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styles.xml" ContentType="application/vnd.openxmlformats-officedocument.spreadsheetml.styles+xml"/>
  <Override PartName="/xl/comments11.xml" ContentType="application/vnd.openxmlformats-officedocument.spreadsheetml.comments+xml"/>
  <Override PartName="/xl/comments2.xml" ContentType="application/vnd.openxmlformats-officedocument.spreadsheetml.comments+xml"/>
  <Override PartName="/xl/worksheets/sheet14.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1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0.xml" ContentType="application/vnd.openxmlformats-officedocument.spreadsheetml.worksheet+xml"/>
  <Override PartName="/xl/worksheets/sheet6.xml" ContentType="application/vnd.openxmlformats-officedocument.spreadsheetml.worksheet+xml"/>
  <Override PartName="/xl/worksheets/sheet1.xml" ContentType="application/vnd.openxmlformats-officedocument.spreadsheetml.worksheet+xml"/>
  <Override PartName="/xl/worksheets/sheet11.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2.xml" ContentType="application/vnd.openxmlformats-officedocument.spreadsheetml.worksheet+xml"/>
  <Override PartName="/xl/worksheets/sheet15.xml" ContentType="application/vnd.openxmlformats-officedocument.spreadsheetml.worksheet+xml"/>
  <Override PartName="/xl/comments13.xml" ContentType="application/vnd.openxmlformats-officedocument.spreadsheetml.comments+xml"/>
  <Override PartName="/xl/theme/theme1.xml" ContentType="application/vnd.openxmlformats-officedocument.theme+xml"/>
  <Override PartName="/xl/drawings/vmlDrawing1.vml" ContentType="application/vnd.openxmlformats-officedocument.vmlDrawing"/>
  <Override PartName="/xl/drawings/vmlDrawing4.vml" ContentType="application/vnd.openxmlformats-officedocument.vmlDrawing"/>
  <Override PartName="/xl/drawings/drawing1.xml" ContentType="application/vnd.openxmlformats-officedocument.drawing+xml"/>
  <Override PartName="/xl/drawings/vmlDrawing3.vml" ContentType="application/vnd.openxmlformats-officedocument.vmlDrawing"/>
  <Override PartName="/xl/drawings/vmlDrawing5.vml" ContentType="application/vnd.openxmlformats-officedocument.vmlDrawing"/>
  <Override PartName="/xl/drawings/drawing4.xml" ContentType="application/vnd.openxmlformats-officedocument.drawing+xml"/>
  <Override PartName="/xl/drawings/drawing2.xml" ContentType="application/vnd.openxmlformats-officedocument.drawing+xml"/>
  <Override PartName="/xl/drawings/vmlDrawing6.vml" ContentType="application/vnd.openxmlformats-officedocument.vmlDrawing"/>
  <Override PartName="/xl/drawings/vmlDrawing7.vml" ContentType="application/vnd.openxmlformats-officedocument.vmlDrawing"/>
  <Override PartName="/xl/drawings/vmlDrawing2.vml" ContentType="application/vnd.openxmlformats-officedocument.vmlDrawing"/>
  <Override PartName="/xl/drawings/drawing3.xml" ContentType="application/vnd.openxmlformats-officedocument.drawing+xml"/>
  <Override PartName="/xl/drawings/drawing5.xml" ContentType="application/vnd.openxmlformats-officedocument.drawing+xml"/>
  <Override PartName="/xl/comments9.xml" ContentType="application/vnd.openxmlformats-officedocument.spreadsheetml.comments+xml"/>
  <Override PartName="/xl/workbook.xml" ContentType="application/vnd.openxmlformats-officedocument.spreadsheetml.sheet.main+xml"/>
  <Override PartName="/xl/sharedStrings.xml" ContentType="application/vnd.openxmlformats-officedocument.spreadsheetml.sharedStrings+xml"/>
  <Override PartName="/xl/charts/style14.xml" ContentType="application/vnd.ms-office.chartstyle+xml"/>
  <Override PartName="/xl/charts/style32.xml" ContentType="application/vnd.ms-office.chartstyle+xml"/>
  <Override PartName="/xl/charts/chart33.xml" ContentType="application/vnd.openxmlformats-officedocument.drawingml.chart+xml"/>
  <Override PartName="/xl/charts/style13.xml" ContentType="application/vnd.ms-office.chartstyle+xml"/>
  <Override PartName="/xl/charts/style16.xml" ContentType="application/vnd.ms-office.chartstyle+xml"/>
  <Override PartName="/xl/charts/style5.xml" ContentType="application/vnd.ms-office.chartstyle+xml"/>
  <Override PartName="/xl/charts/chart8.xml" ContentType="application/vnd.openxmlformats-officedocument.drawingml.chart+xml"/>
  <Override PartName="/xl/charts/colors17.xml" ContentType="application/vnd.ms-office.chartcolorstyle+xml"/>
  <Override PartName="/xl/charts/style30.xml" ContentType="application/vnd.ms-office.chartstyle+xml"/>
  <Override PartName="/xl/charts/chart5.xml" ContentType="application/vnd.openxmlformats-officedocument.drawingml.chart+xml"/>
  <Override PartName="/xl/charts/style3.xml" ContentType="application/vnd.ms-office.chartstyle+xml"/>
  <Override PartName="/xl/charts/style31.xml" ContentType="application/vnd.ms-office.chartstyle+xml"/>
  <Override PartName="/xl/charts/colors18.xml" ContentType="application/vnd.ms-office.chartcolorstyle+xml"/>
  <Override PartName="/xl/charts/chart6.xml" ContentType="application/vnd.openxmlformats-officedocument.drawingml.chart+xml"/>
  <Override PartName="/xl/charts/style8.xml" ContentType="application/vnd.ms-office.chartstyle+xml"/>
  <Override PartName="/xl/charts/style20.xml" ContentType="application/vnd.ms-office.chartstyle+xml"/>
  <Override PartName="/xl/charts/chart9.xml" ContentType="application/vnd.openxmlformats-officedocument.drawingml.chart+xml"/>
  <Override PartName="/xl/charts/chart35.xml" ContentType="application/vnd.openxmlformats-officedocument.drawingml.chart+xml"/>
  <Override PartName="/xl/charts/style7.xml" ContentType="application/vnd.ms-office.chartstyle+xml"/>
  <Override PartName="/xl/charts/style4.xml" ContentType="application/vnd.ms-office.chartstyle+xml"/>
  <Override PartName="/xl/charts/style9.xml" ContentType="application/vnd.ms-office.chartstyle+xml"/>
  <Override PartName="/xl/charts/style21.xml" ContentType="application/vnd.ms-office.chartstyle+xml"/>
  <Override PartName="/xl/charts/chart10.xml" ContentType="application/vnd.openxmlformats-officedocument.drawingml.chart+xml"/>
  <Override PartName="/xl/charts/chart12.xml" ContentType="application/vnd.openxmlformats-officedocument.drawingml.chart+xml"/>
  <Override PartName="/xl/charts/style18.xml" ContentType="application/vnd.ms-office.chartstyle+xml"/>
  <Override PartName="/xl/charts/colors12.xml" ContentType="application/vnd.ms-office.chartcolorstyle+xml"/>
  <Override PartName="/xl/charts/style15.xml" ContentType="application/vnd.ms-office.chartstyle+xml"/>
  <Override PartName="/xl/charts/colors16.xml" ContentType="application/vnd.ms-office.chartcolorstyle+xml"/>
  <Override PartName="/xl/charts/style38.xml" ContentType="application/vnd.ms-office.chartstyle+xml"/>
  <Override PartName="/xl/charts/colors9.xml" ContentType="application/vnd.ms-office.chartcolorstyle+xml"/>
  <Override PartName="/xl/charts/chart14.xml" ContentType="application/vnd.openxmlformats-officedocument.drawingml.chart+xml"/>
  <Override PartName="/xl/charts/chart2.xml" ContentType="application/vnd.openxmlformats-officedocument.drawingml.chart+xml"/>
  <Override PartName="/xl/charts/colors4.xml" ContentType="application/vnd.ms-office.chartcolorstyle+xml"/>
  <Override PartName="/xl/charts/chart17.xml" ContentType="application/vnd.openxmlformats-officedocument.drawingml.chart+xml"/>
  <Override PartName="/xl/charts/chart15.xml" ContentType="application/vnd.openxmlformats-officedocument.drawingml.chart+xml"/>
  <Override PartName="/xl/charts/colors8.xml" ContentType="application/vnd.ms-office.chartcolorstyle+xml"/>
  <Override PartName="/xl/charts/chart29.xml" ContentType="application/vnd.openxmlformats-officedocument.drawingml.chart+xml"/>
  <Override PartName="/xl/charts/chart28.xml" ContentType="application/vnd.openxmlformats-officedocument.drawingml.chart+xml"/>
  <Override PartName="/xl/charts/chart3.xml" ContentType="application/vnd.openxmlformats-officedocument.drawingml.chart+xml"/>
  <Override PartName="/xl/charts/chart41.xml" ContentType="application/vnd.openxmlformats-officedocument.drawingml.chart+xml"/>
  <Override PartName="/xl/charts/colors43.xml" ContentType="application/vnd.ms-office.chartcolorstyle+xml"/>
  <Override PartName="/xl/charts/chart18.xml" ContentType="application/vnd.openxmlformats-officedocument.drawingml.chart+xml"/>
  <Override PartName="/xl/charts/style1.xml" ContentType="application/vnd.ms-office.chartstyle+xml"/>
  <Override PartName="/xl/charts/style17.xml" ContentType="application/vnd.ms-office.chartstyle+xml"/>
  <Override PartName="/xl/charts/style25.xml" ContentType="application/vnd.ms-office.chartstyle+xml"/>
  <Override PartName="/xl/charts/colors14.xml" ContentType="application/vnd.ms-office.chartcolorstyle+xml"/>
  <Override PartName="/xl/charts/colors27.xml" ContentType="application/vnd.ms-office.chartcolorstyle+xml"/>
  <Override PartName="/xl/charts/colors13.xml" ContentType="application/vnd.ms-office.chartcolorstyle+xml"/>
  <Override PartName="/xl/charts/chart39.xml" ContentType="application/vnd.openxmlformats-officedocument.drawingml.chart+xml"/>
  <Override PartName="/xl/charts/colors20.xml" ContentType="application/vnd.ms-office.chartcolorstyle+xml"/>
  <Override PartName="/xl/charts/style42.xml" ContentType="application/vnd.ms-office.chartstyle+xml"/>
  <Override PartName="/xl/charts/colors28.xml" ContentType="application/vnd.ms-office.chartcolorstyle+xml"/>
  <Override PartName="/xl/charts/chart38.xml" ContentType="application/vnd.openxmlformats-officedocument.drawingml.chart+xml"/>
  <Override PartName="/xl/charts/chart20.xml" ContentType="application/vnd.openxmlformats-officedocument.drawingml.chart+xml"/>
  <Override PartName="/xl/charts/colors22.xml" ContentType="application/vnd.ms-office.chartcolorstyle+xml"/>
  <Override PartName="/xl/charts/style22.xml" ContentType="application/vnd.ms-office.chartstyle+xml"/>
  <Override PartName="/xl/charts/style2.xml" ContentType="application/vnd.ms-office.chartstyle+xml"/>
  <Override PartName="/xl/charts/chart21.xml" ContentType="application/vnd.openxmlformats-officedocument.drawingml.chart+xml"/>
  <Override PartName="/xl/charts/colors21.xml" ContentType="application/vnd.ms-office.chartcolorstyle+xml"/>
  <Override PartName="/xl/charts/chart22.xml" ContentType="application/vnd.openxmlformats-officedocument.drawingml.chart+xml"/>
  <Override PartName="/xl/charts/colors34.xml" ContentType="application/vnd.ms-office.chartcolorstyle+xml"/>
  <Override PartName="/xl/charts/chart32.xml" ContentType="application/vnd.openxmlformats-officedocument.drawingml.chart+xml"/>
  <Override PartName="/xl/charts/style37.xml" ContentType="application/vnd.ms-office.chartstyle+xml"/>
  <Override PartName="/xl/charts/colors7.xml" ContentType="application/vnd.ms-office.chartcolorstyle+xml"/>
  <Override PartName="/xl/charts/colors25.xml" ContentType="application/vnd.ms-office.chartcolorstyle+xml"/>
  <Override PartName="/xl/charts/chart13.xml" ContentType="application/vnd.openxmlformats-officedocument.drawingml.chart+xml"/>
  <Override PartName="/xl/charts/chart42.xml" ContentType="application/vnd.openxmlformats-officedocument.drawingml.chart+xml"/>
  <Override PartName="/xl/charts/chart43.xml" ContentType="application/vnd.openxmlformats-officedocument.drawingml.chart+xml"/>
  <Override PartName="/xl/charts/colors26.xml" ContentType="application/vnd.ms-office.chartcolorstyle+xml"/>
  <Override PartName="/xl/charts/chart24.xml" ContentType="application/vnd.openxmlformats-officedocument.drawingml.chart+xml"/>
  <Override PartName="/xl/charts/chart7.xml" ContentType="application/vnd.openxmlformats-officedocument.drawingml.chart+xml"/>
  <Override PartName="/xl/charts/chart19.xml" ContentType="application/vnd.openxmlformats-officedocument.drawingml.chart+xml"/>
  <Override PartName="/xl/charts/colors11.xml" ContentType="application/vnd.ms-office.chartcolorstyle+xml"/>
  <Override PartName="/xl/charts/style23.xml" ContentType="application/vnd.ms-office.chartstyle+xml"/>
  <Override PartName="/xl/charts/colors29.xml" ContentType="application/vnd.ms-office.chartcolorstyle+xml"/>
  <Override PartName="/xl/charts/style6.xml" ContentType="application/vnd.ms-office.chartstyle+xml"/>
  <Override PartName="/xl/charts/colors10.xml" ContentType="application/vnd.ms-office.chartcolorstyle+xml"/>
  <Override PartName="/xl/charts/chart23.xml" ContentType="application/vnd.openxmlformats-officedocument.drawingml.chart+xml"/>
  <Override PartName="/xl/charts/chart25.xml" ContentType="application/vnd.openxmlformats-officedocument.drawingml.chart+xml"/>
  <Override PartName="/xl/charts/style33.xml" ContentType="application/vnd.ms-office.chartstyle+xml"/>
  <Override PartName="/xl/charts/chart26.xml" ContentType="application/vnd.openxmlformats-officedocument.drawingml.chart+xml"/>
  <Override PartName="/xl/charts/colors15.xml" ContentType="application/vnd.ms-office.chartcolorstyle+xml"/>
  <Override PartName="/xl/charts/style19.xml" ContentType="application/vnd.ms-office.chartstyle+xml"/>
  <Override PartName="/xl/charts/style27.xml" ContentType="application/vnd.ms-office.chartstyle+xml"/>
  <Override PartName="/xl/charts/colors31.xml" ContentType="application/vnd.ms-office.chartcolorstyle+xml"/>
  <Override PartName="/xl/charts/style43.xml" ContentType="application/vnd.ms-office.chartstyle+xml"/>
  <Override PartName="/xl/charts/chart40.xml" ContentType="application/vnd.openxmlformats-officedocument.drawingml.chart+xml"/>
  <Override PartName="/xl/charts/colors30.xml" ContentType="application/vnd.ms-office.chartcolorstyle+xml"/>
  <Override PartName="/xl/charts/style29.xml" ContentType="application/vnd.ms-office.chartstyle+xml"/>
  <Override PartName="/xl/charts/chart4.xml" ContentType="application/vnd.openxmlformats-officedocument.drawingml.chart+xml"/>
  <Override PartName="/xl/charts/colors1.xml" ContentType="application/vnd.ms-office.chartcolorstyle+xml"/>
  <Override PartName="/xl/charts/colors23.xml" ContentType="application/vnd.ms-office.chartcolorstyle+xml"/>
  <Override PartName="/xl/charts/chart27.xml" ContentType="application/vnd.openxmlformats-officedocument.drawingml.chart+xml"/>
  <Override PartName="/xl/charts/style11.xml" ContentType="application/vnd.ms-office.chartstyle+xml"/>
  <Override PartName="/xl/charts/colors35.xml" ContentType="application/vnd.ms-office.chartcolorstyle+xml"/>
  <Override PartName="/xl/charts/style24.xml" ContentType="application/vnd.ms-office.chartstyle+xml"/>
  <Override PartName="/xl/charts/chart30.xml" ContentType="application/vnd.openxmlformats-officedocument.drawingml.chart+xml"/>
  <Override PartName="/xl/charts/chart31.xml" ContentType="application/vnd.openxmlformats-officedocument.drawingml.chart+xml"/>
  <Override PartName="/xl/charts/colors3.xml" ContentType="application/vnd.ms-office.chartcolorstyle+xml"/>
  <Override PartName="/xl/charts/style36.xml" ContentType="application/vnd.ms-office.chartstyle+xml"/>
  <Override PartName="/xl/charts/chart16.xml" ContentType="application/vnd.openxmlformats-officedocument.drawingml.chart+xml"/>
  <Override PartName="/xl/charts/style39.xml" ContentType="application/vnd.ms-office.chartstyle+xml"/>
  <Override PartName="/xl/charts/chart36.xml" ContentType="application/vnd.openxmlformats-officedocument.drawingml.chart+xml"/>
  <Override PartName="/xl/charts/colors6.xml" ContentType="application/vnd.ms-office.chartcolorstyle+xml"/>
  <Override PartName="/xl/charts/colors32.xml" ContentType="application/vnd.ms-office.chartcolorstyle+xml"/>
  <Override PartName="/xl/charts/colors40.xml" ContentType="application/vnd.ms-office.chartcolorstyle+xml"/>
  <Override PartName="/xl/charts/style34.xml" ContentType="application/vnd.ms-office.chartstyle+xml"/>
  <Override PartName="/xl/charts/colors2.xml" ContentType="application/vnd.ms-office.chartcolorstyle+xml"/>
  <Override PartName="/xl/charts/style35.xml" ContentType="application/vnd.ms-office.chartstyle+xml"/>
  <Override PartName="/xl/charts/style26.xml" ContentType="application/vnd.ms-office.chartstyle+xml"/>
  <Override PartName="/xl/charts/colors33.xml" ContentType="application/vnd.ms-office.chartcolorstyle+xml"/>
  <Override PartName="/xl/charts/colors36.xml" ContentType="application/vnd.ms-office.chartcolorstyle+xml"/>
  <Override PartName="/xl/charts/chart11.xml" ContentType="application/vnd.openxmlformats-officedocument.drawingml.chart+xml"/>
  <Override PartName="/xl/charts/chart1.xml" ContentType="application/vnd.openxmlformats-officedocument.drawingml.chart+xml"/>
  <Override PartName="/xl/charts/colors5.xml" ContentType="application/vnd.ms-office.chartcolorstyle+xml"/>
  <Override PartName="/xl/charts/chart34.xml" ContentType="application/vnd.openxmlformats-officedocument.drawingml.chart+xml"/>
  <Override PartName="/xl/charts/colors42.xml" ContentType="application/vnd.ms-office.chartcolorstyle+xml"/>
  <Override PartName="/xl/charts/style41.xml" ContentType="application/vnd.ms-office.chartstyle+xml"/>
  <Override PartName="/xl/charts/colors37.xml" ContentType="application/vnd.ms-office.chartcolorstyle+xml"/>
  <Override PartName="/xl/charts/colors41.xml" ContentType="application/vnd.ms-office.chartcolorstyle+xml"/>
  <Override PartName="/xl/charts/style28.xml" ContentType="application/vnd.ms-office.chartstyle+xml"/>
  <Override PartName="/xl/charts/style10.xml" ContentType="application/vnd.ms-office.chartstyle+xml"/>
  <Override PartName="/xl/charts/style40.xml" ContentType="application/vnd.ms-office.chartstyle+xml"/>
  <Override PartName="/xl/charts/colors39.xml" ContentType="application/vnd.ms-office.chartcolorstyle+xml"/>
  <Override PartName="/xl/charts/colors19.xml" ContentType="application/vnd.ms-office.chartcolorstyle+xml"/>
  <Override PartName="/xl/charts/colors38.xml" ContentType="application/vnd.ms-office.chartcolorstyle+xml"/>
  <Override PartName="/xl/charts/style12.xml" ContentType="application/vnd.ms-office.chartstyle+xml"/>
  <Override PartName="/xl/charts/chart37.xml" ContentType="application/vnd.openxmlformats-officedocument.drawingml.chart+xml"/>
  <Override PartName="/xl/charts/colors24.xml" ContentType="application/vnd.ms-office.chartcolorstyle+xml"/>
  <Override PartName="/xl/comments10.xml" ContentType="application/vnd.openxmlformats-officedocument.spreadsheetml.comments+xml"/>
  <Override PartName="/xl/comments8.xml" ContentType="application/vnd.openxmlformats-officedocument.spreadsheetml.comments+xml"/>
  <Override PartName="/xl/comments1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7"/>
  <workbookPr backupFile="false" showObjects="all" date1904="false"/>
  <workbookProtection/>
  <bookViews>
    <workbookView showHorizontalScroll="true" showVerticalScroll="true" showSheetTabs="true" xWindow="0" yWindow="0" windowWidth="16384" windowHeight="8192" tabRatio="848" firstSheet="0" activeTab="0"/>
  </bookViews>
  <sheets>
    <sheet name="Readme" sheetId="1" state="visible" r:id="rId3"/>
    <sheet name="InputDataA_GeneralAssumptions" sheetId="2" state="visible" r:id="rId4"/>
    <sheet name="GraphsA" sheetId="5" state="visible" r:id="rId5"/>
    <sheet name="InputDataB_ModelSpecAssumptions" sheetId="6" state="visible" r:id="rId6"/>
    <sheet name="GraphsB" sheetId="7" state="visible" r:id="rId7"/>
    <sheet name="data" sheetId="8" state="hidden" r:id="rId8"/>
    <sheet name="DataSummary" sheetId="9" state="visible" r:id="rId9"/>
    <sheet name="Submodel1" sheetId="10" state="visible" r:id="rId10"/>
    <sheet name="Submodel1s" sheetId="11" state="visible" r:id="rId11"/>
    <sheet name="Submodel2" sheetId="12" state="visible" r:id="rId12"/>
    <sheet name="Submodel2s" sheetId="13" state="visible" r:id="rId13"/>
    <sheet name="Submodel3" sheetId="14" state="visible" r:id="rId14"/>
    <sheet name="Submodel3s" sheetId="15" state="visible" r:id="rId15"/>
    <sheet name="Scenario comparison" sheetId="16" state="visible" r:id="rId16"/>
  </sheet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Leonardo Garrido</author>
    <author>Steven</author>
  </authors>
  <commentList>
    <comment ref="B40" authorId="0">
      <text>
        <r>
          <rPr>
            <sz val="10"/>
            <rFont val="Arial"/>
            <family val="2"/>
          </rPr>
          <t xml:space="preserve">Leonardo Garrido:
</t>
        </r>
        <r>
          <rPr>
            <sz val="9"/>
            <color rgb="FF000000"/>
            <rFont val="Calibri"/>
            <family val="2"/>
            <charset val="1"/>
          </rPr>
          <t xml:space="preserve">Computed as weighted average of male and female participation rates, where weights are male and female population aged 15-64</t>
        </r>
      </text>
      <mc:AlternateContent>
        <mc:Choice Requires="v2">
          <commentPr autoFill="false" autoScale="false" colHidden="false" locked="false" rowHidden="false" textHAlign="justify" textVAlign="top">
            <anchor moveWithCells="false" sizeWithCells="false">
              <xdr:from>
                <xdr:col>1</xdr:col>
                <xdr:colOff>440</xdr:colOff>
                <xdr:row>38</xdr:row>
                <xdr:rowOff>8</xdr:rowOff>
              </xdr:from>
              <xdr:to>
                <xdr:col>2</xdr:col>
                <xdr:colOff>144</xdr:colOff>
                <xdr:row>46</xdr:row>
                <xdr:rowOff>4</xdr:rowOff>
              </xdr:to>
            </anchor>
          </commentPr>
        </mc:Choice>
        <mc:Fallback/>
      </mc:AlternateContent>
    </comment>
    <comment ref="B43" authorId="0">
      <text>
        <r>
          <rPr>
            <sz val="10"/>
            <rFont val="Arial"/>
            <family val="2"/>
          </rPr>
          <t xml:space="preserve">Leonardo Garrido:
</t>
        </r>
        <r>
          <rPr>
            <sz val="9"/>
            <color rgb="FF000000"/>
            <rFont val="Calibri"/>
            <family val="2"/>
            <charset val="1"/>
          </rPr>
          <t xml:space="preserve">Data available through 2018 from World Bank, WDI.
</t>
        </r>
      </text>
      <mc:AlternateContent>
        <mc:Choice Requires="v2">
          <commentPr autoFill="false" autoScale="false" colHidden="false" locked="false" rowHidden="false" textHAlign="justify" textVAlign="top">
            <anchor moveWithCells="false" sizeWithCells="false">
              <xdr:from>
                <xdr:col>1</xdr:col>
                <xdr:colOff>440</xdr:colOff>
                <xdr:row>40</xdr:row>
                <xdr:rowOff>16</xdr:rowOff>
              </xdr:from>
              <xdr:to>
                <xdr:col>2</xdr:col>
                <xdr:colOff>228</xdr:colOff>
                <xdr:row>51</xdr:row>
                <xdr:rowOff>4</xdr:rowOff>
              </xdr:to>
            </anchor>
          </commentPr>
        </mc:Choice>
        <mc:Fallback/>
      </mc:AlternateContent>
    </comment>
    <comment ref="B52" authorId="0">
      <text>
        <r>
          <rPr>
            <sz val="10"/>
            <rFont val="Arial"/>
            <family val="2"/>
          </rPr>
          <t xml:space="preserve">Leonardo Garrido:
</t>
        </r>
        <r>
          <rPr>
            <sz val="9"/>
            <color rgb="FF000000"/>
            <rFont val="Calibri"/>
            <family val="2"/>
            <charset val="1"/>
          </rPr>
          <t xml:space="preserve">Data available through 2018 from World Bank, WDI. </t>
        </r>
      </text>
      <mc:AlternateContent>
        <mc:Choice Requires="v2">
          <commentPr autoFill="false" autoScale="false" colHidden="false" locked="false" rowHidden="false" textHAlign="justify" textVAlign="top">
            <anchor moveWithCells="false" sizeWithCells="false">
              <xdr:from>
                <xdr:col>1</xdr:col>
                <xdr:colOff>440</xdr:colOff>
                <xdr:row>50</xdr:row>
                <xdr:rowOff>4</xdr:rowOff>
              </xdr:from>
              <xdr:to>
                <xdr:col>2</xdr:col>
                <xdr:colOff>144</xdr:colOff>
                <xdr:row>55</xdr:row>
                <xdr:rowOff>12</xdr:rowOff>
              </xdr:to>
            </anchor>
          </commentPr>
        </mc:Choice>
        <mc:Fallback/>
      </mc:AlternateContent>
    </comment>
    <comment ref="B65" authorId="0">
      <text>
        <r>
          <rPr>
            <sz val="10"/>
            <rFont val="Arial"/>
            <family val="2"/>
          </rPr>
          <t xml:space="preserve">Leonardo Garrido:
</t>
        </r>
        <r>
          <rPr>
            <sz val="9"/>
            <color rgb="FF000000"/>
            <rFont val="Calibri"/>
            <family val="2"/>
            <charset val="1"/>
          </rPr>
          <t xml:space="preserve">Data available through 2018 from World Bank, WDI.</t>
        </r>
      </text>
      <mc:AlternateContent>
        <mc:Choice Requires="v2">
          <commentPr autoFill="false" autoScale="false" colHidden="false" locked="false" rowHidden="false" textHAlign="justify" textVAlign="top">
            <anchor moveWithCells="false" sizeWithCells="false">
              <xdr:from>
                <xdr:col>1</xdr:col>
                <xdr:colOff>440</xdr:colOff>
                <xdr:row>63</xdr:row>
                <xdr:rowOff>4</xdr:rowOff>
              </xdr:from>
              <xdr:to>
                <xdr:col>2</xdr:col>
                <xdr:colOff>144</xdr:colOff>
                <xdr:row>69</xdr:row>
                <xdr:rowOff>8</xdr:rowOff>
              </xdr:to>
            </anchor>
          </commentPr>
        </mc:Choice>
        <mc:Fallback/>
      </mc:AlternateContent>
    </comment>
    <comment ref="B74" authorId="0">
      <text>
        <r>
          <rPr>
            <sz val="10"/>
            <rFont val="Arial"/>
            <family val="2"/>
          </rPr>
          <t xml:space="preserve">Leonardo Garrido:
</t>
        </r>
        <r>
          <rPr>
            <sz val="9"/>
            <color rgb="FF000000"/>
            <rFont val="Calibri"/>
            <family val="2"/>
            <charset val="1"/>
          </rPr>
          <t xml:space="preserve">Data available through 2018 from World Bank, WDI.
</t>
        </r>
      </text>
      <mc:AlternateContent>
        <mc:Choice Requires="v2">
          <commentPr autoFill="false" autoScale="false" colHidden="false" locked="false" rowHidden="false" textHAlign="justify" textVAlign="top">
            <anchor moveWithCells="false" sizeWithCells="false">
              <xdr:from>
                <xdr:col>1</xdr:col>
                <xdr:colOff>440</xdr:colOff>
                <xdr:row>72</xdr:row>
                <xdr:rowOff>4</xdr:rowOff>
              </xdr:from>
              <xdr:to>
                <xdr:col>2</xdr:col>
                <xdr:colOff>144</xdr:colOff>
                <xdr:row>78</xdr:row>
                <xdr:rowOff>4</xdr:rowOff>
              </xdr:to>
            </anchor>
          </commentPr>
        </mc:Choice>
        <mc:Fallback/>
      </mc:AlternateContent>
    </comment>
    <comment ref="B84" authorId="0">
      <text>
        <r>
          <rPr>
            <sz val="10"/>
            <rFont val="Arial"/>
            <family val="2"/>
          </rPr>
          <t xml:space="preserve">Leonardo Garrido:
</t>
        </r>
        <r>
          <rPr>
            <sz val="9"/>
            <color rgb="FF000000"/>
            <rFont val="Calibri"/>
            <family val="2"/>
            <charset val="1"/>
          </rPr>
          <t xml:space="preserve">Data available through 2018 from World Bank, WDI. </t>
        </r>
      </text>
      <mc:AlternateContent>
        <mc:Choice Requires="v2">
          <commentPr autoFill="false" autoScale="false" colHidden="false" locked="false" rowHidden="false" textHAlign="justify" textVAlign="top">
            <anchor moveWithCells="false" sizeWithCells="false">
              <xdr:from>
                <xdr:col>1</xdr:col>
                <xdr:colOff>440</xdr:colOff>
                <xdr:row>82</xdr:row>
                <xdr:rowOff>4</xdr:rowOff>
              </xdr:from>
              <xdr:to>
                <xdr:col>2</xdr:col>
                <xdr:colOff>144</xdr:colOff>
                <xdr:row>88</xdr:row>
                <xdr:rowOff>4</xdr:rowOff>
              </xdr:to>
            </anchor>
          </commentPr>
        </mc:Choice>
        <mc:Fallback/>
      </mc:AlternateContent>
    </comment>
    <comment ref="B93" authorId="0">
      <text>
        <r>
          <rPr>
            <sz val="10"/>
            <rFont val="Arial"/>
            <family val="2"/>
          </rPr>
          <t xml:space="preserve">Leonardo Garrido:
</t>
        </r>
        <r>
          <rPr>
            <sz val="9"/>
            <color rgb="FF000000"/>
            <rFont val="Calibri"/>
            <family val="2"/>
            <charset val="1"/>
          </rPr>
          <t xml:space="preserve">Population Estimates avaiable through 2050 from World Bank Human Development Network Estimates available at: http://datatopics.worldbank.org/hnp/popestimates
</t>
        </r>
      </text>
      <mc:AlternateContent>
        <mc:Choice Requires="v2">
          <commentPr autoFill="false" autoScale="false" colHidden="false" locked="false" rowHidden="false" textHAlign="justify" textVAlign="top">
            <anchor moveWithCells="false" sizeWithCells="false">
              <xdr:from>
                <xdr:col>1</xdr:col>
                <xdr:colOff>440</xdr:colOff>
                <xdr:row>91</xdr:row>
                <xdr:rowOff>4</xdr:rowOff>
              </xdr:from>
              <xdr:to>
                <xdr:col>2</xdr:col>
                <xdr:colOff>228</xdr:colOff>
                <xdr:row>96</xdr:row>
                <xdr:rowOff>8</xdr:rowOff>
              </xdr:to>
            </anchor>
          </commentPr>
        </mc:Choice>
        <mc:Fallback/>
      </mc:AlternateContent>
    </comment>
    <comment ref="B137" authorId="1">
      <text>
        <r>
          <rPr>
            <sz val="10"/>
            <rFont val="Arial"/>
            <family val="2"/>
          </rPr>
          <t xml:space="preserve">Steven Pennings:
</t>
        </r>
        <r>
          <rPr>
            <sz val="9"/>
            <color rgb="FF000000"/>
            <rFont val="Tahoma"/>
            <family val="2"/>
            <charset val="1"/>
          </rPr>
          <t xml:space="preserve">This could either be an income Gini coefficient or consumption Gini coefficient under the assumption that income and consumption follow the same dristribution in the lon g run.</t>
        </r>
      </text>
      <mc:AlternateContent>
        <mc:Choice Requires="v2">
          <commentPr autoFill="true" autoScale="false" colHidden="false" locked="false" rowHidden="false" textHAlign="justify" textVAlign="top">
            <anchor moveWithCells="false" sizeWithCells="false">
              <xdr:from>
                <xdr:col>2</xdr:col>
                <xdr:colOff>16</xdr:colOff>
                <xdr:row>136</xdr:row>
                <xdr:rowOff>2</xdr:rowOff>
              </xdr:from>
              <xdr:to>
                <xdr:col>4</xdr:col>
                <xdr:colOff>24</xdr:colOff>
                <xdr:row>138</xdr:row>
                <xdr:rowOff>21</xdr:rowOff>
              </xdr:to>
            </anchor>
          </commentPr>
        </mc:Choice>
        <mc:Fallback/>
      </mc:AlternateContent>
    </comment>
    <comment ref="G12" authorId="0">
      <text>
        <r>
          <rPr>
            <sz val="10"/>
            <rFont val="Arial"/>
            <family val="2"/>
          </rPr>
          <t xml:space="preserve">Leonardo Garrido:
</t>
        </r>
        <r>
          <rPr>
            <sz val="9"/>
            <color rgb="FF000000"/>
            <rFont val="Calibri"/>
            <family val="2"/>
            <charset val="1"/>
          </rPr>
          <t xml:space="preserve">Uses K/Y estimated from PWT 8.1, 9.0, 9.1 and MFMOD for a single period (i.e. 2011, 2014, 2017, or 2018) which is assumed constant throughout the simulation.</t>
        </r>
      </text>
      <mc:AlternateContent>
        <mc:Choice Requires="v2">
          <commentPr autoFill="false" autoScale="false" colHidden="false" locked="false" rowHidden="false" textHAlign="justify" textVAlign="top">
            <anchor moveWithCells="false" sizeWithCells="false">
              <xdr:from>
                <xdr:col>6</xdr:col>
                <xdr:colOff>283</xdr:colOff>
                <xdr:row>2</xdr:row>
                <xdr:rowOff>17</xdr:rowOff>
              </xdr:from>
              <xdr:to>
                <xdr:col>7</xdr:col>
                <xdr:colOff>125</xdr:colOff>
                <xdr:row>8</xdr:row>
                <xdr:rowOff>15</xdr:rowOff>
              </xdr:to>
            </anchor>
          </commentPr>
        </mc:Choice>
        <mc:Fallback/>
      </mc:AlternateContent>
    </comment>
    <comment ref="G15" authorId="0">
      <text>
        <r>
          <rPr>
            <sz val="10"/>
            <rFont val="Arial"/>
            <family val="2"/>
          </rPr>
          <t xml:space="preserve">Leonardo Garrido:
</t>
        </r>
        <r>
          <rPr>
            <sz val="9"/>
            <color rgb="FF000000"/>
            <rFont val="Calibri"/>
            <family val="2"/>
            <charset val="1"/>
          </rPr>
          <t xml:space="preserve">Data available up to 2018.</t>
        </r>
      </text>
      <mc:AlternateContent>
        <mc:Choice Requires="v2">
          <commentPr autoFill="false" autoScale="false" colHidden="false" locked="false" rowHidden="false" textHAlign="justify" textVAlign="top">
            <anchor moveWithCells="false" sizeWithCells="false">
              <xdr:from>
                <xdr:col>6</xdr:col>
                <xdr:colOff>183</xdr:colOff>
                <xdr:row>16</xdr:row>
                <xdr:rowOff>2</xdr:rowOff>
              </xdr:from>
              <xdr:to>
                <xdr:col>7</xdr:col>
                <xdr:colOff>26</xdr:colOff>
                <xdr:row>17</xdr:row>
                <xdr:rowOff>21</xdr:rowOff>
              </xdr:to>
            </anchor>
          </commentPr>
        </mc:Choice>
        <mc:Fallback/>
      </mc:AlternateContent>
    </comment>
    <comment ref="G113" authorId="1">
      <text>
        <r>
          <rPr>
            <sz val="10"/>
            <rFont val="Arial"/>
            <family val="2"/>
          </rPr>
          <t xml:space="preserve">Steven:
</t>
        </r>
        <r>
          <rPr>
            <sz val="9"/>
            <color rgb="FF000000"/>
            <rFont val="Tahoma"/>
            <family val="2"/>
            <charset val="1"/>
          </rPr>
          <t xml:space="preserve">Implied by WB HDN Forecast</t>
        </r>
      </text>
      <mc:AlternateContent>
        <mc:Choice Requires="v2">
          <commentPr autoFill="true" autoScale="false" colHidden="false" locked="false" rowHidden="false" textHAlign="justify" textVAlign="top">
            <anchor moveWithCells="false" sizeWithCells="false">
              <xdr:from>
                <xdr:col>7</xdr:col>
                <xdr:colOff>23</xdr:colOff>
                <xdr:row>109</xdr:row>
                <xdr:rowOff>6</xdr:rowOff>
              </xdr:from>
              <xdr:to>
                <xdr:col>8</xdr:col>
                <xdr:colOff>-13</xdr:colOff>
                <xdr:row>111</xdr:row>
                <xdr:rowOff>16</xdr:rowOff>
              </xdr:to>
            </anchor>
          </commentPr>
        </mc:Choice>
        <mc:Fallback/>
      </mc:AlternateContent>
    </comment>
    <comment ref="G118" authorId="1">
      <text>
        <r>
          <rPr>
            <sz val="10"/>
            <rFont val="Arial"/>
            <family val="2"/>
          </rPr>
          <t xml:space="preserve">Steven:
</t>
        </r>
        <r>
          <rPr>
            <sz val="9"/>
            <color rgb="FF000000"/>
            <rFont val="Tahoma"/>
            <family val="2"/>
            <charset val="1"/>
          </rPr>
          <t xml:space="preserve">Implied by WB HDN Forecast</t>
        </r>
      </text>
      <mc:AlternateContent>
        <mc:Choice Requires="v2">
          <commentPr autoFill="true" autoScale="false" colHidden="false" locked="false" rowHidden="false" textHAlign="justify" textVAlign="top">
            <anchor moveWithCells="false" sizeWithCells="false">
              <xdr:from>
                <xdr:col>7</xdr:col>
                <xdr:colOff>23</xdr:colOff>
                <xdr:row>114</xdr:row>
                <xdr:rowOff>9</xdr:rowOff>
              </xdr:from>
              <xdr:to>
                <xdr:col>8</xdr:col>
                <xdr:colOff>-13</xdr:colOff>
                <xdr:row>116</xdr:row>
                <xdr:rowOff>16</xdr:rowOff>
              </xdr:to>
            </anchor>
          </commentPr>
        </mc:Choice>
        <mc:Fallback/>
      </mc:AlternateContent>
    </comment>
    <comment ref="I137" authorId="1">
      <text>
        <r>
          <rPr>
            <sz val="10"/>
            <rFont val="Arial"/>
            <family val="2"/>
          </rPr>
          <t xml:space="preserve">Steven:
</t>
        </r>
        <r>
          <rPr>
            <sz val="9"/>
            <color rgb="FF000000"/>
            <rFont val="Tahoma"/>
            <family val="2"/>
            <charset val="1"/>
          </rPr>
          <t xml:space="preserve">Initial SD of underlying normal distribution always depends on the initial Gini coefficient
</t>
        </r>
      </text>
      <mc:AlternateContent>
        <mc:Choice Requires="v2">
          <commentPr autoFill="true" autoScale="false" colHidden="false" locked="false" rowHidden="false" textHAlign="justify" textVAlign="top">
            <anchor moveWithCells="false" sizeWithCells="false">
              <xdr:from>
                <xdr:col>7</xdr:col>
                <xdr:colOff>88</xdr:colOff>
                <xdr:row>136</xdr:row>
                <xdr:rowOff>4</xdr:rowOff>
              </xdr:from>
              <xdr:to>
                <xdr:col>9</xdr:col>
                <xdr:colOff>24</xdr:colOff>
                <xdr:row>140</xdr:row>
                <xdr:rowOff>1</xdr:rowOff>
              </xdr:to>
            </anchor>
          </commentPr>
        </mc:Choice>
        <mc:Fallback/>
      </mc:AlternateContent>
    </comment>
    <comment ref="J146" authorId="1">
      <text>
        <r>
          <rPr>
            <sz val="10"/>
            <rFont val="Arial"/>
            <family val="2"/>
          </rPr>
          <t xml:space="preserve">Steven:
</t>
        </r>
        <r>
          <rPr>
            <sz val="9"/>
            <color rgb="FF000000"/>
            <rFont val="Tahoma"/>
            <family val="2"/>
            <charset val="1"/>
          </rPr>
          <t xml:space="preserve">From the second period, the Gini coefficinet is either determined by the user's choice, or by the shared prosperty premium (if SPP is chosen)</t>
        </r>
      </text>
      <mc:AlternateContent>
        <mc:Choice Requires="v2">
          <commentPr autoFill="true" autoScale="false" colHidden="false" locked="false" rowHidden="false" textHAlign="justify" textVAlign="top">
            <anchor moveWithCells="false" sizeWithCells="false">
              <xdr:from>
                <xdr:col>8</xdr:col>
                <xdr:colOff>44</xdr:colOff>
                <xdr:row>145</xdr:row>
                <xdr:rowOff>3</xdr:rowOff>
              </xdr:from>
              <xdr:to>
                <xdr:col>9</xdr:col>
                <xdr:colOff>96</xdr:colOff>
                <xdr:row>149</xdr:row>
                <xdr:rowOff>3</xdr:rowOff>
              </xdr:to>
            </anchor>
          </commentPr>
        </mc:Choice>
        <mc:Fallback/>
      </mc:AlternateContent>
    </comment>
  </commentList>
</comments>
</file>

<file path=xl/comments8.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Steven</author>
    <author>Steven Michael Pennings</author>
  </authors>
  <commentList>
    <comment ref="C9" authorId="0">
      <text>
        <r>
          <rPr>
            <sz val="10"/>
            <rFont val="Arial"/>
            <family val="2"/>
          </rPr>
          <t xml:space="preserve">Steven:
</t>
        </r>
        <r>
          <rPr>
            <sz val="9"/>
            <color rgb="FF000000"/>
            <rFont val="Tahoma"/>
            <family val="2"/>
            <charset val="1"/>
          </rPr>
          <t xml:space="preserve">Implied by WB HDN Forecast</t>
        </r>
      </text>
      <mc:AlternateContent>
        <mc:Choice Requires="v2">
          <commentPr autoFill="true" autoScale="false" colHidden="false" locked="false" rowHidden="false" textHAlign="justify" textVAlign="top">
            <anchor moveWithCells="false" sizeWithCells="false">
              <xdr:from>
                <xdr:col>3</xdr:col>
                <xdr:colOff>23</xdr:colOff>
                <xdr:row>5</xdr:row>
                <xdr:rowOff>6</xdr:rowOff>
              </xdr:from>
              <xdr:to>
                <xdr:col>4</xdr:col>
                <xdr:colOff>-7</xdr:colOff>
                <xdr:row>7</xdr:row>
                <xdr:rowOff>16</xdr:rowOff>
              </xdr:to>
            </anchor>
          </commentPr>
        </mc:Choice>
        <mc:Fallback/>
      </mc:AlternateContent>
    </comment>
    <comment ref="C14" authorId="0">
      <text>
        <r>
          <rPr>
            <sz val="10"/>
            <rFont val="Arial"/>
            <family val="2"/>
          </rPr>
          <t xml:space="preserve">Steven:
</t>
        </r>
        <r>
          <rPr>
            <sz val="9"/>
            <color rgb="FF000000"/>
            <rFont val="Tahoma"/>
            <family val="2"/>
            <charset val="1"/>
          </rPr>
          <t xml:space="preserve">Calculated by weighting male and female participation rates by their shares of the working age population
</t>
        </r>
      </text>
      <mc:AlternateContent>
        <mc:Choice Requires="v2">
          <commentPr autoFill="true" autoScale="false" colHidden="false" locked="false" rowHidden="false" textHAlign="justify" textVAlign="top">
            <anchor moveWithCells="false" sizeWithCells="false">
              <xdr:from>
                <xdr:col>3</xdr:col>
                <xdr:colOff>23</xdr:colOff>
                <xdr:row>10</xdr:row>
                <xdr:rowOff>6</xdr:rowOff>
              </xdr:from>
              <xdr:to>
                <xdr:col>4</xdr:col>
                <xdr:colOff>-7</xdr:colOff>
                <xdr:row>16</xdr:row>
                <xdr:rowOff>19</xdr:rowOff>
              </xdr:to>
            </anchor>
          </commentPr>
        </mc:Choice>
        <mc:Fallback/>
      </mc:AlternateContent>
    </comment>
    <comment ref="C57" authorId="0">
      <text>
        <r>
          <rPr>
            <sz val="10"/>
            <rFont val="Arial"/>
            <family val="2"/>
          </rPr>
          <t xml:space="preserve">Steven:
</t>
        </r>
        <r>
          <rPr>
            <sz val="9"/>
            <color rgb="FF000000"/>
            <rFont val="Tahoma"/>
            <family val="2"/>
            <charset val="1"/>
          </rPr>
          <t xml:space="preserve">Includes effects of demographics and labor market varaibles that work though capital per worker growth
</t>
        </r>
      </text>
      <mc:AlternateContent>
        <mc:Choice Requires="v2">
          <commentPr autoFill="true" autoScale="false" colHidden="false" locked="false" rowHidden="false" textHAlign="justify" textVAlign="top">
            <anchor moveWithCells="false" sizeWithCells="false">
              <xdr:from>
                <xdr:col>4</xdr:col>
                <xdr:colOff>12</xdr:colOff>
                <xdr:row>64</xdr:row>
                <xdr:rowOff>8</xdr:rowOff>
              </xdr:from>
              <xdr:to>
                <xdr:col>6</xdr:col>
                <xdr:colOff>28</xdr:colOff>
                <xdr:row>69</xdr:row>
                <xdr:rowOff>12</xdr:rowOff>
              </xdr:to>
            </anchor>
          </commentPr>
        </mc:Choice>
        <mc:Fallback/>
      </mc:AlternateContent>
    </comment>
    <comment ref="C65" authorId="0">
      <text>
        <r>
          <rPr>
            <sz val="10"/>
            <rFont val="Arial"/>
            <family val="2"/>
          </rPr>
          <t xml:space="preserve">Steven:
</t>
        </r>
        <r>
          <rPr>
            <sz val="9"/>
            <color rgb="FF000000"/>
            <rFont val="Tahoma"/>
            <family val="2"/>
            <charset val="1"/>
          </rPr>
          <t xml:space="preserve">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mc:AlternateContent>
        <mc:Choice Requires="v2">
          <commentPr autoFill="true" autoScale="false" colHidden="false" locked="false" rowHidden="false" textHAlign="justify" textVAlign="top">
            <anchor moveWithCells="false" sizeWithCells="false">
              <xdr:from>
                <xdr:col>2</xdr:col>
                <xdr:colOff>98</xdr:colOff>
                <xdr:row>57</xdr:row>
                <xdr:rowOff>16</xdr:rowOff>
              </xdr:from>
              <xdr:to>
                <xdr:col>3</xdr:col>
                <xdr:colOff>139</xdr:colOff>
                <xdr:row>66</xdr:row>
                <xdr:rowOff>4</xdr:rowOff>
              </xdr:to>
            </anchor>
          </commentPr>
        </mc:Choice>
        <mc:Fallback/>
      </mc:AlternateContent>
    </comment>
    <comment ref="C66" authorId="1">
      <text>
        <r>
          <rPr>
            <sz val="10"/>
            <rFont val="Arial"/>
            <family val="2"/>
          </rPr>
          <t xml:space="preserve">Steven Michael Pennings:
</t>
        </r>
        <r>
          <rPr>
            <sz val="9"/>
            <color rgb="FF000000"/>
            <rFont val="Tahoma"/>
            <family val="2"/>
            <charset val="1"/>
          </rPr>
          <t xml:space="preserve">It is only the initial poverty rate, and not numerical value of the poverty line, that affects simulations. This is because the mean of the underlying normal distribution (mu) is scaled with the poverty line to deliver the initial poverty rate. </t>
        </r>
      </text>
      <mc:AlternateContent>
        <mc:Choice Requires="v2">
          <commentPr autoFill="true" autoScale="false" colHidden="false" locked="false" rowHidden="false" textHAlign="justify" textVAlign="top">
            <anchor moveWithCells="false" sizeWithCells="false">
              <xdr:from>
                <xdr:col>3</xdr:col>
                <xdr:colOff>12</xdr:colOff>
                <xdr:row>64</xdr:row>
                <xdr:rowOff>8</xdr:rowOff>
              </xdr:from>
              <xdr:to>
                <xdr:col>4</xdr:col>
                <xdr:colOff>104</xdr:colOff>
                <xdr:row>69</xdr:row>
                <xdr:rowOff>16</xdr:rowOff>
              </xdr:to>
            </anchor>
          </commentPr>
        </mc:Choice>
        <mc:Fallback/>
      </mc:AlternateContent>
    </comment>
    <comment ref="C68" authorId="0">
      <text>
        <r>
          <rPr>
            <sz val="10"/>
            <rFont val="Arial"/>
            <family val="2"/>
          </rPr>
          <t xml:space="preserve">Steven:
</t>
        </r>
        <r>
          <rPr>
            <sz val="9"/>
            <color rgb="FF000000"/>
            <rFont val="Tahoma"/>
            <family val="2"/>
            <charset val="1"/>
          </rPr>
          <t xml:space="preserve">The semi-elasticity of poverty is the percentage point (not percent) fall in poverty from 1% extra income per capita.
</t>
        </r>
      </text>
      <mc:AlternateContent>
        <mc:Choice Requires="v2">
          <commentPr autoFill="true" autoScale="false" colHidden="false" locked="false" rowHidden="false" textHAlign="justify" textVAlign="top">
            <anchor moveWithCells="false" sizeWithCells="false">
              <xdr:from>
                <xdr:col>3</xdr:col>
                <xdr:colOff>12</xdr:colOff>
                <xdr:row>66</xdr:row>
                <xdr:rowOff>21</xdr:rowOff>
              </xdr:from>
              <xdr:to>
                <xdr:col>6</xdr:col>
                <xdr:colOff>4</xdr:colOff>
                <xdr:row>75</xdr:row>
                <xdr:rowOff>20</xdr:rowOff>
              </xdr:to>
            </anchor>
          </commentPr>
        </mc:Choice>
        <mc:Fallback/>
      </mc:AlternateContent>
    </comment>
    <comment ref="C70" authorId="0">
      <text>
        <r>
          <rPr>
            <sz val="10"/>
            <rFont val="Arial"/>
            <family val="2"/>
          </rPr>
          <t xml:space="preserve">Steven:
</t>
        </r>
        <r>
          <rPr>
            <sz val="9"/>
            <color rgb="FF000000"/>
            <rFont val="Tahoma"/>
            <family val="2"/>
            <charset val="1"/>
          </rPr>
          <t xml:space="preserve">These are log growth rates
</t>
        </r>
      </text>
      <mc:AlternateContent>
        <mc:Choice Requires="v2">
          <commentPr autoFill="true" autoScale="false" colHidden="false" locked="false" rowHidden="false" textHAlign="justify" textVAlign="top">
            <anchor moveWithCells="false" sizeWithCells="false">
              <xdr:from>
                <xdr:col>3</xdr:col>
                <xdr:colOff>12</xdr:colOff>
                <xdr:row>68</xdr:row>
                <xdr:rowOff>21</xdr:rowOff>
              </xdr:from>
              <xdr:to>
                <xdr:col>6</xdr:col>
                <xdr:colOff>4</xdr:colOff>
                <xdr:row>77</xdr:row>
                <xdr:rowOff>20</xdr:rowOff>
              </xdr:to>
            </anchor>
          </commentPr>
        </mc:Choice>
        <mc:Fallback/>
      </mc:AlternateContent>
    </comment>
    <comment ref="D63" authorId="0">
      <text>
        <r>
          <rPr>
            <sz val="10"/>
            <rFont val="Arial"/>
            <family val="2"/>
          </rPr>
          <t xml:space="preserve">Steven:
</t>
        </r>
        <r>
          <rPr>
            <sz val="9"/>
            <color rgb="FF000000"/>
            <rFont val="Tahoma"/>
            <family val="2"/>
            <charset val="1"/>
          </rPr>
          <t xml:space="preserve">For 2nd year onwards
For starting year use Eq 21
</t>
        </r>
      </text>
      <mc:AlternateContent>
        <mc:Choice Requires="v2">
          <commentPr autoFill="true" autoScale="false" colHidden="false" locked="false" rowHidden="false" textHAlign="justify" textVAlign="top">
            <anchor moveWithCells="false" sizeWithCells="false">
              <xdr:from>
                <xdr:col>4</xdr:col>
                <xdr:colOff>12</xdr:colOff>
                <xdr:row>61</xdr:row>
                <xdr:rowOff>8</xdr:rowOff>
              </xdr:from>
              <xdr:to>
                <xdr:col>5</xdr:col>
                <xdr:colOff>28</xdr:colOff>
                <xdr:row>65</xdr:row>
                <xdr:rowOff>4</xdr:rowOff>
              </xdr:to>
            </anchor>
          </commentPr>
        </mc:Choice>
        <mc:Fallback/>
      </mc:AlternateContent>
    </comment>
    <comment ref="D64"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2</xdr:col>
                <xdr:colOff>98</xdr:colOff>
                <xdr:row>63</xdr:row>
                <xdr:rowOff>16</xdr:rowOff>
              </xdr:from>
              <xdr:to>
                <xdr:col>4</xdr:col>
                <xdr:colOff>40</xdr:colOff>
                <xdr:row>67</xdr:row>
                <xdr:rowOff>8</xdr:rowOff>
              </xdr:to>
            </anchor>
          </commentPr>
        </mc:Choice>
        <mc:Fallback/>
      </mc:AlternateContent>
    </comment>
    <comment ref="D65" authorId="0">
      <text>
        <r>
          <rPr>
            <sz val="10"/>
            <rFont val="Arial"/>
            <family val="2"/>
          </rPr>
          <t xml:space="preserve">Steven:
</t>
        </r>
        <r>
          <rPr>
            <sz val="9"/>
            <color rgb="FF000000"/>
            <rFont val="Tahoma"/>
            <family val="2"/>
            <charset val="1"/>
          </rPr>
          <t xml:space="preserve">For second year onwards. For first year this taken from data. 
If on GEP on manual then calculate based on definition of GEP (Equation 27).</t>
        </r>
      </text>
      <mc:AlternateContent>
        <mc:Choice Requires="v2">
          <commentPr autoFill="true" autoScale="false" colHidden="false" locked="false" rowHidden="false" textHAlign="justify" textVAlign="top">
            <anchor moveWithCells="false" sizeWithCells="false">
              <xdr:from>
                <xdr:col>3</xdr:col>
                <xdr:colOff>0</xdr:colOff>
                <xdr:row>65</xdr:row>
                <xdr:rowOff>21</xdr:rowOff>
              </xdr:from>
              <xdr:to>
                <xdr:col>4</xdr:col>
                <xdr:colOff>60</xdr:colOff>
                <xdr:row>74</xdr:row>
                <xdr:rowOff>21</xdr:rowOff>
              </xdr:to>
            </anchor>
          </commentPr>
        </mc:Choice>
        <mc:Fallback/>
      </mc:AlternateContent>
    </comment>
    <comment ref="D68" authorId="0">
      <text>
        <r>
          <rPr>
            <sz val="10"/>
            <rFont val="Arial"/>
            <family val="2"/>
          </rPr>
          <t xml:space="preserve">Steven:
</t>
        </r>
        <r>
          <rPr>
            <sz val="9"/>
            <color rgb="FF000000"/>
            <rFont val="Tahoma"/>
            <family val="2"/>
            <charset val="1"/>
          </rPr>
          <t xml:space="preserve">If on automatic mode calculates this value for the log-normal distribution using Equation 26, otherwise by multiplying the GEP by the poverty rate
</t>
        </r>
      </text>
      <mc:AlternateContent>
        <mc:Choice Requires="v2">
          <commentPr autoFill="true" autoScale="false" colHidden="false" locked="false" rowHidden="false" textHAlign="justify" textVAlign="top">
            <anchor moveWithCells="false" sizeWithCells="false">
              <xdr:from>
                <xdr:col>2</xdr:col>
                <xdr:colOff>98</xdr:colOff>
                <xdr:row>71</xdr:row>
                <xdr:rowOff>21</xdr:rowOff>
              </xdr:from>
              <xdr:to>
                <xdr:col>3</xdr:col>
                <xdr:colOff>116</xdr:colOff>
                <xdr:row>75</xdr:row>
                <xdr:rowOff>21</xdr:rowOff>
              </xdr:to>
            </anchor>
          </commentPr>
        </mc:Choice>
        <mc:Fallback/>
      </mc:AlternateContent>
    </comment>
  </commentList>
</comments>
</file>

<file path=xl/comments9.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Steven</author>
    <author>Steven Michael Pennings</author>
  </authors>
  <commentList>
    <comment ref="C9" authorId="0">
      <text>
        <r>
          <rPr>
            <sz val="10"/>
            <rFont val="Arial"/>
            <family val="2"/>
          </rPr>
          <t xml:space="preserve">Steven:
</t>
        </r>
        <r>
          <rPr>
            <sz val="9"/>
            <color rgb="FF000000"/>
            <rFont val="Tahoma"/>
            <family val="2"/>
            <charset val="1"/>
          </rPr>
          <t xml:space="preserve">Implied by WB HDN Forecast</t>
        </r>
      </text>
      <mc:AlternateContent>
        <mc:Choice Requires="v2">
          <commentPr autoFill="true" autoScale="false" colHidden="false" locked="false" rowHidden="false" textHAlign="justify" textVAlign="top">
            <anchor moveWithCells="false" sizeWithCells="false">
              <xdr:from>
                <xdr:col>3</xdr:col>
                <xdr:colOff>80</xdr:colOff>
                <xdr:row>4</xdr:row>
                <xdr:rowOff>4</xdr:rowOff>
              </xdr:from>
              <xdr:to>
                <xdr:col>5</xdr:col>
                <xdr:colOff>64</xdr:colOff>
                <xdr:row>8</xdr:row>
                <xdr:rowOff>4</xdr:rowOff>
              </xdr:to>
            </anchor>
          </commentPr>
        </mc:Choice>
        <mc:Fallback/>
      </mc:AlternateContent>
    </comment>
    <comment ref="C11" authorId="0">
      <text>
        <r>
          <rPr>
            <sz val="10"/>
            <rFont val="Arial"/>
            <family val="2"/>
          </rPr>
          <t xml:space="preserve">Steven:
</t>
        </r>
        <r>
          <rPr>
            <sz val="9"/>
            <color rgb="FF000000"/>
            <rFont val="Tahoma"/>
            <family val="2"/>
            <charset val="1"/>
          </rPr>
          <t xml:space="preserve">Implied by WB HDN Forecast</t>
        </r>
      </text>
      <mc:AlternateContent>
        <mc:Choice Requires="v2">
          <commentPr autoFill="true" autoScale="false" colHidden="false" locked="false" rowHidden="false" textHAlign="justify" textVAlign="top">
            <anchor moveWithCells="false" sizeWithCells="false">
              <xdr:from>
                <xdr:col>3</xdr:col>
                <xdr:colOff>80</xdr:colOff>
                <xdr:row>6</xdr:row>
                <xdr:rowOff>4</xdr:rowOff>
              </xdr:from>
              <xdr:to>
                <xdr:col>5</xdr:col>
                <xdr:colOff>84</xdr:colOff>
                <xdr:row>10</xdr:row>
                <xdr:rowOff>4</xdr:rowOff>
              </xdr:to>
            </anchor>
          </commentPr>
        </mc:Choice>
        <mc:Fallback/>
      </mc:AlternateContent>
    </comment>
    <comment ref="C14" authorId="0">
      <text>
        <r>
          <rPr>
            <sz val="10"/>
            <rFont val="Arial"/>
            <family val="2"/>
          </rPr>
          <t xml:space="preserve">Steven:
</t>
        </r>
        <r>
          <rPr>
            <sz val="9"/>
            <color rgb="FF000000"/>
            <rFont val="Tahoma"/>
            <family val="2"/>
            <charset val="1"/>
          </rPr>
          <t xml:space="preserve">Calculated by weighting male and female participation rates by their shares of the working age population
</t>
        </r>
      </text>
      <mc:AlternateContent>
        <mc:Choice Requires="v2">
          <commentPr autoFill="true" autoScale="false" colHidden="false" locked="false" rowHidden="false" textHAlign="justify" textVAlign="top">
            <anchor moveWithCells="false" sizeWithCells="false">
              <xdr:from>
                <xdr:col>3</xdr:col>
                <xdr:colOff>80</xdr:colOff>
                <xdr:row>10</xdr:row>
                <xdr:rowOff>0</xdr:rowOff>
              </xdr:from>
              <xdr:to>
                <xdr:col>5</xdr:col>
                <xdr:colOff>84</xdr:colOff>
                <xdr:row>13</xdr:row>
                <xdr:rowOff>21</xdr:rowOff>
              </xdr:to>
            </anchor>
          </commentPr>
        </mc:Choice>
        <mc:Fallback/>
      </mc:AlternateContent>
    </comment>
    <comment ref="C57" authorId="0">
      <text>
        <r>
          <rPr>
            <sz val="10"/>
            <rFont val="Arial"/>
            <family val="2"/>
          </rPr>
          <t xml:space="preserve">Steven:
</t>
        </r>
        <r>
          <rPr>
            <sz val="9"/>
            <color rgb="FF000000"/>
            <rFont val="Tahoma"/>
            <family val="2"/>
            <charset val="1"/>
          </rPr>
          <t xml:space="preserve">Includes effects of demographics and labor market varaibles that work though capital per worker growth
</t>
        </r>
      </text>
      <mc:AlternateContent>
        <mc:Choice Requires="v2">
          <commentPr autoFill="true" autoScale="false" colHidden="false" locked="false" rowHidden="false" textHAlign="justify" textVAlign="top">
            <anchor moveWithCells="false" sizeWithCells="false">
              <xdr:from>
                <xdr:col>3</xdr:col>
                <xdr:colOff>80</xdr:colOff>
                <xdr:row>52</xdr:row>
                <xdr:rowOff>4</xdr:rowOff>
              </xdr:from>
              <xdr:to>
                <xdr:col>5</xdr:col>
                <xdr:colOff>84</xdr:colOff>
                <xdr:row>57</xdr:row>
                <xdr:rowOff>8</xdr:rowOff>
              </xdr:to>
            </anchor>
          </commentPr>
        </mc:Choice>
        <mc:Fallback/>
      </mc:AlternateContent>
    </comment>
    <comment ref="C65" authorId="0">
      <text>
        <r>
          <rPr>
            <sz val="10"/>
            <rFont val="Arial"/>
            <family val="2"/>
          </rPr>
          <t xml:space="preserve">Steven:
</t>
        </r>
        <r>
          <rPr>
            <sz val="9"/>
            <color rgb="FF000000"/>
            <rFont val="Tahoma"/>
            <family val="2"/>
            <charset val="1"/>
          </rPr>
          <t xml:space="preserve">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mc:AlternateContent>
        <mc:Choice Requires="v2">
          <commentPr autoFill="true" autoScale="false" colHidden="false" locked="false" rowHidden="false" textHAlign="justify" textVAlign="top">
            <anchor moveWithCells="false" sizeWithCells="false">
              <xdr:from>
                <xdr:col>3</xdr:col>
                <xdr:colOff>12</xdr:colOff>
                <xdr:row>63</xdr:row>
                <xdr:rowOff>20</xdr:rowOff>
              </xdr:from>
              <xdr:to>
                <xdr:col>5</xdr:col>
                <xdr:colOff>68</xdr:colOff>
                <xdr:row>72</xdr:row>
                <xdr:rowOff>20</xdr:rowOff>
              </xdr:to>
            </anchor>
          </commentPr>
        </mc:Choice>
        <mc:Fallback/>
      </mc:AlternateContent>
    </comment>
    <comment ref="C66" authorId="1">
      <text>
        <r>
          <rPr>
            <sz val="10"/>
            <rFont val="Arial"/>
            <family val="2"/>
          </rPr>
          <t xml:space="preserve">Steven Michael Pennings:
</t>
        </r>
        <r>
          <rPr>
            <sz val="9"/>
            <color rgb="FF000000"/>
            <rFont val="Tahoma"/>
            <family val="2"/>
            <charset val="1"/>
          </rPr>
          <t xml:space="preserve">It is only the initial poverty rate, and not numerical value of the poverty line, that affects simulations. This is because the mean of the underlying normal distribution (mu) is scaled with the poverty line to deliver the initial poverty rate. </t>
        </r>
      </text>
      <mc:AlternateContent>
        <mc:Choice Requires="v2">
          <commentPr autoFill="true" autoScale="false" colHidden="false" locked="false" rowHidden="false" textHAlign="justify" textVAlign="top">
            <anchor moveWithCells="false" sizeWithCells="false">
              <xdr:from>
                <xdr:col>3</xdr:col>
                <xdr:colOff>12</xdr:colOff>
                <xdr:row>64</xdr:row>
                <xdr:rowOff>8</xdr:rowOff>
              </xdr:from>
              <xdr:to>
                <xdr:col>4</xdr:col>
                <xdr:colOff>84</xdr:colOff>
                <xdr:row>69</xdr:row>
                <xdr:rowOff>16</xdr:rowOff>
              </xdr:to>
            </anchor>
          </commentPr>
        </mc:Choice>
        <mc:Fallback/>
      </mc:AlternateContent>
    </comment>
    <comment ref="C68" authorId="0">
      <text>
        <r>
          <rPr>
            <sz val="10"/>
            <rFont val="Arial"/>
            <family val="2"/>
          </rPr>
          <t xml:space="preserve">Steven:
</t>
        </r>
        <r>
          <rPr>
            <sz val="9"/>
            <color rgb="FF000000"/>
            <rFont val="Tahoma"/>
            <family val="2"/>
            <charset val="1"/>
          </rPr>
          <t xml:space="preserve">The semi-elasticity of poverty is the percentage point (not percent) fall in poverty from 1% extra income per capita.
</t>
        </r>
      </text>
      <mc:AlternateContent>
        <mc:Choice Requires="v2">
          <commentPr autoFill="true" autoScale="false" colHidden="false" locked="false" rowHidden="false" textHAlign="justify" textVAlign="top">
            <anchor moveWithCells="false" sizeWithCells="false">
              <xdr:from>
                <xdr:col>3</xdr:col>
                <xdr:colOff>12</xdr:colOff>
                <xdr:row>66</xdr:row>
                <xdr:rowOff>21</xdr:rowOff>
              </xdr:from>
              <xdr:to>
                <xdr:col>5</xdr:col>
                <xdr:colOff>72</xdr:colOff>
                <xdr:row>75</xdr:row>
                <xdr:rowOff>20</xdr:rowOff>
              </xdr:to>
            </anchor>
          </commentPr>
        </mc:Choice>
        <mc:Fallback/>
      </mc:AlternateContent>
    </comment>
    <comment ref="C70" authorId="0">
      <text>
        <r>
          <rPr>
            <sz val="10"/>
            <rFont val="Arial"/>
            <family val="2"/>
          </rPr>
          <t xml:space="preserve">Steven:
</t>
        </r>
        <r>
          <rPr>
            <sz val="9"/>
            <color rgb="FF000000"/>
            <rFont val="Tahoma"/>
            <family val="2"/>
            <charset val="1"/>
          </rPr>
          <t xml:space="preserve">These are log growth rates
</t>
        </r>
      </text>
      <mc:AlternateContent>
        <mc:Choice Requires="v2">
          <commentPr autoFill="true" autoScale="false" colHidden="false" locked="false" rowHidden="false" textHAlign="justify" textVAlign="top">
            <anchor moveWithCells="false" sizeWithCells="false">
              <xdr:from>
                <xdr:col>3</xdr:col>
                <xdr:colOff>12</xdr:colOff>
                <xdr:row>68</xdr:row>
                <xdr:rowOff>21</xdr:rowOff>
              </xdr:from>
              <xdr:to>
                <xdr:col>6</xdr:col>
                <xdr:colOff>8</xdr:colOff>
                <xdr:row>75</xdr:row>
                <xdr:rowOff>21</xdr:rowOff>
              </xdr:to>
            </anchor>
          </commentPr>
        </mc:Choice>
        <mc:Fallback/>
      </mc:AlternateContent>
    </comment>
    <comment ref="D63" authorId="0">
      <text>
        <r>
          <rPr>
            <sz val="10"/>
            <rFont val="Arial"/>
            <family val="2"/>
          </rPr>
          <t xml:space="preserve">Steven:
</t>
        </r>
        <r>
          <rPr>
            <sz val="9"/>
            <color rgb="FF000000"/>
            <rFont val="Tahoma"/>
            <family val="2"/>
            <charset val="1"/>
          </rPr>
          <t xml:space="preserve">For 2nd year onwards
For starting year use Eq 21
</t>
        </r>
      </text>
      <mc:AlternateContent>
        <mc:Choice Requires="v2">
          <commentPr autoFill="true" autoScale="false" colHidden="false" locked="false" rowHidden="false" textHAlign="justify" textVAlign="top">
            <anchor moveWithCells="false" sizeWithCells="false">
              <xdr:from>
                <xdr:col>4</xdr:col>
                <xdr:colOff>12</xdr:colOff>
                <xdr:row>61</xdr:row>
                <xdr:rowOff>21</xdr:rowOff>
              </xdr:from>
              <xdr:to>
                <xdr:col>5</xdr:col>
                <xdr:colOff>64</xdr:colOff>
                <xdr:row>65</xdr:row>
                <xdr:rowOff>21</xdr:rowOff>
              </xdr:to>
            </anchor>
          </commentPr>
        </mc:Choice>
        <mc:Fallback/>
      </mc:AlternateContent>
    </comment>
    <comment ref="D64"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4</xdr:col>
                <xdr:colOff>12</xdr:colOff>
                <xdr:row>62</xdr:row>
                <xdr:rowOff>21</xdr:rowOff>
              </xdr:from>
              <xdr:to>
                <xdr:col>6</xdr:col>
                <xdr:colOff>100</xdr:colOff>
                <xdr:row>66</xdr:row>
                <xdr:rowOff>21</xdr:rowOff>
              </xdr:to>
            </anchor>
          </commentPr>
        </mc:Choice>
        <mc:Fallback/>
      </mc:AlternateContent>
    </comment>
    <comment ref="D65" authorId="0">
      <text>
        <r>
          <rPr>
            <sz val="10"/>
            <rFont val="Arial"/>
            <family val="2"/>
          </rPr>
          <t xml:space="preserve">Steven:
</t>
        </r>
        <r>
          <rPr>
            <sz val="9"/>
            <color rgb="FF000000"/>
            <rFont val="Tahoma"/>
            <family val="2"/>
            <charset val="1"/>
          </rPr>
          <t xml:space="preserve">For second year onwards. For first year this taken from data. 
If on GEP on manual then calculate based on definition of GEP (Equation 27).</t>
        </r>
      </text>
      <mc:AlternateContent>
        <mc:Choice Requires="v2">
          <commentPr autoFill="true" autoScale="false" colHidden="false" locked="false" rowHidden="false" textHAlign="justify" textVAlign="top">
            <anchor moveWithCells="false" sizeWithCells="false">
              <xdr:from>
                <xdr:col>4</xdr:col>
                <xdr:colOff>12</xdr:colOff>
                <xdr:row>63</xdr:row>
                <xdr:rowOff>20</xdr:rowOff>
              </xdr:from>
              <xdr:to>
                <xdr:col>6</xdr:col>
                <xdr:colOff>72</xdr:colOff>
                <xdr:row>72</xdr:row>
                <xdr:rowOff>20</xdr:rowOff>
              </xdr:to>
            </anchor>
          </commentPr>
        </mc:Choice>
        <mc:Fallback/>
      </mc:AlternateContent>
    </comment>
    <comment ref="D68" authorId="0">
      <text>
        <r>
          <rPr>
            <sz val="10"/>
            <rFont val="Arial"/>
            <family val="2"/>
          </rPr>
          <t xml:space="preserve">Steven:
</t>
        </r>
        <r>
          <rPr>
            <sz val="9"/>
            <color rgb="FF000000"/>
            <rFont val="Tahoma"/>
            <family val="2"/>
            <charset val="1"/>
          </rPr>
          <t xml:space="preserve">If on automatic mode calculates this value for the log-normal distribution using Equation 26, otherwise by multiplying the GEP by the poverty rate
</t>
        </r>
      </text>
      <mc:AlternateContent>
        <mc:Choice Requires="v2">
          <commentPr autoFill="true" autoScale="false" colHidden="false" locked="false" rowHidden="false" textHAlign="justify" textVAlign="top">
            <anchor moveWithCells="false" sizeWithCells="false">
              <xdr:from>
                <xdr:col>4</xdr:col>
                <xdr:colOff>12</xdr:colOff>
                <xdr:row>66</xdr:row>
                <xdr:rowOff>21</xdr:rowOff>
              </xdr:from>
              <xdr:to>
                <xdr:col>6</xdr:col>
                <xdr:colOff>100</xdr:colOff>
                <xdr:row>70</xdr:row>
                <xdr:rowOff>21</xdr:rowOff>
              </xdr:to>
            </anchor>
          </commentPr>
        </mc:Choice>
        <mc:Fallback/>
      </mc:AlternateContent>
    </comment>
    <comment ref="E21" authorId="0">
      <text>
        <r>
          <rPr>
            <sz val="10"/>
            <rFont val="Arial"/>
            <family val="2"/>
          </rPr>
          <t xml:space="preserve">Steven:
</t>
        </r>
        <r>
          <rPr>
            <sz val="9"/>
            <color rgb="FF000000"/>
            <rFont val="Tahoma"/>
            <family val="2"/>
            <charset val="1"/>
          </rPr>
          <t xml:space="preserve">Can delete</t>
        </r>
      </text>
      <mc:AlternateContent>
        <mc:Choice Requires="v2">
          <commentPr autoFill="true" autoScale="false" colHidden="false" locked="false" rowHidden="false" textHAlign="justify" textVAlign="top">
            <anchor moveWithCells="false" sizeWithCells="false">
              <xdr:from>
                <xdr:col>5</xdr:col>
                <xdr:colOff>64</xdr:colOff>
                <xdr:row>19</xdr:row>
                <xdr:rowOff>4</xdr:rowOff>
              </xdr:from>
              <xdr:to>
                <xdr:col>7</xdr:col>
                <xdr:colOff>28</xdr:colOff>
                <xdr:row>23</xdr:row>
                <xdr:rowOff>4</xdr:rowOff>
              </xdr:to>
            </anchor>
          </commentPr>
        </mc:Choice>
        <mc:Fallback/>
      </mc:AlternateContent>
    </comment>
  </commentList>
</comments>
</file>

<file path=xl/comments10.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Steven</author>
    <author>Steven Michael Pennings</author>
  </authors>
  <commentList>
    <comment ref="B1" authorId="0">
      <text>
        <r>
          <rPr>
            <sz val="10"/>
            <rFont val="Arial"/>
            <family val="2"/>
          </rPr>
          <t xml:space="preserve">Steven:
</t>
        </r>
        <r>
          <rPr>
            <sz val="9"/>
            <color rgb="FF000000"/>
            <rFont val="Tahoma"/>
            <family val="2"/>
            <charset val="1"/>
          </rPr>
          <t xml:space="preserve">Don't change this. It records the target for model 2</t>
        </r>
      </text>
      <mc:AlternateContent>
        <mc:Choice Requires="v2">
          <commentPr autoFill="true" autoScale="false" colHidden="false" locked="false" rowHidden="false" textHAlign="justify" textVAlign="top">
            <anchor moveWithCells="false" sizeWithCells="false">
              <xdr:from>
                <xdr:col>1</xdr:col>
                <xdr:colOff>21</xdr:colOff>
                <xdr:row>0</xdr:row>
                <xdr:rowOff>0</xdr:rowOff>
              </xdr:from>
              <xdr:to>
                <xdr:col>2</xdr:col>
                <xdr:colOff>132</xdr:colOff>
                <xdr:row>3</xdr:row>
                <xdr:rowOff>14</xdr:rowOff>
              </xdr:to>
            </anchor>
          </commentPr>
        </mc:Choice>
        <mc:Fallback/>
      </mc:AlternateContent>
    </comment>
    <comment ref="C31" authorId="0">
      <text>
        <r>
          <rPr>
            <sz val="10"/>
            <rFont val="Arial"/>
            <family val="2"/>
          </rPr>
          <t xml:space="preserve">Steven:
</t>
        </r>
        <r>
          <rPr>
            <sz val="9"/>
            <color rgb="FF000000"/>
            <rFont val="Tahoma"/>
            <family val="2"/>
            <charset val="1"/>
          </rPr>
          <t xml:space="preserve">Note: the small difference ihere is because of the use of the historical I/Y ratio for 2014, thoguh this doesn't affect the future growth profile. This will be updated in the next version of the model spreadsheets</t>
        </r>
      </text>
      <mc:AlternateContent>
        <mc:Choice Requires="v2">
          <commentPr autoFill="true" autoScale="false" colHidden="false" locked="false" rowHidden="false" textHAlign="justify" textVAlign="top">
            <anchor moveWithCells="false" sizeWithCells="false">
              <xdr:from>
                <xdr:col>3</xdr:col>
                <xdr:colOff>23</xdr:colOff>
                <xdr:row>27</xdr:row>
                <xdr:rowOff>6</xdr:rowOff>
              </xdr:from>
              <xdr:to>
                <xdr:col>4</xdr:col>
                <xdr:colOff>48</xdr:colOff>
                <xdr:row>37</xdr:row>
                <xdr:rowOff>8</xdr:rowOff>
              </xdr:to>
            </anchor>
          </commentPr>
        </mc:Choice>
        <mc:Fallback/>
      </mc:AlternateContent>
    </comment>
    <comment ref="C50" authorId="0">
      <text>
        <r>
          <rPr>
            <sz val="10"/>
            <rFont val="Arial"/>
            <family val="2"/>
          </rPr>
          <t xml:space="preserve">Steven:
</t>
        </r>
        <r>
          <rPr>
            <sz val="9"/>
            <color rgb="FF000000"/>
            <rFont val="Tahoma"/>
            <family val="2"/>
            <charset val="1"/>
          </rPr>
          <t xml:space="preserve">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mc:AlternateContent>
        <mc:Choice Requires="v2">
          <commentPr autoFill="true" autoScale="false" colHidden="false" locked="false" rowHidden="false" textHAlign="justify" textVAlign="top">
            <anchor moveWithCells="false" sizeWithCells="false">
              <xdr:from>
                <xdr:col>2</xdr:col>
                <xdr:colOff>310</xdr:colOff>
                <xdr:row>48</xdr:row>
                <xdr:rowOff>8</xdr:rowOff>
              </xdr:from>
              <xdr:to>
                <xdr:col>5</xdr:col>
                <xdr:colOff>80</xdr:colOff>
                <xdr:row>57</xdr:row>
                <xdr:rowOff>16</xdr:rowOff>
              </xdr:to>
            </anchor>
          </commentPr>
        </mc:Choice>
        <mc:Fallback/>
      </mc:AlternateContent>
    </comment>
    <comment ref="C51" authorId="1">
      <text>
        <r>
          <rPr>
            <sz val="10"/>
            <rFont val="Arial"/>
            <family val="2"/>
          </rPr>
          <t xml:space="preserve">Steven Michael Pennings:
</t>
        </r>
        <r>
          <rPr>
            <sz val="9"/>
            <color rgb="FF000000"/>
            <rFont val="Tahoma"/>
            <family val="2"/>
            <charset val="1"/>
          </rPr>
          <t xml:space="preserve">It is only the initial poverty rate, and not numerical value of the poverty line, that affects simulations. This is because the mean of the underlying normal distribution (mu) is scaled with the poverty line to deliver the initial poverty rate. </t>
        </r>
      </text>
      <mc:AlternateContent>
        <mc:Choice Requires="v2">
          <commentPr autoFill="true" autoScale="false" colHidden="false" locked="false" rowHidden="false" textHAlign="justify" textVAlign="top">
            <anchor moveWithCells="false" sizeWithCells="false">
              <xdr:from>
                <xdr:col>3</xdr:col>
                <xdr:colOff>12</xdr:colOff>
                <xdr:row>49</xdr:row>
                <xdr:rowOff>8</xdr:rowOff>
              </xdr:from>
              <xdr:to>
                <xdr:col>4</xdr:col>
                <xdr:colOff>80</xdr:colOff>
                <xdr:row>55</xdr:row>
                <xdr:rowOff>3</xdr:rowOff>
              </xdr:to>
            </anchor>
          </commentPr>
        </mc:Choice>
        <mc:Fallback/>
      </mc:AlternateContent>
    </comment>
    <comment ref="C53" authorId="0">
      <text>
        <r>
          <rPr>
            <sz val="10"/>
            <rFont val="Arial"/>
            <family val="2"/>
          </rPr>
          <t xml:space="preserve">Steven:
</t>
        </r>
        <r>
          <rPr>
            <sz val="9"/>
            <color rgb="FF000000"/>
            <rFont val="Tahoma"/>
            <family val="2"/>
            <charset val="1"/>
          </rPr>
          <t xml:space="preserve">The semi-elasticity of poverty is the percentage point (not percent) fall in poverty from 1% extra income per capita.
</t>
        </r>
      </text>
      <mc:AlternateContent>
        <mc:Choice Requires="v2">
          <commentPr autoFill="true" autoScale="false" colHidden="false" locked="false" rowHidden="false" textHAlign="justify" textVAlign="top">
            <anchor moveWithCells="false" sizeWithCells="false">
              <xdr:from>
                <xdr:col>2</xdr:col>
                <xdr:colOff>310</xdr:colOff>
                <xdr:row>51</xdr:row>
                <xdr:rowOff>21</xdr:rowOff>
              </xdr:from>
              <xdr:to>
                <xdr:col>5</xdr:col>
                <xdr:colOff>80</xdr:colOff>
                <xdr:row>61</xdr:row>
                <xdr:rowOff>7</xdr:rowOff>
              </xdr:to>
            </anchor>
          </commentPr>
        </mc:Choice>
        <mc:Fallback/>
      </mc:AlternateContent>
    </comment>
    <comment ref="C55" authorId="0">
      <text>
        <r>
          <rPr>
            <sz val="10"/>
            <rFont val="Arial"/>
            <family val="2"/>
          </rPr>
          <t xml:space="preserve">Steven:
</t>
        </r>
        <r>
          <rPr>
            <sz val="9"/>
            <color rgb="FF000000"/>
            <rFont val="Tahoma"/>
            <family val="2"/>
            <charset val="1"/>
          </rPr>
          <t xml:space="preserve">These are log growth rates
</t>
        </r>
      </text>
      <mc:AlternateContent>
        <mc:Choice Requires="v2">
          <commentPr autoFill="true" autoScale="false" colHidden="false" locked="false" rowHidden="false" textHAlign="justify" textVAlign="top">
            <anchor moveWithCells="false" sizeWithCells="false">
              <xdr:from>
                <xdr:col>3</xdr:col>
                <xdr:colOff>12</xdr:colOff>
                <xdr:row>53</xdr:row>
                <xdr:rowOff>21</xdr:rowOff>
              </xdr:from>
              <xdr:to>
                <xdr:col>5</xdr:col>
                <xdr:colOff>81</xdr:colOff>
                <xdr:row>62</xdr:row>
                <xdr:rowOff>20</xdr:rowOff>
              </xdr:to>
            </anchor>
          </commentPr>
        </mc:Choice>
        <mc:Fallback/>
      </mc:AlternateContent>
    </comment>
    <comment ref="D45"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3</xdr:col>
                <xdr:colOff>84</xdr:colOff>
                <xdr:row>43</xdr:row>
                <xdr:rowOff>21</xdr:rowOff>
              </xdr:from>
              <xdr:to>
                <xdr:col>6</xdr:col>
                <xdr:colOff>68</xdr:colOff>
                <xdr:row>47</xdr:row>
                <xdr:rowOff>21</xdr:rowOff>
              </xdr:to>
            </anchor>
          </commentPr>
        </mc:Choice>
        <mc:Fallback/>
      </mc:AlternateContent>
    </comment>
    <comment ref="D46" authorId="0">
      <text>
        <r>
          <rPr>
            <sz val="10"/>
            <rFont val="Arial"/>
            <family val="2"/>
          </rPr>
          <t xml:space="preserve">Steven:
</t>
        </r>
        <r>
          <rPr>
            <sz val="9"/>
            <color rgb="FF000000"/>
            <rFont val="Tahoma"/>
            <family val="2"/>
            <charset val="1"/>
          </rPr>
          <t xml:space="preserve">Equation 23 applies if using a log-normal distribution. If using the GEP, then use the definition of the GEP (Equation 28)</t>
        </r>
      </text>
      <mc:AlternateContent>
        <mc:Choice Requires="v2">
          <commentPr autoFill="true" autoScale="false" colHidden="false" locked="false" rowHidden="false" textHAlign="justify" textVAlign="top">
            <anchor moveWithCells="false" sizeWithCells="false">
              <xdr:from>
                <xdr:col>2</xdr:col>
                <xdr:colOff>310</xdr:colOff>
                <xdr:row>46</xdr:row>
                <xdr:rowOff>21</xdr:rowOff>
              </xdr:from>
              <xdr:to>
                <xdr:col>3</xdr:col>
                <xdr:colOff>84</xdr:colOff>
                <xdr:row>54</xdr:row>
                <xdr:rowOff>16</xdr:rowOff>
              </xdr:to>
            </anchor>
          </commentPr>
        </mc:Choice>
        <mc:Fallback/>
      </mc:AlternateContent>
    </comment>
    <comment ref="D48" authorId="0">
      <text>
        <r>
          <rPr>
            <sz val="10"/>
            <rFont val="Arial"/>
            <family val="2"/>
          </rPr>
          <t xml:space="preserve">Steven:
</t>
        </r>
        <r>
          <rPr>
            <sz val="9"/>
            <color rgb="FF000000"/>
            <rFont val="Tahoma"/>
            <family val="2"/>
            <charset val="1"/>
          </rPr>
          <t xml:space="preserve">For 2nd year onwards
For starting year use Eq 21
</t>
        </r>
      </text>
      <mc:AlternateContent>
        <mc:Choice Requires="v2">
          <commentPr autoFill="true" autoScale="false" colHidden="false" locked="false" rowHidden="false" textHAlign="justify" textVAlign="top">
            <anchor moveWithCells="false" sizeWithCells="false">
              <xdr:from>
                <xdr:col>3</xdr:col>
                <xdr:colOff>84</xdr:colOff>
                <xdr:row>46</xdr:row>
                <xdr:rowOff>21</xdr:rowOff>
              </xdr:from>
              <xdr:to>
                <xdr:col>5</xdr:col>
                <xdr:colOff>80</xdr:colOff>
                <xdr:row>50</xdr:row>
                <xdr:rowOff>21</xdr:rowOff>
              </xdr:to>
            </anchor>
          </commentPr>
        </mc:Choice>
        <mc:Fallback/>
      </mc:AlternateContent>
    </comment>
    <comment ref="D49"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3</xdr:col>
                <xdr:colOff>84</xdr:colOff>
                <xdr:row>47</xdr:row>
                <xdr:rowOff>21</xdr:rowOff>
              </xdr:from>
              <xdr:to>
                <xdr:col>6</xdr:col>
                <xdr:colOff>68</xdr:colOff>
                <xdr:row>51</xdr:row>
                <xdr:rowOff>21</xdr:rowOff>
              </xdr:to>
            </anchor>
          </commentPr>
        </mc:Choice>
        <mc:Fallback/>
      </mc:AlternateContent>
    </comment>
    <comment ref="D50" authorId="0">
      <text>
        <r>
          <rPr>
            <sz val="10"/>
            <rFont val="Arial"/>
            <family val="2"/>
          </rPr>
          <t xml:space="preserve">Steven:
</t>
        </r>
        <r>
          <rPr>
            <sz val="9"/>
            <color rgb="FF000000"/>
            <rFont val="Tahoma"/>
            <family val="2"/>
            <charset val="1"/>
          </rPr>
          <t xml:space="preserve">For second year onwards. For first year this taken from data. If on GEP on manual then calculate based on definition of GEP.</t>
        </r>
      </text>
      <mc:AlternateContent>
        <mc:Choice Requires="v2">
          <commentPr autoFill="true" autoScale="false" colHidden="false" locked="false" rowHidden="false" textHAlign="justify" textVAlign="top">
            <anchor moveWithCells="false" sizeWithCells="false">
              <xdr:from>
                <xdr:col>3</xdr:col>
                <xdr:colOff>84</xdr:colOff>
                <xdr:row>48</xdr:row>
                <xdr:rowOff>21</xdr:rowOff>
              </xdr:from>
              <xdr:to>
                <xdr:col>5</xdr:col>
                <xdr:colOff>36</xdr:colOff>
                <xdr:row>55</xdr:row>
                <xdr:rowOff>8</xdr:rowOff>
              </xdr:to>
            </anchor>
          </commentPr>
        </mc:Choice>
        <mc:Fallback/>
      </mc:AlternateContent>
    </comment>
    <comment ref="D53" authorId="0">
      <text>
        <r>
          <rPr>
            <sz val="10"/>
            <rFont val="Arial"/>
            <family val="2"/>
          </rPr>
          <t xml:space="preserve">Steven:
</t>
        </r>
        <r>
          <rPr>
            <sz val="9"/>
            <color rgb="FF000000"/>
            <rFont val="Tahoma"/>
            <family val="2"/>
            <charset val="1"/>
          </rPr>
          <t xml:space="preserve">If on automatic mode calculates this value for the log-normal distribution using Equation 26, otherwise by multiplying the GEP by the poverty rate
</t>
        </r>
      </text>
      <mc:AlternateContent>
        <mc:Choice Requires="v2">
          <commentPr autoFill="true" autoScale="false" colHidden="false" locked="false" rowHidden="false" textHAlign="justify" textVAlign="top">
            <anchor moveWithCells="false" sizeWithCells="false">
              <xdr:from>
                <xdr:col>3</xdr:col>
                <xdr:colOff>84</xdr:colOff>
                <xdr:row>51</xdr:row>
                <xdr:rowOff>21</xdr:rowOff>
              </xdr:from>
              <xdr:to>
                <xdr:col>6</xdr:col>
                <xdr:colOff>68</xdr:colOff>
                <xdr:row>56</xdr:row>
                <xdr:rowOff>8</xdr:rowOff>
              </xdr:to>
            </anchor>
          </commentPr>
        </mc:Choice>
        <mc:Fallback/>
      </mc:AlternateContent>
    </comment>
    <comment ref="E46" authorId="0">
      <text>
        <r>
          <rPr>
            <sz val="10"/>
            <rFont val="Arial"/>
            <family val="2"/>
          </rPr>
          <t xml:space="preserve">Steven:
</t>
        </r>
        <r>
          <rPr>
            <sz val="9"/>
            <color rgb="FF000000"/>
            <rFont val="Tahoma"/>
            <family val="2"/>
            <charset val="1"/>
          </rPr>
          <t xml:space="preserve">From data
</t>
        </r>
      </text>
      <mc:AlternateContent>
        <mc:Choice Requires="v2">
          <commentPr autoFill="true" autoScale="false" colHidden="false" locked="false" rowHidden="false" textHAlign="justify" textVAlign="top">
            <anchor moveWithCells="false" sizeWithCells="false">
              <xdr:from>
                <xdr:col>4</xdr:col>
                <xdr:colOff>76</xdr:colOff>
                <xdr:row>44</xdr:row>
                <xdr:rowOff>8</xdr:rowOff>
              </xdr:from>
              <xdr:to>
                <xdr:col>6</xdr:col>
                <xdr:colOff>32</xdr:colOff>
                <xdr:row>48</xdr:row>
                <xdr:rowOff>4</xdr:rowOff>
              </xdr:to>
            </anchor>
          </commentPr>
        </mc:Choice>
        <mc:Fallback/>
      </mc:AlternateContent>
    </comment>
  </commentList>
</comments>
</file>

<file path=xl/comments1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Steven</author>
    <author>Steven Michael Pennings</author>
  </authors>
  <commentList>
    <comment ref="B1" authorId="0">
      <text>
        <r>
          <rPr>
            <sz val="10"/>
            <rFont val="Arial"/>
            <family val="2"/>
          </rPr>
          <t xml:space="preserve">Steven:
</t>
        </r>
        <r>
          <rPr>
            <sz val="9"/>
            <color rgb="FF000000"/>
            <rFont val="Tahoma"/>
            <family val="2"/>
            <charset val="1"/>
          </rPr>
          <t xml:space="preserve">Don't change this. It records the target for model 2</t>
        </r>
      </text>
      <mc:AlternateContent>
        <mc:Choice Requires="v2">
          <commentPr autoFill="true" autoScale="false" colHidden="false" locked="false" rowHidden="false" textHAlign="justify" textVAlign="top">
            <anchor moveWithCells="false" sizeWithCells="false">
              <xdr:from>
                <xdr:col>2</xdr:col>
                <xdr:colOff>12</xdr:colOff>
                <xdr:row>0</xdr:row>
                <xdr:rowOff>0</xdr:rowOff>
              </xdr:from>
              <xdr:to>
                <xdr:col>3</xdr:col>
                <xdr:colOff>-183</xdr:colOff>
                <xdr:row>3</xdr:row>
                <xdr:rowOff>14</xdr:rowOff>
              </xdr:to>
            </anchor>
          </commentPr>
        </mc:Choice>
        <mc:Fallback/>
      </mc:AlternateContent>
    </comment>
    <comment ref="C31" authorId="0">
      <text>
        <r>
          <rPr>
            <sz val="10"/>
            <rFont val="Arial"/>
            <family val="2"/>
          </rPr>
          <t xml:space="preserve">Steven:
</t>
        </r>
        <r>
          <rPr>
            <sz val="9"/>
            <color rgb="FF000000"/>
            <rFont val="Tahoma"/>
            <family val="2"/>
            <charset val="1"/>
          </rPr>
          <t xml:space="preserve">Note: the small difference ihere is because of the use of the historical I/Y ratio for 2014, thoguh this doesn't affect the future growth profile. This will be updated in the next version of the model spreadsheets</t>
        </r>
      </text>
      <mc:AlternateContent>
        <mc:Choice Requires="v2">
          <commentPr autoFill="true" autoScale="false" colHidden="false" locked="false" rowHidden="false" textHAlign="justify" textVAlign="top">
            <anchor moveWithCells="false" sizeWithCells="false">
              <xdr:from>
                <xdr:col>3</xdr:col>
                <xdr:colOff>23</xdr:colOff>
                <xdr:row>27</xdr:row>
                <xdr:rowOff>6</xdr:rowOff>
              </xdr:from>
              <xdr:to>
                <xdr:col>4</xdr:col>
                <xdr:colOff>28</xdr:colOff>
                <xdr:row>37</xdr:row>
                <xdr:rowOff>7</xdr:rowOff>
              </xdr:to>
            </anchor>
          </commentPr>
        </mc:Choice>
        <mc:Fallback/>
      </mc:AlternateContent>
    </comment>
    <comment ref="C50" authorId="0">
      <text>
        <r>
          <rPr>
            <sz val="10"/>
            <rFont val="Arial"/>
            <family val="2"/>
          </rPr>
          <t xml:space="preserve">Steven:
</t>
        </r>
        <r>
          <rPr>
            <sz val="9"/>
            <color rgb="FF000000"/>
            <rFont val="Tahoma"/>
            <family val="2"/>
            <charset val="1"/>
          </rPr>
          <t xml:space="preserve">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mc:AlternateContent>
        <mc:Choice Requires="v2">
          <commentPr autoFill="true" autoScale="false" colHidden="false" locked="false" rowHidden="false" textHAlign="justify" textVAlign="top">
            <anchor moveWithCells="false" sizeWithCells="false">
              <xdr:from>
                <xdr:col>3</xdr:col>
                <xdr:colOff>12</xdr:colOff>
                <xdr:row>48</xdr:row>
                <xdr:rowOff>8</xdr:rowOff>
              </xdr:from>
              <xdr:to>
                <xdr:col>6</xdr:col>
                <xdr:colOff>44</xdr:colOff>
                <xdr:row>57</xdr:row>
                <xdr:rowOff>8</xdr:rowOff>
              </xdr:to>
            </anchor>
          </commentPr>
        </mc:Choice>
        <mc:Fallback/>
      </mc:AlternateContent>
    </comment>
    <comment ref="C51" authorId="1">
      <text>
        <r>
          <rPr>
            <sz val="10"/>
            <rFont val="Arial"/>
            <family val="2"/>
          </rPr>
          <t xml:space="preserve">Steven Michael Pennings:
</t>
        </r>
        <r>
          <rPr>
            <sz val="9"/>
            <color rgb="FF000000"/>
            <rFont val="Tahoma"/>
            <family val="2"/>
            <charset val="1"/>
          </rPr>
          <t xml:space="preserve">It is only the initial poverty rate, and not numerical value of the poverty line, that affects simulations. This is because the mean of the underlying normal distribution (mu) is scaled with the poverty line to deliver the initial poverty rate. </t>
        </r>
      </text>
      <mc:AlternateContent>
        <mc:Choice Requires="v2">
          <commentPr autoFill="true" autoScale="false" colHidden="false" locked="false" rowHidden="false" textHAlign="justify" textVAlign="top">
            <anchor moveWithCells="false" sizeWithCells="false">
              <xdr:from>
                <xdr:col>3</xdr:col>
                <xdr:colOff>12</xdr:colOff>
                <xdr:row>49</xdr:row>
                <xdr:rowOff>8</xdr:rowOff>
              </xdr:from>
              <xdr:to>
                <xdr:col>5</xdr:col>
                <xdr:colOff>8</xdr:colOff>
                <xdr:row>54</xdr:row>
                <xdr:rowOff>16</xdr:rowOff>
              </xdr:to>
            </anchor>
          </commentPr>
        </mc:Choice>
        <mc:Fallback/>
      </mc:AlternateContent>
    </comment>
    <comment ref="C53" authorId="0">
      <text>
        <r>
          <rPr>
            <sz val="10"/>
            <rFont val="Arial"/>
            <family val="2"/>
          </rPr>
          <t xml:space="preserve">Steven:
</t>
        </r>
        <r>
          <rPr>
            <sz val="9"/>
            <color rgb="FF000000"/>
            <rFont val="Tahoma"/>
            <family val="2"/>
            <charset val="1"/>
          </rPr>
          <t xml:space="preserve">The semi-elasticity of poverty is the percentage point (not percent) fall in poverty from 1% extra income per capita.
</t>
        </r>
      </text>
      <mc:AlternateContent>
        <mc:Choice Requires="v2">
          <commentPr autoFill="true" autoScale="false" colHidden="false" locked="false" rowHidden="false" textHAlign="justify" textVAlign="top">
            <anchor moveWithCells="false" sizeWithCells="false">
              <xdr:from>
                <xdr:col>3</xdr:col>
                <xdr:colOff>12</xdr:colOff>
                <xdr:row>51</xdr:row>
                <xdr:rowOff>21</xdr:rowOff>
              </xdr:from>
              <xdr:to>
                <xdr:col>6</xdr:col>
                <xdr:colOff>24</xdr:colOff>
                <xdr:row>60</xdr:row>
                <xdr:rowOff>20</xdr:rowOff>
              </xdr:to>
            </anchor>
          </commentPr>
        </mc:Choice>
        <mc:Fallback/>
      </mc:AlternateContent>
    </comment>
    <comment ref="C55" authorId="0">
      <text>
        <r>
          <rPr>
            <sz val="10"/>
            <rFont val="Arial"/>
            <family val="2"/>
          </rPr>
          <t xml:space="preserve">Steven:
</t>
        </r>
        <r>
          <rPr>
            <sz val="9"/>
            <color rgb="FF000000"/>
            <rFont val="Tahoma"/>
            <family val="2"/>
            <charset val="1"/>
          </rPr>
          <t xml:space="preserve">These are log growth rates
</t>
        </r>
      </text>
      <mc:AlternateContent>
        <mc:Choice Requires="v2">
          <commentPr autoFill="true" autoScale="false" colHidden="false" locked="false" rowHidden="false" textHAlign="justify" textVAlign="top">
            <anchor moveWithCells="false" sizeWithCells="false">
              <xdr:from>
                <xdr:col>3</xdr:col>
                <xdr:colOff>12</xdr:colOff>
                <xdr:row>53</xdr:row>
                <xdr:rowOff>21</xdr:rowOff>
              </xdr:from>
              <xdr:to>
                <xdr:col>6</xdr:col>
                <xdr:colOff>84</xdr:colOff>
                <xdr:row>62</xdr:row>
                <xdr:rowOff>20</xdr:rowOff>
              </xdr:to>
            </anchor>
          </commentPr>
        </mc:Choice>
        <mc:Fallback/>
      </mc:AlternateContent>
    </comment>
    <comment ref="D45"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4</xdr:col>
                <xdr:colOff>12</xdr:colOff>
                <xdr:row>43</xdr:row>
                <xdr:rowOff>21</xdr:rowOff>
              </xdr:from>
              <xdr:to>
                <xdr:col>7</xdr:col>
                <xdr:colOff>80</xdr:colOff>
                <xdr:row>47</xdr:row>
                <xdr:rowOff>21</xdr:rowOff>
              </xdr:to>
            </anchor>
          </commentPr>
        </mc:Choice>
        <mc:Fallback/>
      </mc:AlternateContent>
    </comment>
    <comment ref="D46" authorId="0">
      <text>
        <r>
          <rPr>
            <sz val="10"/>
            <rFont val="Arial"/>
            <family val="2"/>
          </rPr>
          <t xml:space="preserve">Steven:
</t>
        </r>
        <r>
          <rPr>
            <sz val="9"/>
            <color rgb="FF000000"/>
            <rFont val="Tahoma"/>
            <family val="2"/>
            <charset val="1"/>
          </rPr>
          <t xml:space="preserve">Equation 23 applies if using a log-normal distribution. If using the GEP, then use the definition of the GEP (Equation 28)</t>
        </r>
      </text>
      <mc:AlternateContent>
        <mc:Choice Requires="v2">
          <commentPr autoFill="true" autoScale="false" colHidden="false" locked="false" rowHidden="false" textHAlign="justify" textVAlign="top">
            <anchor moveWithCells="false" sizeWithCells="false">
              <xdr:from>
                <xdr:col>4</xdr:col>
                <xdr:colOff>12</xdr:colOff>
                <xdr:row>44</xdr:row>
                <xdr:rowOff>21</xdr:rowOff>
              </xdr:from>
              <xdr:to>
                <xdr:col>6</xdr:col>
                <xdr:colOff>102</xdr:colOff>
                <xdr:row>52</xdr:row>
                <xdr:rowOff>8</xdr:rowOff>
              </xdr:to>
            </anchor>
          </commentPr>
        </mc:Choice>
        <mc:Fallback/>
      </mc:AlternateContent>
    </comment>
    <comment ref="D48" authorId="0">
      <text>
        <r>
          <rPr>
            <sz val="10"/>
            <rFont val="Arial"/>
            <family val="2"/>
          </rPr>
          <t xml:space="preserve">Steven:
</t>
        </r>
        <r>
          <rPr>
            <sz val="9"/>
            <color rgb="FF000000"/>
            <rFont val="Tahoma"/>
            <family val="2"/>
            <charset val="1"/>
          </rPr>
          <t xml:space="preserve">For 2nd year onwards
For starting year use Eq 21
</t>
        </r>
      </text>
      <mc:AlternateContent>
        <mc:Choice Requires="v2">
          <commentPr autoFill="true" autoScale="false" colHidden="false" locked="false" rowHidden="false" textHAlign="justify" textVAlign="top">
            <anchor moveWithCells="false" sizeWithCells="false">
              <xdr:from>
                <xdr:col>4</xdr:col>
                <xdr:colOff>12</xdr:colOff>
                <xdr:row>46</xdr:row>
                <xdr:rowOff>21</xdr:rowOff>
              </xdr:from>
              <xdr:to>
                <xdr:col>6</xdr:col>
                <xdr:colOff>16</xdr:colOff>
                <xdr:row>50</xdr:row>
                <xdr:rowOff>21</xdr:rowOff>
              </xdr:to>
            </anchor>
          </commentPr>
        </mc:Choice>
        <mc:Fallback/>
      </mc:AlternateContent>
    </comment>
    <comment ref="D49"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4</xdr:col>
                <xdr:colOff>12</xdr:colOff>
                <xdr:row>47</xdr:row>
                <xdr:rowOff>21</xdr:rowOff>
              </xdr:from>
              <xdr:to>
                <xdr:col>7</xdr:col>
                <xdr:colOff>80</xdr:colOff>
                <xdr:row>51</xdr:row>
                <xdr:rowOff>21</xdr:rowOff>
              </xdr:to>
            </anchor>
          </commentPr>
        </mc:Choice>
        <mc:Fallback/>
      </mc:AlternateContent>
    </comment>
    <comment ref="D50" authorId="0">
      <text>
        <r>
          <rPr>
            <sz val="10"/>
            <rFont val="Arial"/>
            <family val="2"/>
          </rPr>
          <t xml:space="preserve">Steven:
</t>
        </r>
        <r>
          <rPr>
            <sz val="9"/>
            <color rgb="FF000000"/>
            <rFont val="Tahoma"/>
            <family val="2"/>
            <charset val="1"/>
          </rPr>
          <t xml:space="preserve">For second year onwards. For first year this taken from data. If on GEP on manual then calculate based on definition of GEP.</t>
        </r>
      </text>
      <mc:AlternateContent>
        <mc:Choice Requires="v2">
          <commentPr autoFill="true" autoScale="false" colHidden="false" locked="false" rowHidden="false" textHAlign="justify" textVAlign="top">
            <anchor moveWithCells="false" sizeWithCells="false">
              <xdr:from>
                <xdr:col>4</xdr:col>
                <xdr:colOff>12</xdr:colOff>
                <xdr:row>48</xdr:row>
                <xdr:rowOff>21</xdr:rowOff>
              </xdr:from>
              <xdr:to>
                <xdr:col>5</xdr:col>
                <xdr:colOff>96</xdr:colOff>
                <xdr:row>54</xdr:row>
                <xdr:rowOff>21</xdr:rowOff>
              </xdr:to>
            </anchor>
          </commentPr>
        </mc:Choice>
        <mc:Fallback/>
      </mc:AlternateContent>
    </comment>
    <comment ref="D53" authorId="0">
      <text>
        <r>
          <rPr>
            <sz val="10"/>
            <rFont val="Arial"/>
            <family val="2"/>
          </rPr>
          <t xml:space="preserve">Steven:
</t>
        </r>
        <r>
          <rPr>
            <sz val="9"/>
            <color rgb="FF000000"/>
            <rFont val="Tahoma"/>
            <family val="2"/>
            <charset val="1"/>
          </rPr>
          <t xml:space="preserve">If on automatic mode calculates this value for the log-normal distribution using Equation 26, otherwise by multiplying the GEP by the poverty rate
</t>
        </r>
      </text>
      <mc:AlternateContent>
        <mc:Choice Requires="v2">
          <commentPr autoFill="true" autoScale="false" colHidden="false" locked="false" rowHidden="false" textHAlign="justify" textVAlign="top">
            <anchor moveWithCells="false" sizeWithCells="false">
              <xdr:from>
                <xdr:col>4</xdr:col>
                <xdr:colOff>12</xdr:colOff>
                <xdr:row>51</xdr:row>
                <xdr:rowOff>21</xdr:rowOff>
              </xdr:from>
              <xdr:to>
                <xdr:col>7</xdr:col>
                <xdr:colOff>80</xdr:colOff>
                <xdr:row>55</xdr:row>
                <xdr:rowOff>21</xdr:rowOff>
              </xdr:to>
            </anchor>
          </commentPr>
        </mc:Choice>
        <mc:Fallback/>
      </mc:AlternateContent>
    </comment>
    <comment ref="E46" authorId="0">
      <text>
        <r>
          <rPr>
            <sz val="10"/>
            <rFont val="Arial"/>
            <family val="2"/>
          </rPr>
          <t xml:space="preserve">Steven:
</t>
        </r>
        <r>
          <rPr>
            <sz val="9"/>
            <color rgb="FF000000"/>
            <rFont val="Tahoma"/>
            <family val="2"/>
            <charset val="1"/>
          </rPr>
          <t xml:space="preserve">From data
</t>
        </r>
      </text>
      <mc:AlternateContent>
        <mc:Choice Requires="v2">
          <commentPr autoFill="true" autoScale="false" colHidden="false" locked="false" rowHidden="false" textHAlign="justify" textVAlign="top">
            <anchor moveWithCells="false" sizeWithCells="false">
              <xdr:from>
                <xdr:col>5</xdr:col>
                <xdr:colOff>12</xdr:colOff>
                <xdr:row>44</xdr:row>
                <xdr:rowOff>8</xdr:rowOff>
              </xdr:from>
              <xdr:to>
                <xdr:col>6</xdr:col>
                <xdr:colOff>80</xdr:colOff>
                <xdr:row>48</xdr:row>
                <xdr:rowOff>4</xdr:rowOff>
              </xdr:to>
            </anchor>
          </commentPr>
        </mc:Choice>
        <mc:Fallback/>
      </mc:AlternateContent>
    </comment>
  </commentList>
</comments>
</file>

<file path=xl/comments1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Steven</author>
    <author>Steven Michael Pennings</author>
  </authors>
  <commentList>
    <comment ref="C41" authorId="0">
      <text>
        <r>
          <rPr>
            <sz val="10"/>
            <rFont val="Arial"/>
            <family val="2"/>
          </rPr>
          <t xml:space="preserve">Steven:
</t>
        </r>
        <r>
          <rPr>
            <sz val="9"/>
            <color rgb="FF000000"/>
            <rFont val="Tahoma"/>
            <family val="2"/>
            <charset val="1"/>
          </rPr>
          <t xml:space="preserve">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mc:AlternateContent>
        <mc:Choice Requires="v2">
          <commentPr autoFill="true" autoScale="false" colHidden="false" locked="false" rowHidden="false" textHAlign="justify" textVAlign="top">
            <anchor moveWithCells="false" sizeWithCells="false">
              <xdr:from>
                <xdr:col>3</xdr:col>
                <xdr:colOff>12</xdr:colOff>
                <xdr:row>39</xdr:row>
                <xdr:rowOff>21</xdr:rowOff>
              </xdr:from>
              <xdr:to>
                <xdr:col>6</xdr:col>
                <xdr:colOff>40</xdr:colOff>
                <xdr:row>48</xdr:row>
                <xdr:rowOff>20</xdr:rowOff>
              </xdr:to>
            </anchor>
          </commentPr>
        </mc:Choice>
        <mc:Fallback/>
      </mc:AlternateContent>
    </comment>
    <comment ref="C42" authorId="1">
      <text>
        <r>
          <rPr>
            <sz val="10"/>
            <rFont val="Arial"/>
            <family val="2"/>
          </rPr>
          <t xml:space="preserve">Steven Michael Pennings:
</t>
        </r>
        <r>
          <rPr>
            <sz val="9"/>
            <color rgb="FF000000"/>
            <rFont val="Tahoma"/>
            <family val="2"/>
            <charset val="1"/>
          </rPr>
          <t xml:space="preserve">It is only the initial poverty rate, and not numerical value of the poverty line, that affects simulations. This is because the mean of the underlying normal distribution (mu) is scaled with the poverty line to deliver the initial poverty rate. </t>
        </r>
      </text>
      <mc:AlternateContent>
        <mc:Choice Requires="v2">
          <commentPr autoFill="true" autoScale="false" colHidden="false" locked="false" rowHidden="false" textHAlign="justify" textVAlign="top">
            <anchor moveWithCells="false" sizeWithCells="false">
              <xdr:from>
                <xdr:col>3</xdr:col>
                <xdr:colOff>12</xdr:colOff>
                <xdr:row>40</xdr:row>
                <xdr:rowOff>8</xdr:rowOff>
              </xdr:from>
              <xdr:to>
                <xdr:col>5</xdr:col>
                <xdr:colOff>16</xdr:colOff>
                <xdr:row>45</xdr:row>
                <xdr:rowOff>16</xdr:rowOff>
              </xdr:to>
            </anchor>
          </commentPr>
        </mc:Choice>
        <mc:Fallback/>
      </mc:AlternateContent>
    </comment>
    <comment ref="C44" authorId="0">
      <text>
        <r>
          <rPr>
            <sz val="10"/>
            <rFont val="Arial"/>
            <family val="2"/>
          </rPr>
          <t xml:space="preserve">Steven:
</t>
        </r>
        <r>
          <rPr>
            <sz val="9"/>
            <color rgb="FF000000"/>
            <rFont val="Tahoma"/>
            <family val="2"/>
            <charset val="1"/>
          </rPr>
          <t xml:space="preserve">The semi-elasticity of poverty is the percentage point (not percent) fall in poverty from 1% extra income per capita.
</t>
        </r>
      </text>
      <mc:AlternateContent>
        <mc:Choice Requires="v2">
          <commentPr autoFill="true" autoScale="false" colHidden="false" locked="false" rowHidden="false" textHAlign="justify" textVAlign="top">
            <anchor moveWithCells="false" sizeWithCells="false">
              <xdr:from>
                <xdr:col>3</xdr:col>
                <xdr:colOff>12</xdr:colOff>
                <xdr:row>42</xdr:row>
                <xdr:rowOff>21</xdr:rowOff>
              </xdr:from>
              <xdr:to>
                <xdr:col>6</xdr:col>
                <xdr:colOff>32</xdr:colOff>
                <xdr:row>51</xdr:row>
                <xdr:rowOff>20</xdr:rowOff>
              </xdr:to>
            </anchor>
          </commentPr>
        </mc:Choice>
        <mc:Fallback/>
      </mc:AlternateContent>
    </comment>
    <comment ref="C46" authorId="0">
      <text>
        <r>
          <rPr>
            <sz val="10"/>
            <rFont val="Arial"/>
            <family val="2"/>
          </rPr>
          <t xml:space="preserve">Steven:
</t>
        </r>
        <r>
          <rPr>
            <sz val="9"/>
            <color rgb="FF000000"/>
            <rFont val="Tahoma"/>
            <family val="2"/>
            <charset val="1"/>
          </rPr>
          <t xml:space="preserve">These are log growth rates
</t>
        </r>
      </text>
      <mc:AlternateContent>
        <mc:Choice Requires="v2">
          <commentPr autoFill="true" autoScale="false" colHidden="false" locked="false" rowHidden="false" textHAlign="justify" textVAlign="top">
            <anchor moveWithCells="false" sizeWithCells="false">
              <xdr:from>
                <xdr:col>3</xdr:col>
                <xdr:colOff>12</xdr:colOff>
                <xdr:row>44</xdr:row>
                <xdr:rowOff>21</xdr:rowOff>
              </xdr:from>
              <xdr:to>
                <xdr:col>6</xdr:col>
                <xdr:colOff>60</xdr:colOff>
                <xdr:row>53</xdr:row>
                <xdr:rowOff>20</xdr:rowOff>
              </xdr:to>
            </anchor>
          </commentPr>
        </mc:Choice>
        <mc:Fallback/>
      </mc:AlternateContent>
    </comment>
    <comment ref="D39" authorId="0">
      <text>
        <r>
          <rPr>
            <sz val="10"/>
            <rFont val="Arial"/>
            <family val="2"/>
          </rPr>
          <t xml:space="preserve">Steven:
</t>
        </r>
        <r>
          <rPr>
            <sz val="9"/>
            <color rgb="FF000000"/>
            <rFont val="Tahoma"/>
            <family val="2"/>
            <charset val="1"/>
          </rPr>
          <t xml:space="preserve">For 2nd year onwards
For starting year use Eq 21
</t>
        </r>
      </text>
      <mc:AlternateContent>
        <mc:Choice Requires="v2">
          <commentPr autoFill="true" autoScale="false" colHidden="false" locked="false" rowHidden="false" textHAlign="justify" textVAlign="top">
            <anchor moveWithCells="false" sizeWithCells="false">
              <xdr:from>
                <xdr:col>4</xdr:col>
                <xdr:colOff>12</xdr:colOff>
                <xdr:row>37</xdr:row>
                <xdr:rowOff>21</xdr:rowOff>
              </xdr:from>
              <xdr:to>
                <xdr:col>5</xdr:col>
                <xdr:colOff>68</xdr:colOff>
                <xdr:row>41</xdr:row>
                <xdr:rowOff>21</xdr:rowOff>
              </xdr:to>
            </anchor>
          </commentPr>
        </mc:Choice>
        <mc:Fallback/>
      </mc:AlternateContent>
    </comment>
    <comment ref="D40"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4</xdr:col>
                <xdr:colOff>12</xdr:colOff>
                <xdr:row>38</xdr:row>
                <xdr:rowOff>21</xdr:rowOff>
              </xdr:from>
              <xdr:to>
                <xdr:col>7</xdr:col>
                <xdr:colOff>40</xdr:colOff>
                <xdr:row>42</xdr:row>
                <xdr:rowOff>21</xdr:rowOff>
              </xdr:to>
            </anchor>
          </commentPr>
        </mc:Choice>
        <mc:Fallback/>
      </mc:AlternateContent>
    </comment>
    <comment ref="D41" authorId="0">
      <text>
        <r>
          <rPr>
            <sz val="10"/>
            <rFont val="Arial"/>
            <family val="2"/>
          </rPr>
          <t xml:space="preserve">Steven:
</t>
        </r>
        <r>
          <rPr>
            <sz val="9"/>
            <color rgb="FF000000"/>
            <rFont val="Tahoma"/>
            <family val="2"/>
            <charset val="1"/>
          </rPr>
          <t xml:space="preserve">For second year onwards. For first year this taken from data. 
If on GEP on manual then calculate based on definition of GEP (Equation 27).</t>
        </r>
      </text>
      <mc:AlternateContent>
        <mc:Choice Requires="v2">
          <commentPr autoFill="true" autoScale="false" colHidden="false" locked="false" rowHidden="false" textHAlign="justify" textVAlign="top">
            <anchor moveWithCells="false" sizeWithCells="false">
              <xdr:from>
                <xdr:col>4</xdr:col>
                <xdr:colOff>12</xdr:colOff>
                <xdr:row>39</xdr:row>
                <xdr:rowOff>21</xdr:rowOff>
              </xdr:from>
              <xdr:to>
                <xdr:col>6</xdr:col>
                <xdr:colOff>72</xdr:colOff>
                <xdr:row>48</xdr:row>
                <xdr:rowOff>21</xdr:rowOff>
              </xdr:to>
            </anchor>
          </commentPr>
        </mc:Choice>
        <mc:Fallback/>
      </mc:AlternateContent>
    </comment>
    <comment ref="D44" authorId="0">
      <text>
        <r>
          <rPr>
            <sz val="10"/>
            <rFont val="Arial"/>
            <family val="2"/>
          </rPr>
          <t xml:space="preserve">Steven:
</t>
        </r>
        <r>
          <rPr>
            <sz val="9"/>
            <color rgb="FF000000"/>
            <rFont val="Tahoma"/>
            <family val="2"/>
            <charset val="1"/>
          </rPr>
          <t xml:space="preserve">If on automatic mode calculates this value for the log-normal distribution using Equation 26, otherwise by multiplying the GEP by the poverty rate
</t>
        </r>
      </text>
      <mc:AlternateContent>
        <mc:Choice Requires="v2">
          <commentPr autoFill="true" autoScale="false" colHidden="false" locked="false" rowHidden="false" textHAlign="justify" textVAlign="top">
            <anchor moveWithCells="false" sizeWithCells="false">
              <xdr:from>
                <xdr:col>4</xdr:col>
                <xdr:colOff>12</xdr:colOff>
                <xdr:row>42</xdr:row>
                <xdr:rowOff>21</xdr:rowOff>
              </xdr:from>
              <xdr:to>
                <xdr:col>7</xdr:col>
                <xdr:colOff>40</xdr:colOff>
                <xdr:row>46</xdr:row>
                <xdr:rowOff>21</xdr:rowOff>
              </xdr:to>
            </anchor>
          </commentPr>
        </mc:Choice>
        <mc:Fallback/>
      </mc:AlternateContent>
    </comment>
  </commentList>
</comments>
</file>

<file path=xl/comments1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Steven</author>
    <author>Steven Michael Pennings</author>
  </authors>
  <commentList>
    <comment ref="C41" authorId="0">
      <text>
        <r>
          <rPr>
            <sz val="10"/>
            <rFont val="Arial"/>
            <family val="2"/>
          </rPr>
          <t xml:space="preserve">Steven:
</t>
        </r>
        <r>
          <rPr>
            <sz val="9"/>
            <color rgb="FF000000"/>
            <rFont val="Tahoma"/>
            <family val="2"/>
            <charset val="1"/>
          </rPr>
          <t xml:space="preserve">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mc:AlternateContent>
        <mc:Choice Requires="v2">
          <commentPr autoFill="true" autoScale="false" colHidden="false" locked="false" rowHidden="false" textHAlign="justify" textVAlign="top">
            <anchor moveWithCells="false" sizeWithCells="false">
              <xdr:from>
                <xdr:col>3</xdr:col>
                <xdr:colOff>12</xdr:colOff>
                <xdr:row>40</xdr:row>
                <xdr:rowOff>1</xdr:rowOff>
              </xdr:from>
              <xdr:to>
                <xdr:col>5</xdr:col>
                <xdr:colOff>77</xdr:colOff>
                <xdr:row>48</xdr:row>
                <xdr:rowOff>21</xdr:rowOff>
              </xdr:to>
            </anchor>
          </commentPr>
        </mc:Choice>
        <mc:Fallback/>
      </mc:AlternateContent>
    </comment>
    <comment ref="C42" authorId="1">
      <text>
        <r>
          <rPr>
            <sz val="10"/>
            <rFont val="Arial"/>
            <family val="2"/>
          </rPr>
          <t xml:space="preserve">Steven Michael Pennings:
</t>
        </r>
        <r>
          <rPr>
            <sz val="9"/>
            <color rgb="FF000000"/>
            <rFont val="Tahoma"/>
            <family val="2"/>
            <charset val="1"/>
          </rPr>
          <t xml:space="preserve">It is only the initial poverty rate, and not numerical value of the poverty line, that affects simulations. This is because the mean of the underlying normal distribution (mu) is scaled with the poverty line to deliver the initial poverty rate. </t>
        </r>
      </text>
      <mc:AlternateContent>
        <mc:Choice Requires="v2">
          <commentPr autoFill="true" autoScale="false" colHidden="false" locked="false" rowHidden="false" textHAlign="justify" textVAlign="top">
            <anchor moveWithCells="false" sizeWithCells="false">
              <xdr:from>
                <xdr:col>3</xdr:col>
                <xdr:colOff>12</xdr:colOff>
                <xdr:row>40</xdr:row>
                <xdr:rowOff>9</xdr:rowOff>
              </xdr:from>
              <xdr:to>
                <xdr:col>4</xdr:col>
                <xdr:colOff>70</xdr:colOff>
                <xdr:row>45</xdr:row>
                <xdr:rowOff>17</xdr:rowOff>
              </xdr:to>
            </anchor>
          </commentPr>
        </mc:Choice>
        <mc:Fallback/>
      </mc:AlternateContent>
    </comment>
    <comment ref="C44" authorId="0">
      <text>
        <r>
          <rPr>
            <sz val="10"/>
            <rFont val="Arial"/>
            <family val="2"/>
          </rPr>
          <t xml:space="preserve">Steven:
</t>
        </r>
        <r>
          <rPr>
            <sz val="9"/>
            <color rgb="FF000000"/>
            <rFont val="Tahoma"/>
            <family val="2"/>
            <charset val="1"/>
          </rPr>
          <t xml:space="preserve">The semi-elasticity of poverty is the percentage point (not percent) fall in poverty from 1% extra income per capita.
</t>
        </r>
      </text>
      <mc:AlternateContent>
        <mc:Choice Requires="v2">
          <commentPr autoFill="true" autoScale="false" colHidden="false" locked="false" rowHidden="false" textHAlign="justify" textVAlign="top">
            <anchor moveWithCells="false" sizeWithCells="false">
              <xdr:from>
                <xdr:col>3</xdr:col>
                <xdr:colOff>12</xdr:colOff>
                <xdr:row>43</xdr:row>
                <xdr:rowOff>1</xdr:rowOff>
              </xdr:from>
              <xdr:to>
                <xdr:col>5</xdr:col>
                <xdr:colOff>77</xdr:colOff>
                <xdr:row>51</xdr:row>
                <xdr:rowOff>21</xdr:rowOff>
              </xdr:to>
            </anchor>
          </commentPr>
        </mc:Choice>
        <mc:Fallback/>
      </mc:AlternateContent>
    </comment>
    <comment ref="C46" authorId="0">
      <text>
        <r>
          <rPr>
            <sz val="10"/>
            <rFont val="Arial"/>
            <family val="2"/>
          </rPr>
          <t xml:space="preserve">Steven:
</t>
        </r>
        <r>
          <rPr>
            <sz val="9"/>
            <color rgb="FF000000"/>
            <rFont val="Tahoma"/>
            <family val="2"/>
            <charset val="1"/>
          </rPr>
          <t xml:space="preserve">These are log growth rates
</t>
        </r>
      </text>
      <mc:AlternateContent>
        <mc:Choice Requires="v2">
          <commentPr autoFill="true" autoScale="false" colHidden="false" locked="false" rowHidden="false" textHAlign="justify" textVAlign="top">
            <anchor moveWithCells="false" sizeWithCells="false">
              <xdr:from>
                <xdr:col>3</xdr:col>
                <xdr:colOff>12</xdr:colOff>
                <xdr:row>45</xdr:row>
                <xdr:rowOff>1</xdr:rowOff>
              </xdr:from>
              <xdr:to>
                <xdr:col>5</xdr:col>
                <xdr:colOff>77</xdr:colOff>
                <xdr:row>53</xdr:row>
                <xdr:rowOff>21</xdr:rowOff>
              </xdr:to>
            </anchor>
          </commentPr>
        </mc:Choice>
        <mc:Fallback/>
      </mc:AlternateContent>
    </comment>
    <comment ref="D39" authorId="0">
      <text>
        <r>
          <rPr>
            <sz val="10"/>
            <rFont val="Arial"/>
            <family val="2"/>
          </rPr>
          <t xml:space="preserve">Steven:
</t>
        </r>
        <r>
          <rPr>
            <sz val="9"/>
            <color rgb="FF000000"/>
            <rFont val="Tahoma"/>
            <family val="2"/>
            <charset val="1"/>
          </rPr>
          <t xml:space="preserve">For 2nd year onwards
For starting year use Eq 21
</t>
        </r>
      </text>
      <mc:AlternateContent>
        <mc:Choice Requires="v2">
          <commentPr autoFill="true" autoScale="false" colHidden="false" locked="false" rowHidden="false" textHAlign="justify" textVAlign="top">
            <anchor moveWithCells="false" sizeWithCells="false">
              <xdr:from>
                <xdr:col>4</xdr:col>
                <xdr:colOff>12</xdr:colOff>
                <xdr:row>38</xdr:row>
                <xdr:rowOff>1</xdr:rowOff>
              </xdr:from>
              <xdr:to>
                <xdr:col>5</xdr:col>
                <xdr:colOff>77</xdr:colOff>
                <xdr:row>42</xdr:row>
                <xdr:rowOff>1</xdr:rowOff>
              </xdr:to>
            </anchor>
          </commentPr>
        </mc:Choice>
        <mc:Fallback/>
      </mc:AlternateContent>
    </comment>
    <comment ref="D40"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4</xdr:col>
                <xdr:colOff>12</xdr:colOff>
                <xdr:row>39</xdr:row>
                <xdr:rowOff>1</xdr:rowOff>
              </xdr:from>
              <xdr:to>
                <xdr:col>6</xdr:col>
                <xdr:colOff>89</xdr:colOff>
                <xdr:row>43</xdr:row>
                <xdr:rowOff>1</xdr:rowOff>
              </xdr:to>
            </anchor>
          </commentPr>
        </mc:Choice>
        <mc:Fallback/>
      </mc:AlternateContent>
    </comment>
    <comment ref="D41" authorId="0">
      <text>
        <r>
          <rPr>
            <sz val="10"/>
            <rFont val="Arial"/>
            <family val="2"/>
          </rPr>
          <t xml:space="preserve">Steven:
</t>
        </r>
        <r>
          <rPr>
            <sz val="9"/>
            <color rgb="FF000000"/>
            <rFont val="Tahoma"/>
            <family val="2"/>
            <charset val="1"/>
          </rPr>
          <t xml:space="preserve">For second year onwards. For first year this taken from data. 
If on GEP on manual then calculate based on definition of GEP (Equation 27).</t>
        </r>
      </text>
      <mc:AlternateContent>
        <mc:Choice Requires="v2">
          <commentPr autoFill="true" autoScale="false" colHidden="false" locked="false" rowHidden="false" textHAlign="justify" textVAlign="top">
            <anchor moveWithCells="false" sizeWithCells="false">
              <xdr:from>
                <xdr:col>4</xdr:col>
                <xdr:colOff>12</xdr:colOff>
                <xdr:row>40</xdr:row>
                <xdr:rowOff>1</xdr:rowOff>
              </xdr:from>
              <xdr:to>
                <xdr:col>6</xdr:col>
                <xdr:colOff>89</xdr:colOff>
                <xdr:row>49</xdr:row>
                <xdr:rowOff>1</xdr:rowOff>
              </xdr:to>
            </anchor>
          </commentPr>
        </mc:Choice>
        <mc:Fallback/>
      </mc:AlternateContent>
    </comment>
    <comment ref="D44" authorId="0">
      <text>
        <r>
          <rPr>
            <sz val="10"/>
            <rFont val="Arial"/>
            <family val="2"/>
          </rPr>
          <t xml:space="preserve">Steven:
</t>
        </r>
        <r>
          <rPr>
            <sz val="9"/>
            <color rgb="FF000000"/>
            <rFont val="Tahoma"/>
            <family val="2"/>
            <charset val="1"/>
          </rPr>
          <t xml:space="preserve">If on automatic mode calculates this value for the log-normal distribution using Equation 26, otherwise by multiplying the GEP by the poverty rate
</t>
        </r>
      </text>
      <mc:AlternateContent>
        <mc:Choice Requires="v2">
          <commentPr autoFill="true" autoScale="false" colHidden="false" locked="false" rowHidden="false" textHAlign="justify" textVAlign="top">
            <anchor moveWithCells="false" sizeWithCells="false">
              <xdr:from>
                <xdr:col>4</xdr:col>
                <xdr:colOff>12</xdr:colOff>
                <xdr:row>43</xdr:row>
                <xdr:rowOff>1</xdr:rowOff>
              </xdr:from>
              <xdr:to>
                <xdr:col>6</xdr:col>
                <xdr:colOff>89</xdr:colOff>
                <xdr:row>47</xdr:row>
                <xdr:rowOff>1</xdr:rowOff>
              </xdr:to>
            </anchor>
          </commentPr>
        </mc:Choice>
        <mc:Fallback/>
      </mc:AlternateContent>
    </comment>
  </commentList>
</comments>
</file>

<file path=xl/sharedStrings.xml><?xml version="1.0" encoding="utf-8"?>
<sst xmlns="http://schemas.openxmlformats.org/spreadsheetml/2006/main" count="16090" uniqueCount="1629">
  <si>
    <t xml:space="preserve">Long Term Growth Model (LTGM) Spreadsheet</t>
  </si>
  <si>
    <t xml:space="preserve"> V4.42</t>
  </si>
  <si>
    <t xml:space="preserve">Spreadsheet developed by Steven Pennings, Leonardo Garrido and Jorge Luis Guzman</t>
  </si>
  <si>
    <t xml:space="preserve">(with guidance from Norman Loayza and input from Rishabh Sinha)</t>
  </si>
  <si>
    <t xml:space="preserve">DECMG, World Bank</t>
  </si>
  <si>
    <t xml:space="preserve">Comments and suggestions welcome, please email Steven Pennings (spennings@worldbank.org) or LTGM@worldbank.org</t>
  </si>
  <si>
    <t xml:space="preserve">The spreadsheet updated regularly, please check back LTGM website (below) for the last version:</t>
  </si>
  <si>
    <t xml:space="preserve">http://www.worldbank.org/LTGM</t>
  </si>
  <si>
    <t xml:space="preserve">Based on the model by Hevia and Loayza (2012) "Savings and Growth in Egypt" Middle East Development Journal 4 (1)</t>
  </si>
  <si>
    <t xml:space="preserve">Thanks to Vinaya Swaroop for project overview and Diego Barrot for assistance with data </t>
  </si>
  <si>
    <t xml:space="preserve">See the pdf "Long Term Growth Model V4_3" for a list of model equations, and an explanation of the drivers of growth in the LTGM.</t>
  </si>
  <si>
    <t xml:space="preserve">System Requirements: </t>
  </si>
  <si>
    <t xml:space="preserve">if using Excel 2010 or later all features work as planned*</t>
  </si>
  <si>
    <t xml:space="preserve">if using earlier versions of Excel, dropdown menus are not supported; but there is an easy fix - see instruction (7) below</t>
  </si>
  <si>
    <t xml:space="preserve">There are no macros in this spreadsheet</t>
  </si>
  <si>
    <t xml:space="preserve">New in v4 -  poverty extension. Now users can see the implications of growth fundamentals for poverty rates. See Model description Section 5 for a description</t>
  </si>
  <si>
    <t xml:space="preserve">1) General Instructions</t>
  </si>
  <si>
    <t xml:space="preserve">Worksheet "InputDataA_GeneralAssumptions" controls most simulation parameters and assumptions that affect all three models</t>
  </si>
  <si>
    <t xml:space="preserve">Choose your country from the drop down menu at the top left of "InputDataA_GeneralAssumptions" (select the cell first).</t>
  </si>
  <si>
    <t xml:space="preserve">Data from that country will automatically be populated, but you can specify most of the parameters yourself if you choose (see Worksheet "GraphsA" figures of general assumptions).</t>
  </si>
  <si>
    <t xml:space="preserve">Worksheet "InputDataB_ModelSpecAssumptions" controls model-specific parameters</t>
  </si>
  <si>
    <t xml:space="preserve">If you want to calculate growth for a given investment-to-GDP profile, use Model 1</t>
  </si>
  <si>
    <t xml:space="preserve">If you want to calculate required investment to achieve a target growth path, use Model 2</t>
  </si>
  <si>
    <t xml:space="preserve">If you want to calculate growth for a given savings-to-GDP profile, use Model 3 </t>
  </si>
  <si>
    <t xml:space="preserve">(This this last case also requires some assumption on external balance, described below)</t>
  </si>
  <si>
    <t xml:space="preserve">See  Worksheet "GrapshB" for graphs of model-specific inputs and outputs</t>
  </si>
  <si>
    <t xml:space="preserve">Color coding: </t>
  </si>
  <si>
    <t xml:space="preserve">Yellow= can edit</t>
  </si>
  <si>
    <t xml:space="preserve">Grey=not active (don’t edit)</t>
  </si>
  <si>
    <t xml:space="preserve">Red = formulas/populated data (don't edit)</t>
  </si>
  <si>
    <t xml:space="preserve">2) Entering General Parameter Assumptions (use InputDataA_GeneralAssumptions)</t>
  </si>
  <si>
    <t xml:space="preserve">In most cases you can choose  "automatic"  or "manual" version of each series from a drop-down menu</t>
  </si>
  <si>
    <t xml:space="preserve">- if automatic, select a target value and the year it is achieved and the spreadsheet automatically generates a smooth path to get there</t>
  </si>
  <si>
    <t xml:space="preserve">- if manual, you must type the values manually into the ""Manual" [user defined year by year]" yellow cells to the right in InputDataA and InputDataB (they become yellow when you select manual from the drop down menu)</t>
  </si>
  <si>
    <t xml:space="preserve">Model 1, 2 and 3 uses the same general parameters as each other; Model 1s, 2s and 3s uses the same general parameters as each other("s" is for scenarios -  see below)</t>
  </si>
  <si>
    <t xml:space="preserve">The parameters which actually go into the calculations are listed in "Summary of Inputs based on User's choice"  in the  Model 1(s),  Model 2(s) and  Model 3(s) spreadsheets</t>
  </si>
  <si>
    <t xml:space="preserve">3) Entering Model 1-, Model 2- or Model 3-specific parameters - Use InputDataB sheet</t>
  </si>
  <si>
    <t xml:space="preserve">For Model 1, choose either "automated" or "manual" values for a path of I/Y (as above), these will not affect Model 2 or 3</t>
  </si>
  <si>
    <t xml:space="preserve">For Model 2, choose between the types of growth target: a GDP per capita growth target, a headline GDP growth target,  a GDP per capita levels target (does not affect Model 1 or 3)</t>
  </si>
  <si>
    <t xml:space="preserve">  - Then choose between  "automated" or "manual" values for a path of the growth target. If automatic, you also need to choose an end date as above and the model generates a smooth path</t>
  </si>
  <si>
    <t xml:space="preserve">  - If choose "manual" then you need to enter the values corresponding to the type of growth target in InputDataB on the RHS row 13 and 19. Eg  5000  (for a GDP per capita levels target) or 0.06 (for a growth target)</t>
  </si>
  <si>
    <t xml:space="preserve">     - The model automatically interprets the "type" of these numbers, and converts them to an implied GDP per capita growth target the Model 2 and Model 2s sheets</t>
  </si>
  <si>
    <t xml:space="preserve">For Model 3, choose either "automated" or "manual" values for a path of S/Y (as above), these will not affect Model 1 or 2</t>
  </si>
  <si>
    <t xml:space="preserve">4) Changing initial assumptions, simulation years and other parameters</t>
  </si>
  <si>
    <t xml:space="preserve">By default, initial values are calibrated as historical averages from various data sources (or taken from most recent year).</t>
  </si>
  <si>
    <t xml:space="preserve">The user can change the first year of the simulation in the "Initial year for estimation" cell (top LHS of "input dataA"). For years up to 2018, we forecast starting values (see comment sticky notes in the input data sheet for details).</t>
  </si>
  <si>
    <t xml:space="preserve">However, the user doesn't have to choose these starting values as the initial values for automatic paths</t>
  </si>
  <si>
    <t xml:space="preserve"> - to choose a different starting value, enter it it in the yellow cell next to "Initial value (user defined)"</t>
  </si>
  <si>
    <t xml:space="preserve"> - to use the historical average (from data) or most recent historical  data just keep the "Initial value (user defined)" BLANK</t>
  </si>
  <si>
    <t xml:space="preserve"> - a summary of the actual initial value used (user defined or historical average) indicated in red</t>
  </si>
  <si>
    <t xml:space="preserve">The user is also able to specify alterantive depreciation rates, initial K/Y or labor share in a similar way in the top LHS of the input sheet.</t>
  </si>
  <si>
    <t xml:space="preserve">The initial value of real GDP per capita does not affect the operation of the model (which is all in growth rates) but does affect memorandum items. It can be set at the top LHS of the "InputDataA_GeneralAssumptions".</t>
  </si>
  <si>
    <t xml:space="preserve">5) External Balance Constraints</t>
  </si>
  <si>
    <t xml:space="preserve">The user can choose two types of constraints on the external sector (via a dropdown menu): Current Account Balance /Y or External Debt/Y</t>
  </si>
  <si>
    <t xml:space="preserve">-- These govern the relationship beteen S/Y and I/Y, which are particularly important for Model 3</t>
  </si>
  <si>
    <t xml:space="preserve">For the CAB/Y constraint, choose either manual or automatic via the drop down menu.</t>
  </si>
  <si>
    <t xml:space="preserve"> - for countries with a closed capital account, simply choose a current account balance constraint, and then set it equal to zero. Then S=I for all periods.</t>
  </si>
  <si>
    <t xml:space="preserve">For the external debt/Y constraint, choose either manual or automatic via the drop down menu.</t>
  </si>
  <si>
    <t xml:space="preserve"> - for the external debt/Y option, the user also needs to choose an FDI/Y path (manual or automatic) -- this is not required for a current account balance/Y constraint</t>
  </si>
  <si>
    <t xml:space="preserve"> - if automatic paths the user can also choose choose the final target, date reached, and also an initial value (</t>
  </si>
  <si>
    <t xml:space="preserve"> - if manual, enter the paths for each year in the yellow cells on the RHS of InputDataA</t>
  </si>
  <si>
    <t xml:space="preserve">6) Baseline vs Scenarios</t>
  </si>
  <si>
    <t xml:space="preserve">There are two versions of each Model: a "baseline" version (the main one) and a "scenario" version (labelled "s")</t>
  </si>
  <si>
    <t xml:space="preserve">Scenarios allows you to easily compare two outputs given different assumptions in the "GraphsA" and "GraphsB" worksheet</t>
  </si>
  <si>
    <t xml:space="preserve">For example, to calculate growth rates given the same investment profile but different TFP growth assumptions, use Model 1 for one (baseline) TFP assumption, and Model 1s (scenario) for the alternative TFP assumption.</t>
  </si>
  <si>
    <t xml:space="preserve">Model 1, 2, 3 apply to the "baseline". Model 1s, 2s, 3s apply to the "scenarios". Automatic and Manual (from the drop-down menu) apply to both Baseline and Scenario</t>
  </si>
  <si>
    <t xml:space="preserve">   - this means if you set a series to manual, you need to manually type in those values into "User defined, year by year" yellow cells in worksheet "InputDataA_ GeneralAssumptions" or "InputDataB_ModelSpecAssumptions" for both baseline and scenario</t>
  </si>
  <si>
    <t xml:space="preserve">These switch to yellow (user able to edit) when you chose manual from the dropdown menu.</t>
  </si>
  <si>
    <t xml:space="preserve">7) Instruction specfic for pre-Excel 2010 versions</t>
  </si>
  <si>
    <t xml:space="preserve">In pre-2010 versions of Excel the dropdown menus don't work. But this is easy to fix by manually typing the values instead (making sure spelling is exact). Worksheet: InputDataA_ GeneralAssumptions </t>
  </si>
  <si>
    <t xml:space="preserve">Country Name InputDataA_ GeneralAssumptions B3)</t>
  </si>
  <si>
    <t xml:space="preserve">- lookup your country name in data&gt;Cells B23+ edit the cell and copy the text of the country name in the edit bar at the top of the screen (DO NOT copy the cell, just the text - you will need unhide the "data" worksheet)</t>
  </si>
  <si>
    <t xml:space="preserve">- edit InputDataA_ GeneralAssumptions&gt;B3, and paste the name of county text into the edit bar at the top of the screen</t>
  </si>
  <si>
    <t xml:space="preserve">- alternatively, just Type the Country name into InputDataA_ GeneralAssumptions&gt;B3, making sure that the Country name is spelt correctly</t>
  </si>
  <si>
    <t xml:space="preserve">Automatic vs Manual (Inputdata: Various Cells)</t>
  </si>
  <si>
    <t xml:space="preserve">- Type "Automatic" or "Manual" (without quotes) to run that series in Automatic or Manual mode</t>
  </si>
  <si>
    <t xml:space="preserve">External balance </t>
  </si>
  <si>
    <t xml:space="preserve">- Type "Debt" or "CAB" (without quotes) InputDataA_ GeneralAssumptions&gt;D60 to choose the type of external debt constraint</t>
  </si>
  <si>
    <t xml:space="preserve">Output Target (Model 2 and 2s Only)</t>
  </si>
  <si>
    <t xml:space="preserve">- Type "GDP Growth" or "GDP PC Growth" or "GDP PC Level" (without quotes) InputDataB_ ModelSpecAssumptions&gt;D20 to choose the type of output target when using Model 2 or 2s</t>
  </si>
  <si>
    <t xml:space="preserve">* in testing, occationally conditonal formatting would only update when one changed to a different tab.</t>
  </si>
  <si>
    <t xml:space="preserve">General Assumptions and Parameters for all Sub-models</t>
  </si>
  <si>
    <t xml:space="preserve">Key</t>
  </si>
  <si>
    <t xml:space="preserve">Country (World Bank Name):</t>
  </si>
  <si>
    <t xml:space="preserve">Fields in yellow are for the user to edit</t>
  </si>
  <si>
    <t xml:space="preserve">Field in grey are inactive (do not edit)</t>
  </si>
  <si>
    <t xml:space="preserve">Zambia</t>
  </si>
  <si>
    <t xml:space="preserve"> &lt;-- Select from list</t>
  </si>
  <si>
    <t xml:space="preserve">Initial data/generated output, user is NOT able to edit</t>
  </si>
  <si>
    <t xml:space="preserve">Interpolated data</t>
  </si>
  <si>
    <t xml:space="preserve">Note: If choosing "manual" from the drop down menu for universal parameters (grey), please enter values for that series by hand in the yellow field "User defined, year by year" on right</t>
  </si>
  <si>
    <t xml:space="preserve">Initial and Final years</t>
  </si>
  <si>
    <t xml:space="preserve">units</t>
  </si>
  <si>
    <t xml:space="preserve">Initial year for estimation--&gt;</t>
  </si>
  <si>
    <t xml:space="preserve">(YYYY)</t>
  </si>
  <si>
    <t xml:space="preserve">Final year for estimation --&gt;</t>
  </si>
  <si>
    <t xml:space="preserve">Parameters</t>
  </si>
  <si>
    <t xml:space="preserve">Depreciation rate, user defined --&gt;</t>
  </si>
  <si>
    <t xml:space="preserve">(e.g. 0.07)</t>
  </si>
  <si>
    <t xml:space="preserve">Initial K/Y ratio (user defined) --&gt;</t>
  </si>
  <si>
    <t xml:space="preserve">(e.g. 0.40)</t>
  </si>
  <si>
    <t xml:space="preserve">Depreciation rate, pre-loaded based on</t>
  </si>
  <si>
    <t xml:space="preserve">PWT 8.1</t>
  </si>
  <si>
    <t xml:space="preserve">Initial K/Y ratio, (pre-loaded)  --&gt;</t>
  </si>
  <si>
    <t xml:space="preserve">MFMOD</t>
  </si>
  <si>
    <t xml:space="preserve">Depreciation rate is / are (if cells D11:E11 are blank, uses D12): --&gt;</t>
  </si>
  <si>
    <t xml:space="preserve">Initial is (if cell I11:J11 is blank uses pre-loaded) --&gt;</t>
  </si>
  <si>
    <t xml:space="preserve">Labor Shares, user defined --&gt;</t>
  </si>
  <si>
    <t xml:space="preserve">Initial GDP per capita (user defined) --&gt;</t>
  </si>
  <si>
    <t xml:space="preserve">(Unit defined by user)</t>
  </si>
  <si>
    <t xml:space="preserve">Default (PWT 8.1 / GTAP / Interpolated)</t>
  </si>
  <si>
    <t xml:space="preserve">WDI 2019</t>
  </si>
  <si>
    <t xml:space="preserve">Labor Share is / are (if cells D14:E14 are blank, uses D15): --&gt;</t>
  </si>
  <si>
    <t xml:space="preserve">Initial is: (if cell I14:J14 is blank uses pre-loaded)  --&gt;</t>
  </si>
  <si>
    <t xml:space="preserve">Assumptions</t>
  </si>
  <si>
    <t xml:space="preserve">Human Capital (HK) (applies to all models)</t>
  </si>
  <si>
    <t xml:space="preserve">Human Capital Index Annual Growth Rate</t>
  </si>
  <si>
    <t xml:space="preserve">Chart</t>
  </si>
  <si>
    <t xml:space="preserve">Initial Human Capital Index annual growth rate (user defined) --&gt;</t>
  </si>
  <si>
    <t xml:space="preserve">(e.g. 0.01)</t>
  </si>
  <si>
    <t xml:space="preserve">"Manual" [user defined year by year]</t>
  </si>
  <si>
    <t xml:space="preserve">(e.g. 0.02)</t>
  </si>
  <si>
    <t xml:space="preserve">Initial Human Capital Index, pre-loaded based on</t>
  </si>
  <si>
    <t xml:space="preserve">PWT 9.1 15yr avg</t>
  </si>
  <si>
    <t xml:space="preserve">"Automatic" [reach target by year]</t>
  </si>
  <si>
    <t xml:space="preserve">Initial is: (if cell D20:E20 -yellow- is blank uses pre-loaded)  --&gt;</t>
  </si>
  <si>
    <t xml:space="preserve">Used in "baseline" simulation</t>
  </si>
  <si>
    <t xml:space="preserve">Choice for future growth rate of HK:</t>
  </si>
  <si>
    <t xml:space="preserve">Select from list --&gt;</t>
  </si>
  <si>
    <t xml:space="preserve">Automatic</t>
  </si>
  <si>
    <t xml:space="preserve">Target Human Capital Index annual growth rate --&gt;</t>
  </si>
  <si>
    <t xml:space="preserve">Reach Target HK annual growth rate by year --&gt;</t>
  </si>
  <si>
    <t xml:space="preserve">Used in "scenario" simulation</t>
  </si>
  <si>
    <t xml:space="preserve">Total Factor Productivity (TFP) (applies to all models)</t>
  </si>
  <si>
    <t xml:space="preserve">Total Factor Productivity Annual Growth Rate</t>
  </si>
  <si>
    <t xml:space="preserve">Initial TFP annual growth rate (user defined) --&gt;</t>
  </si>
  <si>
    <t xml:space="preserve">Initial is: (if cell D29:E29 -yellow- is blank uses pre-loaded)  --&gt;</t>
  </si>
  <si>
    <t xml:space="preserve">Choice for future growth rate of TFP:</t>
  </si>
  <si>
    <t xml:space="preserve">Target TFP annual growth rate --&gt;</t>
  </si>
  <si>
    <t xml:space="preserve">Reach target TFP annual growth rate by year --&gt;</t>
  </si>
  <si>
    <t xml:space="preserve">Labor Market Participation</t>
  </si>
  <si>
    <t xml:space="preserve">Participation rate, male</t>
  </si>
  <si>
    <t xml:space="preserve">Choice for Future Labor Participation:</t>
  </si>
  <si>
    <t xml:space="preserve">Initial participation rate --&gt;</t>
  </si>
  <si>
    <t xml:space="preserve">Initial participation rate, male (user defined) --&gt;</t>
  </si>
  <si>
    <t xml:space="preserve">Initial is: (if cell D42:E42 -yellow- is blank uses pre-loaded)  --&gt;</t>
  </si>
  <si>
    <t xml:space="preserve">Target participation rate, male --&gt;</t>
  </si>
  <si>
    <t xml:space="preserve">Reach target Participation Rate Male by year --&gt;</t>
  </si>
  <si>
    <t xml:space="preserve">Participation rate, female</t>
  </si>
  <si>
    <t xml:space="preserve">Initial participation rate, female (user defined) --&gt;</t>
  </si>
  <si>
    <t xml:space="preserve">Initial is: (if cell D51:E51 -yellow- is blank uses pre-loaded)  --&gt;</t>
  </si>
  <si>
    <t xml:space="preserve">Target participation rate, female --&gt;</t>
  </si>
  <si>
    <t xml:space="preserve">Reach target Participation Rate Female by year --&gt;</t>
  </si>
  <si>
    <t xml:space="preserve">Labor force participation rate, Total</t>
  </si>
  <si>
    <t xml:space="preserve">(e.g. 0.7)</t>
  </si>
  <si>
    <t xml:space="preserve">External Balance (applies to all models)</t>
  </si>
  <si>
    <t xml:space="preserve">User Defines External Sector Constraint</t>
  </si>
  <si>
    <t xml:space="preserve">CAB</t>
  </si>
  <si>
    <t xml:space="preserve">(User should choose path for CAB/Y plus CAB/Y=0 for countries with closed capital accounts)</t>
  </si>
  <si>
    <t xml:space="preserve">IF path for CAB / Y is chosen:</t>
  </si>
  <si>
    <t xml:space="preserve">Current Account Balance</t>
  </si>
  <si>
    <t xml:space="preserve">Initial CAB Ratio (CAB/Y) (user defined) --&gt;</t>
  </si>
  <si>
    <t xml:space="preserve">Initial CAB/GDP,  pre-loaded </t>
  </si>
  <si>
    <t xml:space="preserve">WDI 15yr ave</t>
  </si>
  <si>
    <t xml:space="preserve">Initial is: (if cell D64:E64 -yellow- is blank uses pre-loaded)  --&gt;</t>
  </si>
  <si>
    <t xml:space="preserve">Choice for future Current Account Balance:</t>
  </si>
  <si>
    <t xml:space="preserve">Target CAB Ratio (CAB/Y) --&gt;</t>
  </si>
  <si>
    <t xml:space="preserve">Reach target CAB/Y rate by year --&gt;</t>
  </si>
  <si>
    <t xml:space="preserve">IF external debt constraint is chosen:</t>
  </si>
  <si>
    <t xml:space="preserve">Initial External Debt to GDP ratio (user defined) --&gt;</t>
  </si>
  <si>
    <t xml:space="preserve">Debt Ratio to GDP (end of period)</t>
  </si>
  <si>
    <t xml:space="preserve">Init. External Debt to GDP ratio, pre-loaded --&gt;</t>
  </si>
  <si>
    <t xml:space="preserve">Initial is (if cell D73:E73 is blank uses pre-loaded) --&gt;</t>
  </si>
  <si>
    <t xml:space="preserve">Choice for future Ratio of External Debt to GDP:</t>
  </si>
  <si>
    <t xml:space="preserve">Limit (External Debt)/GDP --&gt;</t>
  </si>
  <si>
    <t xml:space="preserve">Reach target External Debt/Y rate by year --&gt;</t>
  </si>
  <si>
    <t xml:space="preserve">Net Foreign Direct Investment Ratio to GDP</t>
  </si>
  <si>
    <t xml:space="preserve">Initial Net FDI/GDP (Net Inflow) (user defined) --&gt;</t>
  </si>
  <si>
    <t xml:space="preserve">(e.g. 0.03)</t>
  </si>
  <si>
    <t xml:space="preserve">Initial FDI ratio to GDP, pre-loaded --&gt;</t>
  </si>
  <si>
    <t xml:space="preserve">Initial FDI/Y is (if cell D83:E83 is blank uses pre-loaded) --&gt;</t>
  </si>
  <si>
    <t xml:space="preserve">Choice for future FDI Ratio to GDP:</t>
  </si>
  <si>
    <t xml:space="preserve">Target FDI / GDP --&gt;</t>
  </si>
  <si>
    <t xml:space="preserve">Reach target FDI/GDP by year --&gt;</t>
  </si>
  <si>
    <t xml:space="preserve">Demographics</t>
  </si>
  <si>
    <t xml:space="preserve">Total Population Annual Growth Rate</t>
  </si>
  <si>
    <t xml:space="preserve">Automated: Initial population annual growth rate --&gt;</t>
  </si>
  <si>
    <t xml:space="preserve">Share of male population in total population (usually 0.5)</t>
  </si>
  <si>
    <t xml:space="preserve">Working Age to Total Population Ratio --&gt;</t>
  </si>
  <si>
    <t xml:space="preserve">(e.g. 15-64, 15-60, 20-64)</t>
  </si>
  <si>
    <t xml:space="preserve">WATP ratio 15-64</t>
  </si>
  <si>
    <t xml:space="preserve">Working age population to total population ratio</t>
  </si>
  <si>
    <t xml:space="preserve">Growth Working age to total population ratio</t>
  </si>
  <si>
    <t xml:space="preserve">Growth rate of Participation Rate</t>
  </si>
  <si>
    <t xml:space="preserve">Poverty Extension</t>
  </si>
  <si>
    <t xml:space="preserve">Growth rate of Labor Force</t>
  </si>
  <si>
    <t xml:space="preserve">Poverty Rate (Headcount)</t>
  </si>
  <si>
    <t xml:space="preserve">Initial Headcount Poverty Rate  (user defined) --&gt;</t>
  </si>
  <si>
    <t xml:space="preserve">Initial is: (if above cell -yellow- is blank uses pre-loaded)  --&gt;</t>
  </si>
  <si>
    <t xml:space="preserve">Poverty Line (income/period)   (user defined) --&gt;</t>
  </si>
  <si>
    <t xml:space="preserve">Note: it is only the initial poverty RATE that affects simulations. </t>
  </si>
  <si>
    <t xml:space="preserve">Preloaded Poverty line:</t>
  </si>
  <si>
    <t xml:space="preserve">WDI Ntl Pvrty Line</t>
  </si>
  <si>
    <t xml:space="preserve">The poverty line from the dropdown menu only determines the initial poverty rate</t>
  </si>
  <si>
    <t xml:space="preserve">Poverty line is: (if above cell -yellow- is blank uses pre-loaded)  --&gt;</t>
  </si>
  <si>
    <t xml:space="preserve">This poverty line is only included for completeness (hence the units don't matter).</t>
  </si>
  <si>
    <t xml:space="preserve">Growth Elasticity of Poverty (GEP)</t>
  </si>
  <si>
    <t xml:space="preserve">Growth elasticity of poverty (only if on Manual)</t>
  </si>
  <si>
    <t xml:space="preserve">If manual: fill in Growth Elasticity of Poverty on right</t>
  </si>
  <si>
    <r>
      <rPr>
        <b val="true"/>
        <sz val="12"/>
        <color theme="1"/>
        <rFont val="Calibri"/>
        <family val="2"/>
        <charset val="1"/>
      </rPr>
      <t xml:space="preserve">If "automatic":</t>
    </r>
    <r>
      <rPr>
        <sz val="12"/>
        <color theme="1"/>
        <rFont val="Calibri"/>
        <family val="2"/>
        <charset val="1"/>
      </rPr>
      <t xml:space="preserve"> calculate the GEP from log-normal income distn, as below</t>
    </r>
  </si>
  <si>
    <t xml:space="preserve">Implied SD underlying normal distribution</t>
  </si>
  <si>
    <t xml:space="preserve">Initial Gini coefficient  (user defined, always required) --&gt;</t>
  </si>
  <si>
    <t xml:space="preserve">WDI Gini Cf.</t>
  </si>
  <si>
    <t xml:space="preserve">Implied income share of bottom 40% of the population (SB40)</t>
  </si>
  <si>
    <r>
      <rPr>
        <b val="true"/>
        <sz val="12"/>
        <color theme="1"/>
        <rFont val="Calibri"/>
        <family val="2"/>
        <charset val="1"/>
      </rPr>
      <t xml:space="preserve">Path for</t>
    </r>
    <r>
      <rPr>
        <b val="true"/>
        <i val="true"/>
        <sz val="12"/>
        <color theme="1"/>
        <rFont val="Calibri"/>
        <family val="2"/>
        <charset val="1"/>
      </rPr>
      <t xml:space="preserve"> future</t>
    </r>
    <r>
      <rPr>
        <b val="true"/>
        <sz val="12"/>
        <color theme="1"/>
        <rFont val="Calibri"/>
        <family val="2"/>
        <charset val="1"/>
      </rPr>
      <t xml:space="preserve"> inequality - Gini, or growth premium of the bottom 40%</t>
    </r>
  </si>
  <si>
    <t xml:space="preserve">Gini Coefficient</t>
  </si>
  <si>
    <t xml:space="preserve">Note: faster per capita income growth of the bottom 40% (B40) is also known as the "shared prosperity premium"</t>
  </si>
  <si>
    <t xml:space="preserve">If path for Gini coefficient is chosen:</t>
  </si>
  <si>
    <t xml:space="preserve">Path for Gini Coefficient</t>
  </si>
  <si>
    <t xml:space="preserve">Gini Coefficient  (If Growth Elasticity of Poverty on Automatic)</t>
  </si>
  <si>
    <t xml:space="preserve">Target for Gini Coefficient --&gt;</t>
  </si>
  <si>
    <t xml:space="preserve">Reach target Gini rate by year --&gt;</t>
  </si>
  <si>
    <t xml:space="preserve">Used in "baseline" (from Gini or Growth premium)</t>
  </si>
  <si>
    <t xml:space="preserve">Used in "scenario" (from Gini or Growth premium)</t>
  </si>
  <si>
    <t xml:space="preserve">If growth premium of bottom 40% is chosen:</t>
  </si>
  <si>
    <t xml:space="preserve">Initial Pro-poor growth premium</t>
  </si>
  <si>
    <t xml:space="preserve">Growth Premium of bottom 40% (if GEP is on Automatic)</t>
  </si>
  <si>
    <t xml:space="preserve">Path for pro-poor growth premium</t>
  </si>
  <si>
    <t xml:space="preserve">Target for pro-poor growth premium --&gt;</t>
  </si>
  <si>
    <t xml:space="preserve">Reach target pro-poor growth premium by year --&gt;</t>
  </si>
  <si>
    <t xml:space="preserve">Note: the pro-poor growth premium is the difference between the growth rate of per capita incomes of the bottom 40% and the per capita incomes of economy as a whole. A positive number indicates that the incomes of bottom 40% grow faster and hence inequality (and the Gini) falls. </t>
  </si>
  <si>
    <t xml:space="preserve">Graphs of assumptons which affect all model</t>
  </si>
  <si>
    <t xml:space="preserve">Main growth drivers (Human Capital and TFP)</t>
  </si>
  <si>
    <t xml:space="preserve">Back</t>
  </si>
  <si>
    <t xml:space="preserve">Labor force Participation Rate (by Gender)</t>
  </si>
  <si>
    <t xml:space="preserve">External balance variables (either CAB or debt &amp; FDI are active)</t>
  </si>
  <si>
    <t xml:space="preserve">Demographic variables</t>
  </si>
  <si>
    <t xml:space="preserve">Poverty and Income Distribution</t>
  </si>
  <si>
    <t xml:space="preserve">Assumption Specific to Model 1, Model 2 or Model 3</t>
  </si>
  <si>
    <t xml:space="preserve">Model 1: Calculating growth implied by investment</t>
  </si>
  <si>
    <t xml:space="preserve">Investment to GDP Ratio</t>
  </si>
  <si>
    <t xml:space="preserve">Initial Investment Ratio (I/Y) (User defined) --&gt;</t>
  </si>
  <si>
    <t xml:space="preserve">Initial is: (if cell D4:E4 -yellow- is blank uses pre-loaded)  --&gt;</t>
  </si>
  <si>
    <t xml:space="preserve">Choice for future Capital Formation:</t>
  </si>
  <si>
    <t xml:space="preserve">Target Investment Ratio (I/Y) --&gt;</t>
  </si>
  <si>
    <t xml:space="preserve">Reach target I/Y rate by year --&gt;</t>
  </si>
  <si>
    <t xml:space="preserve">Model 2: Calculating Investment Ratio to Achieve Output Target </t>
  </si>
  <si>
    <t xml:space="preserve">Initial Value of user defined Output Target --&gt;</t>
  </si>
  <si>
    <t xml:space="preserve">WDI</t>
  </si>
  <si>
    <t xml:space="preserve">Initial is (if cell D13:E13 -yellow- is blank uses pre-loaded)--&gt;</t>
  </si>
  <si>
    <t xml:space="preserve">Growth rate average (historical or target)*</t>
  </si>
  <si>
    <t xml:space="preserve">15yr avg</t>
  </si>
  <si>
    <t xml:space="preserve">*Only applies to growth rates, not GDP PC levels</t>
  </si>
  <si>
    <t xml:space="preserve">GDP Growth </t>
  </si>
  <si>
    <t xml:space="preserve">Choice of future value of user defined Output Target:</t>
  </si>
  <si>
    <t xml:space="preserve">Target Value for user defined Output Variable --&gt;</t>
  </si>
  <si>
    <t xml:space="preserve">Reach Target by year --&gt;</t>
  </si>
  <si>
    <t xml:space="preserve">Model 3: Defining path for Gross National Savings (Ratio to GDP) </t>
  </si>
  <si>
    <t xml:space="preserve">Gross National Savings Ratio to GDP</t>
  </si>
  <si>
    <t xml:space="preserve">Initial Gross National Savings Ratio (user defined) --&gt;</t>
  </si>
  <si>
    <t xml:space="preserve">Initial GNS/Y is (if cell D24:E24 is blank uses pre-loaded) --&gt;</t>
  </si>
  <si>
    <t xml:space="preserve">Choice for future Gross National Savings Ratio to GDP:</t>
  </si>
  <si>
    <t xml:space="preserve">Target GNS / GDP --&gt;</t>
  </si>
  <si>
    <t xml:space="preserve">Reach target GNS/GDP by year --&gt;</t>
  </si>
  <si>
    <t xml:space="preserve">Model 1: Growth given Investment</t>
  </si>
  <si>
    <t xml:space="preserve">Input</t>
  </si>
  <si>
    <t xml:space="preserve">Output</t>
  </si>
  <si>
    <t xml:space="preserve">Diagnostic: Effectiveness of investment</t>
  </si>
  <si>
    <t xml:space="preserve">State Variable: K/Y ratio</t>
  </si>
  <si>
    <t xml:space="preserve">Headline GDP Growth</t>
  </si>
  <si>
    <t xml:space="preserve">Real GDP PC Level</t>
  </si>
  <si>
    <t xml:space="preserve">Shared Prosperity: Growth rate of incomes of bottom 40% </t>
  </si>
  <si>
    <t xml:space="preserve">Model 2: Investment given growth</t>
  </si>
  <si>
    <t xml:space="preserve">Real GDP PC Level (regardless of target)</t>
  </si>
  <si>
    <t xml:space="preserve">Real GDP PC Growth Rate (regardless of target)</t>
  </si>
  <si>
    <t xml:space="preserve">Real GDP Headline Growth Rate (regardless of target)</t>
  </si>
  <si>
    <t xml:space="preserve">Shared Prosperity: Growth Rate of income of bottom 40% (regardless of target)</t>
  </si>
  <si>
    <t xml:space="preserve">Model 3: Growth Given Savings</t>
  </si>
  <si>
    <t xml:space="preserve"> Implied investment to GDP ratio</t>
  </si>
  <si>
    <t xml:space="preserve">Shared Prosperity: Growth Rate of incomes bottom 40%</t>
  </si>
  <si>
    <t xml:space="preserve">Variable Name</t>
  </si>
  <si>
    <t xml:space="preserve">Country Name</t>
  </si>
  <si>
    <t xml:space="preserve">wb_code</t>
  </si>
  <si>
    <t xml:space="preserve">Depreciation Rate</t>
  </si>
  <si>
    <t xml:space="preserve">Source of Labsh</t>
  </si>
  <si>
    <t xml:space="preserve">Labor Share</t>
  </si>
  <si>
    <t xml:space="preserve">ky9</t>
  </si>
  <si>
    <t xml:space="preserve">Source</t>
  </si>
  <si>
    <t xml:space="preserve">HC Growth</t>
  </si>
  <si>
    <t xml:space="preserve">Years of Schooling</t>
  </si>
  <si>
    <t xml:space="preserve">UN Avg years</t>
  </si>
  <si>
    <t xml:space="preserve">TFP Growth</t>
  </si>
  <si>
    <t xml:space="preserve">CAB/Y</t>
  </si>
  <si>
    <t xml:space="preserve">Debt/Y</t>
  </si>
  <si>
    <t xml:space="preserve">FDI/Y</t>
  </si>
  <si>
    <t xml:space="preserve">Total Population</t>
  </si>
  <si>
    <t xml:space="preserve">Population Growth</t>
  </si>
  <si>
    <t xml:space="preserve">Share of Male Pop</t>
  </si>
  <si>
    <t xml:space="preserve">WATP 15-64</t>
  </si>
  <si>
    <t xml:space="preserve">WATP 15-59</t>
  </si>
  <si>
    <t xml:space="preserve">WATP 20-64</t>
  </si>
  <si>
    <t xml:space="preserve">Labor force participation rate, total (% of total population ages 15-64) (modeled ILO estimate)</t>
  </si>
  <si>
    <t xml:space="preserve">Growth Rate of Participation</t>
  </si>
  <si>
    <t xml:space="preserve">headcountpoverty</t>
  </si>
  <si>
    <t xml:space="preserve">Data from</t>
  </si>
  <si>
    <t xml:space="preserve">Gini</t>
  </si>
  <si>
    <t xml:space="preserve">PH_190</t>
  </si>
  <si>
    <t xml:space="preserve">PH_320</t>
  </si>
  <si>
    <t xml:space="preserve">PH_550</t>
  </si>
  <si>
    <t xml:space="preserve">PH_NPL</t>
  </si>
  <si>
    <t xml:space="preserve">I/Y</t>
  </si>
  <si>
    <t xml:space="preserve">GDP Growth</t>
  </si>
  <si>
    <t xml:space="preserve">GDP PC Growth</t>
  </si>
  <si>
    <t xml:space="preserve">GNI PC Level</t>
  </si>
  <si>
    <t xml:space="preserve">GDP PC level</t>
  </si>
  <si>
    <t xml:space="preserve">S/Y</t>
  </si>
  <si>
    <t xml:space="preserve">PWT 9.0</t>
  </si>
  <si>
    <t xml:space="preserve">PWT 9.1</t>
  </si>
  <si>
    <t xml:space="preserve">PWT 9</t>
  </si>
  <si>
    <t xml:space="preserve">PWT 8.1 </t>
  </si>
  <si>
    <t xml:space="preserve">Povcalnet</t>
  </si>
  <si>
    <t xml:space="preserve">Year / Years used to calculate number</t>
  </si>
  <si>
    <t xml:space="preserve">1991-2010</t>
  </si>
  <si>
    <t xml:space="preserve">1996-2010</t>
  </si>
  <si>
    <t xml:space="preserve">2001-2010</t>
  </si>
  <si>
    <t xml:space="preserve">2006-2010</t>
  </si>
  <si>
    <t xml:space="preserve">1995-2014</t>
  </si>
  <si>
    <t xml:space="preserve">2000-2014</t>
  </si>
  <si>
    <t xml:space="preserve">2005-2014</t>
  </si>
  <si>
    <t xml:space="preserve">2010-2014</t>
  </si>
  <si>
    <t xml:space="preserve">1998-2017</t>
  </si>
  <si>
    <t xml:space="preserve">2003-2017</t>
  </si>
  <si>
    <t xml:space="preserve">2008-2017</t>
  </si>
  <si>
    <t xml:space="preserve">2013-2017</t>
  </si>
  <si>
    <t xml:space="preserve">2000-2019</t>
  </si>
  <si>
    <t xml:space="preserve">2005-2019</t>
  </si>
  <si>
    <t xml:space="preserve">2010-2019</t>
  </si>
  <si>
    <t xml:space="preserve">2015-2019</t>
  </si>
  <si>
    <t xml:space="preserve">Last Year in dataset</t>
  </si>
  <si>
    <t xml:space="preserve">Comment</t>
  </si>
  <si>
    <t xml:space="preserve">LaborShare</t>
  </si>
  <si>
    <t xml:space="preserve">LaborShare1</t>
  </si>
  <si>
    <t xml:space="preserve">LaborShare2</t>
  </si>
  <si>
    <t xml:space="preserve">LaborShare3</t>
  </si>
  <si>
    <t xml:space="preserve">LaborShare4</t>
  </si>
  <si>
    <t xml:space="preserve">External debt stocks, total (DOD, current US$) / GDP</t>
  </si>
  <si>
    <t xml:space="preserve">the values corresponding to future years are estimated by demographers</t>
  </si>
  <si>
    <t xml:space="preserve">income_group</t>
  </si>
  <si>
    <t xml:space="preserve">country</t>
  </si>
  <si>
    <t xml:space="preserve">countrycode</t>
  </si>
  <si>
    <t xml:space="preserve">delta81</t>
  </si>
  <si>
    <t xml:space="preserve">data_delta81</t>
  </si>
  <si>
    <t xml:space="preserve">delta9</t>
  </si>
  <si>
    <t xml:space="preserve">data_delta90</t>
  </si>
  <si>
    <t xml:space="preserve">delta91</t>
  </si>
  <si>
    <t xml:space="preserve">data_delta91</t>
  </si>
  <si>
    <t xml:space="preserve">data_labsh81</t>
  </si>
  <si>
    <t xml:space="preserve">labsh81</t>
  </si>
  <si>
    <t xml:space="preserve">lab_sh1_81</t>
  </si>
  <si>
    <t xml:space="preserve">data_lab_sh1_81</t>
  </si>
  <si>
    <t xml:space="preserve">lab_sh2_81</t>
  </si>
  <si>
    <t xml:space="preserve">data_lab_sh2_81</t>
  </si>
  <si>
    <t xml:space="preserve">lab_sh3_81</t>
  </si>
  <si>
    <t xml:space="preserve">data_lab_sh3_81</t>
  </si>
  <si>
    <t xml:space="preserve">lab_sh4_81</t>
  </si>
  <si>
    <t xml:space="preserve">data_lab_sh4_81</t>
  </si>
  <si>
    <t xml:space="preserve">blank11</t>
  </si>
  <si>
    <t xml:space="preserve">data_labsh90</t>
  </si>
  <si>
    <t xml:space="preserve">labsh_9</t>
  </si>
  <si>
    <t xml:space="preserve">lab_sh1_9</t>
  </si>
  <si>
    <t xml:space="preserve">data_lab_sh1_9</t>
  </si>
  <si>
    <t xml:space="preserve">lab_sh2_9</t>
  </si>
  <si>
    <t xml:space="preserve">data_lab_sh2_9</t>
  </si>
  <si>
    <t xml:space="preserve">lab_sh3_9</t>
  </si>
  <si>
    <t xml:space="preserve">data_lab_sh3_9</t>
  </si>
  <si>
    <t xml:space="preserve">lab_sh4_9</t>
  </si>
  <si>
    <t xml:space="preserve">data_lab_sh4_9</t>
  </si>
  <si>
    <t xml:space="preserve">blank17</t>
  </si>
  <si>
    <t xml:space="preserve">data_labsh91</t>
  </si>
  <si>
    <t xml:space="preserve">labsh_91</t>
  </si>
  <si>
    <t xml:space="preserve">lab_sh1_91</t>
  </si>
  <si>
    <t xml:space="preserve">data_lab_sh1_91</t>
  </si>
  <si>
    <t xml:space="preserve">lab_sh2_91</t>
  </si>
  <si>
    <t xml:space="preserve">data_lab_sh2_91</t>
  </si>
  <si>
    <t xml:space="preserve">lab_sh3_91</t>
  </si>
  <si>
    <t xml:space="preserve">data_lab_sh3_91</t>
  </si>
  <si>
    <t xml:space="preserve">lab_sh4_91</t>
  </si>
  <si>
    <t xml:space="preserve">data_lab_sh4_91</t>
  </si>
  <si>
    <t xml:space="preserve">blank18</t>
  </si>
  <si>
    <t xml:space="preserve">data_typeky8</t>
  </si>
  <si>
    <t xml:space="preserve">ky8</t>
  </si>
  <si>
    <t xml:space="preserve">data_typeky9</t>
  </si>
  <si>
    <t xml:space="preserve">data_typeky91</t>
  </si>
  <si>
    <t xml:space="preserve">ky91</t>
  </si>
  <si>
    <t xml:space="preserve">blank20</t>
  </si>
  <si>
    <t xml:space="preserve">ky_mfmod19</t>
  </si>
  <si>
    <t xml:space="preserve">data_mfmod_ky</t>
  </si>
  <si>
    <t xml:space="preserve">blank22</t>
  </si>
  <si>
    <t xml:space="preserve">data_typehc81</t>
  </si>
  <si>
    <t xml:space="preserve">avg_hc81_growth20</t>
  </si>
  <si>
    <t xml:space="preserve">avg_hc81_growth15</t>
  </si>
  <si>
    <t xml:space="preserve">avg_hc81_growth10</t>
  </si>
  <si>
    <t xml:space="preserve">avg_hc81_growth05</t>
  </si>
  <si>
    <t xml:space="preserve">avg_hc81_growth00</t>
  </si>
  <si>
    <t xml:space="preserve">blank27</t>
  </si>
  <si>
    <t xml:space="preserve">data_typehc9</t>
  </si>
  <si>
    <t xml:space="preserve">avg_hc9_growth20</t>
  </si>
  <si>
    <t xml:space="preserve">avg_hc9_growth15</t>
  </si>
  <si>
    <t xml:space="preserve">avg_hc9_growth10</t>
  </si>
  <si>
    <t xml:space="preserve">avg_hc9_growth05</t>
  </si>
  <si>
    <t xml:space="preserve">avg_hc9_growth00</t>
  </si>
  <si>
    <t xml:space="preserve">blank34</t>
  </si>
  <si>
    <t xml:space="preserve">data_typehc91</t>
  </si>
  <si>
    <t xml:space="preserve">avg_hc91_growth20</t>
  </si>
  <si>
    <t xml:space="preserve">avg_hc91_growth15</t>
  </si>
  <si>
    <t xml:space="preserve">avg_hc91_growth10</t>
  </si>
  <si>
    <t xml:space="preserve">avg_hc91_growth05</t>
  </si>
  <si>
    <t xml:space="preserve">avg_hc91_growth00</t>
  </si>
  <si>
    <t xml:space="preserve">blank35</t>
  </si>
  <si>
    <t xml:space="preserve">yr_sch1994</t>
  </si>
  <si>
    <t xml:space="preserve">yr_sch1999</t>
  </si>
  <si>
    <t xml:space="preserve">yr_sch2004</t>
  </si>
  <si>
    <t xml:space="preserve">yr_sch2009</t>
  </si>
  <si>
    <t xml:space="preserve">yr_sch2014</t>
  </si>
  <si>
    <t xml:space="preserve">data_pwt90_schooling</t>
  </si>
  <si>
    <t xml:space="preserve">blank36</t>
  </si>
  <si>
    <t xml:space="preserve">yr_sch1997</t>
  </si>
  <si>
    <t xml:space="preserve">yr_sch2002</t>
  </si>
  <si>
    <t xml:space="preserve">yr_sch2007</t>
  </si>
  <si>
    <t xml:space="preserve">yr_sch2012</t>
  </si>
  <si>
    <t xml:space="preserve">yr_sch2017</t>
  </si>
  <si>
    <t xml:space="preserve">data_pwt91_schooling</t>
  </si>
  <si>
    <t xml:space="preserve">blank40</t>
  </si>
  <si>
    <t xml:space="preserve">blank41</t>
  </si>
  <si>
    <t xml:space="preserve">UNDP_edu_2017</t>
  </si>
  <si>
    <t xml:space="preserve">data_un</t>
  </si>
  <si>
    <t xml:space="preserve">blank43</t>
  </si>
  <si>
    <t xml:space="preserve">blank44</t>
  </si>
  <si>
    <t xml:space="preserve">data_typetfp81</t>
  </si>
  <si>
    <t xml:space="preserve">avg_tfp81_growth20</t>
  </si>
  <si>
    <t xml:space="preserve">avg_tfp81_growth15</t>
  </si>
  <si>
    <t xml:space="preserve">avg_tfp81_growth10</t>
  </si>
  <si>
    <t xml:space="preserve">avg_tfp81_growth05</t>
  </si>
  <si>
    <t xml:space="preserve">avg_tfp81_growth00</t>
  </si>
  <si>
    <t xml:space="preserve">blank48</t>
  </si>
  <si>
    <t xml:space="preserve">data_typetfp9</t>
  </si>
  <si>
    <t xml:space="preserve">avg_tfp9_growth20</t>
  </si>
  <si>
    <t xml:space="preserve">avg_tfp9_growth15</t>
  </si>
  <si>
    <t xml:space="preserve">avg_tfp9_growth10</t>
  </si>
  <si>
    <t xml:space="preserve">avg_tfp9_growth05</t>
  </si>
  <si>
    <t xml:space="preserve">avg_tfp9_growth00</t>
  </si>
  <si>
    <t xml:space="preserve">blank49</t>
  </si>
  <si>
    <t xml:space="preserve">data_typetfp91</t>
  </si>
  <si>
    <t xml:space="preserve">avg_tfp91_growth20</t>
  </si>
  <si>
    <t xml:space="preserve">avg_tfp91_growth15</t>
  </si>
  <si>
    <t xml:space="preserve">avg_tfp91_growth10</t>
  </si>
  <si>
    <t xml:space="preserve">avg_tfp91_growth05</t>
  </si>
  <si>
    <t xml:space="preserve">avg_tfp91_growth00</t>
  </si>
  <si>
    <t xml:space="preserve">blank55</t>
  </si>
  <si>
    <t xml:space="preserve">blank56</t>
  </si>
  <si>
    <t xml:space="preserve">blank57</t>
  </si>
  <si>
    <t xml:space="preserve">lab_market_part</t>
  </si>
  <si>
    <t xml:space="preserve">data_lab_market_participation</t>
  </si>
  <si>
    <t xml:space="preserve">blank60</t>
  </si>
  <si>
    <t xml:space="preserve">blank61</t>
  </si>
  <si>
    <t xml:space="preserve">lab_market_part_male</t>
  </si>
  <si>
    <t xml:space="preserve">data_lab_male_market_part</t>
  </si>
  <si>
    <t xml:space="preserve">blank63</t>
  </si>
  <si>
    <t xml:space="preserve">blank64</t>
  </si>
  <si>
    <t xml:space="preserve">lab_market_part_female</t>
  </si>
  <si>
    <t xml:space="preserve">data_lab_female_market_part</t>
  </si>
  <si>
    <t xml:space="preserve">blank66</t>
  </si>
  <si>
    <t xml:space="preserve">avg_cab_growth20</t>
  </si>
  <si>
    <t xml:space="preserve">avg_cab_growth15</t>
  </si>
  <si>
    <t xml:space="preserve">avg_cab_growth10</t>
  </si>
  <si>
    <t xml:space="preserve">avg_cab_growth05</t>
  </si>
  <si>
    <t xml:space="preserve">avg_cab_growth00</t>
  </si>
  <si>
    <t xml:space="preserve">data_cab_mfmod</t>
  </si>
  <si>
    <t xml:space="preserve">blank72</t>
  </si>
  <si>
    <t xml:space="preserve">avg_cabwdi_growth20</t>
  </si>
  <si>
    <t xml:space="preserve">avg_cabwdi_growth15</t>
  </si>
  <si>
    <t xml:space="preserve">avg_cabwdi_growth10</t>
  </si>
  <si>
    <t xml:space="preserve">avg_cabwdi_growth05</t>
  </si>
  <si>
    <t xml:space="preserve">avg_cabwdi_growth00</t>
  </si>
  <si>
    <t xml:space="preserve">data_cab_wdi</t>
  </si>
  <si>
    <t xml:space="preserve">blank78</t>
  </si>
  <si>
    <t xml:space="preserve">debt_y</t>
  </si>
  <si>
    <t xml:space="preserve">data_debt_wdi</t>
  </si>
  <si>
    <t xml:space="preserve">blank80</t>
  </si>
  <si>
    <t xml:space="preserve">black81</t>
  </si>
  <si>
    <t xml:space="preserve">avg_fdiwdi_growth20</t>
  </si>
  <si>
    <t xml:space="preserve">avg_fdiwdi_growth15</t>
  </si>
  <si>
    <t xml:space="preserve">avg_fdiwdi_growth10</t>
  </si>
  <si>
    <t xml:space="preserve">avg_fdiwdi_growth05</t>
  </si>
  <si>
    <t xml:space="preserve">avg_fdiwdi_growth00</t>
  </si>
  <si>
    <t xml:space="preserve">data_wdi_fdi</t>
  </si>
  <si>
    <t xml:space="preserve">blank86</t>
  </si>
  <si>
    <t xml:space="preserve">blank87</t>
  </si>
  <si>
    <t xml:space="preserve">blank88</t>
  </si>
  <si>
    <t xml:space="preserve">blank89</t>
  </si>
  <si>
    <t xml:space="preserve">blank90</t>
  </si>
  <si>
    <t xml:space="preserve">blank91</t>
  </si>
  <si>
    <t xml:space="preserve">blank92</t>
  </si>
  <si>
    <t xml:space="preserve">blank93</t>
  </si>
  <si>
    <t xml:space="preserve">blank94</t>
  </si>
  <si>
    <t xml:space="preserve">blank95</t>
  </si>
  <si>
    <t xml:space="preserve">pop2000</t>
  </si>
  <si>
    <t xml:space="preserve">pop2001</t>
  </si>
  <si>
    <t xml:space="preserve">pop2002</t>
  </si>
  <si>
    <t xml:space="preserve">pop2003</t>
  </si>
  <si>
    <t xml:space="preserve">pop2004</t>
  </si>
  <si>
    <t xml:space="preserve">pop2005</t>
  </si>
  <si>
    <t xml:space="preserve">pop2006</t>
  </si>
  <si>
    <t xml:space="preserve">pop2007</t>
  </si>
  <si>
    <t xml:space="preserve">pop2008</t>
  </si>
  <si>
    <t xml:space="preserve">pop2009</t>
  </si>
  <si>
    <t xml:space="preserve">pop2010</t>
  </si>
  <si>
    <t xml:space="preserve">pop2011</t>
  </si>
  <si>
    <t xml:space="preserve">pop2012</t>
  </si>
  <si>
    <t xml:space="preserve">pop2013</t>
  </si>
  <si>
    <t xml:space="preserve">pop2014</t>
  </si>
  <si>
    <t xml:space="preserve">pop2015</t>
  </si>
  <si>
    <t xml:space="preserve">pop2016</t>
  </si>
  <si>
    <t xml:space="preserve">pop2017</t>
  </si>
  <si>
    <t xml:space="preserve">pop2018</t>
  </si>
  <si>
    <t xml:space="preserve">pop2019</t>
  </si>
  <si>
    <t xml:space="preserve">pop2020</t>
  </si>
  <si>
    <t xml:space="preserve">pop2021</t>
  </si>
  <si>
    <t xml:space="preserve">pop2022</t>
  </si>
  <si>
    <t xml:space="preserve">pop2023</t>
  </si>
  <si>
    <t xml:space="preserve">pop2024</t>
  </si>
  <si>
    <t xml:space="preserve">pop2025</t>
  </si>
  <si>
    <t xml:space="preserve">pop2026</t>
  </si>
  <si>
    <t xml:space="preserve">pop2027</t>
  </si>
  <si>
    <t xml:space="preserve">pop2028</t>
  </si>
  <si>
    <t xml:space="preserve">pop2029</t>
  </si>
  <si>
    <t xml:space="preserve">pop2030</t>
  </si>
  <si>
    <t xml:space="preserve">pop2031</t>
  </si>
  <si>
    <t xml:space="preserve">pop2032</t>
  </si>
  <si>
    <t xml:space="preserve">pop2033</t>
  </si>
  <si>
    <t xml:space="preserve">pop2034</t>
  </si>
  <si>
    <t xml:space="preserve">pop2035</t>
  </si>
  <si>
    <t xml:space="preserve">pop2036</t>
  </si>
  <si>
    <t xml:space="preserve">pop2037</t>
  </si>
  <si>
    <t xml:space="preserve">pop2038</t>
  </si>
  <si>
    <t xml:space="preserve">pop2039</t>
  </si>
  <si>
    <t xml:space="preserve">pop2040</t>
  </si>
  <si>
    <t xml:space="preserve">pop2041</t>
  </si>
  <si>
    <t xml:space="preserve">pop2042</t>
  </si>
  <si>
    <t xml:space="preserve">pop2043</t>
  </si>
  <si>
    <t xml:space="preserve">pop2044</t>
  </si>
  <si>
    <t xml:space="preserve">pop2045</t>
  </si>
  <si>
    <t xml:space="preserve">pop2046</t>
  </si>
  <si>
    <t xml:space="preserve">pop2047</t>
  </si>
  <si>
    <t xml:space="preserve">pop2048</t>
  </si>
  <si>
    <t xml:space="preserve">pop2049</t>
  </si>
  <si>
    <t xml:space="preserve">pop2050</t>
  </si>
  <si>
    <t xml:space="preserve">blank147</t>
  </si>
  <si>
    <t xml:space="preserve">blank148</t>
  </si>
  <si>
    <t xml:space="preserve">blank149</t>
  </si>
  <si>
    <t xml:space="preserve">pop_g2016</t>
  </si>
  <si>
    <t xml:space="preserve">pop_g2017</t>
  </si>
  <si>
    <t xml:space="preserve">pop_g2018</t>
  </si>
  <si>
    <t xml:space="preserve">pop_g2019</t>
  </si>
  <si>
    <t xml:space="preserve">pop_g2020</t>
  </si>
  <si>
    <t xml:space="preserve">pop_g2021</t>
  </si>
  <si>
    <t xml:space="preserve">pop_g2022</t>
  </si>
  <si>
    <t xml:space="preserve">pop_g2023</t>
  </si>
  <si>
    <t xml:space="preserve">pop_g2024</t>
  </si>
  <si>
    <t xml:space="preserve">pop_g2025</t>
  </si>
  <si>
    <t xml:space="preserve">pop_g2026</t>
  </si>
  <si>
    <t xml:space="preserve">pop_g2027</t>
  </si>
  <si>
    <t xml:space="preserve">pop_g2028</t>
  </si>
  <si>
    <t xml:space="preserve">pop_g2029</t>
  </si>
  <si>
    <t xml:space="preserve">pop_g2030</t>
  </si>
  <si>
    <t xml:space="preserve">pop_g2031</t>
  </si>
  <si>
    <t xml:space="preserve">pop_g2032</t>
  </si>
  <si>
    <t xml:space="preserve">pop_g2033</t>
  </si>
  <si>
    <t xml:space="preserve">pop_g2034</t>
  </si>
  <si>
    <t xml:space="preserve">pop_g2035</t>
  </si>
  <si>
    <t xml:space="preserve">pop_g2036</t>
  </si>
  <si>
    <t xml:space="preserve">pop_g2037</t>
  </si>
  <si>
    <t xml:space="preserve">pop_g2038</t>
  </si>
  <si>
    <t xml:space="preserve">pop_g2039</t>
  </si>
  <si>
    <t xml:space="preserve">pop_g2040</t>
  </si>
  <si>
    <t xml:space="preserve">pop_g2041</t>
  </si>
  <si>
    <t xml:space="preserve">pop_g2042</t>
  </si>
  <si>
    <t xml:space="preserve">pop_g2043</t>
  </si>
  <si>
    <t xml:space="preserve">pop_g2044</t>
  </si>
  <si>
    <t xml:space="preserve">pop_g2045</t>
  </si>
  <si>
    <t xml:space="preserve">pop_g2046</t>
  </si>
  <si>
    <t xml:space="preserve">pop_g2047</t>
  </si>
  <si>
    <t xml:space="preserve">pop_g2048</t>
  </si>
  <si>
    <t xml:space="preserve">pop_g2049</t>
  </si>
  <si>
    <t xml:space="preserve">pop_g2050</t>
  </si>
  <si>
    <t xml:space="preserve">data_pop_growth</t>
  </si>
  <si>
    <t xml:space="preserve">blank184</t>
  </si>
  <si>
    <t xml:space="preserve">blank185</t>
  </si>
  <si>
    <t xml:space="preserve">blank186</t>
  </si>
  <si>
    <t xml:space="preserve">blank187</t>
  </si>
  <si>
    <t xml:space="preserve">data_type</t>
  </si>
  <si>
    <t xml:space="preserve">pop_m2015</t>
  </si>
  <si>
    <t xml:space="preserve">pop_m2016</t>
  </si>
  <si>
    <t xml:space="preserve">pop_m2017</t>
  </si>
  <si>
    <t xml:space="preserve">pop_m2018</t>
  </si>
  <si>
    <t xml:space="preserve">pop_m2019</t>
  </si>
  <si>
    <t xml:space="preserve">pop_m2020</t>
  </si>
  <si>
    <t xml:space="preserve">pop_m2021</t>
  </si>
  <si>
    <t xml:space="preserve">pop_m2022</t>
  </si>
  <si>
    <t xml:space="preserve">pop_m2023</t>
  </si>
  <si>
    <t xml:space="preserve">pop_m2024</t>
  </si>
  <si>
    <t xml:space="preserve">pop_m2025</t>
  </si>
  <si>
    <t xml:space="preserve">pop_m2026</t>
  </si>
  <si>
    <t xml:space="preserve">pop_m2027</t>
  </si>
  <si>
    <t xml:space="preserve">pop_m2028</t>
  </si>
  <si>
    <t xml:space="preserve">pop_m2029</t>
  </si>
  <si>
    <t xml:space="preserve">pop_m2030</t>
  </si>
  <si>
    <t xml:space="preserve">pop_m2031</t>
  </si>
  <si>
    <t xml:space="preserve">pop_m2032</t>
  </si>
  <si>
    <t xml:space="preserve">pop_m2033</t>
  </si>
  <si>
    <t xml:space="preserve">pop_m2034</t>
  </si>
  <si>
    <t xml:space="preserve">pop_m2035</t>
  </si>
  <si>
    <t xml:space="preserve">pop_m2036</t>
  </si>
  <si>
    <t xml:space="preserve">pop_m2037</t>
  </si>
  <si>
    <t xml:space="preserve">pop_m2038</t>
  </si>
  <si>
    <t xml:space="preserve">pop_m2039</t>
  </si>
  <si>
    <t xml:space="preserve">pop_m2040</t>
  </si>
  <si>
    <t xml:space="preserve">pop_m2041</t>
  </si>
  <si>
    <t xml:space="preserve">pop_m2042</t>
  </si>
  <si>
    <t xml:space="preserve">pop_m2043</t>
  </si>
  <si>
    <t xml:space="preserve">pop_m2044</t>
  </si>
  <si>
    <t xml:space="preserve">pop_m2045</t>
  </si>
  <si>
    <t xml:space="preserve">pop_m2046</t>
  </si>
  <si>
    <t xml:space="preserve">pop_m2047</t>
  </si>
  <si>
    <t xml:space="preserve">pop_m2048</t>
  </si>
  <si>
    <t xml:space="preserve">pop_m2049</t>
  </si>
  <si>
    <t xml:space="preserve">pop_m2050</t>
  </si>
  <si>
    <t xml:space="preserve">blank224</t>
  </si>
  <si>
    <t xml:space="preserve">blank225</t>
  </si>
  <si>
    <t xml:space="preserve">watp_1564</t>
  </si>
  <si>
    <t xml:space="preserve">watp_1564_2015</t>
  </si>
  <si>
    <t xml:space="preserve">watp_1564_2016</t>
  </si>
  <si>
    <t xml:space="preserve">watp_1564_2017</t>
  </si>
  <si>
    <t xml:space="preserve">watp_1564_2018</t>
  </si>
  <si>
    <t xml:space="preserve">watp_1564_2019</t>
  </si>
  <si>
    <t xml:space="preserve">watp_1564_2020</t>
  </si>
  <si>
    <t xml:space="preserve">watp_1564_2021</t>
  </si>
  <si>
    <t xml:space="preserve">watp_1564_2022</t>
  </si>
  <si>
    <t xml:space="preserve">watp_1564_2023</t>
  </si>
  <si>
    <t xml:space="preserve">watp_1564_2024</t>
  </si>
  <si>
    <t xml:space="preserve">watp_1564_2025</t>
  </si>
  <si>
    <t xml:space="preserve">watp_1564_2026</t>
  </si>
  <si>
    <t xml:space="preserve">watp_1564_2027</t>
  </si>
  <si>
    <t xml:space="preserve">watp_1564_2028</t>
  </si>
  <si>
    <t xml:space="preserve">watp_1564_2029</t>
  </si>
  <si>
    <t xml:space="preserve">watp_1564_2030</t>
  </si>
  <si>
    <t xml:space="preserve">watp_1564_2031</t>
  </si>
  <si>
    <t xml:space="preserve">watp_1564_2032</t>
  </si>
  <si>
    <t xml:space="preserve">watp_1564_2033</t>
  </si>
  <si>
    <t xml:space="preserve">watp_1564_2034</t>
  </si>
  <si>
    <t xml:space="preserve">watp_1564_2035</t>
  </si>
  <si>
    <t xml:space="preserve">watp_1564_2036</t>
  </si>
  <si>
    <t xml:space="preserve">watp_1564_2037</t>
  </si>
  <si>
    <t xml:space="preserve">watp_1564_2038</t>
  </si>
  <si>
    <t xml:space="preserve">watp_1564_2039</t>
  </si>
  <si>
    <t xml:space="preserve">watp_1564_2040</t>
  </si>
  <si>
    <t xml:space="preserve">watp_1564_2041</t>
  </si>
  <si>
    <t xml:space="preserve">watp_1564_2042</t>
  </si>
  <si>
    <t xml:space="preserve">watp_1564_2043</t>
  </si>
  <si>
    <t xml:space="preserve">watp_1564_2044</t>
  </si>
  <si>
    <t xml:space="preserve">watp_1564_2045</t>
  </si>
  <si>
    <t xml:space="preserve">watp_1564_2046</t>
  </si>
  <si>
    <t xml:space="preserve">watp_1564_2047</t>
  </si>
  <si>
    <t xml:space="preserve">watp_1564_2048</t>
  </si>
  <si>
    <t xml:space="preserve">watp_1564_2049</t>
  </si>
  <si>
    <t xml:space="preserve">watp_1564_2050</t>
  </si>
  <si>
    <t xml:space="preserve">blank263</t>
  </si>
  <si>
    <t xml:space="preserve">watp_1559</t>
  </si>
  <si>
    <t xml:space="preserve">watp_1559_2015</t>
  </si>
  <si>
    <t xml:space="preserve">watp_1559_2016</t>
  </si>
  <si>
    <t xml:space="preserve">watp_1559_2017</t>
  </si>
  <si>
    <t xml:space="preserve">watp_1559_2018</t>
  </si>
  <si>
    <t xml:space="preserve">watp_1559_2019</t>
  </si>
  <si>
    <t xml:space="preserve">watp_1559_2020</t>
  </si>
  <si>
    <t xml:space="preserve">watp_1559_2021</t>
  </si>
  <si>
    <t xml:space="preserve">watp_1559_2022</t>
  </si>
  <si>
    <t xml:space="preserve">watp_1559_2023</t>
  </si>
  <si>
    <t xml:space="preserve">watp_1559_2024</t>
  </si>
  <si>
    <t xml:space="preserve">watp_1559_2025</t>
  </si>
  <si>
    <t xml:space="preserve">watp_1559_2026</t>
  </si>
  <si>
    <t xml:space="preserve">watp_1559_2027</t>
  </si>
  <si>
    <t xml:space="preserve">watp_1559_2028</t>
  </si>
  <si>
    <t xml:space="preserve">watp_1559_2029</t>
  </si>
  <si>
    <t xml:space="preserve">watp_1559_2030</t>
  </si>
  <si>
    <t xml:space="preserve">watp_1559_2031</t>
  </si>
  <si>
    <t xml:space="preserve">watp_1559_2032</t>
  </si>
  <si>
    <t xml:space="preserve">watp_1559_2033</t>
  </si>
  <si>
    <t xml:space="preserve">watp_1559_2034</t>
  </si>
  <si>
    <t xml:space="preserve">watp_1559_2035</t>
  </si>
  <si>
    <t xml:space="preserve">watp_1559_2036</t>
  </si>
  <si>
    <t xml:space="preserve">watp_1559_2037</t>
  </si>
  <si>
    <t xml:space="preserve">watp_1559_2038</t>
  </si>
  <si>
    <t xml:space="preserve">watp_1559_2039</t>
  </si>
  <si>
    <t xml:space="preserve">watp_1559_2040</t>
  </si>
  <si>
    <t xml:space="preserve">watp_1559_2041</t>
  </si>
  <si>
    <t xml:space="preserve">watp_1559_2042</t>
  </si>
  <si>
    <t xml:space="preserve">watp_1559_2043</t>
  </si>
  <si>
    <t xml:space="preserve">watp_1559_2044</t>
  </si>
  <si>
    <t xml:space="preserve">watp_1559_2045</t>
  </si>
  <si>
    <t xml:space="preserve">watp_1559_2046</t>
  </si>
  <si>
    <t xml:space="preserve">watp_1559_2047</t>
  </si>
  <si>
    <t xml:space="preserve">watp_1559_2048</t>
  </si>
  <si>
    <t xml:space="preserve">watp_1559_2049</t>
  </si>
  <si>
    <t xml:space="preserve">watp_1559_2050</t>
  </si>
  <si>
    <t xml:space="preserve">blank999</t>
  </si>
  <si>
    <t xml:space="preserve">blank900</t>
  </si>
  <si>
    <t xml:space="preserve">watp_2064</t>
  </si>
  <si>
    <t xml:space="preserve">watp_2064_2015</t>
  </si>
  <si>
    <t xml:space="preserve">watp_2064_2016</t>
  </si>
  <si>
    <t xml:space="preserve">watp_2064_2017</t>
  </si>
  <si>
    <t xml:space="preserve">watp_2064_2018</t>
  </si>
  <si>
    <t xml:space="preserve">watp_2064_2019</t>
  </si>
  <si>
    <t xml:space="preserve">watp_2064_2020</t>
  </si>
  <si>
    <t xml:space="preserve">watp_2064_2021</t>
  </si>
  <si>
    <t xml:space="preserve">watp_2064_2022</t>
  </si>
  <si>
    <t xml:space="preserve">watp_2064_2023</t>
  </si>
  <si>
    <t xml:space="preserve">watp_2064_2024</t>
  </si>
  <si>
    <t xml:space="preserve">watp_2064_2025</t>
  </si>
  <si>
    <t xml:space="preserve">watp_2064_2026</t>
  </si>
  <si>
    <t xml:space="preserve">watp_2064_2027</t>
  </si>
  <si>
    <t xml:space="preserve">watp_2064_2028</t>
  </si>
  <si>
    <t xml:space="preserve">watp_2064_2029</t>
  </si>
  <si>
    <t xml:space="preserve">watp_2064_2030</t>
  </si>
  <si>
    <t xml:space="preserve">watp_2064_2031</t>
  </si>
  <si>
    <t xml:space="preserve">watp_2064_2032</t>
  </si>
  <si>
    <t xml:space="preserve">watp_2064_2033</t>
  </si>
  <si>
    <t xml:space="preserve">watp_2064_2034</t>
  </si>
  <si>
    <t xml:space="preserve">watp_2064_2035</t>
  </si>
  <si>
    <t xml:space="preserve">watp_2064_2036</t>
  </si>
  <si>
    <t xml:space="preserve">watp_2064_2037</t>
  </si>
  <si>
    <t xml:space="preserve">watp_2064_2038</t>
  </si>
  <si>
    <t xml:space="preserve">watp_2064_2039</t>
  </si>
  <si>
    <t xml:space="preserve">watp_2064_2040</t>
  </si>
  <si>
    <t xml:space="preserve">watp_2064_2041</t>
  </si>
  <si>
    <t xml:space="preserve">watp_2064_2042</t>
  </si>
  <si>
    <t xml:space="preserve">watp_2064_2043</t>
  </si>
  <si>
    <t xml:space="preserve">watp_2064_2044</t>
  </si>
  <si>
    <t xml:space="preserve">watp_2064_2045</t>
  </si>
  <si>
    <t xml:space="preserve">watp_2064_2046</t>
  </si>
  <si>
    <t xml:space="preserve">watp_2064_2047</t>
  </si>
  <si>
    <t xml:space="preserve">watp_2064_2048</t>
  </si>
  <si>
    <t xml:space="preserve">watp_2064_2049</t>
  </si>
  <si>
    <t xml:space="preserve">watp_2064_2050</t>
  </si>
  <si>
    <t xml:space="preserve">blank299</t>
  </si>
  <si>
    <t xml:space="preserve">blank300</t>
  </si>
  <si>
    <t xml:space="preserve">lab_market_part2001</t>
  </si>
  <si>
    <t xml:space="preserve">lab_market_part2002</t>
  </si>
  <si>
    <t xml:space="preserve">lab_market_part2003</t>
  </si>
  <si>
    <t xml:space="preserve">lab_market_part2004</t>
  </si>
  <si>
    <t xml:space="preserve">lab_market_part2005</t>
  </si>
  <si>
    <t xml:space="preserve">lab_market_part2006</t>
  </si>
  <si>
    <t xml:space="preserve">lab_market_part2007</t>
  </si>
  <si>
    <t xml:space="preserve">lab_market_part2008</t>
  </si>
  <si>
    <t xml:space="preserve">lab_market_part2009</t>
  </si>
  <si>
    <t xml:space="preserve">lab_market_part2010</t>
  </si>
  <si>
    <t xml:space="preserve">lab_market_part2011</t>
  </si>
  <si>
    <t xml:space="preserve">lab_market_part2012</t>
  </si>
  <si>
    <t xml:space="preserve">lab_market_part2013</t>
  </si>
  <si>
    <t xml:space="preserve">lab_market_part2014</t>
  </si>
  <si>
    <t xml:space="preserve">lab_market_part2015</t>
  </si>
  <si>
    <t xml:space="preserve">lab_market_part2016</t>
  </si>
  <si>
    <t xml:space="preserve">lab_market_part2017</t>
  </si>
  <si>
    <t xml:space="preserve">lab_market_part2018</t>
  </si>
  <si>
    <t xml:space="preserve">lab_market_part2019</t>
  </si>
  <si>
    <t xml:space="preserve">blank320</t>
  </si>
  <si>
    <t xml:space="preserve">blank321</t>
  </si>
  <si>
    <t xml:space="preserve">blank322</t>
  </si>
  <si>
    <t xml:space="preserve">blank323</t>
  </si>
  <si>
    <t xml:space="preserve">lab_growth</t>
  </si>
  <si>
    <t xml:space="preserve">blank327</t>
  </si>
  <si>
    <t xml:space="preserve">blank328</t>
  </si>
  <si>
    <t xml:space="preserve">blank329</t>
  </si>
  <si>
    <t xml:space="preserve">blank330</t>
  </si>
  <si>
    <t xml:space="preserve">blank331</t>
  </si>
  <si>
    <t xml:space="preserve">blank332</t>
  </si>
  <si>
    <t xml:space="preserve">blank333</t>
  </si>
  <si>
    <t xml:space="preserve">blank334</t>
  </si>
  <si>
    <t xml:space="preserve">gini</t>
  </si>
  <si>
    <t xml:space="preserve">yeargini</t>
  </si>
  <si>
    <t xml:space="preserve">data_wdi_gini</t>
  </si>
  <si>
    <t xml:space="preserve">blank337</t>
  </si>
  <si>
    <t xml:space="preserve">poverty190</t>
  </si>
  <si>
    <t xml:space="preserve">yearp190</t>
  </si>
  <si>
    <t xml:space="preserve">data_wdi_p190</t>
  </si>
  <si>
    <t xml:space="preserve">blank340</t>
  </si>
  <si>
    <t xml:space="preserve">poverty320</t>
  </si>
  <si>
    <t xml:space="preserve">yearp320</t>
  </si>
  <si>
    <t xml:space="preserve">data_wdi_p320</t>
  </si>
  <si>
    <t xml:space="preserve">blank343</t>
  </si>
  <si>
    <t xml:space="preserve">poverty550</t>
  </si>
  <si>
    <t xml:space="preserve">yearp550</t>
  </si>
  <si>
    <t xml:space="preserve">data_wdi_p550</t>
  </si>
  <si>
    <t xml:space="preserve">blank346</t>
  </si>
  <si>
    <t xml:space="preserve">povertynl</t>
  </si>
  <si>
    <t xml:space="preserve">yearpnl</t>
  </si>
  <si>
    <t xml:space="preserve">data_wdi_pnl</t>
  </si>
  <si>
    <t xml:space="preserve">blank349</t>
  </si>
  <si>
    <t xml:space="preserve">data_type_iy</t>
  </si>
  <si>
    <t xml:space="preserve">avg_iy_growth20</t>
  </si>
  <si>
    <t xml:space="preserve">avg_iy_growth15</t>
  </si>
  <si>
    <t xml:space="preserve">avg_iy_growth10</t>
  </si>
  <si>
    <t xml:space="preserve">avg_iy_growth05</t>
  </si>
  <si>
    <t xml:space="preserve">avg_iy_growth00</t>
  </si>
  <si>
    <t xml:space="preserve">blank356</t>
  </si>
  <si>
    <t xml:space="preserve">blank357</t>
  </si>
  <si>
    <t xml:space="preserve">avg_iywdi_growth20</t>
  </si>
  <si>
    <t xml:space="preserve">avg_iywdi_growth15</t>
  </si>
  <si>
    <t xml:space="preserve">avg_iywdi_growth10</t>
  </si>
  <si>
    <t xml:space="preserve">avg_iywdi_growth05</t>
  </si>
  <si>
    <t xml:space="preserve">avg_iywdi_growth00</t>
  </si>
  <si>
    <t xml:space="preserve">data_wdi_iy</t>
  </si>
  <si>
    <t xml:space="preserve">blank363</t>
  </si>
  <si>
    <t xml:space="preserve">blank364</t>
  </si>
  <si>
    <t xml:space="preserve">avg_gdp_growth20</t>
  </si>
  <si>
    <t xml:space="preserve">avg_gdp_growth15</t>
  </si>
  <si>
    <t xml:space="preserve">avg_gdp_growth10</t>
  </si>
  <si>
    <t xml:space="preserve">avg_gdp_growth05</t>
  </si>
  <si>
    <t xml:space="preserve">avg_gdp_growth00</t>
  </si>
  <si>
    <t xml:space="preserve">data_gdpgrowth_mf</t>
  </si>
  <si>
    <t xml:space="preserve">blank370</t>
  </si>
  <si>
    <t xml:space="preserve">blank371</t>
  </si>
  <si>
    <t xml:space="preserve">avg_gdpwdi_growth20</t>
  </si>
  <si>
    <t xml:space="preserve">avg_gdpwdi_growth15</t>
  </si>
  <si>
    <t xml:space="preserve">avg_gdpwdi_growth10</t>
  </si>
  <si>
    <t xml:space="preserve">avg_gdpwdi_growth05</t>
  </si>
  <si>
    <t xml:space="preserve">avg_gdpwdi_growth00</t>
  </si>
  <si>
    <t xml:space="preserve">data_wdi_gdpgr</t>
  </si>
  <si>
    <t xml:space="preserve">blank377</t>
  </si>
  <si>
    <t xml:space="preserve">blank378</t>
  </si>
  <si>
    <t xml:space="preserve">blank379</t>
  </si>
  <si>
    <t xml:space="preserve">avg_gdppc_growth20</t>
  </si>
  <si>
    <t xml:space="preserve">avg_gdppc_growth15</t>
  </si>
  <si>
    <t xml:space="preserve">avg_gdppc_growth10</t>
  </si>
  <si>
    <t xml:space="preserve">avg_gdppc_growth05</t>
  </si>
  <si>
    <t xml:space="preserve">avg_gdppc_growth00</t>
  </si>
  <si>
    <t xml:space="preserve">data_mf_gdppcgr</t>
  </si>
  <si>
    <t xml:space="preserve">blank384</t>
  </si>
  <si>
    <t xml:space="preserve">blank385</t>
  </si>
  <si>
    <t xml:space="preserve">blank386</t>
  </si>
  <si>
    <t xml:space="preserve">avg_gdppcwdi_growth20</t>
  </si>
  <si>
    <t xml:space="preserve">avg_gdppcwdi_growth15</t>
  </si>
  <si>
    <t xml:space="preserve">avg_gdppcwdi_growth10</t>
  </si>
  <si>
    <t xml:space="preserve">avg_gdppcwdi_growth05</t>
  </si>
  <si>
    <t xml:space="preserve">avg_gdppcwdi_growth00</t>
  </si>
  <si>
    <t xml:space="preserve">data_wdi_gdppcgr</t>
  </si>
  <si>
    <t xml:space="preserve">blank391</t>
  </si>
  <si>
    <t xml:space="preserve">gni_cpc_wdi18</t>
  </si>
  <si>
    <t xml:space="preserve">data_wdi_cpc</t>
  </si>
  <si>
    <t xml:space="preserve">blank393</t>
  </si>
  <si>
    <t xml:space="preserve">gdppclevel2019</t>
  </si>
  <si>
    <t xml:space="preserve">data_mf_pclevel</t>
  </si>
  <si>
    <t xml:space="preserve">blank395</t>
  </si>
  <si>
    <t xml:space="preserve">gdp_pc_wdi18</t>
  </si>
  <si>
    <t xml:space="preserve">data_wdi_pclevel</t>
  </si>
  <si>
    <t xml:space="preserve">blank397</t>
  </si>
  <si>
    <t xml:space="preserve">blank398</t>
  </si>
  <si>
    <t xml:space="preserve">avg_sy_growth20</t>
  </si>
  <si>
    <t xml:space="preserve">avg_sy_growth15</t>
  </si>
  <si>
    <t xml:space="preserve">avg_sy_growth10</t>
  </si>
  <si>
    <t xml:space="preserve">avg_sy_growth05</t>
  </si>
  <si>
    <t xml:space="preserve">avg_sy_growth00</t>
  </si>
  <si>
    <t xml:space="preserve">data_mf_sav</t>
  </si>
  <si>
    <t xml:space="preserve">blank404</t>
  </si>
  <si>
    <t xml:space="preserve">blank405</t>
  </si>
  <si>
    <t xml:space="preserve">blank406</t>
  </si>
  <si>
    <t xml:space="preserve">avg_sywdi_growth20</t>
  </si>
  <si>
    <t xml:space="preserve">avg_sywdi_growth15</t>
  </si>
  <si>
    <t xml:space="preserve">avg_sywdi_growth10</t>
  </si>
  <si>
    <t xml:space="preserve">avg_sywdi_growth05</t>
  </si>
  <si>
    <t xml:space="preserve">avg_sywdi_growth00</t>
  </si>
  <si>
    <t xml:space="preserve">data_wdi_sav</t>
  </si>
  <si>
    <t xml:space="preserve">Low income</t>
  </si>
  <si>
    <t xml:space="preserve">Afghanistan</t>
  </si>
  <si>
    <t xml:space="preserve">AFG</t>
  </si>
  <si>
    <t xml:space="preserve">Interpolated</t>
  </si>
  <si>
    <t xml:space="preserve">No Data</t>
  </si>
  <si>
    <t xml:space="preserve">No data</t>
  </si>
  <si>
    <t xml:space="preserve">United Nations</t>
  </si>
  <si>
    <t xml:space="preserve">WDI &amp; ILO</t>
  </si>
  <si>
    <t xml:space="preserve">UN &amp; WDI</t>
  </si>
  <si>
    <t xml:space="preserve">Upper middle income</t>
  </si>
  <si>
    <t xml:space="preserve">Albania</t>
  </si>
  <si>
    <t xml:space="preserve">ALB</t>
  </si>
  <si>
    <t xml:space="preserve">GTAP</t>
  </si>
  <si>
    <t xml:space="preserve">PWT 8.1 &amp; GTAP</t>
  </si>
  <si>
    <t xml:space="preserve">Lower middle income</t>
  </si>
  <si>
    <t xml:space="preserve">Algeria</t>
  </si>
  <si>
    <t xml:space="preserve">DZA</t>
  </si>
  <si>
    <t xml:space="preserve">American Samoa</t>
  </si>
  <si>
    <t xml:space="preserve">ASM</t>
  </si>
  <si>
    <t xml:space="preserve">High income</t>
  </si>
  <si>
    <t xml:space="preserve">Andorra</t>
  </si>
  <si>
    <t xml:space="preserve">AND</t>
  </si>
  <si>
    <t xml:space="preserve">Angola</t>
  </si>
  <si>
    <t xml:space="preserve">AGO</t>
  </si>
  <si>
    <t xml:space="preserve">Antigua and Barbuda</t>
  </si>
  <si>
    <t xml:space="preserve">ATG</t>
  </si>
  <si>
    <t xml:space="preserve">Argentina</t>
  </si>
  <si>
    <t xml:space="preserve">ARG</t>
  </si>
  <si>
    <t xml:space="preserve">Armenia</t>
  </si>
  <si>
    <t xml:space="preserve">ARM</t>
  </si>
  <si>
    <t xml:space="preserve">Aruba</t>
  </si>
  <si>
    <t xml:space="preserve">ABW</t>
  </si>
  <si>
    <t xml:space="preserve">Australia</t>
  </si>
  <si>
    <t xml:space="preserve">AUS</t>
  </si>
  <si>
    <t xml:space="preserve">Austria</t>
  </si>
  <si>
    <t xml:space="preserve">AUT</t>
  </si>
  <si>
    <t xml:space="preserve">Azerbaijan</t>
  </si>
  <si>
    <t xml:space="preserve">AZE</t>
  </si>
  <si>
    <t xml:space="preserve">Bahamas, The</t>
  </si>
  <si>
    <t xml:space="preserve">BHS</t>
  </si>
  <si>
    <t xml:space="preserve">Bahrain</t>
  </si>
  <si>
    <t xml:space="preserve">BHR</t>
  </si>
  <si>
    <t xml:space="preserve">Bangladesh</t>
  </si>
  <si>
    <t xml:space="preserve">BGD</t>
  </si>
  <si>
    <t xml:space="preserve">Barbados</t>
  </si>
  <si>
    <t xml:space="preserve">BRB</t>
  </si>
  <si>
    <t xml:space="preserve">Belarus</t>
  </si>
  <si>
    <t xml:space="preserve">BLR</t>
  </si>
  <si>
    <t xml:space="preserve">Belgium</t>
  </si>
  <si>
    <t xml:space="preserve">BEL</t>
  </si>
  <si>
    <t xml:space="preserve">Belize</t>
  </si>
  <si>
    <t xml:space="preserve">BLZ</t>
  </si>
  <si>
    <t xml:space="preserve">Benin</t>
  </si>
  <si>
    <t xml:space="preserve">BEN</t>
  </si>
  <si>
    <t xml:space="preserve">Bermuda</t>
  </si>
  <si>
    <t xml:space="preserve">BMU</t>
  </si>
  <si>
    <t xml:space="preserve">Bhutan</t>
  </si>
  <si>
    <t xml:space="preserve">BTN</t>
  </si>
  <si>
    <t xml:space="preserve">Bolivia</t>
  </si>
  <si>
    <t xml:space="preserve">BOL</t>
  </si>
  <si>
    <t xml:space="preserve">Bosnia and Herzegovina</t>
  </si>
  <si>
    <t xml:space="preserve">BIH</t>
  </si>
  <si>
    <t xml:space="preserve">Botswana</t>
  </si>
  <si>
    <t xml:space="preserve">BWA</t>
  </si>
  <si>
    <t xml:space="preserve">Brazil</t>
  </si>
  <si>
    <t xml:space="preserve">BRA</t>
  </si>
  <si>
    <t xml:space="preserve">British Virgin Islands</t>
  </si>
  <si>
    <t xml:space="preserve">VGB</t>
  </si>
  <si>
    <t xml:space="preserve">Brunei Darussalam</t>
  </si>
  <si>
    <t xml:space="preserve">BRN</t>
  </si>
  <si>
    <t xml:space="preserve">Bulgaria</t>
  </si>
  <si>
    <t xml:space="preserve">BGR</t>
  </si>
  <si>
    <t xml:space="preserve">Burkina Faso</t>
  </si>
  <si>
    <t xml:space="preserve">BFA</t>
  </si>
  <si>
    <t xml:space="preserve">Burundi</t>
  </si>
  <si>
    <t xml:space="preserve">BDI</t>
  </si>
  <si>
    <t xml:space="preserve">Cabo Verde</t>
  </si>
  <si>
    <t xml:space="preserve">CPV</t>
  </si>
  <si>
    <t xml:space="preserve">Cambodia</t>
  </si>
  <si>
    <t xml:space="preserve">KHM</t>
  </si>
  <si>
    <t xml:space="preserve">Cameroon</t>
  </si>
  <si>
    <t xml:space="preserve">CMR</t>
  </si>
  <si>
    <t xml:space="preserve">Canada</t>
  </si>
  <si>
    <t xml:space="preserve">CAN</t>
  </si>
  <si>
    <t xml:space="preserve">Cayman Islands</t>
  </si>
  <si>
    <t xml:space="preserve">CYM</t>
  </si>
  <si>
    <t xml:space="preserve">Central African Republic</t>
  </si>
  <si>
    <t xml:space="preserve">CAF</t>
  </si>
  <si>
    <t xml:space="preserve">Chad</t>
  </si>
  <si>
    <t xml:space="preserve">TCD</t>
  </si>
  <si>
    <t xml:space="preserve">Channel Islands</t>
  </si>
  <si>
    <t xml:space="preserve">CHI</t>
  </si>
  <si>
    <t xml:space="preserve">Chile</t>
  </si>
  <si>
    <t xml:space="preserve">CHL</t>
  </si>
  <si>
    <t xml:space="preserve">China</t>
  </si>
  <si>
    <t xml:space="preserve">CHN</t>
  </si>
  <si>
    <t xml:space="preserve">Colombia</t>
  </si>
  <si>
    <t xml:space="preserve">COL</t>
  </si>
  <si>
    <t xml:space="preserve">Comoros</t>
  </si>
  <si>
    <t xml:space="preserve">COM</t>
  </si>
  <si>
    <t xml:space="preserve">Congo, Dem. Rep.</t>
  </si>
  <si>
    <t xml:space="preserve">COD</t>
  </si>
  <si>
    <t xml:space="preserve">Congo, Rep.</t>
  </si>
  <si>
    <t xml:space="preserve">COG</t>
  </si>
  <si>
    <t xml:space="preserve">Costa Rica</t>
  </si>
  <si>
    <t xml:space="preserve">CRI</t>
  </si>
  <si>
    <t xml:space="preserve">Croatia</t>
  </si>
  <si>
    <t xml:space="preserve">HRV</t>
  </si>
  <si>
    <t xml:space="preserve">Cuba</t>
  </si>
  <si>
    <t xml:space="preserve">CUB</t>
  </si>
  <si>
    <t xml:space="preserve">Curaçao</t>
  </si>
  <si>
    <t xml:space="preserve">CUW</t>
  </si>
  <si>
    <t xml:space="preserve">Cyprus</t>
  </si>
  <si>
    <t xml:space="preserve">CYP</t>
  </si>
  <si>
    <t xml:space="preserve">Czech Republic</t>
  </si>
  <si>
    <t xml:space="preserve">CZE</t>
  </si>
  <si>
    <t xml:space="preserve">Côte d'Ivoire</t>
  </si>
  <si>
    <t xml:space="preserve">CIV</t>
  </si>
  <si>
    <t xml:space="preserve">Denmark</t>
  </si>
  <si>
    <t xml:space="preserve">DNK</t>
  </si>
  <si>
    <t xml:space="preserve">Djibouti</t>
  </si>
  <si>
    <t xml:space="preserve">DJI</t>
  </si>
  <si>
    <t xml:space="preserve">Dominica</t>
  </si>
  <si>
    <t xml:space="preserve">DMA</t>
  </si>
  <si>
    <t xml:space="preserve">Dominican Republic</t>
  </si>
  <si>
    <t xml:space="preserve">DOM</t>
  </si>
  <si>
    <t xml:space="preserve">Ecuador</t>
  </si>
  <si>
    <t xml:space="preserve">ECU</t>
  </si>
  <si>
    <t xml:space="preserve">Egypt, Arab Rep.</t>
  </si>
  <si>
    <t xml:space="preserve">EGY</t>
  </si>
  <si>
    <t xml:space="preserve">El Salvador</t>
  </si>
  <si>
    <t xml:space="preserve">SLV</t>
  </si>
  <si>
    <t xml:space="preserve">Equatorial Guinea</t>
  </si>
  <si>
    <t xml:space="preserve">GNQ</t>
  </si>
  <si>
    <t xml:space="preserve">Eritrea</t>
  </si>
  <si>
    <t xml:space="preserve">ERI</t>
  </si>
  <si>
    <t xml:space="preserve">Estonia</t>
  </si>
  <si>
    <t xml:space="preserve">EST</t>
  </si>
  <si>
    <t xml:space="preserve">Eswatini</t>
  </si>
  <si>
    <t xml:space="preserve">SWZ</t>
  </si>
  <si>
    <t xml:space="preserve">Ethiopia</t>
  </si>
  <si>
    <t xml:space="preserve">ETH</t>
  </si>
  <si>
    <t xml:space="preserve">Faroe Islands</t>
  </si>
  <si>
    <t xml:space="preserve">FRO</t>
  </si>
  <si>
    <t xml:space="preserve">Fiji</t>
  </si>
  <si>
    <t xml:space="preserve">FJI</t>
  </si>
  <si>
    <t xml:space="preserve">Finland</t>
  </si>
  <si>
    <t xml:space="preserve">FIN</t>
  </si>
  <si>
    <t xml:space="preserve">France</t>
  </si>
  <si>
    <t xml:space="preserve">FRA</t>
  </si>
  <si>
    <t xml:space="preserve">French Polynesia</t>
  </si>
  <si>
    <t xml:space="preserve">PYF</t>
  </si>
  <si>
    <t xml:space="preserve">Gabon</t>
  </si>
  <si>
    <t xml:space="preserve">GAB</t>
  </si>
  <si>
    <t xml:space="preserve">Gambia, The</t>
  </si>
  <si>
    <t xml:space="preserve">GMB</t>
  </si>
  <si>
    <t xml:space="preserve">Georgia</t>
  </si>
  <si>
    <t xml:space="preserve">GEO</t>
  </si>
  <si>
    <t xml:space="preserve">Germany</t>
  </si>
  <si>
    <t xml:space="preserve">DEU</t>
  </si>
  <si>
    <t xml:space="preserve">Ghana</t>
  </si>
  <si>
    <t xml:space="preserve">GHA</t>
  </si>
  <si>
    <t xml:space="preserve">Gibraltar</t>
  </si>
  <si>
    <t xml:space="preserve">GIB</t>
  </si>
  <si>
    <t xml:space="preserve">Greece</t>
  </si>
  <si>
    <t xml:space="preserve">GRC</t>
  </si>
  <si>
    <t xml:space="preserve">Greenland</t>
  </si>
  <si>
    <t xml:space="preserve">GRL</t>
  </si>
  <si>
    <t xml:space="preserve">Grenada</t>
  </si>
  <si>
    <t xml:space="preserve">GRD</t>
  </si>
  <si>
    <t xml:space="preserve">Guam</t>
  </si>
  <si>
    <t xml:space="preserve">GUM</t>
  </si>
  <si>
    <t xml:space="preserve">Guatemala</t>
  </si>
  <si>
    <t xml:space="preserve">GTM</t>
  </si>
  <si>
    <t xml:space="preserve">Guinea</t>
  </si>
  <si>
    <t xml:space="preserve">GIN</t>
  </si>
  <si>
    <t xml:space="preserve">Guinea-Bissau</t>
  </si>
  <si>
    <t xml:space="preserve">GNB</t>
  </si>
  <si>
    <t xml:space="preserve">Guyana</t>
  </si>
  <si>
    <t xml:space="preserve">GUY</t>
  </si>
  <si>
    <t xml:space="preserve">Haiti</t>
  </si>
  <si>
    <t xml:space="preserve">HTI</t>
  </si>
  <si>
    <t xml:space="preserve">Honduras</t>
  </si>
  <si>
    <t xml:space="preserve">HND</t>
  </si>
  <si>
    <t xml:space="preserve">Hong Kong SAR, China</t>
  </si>
  <si>
    <t xml:space="preserve">HKG</t>
  </si>
  <si>
    <t xml:space="preserve">Hungary</t>
  </si>
  <si>
    <t xml:space="preserve">HUN</t>
  </si>
  <si>
    <t xml:space="preserve">Iceland</t>
  </si>
  <si>
    <t xml:space="preserve">ISL</t>
  </si>
  <si>
    <t xml:space="preserve">India</t>
  </si>
  <si>
    <t xml:space="preserve">IND</t>
  </si>
  <si>
    <t xml:space="preserve">Indonesia</t>
  </si>
  <si>
    <t xml:space="preserve">IDN</t>
  </si>
  <si>
    <t xml:space="preserve">Iran, Islamic Rep.</t>
  </si>
  <si>
    <t xml:space="preserve">IRN</t>
  </si>
  <si>
    <t xml:space="preserve">Iraq</t>
  </si>
  <si>
    <t xml:space="preserve">IRQ</t>
  </si>
  <si>
    <t xml:space="preserve">Ireland</t>
  </si>
  <si>
    <t xml:space="preserve">IRL</t>
  </si>
  <si>
    <t xml:space="preserve">Isle of Man</t>
  </si>
  <si>
    <t xml:space="preserve">IMN</t>
  </si>
  <si>
    <t xml:space="preserve">Israel</t>
  </si>
  <si>
    <t xml:space="preserve">ISR</t>
  </si>
  <si>
    <t xml:space="preserve">Italy</t>
  </si>
  <si>
    <t xml:space="preserve">ITA</t>
  </si>
  <si>
    <t xml:space="preserve">Jamaica</t>
  </si>
  <si>
    <t xml:space="preserve">JAM</t>
  </si>
  <si>
    <t xml:space="preserve">Japan</t>
  </si>
  <si>
    <t xml:space="preserve">JPN</t>
  </si>
  <si>
    <t xml:space="preserve">Jordan</t>
  </si>
  <si>
    <t xml:space="preserve">JOR</t>
  </si>
  <si>
    <t xml:space="preserve">Kazakhstan</t>
  </si>
  <si>
    <t xml:space="preserve">KAZ</t>
  </si>
  <si>
    <t xml:space="preserve">Kenya</t>
  </si>
  <si>
    <t xml:space="preserve">KEN</t>
  </si>
  <si>
    <t xml:space="preserve">Kiribati</t>
  </si>
  <si>
    <t xml:space="preserve">KIR</t>
  </si>
  <si>
    <t xml:space="preserve">Korea, Dem. People's Rep.</t>
  </si>
  <si>
    <t xml:space="preserve">PRK</t>
  </si>
  <si>
    <t xml:space="preserve">Korea, Rep.</t>
  </si>
  <si>
    <t xml:space="preserve">KOR</t>
  </si>
  <si>
    <t xml:space="preserve">Kosovo</t>
  </si>
  <si>
    <t xml:space="preserve">XKX</t>
  </si>
  <si>
    <t xml:space="preserve">Kuwait</t>
  </si>
  <si>
    <t xml:space="preserve">KWT</t>
  </si>
  <si>
    <t xml:space="preserve">Kyrgyz Republic</t>
  </si>
  <si>
    <t xml:space="preserve">KGZ</t>
  </si>
  <si>
    <t xml:space="preserve">Lao PDR</t>
  </si>
  <si>
    <t xml:space="preserve">LAO</t>
  </si>
  <si>
    <t xml:space="preserve">Latvia</t>
  </si>
  <si>
    <t xml:space="preserve">LVA</t>
  </si>
  <si>
    <t xml:space="preserve">Lebanon</t>
  </si>
  <si>
    <t xml:space="preserve">LBN</t>
  </si>
  <si>
    <t xml:space="preserve">Lesotho</t>
  </si>
  <si>
    <t xml:space="preserve">LSO</t>
  </si>
  <si>
    <t xml:space="preserve">Liberia</t>
  </si>
  <si>
    <t xml:space="preserve">LBR</t>
  </si>
  <si>
    <t xml:space="preserve">Libya</t>
  </si>
  <si>
    <t xml:space="preserve">LBY</t>
  </si>
  <si>
    <t xml:space="preserve">Liechtenstein</t>
  </si>
  <si>
    <t xml:space="preserve">LIE</t>
  </si>
  <si>
    <t xml:space="preserve">Lithuania</t>
  </si>
  <si>
    <t xml:space="preserve">LTU</t>
  </si>
  <si>
    <t xml:space="preserve">Luxembourg</t>
  </si>
  <si>
    <t xml:space="preserve">LUX</t>
  </si>
  <si>
    <t xml:space="preserve">Macao SAR, China</t>
  </si>
  <si>
    <t xml:space="preserve">MAC</t>
  </si>
  <si>
    <t xml:space="preserve">Madagascar</t>
  </si>
  <si>
    <t xml:space="preserve">MDG</t>
  </si>
  <si>
    <t xml:space="preserve">Malawi</t>
  </si>
  <si>
    <t xml:space="preserve">MWI</t>
  </si>
  <si>
    <t xml:space="preserve">Malaysia</t>
  </si>
  <si>
    <t xml:space="preserve">MYS</t>
  </si>
  <si>
    <t xml:space="preserve">Maldives</t>
  </si>
  <si>
    <t xml:space="preserve">MDV</t>
  </si>
  <si>
    <t xml:space="preserve">Mali</t>
  </si>
  <si>
    <t xml:space="preserve">MLI</t>
  </si>
  <si>
    <t xml:space="preserve">Malta</t>
  </si>
  <si>
    <t xml:space="preserve">MLT</t>
  </si>
  <si>
    <t xml:space="preserve">Marshall Islands</t>
  </si>
  <si>
    <t xml:space="preserve">MHL</t>
  </si>
  <si>
    <t xml:space="preserve">Mauritania</t>
  </si>
  <si>
    <t xml:space="preserve">MRT</t>
  </si>
  <si>
    <t xml:space="preserve">Mauritius</t>
  </si>
  <si>
    <t xml:space="preserve">MUS</t>
  </si>
  <si>
    <t xml:space="preserve">Mexico</t>
  </si>
  <si>
    <t xml:space="preserve">MEX</t>
  </si>
  <si>
    <t xml:space="preserve">Micronesia, Fed. Sts.</t>
  </si>
  <si>
    <t xml:space="preserve">FSM</t>
  </si>
  <si>
    <t xml:space="preserve">Moldova</t>
  </si>
  <si>
    <t xml:space="preserve">MDA</t>
  </si>
  <si>
    <t xml:space="preserve">Monaco</t>
  </si>
  <si>
    <t xml:space="preserve">MCO</t>
  </si>
  <si>
    <t xml:space="preserve">Mongolia</t>
  </si>
  <si>
    <t xml:space="preserve">MNG</t>
  </si>
  <si>
    <t xml:space="preserve">Montenegro</t>
  </si>
  <si>
    <t xml:space="preserve">MNE</t>
  </si>
  <si>
    <t xml:space="preserve">Morocco</t>
  </si>
  <si>
    <t xml:space="preserve">MAR</t>
  </si>
  <si>
    <t xml:space="preserve">Mozambique</t>
  </si>
  <si>
    <t xml:space="preserve">MOZ</t>
  </si>
  <si>
    <t xml:space="preserve">Myanmar</t>
  </si>
  <si>
    <t xml:space="preserve">MMR</t>
  </si>
  <si>
    <t xml:space="preserve">Namibia</t>
  </si>
  <si>
    <t xml:space="preserve">NAM</t>
  </si>
  <si>
    <t xml:space="preserve">Nauru</t>
  </si>
  <si>
    <t xml:space="preserve">NRU</t>
  </si>
  <si>
    <t xml:space="preserve">Nepal</t>
  </si>
  <si>
    <t xml:space="preserve">NPL</t>
  </si>
  <si>
    <t xml:space="preserve">Netherlands</t>
  </si>
  <si>
    <t xml:space="preserve">NLD</t>
  </si>
  <si>
    <t xml:space="preserve">New Caledonia</t>
  </si>
  <si>
    <t xml:space="preserve">NCL</t>
  </si>
  <si>
    <t xml:space="preserve">New Zealand</t>
  </si>
  <si>
    <t xml:space="preserve">NZL</t>
  </si>
  <si>
    <t xml:space="preserve">Nicaragua</t>
  </si>
  <si>
    <t xml:space="preserve">NIC</t>
  </si>
  <si>
    <t xml:space="preserve">Niger</t>
  </si>
  <si>
    <t xml:space="preserve">NER</t>
  </si>
  <si>
    <t xml:space="preserve">Nigeria</t>
  </si>
  <si>
    <t xml:space="preserve">NGA</t>
  </si>
  <si>
    <t xml:space="preserve">North Macedonia</t>
  </si>
  <si>
    <t xml:space="preserve">MKD</t>
  </si>
  <si>
    <t xml:space="preserve">Northern Mariana Islands</t>
  </si>
  <si>
    <t xml:space="preserve">MNP</t>
  </si>
  <si>
    <t xml:space="preserve">Norway</t>
  </si>
  <si>
    <t xml:space="preserve">NOR</t>
  </si>
  <si>
    <t xml:space="preserve">Oman</t>
  </si>
  <si>
    <t xml:space="preserve">OMN</t>
  </si>
  <si>
    <t xml:space="preserve">Pakistan</t>
  </si>
  <si>
    <t xml:space="preserve">PAK</t>
  </si>
  <si>
    <t xml:space="preserve">Palau</t>
  </si>
  <si>
    <t xml:space="preserve">PLW</t>
  </si>
  <si>
    <t xml:space="preserve">Panama</t>
  </si>
  <si>
    <t xml:space="preserve">PAN</t>
  </si>
  <si>
    <t xml:space="preserve">Papua New Guinea</t>
  </si>
  <si>
    <t xml:space="preserve">PNG</t>
  </si>
  <si>
    <t xml:space="preserve">Paraguay</t>
  </si>
  <si>
    <t xml:space="preserve">PRY</t>
  </si>
  <si>
    <t xml:space="preserve">Peru</t>
  </si>
  <si>
    <t xml:space="preserve">PER</t>
  </si>
  <si>
    <t xml:space="preserve">Philippines</t>
  </si>
  <si>
    <t xml:space="preserve">PHL</t>
  </si>
  <si>
    <t xml:space="preserve">Poland</t>
  </si>
  <si>
    <t xml:space="preserve">POL</t>
  </si>
  <si>
    <t xml:space="preserve">Portugal</t>
  </si>
  <si>
    <t xml:space="preserve">PRT</t>
  </si>
  <si>
    <t xml:space="preserve">Puerto Rico</t>
  </si>
  <si>
    <t xml:space="preserve">PRI</t>
  </si>
  <si>
    <t xml:space="preserve">Qatar</t>
  </si>
  <si>
    <t xml:space="preserve">QAT</t>
  </si>
  <si>
    <t xml:space="preserve">Romania</t>
  </si>
  <si>
    <t xml:space="preserve">ROU</t>
  </si>
  <si>
    <t xml:space="preserve">Russian Federation</t>
  </si>
  <si>
    <t xml:space="preserve">RUS</t>
  </si>
  <si>
    <t xml:space="preserve">Rwanda</t>
  </si>
  <si>
    <t xml:space="preserve">RWA</t>
  </si>
  <si>
    <t xml:space="preserve">Samoa</t>
  </si>
  <si>
    <t xml:space="preserve">WSM</t>
  </si>
  <si>
    <t xml:space="preserve">San Marino</t>
  </si>
  <si>
    <t xml:space="preserve">SMR</t>
  </si>
  <si>
    <t xml:space="preserve">Saudi Arabia</t>
  </si>
  <si>
    <t xml:space="preserve">SAU</t>
  </si>
  <si>
    <t xml:space="preserve">Senegal</t>
  </si>
  <si>
    <t xml:space="preserve">SEN</t>
  </si>
  <si>
    <t xml:space="preserve">Serbia</t>
  </si>
  <si>
    <t xml:space="preserve">SRB</t>
  </si>
  <si>
    <t xml:space="preserve">Seychelles</t>
  </si>
  <si>
    <t xml:space="preserve">SYC</t>
  </si>
  <si>
    <t xml:space="preserve">Sierra Leone</t>
  </si>
  <si>
    <t xml:space="preserve">SLE</t>
  </si>
  <si>
    <t xml:space="preserve">Singapore</t>
  </si>
  <si>
    <t xml:space="preserve">SGP</t>
  </si>
  <si>
    <t xml:space="preserve">Sint Maarten (Dutch part)</t>
  </si>
  <si>
    <t xml:space="preserve">SXM</t>
  </si>
  <si>
    <t xml:space="preserve">Slovak Republic</t>
  </si>
  <si>
    <t xml:space="preserve">SVK</t>
  </si>
  <si>
    <t xml:space="preserve">Slovenia</t>
  </si>
  <si>
    <t xml:space="preserve">SVN</t>
  </si>
  <si>
    <t xml:space="preserve">Solomon Islands</t>
  </si>
  <si>
    <t xml:space="preserve">SLB</t>
  </si>
  <si>
    <t xml:space="preserve">Somalia</t>
  </si>
  <si>
    <t xml:space="preserve">SOM</t>
  </si>
  <si>
    <t xml:space="preserve">South Africa</t>
  </si>
  <si>
    <t xml:space="preserve">ZAF</t>
  </si>
  <si>
    <t xml:space="preserve">South Sudan</t>
  </si>
  <si>
    <t xml:space="preserve">SSD</t>
  </si>
  <si>
    <t xml:space="preserve">Spain</t>
  </si>
  <si>
    <t xml:space="preserve">ESP</t>
  </si>
  <si>
    <t xml:space="preserve">Sri Lanka</t>
  </si>
  <si>
    <t xml:space="preserve">LKA</t>
  </si>
  <si>
    <t xml:space="preserve">St. Kitts and Nevis</t>
  </si>
  <si>
    <t xml:space="preserve">KNA</t>
  </si>
  <si>
    <t xml:space="preserve">St. Lucia</t>
  </si>
  <si>
    <t xml:space="preserve">LCA</t>
  </si>
  <si>
    <t xml:space="preserve">St. Martin (French part)</t>
  </si>
  <si>
    <t xml:space="preserve">MAF</t>
  </si>
  <si>
    <t xml:space="preserve">St. Vincent and the Grenadines</t>
  </si>
  <si>
    <t xml:space="preserve">VCT</t>
  </si>
  <si>
    <t xml:space="preserve">Sudan</t>
  </si>
  <si>
    <t xml:space="preserve">SDN</t>
  </si>
  <si>
    <t xml:space="preserve">Suriname</t>
  </si>
  <si>
    <t xml:space="preserve">SUR</t>
  </si>
  <si>
    <t xml:space="preserve">Sweden</t>
  </si>
  <si>
    <t xml:space="preserve">SWE</t>
  </si>
  <si>
    <t xml:space="preserve">Switzerland</t>
  </si>
  <si>
    <t xml:space="preserve">CHE</t>
  </si>
  <si>
    <t xml:space="preserve">Syrian Arab Republic</t>
  </si>
  <si>
    <t xml:space="preserve">SYR</t>
  </si>
  <si>
    <t xml:space="preserve">São Tomé and Principe</t>
  </si>
  <si>
    <t xml:space="preserve">STP</t>
  </si>
  <si>
    <t xml:space="preserve">Taiwan, China</t>
  </si>
  <si>
    <t xml:space="preserve">TWN</t>
  </si>
  <si>
    <t xml:space="preserve">Tajikistan</t>
  </si>
  <si>
    <t xml:space="preserve">TJK</t>
  </si>
  <si>
    <t xml:space="preserve">Tanzania</t>
  </si>
  <si>
    <t xml:space="preserve">TZA</t>
  </si>
  <si>
    <t xml:space="preserve">Thailand</t>
  </si>
  <si>
    <t xml:space="preserve">THA</t>
  </si>
  <si>
    <t xml:space="preserve">Timor-Leste</t>
  </si>
  <si>
    <t xml:space="preserve">TLS</t>
  </si>
  <si>
    <t xml:space="preserve">Togo</t>
  </si>
  <si>
    <t xml:space="preserve">TGO</t>
  </si>
  <si>
    <t xml:space="preserve">Tonga</t>
  </si>
  <si>
    <t xml:space="preserve">TON</t>
  </si>
  <si>
    <t xml:space="preserve">Trinidad and Tobago</t>
  </si>
  <si>
    <t xml:space="preserve">TTO</t>
  </si>
  <si>
    <t xml:space="preserve">Tunisia</t>
  </si>
  <si>
    <t xml:space="preserve">TUN</t>
  </si>
  <si>
    <t xml:space="preserve">Turkey</t>
  </si>
  <si>
    <t xml:space="preserve">TUR</t>
  </si>
  <si>
    <t xml:space="preserve">Turkmenistan</t>
  </si>
  <si>
    <t xml:space="preserve">TKM</t>
  </si>
  <si>
    <t xml:space="preserve">Turks and Caicos Islands</t>
  </si>
  <si>
    <t xml:space="preserve">TCA</t>
  </si>
  <si>
    <t xml:space="preserve">Tuvalu</t>
  </si>
  <si>
    <t xml:space="preserve">TUV</t>
  </si>
  <si>
    <t xml:space="preserve">Uganda</t>
  </si>
  <si>
    <t xml:space="preserve">UGA</t>
  </si>
  <si>
    <t xml:space="preserve">Ukraine</t>
  </si>
  <si>
    <t xml:space="preserve">UKR</t>
  </si>
  <si>
    <t xml:space="preserve">United Arab Emirates</t>
  </si>
  <si>
    <t xml:space="preserve">ARE</t>
  </si>
  <si>
    <t xml:space="preserve">United Kingdom</t>
  </si>
  <si>
    <t xml:space="preserve">GBR</t>
  </si>
  <si>
    <t xml:space="preserve">United States</t>
  </si>
  <si>
    <t xml:space="preserve">USA</t>
  </si>
  <si>
    <t xml:space="preserve">Uruguay</t>
  </si>
  <si>
    <t xml:space="preserve">URY</t>
  </si>
  <si>
    <t xml:space="preserve">Uzbekistan</t>
  </si>
  <si>
    <t xml:space="preserve">UZB</t>
  </si>
  <si>
    <t xml:space="preserve">Vanuatu</t>
  </si>
  <si>
    <t xml:space="preserve">VUT</t>
  </si>
  <si>
    <t xml:space="preserve">Venezuela, RB</t>
  </si>
  <si>
    <t xml:space="preserve">VEN</t>
  </si>
  <si>
    <t xml:space="preserve">Vietnam</t>
  </si>
  <si>
    <t xml:space="preserve">VNM</t>
  </si>
  <si>
    <t xml:space="preserve">Virgin Islands (U.S.)</t>
  </si>
  <si>
    <t xml:space="preserve">VIR</t>
  </si>
  <si>
    <t xml:space="preserve">West Bank and Gaza</t>
  </si>
  <si>
    <t xml:space="preserve">PSE</t>
  </si>
  <si>
    <t xml:space="preserve">Yemen, Rep.</t>
  </si>
  <si>
    <t xml:space="preserve">YEM</t>
  </si>
  <si>
    <t xml:space="preserve">ZMB</t>
  </si>
  <si>
    <t xml:space="preserve">Zimbabwe</t>
  </si>
  <si>
    <t xml:space="preserve">ZWE</t>
  </si>
  <si>
    <t xml:space="preserve">Stocks or Parameters</t>
  </si>
  <si>
    <t xml:space="preserve">Flows</t>
  </si>
  <si>
    <t xml:space="preserve">Vintage[date accessed]</t>
  </si>
  <si>
    <t xml:space="preserve">Interpolated Data</t>
  </si>
  <si>
    <t xml:space="preserve">Links to:</t>
  </si>
  <si>
    <t xml:space="preserve">Variables</t>
  </si>
  <si>
    <t xml:space="preserve">20 yr ave</t>
  </si>
  <si>
    <t xml:space="preserve">15yr ave</t>
  </si>
  <si>
    <t xml:space="preserve">10 yr ave</t>
  </si>
  <si>
    <t xml:space="preserve">5yr ave</t>
  </si>
  <si>
    <t xml:space="preserve">Most recent year</t>
  </si>
  <si>
    <t xml:space="preserve">Simulations</t>
  </si>
  <si>
    <t xml:space="preserve">Labels</t>
  </si>
  <si>
    <t xml:space="preserve">InputDataA</t>
  </si>
  <si>
    <t xml:space="preserve">Depreciation Rate PWT 8.1</t>
  </si>
  <si>
    <t xml:space="preserve">April ‎13, 2015</t>
  </si>
  <si>
    <t xml:space="preserve">Baseline</t>
  </si>
  <si>
    <t xml:space="preserve">Depreciation Rate PWT 9</t>
  </si>
  <si>
    <t xml:space="preserve">June ‎24, 2016</t>
  </si>
  <si>
    <t xml:space="preserve">Scenario</t>
  </si>
  <si>
    <t xml:space="preserve">Depreciation Rate PWT 9.1</t>
  </si>
  <si>
    <t xml:space="preserve">April 19, 2019</t>
  </si>
  <si>
    <t xml:space="preserve">Labor Share (default)</t>
  </si>
  <si>
    <t xml:space="preserve">April ‎13, ‎2015</t>
  </si>
  <si>
    <t xml:space="preserve">LS. 1 Mixed Inc.</t>
  </si>
  <si>
    <t xml:space="preserve">LS. 2 Part Mixed Inc.</t>
  </si>
  <si>
    <t xml:space="preserve">LS. 3 Avg Wage</t>
  </si>
  <si>
    <t xml:space="preserve">LS. 4 Agriculture</t>
  </si>
  <si>
    <t xml:space="preserve">K/Y</t>
  </si>
  <si>
    <t xml:space="preserve">December 2, 2020</t>
  </si>
  <si>
    <t xml:space="preserve">Human Capital</t>
  </si>
  <si>
    <t xml:space="preserve">Avg Years of Schooling</t>
  </si>
  <si>
    <t xml:space="preserve">UN</t>
  </si>
  <si>
    <t xml:space="preserve">August 14, 2019</t>
  </si>
  <si>
    <t xml:space="preserve">TFP</t>
  </si>
  <si>
    <t xml:space="preserve">TFP </t>
  </si>
  <si>
    <t xml:space="preserve">WDI (ILO Estimate)</t>
  </si>
  <si>
    <t xml:space="preserve">January 5, 2021</t>
  </si>
  <si>
    <t xml:space="preserve">Participation Rate, Male</t>
  </si>
  <si>
    <t xml:space="preserve">Participation Rate, Female</t>
  </si>
  <si>
    <t xml:space="preserve">External Debt / Y</t>
  </si>
  <si>
    <t xml:space="preserve">Initial Population annual growth rate</t>
  </si>
  <si>
    <t xml:space="preserve">Working Age Population to Total Population Ratio 15-64</t>
  </si>
  <si>
    <t xml:space="preserve">WATP 15-64 growth</t>
  </si>
  <si>
    <t xml:space="preserve">Working Age Population to Total Population Ratio 15-59</t>
  </si>
  <si>
    <t xml:space="preserve">WATP 15-59 growth</t>
  </si>
  <si>
    <t xml:space="preserve">Working Age Population to Total Population Ratio 20-64</t>
  </si>
  <si>
    <t xml:space="preserve">WATP 20-64 growth</t>
  </si>
  <si>
    <t xml:space="preserve">Participation Rate Growth Rate</t>
  </si>
  <si>
    <t xml:space="preserve">Headcount Poverty Rate at $1.90/day 2011PPP</t>
  </si>
  <si>
    <t xml:space="preserve">Headcount Poverty Rate at $3.20/day 2011PPP</t>
  </si>
  <si>
    <t xml:space="preserve">Headcount Poverty Rate at $5.50/day 2011PPP</t>
  </si>
  <si>
    <t xml:space="preserve">Headcount Poverty Rate at the National Poverty Line</t>
  </si>
  <si>
    <t xml:space="preserve">Initial Gini</t>
  </si>
  <si>
    <t xml:space="preserve">InputDataB</t>
  </si>
  <si>
    <t xml:space="preserve">Investment/GDP Ratio</t>
  </si>
  <si>
    <t xml:space="preserve">InputDataB and InputDataA</t>
  </si>
  <si>
    <t xml:space="preserve">GDP PC Levels</t>
  </si>
  <si>
    <t xml:space="preserve">GNI Atlas PC Levels</t>
  </si>
  <si>
    <t xml:space="preserve">Gross National Savings</t>
  </si>
  <si>
    <t xml:space="preserve">*Growth rates are calculated in logs</t>
  </si>
  <si>
    <t xml:space="preserve">*Interpolations are done using income group medians </t>
  </si>
  <si>
    <t xml:space="preserve">Initial year</t>
  </si>
  <si>
    <t xml:space="preserve">Pop</t>
  </si>
  <si>
    <t xml:space="preserve">Pop Growth</t>
  </si>
  <si>
    <t xml:space="preserve">Share of Male</t>
  </si>
  <si>
    <t xml:space="preserve">WATP ratio 15-59</t>
  </si>
  <si>
    <t xml:space="preserve">WATP ratio 20-64</t>
  </si>
  <si>
    <t xml:space="preserve">Parameters for logistic growth in debt ratio</t>
  </si>
  <si>
    <t xml:space="preserve">Logistic Baseline</t>
  </si>
  <si>
    <t xml:space="preserve">Logistic Secenario</t>
  </si>
  <si>
    <t xml:space="preserve">Closeness</t>
  </si>
  <si>
    <t xml:space="preserve">v</t>
  </si>
  <si>
    <t xml:space="preserve">Speed of convergence Debt/GDP</t>
  </si>
  <si>
    <t xml:space="preserve">From below</t>
  </si>
  <si>
    <t xml:space="preserve">From above</t>
  </si>
  <si>
    <t xml:space="preserve">Speed</t>
  </si>
  <si>
    <t xml:space="preserve">Working Age to Total Population Ratio</t>
  </si>
  <si>
    <t xml:space="preserve">N</t>
  </si>
  <si>
    <t xml:space="preserve">Values</t>
  </si>
  <si>
    <t xml:space="preserve">Lookup Number</t>
  </si>
  <si>
    <t xml:space="preserve">Human Capital, TFP, I/Y, Demographics</t>
  </si>
  <si>
    <t xml:space="preserve">Manual</t>
  </si>
  <si>
    <t xml:space="preserve">External Sector Constraint</t>
  </si>
  <si>
    <t xml:space="preserve">Path for Current Account Balance</t>
  </si>
  <si>
    <t xml:space="preserve">Debt</t>
  </si>
  <si>
    <t xml:space="preserve">Limit on External Debt Ratio to GDP</t>
  </si>
  <si>
    <t xml:space="preserve">GDP Target</t>
  </si>
  <si>
    <t xml:space="preserve">Real GDP annual growth rate</t>
  </si>
  <si>
    <t xml:space="preserve">Real GDP per capital annual growth rate</t>
  </si>
  <si>
    <t xml:space="preserve">GDP PC Level</t>
  </si>
  <si>
    <t xml:space="preserve">Real GDP per capita level</t>
  </si>
  <si>
    <t xml:space="preserve">20yr avg</t>
  </si>
  <si>
    <t xml:space="preserve">10yr avg</t>
  </si>
  <si>
    <t xml:space="preserve">5yr avg</t>
  </si>
  <si>
    <t xml:space="preserve">Most Recent Yr</t>
  </si>
  <si>
    <t xml:space="preserve">Growth average</t>
  </si>
  <si>
    <t xml:space="preserve">Initial total real GDP growth</t>
  </si>
  <si>
    <t xml:space="preserve">Initial real GDP per capita growth</t>
  </si>
  <si>
    <t xml:space="preserve">Lookup number</t>
  </si>
  <si>
    <t xml:space="preserve">Initial real gdp per capita</t>
  </si>
  <si>
    <t xml:space="preserve">GNI PC Levels</t>
  </si>
  <si>
    <t xml:space="preserve">5 yr avg</t>
  </si>
  <si>
    <t xml:space="preserve">Value</t>
  </si>
  <si>
    <t xml:space="preserve">Depreciation Rates</t>
  </si>
  <si>
    <t xml:space="preserve">Source and Type of Labor Share</t>
  </si>
  <si>
    <t xml:space="preserve">Human Capital Growth Rate</t>
  </si>
  <si>
    <t xml:space="preserve">PWT 8.1 5yr avg</t>
  </si>
  <si>
    <t xml:space="preserve">PWT 8.1 10yr avg</t>
  </si>
  <si>
    <t xml:space="preserve">PWT 8.1 15yr avg</t>
  </si>
  <si>
    <t xml:space="preserve">PWT 8.1 20yr avg</t>
  </si>
  <si>
    <t xml:space="preserve">PWT 9 5yr avg</t>
  </si>
  <si>
    <t xml:space="preserve">PWT 9 10yr avg</t>
  </si>
  <si>
    <t xml:space="preserve">PWT 9 15yr avg</t>
  </si>
  <si>
    <t xml:space="preserve">PWT 9 20yr avg</t>
  </si>
  <si>
    <t xml:space="preserve">PWT 9.1 5yr avg</t>
  </si>
  <si>
    <t xml:space="preserve">PWT 9.1 10yr avg</t>
  </si>
  <si>
    <t xml:space="preserve">PWT 9.1 20yr avg</t>
  </si>
  <si>
    <t xml:space="preserve">K/Y ratio</t>
  </si>
  <si>
    <t xml:space="preserve">TFP Growth Rate</t>
  </si>
  <si>
    <t xml:space="preserve">PWT 9.1 2017</t>
  </si>
  <si>
    <t xml:space="preserve">Foreign Direct Investment</t>
  </si>
  <si>
    <t xml:space="preserve">Poverty Line</t>
  </si>
  <si>
    <t xml:space="preserve">Poverty Headcount Ratio</t>
  </si>
  <si>
    <t xml:space="preserve">Most Recent Year</t>
  </si>
  <si>
    <t xml:space="preserve">WDI $1.90/day</t>
  </si>
  <si>
    <t xml:space="preserve">WDI $3.20/day</t>
  </si>
  <si>
    <t xml:space="preserve">WDI $5.50/day</t>
  </si>
  <si>
    <t xml:space="preserve">National Poverty Line</t>
  </si>
  <si>
    <t xml:space="preserve">Poverty</t>
  </si>
  <si>
    <t xml:space="preserve">Bottom 40% Growth Premium</t>
  </si>
  <si>
    <t xml:space="preserve">Investment-to-GDP Ratio</t>
  </si>
  <si>
    <t xml:space="preserve">GDP (PC) level</t>
  </si>
  <si>
    <t xml:space="preserve">Year</t>
  </si>
  <si>
    <t xml:space="preserve">GNI PC 2019</t>
  </si>
  <si>
    <t xml:space="preserve">Savings-to-GDP ratio</t>
  </si>
  <si>
    <t xml:space="preserve">Labels </t>
  </si>
  <si>
    <t xml:space="preserve">Graphs A</t>
  </si>
  <si>
    <t xml:space="preserve">Graphs B</t>
  </si>
  <si>
    <t xml:space="preserve">Model 1</t>
  </si>
  <si>
    <t xml:space="preserve">: </t>
  </si>
  <si>
    <t xml:space="preserve">Human Capital Growth</t>
  </si>
  <si>
    <t xml:space="preserve">GDP Per Capita Growth Rate</t>
  </si>
  <si>
    <t xml:space="preserve">Total Factor Productivity Growth</t>
  </si>
  <si>
    <t xml:space="preserve">[Marginal] ICOR</t>
  </si>
  <si>
    <t xml:space="preserve">Capital-to-Output Ratio (K/Y)</t>
  </si>
  <si>
    <t xml:space="preserve">Poverty Headcount Rate</t>
  </si>
  <si>
    <t xml:space="preserve">Labor force participation rate, Total </t>
  </si>
  <si>
    <t xml:space="preserve">Real GDP Growth Rate</t>
  </si>
  <si>
    <t xml:space="preserve">Real GDP PC Level (in US$ 2010)</t>
  </si>
  <si>
    <t xml:space="preserve">Growth Rate of Bottom 40%</t>
  </si>
  <si>
    <t xml:space="preserve">Net Foreign Direct Invest. Ratio to GDP </t>
  </si>
  <si>
    <t xml:space="preserve">Total Population Annual Growth Rate </t>
  </si>
  <si>
    <t xml:space="preserve">Working age population to total pop. ratio </t>
  </si>
  <si>
    <t xml:space="preserve">Model 2</t>
  </si>
  <si>
    <t xml:space="preserve">Growth Working age to total pop. ratio </t>
  </si>
  <si>
    <t xml:space="preserve">Share of male population in total population </t>
  </si>
  <si>
    <t xml:space="preserve">Labor Force Growth</t>
  </si>
  <si>
    <t xml:space="preserve">Gini Coefficent of Income</t>
  </si>
  <si>
    <t xml:space="preserve">Shared Prosperity Premium</t>
  </si>
  <si>
    <t xml:space="preserve">Income share of Bottom 40% of Population</t>
  </si>
  <si>
    <t xml:space="preserve">Real GDP PC Growth Rate</t>
  </si>
  <si>
    <t xml:space="preserve">Real GDP Headline Growth Rate</t>
  </si>
  <si>
    <t xml:space="preserve">Model 3</t>
  </si>
  <si>
    <t xml:space="preserve">Real GDP Per Capita Growth</t>
  </si>
  <si>
    <t xml:space="preserve">Investment to GDP </t>
  </si>
  <si>
    <t xml:space="preserve">Labor share</t>
  </si>
  <si>
    <t xml:space="preserve">Note: no demographics data after 2050, so we assume (i) population growth the same as 2050, (ii) male share same as 2050, (iii) Working age population to total population ratio is constant</t>
  </si>
  <si>
    <t xml:space="preserve">Depreciation rate</t>
  </si>
  <si>
    <t xml:space="preserve">Summary of Inputs based on User's choice (and intermediate calculations)</t>
  </si>
  <si>
    <t xml:space="preserve">NEW</t>
  </si>
  <si>
    <t xml:space="preserve">Share of male population in total population</t>
  </si>
  <si>
    <t xml:space="preserve">(e.g. 0.5)</t>
  </si>
  <si>
    <t xml:space="preserve">Labor force participation rate, male</t>
  </si>
  <si>
    <t xml:space="preserve">Labor force participation rate, female</t>
  </si>
  <si>
    <t xml:space="preserve">Debt to GDP ratio (end of period)</t>
  </si>
  <si>
    <t xml:space="preserve">Current Account Balance Ratio to GDP</t>
  </si>
  <si>
    <t xml:space="preserve">Endogenously Generated Variables (*)</t>
  </si>
  <si>
    <t xml:space="preserve">(*) See PDF notes when references are made to Equations</t>
  </si>
  <si>
    <t xml:space="preserve">Modified</t>
  </si>
  <si>
    <t xml:space="preserve">Capital per Worker Growth</t>
  </si>
  <si>
    <t xml:space="preserve">(Equation 5)</t>
  </si>
  <si>
    <t xml:space="preserve">GDP per Worker Growth</t>
  </si>
  <si>
    <t xml:space="preserve">(Equation 2)</t>
  </si>
  <si>
    <t xml:space="preserve">GDP per Capita Growth rate</t>
  </si>
  <si>
    <t xml:space="preserve">(Equation 3)</t>
  </si>
  <si>
    <t xml:space="preserve">Capital / Output Ratio</t>
  </si>
  <si>
    <t xml:space="preserve">(Equation 6)</t>
  </si>
  <si>
    <t xml:space="preserve">(Equation 10)</t>
  </si>
  <si>
    <t xml:space="preserve">Memorandum items</t>
  </si>
  <si>
    <t xml:space="preserve">GDP per Capita Growth (linear approximation)</t>
  </si>
  <si>
    <t xml:space="preserve">(Equation 15)</t>
  </si>
  <si>
    <t xml:space="preserve">Real Total GDP growth rate</t>
  </si>
  <si>
    <t xml:space="preserve">Real GDP per capita</t>
  </si>
  <si>
    <t xml:space="preserve">(US$ of 2010)</t>
  </si>
  <si>
    <t xml:space="preserve">Memorandum items II</t>
  </si>
  <si>
    <t xml:space="preserve">Moved</t>
  </si>
  <si>
    <t xml:space="preserve">Inverse average ICOR</t>
  </si>
  <si>
    <t xml:space="preserve">(Equation 16)</t>
  </si>
  <si>
    <t xml:space="preserve">Inverse marginal ICOR</t>
  </si>
  <si>
    <t xml:space="preserve">Average ICOR</t>
  </si>
  <si>
    <t xml:space="preserve">(e.g. 2.5)</t>
  </si>
  <si>
    <t xml:space="preserve">Marginal ICOR</t>
  </si>
  <si>
    <t xml:space="preserve">(Equation 18)</t>
  </si>
  <si>
    <t xml:space="preserve">Population, Total</t>
  </si>
  <si>
    <t xml:space="preserve">(MM people)</t>
  </si>
  <si>
    <t xml:space="preserve">Population 15-64</t>
  </si>
  <si>
    <t xml:space="preserve">Male Population 15-64</t>
  </si>
  <si>
    <t xml:space="preserve">Female Population 15-64</t>
  </si>
  <si>
    <t xml:space="preserve">Working age population ratio to total population</t>
  </si>
  <si>
    <t xml:space="preserve">(e.g. 45.00)</t>
  </si>
  <si>
    <t xml:space="preserve">Age Dependency Ratio</t>
  </si>
  <si>
    <t xml:space="preserve">Labor Force, Total</t>
  </si>
  <si>
    <t xml:space="preserve">Growth in Labor participation rate, total</t>
  </si>
  <si>
    <t xml:space="preserve">Growth in working age pop. ratio to total pop.</t>
  </si>
  <si>
    <t xml:space="preserve">Labor participation rate, total</t>
  </si>
  <si>
    <t xml:space="preserve">Labor Force growth rate</t>
  </si>
  <si>
    <t xml:space="preserve">Real Total GDP</t>
  </si>
  <si>
    <t xml:space="preserve">(MM US$ of 2010)</t>
  </si>
  <si>
    <t xml:space="preserve">Real GDP per unit of Labor Force (US$ of 2010)</t>
  </si>
  <si>
    <t xml:space="preserve">TFP index</t>
  </si>
  <si>
    <t xml:space="preserve">(Init. Year=1)</t>
  </si>
  <si>
    <t xml:space="preserve">Contribution of capital per worker accumulation</t>
  </si>
  <si>
    <t xml:space="preserve">Contribution of human capital accumulation</t>
  </si>
  <si>
    <t xml:space="preserve">Poverty-Related Calculations</t>
  </si>
  <si>
    <t xml:space="preserve">Gini Coeff. (automatic log-normal income distibution only)</t>
  </si>
  <si>
    <t xml:space="preserve">Sigma (log normal distribution only)</t>
  </si>
  <si>
    <t xml:space="preserve">(Equation 22)</t>
  </si>
  <si>
    <t xml:space="preserve">Mu (log normal distribution only)</t>
  </si>
  <si>
    <t xml:space="preserve">(Equation 24)</t>
  </si>
  <si>
    <t xml:space="preserve">Growth Elasticity of Poverty</t>
  </si>
  <si>
    <t xml:space="preserve">(Equation 25)</t>
  </si>
  <si>
    <t xml:space="preserve">(Equation 19)</t>
  </si>
  <si>
    <t xml:space="preserve">Poverty line index</t>
  </si>
  <si>
    <t xml:space="preserve">Poverty Memorandum item</t>
  </si>
  <si>
    <t xml:space="preserve">Implied Growth Semi-elasticity of poverty</t>
  </si>
  <si>
    <t xml:space="preserve">(Equation 26)</t>
  </si>
  <si>
    <t xml:space="preserve">Shared Properity Premium</t>
  </si>
  <si>
    <t xml:space="preserve">Growth rate of bottom 40% (per capita)</t>
  </si>
  <si>
    <t xml:space="preserve">Income Share of Bottom 40% of population</t>
  </si>
  <si>
    <t xml:space="preserve">Implied Growth rate of bottom 40% (per capita)</t>
  </si>
  <si>
    <t xml:space="preserve">Summary of Inputs based on User's choice of growth target</t>
  </si>
  <si>
    <t xml:space="preserve">(Changes)</t>
  </si>
  <si>
    <t xml:space="preserve">Real GDP per capita growth</t>
  </si>
  <si>
    <t xml:space="preserve">(implied by above)</t>
  </si>
  <si>
    <t xml:space="preserve">Current Account Balance to GDP</t>
  </si>
  <si>
    <t xml:space="preserve">Endogenously Generated Variables(*)</t>
  </si>
  <si>
    <t xml:space="preserve">Updated formula</t>
  </si>
  <si>
    <t xml:space="preserve">Investment Ratio to reach target growth rate</t>
  </si>
  <si>
    <t xml:space="preserve">(Equation 7)</t>
  </si>
  <si>
    <t xml:space="preserve">Capital Output Ratio</t>
  </si>
  <si>
    <t xml:space="preserve">Real GDP per worker growth</t>
  </si>
  <si>
    <t xml:space="preserve">Capital per worker ratio growth</t>
  </si>
  <si>
    <t xml:space="preserve">Memoradum items</t>
  </si>
  <si>
    <t xml:space="preserve">Inverse Average ICOR</t>
  </si>
  <si>
    <t xml:space="preserve">(equation 16)</t>
  </si>
  <si>
    <t xml:space="preserve">Inverse Marginal ICOR</t>
  </si>
  <si>
    <t xml:space="preserve">New</t>
  </si>
  <si>
    <t xml:space="preserve">Real GDP per capita growth (Linear Aprox.)</t>
  </si>
  <si>
    <t xml:space="preserve">- difference</t>
  </si>
  <si>
    <t xml:space="preserve">Real Total GDP growth</t>
  </si>
  <si>
    <t xml:space="preserve">Modifed</t>
  </si>
  <si>
    <t xml:space="preserve">Poverty-Related Calculations (universal)</t>
  </si>
  <si>
    <t xml:space="preserve">Initial Poverty Rate</t>
  </si>
  <si>
    <t xml:space="preserve">Sigma (automatic log normal distribution only)</t>
  </si>
  <si>
    <t xml:space="preserve">(summary only)</t>
  </si>
  <si>
    <t xml:space="preserve">If poverty is a target</t>
  </si>
  <si>
    <t xml:space="preserve">(Equation 21)</t>
  </si>
  <si>
    <t xml:space="preserve">Implied required per capita growth rate</t>
  </si>
  <si>
    <t xml:space="preserve">(Equation 23)</t>
  </si>
  <si>
    <t xml:space="preserve">If poverty is a not a target</t>
  </si>
  <si>
    <t xml:space="preserve">Poverty Headcount Rate (check)</t>
  </si>
  <si>
    <t xml:space="preserve">Summary of Inputs based on User's choice </t>
  </si>
  <si>
    <t xml:space="preserve">Debt to GDP Ratio (end of period)</t>
  </si>
  <si>
    <t xml:space="preserve">Foreign Direct Investment Ratio to GDP</t>
  </si>
  <si>
    <t xml:space="preserve">Current Account Balance / GDP</t>
  </si>
  <si>
    <t xml:space="preserve">Resulting Investment Ratio to GDP</t>
  </si>
  <si>
    <t xml:space="preserve">(Equation 11)</t>
  </si>
  <si>
    <t xml:space="preserve">(e.g. 0.4)</t>
  </si>
  <si>
    <t xml:space="preserve"> </t>
  </si>
  <si>
    <t xml:space="preserve">Initial value</t>
  </si>
  <si>
    <t xml:space="preserve">A</t>
  </si>
  <si>
    <t xml:space="preserve">Zambia — illustrative LTGM scenario comparison</t>
  </si>
  <si>
    <t xml:space="preserve">Money: millions of constant 2010 US dollars; per capita: constant 2010 US dollars. Investment in a year finances the following year capital stock.</t>
  </si>
  <si>
    <t xml:space="preserve">Baseline investment / GDP</t>
  </si>
  <si>
    <t xml:space="preserve">Scenario investment / GDP</t>
  </si>
  <si>
    <t xml:space="preserve">Baseline capital / output</t>
  </si>
  <si>
    <t xml:space="preserve">Scenario capital / output</t>
  </si>
  <si>
    <t xml:space="preserve">Baseline GDP</t>
  </si>
  <si>
    <t xml:space="preserve">Scenario GDP</t>
  </si>
  <si>
    <t xml:space="preserve">Baseline GDP per capita</t>
  </si>
  <si>
    <t xml:space="preserve">Scenario GDP per capita</t>
  </si>
  <si>
    <t xml:space="preserve">Baseline GDP growth</t>
  </si>
  <si>
    <t xml:space="preserve">Scenario GDP growth</t>
  </si>
  <si>
    <t xml:space="preserve">Baseline GDP per capita growth</t>
  </si>
  <si>
    <t xml:space="preserve">Scenario GDP per capita growth</t>
  </si>
  <si>
    <t xml:space="preserve">Baseline investment</t>
  </si>
  <si>
    <t xml:space="preserve">Scenario investment</t>
  </si>
  <si>
    <t xml:space="preserve">Baseline capital</t>
  </si>
  <si>
    <t xml:space="preserve">Scenario capital</t>
  </si>
  <si>
    <t xml:space="preserve">The project scenario reduces investment from 31% to 24% of GDP by 2025. The baseline remains 31%. Lower investment reduces future capital accumulation and output growth. The initial 2019 growth is a source historical starting value shared by both cases.</t>
  </si>
</sst>
</file>

<file path=xl/styles.xml><?xml version="1.0" encoding="utf-8"?>
<styleSheet xmlns="http://schemas.openxmlformats.org/spreadsheetml/2006/main">
  <numFmts count="24">
    <numFmt numFmtId="164" formatCode="General"/>
    <numFmt numFmtId="165" formatCode="_(* #,##0.00_);_(* \(#,##0.00\);_(* \-??_);_(@_)"/>
    <numFmt numFmtId="166" formatCode="dd\-mmmm\-yyyy"/>
    <numFmt numFmtId="167" formatCode="0.000"/>
    <numFmt numFmtId="168" formatCode="0.00"/>
    <numFmt numFmtId="169" formatCode="0"/>
    <numFmt numFmtId="170" formatCode="#,##0.00"/>
    <numFmt numFmtId="171" formatCode="#,##0"/>
    <numFmt numFmtId="172" formatCode="#,##0.000"/>
    <numFmt numFmtId="173" formatCode="#,##0.0000"/>
    <numFmt numFmtId="174" formatCode="0%"/>
    <numFmt numFmtId="175" formatCode="0.00%"/>
    <numFmt numFmtId="176" formatCode="_(* #,##0.000_);_(* \(#,##0.000\);_(* \-??_);_(@_)"/>
    <numFmt numFmtId="177" formatCode="0.000%"/>
    <numFmt numFmtId="178" formatCode="0.0%"/>
    <numFmt numFmtId="179" formatCode="#,##0.0"/>
    <numFmt numFmtId="180" formatCode="0.0000"/>
    <numFmt numFmtId="181" formatCode="0.00000"/>
    <numFmt numFmtId="182" formatCode="mm/dd/yyyy"/>
    <numFmt numFmtId="183" formatCode="@"/>
    <numFmt numFmtId="184" formatCode="_(* #,##0_);_(* \(#,##0\);_(* \-??_);_(@_)"/>
    <numFmt numFmtId="185" formatCode="0.00000%"/>
    <numFmt numFmtId="186" formatCode="0.0000%"/>
    <numFmt numFmtId="187" formatCode="0.000000"/>
  </numFmts>
  <fonts count="61">
    <font>
      <sz val="12"/>
      <color theme="1"/>
      <name val="Calibri"/>
      <family val="2"/>
      <charset val="1"/>
    </font>
    <font>
      <sz val="10"/>
      <name val="Arial"/>
      <family val="0"/>
    </font>
    <font>
      <sz val="10"/>
      <name val="Arial"/>
      <family val="0"/>
    </font>
    <font>
      <sz val="10"/>
      <name val="Arial"/>
      <family val="0"/>
    </font>
    <font>
      <sz val="10"/>
      <name val="Arial"/>
      <family val="2"/>
      <charset val="1"/>
    </font>
    <font>
      <sz val="11"/>
      <color theme="1"/>
      <name val="Calibri"/>
      <family val="2"/>
      <charset val="1"/>
    </font>
    <font>
      <sz val="11"/>
      <color theme="1"/>
      <name val="Times New Roman"/>
      <family val="2"/>
      <charset val="1"/>
    </font>
    <font>
      <sz val="11"/>
      <name val="Calibri"/>
      <family val="2"/>
      <charset val="1"/>
    </font>
    <font>
      <sz val="12"/>
      <name val="Arial"/>
      <family val="2"/>
      <charset val="1"/>
    </font>
    <font>
      <b val="true"/>
      <sz val="12"/>
      <color theme="1"/>
      <name val="Calibri"/>
      <family val="2"/>
      <charset val="1"/>
    </font>
    <font>
      <b val="true"/>
      <sz val="12"/>
      <name val="Calibri"/>
      <family val="2"/>
      <charset val="1"/>
    </font>
    <font>
      <u val="single"/>
      <sz val="12"/>
      <color theme="10"/>
      <name val="Calibri"/>
      <family val="2"/>
      <charset val="1"/>
    </font>
    <font>
      <i val="true"/>
      <sz val="12"/>
      <color theme="1"/>
      <name val="Calibri"/>
      <family val="2"/>
      <charset val="1"/>
    </font>
    <font>
      <i val="true"/>
      <sz val="12"/>
      <color rgb="FFFF0000"/>
      <name val="Calibri"/>
      <family val="2"/>
      <charset val="1"/>
    </font>
    <font>
      <sz val="12"/>
      <color rgb="FFFF0000"/>
      <name val="Calibri"/>
      <family val="2"/>
      <charset val="1"/>
    </font>
    <font>
      <sz val="10"/>
      <color theme="1"/>
      <name val="Calibri"/>
      <family val="2"/>
      <charset val="1"/>
    </font>
    <font>
      <u val="single"/>
      <sz val="12"/>
      <color theme="1"/>
      <name val="Calibri"/>
      <family val="2"/>
      <charset val="1"/>
    </font>
    <font>
      <sz val="10"/>
      <color theme="3" tint="0.3999"/>
      <name val="Calibri"/>
      <family val="2"/>
      <charset val="1"/>
    </font>
    <font>
      <b val="true"/>
      <i val="true"/>
      <sz val="12"/>
      <color rgb="FFFF0000"/>
      <name val="Calibri"/>
      <family val="2"/>
      <charset val="1"/>
    </font>
    <font>
      <b val="true"/>
      <i val="true"/>
      <sz val="11"/>
      <color theme="3" tint="0.3999"/>
      <name val="Calibri"/>
      <family val="2"/>
      <charset val="1"/>
    </font>
    <font>
      <b val="true"/>
      <sz val="14"/>
      <color theme="1"/>
      <name val="Calibri"/>
      <family val="2"/>
      <charset val="1"/>
    </font>
    <font>
      <i val="true"/>
      <sz val="11"/>
      <color rgb="FFFF0000"/>
      <name val="Calibri"/>
      <family val="2"/>
      <charset val="1"/>
    </font>
    <font>
      <b val="true"/>
      <sz val="12"/>
      <color theme="0"/>
      <name val="Calibri"/>
      <family val="2"/>
      <charset val="1"/>
    </font>
    <font>
      <sz val="12"/>
      <color theme="0" tint="-0.25"/>
      <name val="Calibri"/>
      <family val="2"/>
      <charset val="1"/>
    </font>
    <font>
      <b val="true"/>
      <sz val="10"/>
      <color theme="3" tint="0.3999"/>
      <name val="Calibri"/>
      <family val="2"/>
      <charset val="1"/>
    </font>
    <font>
      <sz val="12"/>
      <color rgb="FF008000"/>
      <name val="Calibri"/>
      <family val="2"/>
      <charset val="1"/>
    </font>
    <font>
      <sz val="10"/>
      <color theme="0" tint="-0.15"/>
      <name val="Calibri"/>
      <family val="2"/>
      <charset val="1"/>
    </font>
    <font>
      <b val="true"/>
      <sz val="10"/>
      <name val="Calibri"/>
      <family val="2"/>
      <charset val="1"/>
    </font>
    <font>
      <b val="true"/>
      <sz val="10"/>
      <color theme="0" tint="-0.15"/>
      <name val="Calibri"/>
      <family val="2"/>
      <charset val="1"/>
    </font>
    <font>
      <b val="true"/>
      <sz val="12"/>
      <color theme="0" tint="-0.05"/>
      <name val="Calibri"/>
      <family val="2"/>
      <charset val="1"/>
    </font>
    <font>
      <sz val="12"/>
      <name val="Calibri"/>
      <family val="2"/>
      <charset val="1"/>
    </font>
    <font>
      <sz val="12"/>
      <color theme="3" tint="0.3999"/>
      <name val="Calibri"/>
      <family val="2"/>
      <charset val="1"/>
    </font>
    <font>
      <sz val="11"/>
      <color rgb="FFFF0000"/>
      <name val="Calibri"/>
      <family val="2"/>
      <charset val="1"/>
    </font>
    <font>
      <b val="true"/>
      <sz val="10"/>
      <color theme="1"/>
      <name val="Calibri"/>
      <family val="2"/>
      <charset val="1"/>
    </font>
    <font>
      <sz val="10"/>
      <color rgb="FF538DD5"/>
      <name val="Calibri"/>
      <family val="2"/>
      <charset val="1"/>
    </font>
    <font>
      <b val="true"/>
      <i val="true"/>
      <sz val="12"/>
      <color theme="1"/>
      <name val="Calibri"/>
      <family val="2"/>
      <charset val="1"/>
    </font>
    <font>
      <sz val="10"/>
      <color rgb="FFFF0000"/>
      <name val="Calibri"/>
      <family val="2"/>
      <charset val="1"/>
    </font>
    <font>
      <sz val="10"/>
      <name val="Arial"/>
      <family val="2"/>
    </font>
    <font>
      <sz val="9"/>
      <color rgb="FF000000"/>
      <name val="Calibri"/>
      <family val="2"/>
      <charset val="1"/>
    </font>
    <font>
      <sz val="9"/>
      <color rgb="FF000000"/>
      <name val="Tahoma"/>
      <family val="2"/>
      <charset val="1"/>
    </font>
    <font>
      <b val="true"/>
      <sz val="13"/>
      <color rgb="FF000000"/>
      <name val="Calibri"/>
      <family val="2"/>
    </font>
    <font>
      <sz val="10"/>
      <color rgb="FF000000"/>
      <name val="Calibri"/>
      <family val="2"/>
    </font>
    <font>
      <sz val="12"/>
      <color rgb="FF000000"/>
      <name val="Calibri"/>
      <family val="2"/>
    </font>
    <font>
      <b val="true"/>
      <sz val="12"/>
      <color rgb="FF000000"/>
      <name val="Calibri"/>
      <family val="2"/>
    </font>
    <font>
      <b val="true"/>
      <sz val="13"/>
      <color rgb="FF000000"/>
      <name val="Calibri"/>
      <family val="0"/>
    </font>
    <font>
      <b val="true"/>
      <sz val="8"/>
      <color theme="6" tint="0.3999"/>
      <name val="Calibri"/>
      <family val="2"/>
      <charset val="1"/>
    </font>
    <font>
      <sz val="12"/>
      <color theme="3" tint="0.7999"/>
      <name val="Calibri"/>
      <family val="2"/>
      <charset val="1"/>
    </font>
    <font>
      <sz val="10"/>
      <name val="Calibri"/>
      <family val="2"/>
      <charset val="1"/>
    </font>
    <font>
      <sz val="10"/>
      <color theme="2" tint="-0.25"/>
      <name val="Calibri"/>
      <family val="2"/>
      <charset val="1"/>
    </font>
    <font>
      <b val="true"/>
      <sz val="11"/>
      <color theme="1"/>
      <name val="Calibri"/>
      <family val="2"/>
      <charset val="1"/>
    </font>
    <font>
      <b val="true"/>
      <sz val="11"/>
      <name val="Calibri"/>
      <family val="2"/>
      <charset val="1"/>
    </font>
    <font>
      <b val="true"/>
      <sz val="14"/>
      <color rgb="FF000000"/>
      <name val="Calibri"/>
      <family val="2"/>
      <charset val="1"/>
    </font>
    <font>
      <b val="true"/>
      <sz val="13"/>
      <color rgb="FF000000"/>
      <name val="Calibri"/>
      <family val="2"/>
      <charset val="1"/>
    </font>
    <font>
      <sz val="12"/>
      <color theme="0"/>
      <name val="Calibri"/>
      <family val="2"/>
      <charset val="1"/>
    </font>
    <font>
      <sz val="11"/>
      <color theme="3" tint="0.3999"/>
      <name val="Calibri"/>
      <family val="2"/>
      <charset val="1"/>
    </font>
    <font>
      <sz val="11"/>
      <color rgb="FF538DD5"/>
      <name val="Calibri"/>
      <family val="2"/>
      <charset val="1"/>
    </font>
    <font>
      <sz val="12"/>
      <color rgb="FF000000"/>
      <name val="Calibri"/>
      <family val="2"/>
      <charset val="134"/>
    </font>
    <font>
      <b val="true"/>
      <sz val="12"/>
      <color rgb="FF000000"/>
      <name val="Calibri"/>
      <family val="2"/>
      <charset val="1"/>
    </font>
    <font>
      <sz val="12"/>
      <color rgb="FFFF0000"/>
      <name val="Calibri"/>
      <family val="2"/>
      <charset val="134"/>
    </font>
    <font>
      <b val="true"/>
      <sz val="18"/>
      <color rgb="FF000000"/>
      <name val="Calibri"/>
      <family val="2"/>
    </font>
    <font>
      <b val="true"/>
      <sz val="10"/>
      <color rgb="FF000000"/>
      <name val="Calibri"/>
      <family val="2"/>
    </font>
  </fonts>
  <fills count="24">
    <fill>
      <patternFill patternType="none"/>
    </fill>
    <fill>
      <patternFill patternType="gray125"/>
    </fill>
    <fill>
      <patternFill patternType="solid">
        <fgColor theme="0" tint="-0.15"/>
        <bgColor rgb="FFDDD9C3"/>
      </patternFill>
    </fill>
    <fill>
      <patternFill patternType="solid">
        <fgColor theme="6" tint="0.3999"/>
        <bgColor rgb="FFD7E4BD"/>
      </patternFill>
    </fill>
    <fill>
      <patternFill patternType="solid">
        <fgColor theme="4" tint="0.3999"/>
        <bgColor rgb="FF8EB4E3"/>
      </patternFill>
    </fill>
    <fill>
      <patternFill patternType="solid">
        <fgColor theme="2" tint="-0.25"/>
        <bgColor rgb="FFBFBFBF"/>
      </patternFill>
    </fill>
    <fill>
      <patternFill patternType="solid">
        <fgColor rgb="FFFFFF00"/>
        <bgColor rgb="FFFCD5B4"/>
      </patternFill>
    </fill>
    <fill>
      <patternFill patternType="solid">
        <fgColor theme="9" tint="0.5999"/>
        <bgColor rgb="FFFCD5B4"/>
      </patternFill>
    </fill>
    <fill>
      <patternFill patternType="solid">
        <fgColor theme="6" tint="0.5999"/>
        <bgColor rgb="FFDDD9C3"/>
      </patternFill>
    </fill>
    <fill>
      <patternFill patternType="solid">
        <fgColor theme="3" tint="0.7999"/>
        <bgColor rgb="FFB9CDE5"/>
      </patternFill>
    </fill>
    <fill>
      <patternFill patternType="solid">
        <fgColor rgb="FFFF0000"/>
        <bgColor rgb="FF993300"/>
      </patternFill>
    </fill>
    <fill>
      <patternFill patternType="solid">
        <fgColor theme="0"/>
        <bgColor rgb="FFF2F2F2"/>
      </patternFill>
    </fill>
    <fill>
      <patternFill patternType="solid">
        <fgColor rgb="FF00B0F0"/>
        <bgColor rgb="FF008080"/>
      </patternFill>
    </fill>
    <fill>
      <patternFill patternType="solid">
        <fgColor rgb="FFFCD5B4"/>
        <bgColor rgb="FFFCD5B5"/>
      </patternFill>
    </fill>
    <fill>
      <patternFill patternType="solid">
        <fgColor theme="2" tint="-0.1"/>
        <bgColor rgb="FFD9D9D9"/>
      </patternFill>
    </fill>
    <fill>
      <patternFill patternType="solid">
        <fgColor theme="0" tint="-0.05"/>
        <bgColor rgb="FFEBF1DE"/>
      </patternFill>
    </fill>
    <fill>
      <patternFill patternType="solid">
        <fgColor theme="4" tint="0.5999"/>
        <bgColor rgb="FFC6D9F1"/>
      </patternFill>
    </fill>
    <fill>
      <patternFill patternType="solid">
        <fgColor theme="1"/>
        <bgColor rgb="FF000080"/>
      </patternFill>
    </fill>
    <fill>
      <patternFill patternType="solid">
        <fgColor theme="6" tint="0.7999"/>
        <bgColor rgb="FFF2F2F2"/>
      </patternFill>
    </fill>
    <fill>
      <patternFill patternType="solid">
        <fgColor theme="4" tint="0.7999"/>
        <bgColor rgb="FFDBEEF4"/>
      </patternFill>
    </fill>
    <fill>
      <patternFill patternType="solid">
        <fgColor theme="3" tint="0.5999"/>
        <bgColor rgb="FF95B3D7"/>
      </patternFill>
    </fill>
    <fill>
      <patternFill patternType="solid">
        <fgColor theme="8" tint="0.7999"/>
        <bgColor rgb="FFDCE6F2"/>
      </patternFill>
    </fill>
    <fill>
      <patternFill patternType="solid">
        <fgColor theme="5" tint="0.7999"/>
        <bgColor rgb="FFFDEADA"/>
      </patternFill>
    </fill>
    <fill>
      <patternFill patternType="solid">
        <fgColor theme="9" tint="0.7999"/>
        <bgColor rgb="FFEBF1DE"/>
      </patternFill>
    </fill>
  </fills>
  <borders count="54">
    <border diagonalUp="false" diagonalDown="false">
      <left/>
      <right/>
      <top/>
      <bottom/>
      <diagonal/>
    </border>
    <border diagonalUp="false" diagonalDown="false">
      <left style="medium"/>
      <right style="medium"/>
      <top style="medium"/>
      <bottom/>
      <diagonal/>
    </border>
    <border diagonalUp="false" diagonalDown="false">
      <left style="medium"/>
      <right style="medium"/>
      <top/>
      <bottom/>
      <diagonal/>
    </border>
    <border diagonalUp="false" diagonalDown="false">
      <left style="medium"/>
      <right/>
      <top/>
      <bottom/>
      <diagonal/>
    </border>
    <border diagonalUp="false" diagonalDown="false">
      <left/>
      <right style="medium"/>
      <top/>
      <bottom/>
      <diagonal/>
    </border>
    <border diagonalUp="false" diagonalDown="false">
      <left style="medium"/>
      <right style="medium"/>
      <top/>
      <bottom style="medium"/>
      <diagonal/>
    </border>
    <border diagonalUp="false" diagonalDown="false">
      <left/>
      <right/>
      <top/>
      <bottom style="thin"/>
      <diagonal/>
    </border>
    <border diagonalUp="false" diagonalDown="false">
      <left style="thin"/>
      <right style="thin"/>
      <top style="thin"/>
      <bottom style="thin"/>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 diagonalUp="false" diagonalDown="false">
      <left style="thin"/>
      <right style="medium"/>
      <top style="thin"/>
      <bottom style="thin"/>
      <diagonal/>
    </border>
    <border diagonalUp="false" diagonalDown="false">
      <left style="medium"/>
      <right/>
      <top/>
      <bottom style="medium"/>
      <diagonal/>
    </border>
    <border diagonalUp="false" diagonalDown="false">
      <left/>
      <right/>
      <top/>
      <bottom style="medium"/>
      <diagonal/>
    </border>
    <border diagonalUp="false" diagonalDown="false">
      <left style="thin"/>
      <right style="medium"/>
      <top style="thin"/>
      <bottom style="medium"/>
      <diagonal/>
    </border>
    <border diagonalUp="false" diagonalDown="false">
      <left/>
      <right style="medium"/>
      <top/>
      <bottom style="medium"/>
      <diagonal/>
    </border>
    <border diagonalUp="false" diagonalDown="false">
      <left style="thin"/>
      <right style="thin"/>
      <top style="medium"/>
      <bottom/>
      <diagonal/>
    </border>
    <border diagonalUp="false" diagonalDown="false">
      <left style="thin"/>
      <right style="medium"/>
      <top style="medium"/>
      <bottom/>
      <diagonal/>
    </border>
    <border diagonalUp="false" diagonalDown="false">
      <left style="thin"/>
      <right style="thin"/>
      <top style="thin"/>
      <bottom style="medium"/>
      <diagonal/>
    </border>
    <border diagonalUp="false" diagonalDown="false">
      <left style="thin"/>
      <right/>
      <top style="thin"/>
      <bottom/>
      <diagonal/>
    </border>
    <border diagonalUp="false" diagonalDown="false">
      <left style="thin"/>
      <right style="medium"/>
      <top style="thin"/>
      <bottom/>
      <diagonal/>
    </border>
    <border diagonalUp="false" diagonalDown="false">
      <left style="thin"/>
      <right style="thin"/>
      <top style="medium"/>
      <bottom style="thin"/>
      <diagonal/>
    </border>
    <border diagonalUp="false" diagonalDown="false">
      <left style="thin"/>
      <right style="medium"/>
      <top style="medium"/>
      <bottom style="thin"/>
      <diagonal/>
    </border>
    <border diagonalUp="false" diagonalDown="false">
      <left style="medium"/>
      <right/>
      <top style="medium"/>
      <bottom style="medium"/>
      <diagonal/>
    </border>
    <border diagonalUp="false" diagonalDown="false">
      <left/>
      <right/>
      <top style="medium"/>
      <bottom style="medium"/>
      <diagonal/>
    </border>
    <border diagonalUp="false" diagonalDown="false">
      <left/>
      <right style="medium"/>
      <top style="medium"/>
      <bottom style="medium"/>
      <diagonal/>
    </border>
    <border diagonalUp="false" diagonalDown="false">
      <left/>
      <right/>
      <top style="thin"/>
      <bottom style="thin"/>
      <diagonal/>
    </border>
    <border diagonalUp="false" diagonalDown="false">
      <left/>
      <right style="thin"/>
      <top style="thin"/>
      <bottom style="thin"/>
      <diagonal/>
    </border>
    <border diagonalUp="false" diagonalDown="false">
      <left/>
      <right/>
      <top style="thin"/>
      <bottom/>
      <diagonal/>
    </border>
    <border diagonalUp="false" diagonalDown="false">
      <left/>
      <right style="thin"/>
      <top style="thin"/>
      <bottom/>
      <diagonal/>
    </border>
    <border diagonalUp="false" diagonalDown="false">
      <left style="thin"/>
      <right/>
      <top/>
      <bottom style="thin"/>
      <diagonal/>
    </border>
    <border diagonalUp="false" diagonalDown="false">
      <left style="thin"/>
      <right/>
      <top style="thin"/>
      <bottom style="thin"/>
      <diagonal/>
    </border>
    <border diagonalUp="false" diagonalDown="false">
      <left style="thin"/>
      <right style="medium"/>
      <top/>
      <bottom style="thin"/>
      <diagonal/>
    </border>
    <border diagonalUp="false" diagonalDown="false">
      <left/>
      <right style="medium"/>
      <top style="thin"/>
      <bottom style="thin"/>
      <diagonal/>
    </border>
    <border diagonalUp="false" diagonalDown="false">
      <left style="medium"/>
      <right/>
      <top style="thin"/>
      <bottom/>
      <diagonal/>
    </border>
    <border diagonalUp="false" diagonalDown="false">
      <left/>
      <right style="thin"/>
      <top/>
      <bottom/>
      <diagonal/>
    </border>
    <border diagonalUp="false" diagonalDown="false">
      <left style="medium"/>
      <right/>
      <top/>
      <bottom style="thin"/>
      <diagonal/>
    </border>
    <border diagonalUp="false" diagonalDown="false">
      <left/>
      <right style="medium"/>
      <top style="thin"/>
      <bottom/>
      <diagonal/>
    </border>
    <border diagonalUp="false" diagonalDown="false">
      <left style="medium"/>
      <right style="thin"/>
      <top/>
      <bottom/>
      <diagonal/>
    </border>
    <border diagonalUp="false" diagonalDown="false">
      <left/>
      <right style="mediumDashed"/>
      <top/>
      <bottom/>
      <diagonal/>
    </border>
    <border diagonalUp="false" diagonalDown="false">
      <left style="thin"/>
      <right/>
      <top/>
      <bottom style="mediumDashed"/>
      <diagonal/>
    </border>
    <border diagonalUp="false" diagonalDown="false">
      <left/>
      <right/>
      <top style="medium"/>
      <bottom style="mediumDashed"/>
      <diagonal/>
    </border>
    <border diagonalUp="false" diagonalDown="false">
      <left style="thin"/>
      <right/>
      <top style="medium"/>
      <bottom/>
      <diagonal/>
    </border>
    <border diagonalUp="false" diagonalDown="false">
      <left/>
      <right/>
      <top/>
      <bottom style="mediumDashed"/>
      <diagonal/>
    </border>
    <border diagonalUp="false" diagonalDown="false">
      <left style="medium"/>
      <right/>
      <top/>
      <bottom style="mediumDashed"/>
      <diagonal/>
    </border>
    <border diagonalUp="false" diagonalDown="false">
      <left style="thin"/>
      <right/>
      <top/>
      <bottom/>
      <diagonal/>
    </border>
    <border diagonalUp="false" diagonalDown="false">
      <left/>
      <right style="thin"/>
      <top/>
      <bottom style="mediumDashed"/>
      <diagonal/>
    </border>
    <border diagonalUp="false" diagonalDown="false">
      <left style="medium"/>
      <right style="medium"/>
      <top style="thin"/>
      <bottom style="thin"/>
      <diagonal/>
    </border>
    <border diagonalUp="false" diagonalDown="false">
      <left/>
      <right style="medium"/>
      <top/>
      <bottom style="thin"/>
      <diagonal/>
    </border>
    <border diagonalUp="false" diagonalDown="false">
      <left style="medium"/>
      <right style="medium"/>
      <top style="medium"/>
      <bottom style="thin"/>
      <diagonal/>
    </border>
    <border diagonalUp="false" diagonalDown="false">
      <left style="thin"/>
      <right style="thin"/>
      <top/>
      <bottom/>
      <diagonal/>
    </border>
    <border diagonalUp="false" diagonalDown="false">
      <left style="thin"/>
      <right style="thin"/>
      <top style="thin"/>
      <bottom/>
      <diagonal/>
    </border>
    <border diagonalUp="false" diagonalDown="false">
      <left style="thin"/>
      <right style="thin"/>
      <top/>
      <bottom style="thin"/>
      <diagonal/>
    </border>
    <border diagonalUp="false" diagonalDown="false">
      <left/>
      <right style="thin"/>
      <top/>
      <bottom style="thin"/>
      <diagonal/>
    </border>
  </borders>
  <cellStyleXfs count="33">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65" fontId="0" fillId="0" borderId="0" applyFont="true" applyBorder="false" applyAlignment="true" applyProtection="false">
      <alignment horizontal="general" vertical="bottom" textRotation="0" wrapText="false" indent="0" shrinkToFit="false"/>
    </xf>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74" fontId="0" fillId="0" borderId="0" applyFont="true" applyBorder="false" applyAlignment="true" applyProtection="false">
      <alignment horizontal="general" vertical="bottom" textRotation="0" wrapText="false" indent="0" shrinkToFit="false"/>
    </xf>
    <xf numFmtId="164" fontId="11" fillId="0" borderId="0" applyFont="true" applyBorder="false" applyAlignment="true" applyProtection="false">
      <alignment horizontal="general" vertical="bottom" textRotation="0" wrapText="false" indent="0" shrinkToFit="false"/>
    </xf>
    <xf numFmtId="164" fontId="4" fillId="0" borderId="0" applyFont="true" applyBorder="false" applyAlignment="true" applyProtection="false">
      <alignment horizontal="general" vertical="bottom" textRotation="0" wrapText="false" indent="0" shrinkToFit="false"/>
    </xf>
    <xf numFmtId="164" fontId="4" fillId="0" borderId="0" applyFont="true" applyBorder="true" applyAlignment="true" applyProtection="true">
      <alignment horizontal="general" vertical="center" textRotation="0" wrapText="false" indent="0" shrinkToFit="false"/>
      <protection locked="true" hidden="false"/>
    </xf>
    <xf numFmtId="165" fontId="0" fillId="0" borderId="0" applyFont="true" applyBorder="false" applyAlignment="true" applyProtection="false">
      <alignment horizontal="general" vertical="bottom" textRotation="0" wrapText="false" indent="0" shrinkToFit="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6" fillId="0" borderId="0" applyFont="true" applyBorder="true" applyAlignment="true" applyProtection="true">
      <alignment horizontal="general" vertical="bottom" textRotation="0" wrapText="false" indent="0" shrinkToFit="false"/>
      <protection locked="true" hidden="false"/>
    </xf>
    <xf numFmtId="164" fontId="7"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cellStyleXfs>
  <cellXfs count="627">
    <xf numFmtId="164" fontId="0" fillId="0" borderId="0" xfId="0" applyFont="false" applyBorder="fals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center" vertical="center" textRotation="0" wrapText="false" indent="0" shrinkToFit="false"/>
      <protection locked="true" hidden="false"/>
    </xf>
    <xf numFmtId="164" fontId="10" fillId="0" borderId="2" xfId="0" applyFont="true" applyBorder="true" applyAlignment="true" applyProtection="false">
      <alignment horizontal="center" vertical="center" textRotation="0" wrapText="false" indent="0" shrinkToFit="false"/>
      <protection locked="true" hidden="false"/>
    </xf>
    <xf numFmtId="166" fontId="9" fillId="0" borderId="2" xfId="0" applyFont="true" applyBorder="true" applyAlignment="true" applyProtection="false">
      <alignment horizontal="center" vertical="center" textRotation="0" wrapText="false" indent="0" shrinkToFit="false"/>
      <protection locked="true" hidden="false"/>
    </xf>
    <xf numFmtId="164" fontId="0" fillId="0" borderId="2" xfId="0" applyFont="true" applyBorder="true" applyAlignment="true" applyProtection="false">
      <alignment horizontal="center" vertical="center" textRotation="0" wrapText="false" indent="0" shrinkToFit="false"/>
      <protection locked="true" hidden="false"/>
    </xf>
    <xf numFmtId="164" fontId="0" fillId="0" borderId="3" xfId="0" applyFont="false" applyBorder="true" applyAlignment="true" applyProtection="false">
      <alignment horizontal="center" vertical="center" textRotation="0" wrapText="false" indent="0" shrinkToFit="false"/>
      <protection locked="true" hidden="false"/>
    </xf>
    <xf numFmtId="164" fontId="0" fillId="0" borderId="0" xfId="0" applyFont="false" applyBorder="true" applyAlignment="true" applyProtection="false">
      <alignment horizontal="center" vertical="center" textRotation="0" wrapText="false" indent="0" shrinkToFit="false"/>
      <protection locked="true" hidden="false"/>
    </xf>
    <xf numFmtId="164" fontId="0" fillId="0" borderId="4" xfId="0" applyFont="false" applyBorder="true" applyAlignment="true" applyProtection="false">
      <alignment horizontal="center" vertical="center" textRotation="0" wrapText="false" indent="0" shrinkToFit="false"/>
      <protection locked="true" hidden="false"/>
    </xf>
    <xf numFmtId="164" fontId="0" fillId="0" borderId="3" xfId="0" applyFont="false" applyBorder="true" applyAlignment="false" applyProtection="false">
      <alignment horizontal="general" vertical="bottom" textRotation="0" wrapText="fals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4" fontId="0" fillId="0" borderId="4" xfId="0" applyFont="false" applyBorder="true" applyAlignment="false" applyProtection="false">
      <alignment horizontal="general" vertical="bottom" textRotation="0" wrapText="false" indent="0" shrinkToFit="false"/>
      <protection locked="true" hidden="false"/>
    </xf>
    <xf numFmtId="164" fontId="11" fillId="0" borderId="2" xfId="20" applyFont="true" applyBorder="true" applyAlignment="true" applyProtection="true">
      <alignment horizontal="center" vertical="center" textRotation="0" wrapText="false" indent="0" shrinkToFit="false"/>
      <protection locked="true" hidden="false"/>
    </xf>
    <xf numFmtId="164" fontId="0" fillId="0" borderId="5" xfId="0" applyFont="true" applyBorder="true" applyAlignment="true" applyProtection="false">
      <alignment horizontal="center" vertical="center" textRotation="0" wrapText="false" indent="0" shrinkToFit="false"/>
      <protection locked="true" hidden="false"/>
    </xf>
    <xf numFmtId="164" fontId="0" fillId="0" borderId="0" xfId="0" applyFont="true" applyBorder="false" applyAlignment="true" applyProtection="false">
      <alignment horizontal="general" vertical="center" textRotation="0" wrapText="false" indent="0" shrinkToFit="false"/>
      <protection locked="true" hidden="false"/>
    </xf>
    <xf numFmtId="164" fontId="0" fillId="0" borderId="0" xfId="0" applyFont="true" applyBorder="true" applyAlignment="true" applyProtection="false">
      <alignment horizontal="left" vertical="center" textRotation="0" wrapText="true" indent="0" shrinkToFit="false"/>
      <protection locked="true" hidden="false"/>
    </xf>
    <xf numFmtId="164" fontId="12" fillId="0" borderId="0" xfId="0" applyFont="true" applyBorder="false" applyAlignment="true" applyProtection="false">
      <alignment horizontal="general" vertical="center"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0" fillId="0" borderId="3" xfId="0" applyFont="false" applyBorder="true" applyAlignment="true" applyProtection="false">
      <alignment horizontal="right" vertical="center"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6" borderId="0" xfId="0" applyFont="true" applyBorder="false" applyAlignment="false" applyProtection="false">
      <alignment horizontal="general" vertical="bottom" textRotation="0" wrapText="false" indent="0" shrinkToFit="false"/>
      <protection locked="true" hidden="false"/>
    </xf>
    <xf numFmtId="167" fontId="14" fillId="7" borderId="6" xfId="0" applyFont="true" applyBorder="true" applyAlignment="false" applyProtection="false">
      <alignment horizontal="general" vertical="bottom" textRotation="0" wrapText="false" indent="0" shrinkToFit="false"/>
      <protection locked="true" hidden="false"/>
    </xf>
    <xf numFmtId="164" fontId="0" fillId="8" borderId="0" xfId="0" applyFont="false" applyBorder="false" applyAlignment="false" applyProtection="false">
      <alignment horizontal="general" vertical="bottom" textRotation="0" wrapText="false" indent="0" shrinkToFit="false"/>
      <protection locked="true" hidden="false"/>
    </xf>
    <xf numFmtId="164" fontId="0" fillId="9" borderId="0" xfId="0" applyFont="false" applyBorder="false" applyAlignment="false" applyProtection="false">
      <alignment horizontal="general" vertical="bottom" textRotation="0" wrapText="false" indent="0" shrinkToFit="false"/>
      <protection locked="true" hidden="false"/>
    </xf>
    <xf numFmtId="164" fontId="15" fillId="0" borderId="0" xfId="0" applyFont="true" applyBorder="true" applyAlignment="true" applyProtection="false">
      <alignment horizontal="left" vertical="bottom" textRotation="0" wrapText="tru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center" vertical="center" textRotation="0" wrapText="false" indent="0" shrinkToFit="fals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4" fontId="9" fillId="0" borderId="0" xfId="0" applyFont="true" applyBorder="false" applyAlignment="true" applyProtection="false">
      <alignment horizontal="general" vertical="center"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right" vertical="bottom" textRotation="0" wrapText="false" indent="0" shrinkToFit="false"/>
      <protection locked="true" hidden="false"/>
    </xf>
    <xf numFmtId="164" fontId="19" fillId="0" borderId="0" xfId="0" applyFont="true" applyBorder="true" applyAlignment="true" applyProtection="false">
      <alignment horizontal="general" vertical="center" textRotation="0" wrapText="false" indent="0" shrinkToFit="false"/>
      <protection locked="true" hidden="false"/>
    </xf>
    <xf numFmtId="164" fontId="0" fillId="6" borderId="0" xfId="0" applyFont="true" applyBorder="true" applyAlignment="true" applyProtection="false">
      <alignment horizontal="left" vertical="center" textRotation="0" wrapText="false" indent="0" shrinkToFit="false"/>
      <protection locked="true" hidden="false"/>
    </xf>
    <xf numFmtId="164" fontId="0" fillId="2" borderId="0" xfId="0" applyFont="true" applyBorder="true" applyAlignment="true" applyProtection="false">
      <alignment horizontal="left" vertical="center" textRotation="0" wrapText="false" indent="0" shrinkToFit="false"/>
      <protection locked="true" hidden="false"/>
    </xf>
    <xf numFmtId="164" fontId="20" fillId="6" borderId="7" xfId="0" applyFont="true" applyBorder="true" applyAlignment="false" applyProtection="false">
      <alignment horizontal="general" vertical="bottom" textRotation="0" wrapText="false" indent="0" shrinkToFit="false"/>
      <protection locked="true" hidden="false"/>
    </xf>
    <xf numFmtId="164" fontId="21" fillId="0" borderId="0" xfId="0" applyFont="true" applyBorder="false" applyAlignment="true" applyProtection="false">
      <alignment horizontal="general" vertical="center" textRotation="0" wrapText="false" indent="0" shrinkToFit="false"/>
      <protection locked="true" hidden="false"/>
    </xf>
    <xf numFmtId="168" fontId="14" fillId="7" borderId="0" xfId="0" applyFont="true" applyBorder="true" applyAlignment="true" applyProtection="false">
      <alignment horizontal="general" vertical="center" textRotation="0" wrapText="false" indent="0" shrinkToFit="false"/>
      <protection locked="true" hidden="false"/>
    </xf>
    <xf numFmtId="167" fontId="22" fillId="10" borderId="0" xfId="0" applyFont="true" applyBorder="true" applyAlignment="true" applyProtection="false">
      <alignment horizontal="left" vertical="center" textRotation="0" wrapText="false" indent="0" shrinkToFit="false"/>
      <protection locked="true" hidden="false"/>
    </xf>
    <xf numFmtId="164" fontId="23"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center" vertical="center" textRotation="0" wrapText="false" indent="0" shrinkToFit="false"/>
      <protection locked="true" hidden="false"/>
    </xf>
    <xf numFmtId="164" fontId="12" fillId="11" borderId="0" xfId="0" applyFont="true" applyBorder="true" applyAlignment="true" applyProtection="false">
      <alignment horizontal="left" vertical="center" textRotation="0" wrapText="true" indent="0" shrinkToFit="false"/>
      <protection locked="true" hidden="false"/>
    </xf>
    <xf numFmtId="164" fontId="24" fillId="0" borderId="0" xfId="0" applyFont="true" applyBorder="false" applyAlignment="true" applyProtection="false">
      <alignment horizontal="center" vertical="center" textRotation="0" wrapText="false" indent="0" shrinkToFit="false"/>
      <protection locked="true" hidden="false"/>
    </xf>
    <xf numFmtId="164" fontId="9" fillId="2" borderId="8" xfId="0" applyFont="true" applyBorder="true" applyAlignment="true" applyProtection="false">
      <alignment horizontal="general" vertical="center" textRotation="0" wrapText="false" indent="0" shrinkToFit="false"/>
      <protection locked="true" hidden="false"/>
    </xf>
    <xf numFmtId="164" fontId="24" fillId="2" borderId="9" xfId="0" applyFont="true" applyBorder="true" applyAlignment="true" applyProtection="false">
      <alignment horizontal="center" vertical="center" textRotation="0" wrapText="false" indent="0" shrinkToFit="false"/>
      <protection locked="true" hidden="false"/>
    </xf>
    <xf numFmtId="164" fontId="0" fillId="2" borderId="9" xfId="0" applyFont="false" applyBorder="true" applyAlignment="true" applyProtection="false">
      <alignment horizontal="center" vertical="center" textRotation="0" wrapText="false" indent="0" shrinkToFit="false"/>
      <protection locked="true" hidden="false"/>
    </xf>
    <xf numFmtId="164" fontId="0" fillId="2" borderId="9" xfId="0" applyFont="false" applyBorder="true" applyAlignment="false" applyProtection="false">
      <alignment horizontal="general" vertical="bottom" textRotation="0" wrapText="false" indent="0" shrinkToFit="false"/>
      <protection locked="true" hidden="false"/>
    </xf>
    <xf numFmtId="164" fontId="0" fillId="2" borderId="9" xfId="0" applyFont="false" applyBorder="true" applyAlignment="true" applyProtection="false">
      <alignment horizontal="general" vertical="center" textRotation="0" wrapText="false" indent="0" shrinkToFit="false"/>
      <protection locked="true" hidden="false"/>
    </xf>
    <xf numFmtId="164" fontId="0" fillId="2" borderId="10" xfId="0" applyFont="false" applyBorder="true" applyAlignment="true" applyProtection="false">
      <alignment horizontal="general" vertical="center" textRotation="0" wrapText="false" indent="0" shrinkToFit="false"/>
      <protection locked="true" hidden="false"/>
    </xf>
    <xf numFmtId="164" fontId="14" fillId="0" borderId="0" xfId="0" applyFont="true" applyBorder="false" applyAlignment="true" applyProtection="false">
      <alignment horizontal="general" vertical="center" textRotation="0" wrapText="false" indent="0" shrinkToFit="false"/>
      <protection locked="true" hidden="false"/>
    </xf>
    <xf numFmtId="164" fontId="0" fillId="2" borderId="3" xfId="0" applyFont="true" applyBorder="true" applyAlignment="true" applyProtection="false">
      <alignment horizontal="right" vertical="center" textRotation="0" wrapText="false" indent="0" shrinkToFit="false"/>
      <protection locked="true" hidden="false"/>
    </xf>
    <xf numFmtId="164" fontId="17" fillId="2" borderId="0" xfId="0" applyFont="true" applyBorder="true" applyAlignment="true" applyProtection="false">
      <alignment horizontal="center" vertical="center" textRotation="0" wrapText="false" indent="0" shrinkToFit="false"/>
      <protection locked="true" hidden="false"/>
    </xf>
    <xf numFmtId="169" fontId="25" fillId="6" borderId="11" xfId="0" applyFont="true" applyBorder="true" applyAlignment="true" applyProtection="false">
      <alignment horizontal="center" vertical="center" textRotation="0" wrapText="false" indent="0" shrinkToFit="false"/>
      <protection locked="true" hidden="false"/>
    </xf>
    <xf numFmtId="164" fontId="0" fillId="2" borderId="0" xfId="0" applyFont="false" applyBorder="true" applyAlignment="false" applyProtection="false">
      <alignment horizontal="general" vertical="bottom" textRotation="0" wrapText="false" indent="0" shrinkToFit="false"/>
      <protection locked="true" hidden="false"/>
    </xf>
    <xf numFmtId="169" fontId="14" fillId="2" borderId="4" xfId="0" applyFont="true" applyBorder="true" applyAlignment="true" applyProtection="false">
      <alignment horizontal="center" vertical="center" textRotation="0" wrapText="false" indent="0" shrinkToFit="false"/>
      <protection locked="true" hidden="false"/>
    </xf>
    <xf numFmtId="164" fontId="0" fillId="2" borderId="12" xfId="0" applyFont="true" applyBorder="true" applyAlignment="true" applyProtection="false">
      <alignment horizontal="right" vertical="center" textRotation="0" wrapText="false" indent="0" shrinkToFit="false"/>
      <protection locked="true" hidden="false"/>
    </xf>
    <xf numFmtId="164" fontId="17" fillId="2" borderId="13" xfId="0" applyFont="true" applyBorder="true" applyAlignment="true" applyProtection="false">
      <alignment horizontal="center" vertical="center" textRotation="0" wrapText="false" indent="0" shrinkToFit="false"/>
      <protection locked="true" hidden="false"/>
    </xf>
    <xf numFmtId="169" fontId="14" fillId="7" borderId="14" xfId="0" applyFont="true" applyBorder="true" applyAlignment="true" applyProtection="false">
      <alignment horizontal="center" vertical="center" textRotation="0" wrapText="false" indent="0" shrinkToFit="false"/>
      <protection locked="true" hidden="false"/>
    </xf>
    <xf numFmtId="164" fontId="0" fillId="2" borderId="13" xfId="0" applyFont="false" applyBorder="true" applyAlignment="false" applyProtection="false">
      <alignment horizontal="general" vertical="bottom" textRotation="0" wrapText="false" indent="0" shrinkToFit="false"/>
      <protection locked="true" hidden="false"/>
    </xf>
    <xf numFmtId="169" fontId="14" fillId="2" borderId="15" xfId="0" applyFont="true" applyBorder="true" applyAlignment="true" applyProtection="false">
      <alignment horizontal="center" vertical="center" textRotation="0" wrapText="false" indent="0" shrinkToFit="false"/>
      <protection locked="true" hidden="false"/>
    </xf>
    <xf numFmtId="164" fontId="9" fillId="2" borderId="8" xfId="0" applyFont="true" applyBorder="true" applyAlignment="true" applyProtection="false">
      <alignment horizontal="left" vertical="center" textRotation="0" wrapText="false" indent="0" shrinkToFit="false"/>
      <protection locked="true" hidden="false"/>
    </xf>
    <xf numFmtId="164" fontId="26" fillId="2" borderId="9" xfId="0" applyFont="true" applyBorder="true" applyAlignment="true" applyProtection="false">
      <alignment horizontal="center" vertical="center" textRotation="0" wrapText="false" indent="0" shrinkToFit="false"/>
      <protection locked="true" hidden="false"/>
    </xf>
    <xf numFmtId="164" fontId="9" fillId="2" borderId="16" xfId="0" applyFont="true" applyBorder="true" applyAlignment="true" applyProtection="false">
      <alignment horizontal="center" vertical="center" textRotation="0" wrapText="false" indent="0" shrinkToFit="false"/>
      <protection locked="true" hidden="false"/>
    </xf>
    <xf numFmtId="164" fontId="9" fillId="2" borderId="17" xfId="0" applyFont="true" applyBorder="true" applyAlignment="true" applyProtection="false">
      <alignment horizontal="center" vertical="center"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9" fillId="2" borderId="9" xfId="0" applyFont="true" applyBorder="true" applyAlignment="false" applyProtection="false">
      <alignment horizontal="general" vertical="bottom" textRotation="0" wrapText="false" indent="0" shrinkToFit="false"/>
      <protection locked="true" hidden="false"/>
    </xf>
    <xf numFmtId="164" fontId="26" fillId="2" borderId="9" xfId="0" applyFont="true" applyBorder="true" applyAlignment="true" applyProtection="false">
      <alignment horizontal="center" vertical="bottom" textRotation="0" wrapText="false" indent="0" shrinkToFit="false"/>
      <protection locked="true" hidden="false"/>
    </xf>
    <xf numFmtId="164" fontId="0" fillId="0" borderId="0" xfId="0" applyFont="false" applyBorder="true" applyAlignment="true" applyProtection="false">
      <alignment horizontal="general" vertical="center" textRotation="0" wrapText="false" indent="0" shrinkToFit="false"/>
      <protection locked="true" hidden="false"/>
    </xf>
    <xf numFmtId="167" fontId="25" fillId="6" borderId="7" xfId="0" applyFont="true" applyBorder="true" applyAlignment="true" applyProtection="false">
      <alignment horizontal="center" vertical="center" textRotation="0" wrapText="false" indent="0" shrinkToFit="false"/>
      <protection locked="true" hidden="false"/>
    </xf>
    <xf numFmtId="164" fontId="0" fillId="2" borderId="4" xfId="0" applyFont="false" applyBorder="true" applyAlignment="false" applyProtection="false">
      <alignment horizontal="general" vertical="bottom" textRotation="0" wrapText="false" indent="0" shrinkToFit="false"/>
      <protection locked="true" hidden="false"/>
    </xf>
    <xf numFmtId="164" fontId="0" fillId="2" borderId="0" xfId="0" applyFont="true" applyBorder="true" applyAlignment="true" applyProtection="false">
      <alignment horizontal="right" vertical="center" textRotation="0" wrapText="false" indent="0" shrinkToFit="false"/>
      <protection locked="true" hidden="false"/>
    </xf>
    <xf numFmtId="168" fontId="25" fillId="6" borderId="7" xfId="0" applyFont="true" applyBorder="true" applyAlignment="true" applyProtection="false">
      <alignment horizontal="center" vertical="center" textRotation="0" wrapText="false" indent="0" shrinkToFit="false"/>
      <protection locked="true" hidden="false"/>
    </xf>
    <xf numFmtId="164" fontId="0" fillId="2" borderId="3" xfId="0" applyFont="true" applyBorder="true" applyAlignment="true" applyProtection="false">
      <alignment horizontal="center" vertical="center" textRotation="0" wrapText="false" indent="0" shrinkToFit="false"/>
      <protection locked="true" hidden="false"/>
    </xf>
    <xf numFmtId="164" fontId="27" fillId="6" borderId="7" xfId="0" applyFont="true" applyBorder="true" applyAlignment="true" applyProtection="false">
      <alignment horizontal="center" vertical="center" textRotation="0" wrapText="false" indent="0" shrinkToFit="false"/>
      <protection locked="true" hidden="false"/>
    </xf>
    <xf numFmtId="167" fontId="14" fillId="7" borderId="11" xfId="0" applyFont="true" applyBorder="true" applyAlignment="true" applyProtection="false">
      <alignment horizontal="center" vertical="center" textRotation="0" wrapText="false" indent="0" shrinkToFit="false"/>
      <protection locked="true" hidden="false"/>
    </xf>
    <xf numFmtId="164" fontId="0" fillId="2" borderId="2" xfId="0" applyFont="false" applyBorder="true" applyAlignment="false" applyProtection="false">
      <alignment horizontal="general" vertical="bottom" textRotation="0" wrapText="false" indent="0" shrinkToFit="false"/>
      <protection locked="true" hidden="false"/>
    </xf>
    <xf numFmtId="170" fontId="14" fillId="7" borderId="11" xfId="0" applyFont="true" applyBorder="true" applyAlignment="true" applyProtection="false">
      <alignment horizontal="center" vertical="center" textRotation="0" wrapText="false" indent="0" shrinkToFit="false"/>
      <protection locked="true" hidden="false"/>
    </xf>
    <xf numFmtId="167" fontId="14" fillId="7" borderId="18" xfId="0" applyFont="true" applyBorder="true" applyAlignment="true" applyProtection="false">
      <alignment horizontal="center" vertical="center" textRotation="0" wrapText="false" indent="0" shrinkToFit="false"/>
      <protection locked="true" hidden="false"/>
    </xf>
    <xf numFmtId="167" fontId="14" fillId="7" borderId="14" xfId="0" applyFont="true" applyBorder="true" applyAlignment="true" applyProtection="false">
      <alignment horizontal="center" vertical="center" textRotation="0" wrapText="false" indent="0" shrinkToFit="false"/>
      <protection locked="true" hidden="false"/>
    </xf>
    <xf numFmtId="164" fontId="0" fillId="2" borderId="13" xfId="0" applyFont="true" applyBorder="true" applyAlignment="true" applyProtection="false">
      <alignment horizontal="right" vertical="center" textRotation="0" wrapText="false" indent="0" shrinkToFit="false"/>
      <protection locked="true" hidden="false"/>
    </xf>
    <xf numFmtId="170" fontId="14" fillId="7" borderId="19" xfId="0" applyFont="true" applyBorder="true" applyAlignment="true" applyProtection="false">
      <alignment horizontal="center" vertical="center" textRotation="0" wrapText="false" indent="0" shrinkToFit="false"/>
      <protection locked="true" hidden="false"/>
    </xf>
    <xf numFmtId="170" fontId="14" fillId="7" borderId="20" xfId="0" applyFont="true" applyBorder="true" applyAlignment="true" applyProtection="false">
      <alignment horizontal="center" vertical="center" textRotation="0" wrapText="false" indent="0" shrinkToFit="false"/>
      <protection locked="true" hidden="false"/>
    </xf>
    <xf numFmtId="164" fontId="0" fillId="2" borderId="8" xfId="0" applyFont="true" applyBorder="true" applyAlignment="true" applyProtection="false">
      <alignment horizontal="right" vertical="center" textRotation="0" wrapText="false" indent="0" shrinkToFit="false"/>
      <protection locked="true" hidden="false"/>
    </xf>
    <xf numFmtId="164" fontId="28" fillId="2" borderId="0" xfId="0" applyFont="true" applyBorder="true" applyAlignment="true" applyProtection="false">
      <alignment horizontal="center" vertical="center" textRotation="0" wrapText="false" indent="0" shrinkToFit="false"/>
      <protection locked="true" hidden="false"/>
    </xf>
    <xf numFmtId="167" fontId="25" fillId="6" borderId="21" xfId="0" applyFont="true" applyBorder="true" applyAlignment="true" applyProtection="false">
      <alignment horizontal="center" vertical="center" textRotation="0" wrapText="false" indent="0" shrinkToFit="false"/>
      <protection locked="true" hidden="false"/>
    </xf>
    <xf numFmtId="167" fontId="25" fillId="6" borderId="22" xfId="0" applyFont="true" applyBorder="true" applyAlignment="true" applyProtection="false">
      <alignment horizontal="center" vertical="center" textRotation="0" wrapText="false" indent="0" shrinkToFit="false"/>
      <protection locked="true" hidden="false"/>
    </xf>
    <xf numFmtId="164" fontId="0" fillId="2" borderId="9" xfId="0" applyFont="true" applyBorder="true" applyAlignment="true" applyProtection="false">
      <alignment horizontal="right" vertical="center" textRotation="0" wrapText="false" indent="0" shrinkToFit="false"/>
      <protection locked="true" hidden="false"/>
    </xf>
    <xf numFmtId="164" fontId="17" fillId="2" borderId="9" xfId="0" applyFont="true" applyBorder="true" applyAlignment="true" applyProtection="false">
      <alignment horizontal="center" vertical="center" textRotation="0" wrapText="false" indent="0" shrinkToFit="false"/>
      <protection locked="true" hidden="false"/>
    </xf>
    <xf numFmtId="171" fontId="25" fillId="6" borderId="7" xfId="0" applyFont="true" applyBorder="true" applyAlignment="true" applyProtection="false">
      <alignment horizontal="center" vertical="center" textRotation="0" wrapText="false" indent="0" shrinkToFit="false"/>
      <protection locked="true" hidden="false"/>
    </xf>
    <xf numFmtId="164" fontId="29" fillId="0" borderId="0" xfId="0" applyFont="true" applyBorder="false" applyAlignment="true" applyProtection="false">
      <alignment horizontal="general" vertical="center" textRotation="0" wrapText="false" indent="0" shrinkToFit="false"/>
      <protection locked="true" hidden="false"/>
    </xf>
    <xf numFmtId="171" fontId="14" fillId="7" borderId="11" xfId="0" applyFont="true" applyBorder="true" applyAlignment="true" applyProtection="false">
      <alignment horizontal="center" vertical="center" textRotation="0" wrapText="false" indent="0" shrinkToFit="false"/>
      <protection locked="true" hidden="false"/>
    </xf>
    <xf numFmtId="164" fontId="0" fillId="2" borderId="5" xfId="0" applyFont="false" applyBorder="true" applyAlignment="false" applyProtection="false">
      <alignment horizontal="general" vertical="bottom" textRotation="0" wrapText="false" indent="0" shrinkToFit="false"/>
      <protection locked="true" hidden="false"/>
    </xf>
    <xf numFmtId="171" fontId="14" fillId="7" borderId="7" xfId="0" applyFont="true" applyBorder="true" applyAlignment="true" applyProtection="false">
      <alignment horizontal="center" vertical="center" textRotation="0" wrapText="false" indent="0" shrinkToFit="false"/>
      <protection locked="true" hidden="false"/>
    </xf>
    <xf numFmtId="164" fontId="9" fillId="2" borderId="23" xfId="0" applyFont="true" applyBorder="true" applyAlignment="true" applyProtection="false">
      <alignment horizontal="general" vertical="center" textRotation="0" wrapText="false" indent="0" shrinkToFit="false"/>
      <protection locked="true" hidden="false"/>
    </xf>
    <xf numFmtId="168" fontId="25" fillId="2" borderId="24" xfId="0" applyFont="true" applyBorder="true" applyAlignment="true" applyProtection="false">
      <alignment horizontal="center" vertical="center" textRotation="0" wrapText="false" indent="0" shrinkToFit="false"/>
      <protection locked="true" hidden="false"/>
    </xf>
    <xf numFmtId="164" fontId="0" fillId="2" borderId="25" xfId="0" applyFont="false" applyBorder="true" applyAlignment="true" applyProtection="false">
      <alignment horizontal="center" vertical="center" textRotation="0" wrapText="false" indent="0" shrinkToFit="false"/>
      <protection locked="true" hidden="false"/>
    </xf>
    <xf numFmtId="164" fontId="28" fillId="2" borderId="7" xfId="0" applyFont="true" applyBorder="true" applyAlignment="true" applyProtection="false">
      <alignment horizontal="center" vertical="center" textRotation="0" wrapText="false" indent="0" shrinkToFit="false"/>
      <protection locked="true" hidden="false"/>
    </xf>
    <xf numFmtId="164" fontId="9" fillId="2" borderId="0" xfId="0" applyFont="true" applyBorder="false" applyAlignment="true" applyProtection="false">
      <alignment horizontal="center" vertical="bottom" textRotation="0" wrapText="false" indent="0" shrinkToFit="false"/>
      <protection locked="true" hidden="false"/>
    </xf>
    <xf numFmtId="164" fontId="11" fillId="12" borderId="0" xfId="20" applyFont="true" applyBorder="true" applyAlignment="true" applyProtection="true">
      <alignment horizontal="general" vertical="bottom" textRotation="0" wrapText="false" indent="0" shrinkToFit="false"/>
      <protection locked="true" hidden="false"/>
    </xf>
    <xf numFmtId="169" fontId="9" fillId="0" borderId="26" xfId="0" applyFont="true" applyBorder="true" applyAlignment="false" applyProtection="false">
      <alignment horizontal="general" vertical="bottom" textRotation="0" wrapText="false" indent="0" shrinkToFit="false"/>
      <protection locked="true" hidden="false"/>
    </xf>
    <xf numFmtId="169" fontId="9" fillId="0" borderId="26" xfId="0" applyFont="true" applyBorder="true" applyAlignment="false" applyProtection="false">
      <alignment horizontal="general" vertical="bottom" textRotation="0" wrapText="false" indent="0" shrinkToFit="false"/>
      <protection locked="true" hidden="false"/>
    </xf>
    <xf numFmtId="169" fontId="9" fillId="0" borderId="27"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right" vertical="center" textRotation="0" wrapText="false" indent="0" shrinkToFit="false"/>
      <protection locked="true" hidden="false"/>
    </xf>
    <xf numFmtId="164" fontId="0" fillId="0" borderId="19" xfId="0" applyFont="true" applyBorder="true" applyAlignment="false" applyProtection="false">
      <alignment horizontal="general" vertical="bottom" textRotation="0" wrapText="false" indent="0" shrinkToFit="false"/>
      <protection locked="true" hidden="false"/>
    </xf>
    <xf numFmtId="164" fontId="17" fillId="7" borderId="28" xfId="0" applyFont="true" applyBorder="true" applyAlignment="true" applyProtection="false">
      <alignment horizontal="center" vertical="bottom" textRotation="0" wrapText="false" indent="0" shrinkToFit="false"/>
      <protection locked="true" hidden="false"/>
    </xf>
    <xf numFmtId="167" fontId="30" fillId="6" borderId="28" xfId="0" applyFont="true" applyBorder="true" applyAlignment="false" applyProtection="false">
      <alignment horizontal="general" vertical="bottom" textRotation="0" wrapText="false" indent="0" shrinkToFit="false"/>
      <protection locked="true" hidden="false"/>
    </xf>
    <xf numFmtId="167" fontId="30" fillId="6" borderId="29" xfId="0" applyFont="true" applyBorder="true" applyAlignment="false" applyProtection="false">
      <alignment horizontal="general" vertical="bottom" textRotation="0" wrapText="false" indent="0" shrinkToFit="false"/>
      <protection locked="true" hidden="false"/>
    </xf>
    <xf numFmtId="164" fontId="0" fillId="0" borderId="30" xfId="0" applyFont="true" applyBorder="true" applyAlignment="true" applyProtection="false">
      <alignment horizontal="left" vertical="bottom" textRotation="0" wrapText="false" indent="0" shrinkToFit="false"/>
      <protection locked="true" hidden="false"/>
    </xf>
    <xf numFmtId="164" fontId="17" fillId="7" borderId="6" xfId="0" applyFont="true" applyBorder="true" applyAlignment="true" applyProtection="false">
      <alignment horizontal="center" vertical="bottom" textRotation="0" wrapText="false" indent="0" shrinkToFit="false"/>
      <protection locked="true" hidden="false"/>
    </xf>
    <xf numFmtId="167" fontId="14" fillId="7" borderId="7" xfId="0" applyFont="true" applyBorder="true" applyAlignment="true" applyProtection="false">
      <alignment horizontal="center" vertical="center" textRotation="0" wrapText="false" indent="0" shrinkToFit="false"/>
      <protection locked="true" hidden="false"/>
    </xf>
    <xf numFmtId="164" fontId="0" fillId="11" borderId="0" xfId="0" applyFont="true" applyBorder="true" applyAlignment="true" applyProtection="false">
      <alignment horizontal="left" vertical="bottom" textRotation="0" wrapText="false" indent="0" shrinkToFit="false"/>
      <protection locked="true" hidden="false"/>
    </xf>
    <xf numFmtId="167" fontId="14" fillId="7" borderId="0" xfId="0" applyFont="true" applyBorder="true" applyAlignment="false" applyProtection="false">
      <alignment horizontal="general" vertical="bottom" textRotation="0" wrapText="false" indent="0" shrinkToFit="false"/>
      <protection locked="true" hidden="false"/>
    </xf>
    <xf numFmtId="164" fontId="0" fillId="2" borderId="3" xfId="0" applyFont="false" applyBorder="true" applyAlignment="false" applyProtection="false">
      <alignment horizontal="general" vertical="bottom" textRotation="0" wrapText="false" indent="0" shrinkToFit="false"/>
      <protection locked="true" hidden="false"/>
    </xf>
    <xf numFmtId="164" fontId="0" fillId="2" borderId="0" xfId="0" applyFont="false" applyBorder="true" applyAlignment="true" applyProtection="false">
      <alignment horizontal="center" vertical="bottom" textRotation="0" wrapText="false" indent="0" shrinkToFit="false"/>
      <protection locked="true" hidden="false"/>
    </xf>
    <xf numFmtId="164" fontId="0" fillId="2" borderId="4" xfId="0" applyFont="false" applyBorder="true" applyAlignment="true" applyProtection="false">
      <alignment horizontal="center" vertical="bottom" textRotation="0" wrapText="false" indent="0" shrinkToFit="false"/>
      <protection locked="true" hidden="false"/>
    </xf>
    <xf numFmtId="164" fontId="21" fillId="2" borderId="0" xfId="0" applyFont="true" applyBorder="true" applyAlignment="true" applyProtection="false">
      <alignment horizontal="general" vertical="center" textRotation="0" wrapText="false" indent="0" shrinkToFit="false"/>
      <protection locked="true" hidden="false"/>
    </xf>
    <xf numFmtId="164" fontId="27" fillId="6" borderId="11" xfId="0" applyFont="true" applyBorder="true" applyAlignment="true" applyProtection="false">
      <alignment horizontal="center" vertical="center" textRotation="0" wrapText="false" indent="0" shrinkToFit="false"/>
      <protection locked="true" hidden="false"/>
    </xf>
    <xf numFmtId="167" fontId="0" fillId="6" borderId="28" xfId="0" applyFont="false" applyBorder="true" applyAlignment="false" applyProtection="false">
      <alignment horizontal="general" vertical="bottom" textRotation="0" wrapText="false" indent="0" shrinkToFit="false"/>
      <protection locked="true" hidden="false"/>
    </xf>
    <xf numFmtId="167" fontId="0" fillId="6" borderId="29" xfId="0" applyFont="false" applyBorder="true" applyAlignment="false" applyProtection="false">
      <alignment horizontal="general" vertical="bottom" textRotation="0" wrapText="false" indent="0" shrinkToFit="false"/>
      <protection locked="true" hidden="false"/>
    </xf>
    <xf numFmtId="167" fontId="25" fillId="6" borderId="11" xfId="0" applyFont="true" applyBorder="true" applyAlignment="true" applyProtection="false">
      <alignment horizontal="center" vertical="center" textRotation="0" wrapText="false" indent="0" shrinkToFit="false"/>
      <protection locked="true" hidden="false"/>
    </xf>
    <xf numFmtId="164" fontId="24" fillId="7" borderId="6" xfId="0" applyFont="true" applyBorder="true" applyAlignment="true" applyProtection="false">
      <alignment horizontal="center" vertical="bottom" textRotation="0" wrapText="false" indent="0" shrinkToFit="false"/>
      <protection locked="true" hidden="false"/>
    </xf>
    <xf numFmtId="169" fontId="25" fillId="6" borderId="18" xfId="0" applyFont="true" applyBorder="true" applyAlignment="true" applyProtection="false">
      <alignment horizontal="center" vertical="center" textRotation="0" wrapText="false" indent="0" shrinkToFit="false"/>
      <protection locked="true" hidden="false"/>
    </xf>
    <xf numFmtId="169" fontId="25" fillId="6" borderId="14" xfId="0" applyFont="true" applyBorder="true" applyAlignment="true" applyProtection="false">
      <alignment horizontal="center" vertical="center"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28" fillId="2" borderId="7" xfId="0" applyFont="true" applyBorder="true" applyAlignment="true" applyProtection="false">
      <alignment horizontal="center" vertical="bottom" textRotation="0" wrapText="false" indent="0" shrinkToFit="false"/>
      <protection locked="true" hidden="false"/>
    </xf>
    <xf numFmtId="164" fontId="11" fillId="12" borderId="0" xfId="20" applyFont="true" applyBorder="true" applyAlignment="true" applyProtection="true">
      <alignment horizontal="left" vertical="bottom" textRotation="0" wrapText="false" indent="0" shrinkToFit="false"/>
      <protection locked="true" hidden="false"/>
    </xf>
    <xf numFmtId="167" fontId="14" fillId="2" borderId="31" xfId="0" applyFont="true" applyBorder="true" applyAlignment="true" applyProtection="false">
      <alignment horizontal="center" vertical="center" textRotation="0" wrapText="false" indent="0" shrinkToFit="false"/>
      <protection locked="true" hidden="false"/>
    </xf>
    <xf numFmtId="167" fontId="14" fillId="2" borderId="27" xfId="0" applyFont="true" applyBorder="true" applyAlignment="true" applyProtection="false">
      <alignment horizontal="center" vertical="center" textRotation="0" wrapText="false" indent="0" shrinkToFit="false"/>
      <protection locked="true" hidden="false"/>
    </xf>
    <xf numFmtId="164" fontId="0" fillId="0" borderId="0" xfId="0" applyFont="false" applyBorder="true" applyAlignment="true" applyProtection="false">
      <alignment horizontal="left" vertical="bottom" textRotation="0" wrapText="false" indent="0" shrinkToFit="false"/>
      <protection locked="true" hidden="false"/>
    </xf>
    <xf numFmtId="164" fontId="17" fillId="0" borderId="0" xfId="0" applyFont="true" applyBorder="true" applyAlignment="true" applyProtection="false">
      <alignment horizontal="center" vertical="bottom" textRotation="0" wrapText="false" indent="0" shrinkToFit="false"/>
      <protection locked="true" hidden="false"/>
    </xf>
    <xf numFmtId="167" fontId="14" fillId="0" borderId="0" xfId="0" applyFont="true" applyBorder="tru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4" fontId="9" fillId="0" borderId="3" xfId="0" applyFont="true" applyBorder="true" applyAlignment="true" applyProtection="false">
      <alignment horizontal="right" vertical="center" textRotation="0" wrapText="false" indent="0" shrinkToFit="false"/>
      <protection locked="true" hidden="false"/>
    </xf>
    <xf numFmtId="169" fontId="25" fillId="6" borderId="7" xfId="0" applyFont="true" applyBorder="true" applyAlignment="true" applyProtection="false">
      <alignment horizontal="center" vertical="center" textRotation="0" wrapText="false" indent="0" shrinkToFit="false"/>
      <protection locked="true" hidden="false"/>
    </xf>
    <xf numFmtId="164" fontId="17" fillId="7" borderId="0" xfId="0" applyFont="true" applyBorder="true" applyAlignment="true" applyProtection="false">
      <alignment horizontal="center" vertical="bottom" textRotation="0" wrapText="false" indent="0" shrinkToFit="false"/>
      <protection locked="true" hidden="false"/>
    </xf>
    <xf numFmtId="164" fontId="14" fillId="2" borderId="12" xfId="0" applyFont="true" applyBorder="true" applyAlignment="true" applyProtection="false">
      <alignment horizontal="general" vertical="center" textRotation="0" wrapText="false" indent="0" shrinkToFit="false"/>
      <protection locked="true" hidden="false"/>
    </xf>
    <xf numFmtId="167" fontId="14" fillId="2" borderId="18" xfId="0" applyFont="true" applyBorder="true" applyAlignment="true" applyProtection="false">
      <alignment horizontal="center" vertical="center" textRotation="0" wrapText="false" indent="0" shrinkToFit="false"/>
      <protection locked="true" hidden="false"/>
    </xf>
    <xf numFmtId="167" fontId="14" fillId="2" borderId="14" xfId="0" applyFont="true" applyBorder="true" applyAlignment="true" applyProtection="false">
      <alignment horizontal="center" vertical="center" textRotation="0" wrapText="false" indent="0" shrinkToFit="false"/>
      <protection locked="true" hidden="false"/>
    </xf>
    <xf numFmtId="164" fontId="17" fillId="2" borderId="24" xfId="0" applyFont="true" applyBorder="true" applyAlignment="true" applyProtection="false">
      <alignment horizontal="center" vertical="center" textRotation="0" wrapText="false" indent="0" shrinkToFit="false"/>
      <protection locked="true" hidden="false"/>
    </xf>
    <xf numFmtId="167" fontId="14" fillId="2" borderId="24" xfId="0" applyFont="true" applyBorder="true" applyAlignment="true" applyProtection="false">
      <alignment horizontal="center" vertical="center" textRotation="0" wrapText="false" indent="0" shrinkToFit="false"/>
      <protection locked="true" hidden="false"/>
    </xf>
    <xf numFmtId="164" fontId="21" fillId="2" borderId="25" xfId="0" applyFont="true" applyBorder="true" applyAlignment="true" applyProtection="false">
      <alignment horizontal="center" vertical="center" textRotation="0" wrapText="false" indent="0" shrinkToFit="false"/>
      <protection locked="true" hidden="false"/>
    </xf>
    <xf numFmtId="164" fontId="9" fillId="2"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left" vertical="bottom" textRotation="0" wrapText="false" indent="0" shrinkToFit="false"/>
      <protection locked="true" hidden="false"/>
    </xf>
    <xf numFmtId="164" fontId="27" fillId="6" borderId="32" xfId="0" applyFont="true" applyBorder="true" applyAlignment="true" applyProtection="false">
      <alignment horizontal="center" vertical="center" textRotation="0" wrapText="false" indent="0" shrinkToFit="false"/>
      <protection locked="true" hidden="false"/>
    </xf>
    <xf numFmtId="164" fontId="9" fillId="2" borderId="3" xfId="0" applyFont="true" applyBorder="true" applyAlignment="true" applyProtection="false">
      <alignment horizontal="left" vertical="center" textRotation="0" wrapText="false" indent="0" shrinkToFit="false"/>
      <protection locked="true" hidden="false"/>
    </xf>
    <xf numFmtId="167" fontId="14" fillId="2" borderId="33" xfId="0" applyFont="true" applyBorder="true" applyAlignment="true" applyProtection="false">
      <alignment horizontal="center" vertical="center" textRotation="0" wrapText="false" indent="0" shrinkToFit="false"/>
      <protection locked="true" hidden="false"/>
    </xf>
    <xf numFmtId="164" fontId="0" fillId="2" borderId="34" xfId="0" applyFont="true" applyBorder="true" applyAlignment="true" applyProtection="false">
      <alignment horizontal="right" vertical="center" textRotation="0" wrapText="false" indent="0" shrinkToFit="false"/>
      <protection locked="true" hidden="false"/>
    </xf>
    <xf numFmtId="164" fontId="17" fillId="2" borderId="28" xfId="0" applyFont="true" applyBorder="true" applyAlignment="true" applyProtection="false">
      <alignment horizontal="center" vertical="center" textRotation="0" wrapText="false" indent="0" shrinkToFit="false"/>
      <protection locked="true" hidden="false"/>
    </xf>
    <xf numFmtId="167" fontId="14" fillId="2" borderId="0" xfId="0" applyFont="true" applyBorder="true" applyAlignment="true" applyProtection="false">
      <alignment horizontal="center" vertical="center" textRotation="0" wrapText="false" indent="0" shrinkToFit="false"/>
      <protection locked="true" hidden="false"/>
    </xf>
    <xf numFmtId="167" fontId="14" fillId="2" borderId="35" xfId="0" applyFont="true" applyBorder="true" applyAlignment="true" applyProtection="false">
      <alignment horizontal="center" vertical="center" textRotation="0" wrapText="false" indent="0" shrinkToFit="false"/>
      <protection locked="true" hidden="false"/>
    </xf>
    <xf numFmtId="164" fontId="17" fillId="11" borderId="0" xfId="0" applyFont="true" applyBorder="true" applyAlignment="true" applyProtection="false">
      <alignment horizontal="center" vertical="bottom" textRotation="0" wrapText="false" indent="0" shrinkToFit="false"/>
      <protection locked="true" hidden="false"/>
    </xf>
    <xf numFmtId="167" fontId="14" fillId="11" borderId="0" xfId="0" applyFont="true" applyBorder="true" applyAlignment="false" applyProtection="false">
      <alignment horizontal="general" vertical="bottom" textRotation="0" wrapText="false" indent="0" shrinkToFit="false"/>
      <protection locked="true" hidden="false"/>
    </xf>
    <xf numFmtId="164" fontId="0" fillId="2" borderId="36" xfId="0" applyFont="true" applyBorder="true" applyAlignment="true" applyProtection="false">
      <alignment horizontal="right" vertical="center" textRotation="0" wrapText="false" indent="0" shrinkToFit="false"/>
      <protection locked="true" hidden="false"/>
    </xf>
    <xf numFmtId="164" fontId="17" fillId="2" borderId="6" xfId="0" applyFont="true" applyBorder="true" applyAlignment="true" applyProtection="false">
      <alignment horizontal="center" vertical="center" textRotation="0" wrapText="false" indent="0" shrinkToFit="false"/>
      <protection locked="true" hidden="false"/>
    </xf>
    <xf numFmtId="169" fontId="25" fillId="2" borderId="0" xfId="0" applyFont="true" applyBorder="true" applyAlignment="true" applyProtection="false">
      <alignment horizontal="center" vertical="center" textRotation="0" wrapText="false" indent="0" shrinkToFit="false"/>
      <protection locked="true" hidden="false"/>
    </xf>
    <xf numFmtId="169" fontId="25" fillId="2" borderId="4" xfId="0" applyFont="true" applyBorder="true" applyAlignment="true" applyProtection="false">
      <alignment horizontal="center" vertical="center" textRotation="0" wrapText="false" indent="0" shrinkToFit="false"/>
      <protection locked="true" hidden="false"/>
    </xf>
    <xf numFmtId="164" fontId="9" fillId="2" borderId="3" xfId="0" applyFont="true" applyBorder="true" applyAlignment="true" applyProtection="false">
      <alignment horizontal="general" vertical="center" textRotation="0" wrapText="false" indent="0" shrinkToFit="false"/>
      <protection locked="true" hidden="false"/>
    </xf>
    <xf numFmtId="167" fontId="31" fillId="0" borderId="0" xfId="0" applyFont="true" applyBorder="false" applyAlignment="true" applyProtection="false">
      <alignment horizontal="center" vertical="center" textRotation="0" wrapText="false" indent="0" shrinkToFit="false"/>
      <protection locked="true" hidden="false"/>
    </xf>
    <xf numFmtId="167" fontId="14" fillId="7" borderId="31" xfId="0" applyFont="true" applyBorder="true" applyAlignment="true" applyProtection="false">
      <alignment horizontal="center" vertical="center" textRotation="0" wrapText="false" indent="0" shrinkToFit="false"/>
      <protection locked="true" hidden="false"/>
    </xf>
    <xf numFmtId="167" fontId="14" fillId="7" borderId="33" xfId="0" applyFont="true" applyBorder="true" applyAlignment="true" applyProtection="false">
      <alignment horizontal="center" vertical="center" textRotation="0" wrapText="false" indent="0" shrinkToFit="false"/>
      <protection locked="true" hidden="false"/>
    </xf>
    <xf numFmtId="164" fontId="9" fillId="11" borderId="7" xfId="0" applyFont="true" applyBorder="true" applyAlignment="false" applyProtection="false">
      <alignment horizontal="general" vertical="bottom" textRotation="0" wrapText="false" indent="0" shrinkToFit="false"/>
      <protection locked="true" hidden="false"/>
    </xf>
    <xf numFmtId="167" fontId="14" fillId="7"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7" fontId="14" fillId="0" borderId="0" xfId="0" applyFont="true" applyBorder="false" applyAlignment="false" applyProtection="false">
      <alignment horizontal="general" vertical="bottom" textRotation="0" wrapText="false" indent="0" shrinkToFit="false"/>
      <protection locked="true" hidden="false"/>
    </xf>
    <xf numFmtId="164" fontId="9" fillId="2" borderId="9" xfId="0" applyFont="true" applyBorder="true" applyAlignment="true" applyProtection="false">
      <alignment horizontal="right" vertical="center" textRotation="0" wrapText="false" indent="0" shrinkToFit="false"/>
      <protection locked="true" hidden="false"/>
    </xf>
    <xf numFmtId="164" fontId="12" fillId="2" borderId="3" xfId="0" applyFont="true" applyBorder="true" applyAlignment="true" applyProtection="false">
      <alignment horizontal="center" vertical="center" textRotation="0" wrapText="false" indent="0" shrinkToFit="false"/>
      <protection locked="true" hidden="false"/>
    </xf>
    <xf numFmtId="164" fontId="12" fillId="2" borderId="0" xfId="0" applyFont="true" applyBorder="true" applyAlignment="true" applyProtection="false">
      <alignment horizontal="center" vertical="center" textRotation="0" wrapText="false" indent="0" shrinkToFit="false"/>
      <protection locked="true" hidden="false"/>
    </xf>
    <xf numFmtId="164" fontId="12" fillId="2" borderId="4" xfId="0" applyFont="true" applyBorder="true" applyAlignment="true" applyProtection="false">
      <alignment horizontal="center" vertical="center" textRotation="0" wrapText="false" indent="0" shrinkToFit="false"/>
      <protection locked="true" hidden="false"/>
    </xf>
    <xf numFmtId="164" fontId="12" fillId="2" borderId="5" xfId="0" applyFont="true" applyBorder="true" applyAlignment="true" applyProtection="false">
      <alignment horizontal="center" vertical="center" textRotation="0" wrapText="false" indent="0" shrinkToFit="false"/>
      <protection locked="true" hidden="false"/>
    </xf>
    <xf numFmtId="169" fontId="9" fillId="0" borderId="28" xfId="0" applyFont="true" applyBorder="true" applyAlignment="false" applyProtection="false">
      <alignment horizontal="general" vertical="bottom" textRotation="0" wrapText="false" indent="0" shrinkToFit="false"/>
      <protection locked="true" hidden="false"/>
    </xf>
    <xf numFmtId="164" fontId="9" fillId="2" borderId="8" xfId="0" applyFont="true" applyBorder="true" applyAlignment="true" applyProtection="false">
      <alignment horizontal="left" vertical="center" textRotation="0" wrapText="true" indent="0" shrinkToFit="false"/>
      <protection locked="true" hidden="false"/>
    </xf>
    <xf numFmtId="164" fontId="12" fillId="2" borderId="9" xfId="0" applyFont="true" applyBorder="true" applyAlignment="true" applyProtection="false">
      <alignment horizontal="center" vertical="center" textRotation="0" wrapText="false" indent="0" shrinkToFit="false"/>
      <protection locked="true" hidden="false"/>
    </xf>
    <xf numFmtId="164" fontId="12" fillId="2" borderId="10" xfId="0" applyFont="true" applyBorder="true" applyAlignment="true" applyProtection="false">
      <alignment horizontal="center" vertical="center" textRotation="0" wrapText="false" indent="0" shrinkToFit="false"/>
      <protection locked="true" hidden="false"/>
    </xf>
    <xf numFmtId="167" fontId="14" fillId="2" borderId="28" xfId="0" applyFont="true" applyBorder="true" applyAlignment="true" applyProtection="false">
      <alignment horizontal="center" vertical="center" textRotation="0" wrapText="false" indent="0" shrinkToFit="false"/>
      <protection locked="true" hidden="false"/>
    </xf>
    <xf numFmtId="167" fontId="14" fillId="2" borderId="37" xfId="0" applyFont="true" applyBorder="true" applyAlignment="true" applyProtection="false">
      <alignment horizontal="center" vertical="center" textRotation="0" wrapText="false" indent="0" shrinkToFit="false"/>
      <protection locked="true" hidden="false"/>
    </xf>
    <xf numFmtId="164" fontId="9" fillId="2" borderId="3" xfId="0" applyFont="true" applyBorder="true" applyAlignment="true" applyProtection="false">
      <alignment horizontal="right" vertical="center" textRotation="0" wrapText="false" indent="0" shrinkToFit="false"/>
      <protection locked="true" hidden="false"/>
    </xf>
    <xf numFmtId="168" fontId="14" fillId="2" borderId="9" xfId="0" applyFont="true" applyBorder="true" applyAlignment="true" applyProtection="false">
      <alignment horizontal="center" vertical="center" textRotation="0" wrapText="false" indent="0" shrinkToFit="false"/>
      <protection locked="true" hidden="false"/>
    </xf>
    <xf numFmtId="168" fontId="14" fillId="2" borderId="10" xfId="0" applyFont="true" applyBorder="true" applyAlignment="true" applyProtection="false">
      <alignment horizontal="center" vertical="center" textRotation="0" wrapText="false" indent="0" shrinkToFit="false"/>
      <protection locked="true" hidden="false"/>
    </xf>
    <xf numFmtId="169" fontId="9" fillId="0" borderId="0" xfId="0" applyFont="true" applyBorder="true" applyAlignment="false" applyProtection="false">
      <alignment horizontal="general" vertical="bottom" textRotation="0" wrapText="false" indent="0" shrinkToFit="false"/>
      <protection locked="true" hidden="false"/>
    </xf>
    <xf numFmtId="164" fontId="17" fillId="2" borderId="29" xfId="0" applyFont="true" applyBorder="true" applyAlignment="true" applyProtection="false">
      <alignment horizontal="center" vertical="center" textRotation="0" wrapText="false" indent="0" shrinkToFit="false"/>
      <protection locked="true" hidden="false"/>
    </xf>
    <xf numFmtId="170" fontId="14" fillId="7" borderId="7" xfId="0" applyFont="true" applyBorder="true" applyAlignment="true" applyProtection="false">
      <alignment horizontal="center" vertical="center" textRotation="0" wrapText="false" indent="0" shrinkToFit="false"/>
      <protection locked="true" hidden="false"/>
    </xf>
    <xf numFmtId="164" fontId="27" fillId="2" borderId="31" xfId="0" applyFont="true" applyBorder="true" applyAlignment="true" applyProtection="false">
      <alignment horizontal="center" vertical="center" textRotation="0" wrapText="false" indent="0" shrinkToFit="false"/>
      <protection locked="true" hidden="false"/>
    </xf>
    <xf numFmtId="164" fontId="27" fillId="2" borderId="33" xfId="0" applyFont="true" applyBorder="true" applyAlignment="true" applyProtection="false">
      <alignment horizontal="center" vertical="center" textRotation="0" wrapText="false" indent="0" shrinkToFit="false"/>
      <protection locked="true" hidden="false"/>
    </xf>
    <xf numFmtId="168" fontId="25" fillId="6" borderId="11" xfId="0" applyFont="true" applyBorder="true" applyAlignment="true" applyProtection="false">
      <alignment horizontal="center" vertical="center" textRotation="0" wrapText="false" indent="0" shrinkToFit="false"/>
      <protection locked="true" hidden="false"/>
    </xf>
    <xf numFmtId="172" fontId="14" fillId="7" borderId="11" xfId="0" applyFont="true" applyBorder="true" applyAlignment="true" applyProtection="false">
      <alignment horizontal="center" vertical="center" textRotation="0" wrapText="false" indent="0" shrinkToFit="false"/>
      <protection locked="true" hidden="false"/>
    </xf>
    <xf numFmtId="172" fontId="14" fillId="7" borderId="7" xfId="0" applyFont="true" applyBorder="true" applyAlignment="true" applyProtection="false">
      <alignment horizontal="center" vertical="center" textRotation="0" wrapText="false" indent="0" shrinkToFit="false"/>
      <protection locked="true" hidden="false"/>
    </xf>
    <xf numFmtId="173" fontId="14" fillId="2" borderId="31" xfId="0" applyFont="true" applyBorder="true" applyAlignment="true" applyProtection="false">
      <alignment horizontal="center" vertical="center" textRotation="0" wrapText="false" indent="0" shrinkToFit="false"/>
      <protection locked="true" hidden="false"/>
    </xf>
    <xf numFmtId="173" fontId="14" fillId="2" borderId="33" xfId="0" applyFont="true" applyBorder="true" applyAlignment="true" applyProtection="false">
      <alignment horizontal="center" vertical="center" textRotation="0" wrapText="false" indent="0" shrinkToFit="false"/>
      <protection locked="true" hidden="false"/>
    </xf>
    <xf numFmtId="168" fontId="26" fillId="2" borderId="0" xfId="0" applyFont="true" applyBorder="true" applyAlignment="true" applyProtection="false">
      <alignment horizontal="center" vertical="center"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0" fillId="2" borderId="3" xfId="0" applyFont="false" applyBorder="true" applyAlignment="true" applyProtection="false">
      <alignment horizontal="general" vertical="center" textRotation="0" wrapText="false" indent="0" shrinkToFit="false"/>
      <protection locked="true" hidden="false"/>
    </xf>
    <xf numFmtId="164" fontId="9" fillId="0" borderId="3" xfId="0" applyFont="true" applyBorder="true" applyAlignment="true" applyProtection="false">
      <alignment horizontal="center" vertical="center" textRotation="0" wrapText="false" indent="0" shrinkToFit="false"/>
      <protection locked="true" hidden="false"/>
    </xf>
    <xf numFmtId="175" fontId="14" fillId="7" borderId="11" xfId="19" applyFont="true" applyBorder="true" applyAlignment="true" applyProtection="true">
      <alignment horizontal="center" vertical="center" textRotation="0" wrapText="false" indent="0" shrinkToFit="false"/>
      <protection locked="true" hidden="false"/>
    </xf>
    <xf numFmtId="167" fontId="14" fillId="2" borderId="4" xfId="0" applyFont="true" applyBorder="true" applyAlignment="true" applyProtection="false">
      <alignment horizontal="center" vertical="center" textRotation="0" wrapText="false" indent="0" shrinkToFit="false"/>
      <protection locked="true" hidden="false"/>
    </xf>
    <xf numFmtId="164" fontId="0" fillId="2" borderId="0" xfId="0" applyFont="false" applyBorder="true" applyAlignment="true" applyProtection="false">
      <alignment horizontal="general" vertical="center" textRotation="0" wrapText="false" indent="0" shrinkToFit="false"/>
      <protection locked="true" hidden="false"/>
    </xf>
    <xf numFmtId="164" fontId="0" fillId="2" borderId="0" xfId="0" applyFont="false" applyBorder="true" applyAlignment="true" applyProtection="false">
      <alignment horizontal="center" vertical="center" textRotation="0" wrapText="false" indent="0" shrinkToFit="false"/>
      <protection locked="true" hidden="false"/>
    </xf>
    <xf numFmtId="164" fontId="0" fillId="2" borderId="4" xfId="0" applyFont="false" applyBorder="true" applyAlignment="true" applyProtection="false">
      <alignment horizontal="center" vertical="center" textRotation="0" wrapText="false" indent="0" shrinkToFit="false"/>
      <protection locked="true" hidden="false"/>
    </xf>
    <xf numFmtId="164" fontId="0" fillId="2" borderId="35" xfId="0" applyFont="false" applyBorder="true" applyAlignment="true" applyProtection="false">
      <alignment horizontal="center" vertical="center" textRotation="0" wrapText="false" indent="0" shrinkToFit="false"/>
      <protection locked="true" hidden="false"/>
    </xf>
    <xf numFmtId="164" fontId="9" fillId="0" borderId="0" xfId="0" applyFont="true" applyBorder="true" applyAlignment="true" applyProtection="false">
      <alignment horizontal="general" vertical="center" textRotation="0" wrapText="false" indent="0" shrinkToFit="false"/>
      <protection locked="true" hidden="false"/>
    </xf>
    <xf numFmtId="164" fontId="14" fillId="2" borderId="3" xfId="0" applyFont="true" applyBorder="true" applyAlignment="true" applyProtection="false">
      <alignment horizontal="right" vertical="center" textRotation="0" wrapText="false" indent="0" shrinkToFit="false"/>
      <protection locked="true" hidden="false"/>
    </xf>
    <xf numFmtId="167" fontId="32" fillId="2" borderId="35" xfId="0" applyFont="true" applyBorder="true" applyAlignment="true" applyProtection="false">
      <alignment horizontal="center" vertical="center" textRotation="0" wrapText="false" indent="0" shrinkToFit="false"/>
      <protection locked="true" hidden="false"/>
    </xf>
    <xf numFmtId="169" fontId="9" fillId="0" borderId="0" xfId="0" applyFont="true" applyBorder="false" applyAlignment="false" applyProtection="false">
      <alignment horizontal="general" vertical="bottom" textRotation="0" wrapText="false" indent="0" shrinkToFit="false"/>
      <protection locked="true" hidden="false"/>
    </xf>
    <xf numFmtId="164" fontId="14" fillId="2" borderId="3" xfId="0" applyFont="true" applyBorder="true" applyAlignment="true" applyProtection="false">
      <alignment horizontal="general" vertical="center" textRotation="0" wrapText="false" indent="0" shrinkToFit="false"/>
      <protection locked="true" hidden="false"/>
    </xf>
    <xf numFmtId="164" fontId="21" fillId="2" borderId="35" xfId="0" applyFont="true" applyBorder="true" applyAlignment="true" applyProtection="false">
      <alignment horizontal="center" vertical="center" textRotation="0" wrapText="false" indent="0" shrinkToFit="false"/>
      <protection locked="true" hidden="false"/>
    </xf>
    <xf numFmtId="164" fontId="9" fillId="0" borderId="0" xfId="0" applyFont="true" applyBorder="true" applyAlignment="true" applyProtection="false">
      <alignment horizontal="center" vertical="center" textRotation="0" wrapText="false" indent="0" shrinkToFit="false"/>
      <protection locked="true" hidden="false"/>
    </xf>
    <xf numFmtId="164" fontId="21" fillId="2" borderId="4" xfId="0" applyFont="true" applyBorder="true" applyAlignment="true" applyProtection="false">
      <alignment horizontal="center" vertical="center" textRotation="0" wrapText="false" indent="0" shrinkToFit="false"/>
      <protection locked="true" hidden="false"/>
    </xf>
    <xf numFmtId="164" fontId="17" fillId="0" borderId="28" xfId="0" applyFont="true" applyBorder="true" applyAlignment="true" applyProtection="false">
      <alignment horizontal="center" vertical="bottom" textRotation="0" wrapText="false" indent="0" shrinkToFit="false"/>
      <protection locked="true" hidden="false"/>
    </xf>
    <xf numFmtId="164" fontId="33" fillId="6" borderId="7" xfId="0" applyFont="true" applyBorder="true" applyAlignment="true" applyProtection="false">
      <alignment horizontal="center" vertical="center" textRotation="0" wrapText="false" indent="0" shrinkToFit="false"/>
      <protection locked="true" hidden="false"/>
    </xf>
    <xf numFmtId="164" fontId="9" fillId="0" borderId="0" xfId="0" applyFont="true" applyBorder="true" applyAlignment="true" applyProtection="false">
      <alignment horizontal="left" vertical="bottom" textRotation="0" wrapText="false" indent="0" shrinkToFit="false"/>
      <protection locked="true" hidden="false"/>
    </xf>
    <xf numFmtId="164" fontId="9" fillId="0" borderId="38" xfId="0" applyFont="true" applyBorder="true" applyAlignment="true" applyProtection="false">
      <alignment horizontal="center" vertical="center" textRotation="0" wrapText="false" indent="0" shrinkToFit="false"/>
      <protection locked="true" hidden="false"/>
    </xf>
    <xf numFmtId="164" fontId="0" fillId="0" borderId="7" xfId="0" applyFont="true" applyBorder="true" applyAlignment="false" applyProtection="false">
      <alignment horizontal="general" vertical="bottom" textRotation="0" wrapText="false" indent="0" shrinkToFit="false"/>
      <protection locked="true" hidden="false"/>
    </xf>
    <xf numFmtId="164" fontId="0" fillId="0" borderId="7" xfId="0" applyFont="true" applyBorder="true" applyAlignment="true" applyProtection="false">
      <alignment horizontal="left" vertical="bottom" textRotation="0" wrapText="false" indent="0" shrinkToFit="false"/>
      <protection locked="true" hidden="false"/>
    </xf>
    <xf numFmtId="176" fontId="14" fillId="7" borderId="6" xfId="15" applyFont="true" applyBorder="true" applyAlignment="true" applyProtection="true">
      <alignment horizontal="general" vertical="bottom" textRotation="0" wrapText="false" indent="0" shrinkToFit="false"/>
      <protection locked="true" hidden="false"/>
    </xf>
    <xf numFmtId="164" fontId="0" fillId="11" borderId="7" xfId="0" applyFont="true" applyBorder="true" applyAlignment="true" applyProtection="false">
      <alignment horizontal="left" vertical="bottom" textRotation="0" wrapText="false" indent="0" shrinkToFit="false"/>
      <protection locked="true" hidden="false"/>
    </xf>
    <xf numFmtId="176" fontId="14" fillId="7" borderId="0" xfId="15" applyFont="true" applyBorder="true" applyAlignment="true" applyProtection="true">
      <alignment horizontal="general" vertical="bottom" textRotation="0" wrapText="false" indent="0" shrinkToFit="false"/>
      <protection locked="true" hidden="false"/>
    </xf>
    <xf numFmtId="164" fontId="0" fillId="0" borderId="7" xfId="0" applyFont="true" applyBorder="true" applyAlignment="false" applyProtection="false">
      <alignment horizontal="general" vertical="bottom" textRotation="0" wrapText="false" indent="0" shrinkToFit="false"/>
      <protection locked="true" hidden="false"/>
    </xf>
    <xf numFmtId="164" fontId="0" fillId="11" borderId="0" xfId="0" applyFont="false" applyBorder="false" applyAlignment="true" applyProtection="false">
      <alignment horizontal="general" vertical="center" textRotation="0" wrapText="false" indent="0" shrinkToFit="false"/>
      <protection locked="true" hidden="false"/>
    </xf>
    <xf numFmtId="164" fontId="9" fillId="0" borderId="38" xfId="0" applyFont="true" applyBorder="true" applyAlignment="true" applyProtection="false">
      <alignment horizontal="general" vertical="center" textRotation="0" wrapText="false" indent="0" shrinkToFit="false"/>
      <protection locked="true" hidden="false"/>
    </xf>
    <xf numFmtId="164" fontId="0" fillId="11" borderId="0" xfId="0" applyFont="true" applyBorder="true" applyAlignment="false" applyProtection="false">
      <alignment horizontal="general" vertical="bottom" textRotation="0" wrapText="false" indent="0" shrinkToFit="false"/>
      <protection locked="true" hidden="false"/>
    </xf>
    <xf numFmtId="177" fontId="0" fillId="0" borderId="0" xfId="19" applyFont="true" applyBorder="true" applyAlignment="true" applyProtection="tru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4" fontId="0" fillId="2" borderId="12" xfId="0" applyFont="false" applyBorder="true" applyAlignment="true" applyProtection="false">
      <alignment horizontal="general" vertical="center" textRotation="0" wrapText="false" indent="0" shrinkToFit="false"/>
      <protection locked="true" hidden="false"/>
    </xf>
    <xf numFmtId="164" fontId="0" fillId="2" borderId="13" xfId="0" applyFont="false" applyBorder="true" applyAlignment="true" applyProtection="false">
      <alignment horizontal="center" vertical="center" textRotation="0" wrapText="false" indent="0" shrinkToFit="false"/>
      <protection locked="true" hidden="false"/>
    </xf>
    <xf numFmtId="164" fontId="0" fillId="2" borderId="15" xfId="0" applyFont="false" applyBorder="true" applyAlignment="true" applyProtection="false">
      <alignment horizontal="center" vertical="center" textRotation="0" wrapText="false" indent="0" shrinkToFit="false"/>
      <protection locked="true" hidden="false"/>
    </xf>
    <xf numFmtId="164" fontId="0" fillId="11" borderId="7" xfId="0" applyFont="true" applyBorder="true" applyAlignment="false" applyProtection="false">
      <alignment horizontal="general" vertical="bottom" textRotation="0" wrapText="false" indent="0" shrinkToFit="false"/>
      <protection locked="true" hidden="false"/>
    </xf>
    <xf numFmtId="167" fontId="14" fillId="7" borderId="0" xfId="0" applyFont="true" applyBorder="false" applyAlignment="true" applyProtection="false">
      <alignment horizontal="general" vertical="center" textRotation="0" wrapText="false" indent="0" shrinkToFit="false"/>
      <protection locked="true" hidden="false"/>
    </xf>
    <xf numFmtId="164" fontId="11" fillId="0" borderId="0" xfId="20" applyFont="true" applyBorder="true" applyAlignment="true" applyProtection="true">
      <alignment horizontal="general" vertical="bottom" textRotation="0" wrapText="false" indent="0" shrinkToFit="false"/>
      <protection locked="true" hidden="false"/>
    </xf>
    <xf numFmtId="164" fontId="9" fillId="0" borderId="7" xfId="0" applyFont="true" applyBorder="true" applyAlignment="false" applyProtection="false">
      <alignment horizontal="general" vertical="bottom" textRotation="0" wrapText="false" indent="0" shrinkToFit="false"/>
      <protection locked="true" hidden="false"/>
    </xf>
    <xf numFmtId="164" fontId="34" fillId="13" borderId="0" xfId="0" applyFont="true" applyBorder="false" applyAlignment="true" applyProtection="false">
      <alignment horizontal="center" vertical="bottom" textRotation="0" wrapText="false" indent="0" shrinkToFit="false"/>
      <protection locked="true" hidden="false"/>
    </xf>
    <xf numFmtId="168" fontId="14" fillId="7" borderId="0" xfId="15" applyFont="true" applyBorder="true" applyAlignment="true" applyProtection="true">
      <alignment horizontal="general" vertical="center" textRotation="0" wrapText="false" indent="0" shrinkToFit="false"/>
      <protection locked="true" hidden="false"/>
    </xf>
    <xf numFmtId="168" fontId="14" fillId="7" borderId="0" xfId="0" applyFont="true" applyBorder="false" applyAlignment="true" applyProtection="false">
      <alignment horizontal="general" vertical="center" textRotation="0" wrapText="false" indent="0" shrinkToFit="false"/>
      <protection locked="true" hidden="false"/>
    </xf>
    <xf numFmtId="164" fontId="9" fillId="0" borderId="7" xfId="0" applyFont="true" applyBorder="true" applyAlignment="fals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general" vertical="center" textRotation="0" wrapText="false" indent="0" shrinkToFit="false"/>
      <protection locked="true" hidden="false"/>
    </xf>
    <xf numFmtId="165" fontId="14" fillId="7" borderId="0" xfId="15" applyFont="true" applyBorder="true" applyAlignment="true" applyProtection="true">
      <alignment horizontal="general" vertical="center" textRotation="0" wrapText="false" indent="0" shrinkToFit="false"/>
      <protection locked="true" hidden="false"/>
    </xf>
    <xf numFmtId="164" fontId="0" fillId="0" borderId="3" xfId="0" applyFont="true" applyBorder="true" applyAlignment="true" applyProtection="false">
      <alignment horizontal="general" vertical="center" textRotation="0" wrapText="false" indent="0" shrinkToFit="false"/>
      <protection locked="true" hidden="false"/>
    </xf>
    <xf numFmtId="168" fontId="14" fillId="7" borderId="11" xfId="0" applyFont="true" applyBorder="true" applyAlignment="true" applyProtection="false">
      <alignment horizontal="center" vertical="center" textRotation="0" wrapText="false" indent="0" shrinkToFit="false"/>
      <protection locked="true" hidden="false"/>
    </xf>
    <xf numFmtId="168" fontId="14" fillId="7" borderId="7" xfId="0" applyFont="true" applyBorder="true" applyAlignment="true" applyProtection="false">
      <alignment horizontal="center" vertical="center" textRotation="0" wrapText="false" indent="0" shrinkToFit="false"/>
      <protection locked="true" hidden="false"/>
    </xf>
    <xf numFmtId="164" fontId="0" fillId="2" borderId="3" xfId="0" applyFont="true" applyBorder="true" applyAlignment="true" applyProtection="false">
      <alignment horizontal="general" vertical="center" textRotation="0" wrapText="false" indent="0" shrinkToFit="false"/>
      <protection locked="true" hidden="false"/>
    </xf>
    <xf numFmtId="167" fontId="14" fillId="2" borderId="26" xfId="0" applyFont="true" applyBorder="true" applyAlignment="true" applyProtection="false">
      <alignment horizontal="center" vertical="center" textRotation="0" wrapText="false" indent="0" shrinkToFit="false"/>
      <protection locked="true" hidden="false"/>
    </xf>
    <xf numFmtId="164" fontId="0" fillId="0" borderId="35" xfId="0" applyFont="false" applyBorder="true" applyAlignment="true" applyProtection="false">
      <alignment horizontal="general" vertical="center" textRotation="0" wrapText="false" indent="0" shrinkToFit="false"/>
      <protection locked="true" hidden="false"/>
    </xf>
    <xf numFmtId="164" fontId="0" fillId="2" borderId="30" xfId="0" applyFont="false" applyBorder="true" applyAlignment="true" applyProtection="false">
      <alignment horizontal="general" vertical="center" textRotation="0" wrapText="false" indent="0" shrinkToFit="false"/>
      <protection locked="true" hidden="false"/>
    </xf>
    <xf numFmtId="167" fontId="14" fillId="2" borderId="19" xfId="0" applyFont="true" applyBorder="true" applyAlignment="true" applyProtection="false">
      <alignment horizontal="center" vertical="center" textRotation="0" wrapText="false" indent="0" shrinkToFit="false"/>
      <protection locked="true" hidden="false"/>
    </xf>
    <xf numFmtId="167" fontId="14" fillId="2" borderId="29" xfId="0" applyFont="true" applyBorder="true" applyAlignment="true" applyProtection="false">
      <alignment horizontal="center" vertical="center" textRotation="0" wrapText="false" indent="0" shrinkToFit="false"/>
      <protection locked="true" hidden="false"/>
    </xf>
    <xf numFmtId="164" fontId="9" fillId="0" borderId="39" xfId="0" applyFont="true" applyBorder="true" applyAlignment="false" applyProtection="false">
      <alignment horizontal="general" vertical="bottom" textRotation="0" wrapText="false" indent="0" shrinkToFit="false"/>
      <protection locked="true" hidden="false"/>
    </xf>
    <xf numFmtId="164" fontId="0" fillId="0" borderId="27" xfId="0" applyFont="true" applyBorder="true" applyAlignment="false" applyProtection="false">
      <alignment horizontal="general" vertical="bottom" textRotation="0" wrapText="false" indent="0" shrinkToFit="false"/>
      <protection locked="true" hidden="false"/>
    </xf>
    <xf numFmtId="164" fontId="9" fillId="2" borderId="40" xfId="0" applyFont="true" applyBorder="true" applyAlignment="true" applyProtection="false">
      <alignment horizontal="left" vertical="center" textRotation="0" wrapText="false" indent="0" shrinkToFit="false"/>
      <protection locked="true" hidden="false"/>
    </xf>
    <xf numFmtId="164" fontId="17" fillId="2" borderId="41" xfId="0" applyFont="true" applyBorder="true" applyAlignment="true" applyProtection="false">
      <alignment horizontal="center" vertical="center" textRotation="0" wrapText="false" indent="0" shrinkToFit="false"/>
      <protection locked="true" hidden="false"/>
    </xf>
    <xf numFmtId="167" fontId="14" fillId="2" borderId="42" xfId="0" applyFont="true" applyBorder="true" applyAlignment="true" applyProtection="false">
      <alignment horizontal="center" vertical="center" textRotation="0" wrapText="false" indent="0" shrinkToFit="false"/>
      <protection locked="true" hidden="false"/>
    </xf>
    <xf numFmtId="167" fontId="14" fillId="2" borderId="10" xfId="0" applyFont="true" applyBorder="true" applyAlignment="true" applyProtection="false">
      <alignment horizontal="center" vertical="center" textRotation="0" wrapText="false" indent="0" shrinkToFit="false"/>
      <protection locked="true" hidden="false"/>
    </xf>
    <xf numFmtId="164" fontId="0" fillId="2" borderId="7" xfId="0" applyFont="false" applyBorder="true" applyAlignment="false" applyProtection="false">
      <alignment horizontal="general" vertical="bottom" textRotation="0" wrapText="false" indent="0" shrinkToFit="false"/>
      <protection locked="true" hidden="false"/>
    </xf>
    <xf numFmtId="164" fontId="0" fillId="2" borderId="7" xfId="0" applyFont="false" applyBorder="true" applyAlignment="true" applyProtection="false">
      <alignment horizontal="general" vertical="center" textRotation="0" wrapText="false" indent="0" shrinkToFit="false"/>
      <protection locked="true" hidden="false"/>
    </xf>
    <xf numFmtId="164" fontId="9" fillId="0" borderId="43" xfId="0" applyFont="true" applyBorder="true" applyAlignment="false" applyProtection="false">
      <alignment horizontal="general" vertical="bottom" textRotation="0" wrapText="false" indent="0" shrinkToFit="false"/>
      <protection locked="true" hidden="false"/>
    </xf>
    <xf numFmtId="164" fontId="0" fillId="2" borderId="44" xfId="0" applyFont="true" applyBorder="true" applyAlignment="true" applyProtection="false">
      <alignment horizontal="right" vertical="center" textRotation="0" wrapText="false" indent="0" shrinkToFit="false"/>
      <protection locked="true" hidden="false"/>
    </xf>
    <xf numFmtId="164" fontId="17" fillId="2" borderId="43" xfId="0" applyFont="true" applyBorder="true" applyAlignment="true" applyProtection="false">
      <alignment horizontal="center" vertical="center" textRotation="0" wrapText="false" indent="0" shrinkToFit="false"/>
      <protection locked="true" hidden="false"/>
    </xf>
    <xf numFmtId="164" fontId="9" fillId="0" borderId="0" xfId="0" applyFont="true" applyBorder="false" applyAlignment="true" applyProtection="false">
      <alignment horizontal="general" vertical="center" textRotation="0" wrapText="false" indent="0" shrinkToFit="false"/>
      <protection locked="true" hidden="false"/>
    </xf>
    <xf numFmtId="167" fontId="27" fillId="6" borderId="32" xfId="0" applyFont="true" applyBorder="true" applyAlignment="true" applyProtection="false">
      <alignment horizontal="center" vertical="center" textRotation="0" wrapText="false" indent="0" shrinkToFit="false"/>
      <protection locked="true" hidden="false"/>
    </xf>
    <xf numFmtId="175" fontId="0" fillId="2" borderId="7" xfId="19" applyFont="true" applyBorder="true" applyAlignment="true" applyProtection="true">
      <alignment horizontal="general" vertical="center" textRotation="0" wrapText="false" indent="0" shrinkToFit="false"/>
      <protection locked="true" hidden="false"/>
    </xf>
    <xf numFmtId="164" fontId="0" fillId="2" borderId="44" xfId="0" applyFont="true" applyBorder="true" applyAlignment="true" applyProtection="false">
      <alignment horizontal="center" vertical="center" textRotation="0" wrapText="false" indent="0" shrinkToFit="false"/>
      <protection locked="true" hidden="false"/>
    </xf>
    <xf numFmtId="167" fontId="14" fillId="2" borderId="30" xfId="0" applyFont="true" applyBorder="true" applyAlignment="true" applyProtection="false">
      <alignment horizontal="center" vertical="center" textRotation="0" wrapText="false" indent="0" shrinkToFit="false"/>
      <protection locked="true" hidden="false"/>
    </xf>
    <xf numFmtId="164" fontId="0" fillId="2" borderId="45" xfId="0" applyFont="false" applyBorder="true" applyAlignment="true" applyProtection="false">
      <alignment horizontal="general" vertical="center" textRotation="0" wrapText="false" indent="0" shrinkToFit="false"/>
      <protection locked="true" hidden="false"/>
    </xf>
    <xf numFmtId="164" fontId="9" fillId="0" borderId="43" xfId="0" applyFont="true" applyBorder="true" applyAlignment="true" applyProtection="false">
      <alignment horizontal="right" vertical="center" textRotation="0" wrapText="false" indent="0" shrinkToFit="false"/>
      <protection locked="true" hidden="false"/>
    </xf>
    <xf numFmtId="164" fontId="0" fillId="2" borderId="40" xfId="0" applyFont="false" applyBorder="true" applyAlignment="true" applyProtection="false">
      <alignment horizontal="general" vertical="center" textRotation="0" wrapText="false" indent="0" shrinkToFit="false"/>
      <protection locked="true" hidden="false"/>
    </xf>
    <xf numFmtId="164" fontId="0" fillId="2" borderId="43" xfId="0" applyFont="false" applyBorder="true" applyAlignment="true" applyProtection="false">
      <alignment horizontal="center" vertical="center" textRotation="0" wrapText="false" indent="0" shrinkToFit="false"/>
      <protection locked="true" hidden="false"/>
    </xf>
    <xf numFmtId="164" fontId="0" fillId="2" borderId="46" xfId="0" applyFont="false" applyBorder="true" applyAlignment="true" applyProtection="false">
      <alignment horizontal="center" vertical="center" textRotation="0" wrapText="false" indent="0" shrinkToFit="false"/>
      <protection locked="true" hidden="false"/>
    </xf>
    <xf numFmtId="164" fontId="24" fillId="7" borderId="43" xfId="0" applyFont="true" applyBorder="true" applyAlignment="true" applyProtection="false">
      <alignment horizontal="center" vertical="bottom" textRotation="0" wrapText="false" indent="0" shrinkToFit="false"/>
      <protection locked="true" hidden="false"/>
    </xf>
    <xf numFmtId="167" fontId="14" fillId="7" borderId="43" xfId="0" applyFont="true" applyBorder="true" applyAlignment="false" applyProtection="false">
      <alignment horizontal="general" vertical="bottom" textRotation="0" wrapText="false" indent="0" shrinkToFit="false"/>
      <protection locked="true" hidden="false"/>
    </xf>
    <xf numFmtId="164" fontId="36" fillId="2" borderId="3" xfId="0" applyFont="true" applyBorder="true" applyAlignment="true" applyProtection="false">
      <alignment horizontal="left" vertical="center" textRotation="0" wrapText="true" indent="0" shrinkToFit="false"/>
      <protection locked="true" hidden="false"/>
    </xf>
    <xf numFmtId="164" fontId="36" fillId="2" borderId="3" xfId="0" applyFont="true" applyBorder="true" applyAlignment="true" applyProtection="false">
      <alignment horizontal="general" vertical="center" textRotation="0" wrapText="true" indent="0" shrinkToFit="false"/>
      <protection locked="true" hidden="false"/>
    </xf>
    <xf numFmtId="164" fontId="36" fillId="2" borderId="0" xfId="0" applyFont="true" applyBorder="true" applyAlignment="true" applyProtection="false">
      <alignment horizontal="general" vertical="center" textRotation="0" wrapText="true" indent="0" shrinkToFit="false"/>
      <protection locked="true" hidden="false"/>
    </xf>
    <xf numFmtId="164" fontId="36" fillId="2" borderId="0" xfId="0" applyFont="true" applyBorder="true" applyAlignment="true" applyProtection="false">
      <alignment horizontal="center" vertical="center" textRotation="0" wrapText="true" indent="0" shrinkToFit="false"/>
      <protection locked="true" hidden="false"/>
    </xf>
    <xf numFmtId="164" fontId="11" fillId="2" borderId="0" xfId="20" applyFont="true" applyBorder="true" applyAlignment="true" applyProtection="true">
      <alignment horizontal="center" vertical="bottom" textRotation="0" wrapText="false" indent="0" shrinkToFit="false"/>
      <protection locked="true" hidden="false"/>
    </xf>
    <xf numFmtId="164" fontId="9" fillId="14" borderId="0" xfId="0" applyFont="true" applyBorder="false" applyAlignment="false" applyProtection="false">
      <alignment horizontal="general" vertical="bottom" textRotation="0" wrapText="false" indent="0" shrinkToFit="false"/>
      <protection locked="true" hidden="false"/>
    </xf>
    <xf numFmtId="164" fontId="0" fillId="14" borderId="0" xfId="0" applyFont="false" applyBorder="false" applyAlignment="false" applyProtection="false">
      <alignment horizontal="general" vertical="bottom" textRotation="0" wrapText="false" indent="0" shrinkToFit="false"/>
      <protection locked="true" hidden="false"/>
    </xf>
    <xf numFmtId="164" fontId="11" fillId="14" borderId="0" xfId="20" applyFont="true" applyBorder="true" applyAlignment="true" applyProtection="true">
      <alignment horizontal="general" vertical="bottom" textRotation="0" wrapText="false" indent="0" shrinkToFit="false"/>
      <protection locked="true" hidden="false"/>
    </xf>
    <xf numFmtId="164" fontId="9" fillId="15" borderId="0" xfId="0" applyFont="true" applyBorder="false" applyAlignment="false" applyProtection="false">
      <alignment horizontal="general" vertical="bottom" textRotation="0" wrapText="false" indent="0" shrinkToFit="false"/>
      <protection locked="true" hidden="false"/>
    </xf>
    <xf numFmtId="164" fontId="0" fillId="15" borderId="0" xfId="0" applyFont="false" applyBorder="false" applyAlignment="false" applyProtection="false">
      <alignment horizontal="general" vertical="bottom" textRotation="0" wrapText="false" indent="0" shrinkToFit="false"/>
      <protection locked="true" hidden="false"/>
    </xf>
    <xf numFmtId="164" fontId="11" fillId="15" borderId="0" xfId="20" applyFont="true" applyBorder="true" applyAlignment="true" applyProtection="true">
      <alignment horizontal="general" vertical="bottom" textRotation="0" wrapText="false" indent="0" shrinkToFit="false"/>
      <protection locked="true" hidden="false"/>
    </xf>
    <xf numFmtId="164" fontId="9" fillId="3" borderId="8" xfId="0" applyFont="true" applyBorder="true" applyAlignment="true" applyProtection="false">
      <alignment horizontal="general" vertical="center" textRotation="0" wrapText="false" indent="0" shrinkToFit="false"/>
      <protection locked="true" hidden="false"/>
    </xf>
    <xf numFmtId="164" fontId="45" fillId="3" borderId="9" xfId="0" applyFont="true" applyBorder="true" applyAlignment="true" applyProtection="false">
      <alignment horizontal="center" vertical="center" textRotation="0" wrapText="false" indent="0" shrinkToFit="false"/>
      <protection locked="true" hidden="false"/>
    </xf>
    <xf numFmtId="164" fontId="9" fillId="3" borderId="9" xfId="0" applyFont="true" applyBorder="true" applyAlignment="true" applyProtection="false">
      <alignment horizontal="center" vertical="center" textRotation="0" wrapText="false" indent="0" shrinkToFit="false"/>
      <protection locked="true" hidden="false"/>
    </xf>
    <xf numFmtId="164" fontId="9" fillId="3" borderId="10" xfId="0" applyFont="true" applyBorder="true" applyAlignment="true" applyProtection="false">
      <alignment horizontal="center" vertical="center" textRotation="0" wrapText="false" indent="0" shrinkToFit="false"/>
      <protection locked="true" hidden="false"/>
    </xf>
    <xf numFmtId="164" fontId="0" fillId="3" borderId="3" xfId="0" applyFont="true" applyBorder="true" applyAlignment="true" applyProtection="false">
      <alignment horizontal="right" vertical="center" textRotation="0" wrapText="false" indent="0" shrinkToFit="false"/>
      <protection locked="true" hidden="false"/>
    </xf>
    <xf numFmtId="164" fontId="17" fillId="3" borderId="0" xfId="0" applyFont="true" applyBorder="true" applyAlignment="true" applyProtection="false">
      <alignment horizontal="center" vertical="center" textRotation="0" wrapText="false" indent="0" shrinkToFit="false"/>
      <protection locked="true" hidden="false"/>
    </xf>
    <xf numFmtId="168" fontId="14" fillId="3" borderId="0" xfId="0" applyFont="true" applyBorder="true" applyAlignment="true" applyProtection="false">
      <alignment horizontal="center" vertical="center" textRotation="0" wrapText="false" indent="0" shrinkToFit="false"/>
      <protection locked="true" hidden="false"/>
    </xf>
    <xf numFmtId="168" fontId="14" fillId="3" borderId="4" xfId="0" applyFont="true" applyBorder="true" applyAlignment="true" applyProtection="false">
      <alignment horizontal="center" vertical="center" textRotation="0" wrapText="false" indent="0" shrinkToFit="false"/>
      <protection locked="true" hidden="false"/>
    </xf>
    <xf numFmtId="164" fontId="9" fillId="3" borderId="3" xfId="0" applyFont="true" applyBorder="true" applyAlignment="true" applyProtection="false">
      <alignment horizontal="right" vertical="center" textRotation="0" wrapText="false" indent="0" shrinkToFit="false"/>
      <protection locked="true" hidden="false"/>
    </xf>
    <xf numFmtId="164" fontId="21" fillId="3" borderId="4" xfId="0" applyFont="true" applyBorder="true" applyAlignment="true" applyProtection="false">
      <alignment horizontal="general" vertical="center" textRotation="0" wrapText="false" indent="0" shrinkToFit="false"/>
      <protection locked="true" hidden="false"/>
    </xf>
    <xf numFmtId="164" fontId="27" fillId="6" borderId="47" xfId="0" applyFont="true" applyBorder="true" applyAlignment="true" applyProtection="false">
      <alignment horizontal="center" vertical="center" textRotation="0" wrapText="false" indent="0" shrinkToFit="false"/>
      <protection locked="true" hidden="false"/>
    </xf>
    <xf numFmtId="164" fontId="9" fillId="9" borderId="8" xfId="0" applyFont="true" applyBorder="true" applyAlignment="true" applyProtection="false">
      <alignment horizontal="general" vertical="center" textRotation="0" wrapText="false" indent="0" shrinkToFit="false"/>
      <protection locked="true" hidden="false"/>
    </xf>
    <xf numFmtId="164" fontId="9" fillId="9" borderId="9" xfId="0" applyFont="true" applyBorder="true" applyAlignment="true" applyProtection="false">
      <alignment horizontal="general" vertical="center" textRotation="0" wrapText="false" indent="0" shrinkToFit="false"/>
      <protection locked="true" hidden="false"/>
    </xf>
    <xf numFmtId="164" fontId="9" fillId="9" borderId="9" xfId="0" applyFont="true" applyBorder="true" applyAlignment="true" applyProtection="false">
      <alignment horizontal="center" vertical="center" textRotation="0" wrapText="false" indent="0" shrinkToFit="false"/>
      <protection locked="true" hidden="false"/>
    </xf>
    <xf numFmtId="164" fontId="9" fillId="9" borderId="10" xfId="0" applyFont="true" applyBorder="true" applyAlignment="true" applyProtection="false">
      <alignment horizontal="center" vertical="center" textRotation="0" wrapText="false" indent="0" shrinkToFit="false"/>
      <protection locked="true" hidden="false"/>
    </xf>
    <xf numFmtId="168" fontId="11" fillId="12" borderId="0" xfId="20" applyFont="true" applyBorder="true" applyAlignment="true" applyProtection="true">
      <alignment horizontal="general" vertical="bottom" textRotation="0" wrapText="false" indent="0" shrinkToFit="false"/>
      <protection locked="true" hidden="false"/>
    </xf>
    <xf numFmtId="164" fontId="0" fillId="9" borderId="3" xfId="0" applyFont="true" applyBorder="true" applyAlignment="true" applyProtection="false">
      <alignment horizontal="right" vertical="center" textRotation="0" wrapText="false" indent="0" shrinkToFit="false"/>
      <protection locked="true" hidden="false"/>
    </xf>
    <xf numFmtId="164" fontId="17" fillId="16" borderId="0" xfId="0" applyFont="true" applyBorder="true" applyAlignment="true" applyProtection="false">
      <alignment horizontal="center" vertical="center" textRotation="0" wrapText="false" indent="0" shrinkToFit="false"/>
      <protection locked="true" hidden="false"/>
    </xf>
    <xf numFmtId="172" fontId="25" fillId="6" borderId="7" xfId="0" applyFont="true" applyBorder="true" applyAlignment="true" applyProtection="false">
      <alignment horizontal="center" vertical="center" textRotation="0" wrapText="false" indent="0" shrinkToFit="false"/>
      <protection locked="true" hidden="false"/>
    </xf>
    <xf numFmtId="164" fontId="0" fillId="16" borderId="3" xfId="0" applyFont="false" applyBorder="true" applyAlignment="true" applyProtection="false">
      <alignment horizontal="right" vertical="center" textRotation="0" wrapText="false" indent="0" shrinkToFit="false"/>
      <protection locked="true" hidden="false"/>
    </xf>
    <xf numFmtId="172" fontId="14" fillId="7" borderId="7" xfId="19" applyFont="true" applyBorder="true" applyAlignment="true" applyProtection="true">
      <alignment horizontal="center" vertical="center" textRotation="0" wrapText="false" indent="0" shrinkToFit="false"/>
      <protection locked="true" hidden="false"/>
    </xf>
    <xf numFmtId="164" fontId="17" fillId="9" borderId="0" xfId="0" applyFont="true" applyBorder="true" applyAlignment="true" applyProtection="false">
      <alignment horizontal="center" vertical="center" textRotation="0" wrapText="false" indent="0" shrinkToFit="false"/>
      <protection locked="true" hidden="false"/>
    </xf>
    <xf numFmtId="167" fontId="46" fillId="9" borderId="7" xfId="0" applyFont="true" applyBorder="true" applyAlignment="true" applyProtection="false">
      <alignment horizontal="center" vertical="center" textRotation="0" wrapText="false" indent="0" shrinkToFit="false"/>
      <protection locked="true" hidden="false"/>
    </xf>
    <xf numFmtId="164" fontId="14" fillId="7" borderId="0" xfId="0" applyFont="true" applyBorder="true" applyAlignment="true" applyProtection="false">
      <alignment horizontal="center" vertical="center" textRotation="0" wrapText="false" indent="0" shrinkToFit="false"/>
      <protection locked="true" hidden="false"/>
    </xf>
    <xf numFmtId="164" fontId="14" fillId="7" borderId="26" xfId="0" applyFont="true" applyBorder="true" applyAlignment="true" applyProtection="false">
      <alignment horizontal="center" vertical="center" textRotation="0" wrapText="false" indent="0" shrinkToFit="false"/>
      <protection locked="true" hidden="false"/>
    </xf>
    <xf numFmtId="164" fontId="15" fillId="16" borderId="3" xfId="0" applyFont="true" applyBorder="true" applyAlignment="true" applyProtection="false">
      <alignment horizontal="right" vertical="center" textRotation="0" wrapText="false" indent="0" shrinkToFit="false"/>
      <protection locked="true" hidden="false"/>
    </xf>
    <xf numFmtId="164" fontId="47" fillId="9" borderId="0" xfId="0" applyFont="true" applyBorder="true" applyAlignment="true" applyProtection="false">
      <alignment horizontal="center" vertical="center" textRotation="0" wrapText="false" indent="0" shrinkToFit="false"/>
      <protection locked="true" hidden="false"/>
    </xf>
    <xf numFmtId="164" fontId="0" fillId="9" borderId="0" xfId="0" applyFont="false" applyBorder="false" applyAlignment="true" applyProtection="false">
      <alignment horizontal="general" vertical="center" textRotation="0" wrapText="false" indent="0" shrinkToFit="false"/>
      <protection locked="true" hidden="false"/>
    </xf>
    <xf numFmtId="170" fontId="14" fillId="9" borderId="33" xfId="0" applyFont="true" applyBorder="true" applyAlignment="true" applyProtection="false">
      <alignment horizontal="center" vertical="center" textRotation="0" wrapText="false" indent="0" shrinkToFit="false"/>
      <protection locked="true" hidden="false"/>
    </xf>
    <xf numFmtId="164" fontId="0" fillId="9" borderId="34" xfId="0" applyFont="true" applyBorder="true" applyAlignment="true" applyProtection="false">
      <alignment horizontal="right" vertical="center" textRotation="0" wrapText="false" indent="0" shrinkToFit="false"/>
      <protection locked="true" hidden="false"/>
    </xf>
    <xf numFmtId="164" fontId="21" fillId="16" borderId="37" xfId="0" applyFont="true" applyBorder="true" applyAlignment="true" applyProtection="false">
      <alignment horizontal="left" vertical="center" textRotation="0" wrapText="false" indent="0" shrinkToFit="false"/>
      <protection locked="true" hidden="false"/>
    </xf>
    <xf numFmtId="164" fontId="0" fillId="9" borderId="36" xfId="0" applyFont="true" applyBorder="true" applyAlignment="true" applyProtection="false">
      <alignment horizontal="right" vertical="center" textRotation="0" wrapText="false" indent="0" shrinkToFit="false"/>
      <protection locked="true" hidden="false"/>
    </xf>
    <xf numFmtId="164" fontId="21" fillId="16" borderId="48" xfId="0" applyFont="true" applyBorder="true" applyAlignment="true" applyProtection="false">
      <alignment horizontal="left" vertical="center" textRotation="0" wrapText="false" indent="0" shrinkToFit="false"/>
      <protection locked="true" hidden="false"/>
    </xf>
    <xf numFmtId="164" fontId="33" fillId="6" borderId="11" xfId="0" applyFont="true" applyBorder="true" applyAlignment="true" applyProtection="false">
      <alignment horizontal="center" vertical="center" textRotation="0" wrapText="false" indent="0" shrinkToFit="false"/>
      <protection locked="true" hidden="false"/>
    </xf>
    <xf numFmtId="172" fontId="25" fillId="6" borderId="11" xfId="0" applyFont="true" applyBorder="true" applyAlignment="true" applyProtection="false">
      <alignment horizontal="center" vertical="center" textRotation="0" wrapText="false" indent="0" shrinkToFit="false"/>
      <protection locked="true" hidden="false"/>
    </xf>
    <xf numFmtId="164" fontId="12" fillId="0" borderId="0" xfId="0" applyFont="true" applyBorder="true" applyAlignment="true" applyProtection="false">
      <alignment horizontal="general" vertical="center" textRotation="0" wrapText="true" indent="0" shrinkToFit="false"/>
      <protection locked="true" hidden="false"/>
    </xf>
    <xf numFmtId="164" fontId="9" fillId="5" borderId="49" xfId="0" applyFont="true" applyBorder="true" applyAlignment="true" applyProtection="false">
      <alignment horizontal="left" vertical="center" textRotation="0" wrapText="false" indent="0" shrinkToFit="false"/>
      <protection locked="true" hidden="false"/>
    </xf>
    <xf numFmtId="164" fontId="0" fillId="5" borderId="34" xfId="0" applyFont="true" applyBorder="true" applyAlignment="true" applyProtection="false">
      <alignment horizontal="right" vertical="center" textRotation="0" wrapText="false" indent="0" shrinkToFit="false"/>
      <protection locked="true" hidden="false"/>
    </xf>
    <xf numFmtId="164" fontId="48" fillId="5" borderId="28" xfId="0" applyFont="true" applyBorder="true" applyAlignment="true" applyProtection="false">
      <alignment horizontal="center" vertical="center" textRotation="0" wrapText="false" indent="0" shrinkToFit="false"/>
      <protection locked="true" hidden="false"/>
    </xf>
    <xf numFmtId="164" fontId="0" fillId="5" borderId="3" xfId="0" applyFont="false" applyBorder="true" applyAlignment="true" applyProtection="false">
      <alignment horizontal="right" vertical="center" textRotation="0" wrapText="false" indent="0" shrinkToFit="false"/>
      <protection locked="true" hidden="false"/>
    </xf>
    <xf numFmtId="164" fontId="17" fillId="5" borderId="0" xfId="0" applyFont="true" applyBorder="true" applyAlignment="true" applyProtection="false">
      <alignment horizontal="center" vertical="center" textRotation="0" wrapText="false" indent="0" shrinkToFit="false"/>
      <protection locked="true" hidden="false"/>
    </xf>
    <xf numFmtId="170" fontId="14" fillId="5" borderId="26" xfId="0" applyFont="true" applyBorder="true" applyAlignment="true" applyProtection="false">
      <alignment horizontal="center" vertical="center" textRotation="0" wrapText="false" indent="0" shrinkToFit="false"/>
      <protection locked="true" hidden="false"/>
    </xf>
    <xf numFmtId="170" fontId="14" fillId="5" borderId="33" xfId="0" applyFont="true" applyBorder="true" applyAlignment="true" applyProtection="false">
      <alignment horizontal="center" vertical="center" textRotation="0" wrapText="false" indent="0" shrinkToFit="false"/>
      <protection locked="true" hidden="false"/>
    </xf>
    <xf numFmtId="164" fontId="9" fillId="5" borderId="3" xfId="0" applyFont="true" applyBorder="true" applyAlignment="true" applyProtection="false">
      <alignment horizontal="right" vertical="center" textRotation="0" wrapText="false" indent="0" shrinkToFit="false"/>
      <protection locked="true" hidden="false"/>
    </xf>
    <xf numFmtId="164" fontId="21" fillId="5" borderId="0" xfId="0" applyFont="true" applyBorder="true" applyAlignment="true" applyProtection="false">
      <alignment horizontal="general" vertical="center" textRotation="0" wrapText="false" indent="0" shrinkToFit="false"/>
      <protection locked="true" hidden="false"/>
    </xf>
    <xf numFmtId="164" fontId="0" fillId="5" borderId="36" xfId="0" applyFont="true" applyBorder="true" applyAlignment="true" applyProtection="false">
      <alignment horizontal="right" vertical="center" textRotation="0" wrapText="false" indent="0" shrinkToFit="false"/>
      <protection locked="true" hidden="false"/>
    </xf>
    <xf numFmtId="164" fontId="17" fillId="5" borderId="6" xfId="0" applyFont="true" applyBorder="true" applyAlignment="true" applyProtection="false">
      <alignment horizontal="center" vertical="center" textRotation="0" wrapText="false" indent="0" shrinkToFit="false"/>
      <protection locked="true" hidden="false"/>
    </xf>
    <xf numFmtId="164" fontId="0" fillId="17" borderId="0" xfId="0" applyFont="false" applyBorder="false" applyAlignment="false" applyProtection="false">
      <alignment horizontal="general" vertical="bottom" textRotation="0" wrapText="false" indent="0" shrinkToFit="false"/>
      <protection locked="true" hidden="false"/>
    </xf>
    <xf numFmtId="164" fontId="20" fillId="18" borderId="0" xfId="0" applyFont="true" applyBorder="false" applyAlignment="false" applyProtection="false">
      <alignment horizontal="general" vertical="bottom" textRotation="0" wrapText="false" indent="0" shrinkToFit="false"/>
      <protection locked="true" hidden="false"/>
    </xf>
    <xf numFmtId="164" fontId="0" fillId="18" borderId="0" xfId="0" applyFont="false" applyBorder="false" applyAlignment="false" applyProtection="false">
      <alignment horizontal="general" vertical="bottom" textRotation="0" wrapText="false" indent="0" shrinkToFit="false"/>
      <protection locked="true" hidden="false"/>
    </xf>
    <xf numFmtId="164" fontId="11" fillId="18" borderId="0" xfId="20" applyFont="true" applyBorder="true" applyAlignment="true" applyProtection="true">
      <alignment horizontal="general" vertical="bottom" textRotation="0" wrapText="false" indent="0" shrinkToFit="false"/>
      <protection locked="true" hidden="false"/>
    </xf>
    <xf numFmtId="164" fontId="9" fillId="18" borderId="0" xfId="0" applyFont="true" applyBorder="false" applyAlignment="true" applyProtection="false">
      <alignment horizontal="center" vertical="bottom" textRotation="0" wrapText="false" indent="0" shrinkToFit="false"/>
      <protection locked="true" hidden="false"/>
    </xf>
    <xf numFmtId="164" fontId="9" fillId="18" borderId="0" xfId="0" applyFont="true" applyBorder="false" applyAlignment="true" applyProtection="false">
      <alignment horizontal="left" vertical="bottom" textRotation="0" wrapText="false" indent="0" shrinkToFit="false"/>
      <protection locked="true" hidden="false"/>
    </xf>
    <xf numFmtId="164" fontId="9" fillId="18" borderId="0" xfId="0" applyFont="true" applyBorder="false" applyAlignment="false" applyProtection="false">
      <alignment horizontal="general" vertical="bottom" textRotation="0" wrapText="false" indent="0" shrinkToFit="false"/>
      <protection locked="true" hidden="false"/>
    </xf>
    <xf numFmtId="164" fontId="20" fillId="9" borderId="0" xfId="0" applyFont="true" applyBorder="false" applyAlignment="false" applyProtection="false">
      <alignment horizontal="general" vertical="bottom" textRotation="0" wrapText="false" indent="0" shrinkToFit="false"/>
      <protection locked="true" hidden="false"/>
    </xf>
    <xf numFmtId="164" fontId="11" fillId="9" borderId="0" xfId="20" applyFont="true" applyBorder="true" applyAlignment="true" applyProtection="true">
      <alignment horizontal="general" vertical="bottom" textRotation="0" wrapText="false" indent="0" shrinkToFit="false"/>
      <protection locked="true" hidden="false"/>
    </xf>
    <xf numFmtId="164" fontId="9" fillId="9" borderId="0" xfId="0" applyFont="true" applyBorder="false" applyAlignment="true" applyProtection="false">
      <alignment horizontal="center" vertical="bottom" textRotation="0" wrapText="false" indent="0" shrinkToFit="false"/>
      <protection locked="true" hidden="false"/>
    </xf>
    <xf numFmtId="164" fontId="9" fillId="9" borderId="0" xfId="0" applyFont="true" applyBorder="false" applyAlignment="false" applyProtection="false">
      <alignment horizontal="general" vertical="bottom" textRotation="0" wrapText="false" indent="0" shrinkToFit="false"/>
      <protection locked="true" hidden="false"/>
    </xf>
    <xf numFmtId="164" fontId="20" fillId="14" borderId="0" xfId="0" applyFont="true" applyBorder="false" applyAlignment="false" applyProtection="false">
      <alignment horizontal="general" vertical="bottom" textRotation="0" wrapText="false" indent="0" shrinkToFit="false"/>
      <protection locked="true" hidden="false"/>
    </xf>
    <xf numFmtId="164" fontId="9" fillId="14" borderId="0" xfId="0" applyFont="true" applyBorder="fals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64" fontId="49" fillId="16" borderId="0" xfId="0" applyFont="true" applyBorder="false" applyAlignment="true" applyProtection="false">
      <alignment horizontal="center" vertical="bottom" textRotation="0" wrapText="false" indent="0" shrinkToFit="false"/>
      <protection locked="true" hidden="false"/>
    </xf>
    <xf numFmtId="164" fontId="49" fillId="9" borderId="0" xfId="0" applyFont="true" applyBorder="false" applyAlignment="true" applyProtection="false">
      <alignment horizontal="center" vertical="bottom" textRotation="0" wrapText="false" indent="0" shrinkToFit="false"/>
      <protection locked="true" hidden="false"/>
    </xf>
    <xf numFmtId="164" fontId="49" fillId="19" borderId="0" xfId="0" applyFont="true" applyBorder="false" applyAlignment="true" applyProtection="false">
      <alignment horizontal="center" vertical="bottom" textRotation="0" wrapText="false" indent="0" shrinkToFit="false"/>
      <protection locked="true" hidden="false"/>
    </xf>
    <xf numFmtId="164" fontId="50" fillId="9" borderId="0" xfId="0" applyFont="true" applyBorder="false" applyAlignment="true" applyProtection="false">
      <alignment horizontal="center" vertical="bottom" textRotation="0" wrapText="false" indent="0" shrinkToFit="false"/>
      <protection locked="true" hidden="false"/>
    </xf>
    <xf numFmtId="164" fontId="49" fillId="0" borderId="0" xfId="0" applyFont="true" applyBorder="false" applyAlignment="true" applyProtection="false">
      <alignment horizontal="center" vertical="bottom" textRotation="0" wrapText="false" indent="0" shrinkToFit="false"/>
      <protection locked="true" hidden="false"/>
    </xf>
    <xf numFmtId="164" fontId="49" fillId="20" borderId="0" xfId="0" applyFont="true" applyBorder="false" applyAlignment="true" applyProtection="false">
      <alignment horizontal="center" vertical="bottom" textRotation="0" wrapText="false" indent="0" shrinkToFit="false"/>
      <protection locked="true" hidden="false"/>
    </xf>
    <xf numFmtId="169" fontId="49" fillId="19" borderId="0" xfId="0" applyFont="true" applyBorder="false" applyAlignment="true" applyProtection="false">
      <alignment horizontal="center" vertical="bottom" textRotation="0" wrapText="false" indent="0" shrinkToFit="false"/>
      <protection locked="true" hidden="false"/>
    </xf>
    <xf numFmtId="168" fontId="49" fillId="16" borderId="0" xfId="0" applyFont="true" applyBorder="false" applyAlignment="true" applyProtection="false">
      <alignment horizontal="center" vertical="bottom" textRotation="0" wrapText="false" indent="0" shrinkToFit="false"/>
      <protection locked="true" hidden="false"/>
    </xf>
    <xf numFmtId="164" fontId="9" fillId="19" borderId="0" xfId="0" applyFont="true" applyBorder="false" applyAlignment="false" applyProtection="false">
      <alignment horizontal="general" vertical="bottom" textRotation="0" wrapText="false" indent="0" shrinkToFit="false"/>
      <protection locked="true" hidden="false"/>
    </xf>
    <xf numFmtId="164" fontId="9" fillId="16" borderId="0" xfId="0" applyFont="true" applyBorder="false" applyAlignment="false" applyProtection="false">
      <alignment horizontal="general" vertical="bottom" textRotation="0" wrapText="false" indent="0" shrinkToFit="false"/>
      <protection locked="true" hidden="false"/>
    </xf>
    <xf numFmtId="164" fontId="49" fillId="16" borderId="0" xfId="0" applyFont="true" applyBorder="false" applyAlignment="true" applyProtection="false">
      <alignment horizontal="center" vertical="bottom" textRotation="0" wrapText="false" indent="0" shrinkToFit="false"/>
      <protection locked="true" hidden="false"/>
    </xf>
    <xf numFmtId="164" fontId="49" fillId="9" borderId="0" xfId="0" applyFont="true" applyBorder="false" applyAlignment="true" applyProtection="false">
      <alignment horizontal="center" vertical="bottom" textRotation="0" wrapText="false" indent="0" shrinkToFit="false"/>
      <protection locked="true" hidden="false"/>
    </xf>
    <xf numFmtId="164" fontId="49" fillId="19" borderId="0" xfId="0" applyFont="true" applyBorder="false" applyAlignment="true" applyProtection="false">
      <alignment horizontal="center" vertical="bottom" textRotation="0" wrapText="false" indent="0" shrinkToFit="false"/>
      <protection locked="true" hidden="false"/>
    </xf>
    <xf numFmtId="164" fontId="49" fillId="0" borderId="0" xfId="0" applyFont="true" applyBorder="false" applyAlignment="true" applyProtection="false">
      <alignment horizontal="center" vertical="bottom" textRotation="0" wrapText="false" indent="0" shrinkToFit="false"/>
      <protection locked="true" hidden="false"/>
    </xf>
    <xf numFmtId="164" fontId="49" fillId="16" borderId="0" xfId="19" applyFont="true" applyBorder="true" applyAlignment="true" applyProtection="true">
      <alignment horizontal="center" vertical="bottom" textRotation="0" wrapText="false" indent="0" shrinkToFit="false"/>
      <protection locked="true" hidden="false"/>
    </xf>
    <xf numFmtId="164" fontId="49" fillId="0" borderId="0" xfId="19" applyFont="true" applyBorder="true" applyAlignment="true" applyProtection="true">
      <alignment horizontal="center" vertical="bottom" textRotation="0" wrapText="false" indent="0" shrinkToFit="false"/>
      <protection locked="true" hidden="false"/>
    </xf>
    <xf numFmtId="164" fontId="49" fillId="9" borderId="0" xfId="19" applyFont="true" applyBorder="true" applyAlignment="true" applyProtection="true">
      <alignment horizontal="center" vertical="bottom" textRotation="0" wrapText="false" indent="0" shrinkToFit="false"/>
      <protection locked="true" hidden="false"/>
    </xf>
    <xf numFmtId="164" fontId="49" fillId="19" borderId="0" xfId="19" applyFont="true" applyBorder="true" applyAlignment="true" applyProtection="true">
      <alignment horizontal="center" vertical="bottom" textRotation="0" wrapText="false" indent="0" shrinkToFit="false"/>
      <protection locked="true" hidden="false"/>
    </xf>
    <xf numFmtId="168" fontId="49" fillId="9" borderId="0" xfId="19" applyFont="true" applyBorder="true" applyAlignment="true" applyProtection="true">
      <alignment horizontal="center" vertical="bottom" textRotation="0" wrapText="false" indent="0" shrinkToFit="false"/>
      <protection locked="true" hidden="false"/>
    </xf>
    <xf numFmtId="168" fontId="49" fillId="0" borderId="0" xfId="19" applyFont="true" applyBorder="true" applyAlignment="true" applyProtection="true">
      <alignment horizontal="center" vertical="bottom" textRotation="0" wrapText="false" indent="0" shrinkToFit="false"/>
      <protection locked="true" hidden="false"/>
    </xf>
    <xf numFmtId="168" fontId="49" fillId="19" borderId="0" xfId="19" applyFont="true" applyBorder="true" applyAlignment="true" applyProtection="true">
      <alignment horizontal="center" vertical="bottom" textRotation="0" wrapText="false" indent="0" shrinkToFit="false"/>
      <protection locked="true" hidden="false"/>
    </xf>
    <xf numFmtId="167" fontId="49" fillId="9" borderId="0" xfId="19" applyFont="true" applyBorder="true" applyAlignment="true" applyProtection="true">
      <alignment horizontal="center" vertical="bottom" textRotation="0" wrapText="false" indent="0" shrinkToFit="false"/>
      <protection locked="true" hidden="false"/>
    </xf>
    <xf numFmtId="167" fontId="49" fillId="20" borderId="0" xfId="19" applyFont="true" applyBorder="true" applyAlignment="true" applyProtection="true">
      <alignment horizontal="center" vertical="bottom" textRotation="0" wrapText="false" indent="0" shrinkToFit="false"/>
      <protection locked="true" hidden="false"/>
    </xf>
    <xf numFmtId="167" fontId="49" fillId="19" borderId="0" xfId="19" applyFont="true" applyBorder="true" applyAlignment="true" applyProtection="true">
      <alignment horizontal="center" vertical="bottom" textRotation="0" wrapText="false" indent="0" shrinkToFit="false"/>
      <protection locked="true" hidden="false"/>
    </xf>
    <xf numFmtId="167" fontId="49" fillId="0" borderId="0" xfId="19" applyFont="true" applyBorder="true" applyAlignment="true" applyProtection="true">
      <alignment horizontal="center" vertical="bottom" textRotation="0" wrapText="false" indent="0" shrinkToFit="false"/>
      <protection locked="true" hidden="false"/>
    </xf>
    <xf numFmtId="180" fontId="49" fillId="16" borderId="0" xfId="19" applyFont="true" applyBorder="true" applyAlignment="true" applyProtection="true">
      <alignment horizontal="center" vertical="bottom" textRotation="0" wrapText="false" indent="0" shrinkToFit="false"/>
      <protection locked="true" hidden="false"/>
    </xf>
    <xf numFmtId="180" fontId="49" fillId="9" borderId="0" xfId="0" applyFont="true" applyBorder="false" applyAlignment="true" applyProtection="false">
      <alignment horizontal="center" vertical="bottom" textRotation="0" wrapText="false" indent="0" shrinkToFit="false"/>
      <protection locked="true" hidden="false"/>
    </xf>
    <xf numFmtId="180" fontId="49" fillId="0" borderId="0" xfId="0" applyFont="true" applyBorder="false" applyAlignment="true" applyProtection="false">
      <alignment horizontal="center" vertical="bottom" textRotation="0" wrapText="false" indent="0" shrinkToFit="false"/>
      <protection locked="true" hidden="false"/>
    </xf>
    <xf numFmtId="180" fontId="49" fillId="19" borderId="0" xfId="0" applyFont="true" applyBorder="false" applyAlignment="true" applyProtection="false">
      <alignment horizontal="center" vertical="bottom" textRotation="0" wrapText="false" indent="0" shrinkToFit="false"/>
      <protection locked="true" hidden="false"/>
    </xf>
    <xf numFmtId="180" fontId="49" fillId="16" borderId="0" xfId="0" applyFont="true" applyBorder="false" applyAlignment="true" applyProtection="false">
      <alignment horizontal="center" vertical="bottom" textRotation="0" wrapText="false" indent="0" shrinkToFit="false"/>
      <protection locked="true" hidden="false"/>
    </xf>
    <xf numFmtId="181" fontId="49" fillId="16" borderId="0" xfId="0" applyFont="true" applyBorder="false" applyAlignment="true" applyProtection="false">
      <alignment horizontal="center" vertical="bottom" textRotation="0" wrapText="false" indent="0" shrinkToFit="false"/>
      <protection locked="true" hidden="false"/>
    </xf>
    <xf numFmtId="167" fontId="49" fillId="16" borderId="0" xfId="0" applyFont="true" applyBorder="false" applyAlignment="true" applyProtection="false">
      <alignment horizontal="center" vertical="bottom" textRotation="0" wrapText="false" indent="0" shrinkToFit="false"/>
      <protection locked="true" hidden="false"/>
    </xf>
    <xf numFmtId="164" fontId="49" fillId="0" borderId="0" xfId="15" applyFont="true" applyBorder="true" applyAlignment="true" applyProtection="true">
      <alignment horizontal="center" vertical="bottom" textRotation="0" wrapText="false" indent="0" shrinkToFit="false"/>
      <protection locked="true" hidden="false"/>
    </xf>
    <xf numFmtId="180" fontId="49" fillId="19" borderId="0" xfId="19" applyFont="true" applyBorder="true" applyAlignment="true" applyProtection="true">
      <alignment horizontal="center" vertical="bottom" textRotation="0" wrapText="false" indent="0" shrinkToFit="false"/>
      <protection locked="true" hidden="false"/>
    </xf>
    <xf numFmtId="180" fontId="49" fillId="9" borderId="0" xfId="19" applyFont="true" applyBorder="true" applyAlignment="true" applyProtection="true">
      <alignment horizontal="center" vertical="bottom" textRotation="0" wrapText="false" indent="0" shrinkToFit="false"/>
      <protection locked="true" hidden="false"/>
    </xf>
    <xf numFmtId="168" fontId="49" fillId="16" borderId="0" xfId="19" applyFont="true" applyBorder="true" applyAlignment="true" applyProtection="true">
      <alignment horizontal="center" vertical="bottom" textRotation="0" wrapText="false" indent="0" shrinkToFit="false"/>
      <protection locked="true" hidden="false"/>
    </xf>
    <xf numFmtId="169" fontId="49" fillId="9" borderId="0" xfId="0" applyFont="true" applyBorder="false" applyAlignment="true" applyProtection="false">
      <alignment horizontal="center" vertical="bottom" textRotation="0" wrapText="false" indent="0" shrinkToFit="false"/>
      <protection locked="true" hidden="false"/>
    </xf>
    <xf numFmtId="169" fontId="50" fillId="9" borderId="0" xfId="0" applyFont="true" applyBorder="false" applyAlignment="true" applyProtection="false">
      <alignment horizontal="center" vertical="bottom" textRotation="0" wrapText="false" indent="0" shrinkToFit="false"/>
      <protection locked="true" hidden="false"/>
    </xf>
    <xf numFmtId="169" fontId="49" fillId="16" borderId="0" xfId="0" applyFont="true" applyBorder="false" applyAlignment="true" applyProtection="false">
      <alignment horizontal="center" vertical="bottom" textRotation="0" wrapText="false" indent="0" shrinkToFit="false"/>
      <protection locked="true" hidden="false"/>
    </xf>
    <xf numFmtId="169" fontId="0" fillId="0" borderId="0" xfId="0" applyFont="true" applyBorder="fals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64" fontId="49" fillId="0" borderId="0" xfId="24" applyFont="true" applyBorder="false" applyAlignment="true" applyProtection="false">
      <alignment horizontal="center" vertical="bottom" textRotation="0" wrapText="false" indent="0" shrinkToFit="false"/>
      <protection locked="true" hidden="false"/>
    </xf>
    <xf numFmtId="164" fontId="5" fillId="0" borderId="0" xfId="24" applyFont="true" applyBorder="false" applyAlignment="true" applyProtection="false">
      <alignment horizontal="center" vertical="bottom" textRotation="0" wrapText="false" indent="0" shrinkToFit="false"/>
      <protection locked="true" hidden="false"/>
    </xf>
    <xf numFmtId="169" fontId="0" fillId="0" borderId="0" xfId="0" applyFont="true" applyBorder="false" applyAlignment="true" applyProtection="false">
      <alignment horizontal="center" vertical="bottom" textRotation="0" wrapText="false" indent="0" shrinkToFit="false"/>
      <protection locked="true" hidden="false"/>
    </xf>
    <xf numFmtId="169" fontId="0" fillId="0" borderId="0" xfId="0" applyFont="false" applyBorder="true" applyAlignment="false" applyProtection="false">
      <alignment horizontal="general" vertical="bottom"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30" applyFont="true" applyBorder="false" applyAlignment="false" applyProtection="false">
      <alignment horizontal="general" vertical="bottom" textRotation="0" wrapText="false" indent="0" shrinkToFit="false"/>
      <protection locked="true" hidden="false"/>
    </xf>
    <xf numFmtId="164" fontId="9" fillId="9" borderId="7" xfId="30" applyFont="true" applyBorder="true" applyAlignment="false" applyProtection="false">
      <alignment horizontal="general" vertical="bottom" textRotation="0" wrapText="false" indent="0" shrinkToFit="false"/>
      <protection locked="true" hidden="false"/>
    </xf>
    <xf numFmtId="164" fontId="9" fillId="9" borderId="7" xfId="30" applyFont="true" applyBorder="true" applyAlignment="true" applyProtection="false">
      <alignment horizontal="center" vertical="bottom" textRotation="0" wrapText="false" indent="0" shrinkToFit="false"/>
      <protection locked="true" hidden="false"/>
    </xf>
    <xf numFmtId="164" fontId="10" fillId="9" borderId="7" xfId="30" applyFont="true" applyBorder="true" applyAlignment="false" applyProtection="false">
      <alignment horizontal="general" vertical="bottom" textRotation="0" wrapText="false" indent="0" shrinkToFit="false"/>
      <protection locked="true" hidden="false"/>
    </xf>
    <xf numFmtId="164" fontId="9" fillId="0" borderId="45" xfId="30" applyFont="true" applyBorder="true" applyAlignment="false" applyProtection="false">
      <alignment horizontal="general" vertical="bottom" textRotation="0" wrapText="false" indent="0" shrinkToFit="false"/>
      <protection locked="true" hidden="false"/>
    </xf>
    <xf numFmtId="164" fontId="0" fillId="0" borderId="6" xfId="30" applyFont="true" applyBorder="true" applyAlignment="false" applyProtection="false">
      <alignment horizontal="general" vertical="bottom" textRotation="0" wrapText="false" indent="0" shrinkToFit="false"/>
      <protection locked="true" hidden="false"/>
    </xf>
    <xf numFmtId="164" fontId="0" fillId="9" borderId="7" xfId="30" applyFont="true" applyBorder="true" applyAlignment="false" applyProtection="false">
      <alignment horizontal="general" vertical="bottom" textRotation="0" wrapText="false" indent="0" shrinkToFit="false"/>
      <protection locked="true" hidden="false"/>
    </xf>
    <xf numFmtId="164" fontId="0" fillId="0" borderId="0" xfId="30" applyFont="true" applyBorder="true" applyAlignment="false" applyProtection="false">
      <alignment horizontal="general" vertical="bottom" textRotation="0" wrapText="false" indent="0" shrinkToFit="false"/>
      <protection locked="true" hidden="false"/>
    </xf>
    <xf numFmtId="164" fontId="9" fillId="9" borderId="27" xfId="30" applyFont="true" applyBorder="true" applyAlignment="false" applyProtection="false">
      <alignment horizontal="general" vertical="bottom" textRotation="0" wrapText="false" indent="0" shrinkToFit="false"/>
      <protection locked="true" hidden="false"/>
    </xf>
    <xf numFmtId="164" fontId="0" fillId="21" borderId="7" xfId="30" applyFont="true" applyBorder="true" applyAlignment="true" applyProtection="false">
      <alignment horizontal="center" vertical="bottom" textRotation="0" wrapText="false" indent="0" shrinkToFit="false"/>
      <protection locked="true" hidden="false"/>
    </xf>
    <xf numFmtId="178" fontId="0" fillId="0" borderId="7" xfId="19" applyFont="true" applyBorder="true" applyAlignment="true" applyProtection="true">
      <alignment horizontal="general" vertical="bottom" textRotation="0" wrapText="false" indent="0" shrinkToFit="false"/>
      <protection locked="true" hidden="false"/>
    </xf>
    <xf numFmtId="164" fontId="0" fillId="0" borderId="7" xfId="30" applyFont="true" applyBorder="true" applyAlignment="true" applyProtection="false">
      <alignment horizontal="general" vertical="bottom" textRotation="0" wrapText="false" indent="0" shrinkToFit="false"/>
      <protection locked="true" hidden="false"/>
    </xf>
    <xf numFmtId="169" fontId="0" fillId="0" borderId="7" xfId="30" applyFont="true" applyBorder="true" applyAlignment="true" applyProtection="false">
      <alignment horizontal="general" vertical="bottom" textRotation="0" wrapText="false" indent="0" shrinkToFit="false"/>
      <protection locked="true" hidden="false"/>
    </xf>
    <xf numFmtId="182" fontId="30" fillId="0" borderId="7" xfId="30" applyFont="true" applyBorder="true" applyAlignment="true" applyProtection="false">
      <alignment horizontal="general" vertical="bottom" textRotation="0" wrapText="false" indent="0" shrinkToFit="false"/>
      <protection locked="true" hidden="false"/>
    </xf>
    <xf numFmtId="164" fontId="0" fillId="11" borderId="7" xfId="30" applyFont="true" applyBorder="true" applyAlignment="true" applyProtection="false">
      <alignment horizontal="general" vertical="bottom" textRotation="0" wrapText="false" indent="0" shrinkToFit="false"/>
      <protection locked="true" hidden="false"/>
    </xf>
    <xf numFmtId="164" fontId="0" fillId="0" borderId="50" xfId="30" applyFont="true" applyBorder="true" applyAlignment="false" applyProtection="false">
      <alignment horizontal="general" vertical="bottom" textRotation="0" wrapText="false" indent="0" shrinkToFit="false"/>
      <protection locked="true" hidden="false"/>
    </xf>
    <xf numFmtId="164" fontId="9" fillId="0" borderId="7" xfId="30" applyFont="true" applyBorder="true" applyAlignment="false" applyProtection="false">
      <alignment horizontal="general" vertical="bottom" textRotation="0" wrapText="false" indent="0" shrinkToFit="false"/>
      <protection locked="true" hidden="false"/>
    </xf>
    <xf numFmtId="164" fontId="0" fillId="0" borderId="7" xfId="30" applyFont="true" applyBorder="true" applyAlignment="false" applyProtection="false">
      <alignment horizontal="general" vertical="bottom" textRotation="0" wrapText="false" indent="0" shrinkToFit="false"/>
      <protection locked="true" hidden="false"/>
    </xf>
    <xf numFmtId="164" fontId="0" fillId="9" borderId="7" xfId="0" applyFont="true" applyBorder="true" applyAlignment="false" applyProtection="false">
      <alignment horizontal="general" vertical="bottom" textRotation="0" wrapText="false" indent="0" shrinkToFit="false"/>
      <protection locked="true" hidden="false"/>
    </xf>
    <xf numFmtId="165" fontId="0" fillId="0" borderId="7" xfId="15" applyFont="true" applyBorder="true" applyAlignment="true" applyProtection="true">
      <alignment horizontal="general" vertical="bottom" textRotation="0" wrapText="false" indent="0" shrinkToFit="false"/>
      <protection locked="true" hidden="false"/>
    </xf>
    <xf numFmtId="168" fontId="0" fillId="11" borderId="7" xfId="30" applyFont="true" applyBorder="true" applyAlignment="true" applyProtection="false">
      <alignment horizontal="general" vertical="bottom" textRotation="0" wrapText="false" indent="0" shrinkToFit="false"/>
      <protection locked="true" hidden="false"/>
    </xf>
    <xf numFmtId="183" fontId="30" fillId="0" borderId="7" xfId="30" applyFont="true" applyBorder="true" applyAlignment="true" applyProtection="false">
      <alignment horizontal="general" vertical="bottom" textRotation="0" wrapText="false" indent="0" shrinkToFit="false"/>
      <protection locked="true" hidden="false"/>
    </xf>
    <xf numFmtId="175" fontId="0" fillId="0" borderId="7" xfId="30" applyFont="true" applyBorder="true" applyAlignment="true" applyProtection="false">
      <alignment horizontal="general" vertical="bottom" textRotation="0" wrapText="false" indent="0" shrinkToFit="false"/>
      <protection locked="true" hidden="false"/>
    </xf>
    <xf numFmtId="183" fontId="30" fillId="11" borderId="7" xfId="30" applyFont="true" applyBorder="true" applyAlignment="true" applyProtection="false">
      <alignment horizontal="general" vertical="bottom" textRotation="0" wrapText="false" indent="0" shrinkToFit="false"/>
      <protection locked="true" hidden="false"/>
    </xf>
    <xf numFmtId="168" fontId="0" fillId="9" borderId="7" xfId="30" applyFont="true" applyBorder="true" applyAlignment="false" applyProtection="false">
      <alignment horizontal="general" vertical="bottom" textRotation="0" wrapText="false" indent="0" shrinkToFit="false"/>
      <protection locked="true" hidden="false"/>
    </xf>
    <xf numFmtId="175" fontId="0" fillId="0" borderId="7" xfId="19" applyFont="true" applyBorder="true" applyAlignment="true" applyProtection="true">
      <alignment horizontal="general" vertical="bottom" textRotation="0" wrapText="false" indent="0" shrinkToFit="false"/>
      <protection locked="true" hidden="false"/>
    </xf>
    <xf numFmtId="175" fontId="0" fillId="0" borderId="7" xfId="30" applyFont="true" applyBorder="true" applyAlignment="false" applyProtection="false">
      <alignment horizontal="general" vertical="bottom" textRotation="0" wrapText="false" indent="0" shrinkToFit="false"/>
      <protection locked="true" hidden="false"/>
    </xf>
    <xf numFmtId="164" fontId="0" fillId="11" borderId="7" xfId="30" applyFont="true" applyBorder="true" applyAlignment="false" applyProtection="false">
      <alignment horizontal="general" vertical="bottom" textRotation="0" wrapText="false" indent="0" shrinkToFit="false"/>
      <protection locked="true" hidden="false"/>
    </xf>
    <xf numFmtId="168" fontId="0" fillId="0" borderId="7" xfId="30" applyFont="true" applyBorder="true" applyAlignment="true" applyProtection="false">
      <alignment horizontal="general" vertical="bottom" textRotation="0" wrapText="false" indent="0" shrinkToFit="false"/>
      <protection locked="true" hidden="false"/>
    </xf>
    <xf numFmtId="177" fontId="0" fillId="0" borderId="7" xfId="19" applyFont="true" applyBorder="true" applyAlignment="true" applyProtection="true">
      <alignment horizontal="general" vertical="bottom" textRotation="0" wrapText="false" indent="0" shrinkToFit="false"/>
      <protection locked="true" hidden="false"/>
    </xf>
    <xf numFmtId="169" fontId="0" fillId="0" borderId="7" xfId="19" applyFont="true" applyBorder="true" applyAlignment="true" applyProtection="true">
      <alignment horizontal="general" vertical="bottom" textRotation="0" wrapText="false" indent="0" shrinkToFit="false"/>
      <protection locked="true" hidden="false"/>
    </xf>
    <xf numFmtId="164" fontId="0" fillId="0" borderId="7" xfId="30" applyFont="true" applyBorder="true" applyAlignment="true" applyProtection="false">
      <alignment horizontal="general" vertical="bottom" textRotation="0" wrapText="false" indent="0" shrinkToFit="false"/>
      <protection locked="true" hidden="false"/>
    </xf>
    <xf numFmtId="164" fontId="0" fillId="22" borderId="7" xfId="30" applyFont="true" applyBorder="true" applyAlignment="true" applyProtection="false">
      <alignment horizontal="center" vertical="bottom" textRotation="0" wrapText="true" indent="0" shrinkToFit="false"/>
      <protection locked="true" hidden="false"/>
    </xf>
    <xf numFmtId="164" fontId="0" fillId="0" borderId="7" xfId="30" applyFont="true" applyBorder="true" applyAlignment="true" applyProtection="false">
      <alignment horizontal="general" vertical="bottom" textRotation="0" wrapText="false" indent="0" shrinkToFit="false"/>
      <protection locked="true" hidden="false"/>
    </xf>
    <xf numFmtId="164" fontId="0" fillId="22" borderId="7" xfId="30" applyFont="true" applyBorder="true" applyAlignment="true" applyProtection="false">
      <alignment horizontal="center" vertical="bottom" textRotation="0" wrapText="false" indent="0" shrinkToFit="false"/>
      <protection locked="true" hidden="false"/>
    </xf>
    <xf numFmtId="184" fontId="0" fillId="0" borderId="7" xfId="15" applyFont="true" applyBorder="true" applyAlignment="true" applyProtection="true">
      <alignment horizontal="general" vertical="bottom" textRotation="0" wrapText="false" indent="0" shrinkToFit="false"/>
      <protection locked="true" hidden="false"/>
    </xf>
    <xf numFmtId="164" fontId="0" fillId="0" borderId="0" xfId="30" applyFont="true" applyBorder="false" applyAlignment="false" applyProtection="false">
      <alignment horizontal="general" vertical="bottom" textRotation="0" wrapText="false" indent="0" shrinkToFit="false"/>
      <protection locked="true" hidden="false"/>
    </xf>
    <xf numFmtId="164" fontId="9" fillId="9" borderId="0" xfId="30" applyFont="true" applyBorder="false" applyAlignment="false" applyProtection="false">
      <alignment horizontal="general" vertical="bottom" textRotation="0" wrapText="false" indent="0" shrinkToFit="false"/>
      <protection locked="true" hidden="false"/>
    </xf>
    <xf numFmtId="169" fontId="9" fillId="9" borderId="0" xfId="30" applyFont="true" applyBorder="false" applyAlignment="false" applyProtection="false">
      <alignment horizontal="general" vertical="bottom" textRotation="0" wrapText="false" indent="0" shrinkToFit="false"/>
      <protection locked="true" hidden="false"/>
    </xf>
    <xf numFmtId="164" fontId="9" fillId="0" borderId="0" xfId="30" applyFont="true" applyBorder="false" applyAlignment="false" applyProtection="false">
      <alignment horizontal="general" vertical="bottom" textRotation="0" wrapText="false" indent="0" shrinkToFit="false"/>
      <protection locked="true" hidden="false"/>
    </xf>
    <xf numFmtId="164" fontId="9" fillId="20" borderId="0" xfId="30" applyFont="true" applyBorder="false" applyAlignment="false" applyProtection="false">
      <alignment horizontal="general" vertical="bottom" textRotation="0" wrapText="false" indent="0" shrinkToFit="false"/>
      <protection locked="true" hidden="false"/>
    </xf>
    <xf numFmtId="168" fontId="9" fillId="20" borderId="0" xfId="30" applyFont="true" applyBorder="false" applyAlignment="false" applyProtection="false">
      <alignment horizontal="general" vertical="bottom" textRotation="0" wrapText="false" indent="0" shrinkToFit="false"/>
      <protection locked="true" hidden="false"/>
    </xf>
    <xf numFmtId="165" fontId="0" fillId="20" borderId="0" xfId="15" applyFont="true" applyBorder="true" applyAlignment="true" applyProtection="true">
      <alignment horizontal="general" vertical="bottom" textRotation="0" wrapText="false" indent="0" shrinkToFit="false"/>
      <protection locked="true" hidden="false"/>
    </xf>
    <xf numFmtId="184" fontId="0" fillId="20" borderId="0" xfId="15" applyFont="true" applyBorder="true" applyAlignment="true" applyProtection="true">
      <alignment horizontal="general" vertical="bottom" textRotation="0" wrapText="false" indent="0" shrinkToFit="false"/>
      <protection locked="true" hidden="false"/>
    </xf>
    <xf numFmtId="184" fontId="0" fillId="0" borderId="0" xfId="15" applyFont="true" applyBorder="true" applyAlignment="true" applyProtection="true">
      <alignment horizontal="general" vertical="bottom" textRotation="0" wrapText="false" indent="0" shrinkToFit="false"/>
      <protection locked="true" hidden="false"/>
    </xf>
    <xf numFmtId="168" fontId="0" fillId="0" borderId="0" xfId="30" applyFont="true" applyBorder="false" applyAlignment="false" applyProtection="false">
      <alignment horizontal="general" vertical="bottom" textRotation="0" wrapText="false" indent="0" shrinkToFit="false"/>
      <protection locked="true" hidden="false"/>
    </xf>
    <xf numFmtId="177" fontId="0" fillId="20" borderId="0" xfId="19" applyFont="true" applyBorder="true" applyAlignment="true" applyProtection="true">
      <alignment horizontal="general" vertical="bottom" textRotation="0" wrapText="false" indent="0" shrinkToFit="false"/>
      <protection locked="true" hidden="false"/>
    </xf>
    <xf numFmtId="177" fontId="0" fillId="9" borderId="0" xfId="19" applyFont="true" applyBorder="true" applyAlignment="true" applyProtection="true">
      <alignment horizontal="general" vertical="bottom" textRotation="0" wrapText="false" indent="0" shrinkToFit="false"/>
      <protection locked="true" hidden="false"/>
    </xf>
    <xf numFmtId="175" fontId="0" fillId="0" borderId="0" xfId="19" applyFont="true" applyBorder="true" applyAlignment="true" applyProtection="true">
      <alignment horizontal="general" vertical="bottom" textRotation="0" wrapText="false" indent="0" shrinkToFit="false"/>
      <protection locked="true" hidden="false"/>
    </xf>
    <xf numFmtId="168" fontId="0" fillId="0" borderId="0" xfId="30" applyFont="true" applyBorder="false" applyAlignment="false" applyProtection="false">
      <alignment horizontal="general" vertical="bottom" textRotation="0" wrapText="false" indent="0" shrinkToFit="false"/>
      <protection locked="true" hidden="false"/>
    </xf>
    <xf numFmtId="185" fontId="0" fillId="20" borderId="0" xfId="19" applyFont="true" applyBorder="true" applyAlignment="true" applyProtection="true">
      <alignment horizontal="general" vertical="bottom" textRotation="0" wrapText="false" indent="0" shrinkToFit="false"/>
      <protection locked="true" hidden="false"/>
    </xf>
    <xf numFmtId="186" fontId="0" fillId="20" borderId="0" xfId="19" applyFont="true" applyBorder="true" applyAlignment="true" applyProtection="true">
      <alignment horizontal="general" vertical="bottom" textRotation="0" wrapText="false" indent="0" shrinkToFit="false"/>
      <protection locked="true" hidden="false"/>
    </xf>
    <xf numFmtId="187" fontId="0" fillId="0" borderId="0" xfId="30" applyFont="true" applyBorder="false" applyAlignment="false" applyProtection="false">
      <alignment horizontal="general" vertical="bottom" textRotation="0" wrapText="false" indent="0" shrinkToFit="false"/>
      <protection locked="true" hidden="false"/>
    </xf>
    <xf numFmtId="164" fontId="0" fillId="9" borderId="0" xfId="30" applyFont="true" applyBorder="false" applyAlignment="false" applyProtection="false">
      <alignment horizontal="general" vertical="bottom" textRotation="0" wrapText="false" indent="0" shrinkToFit="false"/>
      <protection locked="true" hidden="false"/>
    </xf>
    <xf numFmtId="164" fontId="0" fillId="20" borderId="0" xfId="30" applyFont="true" applyBorder="false" applyAlignment="false" applyProtection="false">
      <alignment horizontal="general" vertical="bottom" textRotation="0" wrapText="false" indent="0" shrinkToFit="false"/>
      <protection locked="true" hidden="false"/>
    </xf>
    <xf numFmtId="164" fontId="9" fillId="20" borderId="0" xfId="0" applyFont="true" applyBorder="true" applyAlignment="true" applyProtection="false">
      <alignment horizontal="center" vertical="bottom" textRotation="0" wrapText="false" indent="0" shrinkToFit="false"/>
      <protection locked="true" hidden="false"/>
    </xf>
    <xf numFmtId="164" fontId="0" fillId="20" borderId="51" xfId="0" applyFont="true" applyBorder="true" applyAlignment="true" applyProtection="false">
      <alignment horizontal="center" vertical="center" textRotation="0" wrapText="false" indent="0" shrinkToFit="false"/>
      <protection locked="true" hidden="false"/>
    </xf>
    <xf numFmtId="164" fontId="0" fillId="20" borderId="0" xfId="0" applyFont="false" applyBorder="false" applyAlignment="true" applyProtection="false">
      <alignment horizontal="general" vertical="center" textRotation="0" wrapText="false" indent="0" shrinkToFit="false"/>
      <protection locked="true" hidden="false"/>
    </xf>
    <xf numFmtId="164" fontId="0" fillId="20" borderId="51" xfId="0" applyFont="true" applyBorder="true" applyAlignment="true" applyProtection="false">
      <alignment horizontal="general" vertical="center" textRotation="0" wrapText="false" indent="0" shrinkToFit="false"/>
      <protection locked="true" hidden="false"/>
    </xf>
    <xf numFmtId="164" fontId="0" fillId="20" borderId="0" xfId="0" applyFont="false" applyBorder="false" applyAlignment="false" applyProtection="false">
      <alignment horizontal="general" vertical="bottom" textRotation="0" wrapText="false" indent="0" shrinkToFit="false"/>
      <protection locked="true" hidden="false"/>
    </xf>
    <xf numFmtId="164" fontId="0" fillId="20" borderId="50" xfId="0" applyFont="false" applyBorder="true" applyAlignment="false" applyProtection="false">
      <alignment horizontal="general" vertical="bottom" textRotation="0" wrapText="false" indent="0" shrinkToFit="false"/>
      <protection locked="true" hidden="false"/>
    </xf>
    <xf numFmtId="164" fontId="0" fillId="20" borderId="45" xfId="0" applyFont="true" applyBorder="true" applyAlignment="false" applyProtection="false">
      <alignment horizontal="general" vertical="bottom" textRotation="0" wrapText="false" indent="0" shrinkToFit="false"/>
      <protection locked="true" hidden="false"/>
    </xf>
    <xf numFmtId="164" fontId="0" fillId="20" borderId="0" xfId="0" applyFont="true" applyBorder="true" applyAlignment="false" applyProtection="false">
      <alignment horizontal="general" vertical="bottom" textRotation="0" wrapText="false" indent="0" shrinkToFit="false"/>
      <protection locked="true" hidden="false"/>
    </xf>
    <xf numFmtId="164" fontId="0" fillId="20" borderId="35" xfId="0" applyFont="true" applyBorder="true" applyAlignment="false" applyProtection="false">
      <alignment horizontal="general" vertical="bottom" textRotation="0" wrapText="false" indent="0" shrinkToFit="false"/>
      <protection locked="true" hidden="false"/>
    </xf>
    <xf numFmtId="164" fontId="0" fillId="20" borderId="52" xfId="0" applyFont="false" applyBorder="true" applyAlignment="true" applyProtection="false">
      <alignment horizontal="general" vertical="center" textRotation="0" wrapText="false" indent="0" shrinkToFit="false"/>
      <protection locked="true" hidden="false"/>
    </xf>
    <xf numFmtId="164" fontId="0" fillId="20" borderId="30" xfId="0" applyFont="false" applyBorder="true" applyAlignment="true" applyProtection="false">
      <alignment horizontal="general" vertical="center" textRotation="0" wrapText="false" indent="0" shrinkToFit="false"/>
      <protection locked="true" hidden="false"/>
    </xf>
    <xf numFmtId="164" fontId="0" fillId="20" borderId="6" xfId="0" applyFont="false" applyBorder="true" applyAlignment="true" applyProtection="false">
      <alignment horizontal="general" vertical="center" textRotation="0" wrapText="false" indent="0" shrinkToFit="false"/>
      <protection locked="true" hidden="false"/>
    </xf>
    <xf numFmtId="164" fontId="0" fillId="20" borderId="53" xfId="0" applyFont="false" applyBorder="true" applyAlignment="true" applyProtection="false">
      <alignment horizontal="general" vertical="center" textRotation="0" wrapText="false" indent="0" shrinkToFit="false"/>
      <protection locked="true" hidden="false"/>
    </xf>
    <xf numFmtId="169" fontId="9" fillId="9" borderId="7" xfId="30" applyFont="true" applyBorder="true" applyAlignment="false" applyProtection="false">
      <alignment horizontal="general" vertical="bottom" textRotation="0" wrapText="false" indent="0" shrinkToFit="false"/>
      <protection locked="true" hidden="false"/>
    </xf>
    <xf numFmtId="164" fontId="9" fillId="0" borderId="7" xfId="30" applyFont="true" applyBorder="true" applyAlignment="false" applyProtection="false">
      <alignment horizontal="general" vertical="bottom" textRotation="0" wrapText="false" indent="0" shrinkToFit="false"/>
      <protection locked="true" hidden="false"/>
    </xf>
    <xf numFmtId="177" fontId="0" fillId="0" borderId="7" xfId="30" applyFont="true" applyBorder="true" applyAlignment="false" applyProtection="false">
      <alignment horizontal="general" vertical="bottom" textRotation="0" wrapText="false" indent="0" shrinkToFit="false"/>
      <protection locked="true" hidden="false"/>
    </xf>
    <xf numFmtId="175" fontId="9" fillId="0" borderId="7" xfId="19" applyFont="true" applyBorder="true" applyAlignment="true" applyProtection="true">
      <alignment horizontal="general" vertical="bottom" textRotation="0" wrapText="false" indent="0" shrinkToFit="false"/>
      <protection locked="true" hidden="false"/>
    </xf>
    <xf numFmtId="164" fontId="9" fillId="9" borderId="7" xfId="0" applyFont="true" applyBorder="true" applyAlignment="true" applyProtection="false">
      <alignment horizontal="general" vertical="center" textRotation="0" wrapText="false" indent="0" shrinkToFit="false"/>
      <protection locked="true" hidden="false"/>
    </xf>
    <xf numFmtId="164" fontId="0" fillId="9" borderId="7" xfId="0" applyFont="true" applyBorder="true" applyAlignment="true" applyProtection="false">
      <alignment horizontal="general" vertical="center" textRotation="0" wrapText="false" indent="0" shrinkToFit="false"/>
      <protection locked="true" hidden="false"/>
    </xf>
    <xf numFmtId="164" fontId="0" fillId="0" borderId="7" xfId="0" applyFont="true" applyBorder="true" applyAlignment="true" applyProtection="false">
      <alignment horizontal="general" vertical="center" textRotation="0" wrapText="false" indent="0" shrinkToFit="false"/>
      <protection locked="true" hidden="false"/>
    </xf>
    <xf numFmtId="176" fontId="9" fillId="9" borderId="7" xfId="30" applyFont="true" applyBorder="true" applyAlignment="false" applyProtection="false">
      <alignment horizontal="general" vertical="bottom" textRotation="0" wrapText="false" indent="0" shrinkToFit="false"/>
      <protection locked="true" hidden="false"/>
    </xf>
    <xf numFmtId="164" fontId="9" fillId="0" borderId="0" xfId="30" applyFont="true" applyBorder="false" applyAlignment="false" applyProtection="false">
      <alignment horizontal="general" vertical="bottom" textRotation="0" wrapText="false" indent="0" shrinkToFit="false"/>
      <protection locked="true" hidden="false"/>
    </xf>
    <xf numFmtId="164" fontId="10" fillId="9" borderId="7" xfId="30" applyFont="true" applyBorder="true" applyAlignment="true" applyProtection="false">
      <alignment horizontal="center" vertical="bottom" textRotation="0" wrapText="false" indent="0" shrinkToFit="false"/>
      <protection locked="true" hidden="false"/>
    </xf>
    <xf numFmtId="164" fontId="9" fillId="0" borderId="0" xfId="30" applyFont="true" applyBorder="true" applyAlignment="false" applyProtection="false">
      <alignment horizontal="general" vertical="bottom" textRotation="0" wrapText="false" indent="0" shrinkToFit="false"/>
      <protection locked="true" hidden="false"/>
    </xf>
    <xf numFmtId="175" fontId="0" fillId="0" borderId="7" xfId="30" applyFont="true" applyBorder="true" applyAlignment="true" applyProtection="false">
      <alignment horizontal="center" vertical="bottom" textRotation="0" wrapText="false" indent="0" shrinkToFit="false"/>
      <protection locked="true" hidden="false"/>
    </xf>
    <xf numFmtId="175" fontId="0" fillId="0" borderId="7" xfId="19" applyFont="true" applyBorder="true" applyAlignment="true" applyProtection="true">
      <alignment horizontal="center" vertical="bottom" textRotation="0" wrapText="false" indent="0" shrinkToFit="false"/>
      <protection locked="true" hidden="false"/>
    </xf>
    <xf numFmtId="178" fontId="0" fillId="0" borderId="7" xfId="30" applyFont="true" applyBorder="true" applyAlignment="true" applyProtection="false">
      <alignment horizontal="center" vertical="bottom" textRotation="0" wrapText="false" indent="0" shrinkToFit="false"/>
      <protection locked="true" hidden="false"/>
    </xf>
    <xf numFmtId="168" fontId="9" fillId="9" borderId="7" xfId="30" applyFont="true" applyBorder="true" applyAlignment="false" applyProtection="false">
      <alignment horizontal="general" vertical="bottom" textRotation="0" wrapText="false" indent="0" shrinkToFit="false"/>
      <protection locked="true" hidden="false"/>
    </xf>
    <xf numFmtId="164" fontId="30" fillId="0" borderId="7" xfId="30" applyFont="true" applyBorder="true" applyAlignment="false" applyProtection="false">
      <alignment horizontal="general" vertical="bottom" textRotation="0" wrapText="false" indent="0" shrinkToFit="false"/>
      <protection locked="true" hidden="false"/>
    </xf>
    <xf numFmtId="164" fontId="30" fillId="0" borderId="7" xfId="30" applyFont="true" applyBorder="true" applyAlignment="true" applyProtection="false">
      <alignment horizontal="left" vertical="bottom" textRotation="0" wrapText="false" indent="0" shrinkToFit="false"/>
      <protection locked="true" hidden="false"/>
    </xf>
    <xf numFmtId="164" fontId="0" fillId="0" borderId="7" xfId="30" applyFont="true" applyBorder="true" applyAlignment="false" applyProtection="false">
      <alignment horizontal="general" vertical="bottom" textRotation="0" wrapText="false" indent="0" shrinkToFit="false"/>
      <protection locked="true" hidden="false"/>
    </xf>
    <xf numFmtId="175" fontId="0" fillId="0" borderId="0" xfId="30" applyFont="true" applyBorder="true" applyAlignment="false" applyProtection="false">
      <alignment horizontal="general" vertical="bottom" textRotation="0" wrapText="false" indent="0" shrinkToFit="false"/>
      <protection locked="true" hidden="false"/>
    </xf>
    <xf numFmtId="176" fontId="0" fillId="0" borderId="7" xfId="30" applyFont="true" applyBorder="true" applyAlignment="true" applyProtection="false">
      <alignment horizontal="center" vertical="bottom" textRotation="0" wrapText="false" indent="0" shrinkToFit="false"/>
      <protection locked="true" hidden="false"/>
    </xf>
    <xf numFmtId="176" fontId="0" fillId="0" borderId="7" xfId="30" applyFont="true" applyBorder="true" applyAlignment="false" applyProtection="false">
      <alignment horizontal="general" vertical="bottom" textRotation="0" wrapText="false" indent="0" shrinkToFit="false"/>
      <protection locked="true" hidden="false"/>
    </xf>
    <xf numFmtId="184" fontId="0" fillId="0" borderId="7" xfId="30" applyFont="true" applyBorder="true" applyAlignment="false" applyProtection="false">
      <alignment horizontal="general" vertical="bottom" textRotation="0" wrapText="false" indent="0" shrinkToFit="false"/>
      <protection locked="true" hidden="false"/>
    </xf>
    <xf numFmtId="168" fontId="0" fillId="0" borderId="7" xfId="30" applyFont="true" applyBorder="true" applyAlignment="false" applyProtection="false">
      <alignment horizontal="general" vertical="bottom" textRotation="0" wrapText="false" indent="0" shrinkToFit="false"/>
      <protection locked="true" hidden="false"/>
    </xf>
    <xf numFmtId="164" fontId="0" fillId="0" borderId="7" xfId="30" applyFont="true" applyBorder="true" applyAlignment="false" applyProtection="false">
      <alignment horizontal="general" vertical="bottom" textRotation="0" wrapText="false" indent="0" shrinkToFit="false"/>
      <protection locked="true" hidden="false"/>
    </xf>
    <xf numFmtId="175" fontId="0" fillId="0" borderId="7" xfId="30" applyFont="true" applyBorder="true" applyAlignment="false" applyProtection="false">
      <alignment horizontal="general" vertical="bottom" textRotation="0" wrapText="false" indent="0" shrinkToFit="false"/>
      <protection locked="true" hidden="false"/>
    </xf>
    <xf numFmtId="165" fontId="0" fillId="0" borderId="7" xfId="30" applyFont="true" applyBorder="true" applyAlignment="false" applyProtection="false">
      <alignment horizontal="general" vertical="bottom" textRotation="0" wrapText="false" indent="0" shrinkToFit="false"/>
      <protection locked="true" hidden="false"/>
    </xf>
    <xf numFmtId="168" fontId="0" fillId="11" borderId="7" xfId="30" applyFont="true" applyBorder="true" applyAlignment="false" applyProtection="false">
      <alignment horizontal="general" vertical="bottom" textRotation="0" wrapText="false" indent="0" shrinkToFit="false"/>
      <protection locked="true" hidden="false"/>
    </xf>
    <xf numFmtId="175" fontId="0" fillId="11" borderId="7" xfId="19" applyFont="true" applyBorder="true" applyAlignment="true" applyProtection="true">
      <alignment horizontal="general" vertical="bottom" textRotation="0" wrapText="false" indent="0" shrinkToFit="false"/>
      <protection locked="true" hidden="false"/>
    </xf>
    <xf numFmtId="175" fontId="9" fillId="9" borderId="7" xfId="19" applyFont="true" applyBorder="true" applyAlignment="true" applyProtection="true">
      <alignment horizontal="general" vertical="bottom" textRotation="0" wrapText="false" indent="0" shrinkToFit="false"/>
      <protection locked="true" hidden="false"/>
    </xf>
    <xf numFmtId="164" fontId="0" fillId="0" borderId="7" xfId="19" applyFont="true" applyBorder="true" applyAlignment="true" applyProtection="true">
      <alignment horizontal="general" vertical="bottom" textRotation="0" wrapText="false" indent="0" shrinkToFit="false"/>
      <protection locked="true" hidden="false"/>
    </xf>
    <xf numFmtId="169" fontId="0" fillId="0" borderId="7" xfId="30" applyFont="true" applyBorder="true" applyAlignment="false" applyProtection="false">
      <alignment horizontal="general" vertical="bottom" textRotation="0" wrapText="false" indent="0" shrinkToFit="false"/>
      <protection locked="true" hidden="false"/>
    </xf>
    <xf numFmtId="178" fontId="0" fillId="0" borderId="0" xfId="19" applyFont="true" applyBorder="true" applyAlignment="true" applyProtection="true">
      <alignment horizontal="general" vertical="bottom" textRotation="0" wrapText="false" indent="0" shrinkToFit="false"/>
      <protection locked="true" hidden="false"/>
    </xf>
    <xf numFmtId="164" fontId="0" fillId="0" borderId="7" xfId="15" applyFont="true" applyBorder="true" applyAlignment="true" applyProtection="true">
      <alignment horizontal="general" vertical="bottom" textRotation="0" wrapText="false" indent="0" shrinkToFit="false"/>
      <protection locked="true" hidden="false"/>
    </xf>
    <xf numFmtId="164" fontId="0" fillId="0" borderId="7" xfId="30" applyFont="true" applyBorder="true" applyAlignment="true" applyProtection="false">
      <alignment horizontal="left" vertical="bottom" textRotation="0" wrapText="false" indent="0" shrinkToFit="false"/>
      <protection locked="true" hidden="false"/>
    </xf>
    <xf numFmtId="164" fontId="51" fillId="0" borderId="7" xfId="0" applyFont="true" applyBorder="true" applyAlignment="true" applyProtection="false">
      <alignment horizontal="left" vertical="center" textRotation="0" wrapText="false" indent="0" shrinkToFit="false" readingOrder="1"/>
      <protection locked="true" hidden="false"/>
    </xf>
    <xf numFmtId="164" fontId="52" fillId="0" borderId="7" xfId="0" applyFont="true" applyBorder="true" applyAlignment="true" applyProtection="false">
      <alignment horizontal="left" vertical="center" textRotation="0" wrapText="false" indent="0" shrinkToFit="false" readingOrder="1"/>
      <protection locked="true" hidden="false"/>
    </xf>
    <xf numFmtId="164" fontId="53" fillId="0" borderId="0" xfId="0" applyFont="true" applyBorder="false" applyAlignment="false" applyProtection="false">
      <alignment horizontal="general" vertical="bottom" textRotation="0" wrapText="false" indent="0" shrinkToFit="false"/>
      <protection locked="true" hidden="false"/>
    </xf>
    <xf numFmtId="164" fontId="20" fillId="2" borderId="0" xfId="0" applyFont="true" applyBorder="false" applyAlignment="false" applyProtection="false">
      <alignment horizontal="general" vertical="bottom" textRotation="0" wrapText="false" indent="0" shrinkToFit="false"/>
      <protection locked="true" hidden="false"/>
    </xf>
    <xf numFmtId="164" fontId="0" fillId="7" borderId="31" xfId="0" applyFont="true" applyBorder="true" applyAlignment="false" applyProtection="false">
      <alignment horizontal="general" vertical="bottom" textRotation="0" wrapText="false" indent="0" shrinkToFit="false"/>
      <protection locked="true" hidden="false"/>
    </xf>
    <xf numFmtId="168" fontId="14" fillId="7" borderId="27" xfId="0" applyFont="true" applyBorder="tru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0" fillId="7" borderId="19" xfId="0" applyFont="true" applyBorder="true" applyAlignment="false" applyProtection="false">
      <alignment horizontal="general" vertical="bottom" textRotation="0" wrapText="false" indent="0" shrinkToFit="false"/>
      <protection locked="true" hidden="false"/>
    </xf>
    <xf numFmtId="167" fontId="14" fillId="7" borderId="29" xfId="0" applyFont="true" applyBorder="true" applyAlignment="false" applyProtection="false">
      <alignment horizontal="general" vertical="bottom" textRotation="0" wrapText="false" indent="0" shrinkToFit="false"/>
      <protection locked="true" hidden="false"/>
    </xf>
    <xf numFmtId="164" fontId="9" fillId="23" borderId="31" xfId="0" applyFont="true" applyBorder="true" applyAlignment="true" applyProtection="false">
      <alignment horizontal="left" vertical="center" textRotation="0" wrapText="true" indent="0" shrinkToFit="false"/>
      <protection locked="true" hidden="false"/>
    </xf>
    <xf numFmtId="169" fontId="9" fillId="23" borderId="26" xfId="0" applyFont="true" applyBorder="true" applyAlignment="true" applyProtection="false">
      <alignment horizontal="left" vertical="center" textRotation="0" wrapText="true" indent="0" shrinkToFit="false"/>
      <protection locked="true" hidden="false"/>
    </xf>
    <xf numFmtId="169" fontId="9" fillId="23" borderId="26" xfId="0" applyFont="true" applyBorder="true" applyAlignment="false" applyProtection="false">
      <alignment horizontal="general" vertical="bottom" textRotation="0" wrapText="false" indent="0" shrinkToFit="false"/>
      <protection locked="true" hidden="false"/>
    </xf>
    <xf numFmtId="169" fontId="9" fillId="23" borderId="27" xfId="0" applyFont="true" applyBorder="true" applyAlignment="false" applyProtection="false">
      <alignment horizontal="general" vertical="bottom" textRotation="0" wrapText="false" indent="0" shrinkToFit="false"/>
      <protection locked="true" hidden="false"/>
    </xf>
    <xf numFmtId="164" fontId="53" fillId="0" borderId="0" xfId="0" applyFont="true" applyBorder="false" applyAlignment="false" applyProtection="false">
      <alignment horizontal="general" vertical="bottom" textRotation="0" wrapText="false" indent="0" shrinkToFit="false"/>
      <protection locked="true" hidden="false"/>
    </xf>
    <xf numFmtId="167" fontId="14" fillId="7" borderId="28" xfId="0" applyFont="true" applyBorder="true" applyAlignment="false" applyProtection="false">
      <alignment horizontal="general" vertical="bottom" textRotation="0" wrapText="false" indent="0" shrinkToFit="false"/>
      <protection locked="true" hidden="false"/>
    </xf>
    <xf numFmtId="164" fontId="0" fillId="7" borderId="45" xfId="0" applyFont="true" applyBorder="true" applyAlignment="false" applyProtection="false">
      <alignment horizontal="general" vertical="bottom" textRotation="0" wrapText="false" indent="0" shrinkToFit="false"/>
      <protection locked="true" hidden="false"/>
    </xf>
    <xf numFmtId="164" fontId="0" fillId="7" borderId="0" xfId="0" applyFont="true" applyBorder="false" applyAlignment="false" applyProtection="false">
      <alignment horizontal="general" vertical="bottom" textRotation="0" wrapText="false" indent="0" shrinkToFit="false"/>
      <protection locked="true" hidden="false"/>
    </xf>
    <xf numFmtId="167" fontId="14" fillId="7" borderId="0" xfId="0" applyFont="true" applyBorder="true" applyAlignment="true" applyProtection="false">
      <alignment horizontal="right" vertical="bottom" textRotation="0" wrapText="false" indent="0" shrinkToFit="false"/>
      <protection locked="true" hidden="false"/>
    </xf>
    <xf numFmtId="164" fontId="0" fillId="7" borderId="30" xfId="0" applyFont="true" applyBorder="true" applyAlignment="false" applyProtection="false">
      <alignment horizontal="general" vertical="bottom" textRotation="0" wrapText="false" indent="0" shrinkToFit="false"/>
      <protection locked="true" hidden="false"/>
    </xf>
    <xf numFmtId="167" fontId="14" fillId="7" borderId="6" xfId="0" applyFont="true" applyBorder="true" applyAlignment="true" applyProtection="false">
      <alignment horizontal="right"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0" fillId="7" borderId="19" xfId="0" applyFont="true" applyBorder="true" applyAlignment="true" applyProtection="false">
      <alignment horizontal="left" vertical="bottom" textRotation="0" wrapText="false" indent="0" shrinkToFit="false"/>
      <protection locked="true" hidden="false"/>
    </xf>
    <xf numFmtId="164" fontId="54" fillId="7" borderId="28" xfId="0" applyFont="true" applyBorder="true" applyAlignment="true" applyProtection="false">
      <alignment horizontal="center" vertical="bottom" textRotation="0" wrapText="false" indent="0" shrinkToFit="false"/>
      <protection locked="true" hidden="false"/>
    </xf>
    <xf numFmtId="187" fontId="14" fillId="7" borderId="28" xfId="0" applyFont="true" applyBorder="true" applyAlignment="false" applyProtection="false">
      <alignment horizontal="general" vertical="bottom" textRotation="0" wrapText="false" indent="0" shrinkToFit="false"/>
      <protection locked="true" hidden="false"/>
    </xf>
    <xf numFmtId="164" fontId="0" fillId="7" borderId="45" xfId="0" applyFont="true" applyBorder="true" applyAlignment="true" applyProtection="false">
      <alignment horizontal="left" vertical="bottom" textRotation="0" wrapText="false" indent="0" shrinkToFit="false"/>
      <protection locked="true" hidden="false"/>
    </xf>
    <xf numFmtId="164" fontId="54" fillId="7" borderId="0" xfId="0" applyFont="true" applyBorder="true" applyAlignment="true" applyProtection="false">
      <alignment horizontal="center" vertical="bottom" textRotation="0" wrapText="false" indent="0" shrinkToFit="false"/>
      <protection locked="true" hidden="false"/>
    </xf>
    <xf numFmtId="167" fontId="14" fillId="7" borderId="35" xfId="0" applyFont="true" applyBorder="true" applyAlignment="false" applyProtection="false">
      <alignment horizontal="general" vertical="bottom" textRotation="0" wrapText="false" indent="0" shrinkToFit="false"/>
      <protection locked="true" hidden="false"/>
    </xf>
    <xf numFmtId="168" fontId="0" fillId="7" borderId="45" xfId="0" applyFont="true" applyBorder="true" applyAlignment="true" applyProtection="false">
      <alignment horizontal="left" vertical="center" textRotation="0" wrapText="true" indent="0" shrinkToFit="false"/>
      <protection locked="true" hidden="false"/>
    </xf>
    <xf numFmtId="168" fontId="54" fillId="7" borderId="0" xfId="0" applyFont="true" applyBorder="true" applyAlignment="true" applyProtection="false">
      <alignment horizontal="center" vertical="center" textRotation="0" wrapText="true" indent="0" shrinkToFit="false"/>
      <protection locked="true" hidden="false"/>
    </xf>
    <xf numFmtId="168" fontId="14" fillId="7" borderId="0" xfId="0" applyFont="true" applyBorder="true" applyAlignment="false" applyProtection="false">
      <alignment horizontal="general" vertical="bottom" textRotation="0" wrapText="false" indent="0" shrinkToFit="false"/>
      <protection locked="true" hidden="false"/>
    </xf>
    <xf numFmtId="168" fontId="14" fillId="7" borderId="35" xfId="0" applyFont="true" applyBorder="true" applyAlignment="false" applyProtection="false">
      <alignment horizontal="general" vertical="bottom" textRotation="0" wrapText="false" indent="0" shrinkToFit="false"/>
      <protection locked="true" hidden="false"/>
    </xf>
    <xf numFmtId="168" fontId="14" fillId="7" borderId="0" xfId="0" applyFont="true" applyBorder="true" applyAlignment="true" applyProtection="false">
      <alignment horizontal="right" vertical="bottom" textRotation="0" wrapText="false" indent="0" shrinkToFit="false"/>
      <protection locked="true" hidden="false"/>
    </xf>
    <xf numFmtId="168" fontId="14" fillId="7" borderId="35" xfId="0" applyFont="true" applyBorder="true" applyAlignment="true" applyProtection="false">
      <alignment horizontal="right" vertical="bottom" textRotation="0" wrapText="false" indent="0" shrinkToFit="false"/>
      <protection locked="true" hidden="false"/>
    </xf>
    <xf numFmtId="164" fontId="14" fillId="7" borderId="53" xfId="0" applyFont="true" applyBorder="true" applyAlignment="false" applyProtection="false">
      <alignment horizontal="general" vertical="bottom" textRotation="0" wrapText="false" indent="0" shrinkToFit="false"/>
      <protection locked="true" hidden="false"/>
    </xf>
    <xf numFmtId="164" fontId="30" fillId="7" borderId="19" xfId="0" applyFont="true" applyBorder="true" applyAlignment="true" applyProtection="false">
      <alignment horizontal="left" vertical="bottom" textRotation="0" wrapText="false" indent="0" shrinkToFit="false"/>
      <protection locked="true" hidden="false"/>
    </xf>
    <xf numFmtId="164" fontId="14" fillId="7" borderId="28" xfId="0" applyFont="true" applyBorder="true" applyAlignment="false" applyProtection="false">
      <alignment horizontal="general" vertical="bottom" textRotation="0" wrapText="false" indent="0" shrinkToFit="false"/>
      <protection locked="true" hidden="false"/>
    </xf>
    <xf numFmtId="164" fontId="30" fillId="7" borderId="45" xfId="0" applyFont="true" applyBorder="true" applyAlignment="true" applyProtection="false">
      <alignment horizontal="left" vertical="bottom" textRotation="0" wrapText="false" indent="0" shrinkToFit="false"/>
      <protection locked="true" hidden="false"/>
    </xf>
    <xf numFmtId="164" fontId="53" fillId="0" borderId="0" xfId="0" applyFont="true" applyBorder="false" applyAlignment="true" applyProtection="false">
      <alignment horizontal="general" vertical="center" textRotation="0" wrapText="true" indent="0" shrinkToFit="false"/>
      <protection locked="true" hidden="false"/>
    </xf>
    <xf numFmtId="164" fontId="0" fillId="0" borderId="0" xfId="0" applyFont="false" applyBorder="false" applyAlignment="true" applyProtection="false">
      <alignment horizontal="general" vertical="center" textRotation="0" wrapText="true" indent="0" shrinkToFit="false"/>
      <protection locked="true" hidden="false"/>
    </xf>
    <xf numFmtId="164" fontId="30" fillId="7" borderId="30" xfId="0" applyFont="true" applyBorder="true" applyAlignment="true" applyProtection="false">
      <alignment horizontal="left" vertical="center" textRotation="0" wrapText="true" indent="0" shrinkToFit="false"/>
      <protection locked="true" hidden="false"/>
    </xf>
    <xf numFmtId="164" fontId="54" fillId="7" borderId="6" xfId="0" applyFont="true" applyBorder="true" applyAlignment="true" applyProtection="false">
      <alignment horizontal="center" vertical="bottom" textRotation="0" wrapText="false" indent="0" shrinkToFit="false"/>
      <protection locked="true" hidden="false"/>
    </xf>
    <xf numFmtId="179" fontId="14" fillId="7" borderId="6" xfId="0" applyFont="true" applyBorder="true" applyAlignment="false" applyProtection="false">
      <alignment horizontal="general" vertical="bottom" textRotation="0" wrapText="false" indent="0" shrinkToFit="false"/>
      <protection locked="true" hidden="false"/>
    </xf>
    <xf numFmtId="179" fontId="14" fillId="7" borderId="53" xfId="0" applyFont="true" applyBorder="true" applyAlignment="false" applyProtection="false">
      <alignment horizontal="general" vertical="bottom" textRotation="0" wrapText="false" indent="0" shrinkToFit="false"/>
      <protection locked="true" hidden="false"/>
    </xf>
    <xf numFmtId="164" fontId="25" fillId="0" borderId="0" xfId="0" applyFont="true" applyBorder="true" applyAlignment="true" applyProtection="false">
      <alignment horizontal="left" vertical="bottom" textRotation="0" wrapText="false" indent="0" shrinkToFit="false"/>
      <protection locked="true" hidden="false"/>
    </xf>
    <xf numFmtId="164" fontId="54" fillId="0" borderId="0" xfId="0" applyFont="true" applyBorder="true" applyAlignment="true" applyProtection="false">
      <alignment horizontal="center" vertical="bottom" textRotation="0" wrapText="false" indent="0" shrinkToFit="false"/>
      <protection locked="true" hidden="false"/>
    </xf>
    <xf numFmtId="167" fontId="25" fillId="0" borderId="0" xfId="0" applyFont="true" applyBorder="true" applyAlignment="false" applyProtection="false">
      <alignment horizontal="general" vertical="bottom" textRotation="0" wrapText="false" indent="0" shrinkToFit="false"/>
      <protection locked="true" hidden="false"/>
    </xf>
    <xf numFmtId="180" fontId="14" fillId="7" borderId="0" xfId="0" applyFont="true" applyBorder="true" applyAlignment="false" applyProtection="false">
      <alignment horizontal="general" vertical="bottom" textRotation="0" wrapText="false" indent="0" shrinkToFit="false"/>
      <protection locked="true" hidden="false"/>
    </xf>
    <xf numFmtId="164" fontId="0" fillId="7" borderId="45" xfId="0" applyFont="true" applyBorder="true" applyAlignment="true" applyProtection="false">
      <alignment horizontal="left" vertical="center" textRotation="0" wrapText="true" indent="0" shrinkToFit="false"/>
      <protection locked="true" hidden="false"/>
    </xf>
    <xf numFmtId="179" fontId="14" fillId="7" borderId="0" xfId="0" applyFont="true" applyBorder="true" applyAlignment="false" applyProtection="false">
      <alignment horizontal="general" vertical="bottom" textRotation="0" wrapText="false" indent="0" shrinkToFit="false"/>
      <protection locked="true" hidden="false"/>
    </xf>
    <xf numFmtId="164" fontId="55" fillId="13" borderId="0" xfId="0" applyFont="true" applyBorder="true" applyAlignment="true" applyProtection="false">
      <alignment horizontal="center" vertical="bottom" textRotation="0" wrapText="false" indent="0" shrinkToFit="false"/>
      <protection locked="true" hidden="false"/>
    </xf>
    <xf numFmtId="164" fontId="14" fillId="7" borderId="0" xfId="0" applyFont="true" applyBorder="true" applyAlignment="false" applyProtection="false">
      <alignment horizontal="general" vertical="bottom" textRotation="0" wrapText="false" indent="0" shrinkToFit="false"/>
      <protection locked="true" hidden="false"/>
    </xf>
    <xf numFmtId="164" fontId="36" fillId="7" borderId="0" xfId="0" applyFont="true" applyBorder="false" applyAlignment="true" applyProtection="false">
      <alignment horizontal="left" vertical="bottom" textRotation="0" wrapText="false" indent="0" shrinkToFit="false"/>
      <protection locked="true" hidden="false"/>
    </xf>
    <xf numFmtId="164" fontId="14" fillId="7" borderId="0" xfId="0" applyFont="true" applyBorder="false" applyAlignment="true" applyProtection="false">
      <alignment horizontal="center" vertical="bottom" textRotation="0" wrapText="false" indent="0" shrinkToFit="false"/>
      <protection locked="true" hidden="false"/>
    </xf>
    <xf numFmtId="164" fontId="10" fillId="0" borderId="0" xfId="0" applyFont="true" applyBorder="true" applyAlignment="true" applyProtection="false">
      <alignment horizontal="left" vertical="bottom" textRotation="0" wrapText="false" indent="0" shrinkToFit="false"/>
      <protection locked="true" hidden="false"/>
    </xf>
    <xf numFmtId="164" fontId="56" fillId="7" borderId="19" xfId="0" applyFont="true" applyBorder="true" applyAlignment="false" applyProtection="false">
      <alignment horizontal="general" vertical="bottom" textRotation="0" wrapText="false" indent="0" shrinkToFit="false"/>
      <protection locked="true" hidden="false"/>
    </xf>
    <xf numFmtId="164" fontId="34" fillId="7" borderId="28" xfId="0" applyFont="true" applyBorder="true" applyAlignment="true" applyProtection="false">
      <alignment horizontal="center" vertical="bottom" textRotation="0" wrapText="false" indent="0" shrinkToFit="false"/>
      <protection locked="true" hidden="false"/>
    </xf>
    <xf numFmtId="164" fontId="56" fillId="7" borderId="45" xfId="0" applyFont="true" applyBorder="true" applyAlignment="false" applyProtection="false">
      <alignment horizontal="general" vertical="bottom" textRotation="0" wrapText="false" indent="0" shrinkToFit="false"/>
      <protection locked="true" hidden="false"/>
    </xf>
    <xf numFmtId="164" fontId="34" fillId="7" borderId="0" xfId="0" applyFont="true" applyBorder="false" applyAlignment="true" applyProtection="false">
      <alignment horizontal="center" vertical="bottom" textRotation="0" wrapText="false" indent="0" shrinkToFit="false"/>
      <protection locked="true" hidden="false"/>
    </xf>
    <xf numFmtId="164" fontId="56" fillId="7" borderId="0" xfId="0" applyFont="true" applyBorder="false" applyAlignment="false" applyProtection="false">
      <alignment horizontal="general" vertical="bottom" textRotation="0" wrapText="false" indent="0" shrinkToFit="false"/>
      <protection locked="true" hidden="false"/>
    </xf>
    <xf numFmtId="164" fontId="56" fillId="7" borderId="30" xfId="0" applyFont="true" applyBorder="true" applyAlignment="false" applyProtection="false">
      <alignment horizontal="general" vertical="bottom" textRotation="0" wrapText="false" indent="0" shrinkToFit="false"/>
      <protection locked="true" hidden="false"/>
    </xf>
    <xf numFmtId="164" fontId="34" fillId="7" borderId="6" xfId="0" applyFont="true" applyBorder="true" applyAlignment="true" applyProtection="false">
      <alignment horizontal="center" vertical="bottom" textRotation="0" wrapText="false" indent="0" shrinkToFit="false"/>
      <protection locked="true" hidden="false"/>
    </xf>
    <xf numFmtId="164" fontId="56" fillId="0" borderId="0" xfId="0" applyFont="true" applyBorder="false" applyAlignment="false" applyProtection="false">
      <alignment horizontal="general" vertical="bottom" textRotation="0" wrapText="false" indent="0" shrinkToFit="false"/>
      <protection locked="true" hidden="false"/>
    </xf>
    <xf numFmtId="164" fontId="57" fillId="0" borderId="0" xfId="0" applyFont="true" applyBorder="false" applyAlignment="false" applyProtection="false">
      <alignment horizontal="general" vertical="bottom" textRotation="0" wrapText="false" indent="0" shrinkToFit="false"/>
      <protection locked="true" hidden="false"/>
    </xf>
    <xf numFmtId="164" fontId="56" fillId="13" borderId="19" xfId="0" applyFont="true" applyBorder="true" applyAlignment="true" applyProtection="false">
      <alignment horizontal="left" vertical="bottom" textRotation="0" wrapText="false" indent="0" shrinkToFit="false"/>
      <protection locked="true" hidden="false"/>
    </xf>
    <xf numFmtId="164" fontId="55" fillId="13" borderId="28" xfId="0" applyFont="true" applyBorder="true" applyAlignment="true" applyProtection="false">
      <alignment horizontal="center" vertical="bottom" textRotation="0" wrapText="false" indent="0" shrinkToFit="false"/>
      <protection locked="true" hidden="false"/>
    </xf>
    <xf numFmtId="164" fontId="56" fillId="13" borderId="45" xfId="0" applyFont="true" applyBorder="true" applyAlignment="true" applyProtection="false">
      <alignment horizontal="left" vertical="bottom" textRotation="0" wrapText="false" indent="0" shrinkToFit="false"/>
      <protection locked="true" hidden="false"/>
    </xf>
    <xf numFmtId="164" fontId="55" fillId="13" borderId="0" xfId="0" applyFont="true" applyBorder="false" applyAlignment="true" applyProtection="false">
      <alignment horizontal="center" vertical="bottom" textRotation="0" wrapText="false" indent="0" shrinkToFit="false"/>
      <protection locked="true" hidden="false"/>
    </xf>
    <xf numFmtId="168" fontId="56" fillId="13" borderId="45" xfId="0" applyFont="true" applyBorder="true" applyAlignment="true" applyProtection="false">
      <alignment horizontal="left" vertical="center" textRotation="0" wrapText="true" indent="0" shrinkToFit="false"/>
      <protection locked="true" hidden="false"/>
    </xf>
    <xf numFmtId="168" fontId="55" fillId="13" borderId="0" xfId="0" applyFont="true" applyBorder="false" applyAlignment="true" applyProtection="false">
      <alignment horizontal="center" vertical="center" textRotation="0" wrapText="true" indent="0" shrinkToFit="false"/>
      <protection locked="true" hidden="false"/>
    </xf>
    <xf numFmtId="164" fontId="56" fillId="13" borderId="45" xfId="0" applyFont="true" applyBorder="true" applyAlignment="false" applyProtection="false">
      <alignment horizontal="general" vertical="bottom" textRotation="0" wrapText="false" indent="0" shrinkToFit="false"/>
      <protection locked="true" hidden="false"/>
    </xf>
    <xf numFmtId="164" fontId="56" fillId="13" borderId="30" xfId="0" applyFont="true" applyBorder="true" applyAlignment="false" applyProtection="false">
      <alignment horizontal="general" vertical="bottom" textRotation="0" wrapText="false" indent="0" shrinkToFit="false"/>
      <protection locked="true" hidden="false"/>
    </xf>
    <xf numFmtId="164" fontId="34" fillId="13" borderId="6" xfId="0" applyFont="true" applyBorder="true" applyAlignment="true" applyProtection="false">
      <alignment horizontal="center" vertical="bottom" textRotation="0" wrapText="false" indent="0" shrinkToFit="false"/>
      <protection locked="true" hidden="false"/>
    </xf>
    <xf numFmtId="164" fontId="30" fillId="13" borderId="19" xfId="0" applyFont="true" applyBorder="true" applyAlignment="true" applyProtection="false">
      <alignment horizontal="left" vertical="bottom" textRotation="0" wrapText="false" indent="0" shrinkToFit="false"/>
      <protection locked="true" hidden="false"/>
    </xf>
    <xf numFmtId="164" fontId="58" fillId="13" borderId="28" xfId="0" applyFont="true" applyBorder="true" applyAlignment="false" applyProtection="false">
      <alignment horizontal="general" vertical="bottom" textRotation="0" wrapText="false" indent="0" shrinkToFit="false"/>
      <protection locked="true" hidden="false"/>
    </xf>
    <xf numFmtId="167" fontId="58" fillId="7" borderId="28" xfId="0" applyFont="true" applyBorder="true" applyAlignment="false" applyProtection="false">
      <alignment horizontal="general" vertical="bottom" textRotation="0" wrapText="false" indent="0" shrinkToFit="false"/>
      <protection locked="true" hidden="false"/>
    </xf>
    <xf numFmtId="164" fontId="30" fillId="13" borderId="45" xfId="0" applyFont="true" applyBorder="true" applyAlignment="true" applyProtection="false">
      <alignment horizontal="left" vertical="bottom" textRotation="0" wrapText="false" indent="0" shrinkToFit="false"/>
      <protection locked="true" hidden="false"/>
    </xf>
    <xf numFmtId="164" fontId="34" fillId="13" borderId="0" xfId="0" applyFont="true" applyBorder="true" applyAlignment="true" applyProtection="false">
      <alignment horizontal="center" vertical="bottom" textRotation="0" wrapText="false" indent="0" shrinkToFit="false"/>
      <protection locked="true" hidden="false"/>
    </xf>
    <xf numFmtId="167" fontId="58" fillId="7" borderId="0" xfId="0" applyFont="true" applyBorder="true" applyAlignment="false" applyProtection="false">
      <alignment horizontal="general" vertical="bottom" textRotation="0" wrapText="false" indent="0" shrinkToFit="false"/>
      <protection locked="true" hidden="false"/>
    </xf>
    <xf numFmtId="164" fontId="30" fillId="13" borderId="30" xfId="0" applyFont="true" applyBorder="true" applyAlignment="true" applyProtection="false">
      <alignment horizontal="left" vertical="center" textRotation="0" wrapText="true" indent="0" shrinkToFit="false"/>
      <protection locked="true" hidden="false"/>
    </xf>
    <xf numFmtId="164" fontId="55" fillId="13" borderId="6" xfId="0" applyFont="true" applyBorder="true" applyAlignment="true" applyProtection="false">
      <alignment horizontal="center" vertical="bottom" textRotation="0" wrapText="false" indent="0" shrinkToFit="false"/>
      <protection locked="true" hidden="false"/>
    </xf>
    <xf numFmtId="179" fontId="58" fillId="13" borderId="6" xfId="0" applyFont="true" applyBorder="true" applyAlignment="false" applyProtection="false">
      <alignment horizontal="general" vertical="bottom" textRotation="0" wrapText="false" indent="0" shrinkToFit="false"/>
      <protection locked="true" hidden="false"/>
    </xf>
    <xf numFmtId="179" fontId="58" fillId="7" borderId="6" xfId="0" applyFont="true" applyBorder="true" applyAlignment="false" applyProtection="false">
      <alignment horizontal="general" vertical="bottom" textRotation="0" wrapText="false" indent="0" shrinkToFit="false"/>
      <protection locked="true" hidden="false"/>
    </xf>
    <xf numFmtId="164" fontId="25" fillId="0" borderId="0" xfId="0" applyFont="true" applyBorder="false" applyAlignment="true" applyProtection="false">
      <alignment horizontal="left" vertical="bottom" textRotation="0" wrapText="false" indent="0" shrinkToFit="false"/>
      <protection locked="true" hidden="false"/>
    </xf>
    <xf numFmtId="164" fontId="55" fillId="0" borderId="0" xfId="0" applyFont="true" applyBorder="false" applyAlignment="true" applyProtection="false">
      <alignment horizontal="center" vertical="bottom" textRotation="0" wrapText="false" indent="0" shrinkToFit="false"/>
      <protection locked="true" hidden="false"/>
    </xf>
    <xf numFmtId="167" fontId="25" fillId="0" borderId="0" xfId="0" applyFont="true" applyBorder="false" applyAlignment="false" applyProtection="false">
      <alignment horizontal="general" vertical="bottom" textRotation="0" wrapText="false" indent="0" shrinkToFit="false"/>
      <protection locked="true" hidden="false"/>
    </xf>
    <xf numFmtId="164" fontId="30" fillId="13" borderId="45" xfId="0" applyFont="true" applyBorder="true" applyAlignment="false" applyProtection="false">
      <alignment horizontal="general" vertical="bottom" textRotation="0" wrapText="false" indent="0" shrinkToFit="false"/>
      <protection locked="true" hidden="false"/>
    </xf>
    <xf numFmtId="168" fontId="14" fillId="7" borderId="0" xfId="0" applyFont="true" applyBorder="false" applyAlignment="false" applyProtection="false">
      <alignment horizontal="general" vertical="bottom" textRotation="0" wrapText="false" indent="0" shrinkToFit="false"/>
      <protection locked="true" hidden="false"/>
    </xf>
    <xf numFmtId="164" fontId="30" fillId="13" borderId="45" xfId="0" applyFont="true" applyBorder="true" applyAlignment="true" applyProtection="false">
      <alignment horizontal="left" vertical="center" textRotation="0" wrapText="true" indent="0" shrinkToFit="false"/>
      <protection locked="true" hidden="false"/>
    </xf>
    <xf numFmtId="164" fontId="14" fillId="7" borderId="0" xfId="0" applyFont="true" applyBorder="false" applyAlignment="false" applyProtection="false">
      <alignment horizontal="general" vertical="bottom" textRotation="0" wrapText="false" indent="0" shrinkToFit="false"/>
      <protection locked="true" hidden="false"/>
    </xf>
    <xf numFmtId="164" fontId="30" fillId="13" borderId="30" xfId="0" applyFont="true" applyBorder="true" applyAlignment="false" applyProtection="false">
      <alignment horizontal="general" vertical="bottom" textRotation="0" wrapText="false" indent="0" shrinkToFit="false"/>
      <protection locked="true" hidden="false"/>
    </xf>
    <xf numFmtId="168" fontId="14" fillId="7" borderId="28" xfId="0" applyFont="true" applyBorder="tru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4" fontId="53" fillId="0" borderId="0" xfId="0" applyFont="true" applyBorder="false" applyAlignment="true" applyProtection="false">
      <alignment horizontal="general" vertical="center" textRotation="0" wrapText="false" indent="0" shrinkToFit="false"/>
      <protection locked="true" hidden="false"/>
    </xf>
    <xf numFmtId="164" fontId="14" fillId="7" borderId="31" xfId="0" applyFont="true" applyBorder="true" applyAlignment="false" applyProtection="false">
      <alignment horizontal="general" vertical="bottom" textRotation="0" wrapText="false" indent="0" shrinkToFit="false"/>
      <protection locked="true" hidden="false"/>
    </xf>
    <xf numFmtId="164" fontId="20" fillId="2" borderId="0" xfId="0" applyFont="true" applyBorder="false" applyAlignment="true" applyProtection="false">
      <alignment horizontal="general" vertical="center" textRotation="0" wrapText="false" indent="0" shrinkToFit="false"/>
      <protection locked="true" hidden="false"/>
    </xf>
    <xf numFmtId="164" fontId="0" fillId="2" borderId="0" xfId="0" applyFont="false" applyBorder="false" applyAlignment="true" applyProtection="false">
      <alignment horizontal="general" vertical="center" textRotation="0" wrapText="false" indent="0" shrinkToFit="false"/>
      <protection locked="true" hidden="false"/>
    </xf>
    <xf numFmtId="168" fontId="14" fillId="7" borderId="29" xfId="0" applyFont="true" applyBorder="true" applyAlignment="false" applyProtection="false">
      <alignment horizontal="general" vertical="bottom" textRotation="0" wrapText="false" indent="0" shrinkToFit="false"/>
      <protection locked="true" hidden="false"/>
    </xf>
    <xf numFmtId="164" fontId="9" fillId="7" borderId="31" xfId="0" applyFont="true" applyBorder="true" applyAlignment="false" applyProtection="false">
      <alignment horizontal="general" vertical="bottom" textRotation="0" wrapText="false" indent="0" shrinkToFit="false"/>
      <protection locked="true" hidden="false"/>
    </xf>
    <xf numFmtId="169" fontId="9" fillId="7" borderId="26" xfId="0" applyFont="true" applyBorder="true" applyAlignment="false" applyProtection="false">
      <alignment horizontal="general" vertical="bottom" textRotation="0" wrapText="false" indent="0" shrinkToFit="false"/>
      <protection locked="true" hidden="false"/>
    </xf>
    <xf numFmtId="169" fontId="9" fillId="7" borderId="27" xfId="0" applyFont="true" applyBorder="tru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7" fontId="14" fillId="7" borderId="26" xfId="0" applyFont="true" applyBorder="true" applyAlignment="false" applyProtection="false">
      <alignment horizontal="general" vertical="bottom" textRotation="0" wrapText="false" indent="0" shrinkToFit="false"/>
      <protection locked="true" hidden="false"/>
    </xf>
    <xf numFmtId="167" fontId="36" fillId="0" borderId="0" xfId="0" applyFont="true" applyBorder="false" applyAlignment="true" applyProtection="false">
      <alignment horizontal="right" vertical="bottom" textRotation="0" wrapText="false" indent="0" shrinkToFit="false"/>
      <protection locked="true" hidden="false"/>
    </xf>
    <xf numFmtId="175" fontId="14" fillId="7" borderId="0" xfId="19" applyFont="true" applyBorder="true" applyAlignment="true" applyProtection="tru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30" fillId="7" borderId="19" xfId="0" applyFont="true" applyBorder="true" applyAlignment="false" applyProtection="false">
      <alignment horizontal="general" vertical="bottom" textRotation="0" wrapText="false" indent="0" shrinkToFit="false"/>
      <protection locked="true" hidden="false"/>
    </xf>
    <xf numFmtId="167" fontId="54" fillId="7" borderId="28" xfId="0" applyFont="true" applyBorder="true" applyAlignment="true" applyProtection="false">
      <alignment horizontal="center" vertical="bottom" textRotation="0" wrapText="false" indent="0" shrinkToFit="false"/>
      <protection locked="true" hidden="false"/>
    </xf>
    <xf numFmtId="164" fontId="30" fillId="7" borderId="45" xfId="0" applyFont="true" applyBorder="true" applyAlignment="false" applyProtection="false">
      <alignment horizontal="general" vertical="bottom" textRotation="0" wrapText="false" indent="0" shrinkToFit="false"/>
      <protection locked="true" hidden="false"/>
    </xf>
    <xf numFmtId="168" fontId="54" fillId="7" borderId="0" xfId="0" applyFont="true" applyBorder="true" applyAlignment="true" applyProtection="false">
      <alignment horizontal="center" vertical="bottom" textRotation="0" wrapText="false" indent="0" shrinkToFit="false"/>
      <protection locked="true" hidden="false"/>
    </xf>
    <xf numFmtId="167" fontId="54" fillId="7" borderId="0" xfId="0" applyFont="true" applyBorder="true" applyAlignment="true" applyProtection="false">
      <alignment horizontal="center" vertical="bottom" textRotation="0" wrapText="false" indent="0" shrinkToFit="false"/>
      <protection locked="true" hidden="false"/>
    </xf>
    <xf numFmtId="164" fontId="30" fillId="7" borderId="30" xfId="0" applyFont="true" applyBorder="true" applyAlignment="false" applyProtection="false">
      <alignment horizontal="general" vertical="bottom" textRotation="0" wrapText="false" indent="0" shrinkToFit="false"/>
      <protection locked="true" hidden="false"/>
    </xf>
    <xf numFmtId="167" fontId="54" fillId="7" borderId="6" xfId="0" applyFont="true" applyBorder="true" applyAlignment="true" applyProtection="false">
      <alignment horizontal="center" vertical="bottom" textRotation="0" wrapText="false" indent="0" shrinkToFit="false"/>
      <protection locked="true" hidden="false"/>
    </xf>
    <xf numFmtId="164" fontId="14" fillId="0" borderId="45" xfId="0" applyFont="true" applyBorder="true" applyAlignment="false" applyProtection="false">
      <alignment horizontal="general" vertical="bottom" textRotation="0" wrapText="false" indent="0" shrinkToFit="false"/>
      <protection locked="true" hidden="false"/>
    </xf>
    <xf numFmtId="164" fontId="10" fillId="0" borderId="45" xfId="0" applyFont="true" applyBorder="true" applyAlignment="false" applyProtection="false">
      <alignment horizontal="general" vertical="bottom" textRotation="0" wrapText="false" indent="0" shrinkToFit="false"/>
      <protection locked="true" hidden="false"/>
    </xf>
    <xf numFmtId="179" fontId="54" fillId="7" borderId="0" xfId="0" applyFont="true" applyBorder="true" applyAlignment="true" applyProtection="false">
      <alignment horizontal="center" vertical="bottom" textRotation="0" wrapText="false" indent="0" shrinkToFit="false"/>
      <protection locked="true" hidden="false"/>
    </xf>
    <xf numFmtId="170" fontId="14" fillId="7" borderId="0" xfId="0" applyFont="true" applyBorder="true" applyAlignment="false" applyProtection="false">
      <alignment horizontal="general" vertical="bottom" textRotation="0" wrapText="false" indent="0" shrinkToFit="false"/>
      <protection locked="true" hidden="false"/>
    </xf>
    <xf numFmtId="172" fontId="14" fillId="7" borderId="6" xfId="0" applyFont="true" applyBorder="true" applyAlignment="false" applyProtection="false">
      <alignment horizontal="general" vertical="bottom" textRotation="0" wrapText="false" indent="0" shrinkToFit="false"/>
      <protection locked="true" hidden="false"/>
    </xf>
    <xf numFmtId="164" fontId="30" fillId="7" borderId="0" xfId="0" applyFont="true" applyBorder="true" applyAlignment="true" applyProtection="false">
      <alignment horizontal="left" vertical="bottom" textRotation="0" wrapText="false" indent="0" shrinkToFit="false"/>
      <protection locked="true" hidden="false"/>
    </xf>
    <xf numFmtId="167" fontId="14" fillId="7" borderId="0" xfId="15" applyFont="true" applyBorder="true" applyAlignment="true" applyProtection="true">
      <alignment horizontal="general" vertical="bottom" textRotation="0" wrapText="false" indent="0" shrinkToFit="false"/>
      <protection locked="true" hidden="false"/>
    </xf>
    <xf numFmtId="167" fontId="14" fillId="0" borderId="0" xfId="0" applyFont="true" applyBorder="false" applyAlignment="false" applyProtection="false">
      <alignment horizontal="general" vertical="bottom" textRotation="0" wrapText="false" indent="0" shrinkToFit="false"/>
      <protection locked="true" hidden="false"/>
    </xf>
    <xf numFmtId="180" fontId="14" fillId="7" borderId="0" xfId="0" applyFont="true" applyBorder="false" applyAlignment="false" applyProtection="false">
      <alignment horizontal="general" vertical="bottom" textRotation="0" wrapText="false" indent="0" shrinkToFit="false"/>
      <protection locked="true" hidden="false"/>
    </xf>
    <xf numFmtId="164" fontId="30" fillId="13" borderId="19" xfId="0" applyFont="true" applyBorder="true" applyAlignment="false" applyProtection="false">
      <alignment horizontal="general" vertical="bottom" textRotation="0" wrapText="false" indent="0" shrinkToFit="false"/>
      <protection locked="true" hidden="false"/>
    </xf>
    <xf numFmtId="167" fontId="55" fillId="13" borderId="28" xfId="0" applyFont="true" applyBorder="true" applyAlignment="true" applyProtection="false">
      <alignment horizontal="center" vertical="bottom" textRotation="0" wrapText="false" indent="0" shrinkToFit="false"/>
      <protection locked="true" hidden="false"/>
    </xf>
    <xf numFmtId="168" fontId="55" fillId="13" borderId="0" xfId="0" applyFont="true" applyBorder="false" applyAlignment="true" applyProtection="false">
      <alignment horizontal="center" vertical="bottom" textRotation="0" wrapText="false" indent="0" shrinkToFit="false"/>
      <protection locked="true" hidden="false"/>
    </xf>
    <xf numFmtId="167" fontId="55" fillId="13" borderId="0" xfId="0" applyFont="true" applyBorder="false" applyAlignment="true" applyProtection="false">
      <alignment horizontal="center" vertical="bottom" textRotation="0" wrapText="false" indent="0" shrinkToFit="false"/>
      <protection locked="true" hidden="false"/>
    </xf>
    <xf numFmtId="167" fontId="55" fillId="13" borderId="6" xfId="0" applyFont="true" applyBorder="true" applyAlignment="true" applyProtection="false">
      <alignment horizontal="center" vertical="bottom" textRotation="0" wrapText="false" indent="0" shrinkToFit="false"/>
      <protection locked="true" hidden="false"/>
    </xf>
    <xf numFmtId="164" fontId="14" fillId="0" borderId="45" xfId="0" applyFont="true" applyBorder="true" applyAlignment="false" applyProtection="false">
      <alignment horizontal="general" vertical="bottom" textRotation="0" wrapText="false" indent="0" shrinkToFit="false"/>
      <protection locked="true" hidden="false"/>
    </xf>
    <xf numFmtId="164" fontId="10" fillId="0" borderId="45" xfId="0" applyFont="true" applyBorder="true" applyAlignment="false" applyProtection="false">
      <alignment horizontal="general" vertical="bottom" textRotation="0" wrapText="false" indent="0" shrinkToFit="false"/>
      <protection locked="true" hidden="false"/>
    </xf>
    <xf numFmtId="167" fontId="14" fillId="13" borderId="0" xfId="0" applyFont="true" applyBorder="false" applyAlignment="false" applyProtection="false">
      <alignment horizontal="general" vertical="bottom" textRotation="0" wrapText="false" indent="0" shrinkToFit="false"/>
      <protection locked="true" hidden="false"/>
    </xf>
    <xf numFmtId="179" fontId="55" fillId="13" borderId="0" xfId="0" applyFont="true" applyBorder="false" applyAlignment="true" applyProtection="false">
      <alignment horizontal="center" vertical="bottom" textRotation="0" wrapText="false" indent="0" shrinkToFit="false"/>
      <protection locked="true" hidden="false"/>
    </xf>
    <xf numFmtId="168" fontId="55" fillId="13" borderId="6" xfId="0" applyFont="true" applyBorder="true" applyAlignment="true" applyProtection="false">
      <alignment horizontal="center" vertical="bottom" textRotation="0" wrapText="false" indent="0" shrinkToFit="false"/>
      <protection locked="true" hidden="false"/>
    </xf>
    <xf numFmtId="172" fontId="14" fillId="7" borderId="26" xfId="0" applyFont="true" applyBorder="true" applyAlignment="false" applyProtection="false">
      <alignment horizontal="general" vertical="bottom" textRotation="0" wrapText="false" indent="0" shrinkToFit="false"/>
      <protection locked="true" hidden="false"/>
    </xf>
    <xf numFmtId="167" fontId="14" fillId="7" borderId="28" xfId="0" applyFont="true" applyBorder="true" applyAlignment="true" applyProtection="false">
      <alignment horizontal="right" vertical="bottom" textRotation="0" wrapText="false" indent="0" shrinkToFit="false"/>
      <protection locked="true" hidden="false"/>
    </xf>
    <xf numFmtId="172" fontId="14" fillId="7" borderId="0" xfId="0" applyFont="true" applyBorder="true" applyAlignment="true" applyProtection="false">
      <alignment horizontal="right" vertical="bottom" textRotation="0" wrapText="false" indent="0" shrinkToFit="false"/>
      <protection locked="true" hidden="false"/>
    </xf>
    <xf numFmtId="179" fontId="54" fillId="7" borderId="6" xfId="0" applyFont="true" applyBorder="true" applyAlignment="true" applyProtection="false">
      <alignment horizontal="center" vertical="bottom" textRotation="0" wrapText="false" indent="0" shrinkToFit="false"/>
      <protection locked="true" hidden="false"/>
    </xf>
    <xf numFmtId="187" fontId="0" fillId="0" borderId="0" xfId="0" applyFont="false" applyBorder="false" applyAlignment="false" applyProtection="false">
      <alignment horizontal="general" vertical="bottom" textRotation="0" wrapText="false" indent="0" shrinkToFit="false"/>
      <protection locked="true" hidden="false"/>
    </xf>
    <xf numFmtId="179" fontId="0" fillId="0" borderId="0" xfId="0" applyFont="false" applyBorder="false" applyAlignment="false" applyProtection="false">
      <alignment horizontal="general" vertical="bottom" textRotation="0" wrapText="false" indent="0" shrinkToFit="false"/>
      <protection locked="true" hidden="false"/>
    </xf>
  </cellXfs>
  <cellStyles count="19">
    <cellStyle name="Normal" xfId="0" builtinId="0"/>
    <cellStyle name="Comma" xfId="15" builtinId="3"/>
    <cellStyle name="Comma [0]" xfId="16" builtinId="6"/>
    <cellStyle name="Currency" xfId="17" builtinId="4"/>
    <cellStyle name="Currency [0]" xfId="18" builtinId="7"/>
    <cellStyle name="Percent" xfId="19" builtinId="5"/>
    <cellStyle name="ANCLAS,REZONES Y SUS PARTES,DE FUNDICION,DE HIERRO O DE ACERO" xfId="21"/>
    <cellStyle name="bstitutes]&#13;&#10;; The following mappings take Word for MS-DOS names, PostScript names, and TrueType&#13;&#10;; names into account" xfId="22"/>
    <cellStyle name="Comma 2 2" xfId="23"/>
    <cellStyle name="Normal 2" xfId="24"/>
    <cellStyle name="Normal 2 2" xfId="25"/>
    <cellStyle name="Normal 2 3" xfId="26"/>
    <cellStyle name="Normal 2 4" xfId="27"/>
    <cellStyle name="Normal 3" xfId="28"/>
    <cellStyle name="Normal 4" xfId="29"/>
    <cellStyle name="Normal 5" xfId="30"/>
    <cellStyle name="Standaard_UCM-StatBull mrt 2006 2-6 2" xfId="31"/>
    <cellStyle name="Standard_Tabellenteil in EURO" xfId="32"/>
    <cellStyle name="*unknown*" xfId="20" builtinId="8"/>
  </cellStyles>
  <dxfs count="121">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BFBFBF"/>
      </font>
      <fill>
        <patternFill>
          <bgColor theme="0" tint="-0.25"/>
        </patternFill>
      </fill>
    </dxf>
    <dxf>
      <font>
        <color rgb="FFBFBFBF"/>
      </font>
      <fill>
        <patternFill>
          <bgColor theme="0" tint="-0.25"/>
        </patternFill>
      </fill>
    </dxf>
    <dxf>
      <font>
        <color rgb="FF006100"/>
      </font>
      <fill>
        <patternFill>
          <bgColor rgb="FFC6EFCE"/>
        </patternFill>
      </fill>
    </dxf>
    <dxf>
      <font>
        <color rgb="FF006100"/>
      </font>
      <fill>
        <patternFill>
          <bgColor rgb="FFC6EFCE"/>
        </patternFill>
      </fill>
    </dxf>
    <dxf>
      <font>
        <color rgb="FFBFBFBF"/>
      </font>
      <fill>
        <patternFill>
          <bgColor theme="0" tint="-0.25"/>
        </patternFill>
      </fill>
    </dxf>
    <dxf>
      <font>
        <color rgb="FFBFBFBF"/>
      </font>
      <fill>
        <patternFill>
          <bgColor theme="0" tint="-0.25"/>
        </patternFill>
      </fill>
    </dxf>
    <dxf>
      <font>
        <color rgb="FF006100"/>
      </font>
      <fill>
        <patternFill>
          <bgColor rgb="FFC6EFCE"/>
        </patternFill>
      </fill>
    </dxf>
    <dxf>
      <font>
        <color rgb="FF006100"/>
      </font>
      <fill>
        <patternFill>
          <bgColor rgb="FFC6EFCE"/>
        </patternFill>
      </fill>
    </dxf>
    <dxf>
      <font>
        <color rgb="FFD9D9D9"/>
      </font>
      <fill>
        <patternFill>
          <bgColor theme="0" tint="-0.1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006100"/>
      </font>
      <fill>
        <patternFill>
          <bgColor rgb="FFC6EFCE"/>
        </patternFill>
      </fill>
    </dxf>
    <dxf>
      <font>
        <color rgb="FF006100"/>
      </font>
      <fill>
        <patternFill>
          <bgColor rgb="FFC6EFCE"/>
        </patternFill>
      </fill>
    </dxf>
    <dxf>
      <font>
        <color rgb="FFBFBFBF"/>
      </font>
      <fill>
        <patternFill>
          <bgColor theme="0" tint="-0.25"/>
        </patternFill>
      </fill>
    </dxf>
    <dxf>
      <font>
        <color rgb="FFBFBFBF"/>
      </font>
      <fill>
        <patternFill>
          <bgColor theme="0" tint="-0.25"/>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color rgb="FFFF0000"/>
      </font>
      <fill>
        <patternFill>
          <bgColor theme="9" tint="0.5999"/>
        </patternFill>
      </fill>
    </dxf>
    <dxf>
      <font>
        <color rgb="FFFF0000"/>
      </font>
      <fill>
        <patternFill>
          <bgColor theme="9" tint="0.5999"/>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name val="Calibri"/>
        <charset val="1"/>
        <family val="2"/>
        <color rgb="FF000000"/>
        <sz val="12"/>
      </font>
      <alignment horizontal="general" vertical="bottom" textRotation="0" wrapText="false" indent="0" shrinkToFit="false"/>
    </dxf>
  </dxfs>
  <colors>
    <indexedColors>
      <rgbColor rgb="FF000000"/>
      <rgbColor rgb="FFFFFFFF"/>
      <rgbColor rgb="FFFF0000"/>
      <rgbColor rgb="FF00FF00"/>
      <rgbColor rgb="FF0000FF"/>
      <rgbColor rgb="FFFFFF00"/>
      <rgbColor rgb="FFFF00FF"/>
      <rgbColor rgb="FFF2F2F2"/>
      <rgbColor rgb="FF800000"/>
      <rgbColor rgb="FF008000"/>
      <rgbColor rgb="FF000080"/>
      <rgbColor rgb="FF808000"/>
      <rgbColor rgb="FF800080"/>
      <rgbColor rgb="FF008080"/>
      <rgbColor rgb="FFBFBFBF"/>
      <rgbColor rgb="FF878787"/>
      <rgbColor rgb="FF8EB4E3"/>
      <rgbColor rgb="FFBE4B48"/>
      <rgbColor rgb="FFEBF1DE"/>
      <rgbColor rgb="FFDBEEF4"/>
      <rgbColor rgb="FF660066"/>
      <rgbColor rgb="FFF2DCDB"/>
      <rgbColor rgb="FF0066CC"/>
      <rgbColor rgb="FFC6D9F1"/>
      <rgbColor rgb="FF000080"/>
      <rgbColor rgb="FFFF00FF"/>
      <rgbColor rgb="FFD7E4BD"/>
      <rgbColor rgb="FF00FFFF"/>
      <rgbColor rgb="FF800080"/>
      <rgbColor rgb="FF800000"/>
      <rgbColor rgb="FF008080"/>
      <rgbColor rgb="FF0000FF"/>
      <rgbColor rgb="FF00B0F0"/>
      <rgbColor rgb="FFDCE6F2"/>
      <rgbColor rgb="FFC6EFCE"/>
      <rgbColor rgb="FFFDEADA"/>
      <rgbColor rgb="FFB9CDE5"/>
      <rgbColor rgb="FFFCD5B5"/>
      <rgbColor rgb="FFC4BD97"/>
      <rgbColor rgb="FFFCD5B4"/>
      <rgbColor rgb="FF4F81BD"/>
      <rgbColor rgb="FF558ED5"/>
      <rgbColor rgb="FFC3D69B"/>
      <rgbColor rgb="FFDDD9C3"/>
      <rgbColor rgb="FFD9D9D9"/>
      <rgbColor rgb="FFFF6600"/>
      <rgbColor rgb="FF4A7EBB"/>
      <rgbColor rgb="FF95B3D7"/>
      <rgbColor rgb="FF003366"/>
      <rgbColor rgb="FF538DD5"/>
      <rgbColor rgb="FF006100"/>
      <rgbColor rgb="FF333300"/>
      <rgbColor rgb="FF993300"/>
      <rgbColor rgb="FFC0504D"/>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_rels/chart2.xml.rels><?xml version="1.0" encoding="UTF-8"?>
<Relationships xmlns="http://schemas.openxmlformats.org/package/2006/relationships"><Relationship Id="rId1" Type="http://schemas.microsoft.com/office/2011/relationships/chartStyle" Target="style2.xml"/><Relationship Id="rId2" Type="http://schemas.microsoft.com/office/2011/relationships/chartColorStyle" Target="colors2.xml"/>
</Relationships>
</file>

<file path=xl/charts/_rels/chart3.xml.rels><?xml version="1.0" encoding="UTF-8"?>
<Relationships xmlns="http://schemas.openxmlformats.org/package/2006/relationships"><Relationship Id="rId1" Type="http://schemas.microsoft.com/office/2011/relationships/chartStyle" Target="style3.xml"/><Relationship Id="rId2" Type="http://schemas.microsoft.com/office/2011/relationships/chartColorStyle" Target="colors3.xml"/>
</Relationships>
</file>

<file path=xl/charts/_rels/chart4.xml.rels><?xml version="1.0" encoding="UTF-8"?>
<Relationships xmlns="http://schemas.openxmlformats.org/package/2006/relationships"><Relationship Id="rId1" Type="http://schemas.microsoft.com/office/2011/relationships/chartStyle" Target="style4.xml"/><Relationship Id="rId2" Type="http://schemas.microsoft.com/office/2011/relationships/chartColorStyle" Target="colors4.xml"/>
</Relationships>
</file>

<file path=xl/charts/_rels/chart5.xml.rels><?xml version="1.0" encoding="UTF-8"?>
<Relationships xmlns="http://schemas.openxmlformats.org/package/2006/relationships"><Relationship Id="rId1" Type="http://schemas.microsoft.com/office/2011/relationships/chartStyle" Target="style5.xml"/><Relationship Id="rId2" Type="http://schemas.microsoft.com/office/2011/relationships/chartColorStyle" Target="colors5.xml"/>
</Relationships>
</file>

<file path=xl/charts/_rels/chart6.xml.rels><?xml version="1.0" encoding="UTF-8"?>
<Relationships xmlns="http://schemas.openxmlformats.org/package/2006/relationships"><Relationship Id="rId1" Type="http://schemas.microsoft.com/office/2011/relationships/chartStyle" Target="style6.xml"/><Relationship Id="rId2" Type="http://schemas.microsoft.com/office/2011/relationships/chartColorStyle" Target="colors6.xml"/>
</Relationships>
</file>

<file path=xl/charts/_rels/chart7.xml.rels><?xml version="1.0" encoding="UTF-8"?>
<Relationships xmlns="http://schemas.openxmlformats.org/package/2006/relationships"><Relationship Id="rId1" Type="http://schemas.microsoft.com/office/2011/relationships/chartStyle" Target="style7.xml"/><Relationship Id="rId2" Type="http://schemas.microsoft.com/office/2011/relationships/chartColorStyle" Target="colors7.xml"/>
</Relationships>
</file>

<file path=xl/charts/_rels/chart8.xml.rels><?xml version="1.0" encoding="UTF-8"?>
<Relationships xmlns="http://schemas.openxmlformats.org/package/2006/relationships"><Relationship Id="rId1" Type="http://schemas.microsoft.com/office/2011/relationships/chartStyle" Target="style8.xml"/><Relationship Id="rId2" Type="http://schemas.microsoft.com/office/2011/relationships/chartColorStyle" Target="colors8.xml"/>
</Relationships>
</file>

<file path=xl/charts/_rels/chart9.xml.rels><?xml version="1.0" encoding="UTF-8"?>
<Relationships xmlns="http://schemas.openxmlformats.org/package/2006/relationships"><Relationship Id="rId1" Type="http://schemas.microsoft.com/office/2011/relationships/chartStyle" Target="style9.xml"/><Relationship Id="rId2" Type="http://schemas.microsoft.com/office/2011/relationships/chartColorStyle" Target="colors9.xml"/>
</Relationships>
</file>

<file path=xl/charts/_rels/chart10.xml.rels><?xml version="1.0" encoding="UTF-8"?>
<Relationships xmlns="http://schemas.openxmlformats.org/package/2006/relationships"><Relationship Id="rId1" Type="http://schemas.microsoft.com/office/2011/relationships/chartStyle" Target="style10.xml"/><Relationship Id="rId2" Type="http://schemas.microsoft.com/office/2011/relationships/chartColorStyle" Target="colors10.xml"/>
</Relationships>
</file>

<file path=xl/charts/_rels/chart11.xml.rels><?xml version="1.0" encoding="UTF-8"?>
<Relationships xmlns="http://schemas.openxmlformats.org/package/2006/relationships"><Relationship Id="rId1" Type="http://schemas.microsoft.com/office/2011/relationships/chartStyle" Target="style11.xml"/><Relationship Id="rId2" Type="http://schemas.microsoft.com/office/2011/relationships/chartColorStyle" Target="colors11.xml"/>
</Relationships>
</file>

<file path=xl/charts/_rels/chart12.xml.rels><?xml version="1.0" encoding="UTF-8"?>
<Relationships xmlns="http://schemas.openxmlformats.org/package/2006/relationships"><Relationship Id="rId1" Type="http://schemas.microsoft.com/office/2011/relationships/chartStyle" Target="style12.xml"/><Relationship Id="rId2" Type="http://schemas.microsoft.com/office/2011/relationships/chartColorStyle" Target="colors12.xml"/>
</Relationships>
</file>

<file path=xl/charts/_rels/chart13.xml.rels><?xml version="1.0" encoding="UTF-8"?>
<Relationships xmlns="http://schemas.openxmlformats.org/package/2006/relationships"><Relationship Id="rId1" Type="http://schemas.microsoft.com/office/2011/relationships/chartStyle" Target="style13.xml"/><Relationship Id="rId2" Type="http://schemas.microsoft.com/office/2011/relationships/chartColorStyle" Target="colors13.xml"/>
</Relationships>
</file>

<file path=xl/charts/_rels/chart14.xml.rels><?xml version="1.0" encoding="UTF-8"?>
<Relationships xmlns="http://schemas.openxmlformats.org/package/2006/relationships"><Relationship Id="rId1" Type="http://schemas.microsoft.com/office/2011/relationships/chartStyle" Target="style14.xml"/><Relationship Id="rId2" Type="http://schemas.microsoft.com/office/2011/relationships/chartColorStyle" Target="colors14.xml"/>
</Relationships>
</file>

<file path=xl/charts/_rels/chart15.xml.rels><?xml version="1.0" encoding="UTF-8"?>
<Relationships xmlns="http://schemas.openxmlformats.org/package/2006/relationships"><Relationship Id="rId1" Type="http://schemas.microsoft.com/office/2011/relationships/chartStyle" Target="style15.xml"/><Relationship Id="rId2" Type="http://schemas.microsoft.com/office/2011/relationships/chartColorStyle" Target="colors15.xml"/>
</Relationships>
</file>

<file path=xl/charts/_rels/chart16.xml.rels><?xml version="1.0" encoding="UTF-8"?>
<Relationships xmlns="http://schemas.openxmlformats.org/package/2006/relationships"><Relationship Id="rId1" Type="http://schemas.microsoft.com/office/2011/relationships/chartStyle" Target="style16.xml"/><Relationship Id="rId2" Type="http://schemas.microsoft.com/office/2011/relationships/chartColorStyle" Target="colors16.xml"/>
</Relationships>
</file>

<file path=xl/charts/_rels/chart17.xml.rels><?xml version="1.0" encoding="UTF-8"?>
<Relationships xmlns="http://schemas.openxmlformats.org/package/2006/relationships"><Relationship Id="rId1" Type="http://schemas.microsoft.com/office/2011/relationships/chartStyle" Target="style17.xml"/><Relationship Id="rId2" Type="http://schemas.microsoft.com/office/2011/relationships/chartColorStyle" Target="colors17.xml"/>
</Relationships>
</file>

<file path=xl/charts/_rels/chart18.xml.rels><?xml version="1.0" encoding="UTF-8"?>
<Relationships xmlns="http://schemas.openxmlformats.org/package/2006/relationships"><Relationship Id="rId1" Type="http://schemas.microsoft.com/office/2011/relationships/chartStyle" Target="style18.xml"/><Relationship Id="rId2" Type="http://schemas.microsoft.com/office/2011/relationships/chartColorStyle" Target="colors18.xml"/>
</Relationships>
</file>

<file path=xl/charts/_rels/chart19.xml.rels><?xml version="1.0" encoding="UTF-8"?>
<Relationships xmlns="http://schemas.openxmlformats.org/package/2006/relationships"><Relationship Id="rId1" Type="http://schemas.microsoft.com/office/2011/relationships/chartStyle" Target="style19.xml"/><Relationship Id="rId2" Type="http://schemas.microsoft.com/office/2011/relationships/chartColorStyle" Target="colors19.xml"/>
</Relationships>
</file>

<file path=xl/charts/_rels/chart20.xml.rels><?xml version="1.0" encoding="UTF-8"?>
<Relationships xmlns="http://schemas.openxmlformats.org/package/2006/relationships"><Relationship Id="rId1" Type="http://schemas.microsoft.com/office/2011/relationships/chartStyle" Target="style20.xml"/><Relationship Id="rId2" Type="http://schemas.microsoft.com/office/2011/relationships/chartColorStyle" Target="colors20.xml"/>
</Relationships>
</file>

<file path=xl/charts/_rels/chart21.xml.rels><?xml version="1.0" encoding="UTF-8"?>
<Relationships xmlns="http://schemas.openxmlformats.org/package/2006/relationships"><Relationship Id="rId1" Type="http://schemas.microsoft.com/office/2011/relationships/chartStyle" Target="style21.xml"/><Relationship Id="rId2" Type="http://schemas.microsoft.com/office/2011/relationships/chartColorStyle" Target="colors21.xml"/>
</Relationships>
</file>

<file path=xl/charts/_rels/chart22.xml.rels><?xml version="1.0" encoding="UTF-8"?>
<Relationships xmlns="http://schemas.openxmlformats.org/package/2006/relationships"><Relationship Id="rId1" Type="http://schemas.microsoft.com/office/2011/relationships/chartStyle" Target="style22.xml"/><Relationship Id="rId2" Type="http://schemas.microsoft.com/office/2011/relationships/chartColorStyle" Target="colors22.xml"/>
</Relationships>
</file>

<file path=xl/charts/_rels/chart23.xml.rels><?xml version="1.0" encoding="UTF-8"?>
<Relationships xmlns="http://schemas.openxmlformats.org/package/2006/relationships"><Relationship Id="rId1" Type="http://schemas.microsoft.com/office/2011/relationships/chartStyle" Target="style23.xml"/><Relationship Id="rId2" Type="http://schemas.microsoft.com/office/2011/relationships/chartColorStyle" Target="colors23.xml"/>
</Relationships>
</file>

<file path=xl/charts/_rels/chart24.xml.rels><?xml version="1.0" encoding="UTF-8"?>
<Relationships xmlns="http://schemas.openxmlformats.org/package/2006/relationships"><Relationship Id="rId1" Type="http://schemas.microsoft.com/office/2011/relationships/chartStyle" Target="style24.xml"/><Relationship Id="rId2" Type="http://schemas.microsoft.com/office/2011/relationships/chartColorStyle" Target="colors24.xml"/>
</Relationships>
</file>

<file path=xl/charts/_rels/chart25.xml.rels><?xml version="1.0" encoding="UTF-8"?>
<Relationships xmlns="http://schemas.openxmlformats.org/package/2006/relationships"><Relationship Id="rId1" Type="http://schemas.microsoft.com/office/2011/relationships/chartStyle" Target="style25.xml"/><Relationship Id="rId2" Type="http://schemas.microsoft.com/office/2011/relationships/chartColorStyle" Target="colors25.xml"/>
</Relationships>
</file>

<file path=xl/charts/_rels/chart26.xml.rels><?xml version="1.0" encoding="UTF-8"?>
<Relationships xmlns="http://schemas.openxmlformats.org/package/2006/relationships"><Relationship Id="rId1" Type="http://schemas.microsoft.com/office/2011/relationships/chartStyle" Target="style26.xml"/><Relationship Id="rId2" Type="http://schemas.microsoft.com/office/2011/relationships/chartColorStyle" Target="colors26.xml"/>
</Relationships>
</file>

<file path=xl/charts/_rels/chart27.xml.rels><?xml version="1.0" encoding="UTF-8"?>
<Relationships xmlns="http://schemas.openxmlformats.org/package/2006/relationships"><Relationship Id="rId1" Type="http://schemas.microsoft.com/office/2011/relationships/chartStyle" Target="style27.xml"/><Relationship Id="rId2" Type="http://schemas.microsoft.com/office/2011/relationships/chartColorStyle" Target="colors27.xml"/>
</Relationships>
</file>

<file path=xl/charts/_rels/chart28.xml.rels><?xml version="1.0" encoding="UTF-8"?>
<Relationships xmlns="http://schemas.openxmlformats.org/package/2006/relationships"><Relationship Id="rId1" Type="http://schemas.microsoft.com/office/2011/relationships/chartStyle" Target="style28.xml"/><Relationship Id="rId2" Type="http://schemas.microsoft.com/office/2011/relationships/chartColorStyle" Target="colors28.xml"/>
</Relationships>
</file>

<file path=xl/charts/_rels/chart29.xml.rels><?xml version="1.0" encoding="UTF-8"?>
<Relationships xmlns="http://schemas.openxmlformats.org/package/2006/relationships"><Relationship Id="rId1" Type="http://schemas.microsoft.com/office/2011/relationships/chartStyle" Target="style29.xml"/><Relationship Id="rId2" Type="http://schemas.microsoft.com/office/2011/relationships/chartColorStyle" Target="colors29.xml"/>
</Relationships>
</file>

<file path=xl/charts/_rels/chart30.xml.rels><?xml version="1.0" encoding="UTF-8"?>
<Relationships xmlns="http://schemas.openxmlformats.org/package/2006/relationships"><Relationship Id="rId1" Type="http://schemas.microsoft.com/office/2011/relationships/chartStyle" Target="style30.xml"/><Relationship Id="rId2" Type="http://schemas.microsoft.com/office/2011/relationships/chartColorStyle" Target="colors30.xml"/>
</Relationships>
</file>

<file path=xl/charts/_rels/chart31.xml.rels><?xml version="1.0" encoding="UTF-8"?>
<Relationships xmlns="http://schemas.openxmlformats.org/package/2006/relationships"><Relationship Id="rId1" Type="http://schemas.microsoft.com/office/2011/relationships/chartStyle" Target="style31.xml"/><Relationship Id="rId2" Type="http://schemas.microsoft.com/office/2011/relationships/chartColorStyle" Target="colors31.xml"/>
</Relationships>
</file>

<file path=xl/charts/_rels/chart32.xml.rels><?xml version="1.0" encoding="UTF-8"?>
<Relationships xmlns="http://schemas.openxmlformats.org/package/2006/relationships"><Relationship Id="rId1" Type="http://schemas.microsoft.com/office/2011/relationships/chartStyle" Target="style32.xml"/><Relationship Id="rId2" Type="http://schemas.microsoft.com/office/2011/relationships/chartColorStyle" Target="colors32.xml"/>
</Relationships>
</file>

<file path=xl/charts/_rels/chart33.xml.rels><?xml version="1.0" encoding="UTF-8"?>
<Relationships xmlns="http://schemas.openxmlformats.org/package/2006/relationships"><Relationship Id="rId1" Type="http://schemas.microsoft.com/office/2011/relationships/chartStyle" Target="style33.xml"/><Relationship Id="rId2" Type="http://schemas.microsoft.com/office/2011/relationships/chartColorStyle" Target="colors33.xml"/>
</Relationships>
</file>

<file path=xl/charts/_rels/chart34.xml.rels><?xml version="1.0" encoding="UTF-8"?>
<Relationships xmlns="http://schemas.openxmlformats.org/package/2006/relationships"><Relationship Id="rId1" Type="http://schemas.microsoft.com/office/2011/relationships/chartStyle" Target="style34.xml"/><Relationship Id="rId2" Type="http://schemas.microsoft.com/office/2011/relationships/chartColorStyle" Target="colors34.xml"/>
</Relationships>
</file>

<file path=xl/charts/_rels/chart35.xml.rels><?xml version="1.0" encoding="UTF-8"?>
<Relationships xmlns="http://schemas.openxmlformats.org/package/2006/relationships"><Relationship Id="rId1" Type="http://schemas.microsoft.com/office/2011/relationships/chartStyle" Target="style35.xml"/><Relationship Id="rId2" Type="http://schemas.microsoft.com/office/2011/relationships/chartColorStyle" Target="colors35.xml"/>
</Relationships>
</file>

<file path=xl/charts/_rels/chart36.xml.rels><?xml version="1.0" encoding="UTF-8"?>
<Relationships xmlns="http://schemas.openxmlformats.org/package/2006/relationships"><Relationship Id="rId1" Type="http://schemas.microsoft.com/office/2011/relationships/chartStyle" Target="style36.xml"/><Relationship Id="rId2" Type="http://schemas.microsoft.com/office/2011/relationships/chartColorStyle" Target="colors36.xml"/>
</Relationships>
</file>

<file path=xl/charts/_rels/chart37.xml.rels><?xml version="1.0" encoding="UTF-8"?>
<Relationships xmlns="http://schemas.openxmlformats.org/package/2006/relationships"><Relationship Id="rId1" Type="http://schemas.microsoft.com/office/2011/relationships/chartStyle" Target="style37.xml"/><Relationship Id="rId2" Type="http://schemas.microsoft.com/office/2011/relationships/chartColorStyle" Target="colors37.xml"/>
</Relationships>
</file>

<file path=xl/charts/_rels/chart38.xml.rels><?xml version="1.0" encoding="UTF-8"?>
<Relationships xmlns="http://schemas.openxmlformats.org/package/2006/relationships"><Relationship Id="rId1" Type="http://schemas.microsoft.com/office/2011/relationships/chartStyle" Target="style38.xml"/><Relationship Id="rId2" Type="http://schemas.microsoft.com/office/2011/relationships/chartColorStyle" Target="colors38.xml"/>
</Relationships>
</file>

<file path=xl/charts/_rels/chart39.xml.rels><?xml version="1.0" encoding="UTF-8"?>
<Relationships xmlns="http://schemas.openxmlformats.org/package/2006/relationships"><Relationship Id="rId1" Type="http://schemas.microsoft.com/office/2011/relationships/chartStyle" Target="style39.xml"/><Relationship Id="rId2" Type="http://schemas.microsoft.com/office/2011/relationships/chartColorStyle" Target="colors39.xml"/>
</Relationships>
</file>

<file path=xl/charts/_rels/chart40.xml.rels><?xml version="1.0" encoding="UTF-8"?>
<Relationships xmlns="http://schemas.openxmlformats.org/package/2006/relationships"><Relationship Id="rId1" Type="http://schemas.microsoft.com/office/2011/relationships/chartStyle" Target="style40.xml"/><Relationship Id="rId2" Type="http://schemas.microsoft.com/office/2011/relationships/chartColorStyle" Target="colors40.xml"/>
</Relationships>
</file>

<file path=xl/charts/_rels/chart41.xml.rels><?xml version="1.0" encoding="UTF-8"?>
<Relationships xmlns="http://schemas.openxmlformats.org/package/2006/relationships"><Relationship Id="rId1" Type="http://schemas.microsoft.com/office/2011/relationships/chartStyle" Target="style41.xml"/><Relationship Id="rId2" Type="http://schemas.microsoft.com/office/2011/relationships/chartColorStyle" Target="colors41.xml"/>
</Relationships>
</file>

<file path=xl/charts/_rels/chart42.xml.rels><?xml version="1.0" encoding="UTF-8"?>
<Relationships xmlns="http://schemas.openxmlformats.org/package/2006/relationships"><Relationship Id="rId1" Type="http://schemas.microsoft.com/office/2011/relationships/chartStyle" Target="style42.xml"/><Relationship Id="rId2" Type="http://schemas.microsoft.com/office/2011/relationships/chartColorStyle" Target="colors42.xml"/>
</Relationships>
</file>

<file path=xl/charts/_rels/chart43.xml.rels><?xml version="1.0" encoding="UTF-8"?>
<Relationships xmlns="http://schemas.openxmlformats.org/package/2006/relationships"><Relationship Id="rId1" Type="http://schemas.microsoft.com/office/2011/relationships/chartStyle" Target="style43.xml"/><Relationship Id="rId2" Type="http://schemas.microsoft.com/office/2011/relationships/chartColorStyle" Target="colors43.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layout>
        <c:manualLayout>
          <c:xMode val="edge"/>
          <c:yMode val="edge"/>
          <c:x val="0.254082005452042"/>
          <c:y val="0.0335397316821465"/>
        </c:manualLayout>
      </c:layout>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InputDataA_GeneralAssumptions!$I$19:$AN$19,InputDataA_GeneralAssumptions!$AQ$19</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InputDataA_GeneralAssumptions!$I$22:$AN$22,InputDataA_GeneralAssumptions!$AQ$22</c:f>
              <c:numCache>
                <c:formatCode>0.000</c:formatCode>
                <c:ptCount val="32"/>
                <c:pt idx="0">
                  <c:v>0.006</c:v>
                </c:pt>
                <c:pt idx="1">
                  <c:v>0.006</c:v>
                </c:pt>
                <c:pt idx="2">
                  <c:v>0.006</c:v>
                </c:pt>
                <c:pt idx="3">
                  <c:v>0.006</c:v>
                </c:pt>
                <c:pt idx="4">
                  <c:v>0.006</c:v>
                </c:pt>
                <c:pt idx="5">
                  <c:v>0.006</c:v>
                </c:pt>
                <c:pt idx="6">
                  <c:v>0.006</c:v>
                </c:pt>
                <c:pt idx="7">
                  <c:v>0.006</c:v>
                </c:pt>
                <c:pt idx="8">
                  <c:v>0.006</c:v>
                </c:pt>
                <c:pt idx="9">
                  <c:v>0.006</c:v>
                </c:pt>
                <c:pt idx="10">
                  <c:v>0.006</c:v>
                </c:pt>
                <c:pt idx="11">
                  <c:v>0.006</c:v>
                </c:pt>
                <c:pt idx="12">
                  <c:v>0.006</c:v>
                </c:pt>
                <c:pt idx="13">
                  <c:v>0.006</c:v>
                </c:pt>
                <c:pt idx="14">
                  <c:v>0.006</c:v>
                </c:pt>
                <c:pt idx="15">
                  <c:v>0.006</c:v>
                </c:pt>
                <c:pt idx="16">
                  <c:v>0.006</c:v>
                </c:pt>
                <c:pt idx="17">
                  <c:v>0.006</c:v>
                </c:pt>
                <c:pt idx="18">
                  <c:v>0.006</c:v>
                </c:pt>
                <c:pt idx="19">
                  <c:v>0.006</c:v>
                </c:pt>
                <c:pt idx="20">
                  <c:v>0.006</c:v>
                </c:pt>
                <c:pt idx="21">
                  <c:v>0.006</c:v>
                </c:pt>
                <c:pt idx="22">
                  <c:v>0.006</c:v>
                </c:pt>
                <c:pt idx="23">
                  <c:v>0.006</c:v>
                </c:pt>
                <c:pt idx="24">
                  <c:v>0.006</c:v>
                </c:pt>
                <c:pt idx="25">
                  <c:v>0.006</c:v>
                </c:pt>
                <c:pt idx="26">
                  <c:v>0.006</c:v>
                </c:pt>
                <c:pt idx="27">
                  <c:v>0.006</c:v>
                </c:pt>
                <c:pt idx="28">
                  <c:v>0.006</c:v>
                </c:pt>
                <c:pt idx="29">
                  <c:v>0.006</c:v>
                </c:pt>
                <c:pt idx="30">
                  <c:v>0.006</c:v>
                </c:pt>
                <c:pt idx="31">
                  <c:v>0.006</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InputDataA_GeneralAssumptions!$I$19:$AN$19,InputDataA_GeneralAssumptions!$AQ$19</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InputDataA_GeneralAssumptions!$I$26:$AN$26,InputDataA_GeneralAssumptions!$AQ$26</c:f>
              <c:numCache>
                <c:formatCode>0.000</c:formatCode>
                <c:ptCount val="32"/>
                <c:pt idx="0">
                  <c:v>0.006</c:v>
                </c:pt>
                <c:pt idx="1">
                  <c:v>0.006</c:v>
                </c:pt>
                <c:pt idx="2">
                  <c:v>0.006</c:v>
                </c:pt>
                <c:pt idx="3">
                  <c:v>0.006</c:v>
                </c:pt>
                <c:pt idx="4">
                  <c:v>0.006</c:v>
                </c:pt>
                <c:pt idx="5">
                  <c:v>0.006</c:v>
                </c:pt>
                <c:pt idx="6">
                  <c:v>0.006</c:v>
                </c:pt>
                <c:pt idx="7">
                  <c:v>0.006</c:v>
                </c:pt>
                <c:pt idx="8">
                  <c:v>0.006</c:v>
                </c:pt>
                <c:pt idx="9">
                  <c:v>0.006</c:v>
                </c:pt>
                <c:pt idx="10">
                  <c:v>0.006</c:v>
                </c:pt>
                <c:pt idx="11">
                  <c:v>0.006</c:v>
                </c:pt>
                <c:pt idx="12">
                  <c:v>0.006</c:v>
                </c:pt>
                <c:pt idx="13">
                  <c:v>0.006</c:v>
                </c:pt>
                <c:pt idx="14">
                  <c:v>0.006</c:v>
                </c:pt>
                <c:pt idx="15">
                  <c:v>0.006</c:v>
                </c:pt>
                <c:pt idx="16">
                  <c:v>0.006</c:v>
                </c:pt>
                <c:pt idx="17">
                  <c:v>0.006</c:v>
                </c:pt>
                <c:pt idx="18">
                  <c:v>0.006</c:v>
                </c:pt>
                <c:pt idx="19">
                  <c:v>0.006</c:v>
                </c:pt>
                <c:pt idx="20">
                  <c:v>0.006</c:v>
                </c:pt>
                <c:pt idx="21">
                  <c:v>0.006</c:v>
                </c:pt>
                <c:pt idx="22">
                  <c:v>0.006</c:v>
                </c:pt>
                <c:pt idx="23">
                  <c:v>0.006</c:v>
                </c:pt>
                <c:pt idx="24">
                  <c:v>0.006</c:v>
                </c:pt>
                <c:pt idx="25">
                  <c:v>0.006</c:v>
                </c:pt>
                <c:pt idx="26">
                  <c:v>0.006</c:v>
                </c:pt>
                <c:pt idx="27">
                  <c:v>0.006</c:v>
                </c:pt>
                <c:pt idx="28">
                  <c:v>0.006</c:v>
                </c:pt>
                <c:pt idx="29">
                  <c:v>0.006</c:v>
                </c:pt>
                <c:pt idx="30">
                  <c:v>0.006</c:v>
                </c:pt>
                <c:pt idx="31">
                  <c:v>0.006</c:v>
                </c:pt>
              </c:numCache>
            </c:numRef>
          </c:val>
          <c:smooth val="0"/>
        </c:ser>
        <c:hiLowLines>
          <c:spPr>
            <a:ln w="0">
              <a:noFill/>
            </a:ln>
          </c:spPr>
        </c:hiLowLines>
        <c:marker val="0"/>
        <c:axId val="49845679"/>
        <c:axId val="11994577"/>
      </c:lineChart>
      <c:catAx>
        <c:axId val="49845679"/>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1994577"/>
        <c:crosses val="autoZero"/>
        <c:auto val="1"/>
        <c:lblAlgn val="ctr"/>
        <c:lblOffset val="100"/>
        <c:noMultiLvlLbl val="0"/>
      </c:catAx>
      <c:valAx>
        <c:axId val="11994577"/>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49845679"/>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InputDataA_GeneralAssumptions!$I$19:$AN$19,InputDataA_GeneralAssumptions!$AQ$19</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InputDataA_GeneralAssumptions!$I$31:$AN$31,InputDataA_GeneralAssumptions!$AQ$31:$AR$31</c:f>
              <c:numCache>
                <c:formatCode>0.000</c:formatCode>
                <c:ptCount val="32"/>
                <c:pt idx="0">
                  <c:v>0.01</c:v>
                </c:pt>
                <c:pt idx="1">
                  <c:v>0.01</c:v>
                </c:pt>
                <c:pt idx="2">
                  <c:v>0.01</c:v>
                </c:pt>
                <c:pt idx="3">
                  <c:v>0.01</c:v>
                </c:pt>
                <c:pt idx="4">
                  <c:v>0.01</c:v>
                </c:pt>
                <c:pt idx="5">
                  <c:v>0.01</c:v>
                </c:pt>
                <c:pt idx="6">
                  <c:v>0.01</c:v>
                </c:pt>
                <c:pt idx="7">
                  <c:v>0.01</c:v>
                </c:pt>
                <c:pt idx="8">
                  <c:v>0.01</c:v>
                </c:pt>
                <c:pt idx="9">
                  <c:v>0.01</c:v>
                </c:pt>
                <c:pt idx="10">
                  <c:v>0.01</c:v>
                </c:pt>
                <c:pt idx="11">
                  <c:v>0.01</c:v>
                </c:pt>
                <c:pt idx="12">
                  <c:v>0.01</c:v>
                </c:pt>
                <c:pt idx="13">
                  <c:v>0.01</c:v>
                </c:pt>
                <c:pt idx="14">
                  <c:v>0.01</c:v>
                </c:pt>
                <c:pt idx="15">
                  <c:v>0.01</c:v>
                </c:pt>
                <c:pt idx="16">
                  <c:v>0.01</c:v>
                </c:pt>
                <c:pt idx="17">
                  <c:v>0.01</c:v>
                </c:pt>
                <c:pt idx="18">
                  <c:v>0.01</c:v>
                </c:pt>
                <c:pt idx="19">
                  <c:v>0.01</c:v>
                </c:pt>
                <c:pt idx="20">
                  <c:v>0.01</c:v>
                </c:pt>
                <c:pt idx="21">
                  <c:v>0.01</c:v>
                </c:pt>
                <c:pt idx="22">
                  <c:v>0.01</c:v>
                </c:pt>
                <c:pt idx="23">
                  <c:v>0.01</c:v>
                </c:pt>
                <c:pt idx="24">
                  <c:v>0.01</c:v>
                </c:pt>
                <c:pt idx="25">
                  <c:v>0.01</c:v>
                </c:pt>
                <c:pt idx="26">
                  <c:v>0.01</c:v>
                </c:pt>
                <c:pt idx="27">
                  <c:v>0.01</c:v>
                </c:pt>
                <c:pt idx="28">
                  <c:v>0.01</c:v>
                </c:pt>
                <c:pt idx="29">
                  <c:v>0.01</c:v>
                </c:pt>
                <c:pt idx="30">
                  <c:v>0.01</c:v>
                </c:pt>
                <c:pt idx="31">
                  <c:v>0.01</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InputDataA_GeneralAssumptions!$I$19:$AN$19,InputDataA_GeneralAssumptions!$AQ$19</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InputDataA_GeneralAssumptions!$I$35:$AN$35,InputDataA_GeneralAssumptions!$AQ$35</c:f>
              <c:numCache>
                <c:formatCode>0.000</c:formatCode>
                <c:ptCount val="32"/>
                <c:pt idx="0">
                  <c:v>0.01</c:v>
                </c:pt>
                <c:pt idx="1">
                  <c:v>0.01</c:v>
                </c:pt>
                <c:pt idx="2">
                  <c:v>0.01</c:v>
                </c:pt>
                <c:pt idx="3">
                  <c:v>0.01</c:v>
                </c:pt>
                <c:pt idx="4">
                  <c:v>0.01</c:v>
                </c:pt>
                <c:pt idx="5">
                  <c:v>0.01</c:v>
                </c:pt>
                <c:pt idx="6">
                  <c:v>0.01</c:v>
                </c:pt>
                <c:pt idx="7">
                  <c:v>0.01</c:v>
                </c:pt>
                <c:pt idx="8">
                  <c:v>0.01</c:v>
                </c:pt>
                <c:pt idx="9">
                  <c:v>0.01</c:v>
                </c:pt>
                <c:pt idx="10">
                  <c:v>0.01</c:v>
                </c:pt>
                <c:pt idx="11">
                  <c:v>0.01</c:v>
                </c:pt>
                <c:pt idx="12">
                  <c:v>0.01</c:v>
                </c:pt>
                <c:pt idx="13">
                  <c:v>0.01</c:v>
                </c:pt>
                <c:pt idx="14">
                  <c:v>0.01</c:v>
                </c:pt>
                <c:pt idx="15">
                  <c:v>0.01</c:v>
                </c:pt>
                <c:pt idx="16">
                  <c:v>0.01</c:v>
                </c:pt>
                <c:pt idx="17">
                  <c:v>0.01</c:v>
                </c:pt>
                <c:pt idx="18">
                  <c:v>0.01</c:v>
                </c:pt>
                <c:pt idx="19">
                  <c:v>0.01</c:v>
                </c:pt>
                <c:pt idx="20">
                  <c:v>0.01</c:v>
                </c:pt>
                <c:pt idx="21">
                  <c:v>0.01</c:v>
                </c:pt>
                <c:pt idx="22">
                  <c:v>0.01</c:v>
                </c:pt>
                <c:pt idx="23">
                  <c:v>0.01</c:v>
                </c:pt>
                <c:pt idx="24">
                  <c:v>0.01</c:v>
                </c:pt>
                <c:pt idx="25">
                  <c:v>0.01</c:v>
                </c:pt>
                <c:pt idx="26">
                  <c:v>0.01</c:v>
                </c:pt>
                <c:pt idx="27">
                  <c:v>0.01</c:v>
                </c:pt>
                <c:pt idx="28">
                  <c:v>0.01</c:v>
                </c:pt>
                <c:pt idx="29">
                  <c:v>0.01</c:v>
                </c:pt>
                <c:pt idx="30">
                  <c:v>0.01</c:v>
                </c:pt>
                <c:pt idx="31">
                  <c:v>0.01</c:v>
                </c:pt>
              </c:numCache>
            </c:numRef>
          </c:val>
          <c:smooth val="0"/>
        </c:ser>
        <c:hiLowLines>
          <c:spPr>
            <a:ln w="0">
              <a:noFill/>
            </a:ln>
          </c:spPr>
        </c:hiLowLines>
        <c:marker val="0"/>
        <c:axId val="4123513"/>
        <c:axId val="18166914"/>
      </c:lineChart>
      <c:catAx>
        <c:axId val="4123513"/>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8166914"/>
        <c:crosses val="autoZero"/>
        <c:auto val="1"/>
        <c:lblAlgn val="ctr"/>
        <c:lblOffset val="100"/>
        <c:noMultiLvlLbl val="0"/>
      </c:catAx>
      <c:valAx>
        <c:axId val="18166914"/>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4123513"/>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InputDataA_GeneralAssumptions!$I$38:$AN$38,InputDataA_GeneralAssumptions!$AQ$38</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InputDataA_GeneralAssumptions!$I$41:$AN$41,InputDataA_GeneralAssumptions!$AQ$41</c:f>
              <c:numCache>
                <c:formatCode>0.000</c:formatCode>
                <c:ptCount val="32"/>
                <c:pt idx="0">
                  <c:v>0.793980026245117</c:v>
                </c:pt>
                <c:pt idx="1">
                  <c:v>0.793980026245117</c:v>
                </c:pt>
                <c:pt idx="2">
                  <c:v>0.793980026245117</c:v>
                </c:pt>
                <c:pt idx="3">
                  <c:v>0.793980026245117</c:v>
                </c:pt>
                <c:pt idx="4">
                  <c:v>0.793980026245117</c:v>
                </c:pt>
                <c:pt idx="5">
                  <c:v>0.793980026245117</c:v>
                </c:pt>
                <c:pt idx="6">
                  <c:v>0.793980026245117</c:v>
                </c:pt>
                <c:pt idx="7">
                  <c:v>0.793980026245117</c:v>
                </c:pt>
                <c:pt idx="8">
                  <c:v>0.793980026245117</c:v>
                </c:pt>
                <c:pt idx="9">
                  <c:v>0.793980026245117</c:v>
                </c:pt>
                <c:pt idx="10">
                  <c:v>0.793980026245117</c:v>
                </c:pt>
                <c:pt idx="11">
                  <c:v>0.793980026245117</c:v>
                </c:pt>
                <c:pt idx="12">
                  <c:v>0.793980026245117</c:v>
                </c:pt>
                <c:pt idx="13">
                  <c:v>0.793980026245117</c:v>
                </c:pt>
                <c:pt idx="14">
                  <c:v>0.793980026245117</c:v>
                </c:pt>
                <c:pt idx="15">
                  <c:v>0.793980026245117</c:v>
                </c:pt>
                <c:pt idx="16">
                  <c:v>0.793980026245117</c:v>
                </c:pt>
                <c:pt idx="17">
                  <c:v>0.793980026245117</c:v>
                </c:pt>
                <c:pt idx="18">
                  <c:v>0.793980026245117</c:v>
                </c:pt>
                <c:pt idx="19">
                  <c:v>0.793980026245117</c:v>
                </c:pt>
                <c:pt idx="20">
                  <c:v>0.793980026245117</c:v>
                </c:pt>
                <c:pt idx="21">
                  <c:v>0.793980026245117</c:v>
                </c:pt>
                <c:pt idx="22">
                  <c:v>0.793980026245117</c:v>
                </c:pt>
                <c:pt idx="23">
                  <c:v>0.793980026245117</c:v>
                </c:pt>
                <c:pt idx="24">
                  <c:v>0.793980026245117</c:v>
                </c:pt>
                <c:pt idx="25">
                  <c:v>0.793980026245117</c:v>
                </c:pt>
                <c:pt idx="26">
                  <c:v>0.793980026245117</c:v>
                </c:pt>
                <c:pt idx="27">
                  <c:v>0.793980026245117</c:v>
                </c:pt>
                <c:pt idx="28">
                  <c:v>0.793980026245117</c:v>
                </c:pt>
                <c:pt idx="29">
                  <c:v>0.793980026245117</c:v>
                </c:pt>
                <c:pt idx="30">
                  <c:v>0.793980026245117</c:v>
                </c:pt>
                <c:pt idx="31">
                  <c:v>0.793980026245117</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InputDataA_GeneralAssumptions!$I$38:$AN$38,InputDataA_GeneralAssumptions!$AQ$38</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InputDataA_GeneralAssumptions!$I$45:$AN$45,InputDataA_GeneralAssumptions!$AQ$45</c:f>
              <c:numCache>
                <c:formatCode>0.000</c:formatCode>
                <c:ptCount val="32"/>
                <c:pt idx="0">
                  <c:v>0.793980026245117</c:v>
                </c:pt>
                <c:pt idx="1">
                  <c:v>0.793980026245117</c:v>
                </c:pt>
                <c:pt idx="2">
                  <c:v>0.793980026245117</c:v>
                </c:pt>
                <c:pt idx="3">
                  <c:v>0.793980026245117</c:v>
                </c:pt>
                <c:pt idx="4">
                  <c:v>0.793980026245117</c:v>
                </c:pt>
                <c:pt idx="5">
                  <c:v>0.793980026245117</c:v>
                </c:pt>
                <c:pt idx="6">
                  <c:v>0.793980026245117</c:v>
                </c:pt>
                <c:pt idx="7">
                  <c:v>0.793980026245117</c:v>
                </c:pt>
                <c:pt idx="8">
                  <c:v>0.793980026245117</c:v>
                </c:pt>
                <c:pt idx="9">
                  <c:v>0.793980026245117</c:v>
                </c:pt>
                <c:pt idx="10">
                  <c:v>0.793980026245117</c:v>
                </c:pt>
                <c:pt idx="11">
                  <c:v>0.793980026245117</c:v>
                </c:pt>
                <c:pt idx="12">
                  <c:v>0.793980026245117</c:v>
                </c:pt>
                <c:pt idx="13">
                  <c:v>0.793980026245117</c:v>
                </c:pt>
                <c:pt idx="14">
                  <c:v>0.793980026245117</c:v>
                </c:pt>
                <c:pt idx="15">
                  <c:v>0.793980026245117</c:v>
                </c:pt>
                <c:pt idx="16">
                  <c:v>0.793980026245117</c:v>
                </c:pt>
                <c:pt idx="17">
                  <c:v>0.793980026245117</c:v>
                </c:pt>
                <c:pt idx="18">
                  <c:v>0.793980026245117</c:v>
                </c:pt>
                <c:pt idx="19">
                  <c:v>0.793980026245117</c:v>
                </c:pt>
                <c:pt idx="20">
                  <c:v>0.793980026245117</c:v>
                </c:pt>
                <c:pt idx="21">
                  <c:v>0.793980026245117</c:v>
                </c:pt>
                <c:pt idx="22">
                  <c:v>0.793980026245117</c:v>
                </c:pt>
                <c:pt idx="23">
                  <c:v>0.793980026245117</c:v>
                </c:pt>
                <c:pt idx="24">
                  <c:v>0.793980026245117</c:v>
                </c:pt>
                <c:pt idx="25">
                  <c:v>0.793980026245117</c:v>
                </c:pt>
                <c:pt idx="26">
                  <c:v>0.793980026245117</c:v>
                </c:pt>
                <c:pt idx="27">
                  <c:v>0.793980026245117</c:v>
                </c:pt>
                <c:pt idx="28">
                  <c:v>0.793980026245117</c:v>
                </c:pt>
                <c:pt idx="29">
                  <c:v>0.793980026245117</c:v>
                </c:pt>
                <c:pt idx="30">
                  <c:v>0.793980026245117</c:v>
                </c:pt>
                <c:pt idx="31">
                  <c:v>0.793980026245117</c:v>
                </c:pt>
              </c:numCache>
            </c:numRef>
          </c:val>
          <c:smooth val="0"/>
        </c:ser>
        <c:hiLowLines>
          <c:spPr>
            <a:ln w="0">
              <a:noFill/>
            </a:ln>
          </c:spPr>
        </c:hiLowLines>
        <c:marker val="0"/>
        <c:axId val="97326246"/>
        <c:axId val="5426674"/>
      </c:lineChart>
      <c:catAx>
        <c:axId val="9732624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5426674"/>
        <c:crosses val="autoZero"/>
        <c:auto val="1"/>
        <c:lblAlgn val="ctr"/>
        <c:lblOffset val="100"/>
        <c:noMultiLvlLbl val="0"/>
      </c:catAx>
      <c:valAx>
        <c:axId val="5426674"/>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9732624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InputDataA_GeneralAssumptions!$I$47:$AN$47,InputDataA_GeneralAssumptions!$AQ$47:$AR$47</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InputDataA_GeneralAssumptions!$I$50:$AN$50,InputDataA_GeneralAssumptions!$AQ$50</c:f>
              <c:numCache>
                <c:formatCode>0.000</c:formatCode>
                <c:ptCount val="32"/>
                <c:pt idx="0">
                  <c:v>0.712610015869141</c:v>
                </c:pt>
                <c:pt idx="1">
                  <c:v>0.712610015869141</c:v>
                </c:pt>
                <c:pt idx="2">
                  <c:v>0.712610015869141</c:v>
                </c:pt>
                <c:pt idx="3">
                  <c:v>0.712610015869141</c:v>
                </c:pt>
                <c:pt idx="4">
                  <c:v>0.712610015869141</c:v>
                </c:pt>
                <c:pt idx="5">
                  <c:v>0.712610015869141</c:v>
                </c:pt>
                <c:pt idx="6">
                  <c:v>0.712610015869141</c:v>
                </c:pt>
                <c:pt idx="7">
                  <c:v>0.712610015869141</c:v>
                </c:pt>
                <c:pt idx="8">
                  <c:v>0.712610015869141</c:v>
                </c:pt>
                <c:pt idx="9">
                  <c:v>0.712610015869141</c:v>
                </c:pt>
                <c:pt idx="10">
                  <c:v>0.712610015869141</c:v>
                </c:pt>
                <c:pt idx="11">
                  <c:v>0.712610015869141</c:v>
                </c:pt>
                <c:pt idx="12">
                  <c:v>0.712610015869141</c:v>
                </c:pt>
                <c:pt idx="13">
                  <c:v>0.712610015869141</c:v>
                </c:pt>
                <c:pt idx="14">
                  <c:v>0.712610015869141</c:v>
                </c:pt>
                <c:pt idx="15">
                  <c:v>0.712610015869141</c:v>
                </c:pt>
                <c:pt idx="16">
                  <c:v>0.712610015869141</c:v>
                </c:pt>
                <c:pt idx="17">
                  <c:v>0.712610015869141</c:v>
                </c:pt>
                <c:pt idx="18">
                  <c:v>0.712610015869141</c:v>
                </c:pt>
                <c:pt idx="19">
                  <c:v>0.712610015869141</c:v>
                </c:pt>
                <c:pt idx="20">
                  <c:v>0.712610015869141</c:v>
                </c:pt>
                <c:pt idx="21">
                  <c:v>0.712610015869141</c:v>
                </c:pt>
                <c:pt idx="22">
                  <c:v>0.712610015869141</c:v>
                </c:pt>
                <c:pt idx="23">
                  <c:v>0.712610015869141</c:v>
                </c:pt>
                <c:pt idx="24">
                  <c:v>0.712610015869141</c:v>
                </c:pt>
                <c:pt idx="25">
                  <c:v>0.712610015869141</c:v>
                </c:pt>
                <c:pt idx="26">
                  <c:v>0.712610015869141</c:v>
                </c:pt>
                <c:pt idx="27">
                  <c:v>0.712610015869141</c:v>
                </c:pt>
                <c:pt idx="28">
                  <c:v>0.712610015869141</c:v>
                </c:pt>
                <c:pt idx="29">
                  <c:v>0.712610015869141</c:v>
                </c:pt>
                <c:pt idx="30">
                  <c:v>0.712610015869141</c:v>
                </c:pt>
                <c:pt idx="31">
                  <c:v>0.712610015869141</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InputDataA_GeneralAssumptions!$I$47:$AN$47,InputDataA_GeneralAssumptions!$AQ$47:$AR$47</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InputDataA_GeneralAssumptions!$I$54:$AN$54,InputDataA_GeneralAssumptions!$AQ$54</c:f>
              <c:numCache>
                <c:formatCode>0.000</c:formatCode>
                <c:ptCount val="32"/>
                <c:pt idx="0">
                  <c:v>0.712610015869141</c:v>
                </c:pt>
                <c:pt idx="1">
                  <c:v>0.712610015869141</c:v>
                </c:pt>
                <c:pt idx="2">
                  <c:v>0.712610015869141</c:v>
                </c:pt>
                <c:pt idx="3">
                  <c:v>0.712610015869141</c:v>
                </c:pt>
                <c:pt idx="4">
                  <c:v>0.712610015869141</c:v>
                </c:pt>
                <c:pt idx="5">
                  <c:v>0.712610015869141</c:v>
                </c:pt>
                <c:pt idx="6">
                  <c:v>0.712610015869141</c:v>
                </c:pt>
                <c:pt idx="7">
                  <c:v>0.712610015869141</c:v>
                </c:pt>
                <c:pt idx="8">
                  <c:v>0.712610015869141</c:v>
                </c:pt>
                <c:pt idx="9">
                  <c:v>0.712610015869141</c:v>
                </c:pt>
                <c:pt idx="10">
                  <c:v>0.712610015869141</c:v>
                </c:pt>
                <c:pt idx="11">
                  <c:v>0.712610015869141</c:v>
                </c:pt>
                <c:pt idx="12">
                  <c:v>0.712610015869141</c:v>
                </c:pt>
                <c:pt idx="13">
                  <c:v>0.712610015869141</c:v>
                </c:pt>
                <c:pt idx="14">
                  <c:v>0.712610015869141</c:v>
                </c:pt>
                <c:pt idx="15">
                  <c:v>0.712610015869141</c:v>
                </c:pt>
                <c:pt idx="16">
                  <c:v>0.712610015869141</c:v>
                </c:pt>
                <c:pt idx="17">
                  <c:v>0.712610015869141</c:v>
                </c:pt>
                <c:pt idx="18">
                  <c:v>0.712610015869141</c:v>
                </c:pt>
                <c:pt idx="19">
                  <c:v>0.712610015869141</c:v>
                </c:pt>
                <c:pt idx="20">
                  <c:v>0.712610015869141</c:v>
                </c:pt>
                <c:pt idx="21">
                  <c:v>0.712610015869141</c:v>
                </c:pt>
                <c:pt idx="22">
                  <c:v>0.712610015869141</c:v>
                </c:pt>
                <c:pt idx="23">
                  <c:v>0.712610015869141</c:v>
                </c:pt>
                <c:pt idx="24">
                  <c:v>0.712610015869141</c:v>
                </c:pt>
                <c:pt idx="25">
                  <c:v>0.712610015869141</c:v>
                </c:pt>
                <c:pt idx="26">
                  <c:v>0.712610015869141</c:v>
                </c:pt>
                <c:pt idx="27">
                  <c:v>0.712610015869141</c:v>
                </c:pt>
                <c:pt idx="28">
                  <c:v>0.712610015869141</c:v>
                </c:pt>
                <c:pt idx="29">
                  <c:v>0.712610015869141</c:v>
                </c:pt>
                <c:pt idx="30">
                  <c:v>0.712610015869141</c:v>
                </c:pt>
                <c:pt idx="31">
                  <c:v>0.712610015869141</c:v>
                </c:pt>
              </c:numCache>
            </c:numRef>
          </c:val>
          <c:smooth val="0"/>
        </c:ser>
        <c:hiLowLines>
          <c:spPr>
            <a:ln w="0">
              <a:noFill/>
            </a:ln>
          </c:spPr>
        </c:hiLowLines>
        <c:marker val="0"/>
        <c:axId val="78192778"/>
        <c:axId val="60359459"/>
      </c:lineChart>
      <c:catAx>
        <c:axId val="78192778"/>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60359459"/>
        <c:crosses val="autoZero"/>
        <c:auto val="1"/>
        <c:lblAlgn val="ctr"/>
        <c:lblOffset val="100"/>
        <c:noMultiLvlLbl val="0"/>
      </c:catAx>
      <c:valAx>
        <c:axId val="60359459"/>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78192778"/>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InputDataA_GeneralAssumptions!$I$62:$AN$62,InputDataA_GeneralAssumptions!$AQ$62</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InputDataA_GeneralAssumptions!$I$66:$AN$66,InputDataA_GeneralAssumptions!$AQ$66</c:f>
              <c:numCache>
                <c:formatCode>0.000</c:formatCode>
                <c:ptCount val="32"/>
                <c:pt idx="0">
                  <c:v>0.0534590557217598</c:v>
                </c:pt>
                <c:pt idx="1">
                  <c:v>0.0534590557217598</c:v>
                </c:pt>
                <c:pt idx="2">
                  <c:v>0.0534590557217598</c:v>
                </c:pt>
                <c:pt idx="3">
                  <c:v>0.0534590557217598</c:v>
                </c:pt>
                <c:pt idx="4">
                  <c:v>0.0534590557217598</c:v>
                </c:pt>
                <c:pt idx="5">
                  <c:v>0.0534590557217598</c:v>
                </c:pt>
                <c:pt idx="6">
                  <c:v>0.0534590557217598</c:v>
                </c:pt>
                <c:pt idx="7">
                  <c:v>0.0534590557217598</c:v>
                </c:pt>
                <c:pt idx="8">
                  <c:v>0.0534590557217598</c:v>
                </c:pt>
                <c:pt idx="9">
                  <c:v>0.0534590557217598</c:v>
                </c:pt>
                <c:pt idx="10">
                  <c:v>0.0534590557217598</c:v>
                </c:pt>
                <c:pt idx="11">
                  <c:v>0.0534590557217598</c:v>
                </c:pt>
                <c:pt idx="12">
                  <c:v>0.0534590557217598</c:v>
                </c:pt>
                <c:pt idx="13">
                  <c:v>0.0534590557217598</c:v>
                </c:pt>
                <c:pt idx="14">
                  <c:v>0.0534590557217598</c:v>
                </c:pt>
                <c:pt idx="15">
                  <c:v>0.0534590557217598</c:v>
                </c:pt>
                <c:pt idx="16">
                  <c:v>0.0534590557217598</c:v>
                </c:pt>
                <c:pt idx="17">
                  <c:v>0.0534590557217598</c:v>
                </c:pt>
                <c:pt idx="18">
                  <c:v>0.0534590557217598</c:v>
                </c:pt>
                <c:pt idx="19">
                  <c:v>0.0534590557217598</c:v>
                </c:pt>
                <c:pt idx="20">
                  <c:v>0.0534590557217598</c:v>
                </c:pt>
                <c:pt idx="21">
                  <c:v>0.0534590557217598</c:v>
                </c:pt>
                <c:pt idx="22">
                  <c:v>0.0534590557217598</c:v>
                </c:pt>
                <c:pt idx="23">
                  <c:v>0.0534590557217598</c:v>
                </c:pt>
                <c:pt idx="24">
                  <c:v>0.0534590557217598</c:v>
                </c:pt>
                <c:pt idx="25">
                  <c:v>0.0534590557217598</c:v>
                </c:pt>
                <c:pt idx="26">
                  <c:v>0.0534590557217598</c:v>
                </c:pt>
                <c:pt idx="27">
                  <c:v>0.0534590557217598</c:v>
                </c:pt>
                <c:pt idx="28">
                  <c:v>0.0534590557217598</c:v>
                </c:pt>
                <c:pt idx="29">
                  <c:v>0.0534590557217598</c:v>
                </c:pt>
                <c:pt idx="30">
                  <c:v>0.0534590557217598</c:v>
                </c:pt>
                <c:pt idx="31">
                  <c:v>0.0534590557217598</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InputDataA_GeneralAssumptions!$I$62:$AN$62,InputDataA_GeneralAssumptions!$AQ$62</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InputDataA_GeneralAssumptions!$I$70:$AN$70,InputDataA_GeneralAssumptions!$AQ$70</c:f>
              <c:numCache>
                <c:formatCode>0.000</c:formatCode>
                <c:ptCount val="32"/>
                <c:pt idx="0">
                  <c:v>0.0534590557217598</c:v>
                </c:pt>
                <c:pt idx="1">
                  <c:v>0.0534590557217598</c:v>
                </c:pt>
                <c:pt idx="2">
                  <c:v>0.0534590557217598</c:v>
                </c:pt>
                <c:pt idx="3">
                  <c:v>0.0534590557217598</c:v>
                </c:pt>
                <c:pt idx="4">
                  <c:v>0.0534590557217598</c:v>
                </c:pt>
                <c:pt idx="5">
                  <c:v>0.0534590557217598</c:v>
                </c:pt>
                <c:pt idx="6">
                  <c:v>0.0534590557217598</c:v>
                </c:pt>
                <c:pt idx="7">
                  <c:v>0.0534590557217598</c:v>
                </c:pt>
                <c:pt idx="8">
                  <c:v>0.0534590557217598</c:v>
                </c:pt>
                <c:pt idx="9">
                  <c:v>0.0534590557217598</c:v>
                </c:pt>
                <c:pt idx="10">
                  <c:v>0.0534590557217598</c:v>
                </c:pt>
                <c:pt idx="11">
                  <c:v>0.0534590557217598</c:v>
                </c:pt>
                <c:pt idx="12">
                  <c:v>0.0534590557217598</c:v>
                </c:pt>
                <c:pt idx="13">
                  <c:v>0.0534590557217598</c:v>
                </c:pt>
                <c:pt idx="14">
                  <c:v>0.0534590557217598</c:v>
                </c:pt>
                <c:pt idx="15">
                  <c:v>0.0534590557217598</c:v>
                </c:pt>
                <c:pt idx="16">
                  <c:v>0.0534590557217598</c:v>
                </c:pt>
                <c:pt idx="17">
                  <c:v>0.0534590557217598</c:v>
                </c:pt>
                <c:pt idx="18">
                  <c:v>0.0534590557217598</c:v>
                </c:pt>
                <c:pt idx="19">
                  <c:v>0.0534590557217598</c:v>
                </c:pt>
                <c:pt idx="20">
                  <c:v>0.0534590557217598</c:v>
                </c:pt>
                <c:pt idx="21">
                  <c:v>0.0534590557217598</c:v>
                </c:pt>
                <c:pt idx="22">
                  <c:v>0.0534590557217598</c:v>
                </c:pt>
                <c:pt idx="23">
                  <c:v>0.0534590557217598</c:v>
                </c:pt>
                <c:pt idx="24">
                  <c:v>0.0534590557217598</c:v>
                </c:pt>
                <c:pt idx="25">
                  <c:v>0.0534590557217598</c:v>
                </c:pt>
                <c:pt idx="26">
                  <c:v>0.0534590557217598</c:v>
                </c:pt>
                <c:pt idx="27">
                  <c:v>0.0534590557217598</c:v>
                </c:pt>
                <c:pt idx="28">
                  <c:v>0.0534590557217598</c:v>
                </c:pt>
                <c:pt idx="29">
                  <c:v>0.0534590557217598</c:v>
                </c:pt>
                <c:pt idx="30">
                  <c:v>0.0534590557217598</c:v>
                </c:pt>
                <c:pt idx="31">
                  <c:v>0.0534590557217598</c:v>
                </c:pt>
              </c:numCache>
            </c:numRef>
          </c:val>
          <c:smooth val="0"/>
        </c:ser>
        <c:hiLowLines>
          <c:spPr>
            <a:ln w="0">
              <a:noFill/>
            </a:ln>
          </c:spPr>
        </c:hiLowLines>
        <c:marker val="0"/>
        <c:axId val="98742820"/>
        <c:axId val="47714023"/>
      </c:lineChart>
      <c:catAx>
        <c:axId val="98742820"/>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47714023"/>
        <c:crosses val="autoZero"/>
        <c:auto val="1"/>
        <c:lblAlgn val="ctr"/>
        <c:lblOffset val="100"/>
        <c:noMultiLvlLbl val="0"/>
      </c:catAx>
      <c:valAx>
        <c:axId val="47714023"/>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98742820"/>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InputDataA_GeneralAssumptions!$I$72:$AN$72,InputDataA_GeneralAssumptions!$AQ$72</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InputDataA_GeneralAssumptions!$I$76:$AN$76,InputDataA_GeneralAssumptions!$AQ$76</c:f>
              <c:numCache>
                <c:formatCode>General</c:formatCode>
                <c:ptCount val="32"/>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InputDataA_GeneralAssumptions!$I$72:$AN$72,InputDataA_GeneralAssumptions!$AQ$72</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InputDataA_GeneralAssumptions!$I$80:$AN$80,InputDataA_GeneralAssumptions!$AQ$80</c:f>
              <c:numCache>
                <c:formatCode>General</c:formatCode>
                <c:ptCount val="32"/>
              </c:numCache>
            </c:numRef>
          </c:val>
          <c:smooth val="0"/>
        </c:ser>
        <c:hiLowLines>
          <c:spPr>
            <a:ln w="0">
              <a:noFill/>
            </a:ln>
          </c:spPr>
        </c:hiLowLines>
        <c:marker val="0"/>
        <c:axId val="75839751"/>
        <c:axId val="98374071"/>
      </c:lineChart>
      <c:catAx>
        <c:axId val="75839751"/>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8374071"/>
        <c:crosses val="autoZero"/>
        <c:auto val="1"/>
        <c:lblAlgn val="ctr"/>
        <c:lblOffset val="100"/>
        <c:noMultiLvlLbl val="0"/>
      </c:catAx>
      <c:valAx>
        <c:axId val="98374071"/>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75839751"/>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zero"/>
  </c:chart>
  <c:spPr>
    <a:solidFill>
      <a:srgbClr val="FFFFFF"/>
    </a:solidFill>
    <a:ln w="9360">
      <a:solidFill>
        <a:srgbClr val="D9D9D9"/>
      </a:solidFill>
      <a:round/>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InputDataA_GeneralAssumptions!$I$82:$AN$82,InputDataA_GeneralAssumptions!$AQ$82</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InputDataA_GeneralAssumptions!$I$85:$AN$85,InputDataA_GeneralAssumptions!$AQ$85</c:f>
              <c:numCache>
                <c:formatCode>0.000</c:formatCode>
                <c:ptCount val="32"/>
                <c:pt idx="0">
                  <c:v>0.0235080756247044</c:v>
                </c:pt>
                <c:pt idx="1">
                  <c:v>0.0235080756247044</c:v>
                </c:pt>
                <c:pt idx="2">
                  <c:v>0.0235080756247044</c:v>
                </c:pt>
                <c:pt idx="3">
                  <c:v>0.0235080756247044</c:v>
                </c:pt>
                <c:pt idx="4">
                  <c:v>0.0235080756247044</c:v>
                </c:pt>
                <c:pt idx="5">
                  <c:v>0.0235080756247044</c:v>
                </c:pt>
                <c:pt idx="6">
                  <c:v>0.0235080756247044</c:v>
                </c:pt>
                <c:pt idx="7">
                  <c:v>0.0235080756247044</c:v>
                </c:pt>
                <c:pt idx="8">
                  <c:v>0.0235080756247044</c:v>
                </c:pt>
                <c:pt idx="9">
                  <c:v>0.0235080756247044</c:v>
                </c:pt>
                <c:pt idx="10">
                  <c:v>0.0235080756247044</c:v>
                </c:pt>
                <c:pt idx="11">
                  <c:v>0.0235080756247044</c:v>
                </c:pt>
                <c:pt idx="12">
                  <c:v>0.0235080756247044</c:v>
                </c:pt>
                <c:pt idx="13">
                  <c:v>0.0235080756247044</c:v>
                </c:pt>
                <c:pt idx="14">
                  <c:v>0.0235080756247044</c:v>
                </c:pt>
                <c:pt idx="15">
                  <c:v>0.0235080756247044</c:v>
                </c:pt>
                <c:pt idx="16">
                  <c:v>0.0235080756247044</c:v>
                </c:pt>
                <c:pt idx="17">
                  <c:v>0.0235080756247044</c:v>
                </c:pt>
                <c:pt idx="18">
                  <c:v>0.0235080756247044</c:v>
                </c:pt>
                <c:pt idx="19">
                  <c:v>0.0235080756247044</c:v>
                </c:pt>
                <c:pt idx="20">
                  <c:v>0.0235080756247044</c:v>
                </c:pt>
                <c:pt idx="21">
                  <c:v>0.0235080756247044</c:v>
                </c:pt>
                <c:pt idx="22">
                  <c:v>0.0235080756247044</c:v>
                </c:pt>
                <c:pt idx="23">
                  <c:v>0.0235080756247044</c:v>
                </c:pt>
                <c:pt idx="24">
                  <c:v>0.0235080756247044</c:v>
                </c:pt>
                <c:pt idx="25">
                  <c:v>0.0235080756247044</c:v>
                </c:pt>
                <c:pt idx="26">
                  <c:v>0.0235080756247044</c:v>
                </c:pt>
                <c:pt idx="27">
                  <c:v>0.0235080756247044</c:v>
                </c:pt>
                <c:pt idx="28">
                  <c:v>0.0235080756247044</c:v>
                </c:pt>
                <c:pt idx="29">
                  <c:v>0.0235080756247044</c:v>
                </c:pt>
                <c:pt idx="30">
                  <c:v>0.0235080756247044</c:v>
                </c:pt>
                <c:pt idx="31">
                  <c:v>0.0235080756247044</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InputDataA_GeneralAssumptions!$I$82:$AN$82,InputDataA_GeneralAssumptions!$AQ$82</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InputDataA_GeneralAssumptions!$I$89:$AN$89,InputDataA_GeneralAssumptions!$AQ$89</c:f>
              <c:numCache>
                <c:formatCode>0.000</c:formatCode>
                <c:ptCount val="32"/>
                <c:pt idx="0">
                  <c:v>0.0235080756247044</c:v>
                </c:pt>
                <c:pt idx="1">
                  <c:v>0.0235080756247044</c:v>
                </c:pt>
                <c:pt idx="2">
                  <c:v>0.0235080756247044</c:v>
                </c:pt>
                <c:pt idx="3">
                  <c:v>0.0235080756247044</c:v>
                </c:pt>
                <c:pt idx="4">
                  <c:v>0.0235080756247044</c:v>
                </c:pt>
                <c:pt idx="5">
                  <c:v>0.0235080756247044</c:v>
                </c:pt>
                <c:pt idx="6">
                  <c:v>0.0235080756247044</c:v>
                </c:pt>
                <c:pt idx="7">
                  <c:v>0.0235080756247044</c:v>
                </c:pt>
                <c:pt idx="8">
                  <c:v>0.0235080756247044</c:v>
                </c:pt>
                <c:pt idx="9">
                  <c:v>0.0235080756247044</c:v>
                </c:pt>
                <c:pt idx="10">
                  <c:v>0.0235080756247044</c:v>
                </c:pt>
                <c:pt idx="11">
                  <c:v>0.0235080756247044</c:v>
                </c:pt>
                <c:pt idx="12">
                  <c:v>0.0235080756247044</c:v>
                </c:pt>
                <c:pt idx="13">
                  <c:v>0.0235080756247044</c:v>
                </c:pt>
                <c:pt idx="14">
                  <c:v>0.0235080756247044</c:v>
                </c:pt>
                <c:pt idx="15">
                  <c:v>0.0235080756247044</c:v>
                </c:pt>
                <c:pt idx="16">
                  <c:v>0.0235080756247044</c:v>
                </c:pt>
                <c:pt idx="17">
                  <c:v>0.0235080756247044</c:v>
                </c:pt>
                <c:pt idx="18">
                  <c:v>0.0235080756247044</c:v>
                </c:pt>
                <c:pt idx="19">
                  <c:v>0.0235080756247044</c:v>
                </c:pt>
                <c:pt idx="20">
                  <c:v>0.0235080756247044</c:v>
                </c:pt>
                <c:pt idx="21">
                  <c:v>0.0235080756247044</c:v>
                </c:pt>
                <c:pt idx="22">
                  <c:v>0.0235080756247044</c:v>
                </c:pt>
                <c:pt idx="23">
                  <c:v>0.0235080756247044</c:v>
                </c:pt>
                <c:pt idx="24">
                  <c:v>0.0235080756247044</c:v>
                </c:pt>
                <c:pt idx="25">
                  <c:v>0.0235080756247044</c:v>
                </c:pt>
                <c:pt idx="26">
                  <c:v>0.0235080756247044</c:v>
                </c:pt>
                <c:pt idx="27">
                  <c:v>0.0235080756247044</c:v>
                </c:pt>
                <c:pt idx="28">
                  <c:v>0.0235080756247044</c:v>
                </c:pt>
                <c:pt idx="29">
                  <c:v>0.0235080756247044</c:v>
                </c:pt>
                <c:pt idx="30">
                  <c:v>0.0235080756247044</c:v>
                </c:pt>
                <c:pt idx="31">
                  <c:v>0.0235080756247044</c:v>
                </c:pt>
              </c:numCache>
            </c:numRef>
          </c:val>
          <c:smooth val="0"/>
        </c:ser>
        <c:hiLowLines>
          <c:spPr>
            <a:ln w="0">
              <a:noFill/>
            </a:ln>
          </c:spPr>
        </c:hiLowLines>
        <c:marker val="0"/>
        <c:axId val="47967831"/>
        <c:axId val="69326154"/>
      </c:lineChart>
      <c:catAx>
        <c:axId val="47967831"/>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69326154"/>
        <c:crosses val="autoZero"/>
        <c:auto val="1"/>
        <c:lblAlgn val="ctr"/>
        <c:lblOffset val="100"/>
        <c:noMultiLvlLbl val="0"/>
      </c:catAx>
      <c:valAx>
        <c:axId val="69326154"/>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47967831"/>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8.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4752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47520">
                  <a:solidFill>
                    <a:srgbClr val="000000"/>
                  </a:solidFill>
                </a:ln>
              </c:spPr>
            </c:leaderLines>
            <c:extLst>
              <c:ext xmlns:c15="http://schemas.microsoft.com/office/drawing/2012/chart" uri="{CE6537A1-D6FC-4f65-9D91-7224C49458BB}">
                <c15:showLeaderLines val="1"/>
              </c:ext>
            </c:extLst>
          </c:dLbls>
          <c:cat>
            <c:strRef>
              <c:f>InputDataA_GeneralAssumptions!$I$91:$AN$91</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InputDataA_GeneralAssumptions!$I$94:$AN$94</c:f>
              <c:numCache>
                <c:formatCode>0.000</c:formatCode>
                <c:ptCount val="32"/>
                <c:pt idx="0">
                  <c:v>0.0293460825036125</c:v>
                </c:pt>
                <c:pt idx="1">
                  <c:v>0.0292799463412805</c:v>
                </c:pt>
                <c:pt idx="2">
                  <c:v>0.0292101827676241</c:v>
                </c:pt>
                <c:pt idx="3">
                  <c:v>0.0290153797368005</c:v>
                </c:pt>
                <c:pt idx="4">
                  <c:v>0.0289162814586543</c:v>
                </c:pt>
                <c:pt idx="5">
                  <c:v>0.0287026406429391</c:v>
                </c:pt>
                <c:pt idx="6">
                  <c:v>0.0285811335403727</c:v>
                </c:pt>
                <c:pt idx="7">
                  <c:v>0.0283530688304949</c:v>
                </c:pt>
                <c:pt idx="8">
                  <c:v>0.0281677218093404</c:v>
                </c:pt>
                <c:pt idx="9">
                  <c:v>0.0279760842405854</c:v>
                </c:pt>
                <c:pt idx="10">
                  <c:v>0.0276921741395026</c:v>
                </c:pt>
                <c:pt idx="11">
                  <c:v>0.0274105672171305</c:v>
                </c:pt>
                <c:pt idx="12">
                  <c:v>0.027090355997698</c:v>
                </c:pt>
                <c:pt idx="13">
                  <c:v>0.0268160896537923</c:v>
                </c:pt>
                <c:pt idx="14">
                  <c:v>0.0265055544728123</c:v>
                </c:pt>
                <c:pt idx="15">
                  <c:v>0.02616290108221</c:v>
                </c:pt>
                <c:pt idx="16">
                  <c:v>0.0258288928359975</c:v>
                </c:pt>
                <c:pt idx="17">
                  <c:v>0.0255032104465767</c:v>
                </c:pt>
                <c:pt idx="18">
                  <c:v>0.0251503746174682</c:v>
                </c:pt>
                <c:pt idx="19">
                  <c:v>0.0248078506725227</c:v>
                </c:pt>
                <c:pt idx="20">
                  <c:v>0.0245086550373321</c:v>
                </c:pt>
                <c:pt idx="21">
                  <c:v>0.024151116049544</c:v>
                </c:pt>
                <c:pt idx="22">
                  <c:v>0.0238687855000319</c:v>
                </c:pt>
                <c:pt idx="23">
                  <c:v>0.0235305117496727</c:v>
                </c:pt>
                <c:pt idx="24">
                  <c:v>0.0232331536798514</c:v>
                </c:pt>
                <c:pt idx="25">
                  <c:v>0.0228841804547077</c:v>
                </c:pt>
                <c:pt idx="26">
                  <c:v>0.0225758589590668</c:v>
                </c:pt>
                <c:pt idx="27">
                  <c:v>0.0222481436171726</c:v>
                </c:pt>
                <c:pt idx="28">
                  <c:v>0.0219309231582756</c:v>
                </c:pt>
                <c:pt idx="29">
                  <c:v>0.0216509164192924</c:v>
                </c:pt>
                <c:pt idx="30">
                  <c:v>0.0213253718611719</c:v>
                </c:pt>
                <c:pt idx="31">
                  <c:v>0.0210627968888657</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InputDataA_GeneralAssumptions!$I$91:$AN$91</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InputDataA_GeneralAssumptions!$I$98:$AN$98</c:f>
              <c:numCache>
                <c:formatCode>0.000</c:formatCode>
                <c:ptCount val="32"/>
                <c:pt idx="0">
                  <c:v>0.0293460825036125</c:v>
                </c:pt>
                <c:pt idx="1">
                  <c:v>0.0292799463412805</c:v>
                </c:pt>
                <c:pt idx="2">
                  <c:v>0.0292101827676241</c:v>
                </c:pt>
                <c:pt idx="3">
                  <c:v>0.0290153797368005</c:v>
                </c:pt>
                <c:pt idx="4">
                  <c:v>0.0289162814586543</c:v>
                </c:pt>
                <c:pt idx="5">
                  <c:v>0.0287026406429391</c:v>
                </c:pt>
                <c:pt idx="6">
                  <c:v>0.0285811335403727</c:v>
                </c:pt>
                <c:pt idx="7">
                  <c:v>0.0283530688304949</c:v>
                </c:pt>
                <c:pt idx="8">
                  <c:v>0.0281677218093404</c:v>
                </c:pt>
                <c:pt idx="9">
                  <c:v>0.0279760842405854</c:v>
                </c:pt>
                <c:pt idx="10">
                  <c:v>0.0276921741395026</c:v>
                </c:pt>
                <c:pt idx="11">
                  <c:v>0.0274105672171305</c:v>
                </c:pt>
                <c:pt idx="12">
                  <c:v>0.027090355997698</c:v>
                </c:pt>
                <c:pt idx="13">
                  <c:v>0.0268160896537923</c:v>
                </c:pt>
                <c:pt idx="14">
                  <c:v>0.0265055544728123</c:v>
                </c:pt>
                <c:pt idx="15">
                  <c:v>0.02616290108221</c:v>
                </c:pt>
                <c:pt idx="16">
                  <c:v>0.0258288928359975</c:v>
                </c:pt>
                <c:pt idx="17">
                  <c:v>0.0255032104465767</c:v>
                </c:pt>
                <c:pt idx="18">
                  <c:v>0.0251503746174682</c:v>
                </c:pt>
                <c:pt idx="19">
                  <c:v>0.0248078506725227</c:v>
                </c:pt>
                <c:pt idx="20">
                  <c:v>0.0245086550373321</c:v>
                </c:pt>
                <c:pt idx="21">
                  <c:v>0.024151116049544</c:v>
                </c:pt>
                <c:pt idx="22">
                  <c:v>0.0238687855000319</c:v>
                </c:pt>
                <c:pt idx="23">
                  <c:v>0.0235305117496727</c:v>
                </c:pt>
                <c:pt idx="24">
                  <c:v>0.0232331536798514</c:v>
                </c:pt>
                <c:pt idx="25">
                  <c:v>0.0228841804547077</c:v>
                </c:pt>
                <c:pt idx="26">
                  <c:v>0.0225758589590668</c:v>
                </c:pt>
                <c:pt idx="27">
                  <c:v>0.0222481436171726</c:v>
                </c:pt>
                <c:pt idx="28">
                  <c:v>0.0219309231582756</c:v>
                </c:pt>
                <c:pt idx="29">
                  <c:v>0.0216509164192924</c:v>
                </c:pt>
                <c:pt idx="30">
                  <c:v>0.0213253718611719</c:v>
                </c:pt>
                <c:pt idx="31">
                  <c:v>0.0210627968888657</c:v>
                </c:pt>
              </c:numCache>
            </c:numRef>
          </c:val>
          <c:smooth val="0"/>
        </c:ser>
        <c:hiLowLines>
          <c:spPr>
            <a:ln w="0">
              <a:noFill/>
            </a:ln>
          </c:spPr>
        </c:hiLowLines>
        <c:marker val="0"/>
        <c:axId val="5230136"/>
        <c:axId val="17583950"/>
      </c:lineChart>
      <c:catAx>
        <c:axId val="523013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7583950"/>
        <c:crosses val="autoZero"/>
        <c:auto val="1"/>
        <c:lblAlgn val="ctr"/>
        <c:lblOffset val="100"/>
        <c:noMultiLvlLbl val="0"/>
      </c:catAx>
      <c:valAx>
        <c:axId val="17583950"/>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23013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9.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ayout>
        <c:manualLayout>
          <c:layoutTarget val="inner"/>
          <c:xMode val="edge"/>
          <c:yMode val="edge"/>
          <c:x val="0.123814140294993"/>
          <c:y val="0.164727657324167"/>
          <c:w val="0.82736652586386"/>
          <c:h val="0.581570597567425"/>
        </c:manualLayout>
      </c:layout>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InputDataA_GeneralAssumptions!$I$120:$AN$120,InputDataA_GeneralAssumptions!$AR$120</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InputDataA_GeneralAssumptions!$I$56:$AN$56</c:f>
              <c:numCache>
                <c:formatCode>0.000</c:formatCode>
                <c:ptCount val="32"/>
                <c:pt idx="0">
                  <c:v>0.752897292346918</c:v>
                </c:pt>
                <c:pt idx="1">
                  <c:v>0.752901218299813</c:v>
                </c:pt>
                <c:pt idx="2">
                  <c:v>0.752905432653568</c:v>
                </c:pt>
                <c:pt idx="3">
                  <c:v>0.752909623630716</c:v>
                </c:pt>
                <c:pt idx="4">
                  <c:v>0.752913685466608</c:v>
                </c:pt>
                <c:pt idx="5">
                  <c:v>0.752917585708484</c:v>
                </c:pt>
                <c:pt idx="6">
                  <c:v>0.752921293859569</c:v>
                </c:pt>
                <c:pt idx="7">
                  <c:v>0.752924842080587</c:v>
                </c:pt>
                <c:pt idx="8">
                  <c:v>0.75292820030691</c:v>
                </c:pt>
                <c:pt idx="9">
                  <c:v>0.752931272853946</c:v>
                </c:pt>
                <c:pt idx="10">
                  <c:v>0.752933897664575</c:v>
                </c:pt>
                <c:pt idx="11">
                  <c:v>0.752935963434649</c:v>
                </c:pt>
                <c:pt idx="12">
                  <c:v>0.752937433772158</c:v>
                </c:pt>
                <c:pt idx="13">
                  <c:v>0.752938385752236</c:v>
                </c:pt>
                <c:pt idx="14">
                  <c:v>0.752938819287342</c:v>
                </c:pt>
                <c:pt idx="15">
                  <c:v>0.752938784418112</c:v>
                </c:pt>
                <c:pt idx="16">
                  <c:v>0.752938262111039</c:v>
                </c:pt>
                <c:pt idx="17">
                  <c:v>0.752937325456291</c:v>
                </c:pt>
                <c:pt idx="18">
                  <c:v>0.752935967756273</c:v>
                </c:pt>
                <c:pt idx="19">
                  <c:v>0.752934158842754</c:v>
                </c:pt>
                <c:pt idx="20">
                  <c:v>0.752931908994244</c:v>
                </c:pt>
                <c:pt idx="21">
                  <c:v>0.752929221314251</c:v>
                </c:pt>
                <c:pt idx="22">
                  <c:v>0.752926123424012</c:v>
                </c:pt>
                <c:pt idx="23">
                  <c:v>0.752922640837661</c:v>
                </c:pt>
                <c:pt idx="24">
                  <c:v>0.752918792033271</c:v>
                </c:pt>
                <c:pt idx="25">
                  <c:v>0.752914593027891</c:v>
                </c:pt>
                <c:pt idx="26">
                  <c:v>0.752910071429325</c:v>
                </c:pt>
                <c:pt idx="27">
                  <c:v>0.752905274554593</c:v>
                </c:pt>
                <c:pt idx="28">
                  <c:v>0.752900193876382</c:v>
                </c:pt>
                <c:pt idx="29">
                  <c:v>0.752894883192208</c:v>
                </c:pt>
                <c:pt idx="30">
                  <c:v>0.752889372373524</c:v>
                </c:pt>
                <c:pt idx="31">
                  <c:v>0.752883687708869</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InputDataA_GeneralAssumptions!$I$120:$AN$120,InputDataA_GeneralAssumptions!$AR$120</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InputDataA_GeneralAssumptions!$I$57:$AN$57</c:f>
              <c:numCache>
                <c:formatCode>0.000</c:formatCode>
                <c:ptCount val="32"/>
                <c:pt idx="0">
                  <c:v>0.752897292346918</c:v>
                </c:pt>
                <c:pt idx="1">
                  <c:v>0.752901218299813</c:v>
                </c:pt>
                <c:pt idx="2">
                  <c:v>0.752905432653568</c:v>
                </c:pt>
                <c:pt idx="3">
                  <c:v>0.752909623630716</c:v>
                </c:pt>
                <c:pt idx="4">
                  <c:v>0.752913685466608</c:v>
                </c:pt>
                <c:pt idx="5">
                  <c:v>0.752917585708484</c:v>
                </c:pt>
                <c:pt idx="6">
                  <c:v>0.752921293859569</c:v>
                </c:pt>
                <c:pt idx="7">
                  <c:v>0.752924842080587</c:v>
                </c:pt>
                <c:pt idx="8">
                  <c:v>0.75292820030691</c:v>
                </c:pt>
                <c:pt idx="9">
                  <c:v>0.752931272853946</c:v>
                </c:pt>
                <c:pt idx="10">
                  <c:v>0.752933897664575</c:v>
                </c:pt>
                <c:pt idx="11">
                  <c:v>0.752935963434649</c:v>
                </c:pt>
                <c:pt idx="12">
                  <c:v>0.752937433772158</c:v>
                </c:pt>
                <c:pt idx="13">
                  <c:v>0.752938385752236</c:v>
                </c:pt>
                <c:pt idx="14">
                  <c:v>0.752938819287342</c:v>
                </c:pt>
                <c:pt idx="15">
                  <c:v>0.752938784418112</c:v>
                </c:pt>
                <c:pt idx="16">
                  <c:v>0.752938262111039</c:v>
                </c:pt>
                <c:pt idx="17">
                  <c:v>0.752937325456291</c:v>
                </c:pt>
                <c:pt idx="18">
                  <c:v>0.752935967756273</c:v>
                </c:pt>
                <c:pt idx="19">
                  <c:v>0.752934158842754</c:v>
                </c:pt>
                <c:pt idx="20">
                  <c:v>0.752931908994244</c:v>
                </c:pt>
                <c:pt idx="21">
                  <c:v>0.752929221314251</c:v>
                </c:pt>
                <c:pt idx="22">
                  <c:v>0.752926123424012</c:v>
                </c:pt>
                <c:pt idx="23">
                  <c:v>0.752922640837661</c:v>
                </c:pt>
                <c:pt idx="24">
                  <c:v>0.752918792033271</c:v>
                </c:pt>
                <c:pt idx="25">
                  <c:v>0.752914593027891</c:v>
                </c:pt>
                <c:pt idx="26">
                  <c:v>0.752910071429325</c:v>
                </c:pt>
                <c:pt idx="27">
                  <c:v>0.752905274554593</c:v>
                </c:pt>
                <c:pt idx="28">
                  <c:v>0.752900193876382</c:v>
                </c:pt>
                <c:pt idx="29">
                  <c:v>0.752894883192208</c:v>
                </c:pt>
                <c:pt idx="30">
                  <c:v>0.752889372373524</c:v>
                </c:pt>
                <c:pt idx="31">
                  <c:v>0.752883687708869</c:v>
                </c:pt>
              </c:numCache>
            </c:numRef>
          </c:val>
          <c:smooth val="0"/>
        </c:ser>
        <c:hiLowLines>
          <c:spPr>
            <a:ln w="0">
              <a:noFill/>
            </a:ln>
          </c:spPr>
        </c:hiLowLines>
        <c:marker val="0"/>
        <c:axId val="91170231"/>
        <c:axId val="19533639"/>
      </c:lineChart>
      <c:catAx>
        <c:axId val="91170231"/>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9533639"/>
        <c:crosses val="autoZero"/>
        <c:auto val="1"/>
        <c:lblAlgn val="ctr"/>
        <c:lblOffset val="100"/>
        <c:noMultiLvlLbl val="0"/>
      </c:catAx>
      <c:valAx>
        <c:axId val="19533639"/>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91170231"/>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0.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4752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47520">
                  <a:solidFill>
                    <a:srgbClr val="000000"/>
                  </a:solidFill>
                </a:ln>
              </c:spPr>
            </c:leaderLines>
            <c:extLst>
              <c:ext xmlns:c15="http://schemas.microsoft.com/office/drawing/2012/chart" uri="{CE6537A1-D6FC-4f65-9D91-7224C49458BB}">
                <c15:showLeaderLines val="1"/>
              </c:ext>
            </c:extLst>
          </c:dLbls>
          <c:cat>
            <c:strRef>
              <c:f>InputDataA_GeneralAssumptions!$I$109:$AN$109</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InputDataA_GeneralAssumptions!$I$113:$AN$113</c:f>
              <c:numCache>
                <c:formatCode>_(* #,##0.000_);_(* \(#,##0.000\);_(* \-??_);_(@_)</c:formatCode>
                <c:ptCount val="32"/>
                <c:pt idx="0">
                  <c:v>0.00864728055580089</c:v>
                </c:pt>
                <c:pt idx="1">
                  <c:v>0.00803034424463722</c:v>
                </c:pt>
                <c:pt idx="2">
                  <c:v>0.00773559536048007</c:v>
                </c:pt>
                <c:pt idx="3">
                  <c:v>0.00672636751221933</c:v>
                </c:pt>
                <c:pt idx="4">
                  <c:v>0.00615981613505245</c:v>
                </c:pt>
                <c:pt idx="5">
                  <c:v>0.00626111569781052</c:v>
                </c:pt>
                <c:pt idx="6">
                  <c:v>0.0064994191847898</c:v>
                </c:pt>
                <c:pt idx="7">
                  <c:v>0.00497753034540915</c:v>
                </c:pt>
                <c:pt idx="8">
                  <c:v>0.00561955336109476</c:v>
                </c:pt>
                <c:pt idx="9">
                  <c:v>0.00580288373988047</c:v>
                </c:pt>
                <c:pt idx="10">
                  <c:v>0.0053696950010711</c:v>
                </c:pt>
                <c:pt idx="11">
                  <c:v>0.00460631409386081</c:v>
                </c:pt>
                <c:pt idx="12">
                  <c:v>0.00373487448829923</c:v>
                </c:pt>
                <c:pt idx="13">
                  <c:v>0.00323527089419806</c:v>
                </c:pt>
                <c:pt idx="14">
                  <c:v>0.00294367407806306</c:v>
                </c:pt>
                <c:pt idx="15">
                  <c:v>0.0029662174196996</c:v>
                </c:pt>
                <c:pt idx="16">
                  <c:v>0.00329470923416308</c:v>
                </c:pt>
                <c:pt idx="17">
                  <c:v>0.00286564352305763</c:v>
                </c:pt>
                <c:pt idx="18">
                  <c:v>0.00315029127071886</c:v>
                </c:pt>
                <c:pt idx="19">
                  <c:v>0.00340895726930923</c:v>
                </c:pt>
                <c:pt idx="20">
                  <c:v>0.00344322030805699</c:v>
                </c:pt>
                <c:pt idx="21">
                  <c:v>0.00342664402632797</c:v>
                </c:pt>
                <c:pt idx="22">
                  <c:v>0.00297618687061418</c:v>
                </c:pt>
                <c:pt idx="23">
                  <c:v>0.00302976253506371</c:v>
                </c:pt>
                <c:pt idx="24">
                  <c:v>0.00314715532723353</c:v>
                </c:pt>
                <c:pt idx="25">
                  <c:v>0.00326232891930389</c:v>
                </c:pt>
                <c:pt idx="26">
                  <c:v>0.0033855347635281</c:v>
                </c:pt>
                <c:pt idx="27">
                  <c:v>0.00292165289630697</c:v>
                </c:pt>
                <c:pt idx="28">
                  <c:v>0.0031232049869816</c:v>
                </c:pt>
                <c:pt idx="29">
                  <c:v>0.00319309597453188</c:v>
                </c:pt>
                <c:pt idx="30">
                  <c:v>0.00322172720221836</c:v>
                </c:pt>
                <c:pt idx="31">
                  <c:v>0.00315308148790971</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InputDataA_GeneralAssumptions!$I$109:$AN$109</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InputDataA_GeneralAssumptions!$I$118:$AN$118</c:f>
              <c:numCache>
                <c:formatCode>0.000</c:formatCode>
                <c:ptCount val="32"/>
                <c:pt idx="0">
                  <c:v>0.00864728055580089</c:v>
                </c:pt>
                <c:pt idx="1">
                  <c:v>0.00803034424463722</c:v>
                </c:pt>
                <c:pt idx="2">
                  <c:v>0.00773559536048007</c:v>
                </c:pt>
                <c:pt idx="3">
                  <c:v>0.00672636751221933</c:v>
                </c:pt>
                <c:pt idx="4">
                  <c:v>0.00615981613505245</c:v>
                </c:pt>
                <c:pt idx="5">
                  <c:v>0.00626111569781052</c:v>
                </c:pt>
                <c:pt idx="6">
                  <c:v>0.0064994191847898</c:v>
                </c:pt>
                <c:pt idx="7">
                  <c:v>0.00497753034540915</c:v>
                </c:pt>
                <c:pt idx="8">
                  <c:v>0.00561955336109476</c:v>
                </c:pt>
                <c:pt idx="9">
                  <c:v>0.00580288373988047</c:v>
                </c:pt>
                <c:pt idx="10">
                  <c:v>0.0053696950010711</c:v>
                </c:pt>
                <c:pt idx="11">
                  <c:v>0.00460631409386081</c:v>
                </c:pt>
                <c:pt idx="12">
                  <c:v>0.00373487448829923</c:v>
                </c:pt>
                <c:pt idx="13">
                  <c:v>0.00323527089419806</c:v>
                </c:pt>
                <c:pt idx="14">
                  <c:v>0.00294367407806306</c:v>
                </c:pt>
                <c:pt idx="15">
                  <c:v>0.0029662174196996</c:v>
                </c:pt>
                <c:pt idx="16">
                  <c:v>0.00329470923416308</c:v>
                </c:pt>
                <c:pt idx="17">
                  <c:v>0.00286564352305763</c:v>
                </c:pt>
                <c:pt idx="18">
                  <c:v>0.00315029127071886</c:v>
                </c:pt>
                <c:pt idx="19">
                  <c:v>0.00340895726930923</c:v>
                </c:pt>
                <c:pt idx="20">
                  <c:v>0.00344322030805699</c:v>
                </c:pt>
                <c:pt idx="21">
                  <c:v>0.00342664402632797</c:v>
                </c:pt>
                <c:pt idx="22">
                  <c:v>0.00297618687061418</c:v>
                </c:pt>
                <c:pt idx="23">
                  <c:v>0.00302976253506371</c:v>
                </c:pt>
                <c:pt idx="24">
                  <c:v>0.00314715532723353</c:v>
                </c:pt>
                <c:pt idx="25">
                  <c:v>0.00326232891930389</c:v>
                </c:pt>
                <c:pt idx="26">
                  <c:v>0.0033855347635281</c:v>
                </c:pt>
                <c:pt idx="27">
                  <c:v>0.00292165289630697</c:v>
                </c:pt>
                <c:pt idx="28">
                  <c:v>0.0031232049869816</c:v>
                </c:pt>
                <c:pt idx="29">
                  <c:v>0.00319309597453188</c:v>
                </c:pt>
                <c:pt idx="30">
                  <c:v>0.00322172720221836</c:v>
                </c:pt>
                <c:pt idx="31">
                  <c:v>0.00315308148790971</c:v>
                </c:pt>
              </c:numCache>
            </c:numRef>
          </c:val>
          <c:smooth val="0"/>
        </c:ser>
        <c:hiLowLines>
          <c:spPr>
            <a:ln w="0">
              <a:noFill/>
            </a:ln>
          </c:spPr>
        </c:hiLowLines>
        <c:marker val="0"/>
        <c:axId val="99353736"/>
        <c:axId val="33246764"/>
      </c:lineChart>
      <c:catAx>
        <c:axId val="9935373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33246764"/>
        <c:crosses val="autoZero"/>
        <c:auto val="1"/>
        <c:lblAlgn val="ctr"/>
        <c:lblOffset val="100"/>
        <c:noMultiLvlLbl val="0"/>
      </c:catAx>
      <c:valAx>
        <c:axId val="33246764"/>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9935373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1.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47520">
              <a:solidFill>
                <a:srgbClr val="4A7EBB"/>
              </a:solidFill>
              <a:round/>
            </a:ln>
          </c:spPr>
          <c:marker>
            <c:symbol val="none"/>
          </c:marker>
          <c:dPt>
            <c:idx val="1"/>
            <c:marker>
              <c:symbol val="none"/>
            </c:marker>
          </c:dPt>
          <c:dLbls>
            <c:dLbl>
              <c:idx val="1"/>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dLbl>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47520">
                  <a:solidFill>
                    <a:srgbClr val="000000"/>
                  </a:solidFill>
                </a:ln>
              </c:spPr>
            </c:leaderLines>
            <c:extLst>
              <c:ext xmlns:c15="http://schemas.microsoft.com/office/drawing/2012/chart" uri="{CE6537A1-D6FC-4f65-9D91-7224C49458BB}">
                <c15:showLeaderLines val="1"/>
              </c:ext>
            </c:extLst>
          </c:dLbls>
          <c:cat>
            <c:strRef>
              <c:f>InputDataA_GeneralAssumptions!$I$109:$AN$109</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InputDataA_GeneralAssumptions!$I$112:$AN$112</c:f>
              <c:numCache>
                <c:formatCode>_(* #,##0.000_);_(* \(#,##0.000\);_(* \-??_);_(@_)</c:formatCode>
                <c:ptCount val="32"/>
                <c:pt idx="0">
                  <c:v>0.534221768379211</c:v>
                </c:pt>
                <c:pt idx="1">
                  <c:v>0.538511753082275</c:v>
                </c:pt>
                <c:pt idx="2">
                  <c:v>0.542677462100983</c:v>
                </c:pt>
                <c:pt idx="3">
                  <c:v>0.546327710151672</c:v>
                </c:pt>
                <c:pt idx="4">
                  <c:v>0.549692988395691</c:v>
                </c:pt>
                <c:pt idx="5">
                  <c:v>0.553134679794312</c:v>
                </c:pt>
                <c:pt idx="6">
                  <c:v>0.556729733943939</c:v>
                </c:pt>
                <c:pt idx="7">
                  <c:v>0.559500873088837</c:v>
                </c:pt>
                <c:pt idx="8">
                  <c:v>0.562645018100739</c:v>
                </c:pt>
                <c:pt idx="9">
                  <c:v>0.5659099817276</c:v>
                </c:pt>
                <c:pt idx="10">
                  <c:v>0.568948745727539</c:v>
                </c:pt>
                <c:pt idx="11">
                  <c:v>0.571569502353668</c:v>
                </c:pt>
                <c:pt idx="12">
                  <c:v>0.573704242706299</c:v>
                </c:pt>
                <c:pt idx="13">
                  <c:v>0.575560331344605</c:v>
                </c:pt>
                <c:pt idx="14">
                  <c:v>0.577254593372345</c:v>
                </c:pt>
                <c:pt idx="15">
                  <c:v>0.578966856002808</c:v>
                </c:pt>
                <c:pt idx="16">
                  <c:v>0.580874383449554</c:v>
                </c:pt>
                <c:pt idx="17">
                  <c:v>0.582538962364197</c:v>
                </c:pt>
                <c:pt idx="18">
                  <c:v>0.584374129772186</c:v>
                </c:pt>
                <c:pt idx="19">
                  <c:v>0.586366236209869</c:v>
                </c:pt>
                <c:pt idx="20">
                  <c:v>0.588385224342346</c:v>
                </c:pt>
                <c:pt idx="21">
                  <c:v>0.590401411056519</c:v>
                </c:pt>
                <c:pt idx="22">
                  <c:v>0.592158555984497</c:v>
                </c:pt>
                <c:pt idx="23">
                  <c:v>0.593952655792236</c:v>
                </c:pt>
                <c:pt idx="24">
                  <c:v>0.595821917057037</c:v>
                </c:pt>
                <c:pt idx="25">
                  <c:v>0.597765684127808</c:v>
                </c:pt>
                <c:pt idx="26">
                  <c:v>0.599789440631867</c:v>
                </c:pt>
                <c:pt idx="27">
                  <c:v>0.601541817188263</c:v>
                </c:pt>
                <c:pt idx="28">
                  <c:v>0.603420555591583</c:v>
                </c:pt>
                <c:pt idx="29">
                  <c:v>0.605347335338593</c:v>
                </c:pt>
                <c:pt idx="30">
                  <c:v>0.607297599315643</c:v>
                </c:pt>
                <c:pt idx="31">
                  <c:v>0.609212458133698</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InputDataA_GeneralAssumptions!$I$109:$AN$109</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InputDataA_GeneralAssumptions!$I$117:$AN$117</c:f>
              <c:numCache>
                <c:formatCode>0.000</c:formatCode>
                <c:ptCount val="32"/>
                <c:pt idx="0">
                  <c:v>0.534221768379211</c:v>
                </c:pt>
                <c:pt idx="1">
                  <c:v>0.538511753082275</c:v>
                </c:pt>
                <c:pt idx="2">
                  <c:v>0.542677462100983</c:v>
                </c:pt>
                <c:pt idx="3">
                  <c:v>0.546327710151672</c:v>
                </c:pt>
                <c:pt idx="4">
                  <c:v>0.549692988395691</c:v>
                </c:pt>
                <c:pt idx="5">
                  <c:v>0.553134679794312</c:v>
                </c:pt>
                <c:pt idx="6">
                  <c:v>0.556729733943939</c:v>
                </c:pt>
                <c:pt idx="7">
                  <c:v>0.559500873088837</c:v>
                </c:pt>
                <c:pt idx="8">
                  <c:v>0.562645018100739</c:v>
                </c:pt>
                <c:pt idx="9">
                  <c:v>0.5659099817276</c:v>
                </c:pt>
                <c:pt idx="10">
                  <c:v>0.568948745727539</c:v>
                </c:pt>
                <c:pt idx="11">
                  <c:v>0.571569502353668</c:v>
                </c:pt>
                <c:pt idx="12">
                  <c:v>0.573704242706299</c:v>
                </c:pt>
                <c:pt idx="13">
                  <c:v>0.575560331344605</c:v>
                </c:pt>
                <c:pt idx="14">
                  <c:v>0.577254593372345</c:v>
                </c:pt>
                <c:pt idx="15">
                  <c:v>0.578966856002808</c:v>
                </c:pt>
                <c:pt idx="16">
                  <c:v>0.580874383449554</c:v>
                </c:pt>
                <c:pt idx="17">
                  <c:v>0.582538962364197</c:v>
                </c:pt>
                <c:pt idx="18">
                  <c:v>0.584374129772186</c:v>
                </c:pt>
                <c:pt idx="19">
                  <c:v>0.586366236209869</c:v>
                </c:pt>
                <c:pt idx="20">
                  <c:v>0.588385224342346</c:v>
                </c:pt>
                <c:pt idx="21">
                  <c:v>0.590401411056519</c:v>
                </c:pt>
                <c:pt idx="22">
                  <c:v>0.592158555984497</c:v>
                </c:pt>
                <c:pt idx="23">
                  <c:v>0.593952655792236</c:v>
                </c:pt>
                <c:pt idx="24">
                  <c:v>0.595821917057037</c:v>
                </c:pt>
                <c:pt idx="25">
                  <c:v>0.597765684127808</c:v>
                </c:pt>
                <c:pt idx="26">
                  <c:v>0.599789440631867</c:v>
                </c:pt>
                <c:pt idx="27">
                  <c:v>0.601541817188263</c:v>
                </c:pt>
                <c:pt idx="28">
                  <c:v>0.603420555591583</c:v>
                </c:pt>
                <c:pt idx="29">
                  <c:v>0.605347335338593</c:v>
                </c:pt>
                <c:pt idx="30">
                  <c:v>0.607297599315643</c:v>
                </c:pt>
                <c:pt idx="31">
                  <c:v>0.609212458133698</c:v>
                </c:pt>
              </c:numCache>
            </c:numRef>
          </c:val>
          <c:smooth val="0"/>
        </c:ser>
        <c:hiLowLines>
          <c:spPr>
            <a:ln w="0">
              <a:noFill/>
            </a:ln>
          </c:spPr>
        </c:hiLowLines>
        <c:marker val="0"/>
        <c:axId val="55773682"/>
        <c:axId val="86656849"/>
      </c:lineChart>
      <c:catAx>
        <c:axId val="55773682"/>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86656849"/>
        <c:crosses val="autoZero"/>
        <c:auto val="1"/>
        <c:lblAlgn val="ctr"/>
        <c:lblOffset val="100"/>
        <c:noMultiLvlLbl val="0"/>
      </c:catAx>
      <c:valAx>
        <c:axId val="86656849"/>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5773682"/>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2.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4752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47520">
                  <a:solidFill>
                    <a:srgbClr val="000000"/>
                  </a:solidFill>
                </a:ln>
              </c:spPr>
            </c:leaderLines>
            <c:extLst>
              <c:ext xmlns:c15="http://schemas.microsoft.com/office/drawing/2012/chart" uri="{CE6537A1-D6FC-4f65-9D91-7224C49458BB}">
                <c15:showLeaderLines val="1"/>
              </c:ext>
            </c:extLst>
          </c:dLbls>
          <c:cat>
            <c:strRef>
              <c:f>InputDataA_GeneralAssumptions!$I$100:$AN$100</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InputDataA_GeneralAssumptions!$I$103:$AN$103</c:f>
              <c:numCache>
                <c:formatCode>0.000</c:formatCode>
                <c:ptCount val="32"/>
                <c:pt idx="0">
                  <c:v>0.495112097093595</c:v>
                </c:pt>
                <c:pt idx="1">
                  <c:v>0.495160345248868</c:v>
                </c:pt>
                <c:pt idx="2">
                  <c:v>0.495212137718051</c:v>
                </c:pt>
                <c:pt idx="3">
                  <c:v>0.495263642899486</c:v>
                </c:pt>
                <c:pt idx="4">
                  <c:v>0.495313560994291</c:v>
                </c:pt>
                <c:pt idx="5">
                  <c:v>0.495361493172963</c:v>
                </c:pt>
                <c:pt idx="6">
                  <c:v>0.495407064644166</c:v>
                </c:pt>
                <c:pt idx="7">
                  <c:v>0.49545067064841</c:v>
                </c:pt>
                <c:pt idx="8">
                  <c:v>0.49549194170525</c:v>
                </c:pt>
                <c:pt idx="9">
                  <c:v>0.495529701895052</c:v>
                </c:pt>
                <c:pt idx="10">
                  <c:v>0.495561959610361</c:v>
                </c:pt>
                <c:pt idx="11">
                  <c:v>0.495587346974381</c:v>
                </c:pt>
                <c:pt idx="12">
                  <c:v>0.495605416746064</c:v>
                </c:pt>
                <c:pt idx="13">
                  <c:v>0.495617116143343</c:v>
                </c:pt>
                <c:pt idx="14">
                  <c:v>0.495622444090385</c:v>
                </c:pt>
                <c:pt idx="15">
                  <c:v>0.495622015563577</c:v>
                </c:pt>
                <c:pt idx="16">
                  <c:v>0.495615596649898</c:v>
                </c:pt>
                <c:pt idx="17">
                  <c:v>0.495604085593874</c:v>
                </c:pt>
                <c:pt idx="18">
                  <c:v>0.49558740008515</c:v>
                </c:pt>
                <c:pt idx="19">
                  <c:v>0.495565169370044</c:v>
                </c:pt>
                <c:pt idx="20">
                  <c:v>0.495537519766712</c:v>
                </c:pt>
                <c:pt idx="21">
                  <c:v>0.495504489415842</c:v>
                </c:pt>
                <c:pt idx="22">
                  <c:v>0.495466417769735</c:v>
                </c:pt>
                <c:pt idx="23">
                  <c:v>0.495423618385353</c:v>
                </c:pt>
                <c:pt idx="24">
                  <c:v>0.495376318349722</c:v>
                </c:pt>
                <c:pt idx="25">
                  <c:v>0.495324714505009</c:v>
                </c:pt>
                <c:pt idx="26">
                  <c:v>0.495269146138419</c:v>
                </c:pt>
                <c:pt idx="27">
                  <c:v>0.495210194754372</c:v>
                </c:pt>
                <c:pt idx="28">
                  <c:v>0.495147755556098</c:v>
                </c:pt>
                <c:pt idx="29">
                  <c:v>0.495082489690338</c:v>
                </c:pt>
                <c:pt idx="30">
                  <c:v>0.495014764263508</c:v>
                </c:pt>
                <c:pt idx="31">
                  <c:v>0.494944902349654</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InputDataA_GeneralAssumptions!$I$100:$AN$100</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InputDataA_GeneralAssumptions!$I$107:$AN$107</c:f>
              <c:numCache>
                <c:formatCode>0.000</c:formatCode>
                <c:ptCount val="32"/>
                <c:pt idx="0">
                  <c:v>0.495112097093595</c:v>
                </c:pt>
                <c:pt idx="1">
                  <c:v>0.495160345248868</c:v>
                </c:pt>
                <c:pt idx="2">
                  <c:v>0.495212137718051</c:v>
                </c:pt>
                <c:pt idx="3">
                  <c:v>0.495263642899486</c:v>
                </c:pt>
                <c:pt idx="4">
                  <c:v>0.495313560994291</c:v>
                </c:pt>
                <c:pt idx="5">
                  <c:v>0.495361493172963</c:v>
                </c:pt>
                <c:pt idx="6">
                  <c:v>0.495407064644166</c:v>
                </c:pt>
                <c:pt idx="7">
                  <c:v>0.49545067064841</c:v>
                </c:pt>
                <c:pt idx="8">
                  <c:v>0.49549194170525</c:v>
                </c:pt>
                <c:pt idx="9">
                  <c:v>0.495529701895052</c:v>
                </c:pt>
                <c:pt idx="10">
                  <c:v>0.495561959610361</c:v>
                </c:pt>
                <c:pt idx="11">
                  <c:v>0.495587346974381</c:v>
                </c:pt>
                <c:pt idx="12">
                  <c:v>0.495605416746064</c:v>
                </c:pt>
                <c:pt idx="13">
                  <c:v>0.495617116143343</c:v>
                </c:pt>
                <c:pt idx="14">
                  <c:v>0.495622444090385</c:v>
                </c:pt>
                <c:pt idx="15">
                  <c:v>0.495622015563577</c:v>
                </c:pt>
                <c:pt idx="16">
                  <c:v>0.495615596649898</c:v>
                </c:pt>
                <c:pt idx="17">
                  <c:v>0.495604085593874</c:v>
                </c:pt>
                <c:pt idx="18">
                  <c:v>0.49558740008515</c:v>
                </c:pt>
                <c:pt idx="19">
                  <c:v>0.495565169370044</c:v>
                </c:pt>
                <c:pt idx="20">
                  <c:v>0.495537519766712</c:v>
                </c:pt>
                <c:pt idx="21">
                  <c:v>0.495504489415842</c:v>
                </c:pt>
                <c:pt idx="22">
                  <c:v>0.495466417769735</c:v>
                </c:pt>
                <c:pt idx="23">
                  <c:v>0.495423618385353</c:v>
                </c:pt>
                <c:pt idx="24">
                  <c:v>0.495376318349722</c:v>
                </c:pt>
                <c:pt idx="25">
                  <c:v>0.495324714505009</c:v>
                </c:pt>
                <c:pt idx="26">
                  <c:v>0.495269146138419</c:v>
                </c:pt>
                <c:pt idx="27">
                  <c:v>0.495210194754372</c:v>
                </c:pt>
                <c:pt idx="28">
                  <c:v>0.495147755556098</c:v>
                </c:pt>
                <c:pt idx="29">
                  <c:v>0.495082489690338</c:v>
                </c:pt>
                <c:pt idx="30">
                  <c:v>0.495014764263508</c:v>
                </c:pt>
                <c:pt idx="31">
                  <c:v>0.494944902349654</c:v>
                </c:pt>
              </c:numCache>
            </c:numRef>
          </c:val>
          <c:smooth val="0"/>
        </c:ser>
        <c:hiLowLines>
          <c:spPr>
            <a:ln w="0">
              <a:noFill/>
            </a:ln>
          </c:spPr>
        </c:hiLowLines>
        <c:marker val="0"/>
        <c:axId val="20464154"/>
        <c:axId val="85680817"/>
      </c:lineChart>
      <c:catAx>
        <c:axId val="20464154"/>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85680817"/>
        <c:crosses val="autoZero"/>
        <c:auto val="1"/>
        <c:lblAlgn val="ctr"/>
        <c:lblOffset val="100"/>
        <c:noMultiLvlLbl val="0"/>
      </c:catAx>
      <c:valAx>
        <c:axId val="85680817"/>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20464154"/>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3.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InputDataA_GeneralAssumptions!$I$143:$AN$143,InputDataA_GeneralAssumptions!$AQ$143</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InputDataA_GeneralAssumptions!$I$146:$AN$146,InputDataA_GeneralAssumptions!$AQ$146</c:f>
              <c:numCache>
                <c:formatCode>0.000</c:formatCode>
                <c:ptCount val="32"/>
                <c:pt idx="0">
                  <c:v>0.571</c:v>
                </c:pt>
                <c:pt idx="1">
                  <c:v>0.571</c:v>
                </c:pt>
                <c:pt idx="2">
                  <c:v>0.571</c:v>
                </c:pt>
                <c:pt idx="3">
                  <c:v>0.571</c:v>
                </c:pt>
                <c:pt idx="4">
                  <c:v>0.571</c:v>
                </c:pt>
                <c:pt idx="5">
                  <c:v>0.571</c:v>
                </c:pt>
                <c:pt idx="6">
                  <c:v>0.571</c:v>
                </c:pt>
                <c:pt idx="7">
                  <c:v>0.571</c:v>
                </c:pt>
                <c:pt idx="8">
                  <c:v>0.571</c:v>
                </c:pt>
                <c:pt idx="9">
                  <c:v>0.571</c:v>
                </c:pt>
                <c:pt idx="10">
                  <c:v>0.571</c:v>
                </c:pt>
                <c:pt idx="11">
                  <c:v>0.571</c:v>
                </c:pt>
                <c:pt idx="12">
                  <c:v>0.571</c:v>
                </c:pt>
                <c:pt idx="13">
                  <c:v>0.571</c:v>
                </c:pt>
                <c:pt idx="14">
                  <c:v>0.571</c:v>
                </c:pt>
                <c:pt idx="15">
                  <c:v>0.571</c:v>
                </c:pt>
                <c:pt idx="16">
                  <c:v>0.571</c:v>
                </c:pt>
                <c:pt idx="17">
                  <c:v>0.571</c:v>
                </c:pt>
                <c:pt idx="18">
                  <c:v>0.571</c:v>
                </c:pt>
                <c:pt idx="19">
                  <c:v>0.571</c:v>
                </c:pt>
                <c:pt idx="20">
                  <c:v>0.571</c:v>
                </c:pt>
                <c:pt idx="21">
                  <c:v>0.571</c:v>
                </c:pt>
                <c:pt idx="22">
                  <c:v>0.571</c:v>
                </c:pt>
                <c:pt idx="23">
                  <c:v>0.571</c:v>
                </c:pt>
                <c:pt idx="24">
                  <c:v>0.571</c:v>
                </c:pt>
                <c:pt idx="25">
                  <c:v>0.571</c:v>
                </c:pt>
                <c:pt idx="26">
                  <c:v>0.571</c:v>
                </c:pt>
                <c:pt idx="27">
                  <c:v>0.571</c:v>
                </c:pt>
                <c:pt idx="28">
                  <c:v>0.571</c:v>
                </c:pt>
                <c:pt idx="29">
                  <c:v>0.571</c:v>
                </c:pt>
                <c:pt idx="30">
                  <c:v>0.571</c:v>
                </c:pt>
                <c:pt idx="31">
                  <c:v>0.571</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InputDataA_GeneralAssumptions!$I$143:$AN$143,InputDataA_GeneralAssumptions!$AQ$143</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InputDataA_GeneralAssumptions!$I$150:$AN$150,InputDataA_GeneralAssumptions!$AQ$150</c:f>
              <c:numCache>
                <c:formatCode>0.000</c:formatCode>
                <c:ptCount val="32"/>
                <c:pt idx="0">
                  <c:v>0.571</c:v>
                </c:pt>
                <c:pt idx="1">
                  <c:v>0.571</c:v>
                </c:pt>
                <c:pt idx="2">
                  <c:v>0.571</c:v>
                </c:pt>
                <c:pt idx="3">
                  <c:v>0.571</c:v>
                </c:pt>
                <c:pt idx="4">
                  <c:v>0.571</c:v>
                </c:pt>
                <c:pt idx="5">
                  <c:v>0.571</c:v>
                </c:pt>
                <c:pt idx="6">
                  <c:v>0.571</c:v>
                </c:pt>
                <c:pt idx="7">
                  <c:v>0.571</c:v>
                </c:pt>
                <c:pt idx="8">
                  <c:v>0.571</c:v>
                </c:pt>
                <c:pt idx="9">
                  <c:v>0.571</c:v>
                </c:pt>
                <c:pt idx="10">
                  <c:v>0.571</c:v>
                </c:pt>
                <c:pt idx="11">
                  <c:v>0.571</c:v>
                </c:pt>
                <c:pt idx="12">
                  <c:v>0.571</c:v>
                </c:pt>
                <c:pt idx="13">
                  <c:v>0.571</c:v>
                </c:pt>
                <c:pt idx="14">
                  <c:v>0.571</c:v>
                </c:pt>
                <c:pt idx="15">
                  <c:v>0.571</c:v>
                </c:pt>
                <c:pt idx="16">
                  <c:v>0.571</c:v>
                </c:pt>
                <c:pt idx="17">
                  <c:v>0.571</c:v>
                </c:pt>
                <c:pt idx="18">
                  <c:v>0.571</c:v>
                </c:pt>
                <c:pt idx="19">
                  <c:v>0.571</c:v>
                </c:pt>
                <c:pt idx="20">
                  <c:v>0.571</c:v>
                </c:pt>
                <c:pt idx="21">
                  <c:v>0.571</c:v>
                </c:pt>
                <c:pt idx="22">
                  <c:v>0.571</c:v>
                </c:pt>
                <c:pt idx="23">
                  <c:v>0.571</c:v>
                </c:pt>
                <c:pt idx="24">
                  <c:v>0.571</c:v>
                </c:pt>
                <c:pt idx="25">
                  <c:v>0.571</c:v>
                </c:pt>
                <c:pt idx="26">
                  <c:v>0.571</c:v>
                </c:pt>
                <c:pt idx="27">
                  <c:v>0.571</c:v>
                </c:pt>
                <c:pt idx="28">
                  <c:v>0.571</c:v>
                </c:pt>
                <c:pt idx="29">
                  <c:v>0.571</c:v>
                </c:pt>
                <c:pt idx="30">
                  <c:v>0.571</c:v>
                </c:pt>
                <c:pt idx="31">
                  <c:v>0.571</c:v>
                </c:pt>
              </c:numCache>
            </c:numRef>
          </c:val>
          <c:smooth val="0"/>
        </c:ser>
        <c:hiLowLines>
          <c:spPr>
            <a:ln w="0">
              <a:noFill/>
            </a:ln>
          </c:spPr>
        </c:hiLowLines>
        <c:marker val="0"/>
        <c:axId val="32151936"/>
        <c:axId val="58495777"/>
      </c:lineChart>
      <c:catAx>
        <c:axId val="3215193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58495777"/>
        <c:crosses val="autoZero"/>
        <c:auto val="1"/>
        <c:lblAlgn val="ctr"/>
        <c:lblOffset val="100"/>
        <c:noMultiLvlLbl val="0"/>
      </c:catAx>
      <c:valAx>
        <c:axId val="58495777"/>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3215193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4.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lang="en-US" sz="1200" b="0" u="none" strike="noStrike">
                <a:solidFill>
                  <a:srgbClr val="000000"/>
                </a:solidFill>
                <a:uFillTx/>
                <a:latin typeface="Calibri"/>
              </a:rPr>
              <a:t>Income growth of bottom 40% (relative to mean) </a:t>
            </a:r>
          </a:p>
        </c:rich>
      </c:tx>
      <c:layout>
        <c:manualLayout>
          <c:xMode val="edge"/>
          <c:yMode val="edge"/>
          <c:x val="0.123592322402436"/>
          <c:y val="0.046135800860159"/>
        </c:manualLayout>
      </c:layout>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InputDataA_GeneralAssumptions!$J$152:$AN$152,InputDataA_GeneralAssumptions!$AQ$152</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InputDataA_GeneralAssumptions!$J$155:$AN$155,InputDataA_GeneralAssumptions!$AQ$155</c:f>
              <c:numCache>
                <c:formatCode>0.000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InputDataA_GeneralAssumptions!$J$152:$AN$152,InputDataA_GeneralAssumptions!$AQ$152</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InputDataA_GeneralAssumptions!$J$159:$AN$159,InputDataA_GeneralAssumptions!$AQ$159</c:f>
              <c:numCache>
                <c:formatCode>0.000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ser>
        <c:hiLowLines>
          <c:spPr>
            <a:ln w="0">
              <a:noFill/>
            </a:ln>
          </c:spPr>
        </c:hiLowLines>
        <c:marker val="0"/>
        <c:axId val="54394255"/>
        <c:axId val="94116441"/>
      </c:lineChart>
      <c:catAx>
        <c:axId val="54394255"/>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4116441"/>
        <c:crosses val="autoZero"/>
        <c:auto val="1"/>
        <c:lblAlgn val="ctr"/>
        <c:lblOffset val="100"/>
        <c:noMultiLvlLbl val="0"/>
      </c:catAx>
      <c:valAx>
        <c:axId val="94116441"/>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4394255"/>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5.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2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InputDataA_GeneralAssumptions!$I$139:$AN$139,InputDataA_GeneralAssumptions!$AQ$139</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InputDataA_GeneralAssumptions!$J$140:$AO$140</c:f>
              <c:numCache>
                <c:formatCode>0.00%</c:formatCode>
                <c:ptCount val="31"/>
                <c:pt idx="0">
                  <c:v>0.0850543996386804</c:v>
                </c:pt>
                <c:pt idx="1">
                  <c:v>0.0850543996386804</c:v>
                </c:pt>
                <c:pt idx="2">
                  <c:v>0.0850543996386804</c:v>
                </c:pt>
                <c:pt idx="3">
                  <c:v>0.0850543996386804</c:v>
                </c:pt>
                <c:pt idx="4">
                  <c:v>0.0850543996386804</c:v>
                </c:pt>
                <c:pt idx="5">
                  <c:v>0.0850543996386804</c:v>
                </c:pt>
                <c:pt idx="6">
                  <c:v>0.0850543996386804</c:v>
                </c:pt>
                <c:pt idx="7">
                  <c:v>0.0850543996386804</c:v>
                </c:pt>
                <c:pt idx="8">
                  <c:v>0.0850543996386804</c:v>
                </c:pt>
                <c:pt idx="9">
                  <c:v>0.0850543996386804</c:v>
                </c:pt>
                <c:pt idx="10">
                  <c:v>0.0850543996386804</c:v>
                </c:pt>
                <c:pt idx="11">
                  <c:v>0.0850543996386804</c:v>
                </c:pt>
                <c:pt idx="12">
                  <c:v>0.0850543996386804</c:v>
                </c:pt>
                <c:pt idx="13">
                  <c:v>0.0850543996386804</c:v>
                </c:pt>
                <c:pt idx="14">
                  <c:v>0.0850543996386804</c:v>
                </c:pt>
                <c:pt idx="15">
                  <c:v>0.0850543996386804</c:v>
                </c:pt>
                <c:pt idx="16">
                  <c:v>0.0850543996386804</c:v>
                </c:pt>
                <c:pt idx="17">
                  <c:v>0.0850543996386804</c:v>
                </c:pt>
                <c:pt idx="18">
                  <c:v>0.0850543996386804</c:v>
                </c:pt>
                <c:pt idx="19">
                  <c:v>0.0850543996386804</c:v>
                </c:pt>
                <c:pt idx="20">
                  <c:v>0.0850543996386804</c:v>
                </c:pt>
                <c:pt idx="21">
                  <c:v>0.0850543996386804</c:v>
                </c:pt>
                <c:pt idx="22">
                  <c:v>0.0850543996386804</c:v>
                </c:pt>
                <c:pt idx="23">
                  <c:v>0.0850543996386804</c:v>
                </c:pt>
                <c:pt idx="24">
                  <c:v>0.0850543996386804</c:v>
                </c:pt>
                <c:pt idx="25">
                  <c:v>0.0850543996386804</c:v>
                </c:pt>
                <c:pt idx="26">
                  <c:v>0.0850543996386804</c:v>
                </c:pt>
                <c:pt idx="27">
                  <c:v>0.0850543996386804</c:v>
                </c:pt>
                <c:pt idx="28">
                  <c:v>0.0850543996386804</c:v>
                </c:pt>
                <c:pt idx="29">
                  <c:v>0.0850543996386804</c:v>
                </c:pt>
                <c:pt idx="30">
                  <c:v>0.0850543996386804</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InputDataA_GeneralAssumptions!$I$139:$AN$139,InputDataA_GeneralAssumptions!$AQ$139</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InputDataA_GeneralAssumptions!$I$141:$AN$141,InputDataA_GeneralAssumptions!$AQ$141</c:f>
              <c:numCache>
                <c:formatCode>0.00%</c:formatCode>
                <c:ptCount val="32"/>
                <c:pt idx="0">
                  <c:v>0.0850543996386804</c:v>
                </c:pt>
                <c:pt idx="1">
                  <c:v>0.0850543996386804</c:v>
                </c:pt>
                <c:pt idx="2">
                  <c:v>0.0850543996386804</c:v>
                </c:pt>
                <c:pt idx="3">
                  <c:v>0.0850543996386804</c:v>
                </c:pt>
                <c:pt idx="4">
                  <c:v>0.0850543996386804</c:v>
                </c:pt>
                <c:pt idx="5">
                  <c:v>0.0850543996386804</c:v>
                </c:pt>
                <c:pt idx="6">
                  <c:v>0.0850543996386804</c:v>
                </c:pt>
                <c:pt idx="7">
                  <c:v>0.0850543996386804</c:v>
                </c:pt>
                <c:pt idx="8">
                  <c:v>0.0850543996386804</c:v>
                </c:pt>
                <c:pt idx="9">
                  <c:v>0.0850543996386804</c:v>
                </c:pt>
                <c:pt idx="10">
                  <c:v>0.0850543996386804</c:v>
                </c:pt>
                <c:pt idx="11">
                  <c:v>0.0850543996386804</c:v>
                </c:pt>
                <c:pt idx="12">
                  <c:v>0.0850543996386804</c:v>
                </c:pt>
                <c:pt idx="13">
                  <c:v>0.0850543996386804</c:v>
                </c:pt>
                <c:pt idx="14">
                  <c:v>0.0850543996386804</c:v>
                </c:pt>
                <c:pt idx="15">
                  <c:v>0.0850543996386804</c:v>
                </c:pt>
                <c:pt idx="16">
                  <c:v>0.0850543996386804</c:v>
                </c:pt>
                <c:pt idx="17">
                  <c:v>0.0850543996386804</c:v>
                </c:pt>
                <c:pt idx="18">
                  <c:v>0.0850543996386804</c:v>
                </c:pt>
                <c:pt idx="19">
                  <c:v>0.0850543996386804</c:v>
                </c:pt>
                <c:pt idx="20">
                  <c:v>0.0850543996386804</c:v>
                </c:pt>
                <c:pt idx="21">
                  <c:v>0.0850543996386804</c:v>
                </c:pt>
                <c:pt idx="22">
                  <c:v>0.0850543996386804</c:v>
                </c:pt>
                <c:pt idx="23">
                  <c:v>0.0850543996386804</c:v>
                </c:pt>
                <c:pt idx="24">
                  <c:v>0.0850543996386804</c:v>
                </c:pt>
                <c:pt idx="25">
                  <c:v>0.0850543996386804</c:v>
                </c:pt>
                <c:pt idx="26">
                  <c:v>0.0850543996386804</c:v>
                </c:pt>
                <c:pt idx="27">
                  <c:v>0.0850543996386804</c:v>
                </c:pt>
                <c:pt idx="28">
                  <c:v>0.0850543996386804</c:v>
                </c:pt>
                <c:pt idx="29">
                  <c:v>0.0850543996386804</c:v>
                </c:pt>
                <c:pt idx="30">
                  <c:v>0.0850543996386804</c:v>
                </c:pt>
                <c:pt idx="31">
                  <c:v>0.0850543996386804</c:v>
                </c:pt>
              </c:numCache>
            </c:numRef>
          </c:val>
          <c:smooth val="0"/>
        </c:ser>
        <c:hiLowLines>
          <c:spPr>
            <a:ln w="0">
              <a:noFill/>
            </a:ln>
          </c:spPr>
        </c:hiLowLines>
        <c:marker val="0"/>
        <c:axId val="30603113"/>
        <c:axId val="43500849"/>
      </c:lineChart>
      <c:catAx>
        <c:axId val="30603113"/>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43500849"/>
        <c:crosses val="autoZero"/>
        <c:auto val="1"/>
        <c:lblAlgn val="ctr"/>
        <c:lblOffset val="100"/>
        <c:noMultiLvlLbl val="0"/>
      </c:catAx>
      <c:valAx>
        <c:axId val="43500849"/>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30603113"/>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6.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4752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47520">
                  <a:solidFill>
                    <a:srgbClr val="000000"/>
                  </a:solidFill>
                </a:ln>
              </c:spPr>
            </c:leaderLines>
            <c:extLst>
              <c:ext xmlns:c15="http://schemas.microsoft.com/office/drawing/2012/chart" uri="{CE6537A1-D6FC-4f65-9D91-7224C49458BB}">
                <c15:showLeaderLines val="1"/>
              </c:ext>
            </c:extLst>
          </c:dLbls>
          <c:cat>
            <c:strRef>
              <c:f>InputDataA_GeneralAssumptions!$I$100:$AN$100</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InputDataA_GeneralAssumptions!$I$123:$AN$123</c:f>
              <c:numCache>
                <c:formatCode>_(* #,##0.00_);_(* \(#,##0.00\);_(* \-??_);_(@_)</c:formatCode>
                <c:ptCount val="32"/>
                <c:pt idx="0">
                  <c:v>0.0382471268680358</c:v>
                </c:pt>
                <c:pt idx="1">
                  <c:v>0.0375454186345028</c:v>
                </c:pt>
                <c:pt idx="2">
                  <c:v>0.0371717362824002</c:v>
                </c:pt>
                <c:pt idx="3">
                  <c:v>0.035936915356636</c:v>
                </c:pt>
                <c:pt idx="4">
                  <c:v>0.0352542165708014</c:v>
                </c:pt>
                <c:pt idx="5">
                  <c:v>0.0351434668946478</c:v>
                </c:pt>
                <c:pt idx="6">
                  <c:v>0.035266313492818</c:v>
                </c:pt>
                <c:pt idx="7">
                  <c:v>0.0334717274363934</c:v>
                </c:pt>
                <c:pt idx="8">
                  <c:v>0.0339455651862033</c:v>
                </c:pt>
                <c:pt idx="9">
                  <c:v>0.0339413099448112</c:v>
                </c:pt>
                <c:pt idx="10">
                  <c:v>0.0332105676696195</c:v>
                </c:pt>
                <c:pt idx="11">
                  <c:v>0.0321431429930843</c:v>
                </c:pt>
                <c:pt idx="12">
                  <c:v>0.030926409565492</c:v>
                </c:pt>
                <c:pt idx="13">
                  <c:v>0.0301381178623434</c:v>
                </c:pt>
                <c:pt idx="14">
                  <c:v>0.0295272522645016</c:v>
                </c:pt>
                <c:pt idx="15">
                  <c:v>0.0292067233548494</c:v>
                </c:pt>
                <c:pt idx="16">
                  <c:v>0.0292087007618955</c:v>
                </c:pt>
                <c:pt idx="17">
                  <c:v>0.0284419370794677</c:v>
                </c:pt>
                <c:pt idx="18">
                  <c:v>0.0283798968937998</c:v>
                </c:pt>
                <c:pt idx="19">
                  <c:v>0.028301376844718</c:v>
                </c:pt>
                <c:pt idx="20">
                  <c:v>0.0280362640441367</c:v>
                </c:pt>
                <c:pt idx="21">
                  <c:v>0.0276605173534124</c:v>
                </c:pt>
                <c:pt idx="22">
                  <c:v>0.0269160103366688</c:v>
                </c:pt>
                <c:pt idx="23">
                  <c:v>0.0266315661476664</c:v>
                </c:pt>
                <c:pt idx="24">
                  <c:v>0.0264534273504569</c:v>
                </c:pt>
                <c:pt idx="25">
                  <c:v>0.0262211650977036</c:v>
                </c:pt>
                <c:pt idx="26">
                  <c:v>0.0260378250779174</c:v>
                </c:pt>
                <c:pt idx="27">
                  <c:v>0.0252347978667162</c:v>
                </c:pt>
                <c:pt idx="28">
                  <c:v>0.0251226229138342</c:v>
                </c:pt>
                <c:pt idx="29">
                  <c:v>0.0249131458478877</c:v>
                </c:pt>
                <c:pt idx="30">
                  <c:v>0.0246158035940127</c:v>
                </c:pt>
                <c:pt idx="31">
                  <c:v>0.0242822910917293</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InputDataA_GeneralAssumptions!$I$100:$AN$100</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InputDataA_GeneralAssumptions!$I$124:$AN$124</c:f>
              <c:numCache>
                <c:formatCode>_(* #,##0.00_);_(* \(#,##0.00\);_(* \-??_);_(@_)</c:formatCode>
                <c:ptCount val="32"/>
                <c:pt idx="0">
                  <c:v>0.0382471268680358</c:v>
                </c:pt>
                <c:pt idx="1">
                  <c:v>0.0375454186345028</c:v>
                </c:pt>
                <c:pt idx="2">
                  <c:v>0.0371717362824002</c:v>
                </c:pt>
                <c:pt idx="3">
                  <c:v>0.035936915356636</c:v>
                </c:pt>
                <c:pt idx="4">
                  <c:v>0.0352542165708014</c:v>
                </c:pt>
                <c:pt idx="5">
                  <c:v>0.0351434668946478</c:v>
                </c:pt>
                <c:pt idx="6">
                  <c:v>0.035266313492818</c:v>
                </c:pt>
                <c:pt idx="7">
                  <c:v>0.0334717274363934</c:v>
                </c:pt>
                <c:pt idx="8">
                  <c:v>0.0339455651862033</c:v>
                </c:pt>
                <c:pt idx="9">
                  <c:v>0.0339413099448112</c:v>
                </c:pt>
                <c:pt idx="10">
                  <c:v>0.0332105676696195</c:v>
                </c:pt>
                <c:pt idx="11">
                  <c:v>0.0321431429930843</c:v>
                </c:pt>
                <c:pt idx="12">
                  <c:v>0.030926409565492</c:v>
                </c:pt>
                <c:pt idx="13">
                  <c:v>0.0301381178623434</c:v>
                </c:pt>
                <c:pt idx="14">
                  <c:v>0.0295272522645016</c:v>
                </c:pt>
                <c:pt idx="15">
                  <c:v>0.0292067233548494</c:v>
                </c:pt>
                <c:pt idx="16">
                  <c:v>0.0292087007618955</c:v>
                </c:pt>
                <c:pt idx="17">
                  <c:v>0.0284419370794677</c:v>
                </c:pt>
                <c:pt idx="18">
                  <c:v>0.0283798968937998</c:v>
                </c:pt>
                <c:pt idx="19">
                  <c:v>0.028301376844718</c:v>
                </c:pt>
                <c:pt idx="20">
                  <c:v>0.0280362640441367</c:v>
                </c:pt>
                <c:pt idx="21">
                  <c:v>0.0276605173534124</c:v>
                </c:pt>
                <c:pt idx="22">
                  <c:v>0.0269160103366688</c:v>
                </c:pt>
                <c:pt idx="23">
                  <c:v>0.0266315661476664</c:v>
                </c:pt>
                <c:pt idx="24">
                  <c:v>0.0264534273504569</c:v>
                </c:pt>
                <c:pt idx="25">
                  <c:v>0.0262211650977036</c:v>
                </c:pt>
                <c:pt idx="26">
                  <c:v>0.0260378250779174</c:v>
                </c:pt>
                <c:pt idx="27">
                  <c:v>0.0252347978667162</c:v>
                </c:pt>
                <c:pt idx="28">
                  <c:v>0.0251226229138342</c:v>
                </c:pt>
                <c:pt idx="29">
                  <c:v>0.0249131458478877</c:v>
                </c:pt>
                <c:pt idx="30">
                  <c:v>0.0246158035940127</c:v>
                </c:pt>
                <c:pt idx="31">
                  <c:v>0.0242822910917293</c:v>
                </c:pt>
              </c:numCache>
            </c:numRef>
          </c:val>
          <c:smooth val="0"/>
        </c:ser>
        <c:hiLowLines>
          <c:spPr>
            <a:ln w="0">
              <a:noFill/>
            </a:ln>
          </c:spPr>
        </c:hiLowLines>
        <c:marker val="0"/>
        <c:axId val="63364467"/>
        <c:axId val="13490599"/>
      </c:lineChart>
      <c:catAx>
        <c:axId val="63364467"/>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3490599"/>
        <c:crosses val="autoZero"/>
        <c:auto val="1"/>
        <c:lblAlgn val="ctr"/>
        <c:lblOffset val="100"/>
        <c:noMultiLvlLbl val="0"/>
      </c:catAx>
      <c:valAx>
        <c:axId val="13490599"/>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63364467"/>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7.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InputDataB_ModelSpecAssumptions!$I$3:$AN$3</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InputDataB_ModelSpecAssumptions!$I$6:$AN$6</c:f>
              <c:numCache>
                <c:formatCode>0.000</c:formatCode>
                <c:ptCount val="32"/>
                <c:pt idx="0">
                  <c:v>0.31</c:v>
                </c:pt>
                <c:pt idx="1">
                  <c:v>0.31</c:v>
                </c:pt>
                <c:pt idx="2">
                  <c:v>0.31</c:v>
                </c:pt>
                <c:pt idx="3">
                  <c:v>0.31</c:v>
                </c:pt>
                <c:pt idx="4">
                  <c:v>0.31</c:v>
                </c:pt>
                <c:pt idx="5">
                  <c:v>0.31</c:v>
                </c:pt>
                <c:pt idx="6">
                  <c:v>0.31</c:v>
                </c:pt>
                <c:pt idx="7">
                  <c:v>0.31</c:v>
                </c:pt>
                <c:pt idx="8">
                  <c:v>0.31</c:v>
                </c:pt>
                <c:pt idx="9">
                  <c:v>0.31</c:v>
                </c:pt>
                <c:pt idx="10">
                  <c:v>0.31</c:v>
                </c:pt>
                <c:pt idx="11">
                  <c:v>0.31</c:v>
                </c:pt>
                <c:pt idx="12">
                  <c:v>0.31</c:v>
                </c:pt>
                <c:pt idx="13">
                  <c:v>0.31</c:v>
                </c:pt>
                <c:pt idx="14">
                  <c:v>0.31</c:v>
                </c:pt>
                <c:pt idx="15">
                  <c:v>0.31</c:v>
                </c:pt>
                <c:pt idx="16">
                  <c:v>0.31</c:v>
                </c:pt>
                <c:pt idx="17">
                  <c:v>0.31</c:v>
                </c:pt>
                <c:pt idx="18">
                  <c:v>0.31</c:v>
                </c:pt>
                <c:pt idx="19">
                  <c:v>0.31</c:v>
                </c:pt>
                <c:pt idx="20">
                  <c:v>0.31</c:v>
                </c:pt>
                <c:pt idx="21">
                  <c:v>0.31</c:v>
                </c:pt>
                <c:pt idx="22">
                  <c:v>0.31</c:v>
                </c:pt>
                <c:pt idx="23">
                  <c:v>0.31</c:v>
                </c:pt>
                <c:pt idx="24">
                  <c:v>0.31</c:v>
                </c:pt>
                <c:pt idx="25">
                  <c:v>0.31</c:v>
                </c:pt>
                <c:pt idx="26">
                  <c:v>0.31</c:v>
                </c:pt>
                <c:pt idx="27">
                  <c:v>0.31</c:v>
                </c:pt>
                <c:pt idx="28">
                  <c:v>0.31</c:v>
                </c:pt>
                <c:pt idx="29">
                  <c:v>0.31</c:v>
                </c:pt>
                <c:pt idx="30">
                  <c:v>0.31</c:v>
                </c:pt>
                <c:pt idx="31">
                  <c:v>0.31</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InputDataB_ModelSpecAssumptions!$I$3:$AN$3</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InputDataB_ModelSpecAssumptions!$I$10:$AN$10</c:f>
              <c:numCache>
                <c:formatCode>0.000</c:formatCode>
                <c:ptCount val="32"/>
                <c:pt idx="0">
                  <c:v>0.31</c:v>
                </c:pt>
                <c:pt idx="1">
                  <c:v>0.298333333333333</c:v>
                </c:pt>
                <c:pt idx="2">
                  <c:v>0.286666666666667</c:v>
                </c:pt>
                <c:pt idx="3">
                  <c:v>0.275</c:v>
                </c:pt>
                <c:pt idx="4">
                  <c:v>0.263333333333333</c:v>
                </c:pt>
                <c:pt idx="5">
                  <c:v>0.251666666666667</c:v>
                </c:pt>
                <c:pt idx="6">
                  <c:v>0.24</c:v>
                </c:pt>
                <c:pt idx="7">
                  <c:v>0.24</c:v>
                </c:pt>
                <c:pt idx="8">
                  <c:v>0.24</c:v>
                </c:pt>
                <c:pt idx="9">
                  <c:v>0.24</c:v>
                </c:pt>
                <c:pt idx="10">
                  <c:v>0.24</c:v>
                </c:pt>
                <c:pt idx="11">
                  <c:v>0.24</c:v>
                </c:pt>
                <c:pt idx="12">
                  <c:v>0.24</c:v>
                </c:pt>
                <c:pt idx="13">
                  <c:v>0.24</c:v>
                </c:pt>
                <c:pt idx="14">
                  <c:v>0.24</c:v>
                </c:pt>
                <c:pt idx="15">
                  <c:v>0.24</c:v>
                </c:pt>
                <c:pt idx="16">
                  <c:v>0.24</c:v>
                </c:pt>
                <c:pt idx="17">
                  <c:v>0.24</c:v>
                </c:pt>
                <c:pt idx="18">
                  <c:v>0.24</c:v>
                </c:pt>
                <c:pt idx="19">
                  <c:v>0.24</c:v>
                </c:pt>
                <c:pt idx="20">
                  <c:v>0.24</c:v>
                </c:pt>
                <c:pt idx="21">
                  <c:v>0.24</c:v>
                </c:pt>
                <c:pt idx="22">
                  <c:v>0.24</c:v>
                </c:pt>
                <c:pt idx="23">
                  <c:v>0.24</c:v>
                </c:pt>
                <c:pt idx="24">
                  <c:v>0.24</c:v>
                </c:pt>
                <c:pt idx="25">
                  <c:v>0.24</c:v>
                </c:pt>
                <c:pt idx="26">
                  <c:v>0.24</c:v>
                </c:pt>
                <c:pt idx="27">
                  <c:v>0.24</c:v>
                </c:pt>
                <c:pt idx="28">
                  <c:v>0.24</c:v>
                </c:pt>
                <c:pt idx="29">
                  <c:v>0.24</c:v>
                </c:pt>
                <c:pt idx="30">
                  <c:v>0.24</c:v>
                </c:pt>
                <c:pt idx="31">
                  <c:v>0.24</c:v>
                </c:pt>
              </c:numCache>
            </c:numRef>
          </c:val>
          <c:smooth val="0"/>
        </c:ser>
        <c:hiLowLines>
          <c:spPr>
            <a:ln w="0">
              <a:noFill/>
            </a:ln>
          </c:spPr>
        </c:hiLowLines>
        <c:marker val="0"/>
        <c:axId val="44158650"/>
        <c:axId val="87835483"/>
      </c:lineChart>
      <c:catAx>
        <c:axId val="44158650"/>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87835483"/>
        <c:crosses val="autoZero"/>
        <c:auto val="1"/>
        <c:lblAlgn val="ctr"/>
        <c:lblOffset val="100"/>
        <c:noMultiLvlLbl val="0"/>
      </c:catAx>
      <c:valAx>
        <c:axId val="87835483"/>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44158650"/>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8.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Submodel1!$F$23:$AJ$23</c:f>
              <c:numCache>
                <c:formatCode>0.000</c:formatCode>
                <c:ptCount val="31"/>
                <c:pt idx="0">
                  <c:v>0.0373293163408595</c:v>
                </c:pt>
                <c:pt idx="1">
                  <c:v>0.036672030373472</c:v>
                </c:pt>
                <c:pt idx="2">
                  <c:v>0.0356388956123668</c:v>
                </c:pt>
                <c:pt idx="3">
                  <c:v>0.0348544680379648</c:v>
                </c:pt>
                <c:pt idx="4">
                  <c:v>0.0345571216185125</c:v>
                </c:pt>
                <c:pt idx="5">
                  <c:v>0.0343434385059742</c:v>
                </c:pt>
                <c:pt idx="6">
                  <c:v>0.0330881192455237</c:v>
                </c:pt>
                <c:pt idx="7">
                  <c:v>0.0331724344872213</c:v>
                </c:pt>
                <c:pt idx="8">
                  <c:v>0.033010314191595</c:v>
                </c:pt>
                <c:pt idx="9">
                  <c:v>0.0325186013236658</c:v>
                </c:pt>
                <c:pt idx="10">
                  <c:v>0.0318217578231823</c:v>
                </c:pt>
                <c:pt idx="11">
                  <c:v>0.0310674009112677</c:v>
                </c:pt>
                <c:pt idx="12">
                  <c:v>0.030524373800219</c:v>
                </c:pt>
                <c:pt idx="13">
                  <c:v>0.0301316449415241</c:v>
                </c:pt>
                <c:pt idx="14">
                  <c:v>0.029959103552611</c:v>
                </c:pt>
                <c:pt idx="15">
                  <c:v>0.0299923297498363</c:v>
                </c:pt>
                <c:pt idx="16">
                  <c:v>0.0295635395096965</c:v>
                </c:pt>
                <c:pt idx="17">
                  <c:v>0.0295989252433093</c:v>
                </c:pt>
                <c:pt idx="18">
                  <c:v>0.0296320311762621</c:v>
                </c:pt>
                <c:pt idx="19">
                  <c:v>0.0295225582138985</c:v>
                </c:pt>
                <c:pt idx="20">
                  <c:v>0.0294137912469299</c:v>
                </c:pt>
                <c:pt idx="21">
                  <c:v>0.0290081405435658</c:v>
                </c:pt>
                <c:pt idx="22">
                  <c:v>0.0289411769114716</c:v>
                </c:pt>
                <c:pt idx="23">
                  <c:v>0.0289078066219992</c:v>
                </c:pt>
                <c:pt idx="24">
                  <c:v>0.0289035691195836</c:v>
                </c:pt>
                <c:pt idx="25">
                  <c:v>0.0288974328693854</c:v>
                </c:pt>
                <c:pt idx="26">
                  <c:v>0.0285358701050582</c:v>
                </c:pt>
                <c:pt idx="27">
                  <c:v>0.0285858307334197</c:v>
                </c:pt>
                <c:pt idx="28">
                  <c:v>0.028548612638156</c:v>
                </c:pt>
                <c:pt idx="29">
                  <c:v>0.0285102730734987</c:v>
                </c:pt>
                <c:pt idx="30">
                  <c:v>0.0283909991621727</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Submodel1s!$F$23:$AJ$23</c:f>
              <c:numCache>
                <c:formatCode>0.000</c:formatCode>
                <c:ptCount val="31"/>
                <c:pt idx="0">
                  <c:v>0.0373293163408595</c:v>
                </c:pt>
                <c:pt idx="1">
                  <c:v>0.0349169241390885</c:v>
                </c:pt>
                <c:pt idx="2">
                  <c:v>0.032276194166744</c:v>
                </c:pt>
                <c:pt idx="3">
                  <c:v>0.0300052943201263</c:v>
                </c:pt>
                <c:pt idx="4">
                  <c:v>0.028317258876003</c:v>
                </c:pt>
                <c:pt idx="5">
                  <c:v>0.0267887773210673</c:v>
                </c:pt>
                <c:pt idx="6">
                  <c:v>0.0242860370047189</c:v>
                </c:pt>
                <c:pt idx="7">
                  <c:v>0.0249406107128591</c:v>
                </c:pt>
                <c:pt idx="8">
                  <c:v>0.0253095109877262</c:v>
                </c:pt>
                <c:pt idx="9">
                  <c:v>0.0253152747293781</c:v>
                </c:pt>
                <c:pt idx="10">
                  <c:v>0.0250863933276864</c:v>
                </c:pt>
                <c:pt idx="11">
                  <c:v>0.0247720949083512</c:v>
                </c:pt>
                <c:pt idx="12">
                  <c:v>0.0246413390134501</c:v>
                </c:pt>
                <c:pt idx="13">
                  <c:v>0.0246335130912763</c:v>
                </c:pt>
                <c:pt idx="14">
                  <c:v>0.0248193677681563</c:v>
                </c:pt>
                <c:pt idx="15">
                  <c:v>0.0251856387427187</c:v>
                </c:pt>
                <c:pt idx="16">
                  <c:v>0.0250686144428844</c:v>
                </c:pt>
                <c:pt idx="17">
                  <c:v>0.0253939053001415</c:v>
                </c:pt>
                <c:pt idx="18">
                  <c:v>0.0256968635240393</c:v>
                </c:pt>
                <c:pt idx="19">
                  <c:v>0.0258392741328548</c:v>
                </c:pt>
                <c:pt idx="20">
                  <c:v>0.0259655934267453</c:v>
                </c:pt>
                <c:pt idx="21">
                  <c:v>0.0257805365123001</c:v>
                </c:pt>
                <c:pt idx="22">
                  <c:v>0.0259192628713456</c:v>
                </c:pt>
                <c:pt idx="23">
                  <c:v>0.0260777882275567</c:v>
                </c:pt>
                <c:pt idx="24">
                  <c:v>0.0262524899871692</c:v>
                </c:pt>
                <c:pt idx="25">
                  <c:v>0.026413433419044</c:v>
                </c:pt>
                <c:pt idx="26">
                  <c:v>0.026208663853901</c:v>
                </c:pt>
                <c:pt idx="27">
                  <c:v>0.0264048787158502</c:v>
                </c:pt>
                <c:pt idx="28">
                  <c:v>0.0265042788854268</c:v>
                </c:pt>
                <c:pt idx="29">
                  <c:v>0.026593554073236</c:v>
                </c:pt>
                <c:pt idx="30">
                  <c:v>0.026593751087671</c:v>
                </c:pt>
              </c:numCache>
            </c:numRef>
          </c:val>
          <c:smooth val="0"/>
        </c:ser>
        <c:hiLowLines>
          <c:spPr>
            <a:ln w="0">
              <a:noFill/>
            </a:ln>
          </c:spPr>
        </c:hiLowLines>
        <c:marker val="0"/>
        <c:axId val="36011090"/>
        <c:axId val="90286038"/>
      </c:lineChart>
      <c:catAx>
        <c:axId val="36011090"/>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0286038"/>
        <c:crosses val="autoZero"/>
        <c:auto val="1"/>
        <c:lblAlgn val="ctr"/>
        <c:lblOffset val="100"/>
        <c:noMultiLvlLbl val="0"/>
      </c:catAx>
      <c:valAx>
        <c:axId val="90286038"/>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36011090"/>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9.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InputDataB_ModelSpecAssumptions!$I$12:$AO$12</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InputDataB_ModelSpecAssumptions!$I$15:$AO$15</c:f>
              <c:numCache>
                <c:formatCode>0.000</c:formatCode>
                <c:ptCount val="32"/>
                <c:pt idx="0">
                  <c:v>0.057601198554039</c:v>
                </c:pt>
                <c:pt idx="1">
                  <c:v>0.057601198554039</c:v>
                </c:pt>
                <c:pt idx="2">
                  <c:v>0.057601198554039</c:v>
                </c:pt>
                <c:pt idx="3">
                  <c:v>0.057601198554039</c:v>
                </c:pt>
                <c:pt idx="4">
                  <c:v>0.057601198554039</c:v>
                </c:pt>
                <c:pt idx="5">
                  <c:v>0.057601198554039</c:v>
                </c:pt>
                <c:pt idx="6">
                  <c:v>0.057601198554039</c:v>
                </c:pt>
                <c:pt idx="7">
                  <c:v>0.057601198554039</c:v>
                </c:pt>
                <c:pt idx="8">
                  <c:v>0.057601198554039</c:v>
                </c:pt>
                <c:pt idx="9">
                  <c:v>0.057601198554039</c:v>
                </c:pt>
                <c:pt idx="10">
                  <c:v>0.057601198554039</c:v>
                </c:pt>
                <c:pt idx="11">
                  <c:v>0.057601198554039</c:v>
                </c:pt>
                <c:pt idx="12">
                  <c:v>0.057601198554039</c:v>
                </c:pt>
                <c:pt idx="13">
                  <c:v>0.057601198554039</c:v>
                </c:pt>
                <c:pt idx="14">
                  <c:v>0.057601198554039</c:v>
                </c:pt>
                <c:pt idx="15">
                  <c:v>0.057601198554039</c:v>
                </c:pt>
                <c:pt idx="16">
                  <c:v>0.057601198554039</c:v>
                </c:pt>
                <c:pt idx="17">
                  <c:v>0.057601198554039</c:v>
                </c:pt>
                <c:pt idx="18">
                  <c:v>0.057601198554039</c:v>
                </c:pt>
                <c:pt idx="19">
                  <c:v>0.057601198554039</c:v>
                </c:pt>
                <c:pt idx="20">
                  <c:v>0.057601198554039</c:v>
                </c:pt>
                <c:pt idx="21">
                  <c:v>0.057601198554039</c:v>
                </c:pt>
                <c:pt idx="22">
                  <c:v>0.057601198554039</c:v>
                </c:pt>
                <c:pt idx="23">
                  <c:v>0.057601198554039</c:v>
                </c:pt>
                <c:pt idx="24">
                  <c:v>0.057601198554039</c:v>
                </c:pt>
                <c:pt idx="25">
                  <c:v>0.057601198554039</c:v>
                </c:pt>
                <c:pt idx="26">
                  <c:v>0.057601198554039</c:v>
                </c:pt>
                <c:pt idx="27">
                  <c:v>0.057601198554039</c:v>
                </c:pt>
                <c:pt idx="28">
                  <c:v>0.057601198554039</c:v>
                </c:pt>
                <c:pt idx="29">
                  <c:v>0.057601198554039</c:v>
                </c:pt>
                <c:pt idx="30">
                  <c:v>0.057601198554039</c:v>
                </c:pt>
                <c:pt idx="31">
                  <c:v>0.057601198554039</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InputDataB_ModelSpecAssumptions!$I$12:$AO$12</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InputDataB_ModelSpecAssumptions!$I$21:$AO$21</c:f>
              <c:numCache>
                <c:formatCode>0.000</c:formatCode>
                <c:ptCount val="32"/>
                <c:pt idx="0">
                  <c:v>0.057601198554039</c:v>
                </c:pt>
                <c:pt idx="1">
                  <c:v>0.057601198554039</c:v>
                </c:pt>
                <c:pt idx="2">
                  <c:v>0.057601198554039</c:v>
                </c:pt>
                <c:pt idx="3">
                  <c:v>0.057601198554039</c:v>
                </c:pt>
                <c:pt idx="4">
                  <c:v>0.057601198554039</c:v>
                </c:pt>
                <c:pt idx="5">
                  <c:v>0.057601198554039</c:v>
                </c:pt>
                <c:pt idx="6">
                  <c:v>0.057601198554039</c:v>
                </c:pt>
                <c:pt idx="7">
                  <c:v>0.057601198554039</c:v>
                </c:pt>
                <c:pt idx="8">
                  <c:v>0.057601198554039</c:v>
                </c:pt>
                <c:pt idx="9">
                  <c:v>0.057601198554039</c:v>
                </c:pt>
                <c:pt idx="10">
                  <c:v>0.057601198554039</c:v>
                </c:pt>
                <c:pt idx="11">
                  <c:v>0.057601198554039</c:v>
                </c:pt>
                <c:pt idx="12">
                  <c:v>0.057601198554039</c:v>
                </c:pt>
                <c:pt idx="13">
                  <c:v>0.057601198554039</c:v>
                </c:pt>
                <c:pt idx="14">
                  <c:v>0.057601198554039</c:v>
                </c:pt>
                <c:pt idx="15">
                  <c:v>0.057601198554039</c:v>
                </c:pt>
                <c:pt idx="16">
                  <c:v>0.057601198554039</c:v>
                </c:pt>
                <c:pt idx="17">
                  <c:v>0.057601198554039</c:v>
                </c:pt>
                <c:pt idx="18">
                  <c:v>0.057601198554039</c:v>
                </c:pt>
                <c:pt idx="19">
                  <c:v>0.057601198554039</c:v>
                </c:pt>
                <c:pt idx="20">
                  <c:v>0.057601198554039</c:v>
                </c:pt>
                <c:pt idx="21">
                  <c:v>0.057601198554039</c:v>
                </c:pt>
                <c:pt idx="22">
                  <c:v>0.057601198554039</c:v>
                </c:pt>
                <c:pt idx="23">
                  <c:v>0.057601198554039</c:v>
                </c:pt>
                <c:pt idx="24">
                  <c:v>0.057601198554039</c:v>
                </c:pt>
                <c:pt idx="25">
                  <c:v>0.057601198554039</c:v>
                </c:pt>
                <c:pt idx="26">
                  <c:v>0.057601198554039</c:v>
                </c:pt>
                <c:pt idx="27">
                  <c:v>0.057601198554039</c:v>
                </c:pt>
                <c:pt idx="28">
                  <c:v>0.057601198554039</c:v>
                </c:pt>
                <c:pt idx="29">
                  <c:v>0.057601198554039</c:v>
                </c:pt>
                <c:pt idx="30">
                  <c:v>0.057601198554039</c:v>
                </c:pt>
                <c:pt idx="31">
                  <c:v>0.057601198554039</c:v>
                </c:pt>
              </c:numCache>
            </c:numRef>
          </c:val>
          <c:smooth val="0"/>
        </c:ser>
        <c:hiLowLines>
          <c:spPr>
            <a:ln w="0">
              <a:noFill/>
            </a:ln>
          </c:spPr>
        </c:hiLowLines>
        <c:marker val="0"/>
        <c:axId val="93604457"/>
        <c:axId val="34880947"/>
      </c:lineChart>
      <c:catAx>
        <c:axId val="93604457"/>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34880947"/>
        <c:crosses val="autoZero"/>
        <c:auto val="1"/>
        <c:lblAlgn val="ctr"/>
        <c:lblOffset val="100"/>
        <c:noMultiLvlLbl val="0"/>
      </c:catAx>
      <c:valAx>
        <c:axId val="34880947"/>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93604457"/>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0.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sz="1200" b="1" u="none" strike="noStrike">
                <a:solidFill>
                  <a:srgbClr val="000000"/>
                </a:solidFill>
                <a:uFillTx/>
                <a:latin typeface="Calibri"/>
              </a:rPr>
              <a:t>Chart Title</a:t>
            </a:r>
          </a:p>
        </c:rich>
      </c:tx>
      <c:layout>
        <c:manualLayout>
          <c:xMode val="edge"/>
          <c:yMode val="edge"/>
          <c:x val="0.136746799875117"/>
          <c:y val="0.0374015748031496"/>
        </c:manualLayout>
      </c:layout>
      <c:overlay val="0"/>
      <c:spPr>
        <a:noFill/>
        <a:ln w="0">
          <a:noFill/>
        </a:ln>
      </c:spPr>
    </c:title>
    <c:autoTitleDeleted val="0"/>
    <c:plotArea>
      <c:layout>
        <c:manualLayout>
          <c:layoutTarget val="inner"/>
          <c:xMode val="edge"/>
          <c:yMode val="edge"/>
          <c:x val="0.105057758351545"/>
          <c:y val="0.186745406824147"/>
          <c:w val="0.84920387137059"/>
          <c:h val="0.533333333333333"/>
        </c:manualLayout>
      </c:layout>
      <c:lineChart>
        <c:grouping val="standard"/>
        <c:varyColors val="0"/>
        <c:ser>
          <c:idx val="0"/>
          <c:order val="0"/>
          <c:tx>
            <c:strRef>
              <c:f>DataSummary!$N$4</c:f>
              <c:strCache>
                <c:ptCount val="1"/>
                <c:pt idx="0">
                  <c:v>Baseline</c:v>
                </c:pt>
              </c:strCache>
            </c:strRef>
          </c:tx>
          <c:spPr>
            <a:solidFill>
              <a:srgbClr val="4F81BD"/>
            </a:solidFill>
            <a:ln cap="rnd" w="47520">
              <a:solidFill>
                <a:srgbClr val="4F81BD"/>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ln>
              </c:spPr>
            </c:leaderLines>
            <c:extLst>
              <c:ext xmlns:c15="http://schemas.microsoft.com/office/drawing/2012/chart" uri="{CE6537A1-D6FC-4f65-9D91-7224C49458BB}">
                <c15:showLeaderLines val="1"/>
              </c:ext>
            </c:extLst>
          </c:dLbls>
          <c:cat>
            <c:strRef>
              <c:f>Submodel2!$E$4:$AI$4</c:f>
              <c:strCache>
                <c:ptCount val="31"/>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strCache>
            </c:strRef>
          </c:cat>
          <c:val>
            <c:numRef>
              <c:f>Submodel2!$E$18:$AI$18</c:f>
              <c:numCache>
                <c:formatCode>0.00</c:formatCode>
                <c:ptCount val="31"/>
                <c:pt idx="0">
                  <c:v>0.245819870723014</c:v>
                </c:pt>
                <c:pt idx="1">
                  <c:v>0.246128696929101</c:v>
                </c:pt>
                <c:pt idx="2">
                  <c:v>0.249975557781132</c:v>
                </c:pt>
                <c:pt idx="3">
                  <c:v>0.252108794249604</c:v>
                </c:pt>
                <c:pt idx="4">
                  <c:v>0.252248334703672</c:v>
                </c:pt>
                <c:pt idx="5">
                  <c:v>0.251510233420932</c:v>
                </c:pt>
                <c:pt idx="6">
                  <c:v>0.258290012071844</c:v>
                </c:pt>
                <c:pt idx="7">
                  <c:v>0.256830047874657</c:v>
                </c:pt>
                <c:pt idx="8">
                  <c:v>0.257070342311987</c:v>
                </c:pt>
                <c:pt idx="9">
                  <c:v>0.260195602129781</c:v>
                </c:pt>
                <c:pt idx="10">
                  <c:v>0.26497633587547</c:v>
                </c:pt>
                <c:pt idx="11">
                  <c:v>0.270838514203952</c:v>
                </c:pt>
                <c:pt idx="12">
                  <c:v>0.27554916893387</c:v>
                </c:pt>
                <c:pt idx="13">
                  <c:v>0.279933728809247</c:v>
                </c:pt>
                <c:pt idx="14">
                  <c:v>0.283446781107579</c:v>
                </c:pt>
                <c:pt idx="15">
                  <c:v>0.285804516162386</c:v>
                </c:pt>
                <c:pt idx="16">
                  <c:v>0.291401605292544</c:v>
                </c:pt>
                <c:pt idx="17">
                  <c:v>0.294450372719372</c:v>
                </c:pt>
                <c:pt idx="18">
                  <c:v>0.297630793294635</c:v>
                </c:pt>
                <c:pt idx="19">
                  <c:v>0.301688707415479</c:v>
                </c:pt>
                <c:pt idx="20">
                  <c:v>0.306409479325474</c:v>
                </c:pt>
                <c:pt idx="21">
                  <c:v>0.31301189833387</c:v>
                </c:pt>
                <c:pt idx="22">
                  <c:v>0.318039945944783</c:v>
                </c:pt>
                <c:pt idx="23">
                  <c:v>0.322806932664816</c:v>
                </c:pt>
                <c:pt idx="24">
                  <c:v>0.327984746175295</c:v>
                </c:pt>
                <c:pt idx="25">
                  <c:v>0.333136730291512</c:v>
                </c:pt>
                <c:pt idx="26">
                  <c:v>0.341396770127771</c:v>
                </c:pt>
                <c:pt idx="27">
                  <c:v>0.346947554618564</c:v>
                </c:pt>
                <c:pt idx="28">
                  <c:v>0.353124819617992</c:v>
                </c:pt>
                <c:pt idx="29">
                  <c:v>0.359963894618245</c:v>
                </c:pt>
                <c:pt idx="30">
                  <c:v>0.367284902841416</c:v>
                </c:pt>
              </c:numCache>
            </c:numRef>
          </c:val>
          <c:smooth val="0"/>
        </c:ser>
        <c:ser>
          <c:idx val="1"/>
          <c:order val="1"/>
          <c:tx>
            <c:strRef>
              <c:f>DataSummary!$N$5</c:f>
              <c:strCache>
                <c:ptCount val="1"/>
                <c:pt idx="0">
                  <c:v>Scenario</c:v>
                </c:pt>
              </c:strCache>
            </c:strRef>
          </c:tx>
          <c:spPr>
            <a:solidFill>
              <a:srgbClr val="C0504D"/>
            </a:solidFill>
            <a:ln cap="rnd" w="47520">
              <a:solidFill>
                <a:srgbClr val="C0504D"/>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prstDash val="sysDash"/>
                </a:ln>
              </c:spPr>
            </c:leaderLines>
            <c:extLst>
              <c:ext xmlns:c15="http://schemas.microsoft.com/office/drawing/2012/chart" uri="{CE6537A1-D6FC-4f65-9D91-7224C49458BB}">
                <c15:showLeaderLines val="1"/>
              </c:ext>
            </c:extLst>
          </c:dLbls>
          <c:cat>
            <c:strRef>
              <c:f>Submodel2!$E$4:$AI$4</c:f>
              <c:strCache>
                <c:ptCount val="31"/>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strCache>
            </c:strRef>
          </c:cat>
          <c:val>
            <c:numRef>
              <c:f>Submodel2s!$E$18:$AI$18</c:f>
              <c:numCache>
                <c:formatCode>0.000</c:formatCode>
                <c:ptCount val="31"/>
                <c:pt idx="0">
                  <c:v>0.245819870723014</c:v>
                </c:pt>
                <c:pt idx="1">
                  <c:v>0.246128696929101</c:v>
                </c:pt>
                <c:pt idx="2">
                  <c:v>0.249975557781132</c:v>
                </c:pt>
                <c:pt idx="3">
                  <c:v>0.252108794249604</c:v>
                </c:pt>
                <c:pt idx="4">
                  <c:v>0.252248334703672</c:v>
                </c:pt>
                <c:pt idx="5">
                  <c:v>0.251510233420932</c:v>
                </c:pt>
                <c:pt idx="6">
                  <c:v>0.258290012071844</c:v>
                </c:pt>
                <c:pt idx="7">
                  <c:v>0.256830047874657</c:v>
                </c:pt>
                <c:pt idx="8">
                  <c:v>0.257070342311987</c:v>
                </c:pt>
                <c:pt idx="9">
                  <c:v>0.260195602129781</c:v>
                </c:pt>
                <c:pt idx="10">
                  <c:v>0.26497633587547</c:v>
                </c:pt>
                <c:pt idx="11">
                  <c:v>0.270838514203952</c:v>
                </c:pt>
                <c:pt idx="12">
                  <c:v>0.27554916893387</c:v>
                </c:pt>
                <c:pt idx="13">
                  <c:v>0.279933728809247</c:v>
                </c:pt>
                <c:pt idx="14">
                  <c:v>0.283446781107579</c:v>
                </c:pt>
                <c:pt idx="15">
                  <c:v>0.285804516162386</c:v>
                </c:pt>
                <c:pt idx="16">
                  <c:v>0.291401605292544</c:v>
                </c:pt>
                <c:pt idx="17">
                  <c:v>0.294450372719372</c:v>
                </c:pt>
                <c:pt idx="18">
                  <c:v>0.297630793294635</c:v>
                </c:pt>
                <c:pt idx="19">
                  <c:v>0.301688707415479</c:v>
                </c:pt>
                <c:pt idx="20">
                  <c:v>0.306409479325474</c:v>
                </c:pt>
                <c:pt idx="21">
                  <c:v>0.31301189833387</c:v>
                </c:pt>
                <c:pt idx="22">
                  <c:v>0.318039945944783</c:v>
                </c:pt>
                <c:pt idx="23">
                  <c:v>0.322806932664816</c:v>
                </c:pt>
                <c:pt idx="24">
                  <c:v>0.327984746175295</c:v>
                </c:pt>
                <c:pt idx="25">
                  <c:v>0.333136730291512</c:v>
                </c:pt>
                <c:pt idx="26">
                  <c:v>0.341396770127771</c:v>
                </c:pt>
                <c:pt idx="27">
                  <c:v>0.346947554618564</c:v>
                </c:pt>
                <c:pt idx="28">
                  <c:v>0.353124819617992</c:v>
                </c:pt>
                <c:pt idx="29">
                  <c:v>0.359963894618245</c:v>
                </c:pt>
                <c:pt idx="30">
                  <c:v>0.367284902841416</c:v>
                </c:pt>
              </c:numCache>
            </c:numRef>
          </c:val>
          <c:smooth val="0"/>
        </c:ser>
        <c:hiLowLines>
          <c:spPr>
            <a:ln w="0">
              <a:noFill/>
            </a:ln>
          </c:spPr>
        </c:hiLowLines>
        <c:marker val="0"/>
        <c:axId val="309035"/>
        <c:axId val="61794946"/>
      </c:lineChart>
      <c:catAx>
        <c:axId val="309035"/>
        <c:scaling>
          <c:orientation val="minMax"/>
        </c:scaling>
        <c:delete val="0"/>
        <c:axPos val="b"/>
        <c:numFmt formatCode="0" sourceLinked="0"/>
        <c:majorTickMark val="none"/>
        <c:minorTickMark val="none"/>
        <c:tickLblPos val="nextTo"/>
        <c:spPr>
          <a:ln w="9360">
            <a:solidFill>
              <a:schemeClr val="dk1">
                <a:lumMod val="15000"/>
                <a:lumOff val="85000"/>
              </a:schemeClr>
            </a:solidFill>
            <a:round/>
          </a:ln>
        </c:spPr>
        <c:txPr>
          <a:bodyPr/>
          <a:lstStyle/>
          <a:p>
            <a:pPr>
              <a:defRPr sz="1000" b="0" u="none" strike="noStrike">
                <a:solidFill>
                  <a:srgbClr val="000000"/>
                </a:solidFill>
                <a:uFillTx/>
                <a:latin typeface="Calibri"/>
              </a:defRPr>
            </a:pPr>
          </a:p>
        </c:txPr>
        <c:crossAx val="61794946"/>
        <c:crosses val="autoZero"/>
        <c:auto val="1"/>
        <c:lblAlgn val="ctr"/>
        <c:lblOffset val="100"/>
        <c:noMultiLvlLbl val="0"/>
      </c:catAx>
      <c:valAx>
        <c:axId val="61794946"/>
        <c:scaling>
          <c:orientation val="minMax"/>
          <c:min val="0"/>
        </c:scaling>
        <c:delete val="0"/>
        <c:axPos val="l"/>
        <c:majorGridlines>
          <c:spPr>
            <a:ln w="9360">
              <a:solidFill>
                <a:schemeClr val="dk1">
                  <a:lumMod val="15000"/>
                  <a:lumOff val="85000"/>
                </a:schemeClr>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309035"/>
        <c:crosses val="autoZero"/>
        <c:crossBetween val="between"/>
      </c:valAx>
      <c:spPr>
        <a:no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000000"/>
      </a:solidFill>
      <a:round/>
    </a:ln>
  </c:spPr>
</c:chartSpace>
</file>

<file path=xl/charts/chart21.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layout>
        <c:manualLayout>
          <c:xMode val="edge"/>
          <c:yMode val="edge"/>
          <c:x val="0.129216398546964"/>
          <c:y val="0.0278215223097113"/>
        </c:manualLayout>
      </c:layout>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InputDataB_ModelSpecAssumptions!$I$25:$AN$25</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InputDataB_ModelSpecAssumptions!$I$28:$AN$28</c:f>
              <c:numCache>
                <c:formatCode>0.000</c:formatCode>
                <c:ptCount val="32"/>
                <c:pt idx="0">
                  <c:v>0.325402706861496</c:v>
                </c:pt>
                <c:pt idx="1">
                  <c:v>0.325402706861496</c:v>
                </c:pt>
                <c:pt idx="2">
                  <c:v>0.325402706861496</c:v>
                </c:pt>
                <c:pt idx="3">
                  <c:v>0.325402706861496</c:v>
                </c:pt>
                <c:pt idx="4">
                  <c:v>0.325402706861496</c:v>
                </c:pt>
                <c:pt idx="5">
                  <c:v>0.325402706861496</c:v>
                </c:pt>
                <c:pt idx="6">
                  <c:v>0.325402706861496</c:v>
                </c:pt>
                <c:pt idx="7">
                  <c:v>0.325402706861496</c:v>
                </c:pt>
                <c:pt idx="8">
                  <c:v>0.325402706861496</c:v>
                </c:pt>
                <c:pt idx="9">
                  <c:v>0.325402706861496</c:v>
                </c:pt>
                <c:pt idx="10">
                  <c:v>0.325402706861496</c:v>
                </c:pt>
                <c:pt idx="11">
                  <c:v>0.325402706861496</c:v>
                </c:pt>
                <c:pt idx="12">
                  <c:v>0.325402706861496</c:v>
                </c:pt>
                <c:pt idx="13">
                  <c:v>0.325402706861496</c:v>
                </c:pt>
                <c:pt idx="14">
                  <c:v>0.325402706861496</c:v>
                </c:pt>
                <c:pt idx="15">
                  <c:v>0.325402706861496</c:v>
                </c:pt>
                <c:pt idx="16">
                  <c:v>0.325402706861496</c:v>
                </c:pt>
                <c:pt idx="17">
                  <c:v>0.325402706861496</c:v>
                </c:pt>
                <c:pt idx="18">
                  <c:v>0.325402706861496</c:v>
                </c:pt>
                <c:pt idx="19">
                  <c:v>0.325402706861496</c:v>
                </c:pt>
                <c:pt idx="20">
                  <c:v>0.325402706861496</c:v>
                </c:pt>
                <c:pt idx="21">
                  <c:v>0.325402706861496</c:v>
                </c:pt>
                <c:pt idx="22">
                  <c:v>0.325402706861496</c:v>
                </c:pt>
                <c:pt idx="23">
                  <c:v>0.325402706861496</c:v>
                </c:pt>
                <c:pt idx="24">
                  <c:v>0.325402706861496</c:v>
                </c:pt>
                <c:pt idx="25">
                  <c:v>0.325402706861496</c:v>
                </c:pt>
                <c:pt idx="26">
                  <c:v>0.325402706861496</c:v>
                </c:pt>
                <c:pt idx="27">
                  <c:v>0.325402706861496</c:v>
                </c:pt>
                <c:pt idx="28">
                  <c:v>0.325402706861496</c:v>
                </c:pt>
                <c:pt idx="29">
                  <c:v>0.325402706861496</c:v>
                </c:pt>
                <c:pt idx="30">
                  <c:v>0.325402706861496</c:v>
                </c:pt>
                <c:pt idx="31">
                  <c:v>0.325402706861496</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InputDataB_ModelSpecAssumptions!$I$25:$AN$25</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InputDataB_ModelSpecAssumptions!$I$32:$AN$32</c:f>
              <c:numCache>
                <c:formatCode>0.000</c:formatCode>
                <c:ptCount val="32"/>
                <c:pt idx="0">
                  <c:v>0.325402706861496</c:v>
                </c:pt>
                <c:pt idx="1">
                  <c:v>0.325402706861496</c:v>
                </c:pt>
                <c:pt idx="2">
                  <c:v>0.325402706861496</c:v>
                </c:pt>
                <c:pt idx="3">
                  <c:v>0.325402706861496</c:v>
                </c:pt>
                <c:pt idx="4">
                  <c:v>0.325402706861496</c:v>
                </c:pt>
                <c:pt idx="5">
                  <c:v>0.325402706861496</c:v>
                </c:pt>
                <c:pt idx="6">
                  <c:v>0.325402706861496</c:v>
                </c:pt>
                <c:pt idx="7">
                  <c:v>0.325402706861496</c:v>
                </c:pt>
                <c:pt idx="8">
                  <c:v>0.325402706861496</c:v>
                </c:pt>
                <c:pt idx="9">
                  <c:v>0.325402706861496</c:v>
                </c:pt>
                <c:pt idx="10">
                  <c:v>0.325402706861496</c:v>
                </c:pt>
                <c:pt idx="11">
                  <c:v>0.325402706861496</c:v>
                </c:pt>
                <c:pt idx="12">
                  <c:v>0.325402706861496</c:v>
                </c:pt>
                <c:pt idx="13">
                  <c:v>0.325402706861496</c:v>
                </c:pt>
                <c:pt idx="14">
                  <c:v>0.325402706861496</c:v>
                </c:pt>
                <c:pt idx="15">
                  <c:v>0.325402706861496</c:v>
                </c:pt>
                <c:pt idx="16">
                  <c:v>0.325402706861496</c:v>
                </c:pt>
                <c:pt idx="17">
                  <c:v>0.325402706861496</c:v>
                </c:pt>
                <c:pt idx="18">
                  <c:v>0.325402706861496</c:v>
                </c:pt>
                <c:pt idx="19">
                  <c:v>0.325402706861496</c:v>
                </c:pt>
                <c:pt idx="20">
                  <c:v>0.325402706861496</c:v>
                </c:pt>
                <c:pt idx="21">
                  <c:v>0.325402706861496</c:v>
                </c:pt>
                <c:pt idx="22">
                  <c:v>0.325402706861496</c:v>
                </c:pt>
                <c:pt idx="23">
                  <c:v>0.325402706861496</c:v>
                </c:pt>
                <c:pt idx="24">
                  <c:v>0.325402706861496</c:v>
                </c:pt>
                <c:pt idx="25">
                  <c:v>0.325402706861496</c:v>
                </c:pt>
                <c:pt idx="26">
                  <c:v>0.325402706861496</c:v>
                </c:pt>
                <c:pt idx="27">
                  <c:v>0.325402706861496</c:v>
                </c:pt>
                <c:pt idx="28">
                  <c:v>0.325402706861496</c:v>
                </c:pt>
                <c:pt idx="29">
                  <c:v>0.325402706861496</c:v>
                </c:pt>
                <c:pt idx="30">
                  <c:v>0.325402706861496</c:v>
                </c:pt>
                <c:pt idx="31">
                  <c:v>0.325402706861496</c:v>
                </c:pt>
              </c:numCache>
            </c:numRef>
          </c:val>
          <c:smooth val="0"/>
        </c:ser>
        <c:hiLowLines>
          <c:spPr>
            <a:ln w="0">
              <a:noFill/>
            </a:ln>
          </c:spPr>
        </c:hiLowLines>
        <c:marker val="0"/>
        <c:axId val="13766576"/>
        <c:axId val="95053878"/>
      </c:lineChart>
      <c:catAx>
        <c:axId val="1376657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5053878"/>
        <c:crosses val="autoZero"/>
        <c:auto val="1"/>
        <c:lblAlgn val="ctr"/>
        <c:lblOffset val="100"/>
        <c:noMultiLvlLbl val="0"/>
      </c:catAx>
      <c:valAx>
        <c:axId val="95053878"/>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1376657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2.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Submodel3s!$F$4:$AJ$4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Submodel3!$F$20:$AJ$20</c:f>
              <c:numCache>
                <c:formatCode>0.000</c:formatCode>
                <c:ptCount val="31"/>
                <c:pt idx="0">
                  <c:v>0.0315283929925092</c:v>
                </c:pt>
                <c:pt idx="1">
                  <c:v>0.0313046400466268</c:v>
                </c:pt>
                <c:pt idx="2">
                  <c:v>0.0306715333441747</c:v>
                </c:pt>
                <c:pt idx="3">
                  <c:v>0.030255778289771</c:v>
                </c:pt>
                <c:pt idx="4">
                  <c:v>0.0302959452344236</c:v>
                </c:pt>
                <c:pt idx="5">
                  <c:v>0.0303918611925471</c:v>
                </c:pt>
                <c:pt idx="6">
                  <c:v>0.0294244491615936</c:v>
                </c:pt>
                <c:pt idx="7">
                  <c:v>0.0297722896099428</c:v>
                </c:pt>
                <c:pt idx="8">
                  <c:v>0.0298523498152485</c:v>
                </c:pt>
                <c:pt idx="9">
                  <c:v>0.0295845913524631</c:v>
                </c:pt>
                <c:pt idx="10">
                  <c:v>0.0290957698203871</c:v>
                </c:pt>
                <c:pt idx="11">
                  <c:v>0.0285347115540719</c:v>
                </c:pt>
                <c:pt idx="12">
                  <c:v>0.0281707992244218</c:v>
                </c:pt>
                <c:pt idx="13">
                  <c:v>0.0279436126873367</c:v>
                </c:pt>
                <c:pt idx="14">
                  <c:v>0.0279237812486031</c:v>
                </c:pt>
                <c:pt idx="15">
                  <c:v>0.0280976943990769</c:v>
                </c:pt>
                <c:pt idx="16">
                  <c:v>0.0277994781389097</c:v>
                </c:pt>
                <c:pt idx="17">
                  <c:v>0.0279553553045739</c:v>
                </c:pt>
                <c:pt idx="18">
                  <c:v>0.0280998075699186</c:v>
                </c:pt>
                <c:pt idx="19">
                  <c:v>0.0280935467363026</c:v>
                </c:pt>
                <c:pt idx="20">
                  <c:v>0.0280804829977637</c:v>
                </c:pt>
                <c:pt idx="21">
                  <c:v>0.0277640647075945</c:v>
                </c:pt>
                <c:pt idx="22">
                  <c:v>0.0277798304780466</c:v>
                </c:pt>
                <c:pt idx="23">
                  <c:v>0.027823226368253</c:v>
                </c:pt>
                <c:pt idx="24">
                  <c:v>0.0278902121045799</c:v>
                </c:pt>
                <c:pt idx="25">
                  <c:v>0.0279502616748297</c:v>
                </c:pt>
                <c:pt idx="26">
                  <c:v>0.0276505211721232</c:v>
                </c:pt>
                <c:pt idx="27">
                  <c:v>0.0277579081774746</c:v>
                </c:pt>
                <c:pt idx="28">
                  <c:v>0.0277741204864179</c:v>
                </c:pt>
                <c:pt idx="29">
                  <c:v>0.0277855047621709</c:v>
                </c:pt>
                <c:pt idx="30">
                  <c:v>0.0277126164059389</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Submodel3s!$F$4:$AJ$4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Submodel3s!$F$20:$AJ$20</c:f>
              <c:numCache>
                <c:formatCode>0.000</c:formatCode>
                <c:ptCount val="31"/>
                <c:pt idx="0">
                  <c:v>0.0315283929925092</c:v>
                </c:pt>
                <c:pt idx="1">
                  <c:v>0.0313046400466268</c:v>
                </c:pt>
                <c:pt idx="2">
                  <c:v>0.0306715333441747</c:v>
                </c:pt>
                <c:pt idx="3">
                  <c:v>0.030255778289771</c:v>
                </c:pt>
                <c:pt idx="4">
                  <c:v>0.0302959452344236</c:v>
                </c:pt>
                <c:pt idx="5">
                  <c:v>0.0303918611925471</c:v>
                </c:pt>
                <c:pt idx="6">
                  <c:v>0.0294244491615936</c:v>
                </c:pt>
                <c:pt idx="7">
                  <c:v>0.0297722896099428</c:v>
                </c:pt>
                <c:pt idx="8">
                  <c:v>0.0298523498152485</c:v>
                </c:pt>
                <c:pt idx="9">
                  <c:v>0.0295845913524631</c:v>
                </c:pt>
                <c:pt idx="10">
                  <c:v>0.0290957698203871</c:v>
                </c:pt>
                <c:pt idx="11">
                  <c:v>0.0285347115540719</c:v>
                </c:pt>
                <c:pt idx="12">
                  <c:v>0.0281707992244218</c:v>
                </c:pt>
                <c:pt idx="13">
                  <c:v>0.0279436126873367</c:v>
                </c:pt>
                <c:pt idx="14">
                  <c:v>0.0279237812486031</c:v>
                </c:pt>
                <c:pt idx="15">
                  <c:v>0.0280976943990769</c:v>
                </c:pt>
                <c:pt idx="16">
                  <c:v>0.0277994781389097</c:v>
                </c:pt>
                <c:pt idx="17">
                  <c:v>0.0279553553045739</c:v>
                </c:pt>
                <c:pt idx="18">
                  <c:v>0.0280998075699186</c:v>
                </c:pt>
                <c:pt idx="19">
                  <c:v>0.0280935467363026</c:v>
                </c:pt>
                <c:pt idx="20">
                  <c:v>0.0280804829977637</c:v>
                </c:pt>
                <c:pt idx="21">
                  <c:v>0.0277640647075945</c:v>
                </c:pt>
                <c:pt idx="22">
                  <c:v>0.0277798304780466</c:v>
                </c:pt>
                <c:pt idx="23">
                  <c:v>0.027823226368253</c:v>
                </c:pt>
                <c:pt idx="24">
                  <c:v>0.0278902121045799</c:v>
                </c:pt>
                <c:pt idx="25">
                  <c:v>0.0279502616748297</c:v>
                </c:pt>
                <c:pt idx="26">
                  <c:v>0.0276505211721232</c:v>
                </c:pt>
                <c:pt idx="27">
                  <c:v>0.0277579081774746</c:v>
                </c:pt>
                <c:pt idx="28">
                  <c:v>0.0277741204864179</c:v>
                </c:pt>
                <c:pt idx="29">
                  <c:v>0.0277855047621709</c:v>
                </c:pt>
                <c:pt idx="30">
                  <c:v>0.0277126164059389</c:v>
                </c:pt>
              </c:numCache>
            </c:numRef>
          </c:val>
          <c:smooth val="0"/>
        </c:ser>
        <c:hiLowLines>
          <c:spPr>
            <a:ln w="0">
              <a:noFill/>
            </a:ln>
          </c:spPr>
        </c:hiLowLines>
        <c:marker val="0"/>
        <c:axId val="34656594"/>
        <c:axId val="37714916"/>
      </c:lineChart>
      <c:catAx>
        <c:axId val="34656594"/>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37714916"/>
        <c:crosses val="autoZero"/>
        <c:auto val="1"/>
        <c:lblAlgn val="ctr"/>
        <c:lblOffset val="100"/>
        <c:noMultiLvlLbl val="0"/>
      </c:catAx>
      <c:valAx>
        <c:axId val="37714916"/>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34656594"/>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3.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Submodel1!$F$40:$AJ$40</c:f>
              <c:numCache>
                <c:formatCode>0.000</c:formatCode>
                <c:ptCount val="31"/>
                <c:pt idx="0">
                  <c:v>6.40270068442954</c:v>
                </c:pt>
                <c:pt idx="1">
                  <c:v>6.46746766240243</c:v>
                </c:pt>
                <c:pt idx="2">
                  <c:v>6.5329418888296</c:v>
                </c:pt>
                <c:pt idx="3">
                  <c:v>6.59700146831266</c:v>
                </c:pt>
                <c:pt idx="4">
                  <c:v>6.65751071958237</c:v>
                </c:pt>
                <c:pt idx="5">
                  <c:v>6.71376045976794</c:v>
                </c:pt>
                <c:pt idx="6">
                  <c:v>6.77376174950782</c:v>
                </c:pt>
                <c:pt idx="7">
                  <c:v>6.82814603876171</c:v>
                </c:pt>
                <c:pt idx="8">
                  <c:v>6.87919495134169</c:v>
                </c:pt>
                <c:pt idx="9">
                  <c:v>6.93012393585364</c:v>
                </c:pt>
                <c:pt idx="10">
                  <c:v>6.98239244023923</c:v>
                </c:pt>
                <c:pt idx="11">
                  <c:v>7.03661744175571</c:v>
                </c:pt>
                <c:pt idx="12">
                  <c:v>7.09093950570621</c:v>
                </c:pt>
                <c:pt idx="13">
                  <c:v>7.14464310639958</c:v>
                </c:pt>
                <c:pt idx="14">
                  <c:v>7.19654841769781</c:v>
                </c:pt>
                <c:pt idx="15">
                  <c:v>7.24537728490657</c:v>
                </c:pt>
                <c:pt idx="16">
                  <c:v>7.2946779810385</c:v>
                </c:pt>
                <c:pt idx="17">
                  <c:v>7.34135780154594</c:v>
                </c:pt>
                <c:pt idx="18">
                  <c:v>7.38564662373813</c:v>
                </c:pt>
                <c:pt idx="19">
                  <c:v>7.4285212789683</c:v>
                </c:pt>
                <c:pt idx="20">
                  <c:v>7.47057451364345</c:v>
                </c:pt>
                <c:pt idx="21">
                  <c:v>7.51353952076766</c:v>
                </c:pt>
                <c:pt idx="22">
                  <c:v>7.55530939550533</c:v>
                </c:pt>
                <c:pt idx="23">
                  <c:v>7.59548063258624</c:v>
                </c:pt>
                <c:pt idx="24">
                  <c:v>7.63440223798437</c:v>
                </c:pt>
                <c:pt idx="25">
                  <c:v>7.67193029838922</c:v>
                </c:pt>
                <c:pt idx="26">
                  <c:v>7.71103140988102</c:v>
                </c:pt>
                <c:pt idx="27">
                  <c:v>7.74842625879691</c:v>
                </c:pt>
                <c:pt idx="28">
                  <c:v>7.78467304153674</c:v>
                </c:pt>
                <c:pt idx="29">
                  <c:v>7.82026002814456</c:v>
                </c:pt>
                <c:pt idx="30">
                  <c:v>7.85540836243841</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Submodel1s!$F$40:$AJ$40</c:f>
              <c:numCache>
                <c:formatCode>0.000</c:formatCode>
                <c:ptCount val="31"/>
                <c:pt idx="0">
                  <c:v>6.40270068442954</c:v>
                </c:pt>
                <c:pt idx="1">
                  <c:v>6.449762734109</c:v>
                </c:pt>
                <c:pt idx="2">
                  <c:v>6.4808686480417</c:v>
                </c:pt>
                <c:pt idx="3">
                  <c:v>6.49487771699279</c:v>
                </c:pt>
                <c:pt idx="4">
                  <c:v>6.49061341821978</c:v>
                </c:pt>
                <c:pt idx="5">
                  <c:v>6.46828575230642</c:v>
                </c:pt>
                <c:pt idx="6">
                  <c:v>6.4363749944523</c:v>
                </c:pt>
                <c:pt idx="7">
                  <c:v>6.40462645995609</c:v>
                </c:pt>
                <c:pt idx="8">
                  <c:v>6.37486950224917</c:v>
                </c:pt>
                <c:pt idx="9">
                  <c:v>6.34973832933909</c:v>
                </c:pt>
                <c:pt idx="10">
                  <c:v>6.33020407627553</c:v>
                </c:pt>
                <c:pt idx="11">
                  <c:v>6.31646983385268</c:v>
                </c:pt>
                <c:pt idx="12">
                  <c:v>6.30654899912385</c:v>
                </c:pt>
                <c:pt idx="13">
                  <c:v>6.29953488598783</c:v>
                </c:pt>
                <c:pt idx="14">
                  <c:v>6.29415265786473</c:v>
                </c:pt>
                <c:pt idx="15">
                  <c:v>6.28908551904891</c:v>
                </c:pt>
                <c:pt idx="16">
                  <c:v>6.28721693852073</c:v>
                </c:pt>
                <c:pt idx="17">
                  <c:v>6.28569516281528</c:v>
                </c:pt>
                <c:pt idx="18">
                  <c:v>6.28456203430427</c:v>
                </c:pt>
                <c:pt idx="19">
                  <c:v>6.28449933405026</c:v>
                </c:pt>
                <c:pt idx="20">
                  <c:v>6.28586252007169</c:v>
                </c:pt>
                <c:pt idx="21">
                  <c:v>6.28996450450456</c:v>
                </c:pt>
                <c:pt idx="22">
                  <c:v>6.29490751396801</c:v>
                </c:pt>
                <c:pt idx="23">
                  <c:v>6.30024133981429</c:v>
                </c:pt>
                <c:pt idx="24">
                  <c:v>6.30615002488712</c:v>
                </c:pt>
                <c:pt idx="25">
                  <c:v>6.31241600070164</c:v>
                </c:pt>
                <c:pt idx="26">
                  <c:v>6.32138001417734</c:v>
                </c:pt>
                <c:pt idx="27">
                  <c:v>6.33026067055071</c:v>
                </c:pt>
                <c:pt idx="28">
                  <c:v>6.33943555768475</c:v>
                </c:pt>
                <c:pt idx="29">
                  <c:v>6.34922659085425</c:v>
                </c:pt>
                <c:pt idx="30">
                  <c:v>6.359741094996</c:v>
                </c:pt>
              </c:numCache>
            </c:numRef>
          </c:val>
          <c:smooth val="0"/>
        </c:ser>
        <c:hiLowLines>
          <c:spPr>
            <a:ln w="0">
              <a:noFill/>
            </a:ln>
          </c:spPr>
        </c:hiLowLines>
        <c:marker val="0"/>
        <c:axId val="5335138"/>
        <c:axId val="36787156"/>
      </c:lineChart>
      <c:catAx>
        <c:axId val="5335138"/>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36787156"/>
        <c:crosses val="autoZero"/>
        <c:auto val="1"/>
        <c:lblAlgn val="ctr"/>
        <c:lblOffset val="100"/>
        <c:noMultiLvlLbl val="0"/>
      </c:catAx>
      <c:valAx>
        <c:axId val="36787156"/>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335138"/>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4.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Submodel1!$E$24:$AI$24</c:f>
              <c:numCache>
                <c:formatCode>0.00</c:formatCode>
                <c:ptCount val="31"/>
                <c:pt idx="0">
                  <c:v>2.42</c:v>
                </c:pt>
                <c:pt idx="1">
                  <c:v>2.44583166145209</c:v>
                </c:pt>
                <c:pt idx="2">
                  <c:v>2.47057264703773</c:v>
                </c:pt>
                <c:pt idx="3">
                  <c:v>2.49558380153291</c:v>
                </c:pt>
                <c:pt idx="4">
                  <c:v>2.52005456089544</c:v>
                </c:pt>
                <c:pt idx="5">
                  <c:v>2.54316909488047</c:v>
                </c:pt>
                <c:pt idx="6">
                  <c:v>2.56465649563135</c:v>
                </c:pt>
                <c:pt idx="7">
                  <c:v>2.58757698831199</c:v>
                </c:pt>
                <c:pt idx="8">
                  <c:v>2.60835178680697</c:v>
                </c:pt>
                <c:pt idx="9">
                  <c:v>2.62785247141253</c:v>
                </c:pt>
                <c:pt idx="10">
                  <c:v>2.64730734349609</c:v>
                </c:pt>
                <c:pt idx="11">
                  <c:v>2.66727391217139</c:v>
                </c:pt>
                <c:pt idx="12">
                  <c:v>2.68798786275068</c:v>
                </c:pt>
                <c:pt idx="13">
                  <c:v>2.70873889117977</c:v>
                </c:pt>
                <c:pt idx="14">
                  <c:v>2.72925366664464</c:v>
                </c:pt>
                <c:pt idx="15">
                  <c:v>2.74908149556057</c:v>
                </c:pt>
                <c:pt idx="16">
                  <c:v>2.76773412283431</c:v>
                </c:pt>
                <c:pt idx="17">
                  <c:v>2.78656698875671</c:v>
                </c:pt>
                <c:pt idx="18">
                  <c:v>2.80439868019055</c:v>
                </c:pt>
                <c:pt idx="19">
                  <c:v>2.82131701026797</c:v>
                </c:pt>
                <c:pt idx="20">
                  <c:v>2.83769512856589</c:v>
                </c:pt>
                <c:pt idx="21">
                  <c:v>2.8537594642118</c:v>
                </c:pt>
                <c:pt idx="22">
                  <c:v>2.87017209693325</c:v>
                </c:pt>
                <c:pt idx="23">
                  <c:v>2.88612818908304</c:v>
                </c:pt>
                <c:pt idx="24">
                  <c:v>2.90147360164794</c:v>
                </c:pt>
                <c:pt idx="25">
                  <c:v>2.91634165491003</c:v>
                </c:pt>
                <c:pt idx="26">
                  <c:v>2.93067737398468</c:v>
                </c:pt>
                <c:pt idx="27">
                  <c:v>2.94561399857455</c:v>
                </c:pt>
                <c:pt idx="28">
                  <c:v>2.95989883086042</c:v>
                </c:pt>
                <c:pt idx="29">
                  <c:v>2.97374510186703</c:v>
                </c:pt>
                <c:pt idx="30">
                  <c:v>2.98733933075122</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Submodel1s!$E$24:$AI$24</c:f>
              <c:numCache>
                <c:formatCode>0.00</c:formatCode>
                <c:ptCount val="31"/>
                <c:pt idx="0">
                  <c:v>2.42</c:v>
                </c:pt>
                <c:pt idx="1">
                  <c:v>2.44583166145209</c:v>
                </c:pt>
                <c:pt idx="2">
                  <c:v>2.46380936442964</c:v>
                </c:pt>
                <c:pt idx="3">
                  <c:v>2.47569182355193</c:v>
                </c:pt>
                <c:pt idx="4">
                  <c:v>2.48104328789125</c:v>
                </c:pt>
                <c:pt idx="5">
                  <c:v>2.47941432575995</c:v>
                </c:pt>
                <c:pt idx="6">
                  <c:v>2.47088515738105</c:v>
                </c:pt>
                <c:pt idx="7">
                  <c:v>2.45869524788078</c:v>
                </c:pt>
                <c:pt idx="8">
                  <c:v>2.44656730770323</c:v>
                </c:pt>
                <c:pt idx="9">
                  <c:v>2.43520014985918</c:v>
                </c:pt>
                <c:pt idx="10">
                  <c:v>2.42560004180753</c:v>
                </c:pt>
                <c:pt idx="11">
                  <c:v>2.41813795713725</c:v>
                </c:pt>
                <c:pt idx="12">
                  <c:v>2.41289147653172</c:v>
                </c:pt>
                <c:pt idx="13">
                  <c:v>2.40910171766531</c:v>
                </c:pt>
                <c:pt idx="14">
                  <c:v>2.40642232644735</c:v>
                </c:pt>
                <c:pt idx="15">
                  <c:v>2.40436631530433</c:v>
                </c:pt>
                <c:pt idx="16">
                  <c:v>2.40243066827668</c:v>
                </c:pt>
                <c:pt idx="17">
                  <c:v>2.40171687051492</c:v>
                </c:pt>
                <c:pt idx="18">
                  <c:v>2.40113555219544</c:v>
                </c:pt>
                <c:pt idx="19">
                  <c:v>2.40070269710423</c:v>
                </c:pt>
                <c:pt idx="20">
                  <c:v>2.4006787456072</c:v>
                </c:pt>
                <c:pt idx="21">
                  <c:v>2.40119948266739</c:v>
                </c:pt>
                <c:pt idx="22">
                  <c:v>2.40276644072074</c:v>
                </c:pt>
                <c:pt idx="23">
                  <c:v>2.40465467033578</c:v>
                </c:pt>
                <c:pt idx="24">
                  <c:v>2.40669219180906</c:v>
                </c:pt>
                <c:pt idx="25">
                  <c:v>2.40894930950688</c:v>
                </c:pt>
                <c:pt idx="26">
                  <c:v>2.41134291226803</c:v>
                </c:pt>
                <c:pt idx="27">
                  <c:v>2.41476716541574</c:v>
                </c:pt>
                <c:pt idx="28">
                  <c:v>2.41815957615037</c:v>
                </c:pt>
                <c:pt idx="29">
                  <c:v>2.42166438303557</c:v>
                </c:pt>
                <c:pt idx="30">
                  <c:v>2.42540455770632</c:v>
                </c:pt>
              </c:numCache>
            </c:numRef>
          </c:val>
          <c:smooth val="0"/>
        </c:ser>
        <c:hiLowLines>
          <c:spPr>
            <a:ln w="0">
              <a:noFill/>
            </a:ln>
          </c:spPr>
        </c:hiLowLines>
        <c:marker val="0"/>
        <c:axId val="7577399"/>
        <c:axId val="25976487"/>
      </c:lineChart>
      <c:catAx>
        <c:axId val="7577399"/>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25976487"/>
        <c:crosses val="autoZero"/>
        <c:auto val="1"/>
        <c:lblAlgn val="ctr"/>
        <c:lblOffset val="100"/>
        <c:noMultiLvlLbl val="0"/>
      </c:catAx>
      <c:valAx>
        <c:axId val="25976487"/>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7577399"/>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5.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F81BD"/>
            </a:solidFill>
            <a:ln cap="rnd" w="47520">
              <a:solidFill>
                <a:srgbClr val="4F81BD"/>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ln>
              </c:spPr>
            </c:leaderLines>
            <c:extLst>
              <c:ext xmlns:c15="http://schemas.microsoft.com/office/drawing/2012/chart" uri="{CE6537A1-D6FC-4f65-9D91-7224C49458BB}">
                <c15:showLeaderLines val="1"/>
              </c:ext>
            </c:extLst>
          </c:dLbls>
          <c:cat>
            <c:strRef>
              <c:f>Submodel2!$F$4:$AJ$4,Submodel2!$AN$4:$AO$4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Submodel2!$F$29:$AJ$29</c:f>
              <c:numCache>
                <c:formatCode>0.000</c:formatCode>
                <c:ptCount val="31"/>
                <c:pt idx="0">
                  <c:v>6.30499209906566</c:v>
                </c:pt>
                <c:pt idx="1">
                  <c:v>6.27870264882225</c:v>
                </c:pt>
                <c:pt idx="2">
                  <c:v>6.26458489740959</c:v>
                </c:pt>
                <c:pt idx="3">
                  <c:v>6.25717038904553</c:v>
                </c:pt>
                <c:pt idx="4">
                  <c:v>6.25084862209162</c:v>
                </c:pt>
                <c:pt idx="5">
                  <c:v>6.24333709251423</c:v>
                </c:pt>
                <c:pt idx="6">
                  <c:v>6.25336416797331</c:v>
                </c:pt>
                <c:pt idx="7">
                  <c:v>6.25876682160612</c:v>
                </c:pt>
                <c:pt idx="8">
                  <c:v>6.2642196961323</c:v>
                </c:pt>
                <c:pt idx="9">
                  <c:v>6.27685866828572</c:v>
                </c:pt>
                <c:pt idx="10">
                  <c:v>6.30005708405616</c:v>
                </c:pt>
                <c:pt idx="11">
                  <c:v>6.33542742026185</c:v>
                </c:pt>
                <c:pt idx="12">
                  <c:v>6.37889252476349</c:v>
                </c:pt>
                <c:pt idx="13">
                  <c:v>6.42882932503015</c:v>
                </c:pt>
                <c:pt idx="14">
                  <c:v>6.48242832729704</c:v>
                </c:pt>
                <c:pt idx="15">
                  <c:v>6.53646072866842</c:v>
                </c:pt>
                <c:pt idx="16">
                  <c:v>6.59890097512447</c:v>
                </c:pt>
                <c:pt idx="17">
                  <c:v>6.66259392576994</c:v>
                </c:pt>
                <c:pt idx="18">
                  <c:v>6.7277391851269</c:v>
                </c:pt>
                <c:pt idx="19">
                  <c:v>6.79636236140769</c:v>
                </c:pt>
                <c:pt idx="20">
                  <c:v>6.86975361928292</c:v>
                </c:pt>
                <c:pt idx="21">
                  <c:v>6.95208985883342</c:v>
                </c:pt>
                <c:pt idx="22">
                  <c:v>7.03857254459286</c:v>
                </c:pt>
                <c:pt idx="23">
                  <c:v>7.12813754992194</c:v>
                </c:pt>
                <c:pt idx="24">
                  <c:v>7.22149108037602</c:v>
                </c:pt>
                <c:pt idx="25">
                  <c:v>7.31818733697616</c:v>
                </c:pt>
                <c:pt idx="26">
                  <c:v>7.4255825263109</c:v>
                </c:pt>
                <c:pt idx="27">
                  <c:v>7.53589222969359</c:v>
                </c:pt>
                <c:pt idx="28">
                  <c:v>7.65037335818164</c:v>
                </c:pt>
                <c:pt idx="29">
                  <c:v>7.77024358058916</c:v>
                </c:pt>
                <c:pt idx="30">
                  <c:v>7.89615259495508</c:v>
                </c:pt>
              </c:numCache>
            </c:numRef>
          </c:val>
          <c:smooth val="0"/>
        </c:ser>
        <c:ser>
          <c:idx val="1"/>
          <c:order val="1"/>
          <c:tx>
            <c:strRef>
              <c:f>DataSummary!$N$5</c:f>
              <c:strCache>
                <c:ptCount val="1"/>
                <c:pt idx="0">
                  <c:v>Scenario</c:v>
                </c:pt>
              </c:strCache>
            </c:strRef>
          </c:tx>
          <c:spPr>
            <a:solidFill>
              <a:srgbClr val="C0504D"/>
            </a:solidFill>
            <a:ln cap="rnd" w="47520">
              <a:solidFill>
                <a:srgbClr val="C0504D"/>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prstDash val="sysDash"/>
                </a:ln>
              </c:spPr>
            </c:leaderLines>
            <c:extLst>
              <c:ext xmlns:c15="http://schemas.microsoft.com/office/drawing/2012/chart" uri="{CE6537A1-D6FC-4f65-9D91-7224C49458BB}">
                <c15:showLeaderLines val="1"/>
              </c:ext>
            </c:extLst>
          </c:dLbls>
          <c:cat>
            <c:strRef>
              <c:f>Submodel2!$F$4:$AJ$4,Submodel2!$AN$4:$AO$4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Submodel2s!$F$29:$AJ$29</c:f>
              <c:numCache>
                <c:formatCode>0.000</c:formatCode>
                <c:ptCount val="31"/>
                <c:pt idx="0">
                  <c:v>6.30499209906566</c:v>
                </c:pt>
                <c:pt idx="1">
                  <c:v>6.27870264882225</c:v>
                </c:pt>
                <c:pt idx="2">
                  <c:v>6.26458489740959</c:v>
                </c:pt>
                <c:pt idx="3">
                  <c:v>6.25717038904553</c:v>
                </c:pt>
                <c:pt idx="4">
                  <c:v>6.25084862209162</c:v>
                </c:pt>
                <c:pt idx="5">
                  <c:v>6.24333709251423</c:v>
                </c:pt>
                <c:pt idx="6">
                  <c:v>6.25336416797331</c:v>
                </c:pt>
                <c:pt idx="7">
                  <c:v>6.25876682160612</c:v>
                </c:pt>
                <c:pt idx="8">
                  <c:v>6.2642196961323</c:v>
                </c:pt>
                <c:pt idx="9">
                  <c:v>6.27685866828572</c:v>
                </c:pt>
                <c:pt idx="10">
                  <c:v>6.30005708405616</c:v>
                </c:pt>
                <c:pt idx="11">
                  <c:v>6.33542742026185</c:v>
                </c:pt>
                <c:pt idx="12">
                  <c:v>6.37889252476349</c:v>
                </c:pt>
                <c:pt idx="13">
                  <c:v>6.42882932503015</c:v>
                </c:pt>
                <c:pt idx="14">
                  <c:v>6.48242832729704</c:v>
                </c:pt>
                <c:pt idx="15">
                  <c:v>6.53646072866842</c:v>
                </c:pt>
                <c:pt idx="16">
                  <c:v>6.59890097512447</c:v>
                </c:pt>
                <c:pt idx="17">
                  <c:v>6.66259392576994</c:v>
                </c:pt>
                <c:pt idx="18">
                  <c:v>6.7277391851269</c:v>
                </c:pt>
                <c:pt idx="19">
                  <c:v>6.79636236140769</c:v>
                </c:pt>
                <c:pt idx="20">
                  <c:v>6.86975361928292</c:v>
                </c:pt>
                <c:pt idx="21">
                  <c:v>6.95208985883342</c:v>
                </c:pt>
                <c:pt idx="22">
                  <c:v>7.03857254459286</c:v>
                </c:pt>
                <c:pt idx="23">
                  <c:v>7.12813754992194</c:v>
                </c:pt>
                <c:pt idx="24">
                  <c:v>7.22149108037602</c:v>
                </c:pt>
                <c:pt idx="25">
                  <c:v>7.31818733697616</c:v>
                </c:pt>
                <c:pt idx="26">
                  <c:v>7.4255825263109</c:v>
                </c:pt>
                <c:pt idx="27">
                  <c:v>7.53589222969359</c:v>
                </c:pt>
                <c:pt idx="28">
                  <c:v>7.65037335818164</c:v>
                </c:pt>
                <c:pt idx="29">
                  <c:v>7.77024358058916</c:v>
                </c:pt>
                <c:pt idx="30">
                  <c:v>7.89615259495508</c:v>
                </c:pt>
              </c:numCache>
            </c:numRef>
          </c:val>
          <c:smooth val="0"/>
        </c:ser>
        <c:hiLowLines>
          <c:spPr>
            <a:ln w="0">
              <a:noFill/>
            </a:ln>
          </c:spPr>
        </c:hiLowLines>
        <c:marker val="0"/>
        <c:axId val="47729912"/>
        <c:axId val="23648219"/>
      </c:lineChart>
      <c:catAx>
        <c:axId val="47729912"/>
        <c:scaling>
          <c:orientation val="minMax"/>
        </c:scaling>
        <c:delete val="0"/>
        <c:axPos val="b"/>
        <c:numFmt formatCode="0" sourceLinked="0"/>
        <c:majorTickMark val="none"/>
        <c:minorTickMark val="none"/>
        <c:tickLblPos val="nextTo"/>
        <c:spPr>
          <a:ln w="9360">
            <a:solidFill>
              <a:schemeClr val="dk1">
                <a:lumMod val="15000"/>
                <a:lumOff val="85000"/>
              </a:schemeClr>
            </a:solidFill>
            <a:round/>
          </a:ln>
        </c:spPr>
        <c:txPr>
          <a:bodyPr/>
          <a:lstStyle/>
          <a:p>
            <a:pPr>
              <a:defRPr sz="1000" b="0" u="none" strike="noStrike">
                <a:solidFill>
                  <a:srgbClr val="000000"/>
                </a:solidFill>
                <a:uFillTx/>
                <a:latin typeface="Calibri"/>
              </a:defRPr>
            </a:pPr>
          </a:p>
        </c:txPr>
        <c:crossAx val="23648219"/>
        <c:crosses val="autoZero"/>
        <c:auto val="1"/>
        <c:lblAlgn val="ctr"/>
        <c:lblOffset val="100"/>
        <c:noMultiLvlLbl val="0"/>
      </c:catAx>
      <c:valAx>
        <c:axId val="23648219"/>
        <c:scaling>
          <c:orientation val="minMax"/>
          <c:min val="0"/>
        </c:scaling>
        <c:delete val="0"/>
        <c:axPos val="l"/>
        <c:majorGridlines>
          <c:spPr>
            <a:ln w="9360">
              <a:solidFill>
                <a:schemeClr val="dk1">
                  <a:lumMod val="15000"/>
                  <a:lumOff val="85000"/>
                </a:schemeClr>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47729912"/>
        <c:crosses val="autoZero"/>
        <c:crossBetween val="between"/>
      </c:valAx>
      <c:spPr>
        <a:no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000000"/>
      </a:solidFill>
      <a:round/>
    </a:ln>
  </c:spPr>
</c:chartSpace>
</file>

<file path=xl/charts/chart26.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F81BD"/>
            </a:solidFill>
            <a:ln cap="rnd" w="47520">
              <a:solidFill>
                <a:srgbClr val="4F81BD"/>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ln>
              </c:spPr>
            </c:leaderLines>
            <c:extLst>
              <c:ext xmlns:c15="http://schemas.microsoft.com/office/drawing/2012/chart" uri="{CE6537A1-D6FC-4f65-9D91-7224C49458BB}">
                <c15:showLeaderLines val="1"/>
              </c:ext>
            </c:extLst>
          </c:dLbls>
          <c:cat>
            <c:strRef>
              <c:f>Submodel2!$F$4:$AJ$4,Submodel2!$AN$4:$AO$4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Submodel2!$F$19:$AJ$19</c:f>
              <c:numCache>
                <c:formatCode>0.00</c:formatCode>
                <c:ptCount val="31"/>
                <c:pt idx="0">
                  <c:v>2.40850698184308</c:v>
                </c:pt>
                <c:pt idx="1">
                  <c:v>2.3984644118501</c:v>
                </c:pt>
                <c:pt idx="2">
                  <c:v>2.39307143081046</c:v>
                </c:pt>
                <c:pt idx="3">
                  <c:v>2.39023908861539</c:v>
                </c:pt>
                <c:pt idx="4">
                  <c:v>2.387824173639</c:v>
                </c:pt>
                <c:pt idx="5">
                  <c:v>2.38495476934044</c:v>
                </c:pt>
                <c:pt idx="6">
                  <c:v>2.38878511216581</c:v>
                </c:pt>
                <c:pt idx="7">
                  <c:v>2.39084892585354</c:v>
                </c:pt>
                <c:pt idx="8">
                  <c:v>2.39293192392254</c:v>
                </c:pt>
                <c:pt idx="9">
                  <c:v>2.39776001128515</c:v>
                </c:pt>
                <c:pt idx="10">
                  <c:v>2.40662180610945</c:v>
                </c:pt>
                <c:pt idx="11">
                  <c:v>2.42013327454003</c:v>
                </c:pt>
                <c:pt idx="12">
                  <c:v>2.43673694445965</c:v>
                </c:pt>
                <c:pt idx="13">
                  <c:v>2.45581280216152</c:v>
                </c:pt>
                <c:pt idx="14">
                  <c:v>2.47628762102747</c:v>
                </c:pt>
                <c:pt idx="15">
                  <c:v>2.49692799835134</c:v>
                </c:pt>
                <c:pt idx="16">
                  <c:v>2.52078017249755</c:v>
                </c:pt>
                <c:pt idx="17">
                  <c:v>2.54511087964412</c:v>
                </c:pt>
                <c:pt idx="18">
                  <c:v>2.56999636871848</c:v>
                </c:pt>
                <c:pt idx="19">
                  <c:v>2.59621042205774</c:v>
                </c:pt>
                <c:pt idx="20">
                  <c:v>2.62424588256607</c:v>
                </c:pt>
                <c:pt idx="21">
                  <c:v>2.65569832607437</c:v>
                </c:pt>
                <c:pt idx="22">
                  <c:v>2.68873471203447</c:v>
                </c:pt>
                <c:pt idx="23">
                  <c:v>2.72294854407018</c:v>
                </c:pt>
                <c:pt idx="24">
                  <c:v>2.75860959270364</c:v>
                </c:pt>
                <c:pt idx="25">
                  <c:v>2.79554756272489</c:v>
                </c:pt>
                <c:pt idx="26">
                  <c:v>2.83657252505076</c:v>
                </c:pt>
                <c:pt idx="27">
                  <c:v>2.87871083174295</c:v>
                </c:pt>
                <c:pt idx="28">
                  <c:v>2.92244262282539</c:v>
                </c:pt>
                <c:pt idx="29">
                  <c:v>2.96823304778506</c:v>
                </c:pt>
                <c:pt idx="30">
                  <c:v>3.01633029127284</c:v>
                </c:pt>
              </c:numCache>
            </c:numRef>
          </c:val>
          <c:smooth val="0"/>
        </c:ser>
        <c:ser>
          <c:idx val="1"/>
          <c:order val="1"/>
          <c:tx>
            <c:strRef>
              <c:f>DataSummary!$N$5</c:f>
              <c:strCache>
                <c:ptCount val="1"/>
                <c:pt idx="0">
                  <c:v>Scenario</c:v>
                </c:pt>
              </c:strCache>
            </c:strRef>
          </c:tx>
          <c:spPr>
            <a:solidFill>
              <a:srgbClr val="C0504D"/>
            </a:solidFill>
            <a:ln cap="rnd" w="47520">
              <a:solidFill>
                <a:srgbClr val="C0504D"/>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prstDash val="sysDash"/>
                </a:ln>
              </c:spPr>
            </c:leaderLines>
            <c:extLst>
              <c:ext xmlns:c15="http://schemas.microsoft.com/office/drawing/2012/chart" uri="{CE6537A1-D6FC-4f65-9D91-7224C49458BB}">
                <c15:showLeaderLines val="1"/>
              </c:ext>
            </c:extLst>
          </c:dLbls>
          <c:cat>
            <c:strRef>
              <c:f>Submodel2!$F$4:$AJ$4,Submodel2!$AN$4:$AO$4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Submodel2s!$F$19:$AJ$19</c:f>
              <c:numCache>
                <c:formatCode>0.00</c:formatCode>
                <c:ptCount val="31"/>
                <c:pt idx="0">
                  <c:v>2.40850698184308</c:v>
                </c:pt>
                <c:pt idx="1">
                  <c:v>2.3984644118501</c:v>
                </c:pt>
                <c:pt idx="2">
                  <c:v>2.39307143081046</c:v>
                </c:pt>
                <c:pt idx="3">
                  <c:v>2.39023908861539</c:v>
                </c:pt>
                <c:pt idx="4">
                  <c:v>2.387824173639</c:v>
                </c:pt>
                <c:pt idx="5">
                  <c:v>2.38495476934044</c:v>
                </c:pt>
                <c:pt idx="6">
                  <c:v>2.38878511216581</c:v>
                </c:pt>
                <c:pt idx="7">
                  <c:v>2.39084892585354</c:v>
                </c:pt>
                <c:pt idx="8">
                  <c:v>2.39293192392254</c:v>
                </c:pt>
                <c:pt idx="9">
                  <c:v>2.39776001128515</c:v>
                </c:pt>
                <c:pt idx="10">
                  <c:v>2.40662180610945</c:v>
                </c:pt>
                <c:pt idx="11">
                  <c:v>2.42013327454003</c:v>
                </c:pt>
                <c:pt idx="12">
                  <c:v>2.43673694445965</c:v>
                </c:pt>
                <c:pt idx="13">
                  <c:v>2.45581280216152</c:v>
                </c:pt>
                <c:pt idx="14">
                  <c:v>2.47628762102747</c:v>
                </c:pt>
                <c:pt idx="15">
                  <c:v>2.49692799835134</c:v>
                </c:pt>
                <c:pt idx="16">
                  <c:v>2.52078017249755</c:v>
                </c:pt>
                <c:pt idx="17">
                  <c:v>2.54511087964412</c:v>
                </c:pt>
                <c:pt idx="18">
                  <c:v>2.56999636871848</c:v>
                </c:pt>
                <c:pt idx="19">
                  <c:v>2.59621042205774</c:v>
                </c:pt>
                <c:pt idx="20">
                  <c:v>2.62424588256607</c:v>
                </c:pt>
                <c:pt idx="21">
                  <c:v>2.65569832607437</c:v>
                </c:pt>
                <c:pt idx="22">
                  <c:v>2.68873471203447</c:v>
                </c:pt>
                <c:pt idx="23">
                  <c:v>2.72294854407018</c:v>
                </c:pt>
                <c:pt idx="24">
                  <c:v>2.75860959270364</c:v>
                </c:pt>
                <c:pt idx="25">
                  <c:v>2.79554756272489</c:v>
                </c:pt>
                <c:pt idx="26">
                  <c:v>2.83657252505076</c:v>
                </c:pt>
                <c:pt idx="27">
                  <c:v>2.87871083174295</c:v>
                </c:pt>
                <c:pt idx="28">
                  <c:v>2.92244262282539</c:v>
                </c:pt>
                <c:pt idx="29">
                  <c:v>2.96823304778506</c:v>
                </c:pt>
                <c:pt idx="30">
                  <c:v>3.01633029127284</c:v>
                </c:pt>
              </c:numCache>
            </c:numRef>
          </c:val>
          <c:smooth val="0"/>
        </c:ser>
        <c:hiLowLines>
          <c:spPr>
            <a:ln w="0">
              <a:noFill/>
            </a:ln>
          </c:spPr>
        </c:hiLowLines>
        <c:marker val="0"/>
        <c:axId val="2316365"/>
        <c:axId val="26494871"/>
      </c:lineChart>
      <c:catAx>
        <c:axId val="2316365"/>
        <c:scaling>
          <c:orientation val="minMax"/>
        </c:scaling>
        <c:delete val="0"/>
        <c:axPos val="b"/>
        <c:numFmt formatCode="0" sourceLinked="0"/>
        <c:majorTickMark val="none"/>
        <c:minorTickMark val="none"/>
        <c:tickLblPos val="nextTo"/>
        <c:spPr>
          <a:ln w="9360">
            <a:solidFill>
              <a:schemeClr val="dk1">
                <a:lumMod val="15000"/>
                <a:lumOff val="85000"/>
              </a:schemeClr>
            </a:solidFill>
            <a:round/>
          </a:ln>
        </c:spPr>
        <c:txPr>
          <a:bodyPr/>
          <a:lstStyle/>
          <a:p>
            <a:pPr>
              <a:defRPr sz="1000" b="0" u="none" strike="noStrike">
                <a:solidFill>
                  <a:srgbClr val="000000"/>
                </a:solidFill>
                <a:uFillTx/>
                <a:latin typeface="Calibri"/>
              </a:defRPr>
            </a:pPr>
          </a:p>
        </c:txPr>
        <c:crossAx val="26494871"/>
        <c:crosses val="autoZero"/>
        <c:auto val="1"/>
        <c:lblAlgn val="ctr"/>
        <c:lblOffset val="100"/>
        <c:noMultiLvlLbl val="0"/>
      </c:catAx>
      <c:valAx>
        <c:axId val="26494871"/>
        <c:scaling>
          <c:orientation val="minMax"/>
          <c:min val="0"/>
        </c:scaling>
        <c:delete val="0"/>
        <c:axPos val="l"/>
        <c:majorGridlines>
          <c:spPr>
            <a:ln w="9360">
              <a:solidFill>
                <a:schemeClr val="dk1">
                  <a:lumMod val="15000"/>
                  <a:lumOff val="85000"/>
                </a:schemeClr>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2316365"/>
        <c:crosses val="autoZero"/>
        <c:crossBetween val="between"/>
      </c:valAx>
      <c:spPr>
        <a:no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000000"/>
      </a:solidFill>
      <a:round/>
    </a:ln>
  </c:spPr>
</c:chartSpace>
</file>

<file path=xl/charts/chart27.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Submodel3s!$F$4:$AJ$4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Submodel3!$F$29:$AJ$29</c:f>
              <c:numCache>
                <c:formatCode>0.000</c:formatCode>
                <c:ptCount val="31"/>
                <c:pt idx="0">
                  <c:v>6.3448754515051</c:v>
                </c:pt>
                <c:pt idx="1">
                  <c:v>6.35545987757483</c:v>
                </c:pt>
                <c:pt idx="2">
                  <c:v>6.37005857637463</c:v>
                </c:pt>
                <c:pt idx="3">
                  <c:v>6.38633988516408</c:v>
                </c:pt>
                <c:pt idx="4">
                  <c:v>6.40202608658671</c:v>
                </c:pt>
                <c:pt idx="5">
                  <c:v>6.41626163730779</c:v>
                </c:pt>
                <c:pt idx="6">
                  <c:v>6.43650415287976</c:v>
                </c:pt>
                <c:pt idx="7">
                  <c:v>6.45367184131215</c:v>
                </c:pt>
                <c:pt idx="8">
                  <c:v>6.46979492538026</c:v>
                </c:pt>
                <c:pt idx="9">
                  <c:v>6.48775647258974</c:v>
                </c:pt>
                <c:pt idx="10">
                  <c:v>6.50877291247323</c:v>
                </c:pt>
                <c:pt idx="11">
                  <c:v>6.53327332303807</c:v>
                </c:pt>
                <c:pt idx="12">
                  <c:v>6.55940107415038</c:v>
                </c:pt>
                <c:pt idx="13">
                  <c:v>6.58638342703432</c:v>
                </c:pt>
                <c:pt idx="14">
                  <c:v>6.61303654012941</c:v>
                </c:pt>
                <c:pt idx="15">
                  <c:v>6.63810432542474</c:v>
                </c:pt>
                <c:pt idx="16">
                  <c:v>6.66475697054477</c:v>
                </c:pt>
                <c:pt idx="17">
                  <c:v>6.69009229765794</c:v>
                </c:pt>
                <c:pt idx="18">
                  <c:v>6.71425610262275</c:v>
                </c:pt>
                <c:pt idx="19">
                  <c:v>6.73807494950247</c:v>
                </c:pt>
                <c:pt idx="20">
                  <c:v>6.76202636461034</c:v>
                </c:pt>
                <c:pt idx="21">
                  <c:v>6.78761920388591</c:v>
                </c:pt>
                <c:pt idx="22">
                  <c:v>6.81289486102864</c:v>
                </c:pt>
                <c:pt idx="23">
                  <c:v>6.83744245843261</c:v>
                </c:pt>
                <c:pt idx="24">
                  <c:v>6.86153266319095</c:v>
                </c:pt>
                <c:pt idx="25">
                  <c:v>6.88499538966878</c:v>
                </c:pt>
                <c:pt idx="26">
                  <c:v>6.91045156261768</c:v>
                </c:pt>
                <c:pt idx="27">
                  <c:v>6.93492386801924</c:v>
                </c:pt>
                <c:pt idx="28">
                  <c:v>6.95887947920182</c:v>
                </c:pt>
                <c:pt idx="29">
                  <c:v>6.98272356719142</c:v>
                </c:pt>
                <c:pt idx="30">
                  <c:v>7.00662371675232</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Submodel3s!$F$4:$AJ$4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Submodel3s!$F$29:$AJ$29</c:f>
              <c:numCache>
                <c:formatCode>0.000</c:formatCode>
                <c:ptCount val="31"/>
                <c:pt idx="0">
                  <c:v>6.3448754515051</c:v>
                </c:pt>
                <c:pt idx="1">
                  <c:v>6.35545987757483</c:v>
                </c:pt>
                <c:pt idx="2">
                  <c:v>6.37005857637463</c:v>
                </c:pt>
                <c:pt idx="3">
                  <c:v>6.38633988516408</c:v>
                </c:pt>
                <c:pt idx="4">
                  <c:v>6.40202608658671</c:v>
                </c:pt>
                <c:pt idx="5">
                  <c:v>6.41626163730779</c:v>
                </c:pt>
                <c:pt idx="6">
                  <c:v>6.43650415287976</c:v>
                </c:pt>
                <c:pt idx="7">
                  <c:v>6.45367184131215</c:v>
                </c:pt>
                <c:pt idx="8">
                  <c:v>6.46979492538026</c:v>
                </c:pt>
                <c:pt idx="9">
                  <c:v>6.48775647258974</c:v>
                </c:pt>
                <c:pt idx="10">
                  <c:v>6.50877291247323</c:v>
                </c:pt>
                <c:pt idx="11">
                  <c:v>6.53327332303807</c:v>
                </c:pt>
                <c:pt idx="12">
                  <c:v>6.55940107415038</c:v>
                </c:pt>
                <c:pt idx="13">
                  <c:v>6.58638342703432</c:v>
                </c:pt>
                <c:pt idx="14">
                  <c:v>6.61303654012941</c:v>
                </c:pt>
                <c:pt idx="15">
                  <c:v>6.63810432542474</c:v>
                </c:pt>
                <c:pt idx="16">
                  <c:v>6.66475697054477</c:v>
                </c:pt>
                <c:pt idx="17">
                  <c:v>6.69009229765794</c:v>
                </c:pt>
                <c:pt idx="18">
                  <c:v>6.71425610262275</c:v>
                </c:pt>
                <c:pt idx="19">
                  <c:v>6.73807494950247</c:v>
                </c:pt>
                <c:pt idx="20">
                  <c:v>6.76202636461034</c:v>
                </c:pt>
                <c:pt idx="21">
                  <c:v>6.78761920388591</c:v>
                </c:pt>
                <c:pt idx="22">
                  <c:v>6.81289486102864</c:v>
                </c:pt>
                <c:pt idx="23">
                  <c:v>6.83744245843261</c:v>
                </c:pt>
                <c:pt idx="24">
                  <c:v>6.86153266319095</c:v>
                </c:pt>
                <c:pt idx="25">
                  <c:v>6.88499538966878</c:v>
                </c:pt>
                <c:pt idx="26">
                  <c:v>6.91045156261768</c:v>
                </c:pt>
                <c:pt idx="27">
                  <c:v>6.93492386801924</c:v>
                </c:pt>
                <c:pt idx="28">
                  <c:v>6.95887947920182</c:v>
                </c:pt>
                <c:pt idx="29">
                  <c:v>6.98272356719142</c:v>
                </c:pt>
                <c:pt idx="30">
                  <c:v>7.00662371675232</c:v>
                </c:pt>
              </c:numCache>
            </c:numRef>
          </c:val>
          <c:smooth val="0"/>
        </c:ser>
        <c:hiLowLines>
          <c:spPr>
            <a:ln w="0">
              <a:noFill/>
            </a:ln>
          </c:spPr>
        </c:hiLowLines>
        <c:marker val="0"/>
        <c:axId val="80906798"/>
        <c:axId val="95779151"/>
      </c:lineChart>
      <c:catAx>
        <c:axId val="80906798"/>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5779151"/>
        <c:crosses val="autoZero"/>
        <c:auto val="1"/>
        <c:lblAlgn val="ctr"/>
        <c:lblOffset val="100"/>
        <c:noMultiLvlLbl val="0"/>
      </c:catAx>
      <c:valAx>
        <c:axId val="95779151"/>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80906798"/>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8.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Submodel3s!$F$4:$AJ$4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Submodel3!$F$22:$AJ$22</c:f>
              <c:numCache>
                <c:formatCode>0.00</c:formatCode>
                <c:ptCount val="31"/>
                <c:pt idx="0">
                  <c:v>2.42374242247495</c:v>
                </c:pt>
                <c:pt idx="1">
                  <c:v>2.42778567323358</c:v>
                </c:pt>
                <c:pt idx="2">
                  <c:v>2.43336237617511</c:v>
                </c:pt>
                <c:pt idx="3">
                  <c:v>2.43958183613268</c:v>
                </c:pt>
                <c:pt idx="4">
                  <c:v>2.44557396507612</c:v>
                </c:pt>
                <c:pt idx="5">
                  <c:v>2.45101194545158</c:v>
                </c:pt>
                <c:pt idx="6">
                  <c:v>2.45874458640007</c:v>
                </c:pt>
                <c:pt idx="7">
                  <c:v>2.46530264338124</c:v>
                </c:pt>
                <c:pt idx="8">
                  <c:v>2.47146166149526</c:v>
                </c:pt>
                <c:pt idx="9">
                  <c:v>2.47832297252928</c:v>
                </c:pt>
                <c:pt idx="10">
                  <c:v>2.48635125256477</c:v>
                </c:pt>
                <c:pt idx="11">
                  <c:v>2.49571040940054</c:v>
                </c:pt>
                <c:pt idx="12">
                  <c:v>2.50569121032544</c:v>
                </c:pt>
                <c:pt idx="13">
                  <c:v>2.51599846912711</c:v>
                </c:pt>
                <c:pt idx="14">
                  <c:v>2.52617995832943</c:v>
                </c:pt>
                <c:pt idx="15">
                  <c:v>2.53575585231225</c:v>
                </c:pt>
                <c:pt idx="16">
                  <c:v>2.5459371627481</c:v>
                </c:pt>
                <c:pt idx="17">
                  <c:v>2.55561525770533</c:v>
                </c:pt>
                <c:pt idx="18">
                  <c:v>2.56484583120189</c:v>
                </c:pt>
                <c:pt idx="19">
                  <c:v>2.57394463070994</c:v>
                </c:pt>
                <c:pt idx="20">
                  <c:v>2.58309407128115</c:v>
                </c:pt>
                <c:pt idx="21">
                  <c:v>2.59287053588442</c:v>
                </c:pt>
                <c:pt idx="22">
                  <c:v>2.60252583691294</c:v>
                </c:pt>
                <c:pt idx="23">
                  <c:v>2.61190301912126</c:v>
                </c:pt>
                <c:pt idx="24">
                  <c:v>2.62110547733894</c:v>
                </c:pt>
                <c:pt idx="25">
                  <c:v>2.63006823885348</c:v>
                </c:pt>
                <c:pt idx="26">
                  <c:v>2.63979249691995</c:v>
                </c:pt>
                <c:pt idx="27">
                  <c:v>2.64914091758335</c:v>
                </c:pt>
                <c:pt idx="28">
                  <c:v>2.65829196105509</c:v>
                </c:pt>
                <c:pt idx="29">
                  <c:v>2.66740040266712</c:v>
                </c:pt>
                <c:pt idx="30">
                  <c:v>2.67653025979939</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Submodel3s!$F$4:$AJ$4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Submodel3s!$F$22:$AJ$22</c:f>
              <c:numCache>
                <c:formatCode>0.00</c:formatCode>
                <c:ptCount val="31"/>
                <c:pt idx="0">
                  <c:v>2.42374242247495</c:v>
                </c:pt>
                <c:pt idx="1">
                  <c:v>2.42778567323358</c:v>
                </c:pt>
                <c:pt idx="2">
                  <c:v>2.43336237617511</c:v>
                </c:pt>
                <c:pt idx="3">
                  <c:v>2.43958183613268</c:v>
                </c:pt>
                <c:pt idx="4">
                  <c:v>2.44557396507612</c:v>
                </c:pt>
                <c:pt idx="5">
                  <c:v>2.45101194545158</c:v>
                </c:pt>
                <c:pt idx="6">
                  <c:v>2.45874458640007</c:v>
                </c:pt>
                <c:pt idx="7">
                  <c:v>2.46530264338124</c:v>
                </c:pt>
                <c:pt idx="8">
                  <c:v>2.47146166149526</c:v>
                </c:pt>
                <c:pt idx="9">
                  <c:v>2.47832297252928</c:v>
                </c:pt>
                <c:pt idx="10">
                  <c:v>2.48635125256477</c:v>
                </c:pt>
                <c:pt idx="11">
                  <c:v>2.49571040940054</c:v>
                </c:pt>
                <c:pt idx="12">
                  <c:v>2.50569121032544</c:v>
                </c:pt>
                <c:pt idx="13">
                  <c:v>2.51599846912711</c:v>
                </c:pt>
                <c:pt idx="14">
                  <c:v>2.52617995832943</c:v>
                </c:pt>
                <c:pt idx="15">
                  <c:v>2.53575585231225</c:v>
                </c:pt>
                <c:pt idx="16">
                  <c:v>2.5459371627481</c:v>
                </c:pt>
                <c:pt idx="17">
                  <c:v>2.55561525770533</c:v>
                </c:pt>
                <c:pt idx="18">
                  <c:v>2.56484583120189</c:v>
                </c:pt>
                <c:pt idx="19">
                  <c:v>2.57394463070994</c:v>
                </c:pt>
                <c:pt idx="20">
                  <c:v>2.58309407128115</c:v>
                </c:pt>
                <c:pt idx="21">
                  <c:v>2.59287053588442</c:v>
                </c:pt>
                <c:pt idx="22">
                  <c:v>2.60252583691294</c:v>
                </c:pt>
                <c:pt idx="23">
                  <c:v>2.61190301912126</c:v>
                </c:pt>
                <c:pt idx="24">
                  <c:v>2.62110547733894</c:v>
                </c:pt>
                <c:pt idx="25">
                  <c:v>2.63006823885348</c:v>
                </c:pt>
                <c:pt idx="26">
                  <c:v>2.63979249691995</c:v>
                </c:pt>
                <c:pt idx="27">
                  <c:v>2.64914091758335</c:v>
                </c:pt>
                <c:pt idx="28">
                  <c:v>2.65829196105509</c:v>
                </c:pt>
                <c:pt idx="29">
                  <c:v>2.66740040266712</c:v>
                </c:pt>
                <c:pt idx="30">
                  <c:v>2.67653025979939</c:v>
                </c:pt>
              </c:numCache>
            </c:numRef>
          </c:val>
          <c:smooth val="0"/>
        </c:ser>
        <c:hiLowLines>
          <c:spPr>
            <a:ln w="0">
              <a:noFill/>
            </a:ln>
          </c:spPr>
        </c:hiLowLines>
        <c:marker val="0"/>
        <c:axId val="83011717"/>
        <c:axId val="33937266"/>
      </c:lineChart>
      <c:catAx>
        <c:axId val="83011717"/>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33937266"/>
        <c:crosses val="autoZero"/>
        <c:auto val="1"/>
        <c:lblAlgn val="ctr"/>
        <c:lblOffset val="100"/>
        <c:noMultiLvlLbl val="0"/>
      </c:catAx>
      <c:valAx>
        <c:axId val="33937266"/>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83011717"/>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9.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Submodel1!$E$4:$AJ$4</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Submodel1!$E$65:$AJ$65</c:f>
              <c:numCache>
                <c:formatCode>0.000</c:formatCode>
                <c:ptCount val="32"/>
                <c:pt idx="0">
                  <c:v>0.544</c:v>
                </c:pt>
                <c:pt idx="1">
                  <c:v>0.53098646497317</c:v>
                </c:pt>
                <c:pt idx="2">
                  <c:v>0.518165578036317</c:v>
                </c:pt>
                <c:pt idx="3">
                  <c:v>0.505681474758425</c:v>
                </c:pt>
                <c:pt idx="4">
                  <c:v>0.493462025469903</c:v>
                </c:pt>
                <c:pt idx="5">
                  <c:v>0.481351094216829</c:v>
                </c:pt>
                <c:pt idx="6">
                  <c:v>0.469330810108374</c:v>
                </c:pt>
                <c:pt idx="7">
                  <c:v>0.457769098244155</c:v>
                </c:pt>
                <c:pt idx="8">
                  <c:v>0.446214171286851</c:v>
                </c:pt>
                <c:pt idx="9">
                  <c:v>0.434759963520859</c:v>
                </c:pt>
                <c:pt idx="10">
                  <c:v>0.423526935981727</c:v>
                </c:pt>
                <c:pt idx="11">
                  <c:v>0.412590701770723</c:v>
                </c:pt>
                <c:pt idx="12">
                  <c:v>0.401974831018804</c:v>
                </c:pt>
                <c:pt idx="13">
                  <c:v>0.391611701482386</c:v>
                </c:pt>
                <c:pt idx="14">
                  <c:v>0.381454827433279</c:v>
                </c:pt>
                <c:pt idx="15">
                  <c:v>0.37143555952939</c:v>
                </c:pt>
                <c:pt idx="16">
                  <c:v>0.361491851898692</c:v>
                </c:pt>
                <c:pt idx="17">
                  <c:v>0.351778963932435</c:v>
                </c:pt>
                <c:pt idx="18">
                  <c:v>0.342150581850141</c:v>
                </c:pt>
                <c:pt idx="19">
                  <c:v>0.332613307278051</c:v>
                </c:pt>
                <c:pt idx="20">
                  <c:v>0.323217298862539</c:v>
                </c:pt>
                <c:pt idx="21">
                  <c:v>0.31396624313139</c:v>
                </c:pt>
                <c:pt idx="22">
                  <c:v>0.304954066946326</c:v>
                </c:pt>
                <c:pt idx="23">
                  <c:v>0.296078781884207</c:v>
                </c:pt>
                <c:pt idx="24">
                  <c:v>0.287333825516493</c:v>
                </c:pt>
                <c:pt idx="25">
                  <c:v>0.278714247352047</c:v>
                </c:pt>
                <c:pt idx="26">
                  <c:v>0.270224289338357</c:v>
                </c:pt>
                <c:pt idx="27">
                  <c:v>0.261967973903615</c:v>
                </c:pt>
                <c:pt idx="28">
                  <c:v>0.253829043352423</c:v>
                </c:pt>
                <c:pt idx="29">
                  <c:v>0.245835036194599</c:v>
                </c:pt>
                <c:pt idx="30">
                  <c:v>0.23798848653069</c:v>
                </c:pt>
                <c:pt idx="31">
                  <c:v>0.230312751909379</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Submodel1!$E$4:$AJ$4</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Submodel1s!$E$65:$AJ$65</c:f>
              <c:numCache>
                <c:formatCode>0.000</c:formatCode>
                <c:ptCount val="32"/>
                <c:pt idx="0">
                  <c:v>0.544</c:v>
                </c:pt>
                <c:pt idx="1">
                  <c:v>0.53098646497317</c:v>
                </c:pt>
                <c:pt idx="2">
                  <c:v>0.518769297968619</c:v>
                </c:pt>
                <c:pt idx="3">
                  <c:v>0.507445600245811</c:v>
                </c:pt>
                <c:pt idx="4">
                  <c:v>0.496901378241105</c:v>
                </c:pt>
                <c:pt idx="5">
                  <c:v>0.48694401142131</c:v>
                </c:pt>
                <c:pt idx="6">
                  <c:v>0.477524466735467</c:v>
                </c:pt>
                <c:pt idx="7">
                  <c:v>0.468985190217161</c:v>
                </c:pt>
                <c:pt idx="8">
                  <c:v>0.460233423418766</c:v>
                </c:pt>
                <c:pt idx="9">
                  <c:v>0.451373480272185</c:v>
                </c:pt>
                <c:pt idx="10">
                  <c:v>0.442535711385935</c:v>
                </c:pt>
                <c:pt idx="11">
                  <c:v>0.433804977064918</c:v>
                </c:pt>
                <c:pt idx="12">
                  <c:v>0.425213866110626</c:v>
                </c:pt>
                <c:pt idx="13">
                  <c:v>0.416702639992857</c:v>
                </c:pt>
                <c:pt idx="14">
                  <c:v>0.408232936536471</c:v>
                </c:pt>
                <c:pt idx="15">
                  <c:v>0.399743254376327</c:v>
                </c:pt>
                <c:pt idx="16">
                  <c:v>0.39117802002796</c:v>
                </c:pt>
                <c:pt idx="17">
                  <c:v>0.382704184315173</c:v>
                </c:pt>
                <c:pt idx="18">
                  <c:v>0.374178636690407</c:v>
                </c:pt>
                <c:pt idx="19">
                  <c:v>0.365614851920619</c:v>
                </c:pt>
                <c:pt idx="20">
                  <c:v>0.357071225671086</c:v>
                </c:pt>
                <c:pt idx="21">
                  <c:v>0.348557963034984</c:v>
                </c:pt>
                <c:pt idx="22">
                  <c:v>0.340179402644241</c:v>
                </c:pt>
                <c:pt idx="23">
                  <c:v>0.331835140055443</c:v>
                </c:pt>
                <c:pt idx="24">
                  <c:v>0.323523848465396</c:v>
                </c:pt>
                <c:pt idx="25">
                  <c:v>0.315245589425321</c:v>
                </c:pt>
                <c:pt idx="26">
                  <c:v>0.307009819564599</c:v>
                </c:pt>
                <c:pt idx="27">
                  <c:v>0.298932212303665</c:v>
                </c:pt>
                <c:pt idx="28">
                  <c:v>0.290893955886649</c:v>
                </c:pt>
                <c:pt idx="29">
                  <c:v>0.28292890370517</c:v>
                </c:pt>
                <c:pt idx="30">
                  <c:v>0.27504414212435</c:v>
                </c:pt>
                <c:pt idx="31">
                  <c:v>0.26726911942842</c:v>
                </c:pt>
              </c:numCache>
            </c:numRef>
          </c:val>
          <c:smooth val="0"/>
        </c:ser>
        <c:hiLowLines>
          <c:spPr>
            <a:ln w="0">
              <a:noFill/>
            </a:ln>
          </c:spPr>
        </c:hiLowLines>
        <c:marker val="0"/>
        <c:axId val="25922050"/>
        <c:axId val="62783684"/>
      </c:lineChart>
      <c:catAx>
        <c:axId val="25922050"/>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62783684"/>
        <c:crosses val="autoZero"/>
        <c:auto val="1"/>
        <c:lblAlgn val="ctr"/>
        <c:lblOffset val="100"/>
        <c:noMultiLvlLbl val="0"/>
      </c:catAx>
      <c:valAx>
        <c:axId val="62783684"/>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25922050"/>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0.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Submodel3s!$F$4:$AJ$4,Submodel3s!$AN$4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Submodel3!$F$41:$AJ$41</c:f>
              <c:numCache>
                <c:formatCode>0.00</c:formatCode>
                <c:ptCount val="31"/>
                <c:pt idx="0">
                  <c:v>0.532980210818463</c:v>
                </c:pt>
                <c:pt idx="1">
                  <c:v>0.52201234125423</c:v>
                </c:pt>
                <c:pt idx="2">
                  <c:v>0.511246713899499</c:v>
                </c:pt>
                <c:pt idx="3">
                  <c:v>0.500616790409065</c:v>
                </c:pt>
                <c:pt idx="4">
                  <c:v>0.489972527859579</c:v>
                </c:pt>
                <c:pt idx="5">
                  <c:v>0.479302243803925</c:v>
                </c:pt>
                <c:pt idx="6">
                  <c:v>0.46898077951263</c:v>
                </c:pt>
                <c:pt idx="7">
                  <c:v>0.458560271295895</c:v>
                </c:pt>
                <c:pt idx="8">
                  <c:v>0.448140670834433</c:v>
                </c:pt>
                <c:pt idx="9">
                  <c:v>0.437848345643265</c:v>
                </c:pt>
                <c:pt idx="10">
                  <c:v>0.427764488865637</c:v>
                </c:pt>
                <c:pt idx="11">
                  <c:v>0.417917965514879</c:v>
                </c:pt>
                <c:pt idx="12">
                  <c:v>0.408245492795521</c:v>
                </c:pt>
                <c:pt idx="13">
                  <c:v>0.398704871333598</c:v>
                </c:pt>
                <c:pt idx="14">
                  <c:v>0.389231016645081</c:v>
                </c:pt>
                <c:pt idx="15">
                  <c:v>0.379764977859887</c:v>
                </c:pt>
                <c:pt idx="16">
                  <c:v>0.370468414714821</c:v>
                </c:pt>
                <c:pt idx="17">
                  <c:v>0.361196108660524</c:v>
                </c:pt>
                <c:pt idx="18">
                  <c:v>0.351958018310584</c:v>
                </c:pt>
                <c:pt idx="19">
                  <c:v>0.342808501426291</c:v>
                </c:pt>
                <c:pt idx="20">
                  <c:v>0.333754400199028</c:v>
                </c:pt>
                <c:pt idx="21">
                  <c:v>0.324895114201572</c:v>
                </c:pt>
                <c:pt idx="22">
                  <c:v>0.316128888035319</c:v>
                </c:pt>
                <c:pt idx="23">
                  <c:v>0.307451557693578</c:v>
                </c:pt>
                <c:pt idx="24">
                  <c:v>0.298860448644022</c:v>
                </c:pt>
                <c:pt idx="25">
                  <c:v>0.290362217510652</c:v>
                </c:pt>
                <c:pt idx="26">
                  <c:v>0.282066955457184</c:v>
                </c:pt>
                <c:pt idx="27">
                  <c:v>0.273856421238298</c:v>
                </c:pt>
                <c:pt idx="28">
                  <c:v>0.265761199680473</c:v>
                </c:pt>
                <c:pt idx="29">
                  <c:v>0.257785885674109</c:v>
                </c:pt>
                <c:pt idx="30">
                  <c:v>0.249956762943723</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Submodel3s!$F$4:$AJ$4,Submodel3s!$AN$4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Submodel3s!$F$41:$AJ$41</c:f>
              <c:numCache>
                <c:formatCode>0.00</c:formatCode>
                <c:ptCount val="31"/>
                <c:pt idx="0">
                  <c:v>0.532980210818463</c:v>
                </c:pt>
                <c:pt idx="1">
                  <c:v>0.52201234125423</c:v>
                </c:pt>
                <c:pt idx="2">
                  <c:v>0.511246713899499</c:v>
                </c:pt>
                <c:pt idx="3">
                  <c:v>0.500616790409065</c:v>
                </c:pt>
                <c:pt idx="4">
                  <c:v>0.489972527859579</c:v>
                </c:pt>
                <c:pt idx="5">
                  <c:v>0.479302243803925</c:v>
                </c:pt>
                <c:pt idx="6">
                  <c:v>0.46898077951263</c:v>
                </c:pt>
                <c:pt idx="7">
                  <c:v>0.458560271295895</c:v>
                </c:pt>
                <c:pt idx="8">
                  <c:v>0.448140670834433</c:v>
                </c:pt>
                <c:pt idx="9">
                  <c:v>0.437848345643265</c:v>
                </c:pt>
                <c:pt idx="10">
                  <c:v>0.427764488865637</c:v>
                </c:pt>
                <c:pt idx="11">
                  <c:v>0.417917965514879</c:v>
                </c:pt>
                <c:pt idx="12">
                  <c:v>0.408245492795521</c:v>
                </c:pt>
                <c:pt idx="13">
                  <c:v>0.398704871333598</c:v>
                </c:pt>
                <c:pt idx="14">
                  <c:v>0.389231016645081</c:v>
                </c:pt>
                <c:pt idx="15">
                  <c:v>0.379764977859887</c:v>
                </c:pt>
                <c:pt idx="16">
                  <c:v>0.370468414714821</c:v>
                </c:pt>
                <c:pt idx="17">
                  <c:v>0.361196108660524</c:v>
                </c:pt>
                <c:pt idx="18">
                  <c:v>0.351958018310584</c:v>
                </c:pt>
                <c:pt idx="19">
                  <c:v>0.342808501426291</c:v>
                </c:pt>
                <c:pt idx="20">
                  <c:v>0.333754400199028</c:v>
                </c:pt>
                <c:pt idx="21">
                  <c:v>0.324895114201572</c:v>
                </c:pt>
                <c:pt idx="22">
                  <c:v>0.316128888035319</c:v>
                </c:pt>
                <c:pt idx="23">
                  <c:v>0.307451557693578</c:v>
                </c:pt>
                <c:pt idx="24">
                  <c:v>0.298860448644022</c:v>
                </c:pt>
                <c:pt idx="25">
                  <c:v>0.290362217510652</c:v>
                </c:pt>
                <c:pt idx="26">
                  <c:v>0.282066955457184</c:v>
                </c:pt>
                <c:pt idx="27">
                  <c:v>0.273856421238298</c:v>
                </c:pt>
                <c:pt idx="28">
                  <c:v>0.265761199680473</c:v>
                </c:pt>
                <c:pt idx="29">
                  <c:v>0.257785885674109</c:v>
                </c:pt>
                <c:pt idx="30">
                  <c:v>0.249956762943723</c:v>
                </c:pt>
              </c:numCache>
            </c:numRef>
          </c:val>
          <c:smooth val="0"/>
        </c:ser>
        <c:hiLowLines>
          <c:spPr>
            <a:ln w="0">
              <a:noFill/>
            </a:ln>
          </c:spPr>
        </c:hiLowLines>
        <c:marker val="0"/>
        <c:axId val="83863466"/>
        <c:axId val="20141236"/>
      </c:lineChart>
      <c:catAx>
        <c:axId val="8386346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20141236"/>
        <c:crosses val="autoZero"/>
        <c:auto val="1"/>
        <c:lblAlgn val="ctr"/>
        <c:lblOffset val="100"/>
        <c:noMultiLvlLbl val="0"/>
      </c:catAx>
      <c:valAx>
        <c:axId val="20141236"/>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8386346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1.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F81BD"/>
            </a:solidFill>
            <a:ln cap="rnd" w="47520">
              <a:solidFill>
                <a:srgbClr val="4F81BD"/>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ln>
              </c:spPr>
            </c:leaderLines>
            <c:extLst>
              <c:ext xmlns:c15="http://schemas.microsoft.com/office/drawing/2012/chart" uri="{CE6537A1-D6FC-4f65-9D91-7224C49458BB}">
                <c15:showLeaderLines val="1"/>
              </c:ext>
            </c:extLst>
          </c:dLbls>
          <c:cat>
            <c:strRef>
              <c:f>Submodel2!$F$4:$AJ$4,Submodel2!$AN$4:$AO$4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Submodel2!$F$42:$AJ$42</c:f>
              <c:numCache>
                <c:formatCode>0.000</c:formatCode>
                <c:ptCount val="31"/>
                <c:pt idx="0">
                  <c:v>0.534365474228587</c:v>
                </c:pt>
                <c:pt idx="1">
                  <c:v>0.524686633152395</c:v>
                </c:pt>
                <c:pt idx="2">
                  <c:v>0.514925733334578</c:v>
                </c:pt>
                <c:pt idx="3">
                  <c:v>0.505121533589734</c:v>
                </c:pt>
                <c:pt idx="4">
                  <c:v>0.495240178104909</c:v>
                </c:pt>
                <c:pt idx="5">
                  <c:v>0.485319639093388</c:v>
                </c:pt>
                <c:pt idx="6">
                  <c:v>0.475329236006316</c:v>
                </c:pt>
                <c:pt idx="7">
                  <c:v>0.465290272093689</c:v>
                </c:pt>
                <c:pt idx="8">
                  <c:v>0.455207284526337</c:v>
                </c:pt>
                <c:pt idx="9">
                  <c:v>0.445055484916579</c:v>
                </c:pt>
                <c:pt idx="10">
                  <c:v>0.434843150031901</c:v>
                </c:pt>
                <c:pt idx="11">
                  <c:v>0.424564911705834</c:v>
                </c:pt>
                <c:pt idx="12">
                  <c:v>0.414244665684707</c:v>
                </c:pt>
                <c:pt idx="13">
                  <c:v>0.403878555661746</c:v>
                </c:pt>
                <c:pt idx="14">
                  <c:v>0.393464708326065</c:v>
                </c:pt>
                <c:pt idx="15">
                  <c:v>0.383015434259148</c:v>
                </c:pt>
                <c:pt idx="16">
                  <c:v>0.372543176937548</c:v>
                </c:pt>
                <c:pt idx="17">
                  <c:v>0.362048980415034</c:v>
                </c:pt>
                <c:pt idx="18">
                  <c:v>0.351546634122085</c:v>
                </c:pt>
                <c:pt idx="19">
                  <c:v>0.3410606310463</c:v>
                </c:pt>
                <c:pt idx="20">
                  <c:v>0.330582876069457</c:v>
                </c:pt>
                <c:pt idx="21">
                  <c:v>0.32014807130114</c:v>
                </c:pt>
                <c:pt idx="22">
                  <c:v>0.309749416851804</c:v>
                </c:pt>
                <c:pt idx="23">
                  <c:v>0.299410577814141</c:v>
                </c:pt>
                <c:pt idx="24">
                  <c:v>0.289126884647368</c:v>
                </c:pt>
                <c:pt idx="25">
                  <c:v>0.278921806970398</c:v>
                </c:pt>
                <c:pt idx="26">
                  <c:v>0.268800665053343</c:v>
                </c:pt>
                <c:pt idx="27">
                  <c:v>0.25877759799576</c:v>
                </c:pt>
                <c:pt idx="28">
                  <c:v>0.248873835568584</c:v>
                </c:pt>
                <c:pt idx="29">
                  <c:v>0.239087120712295</c:v>
                </c:pt>
                <c:pt idx="30">
                  <c:v>0.229444887779762</c:v>
                </c:pt>
              </c:numCache>
            </c:numRef>
          </c:val>
          <c:smooth val="0"/>
        </c:ser>
        <c:ser>
          <c:idx val="1"/>
          <c:order val="1"/>
          <c:tx>
            <c:strRef>
              <c:f>DataSummary!$N$5</c:f>
              <c:strCache>
                <c:ptCount val="1"/>
                <c:pt idx="0">
                  <c:v>Scenario</c:v>
                </c:pt>
              </c:strCache>
            </c:strRef>
          </c:tx>
          <c:spPr>
            <a:solidFill>
              <a:srgbClr val="C0504D"/>
            </a:solidFill>
            <a:ln cap="rnd" w="47520">
              <a:solidFill>
                <a:srgbClr val="C0504D"/>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prstDash val="sysDash"/>
                </a:ln>
              </c:spPr>
            </c:leaderLines>
            <c:extLst>
              <c:ext xmlns:c15="http://schemas.microsoft.com/office/drawing/2012/chart" uri="{CE6537A1-D6FC-4f65-9D91-7224C49458BB}">
                <c15:showLeaderLines val="1"/>
              </c:ext>
            </c:extLst>
          </c:dLbls>
          <c:cat>
            <c:strRef>
              <c:f>Submodel2!$F$4:$AJ$4,Submodel2!$AN$4:$AO$4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Submodel2s!$F$42:$AJ$42</c:f>
              <c:numCache>
                <c:formatCode>0.000</c:formatCode>
                <c:ptCount val="31"/>
                <c:pt idx="0">
                  <c:v>0.534365474228587</c:v>
                </c:pt>
                <c:pt idx="1">
                  <c:v>0.524686633152395</c:v>
                </c:pt>
                <c:pt idx="2">
                  <c:v>0.514925733334578</c:v>
                </c:pt>
                <c:pt idx="3">
                  <c:v>0.505121533589734</c:v>
                </c:pt>
                <c:pt idx="4">
                  <c:v>0.495240178104909</c:v>
                </c:pt>
                <c:pt idx="5">
                  <c:v>0.485319639093388</c:v>
                </c:pt>
                <c:pt idx="6">
                  <c:v>0.475329236006316</c:v>
                </c:pt>
                <c:pt idx="7">
                  <c:v>0.465290272093689</c:v>
                </c:pt>
                <c:pt idx="8">
                  <c:v>0.455207284526337</c:v>
                </c:pt>
                <c:pt idx="9">
                  <c:v>0.445055484916579</c:v>
                </c:pt>
                <c:pt idx="10">
                  <c:v>0.434843150031901</c:v>
                </c:pt>
                <c:pt idx="11">
                  <c:v>0.424564911705834</c:v>
                </c:pt>
                <c:pt idx="12">
                  <c:v>0.414244665684707</c:v>
                </c:pt>
                <c:pt idx="13">
                  <c:v>0.403878555661746</c:v>
                </c:pt>
                <c:pt idx="14">
                  <c:v>0.393464708326065</c:v>
                </c:pt>
                <c:pt idx="15">
                  <c:v>0.383015434259148</c:v>
                </c:pt>
                <c:pt idx="16">
                  <c:v>0.372543176937548</c:v>
                </c:pt>
                <c:pt idx="17">
                  <c:v>0.362048980415034</c:v>
                </c:pt>
                <c:pt idx="18">
                  <c:v>0.351546634122085</c:v>
                </c:pt>
                <c:pt idx="19">
                  <c:v>0.3410606310463</c:v>
                </c:pt>
                <c:pt idx="20">
                  <c:v>0.330582876069457</c:v>
                </c:pt>
                <c:pt idx="21">
                  <c:v>0.32014807130114</c:v>
                </c:pt>
                <c:pt idx="22">
                  <c:v>0.309749416851804</c:v>
                </c:pt>
                <c:pt idx="23">
                  <c:v>0.299410577814141</c:v>
                </c:pt>
                <c:pt idx="24">
                  <c:v>0.289126884647368</c:v>
                </c:pt>
                <c:pt idx="25">
                  <c:v>0.278921806970398</c:v>
                </c:pt>
                <c:pt idx="26">
                  <c:v>0.268800665053343</c:v>
                </c:pt>
                <c:pt idx="27">
                  <c:v>0.25877759799576</c:v>
                </c:pt>
                <c:pt idx="28">
                  <c:v>0.248873835568584</c:v>
                </c:pt>
                <c:pt idx="29">
                  <c:v>0.239087120712295</c:v>
                </c:pt>
                <c:pt idx="30">
                  <c:v>0.229444887779762</c:v>
                </c:pt>
              </c:numCache>
            </c:numRef>
          </c:val>
          <c:smooth val="0"/>
        </c:ser>
        <c:hiLowLines>
          <c:spPr>
            <a:ln w="0">
              <a:noFill/>
            </a:ln>
          </c:spPr>
        </c:hiLowLines>
        <c:marker val="0"/>
        <c:axId val="11589613"/>
        <c:axId val="17461029"/>
      </c:lineChart>
      <c:catAx>
        <c:axId val="11589613"/>
        <c:scaling>
          <c:orientation val="minMax"/>
        </c:scaling>
        <c:delete val="0"/>
        <c:axPos val="b"/>
        <c:numFmt formatCode="0" sourceLinked="0"/>
        <c:majorTickMark val="none"/>
        <c:minorTickMark val="none"/>
        <c:tickLblPos val="nextTo"/>
        <c:spPr>
          <a:ln w="9360">
            <a:solidFill>
              <a:schemeClr val="dk1">
                <a:lumMod val="15000"/>
                <a:lumOff val="85000"/>
              </a:schemeClr>
            </a:solidFill>
            <a:round/>
          </a:ln>
        </c:spPr>
        <c:txPr>
          <a:bodyPr/>
          <a:lstStyle/>
          <a:p>
            <a:pPr>
              <a:defRPr sz="1000" b="0" u="none" strike="noStrike">
                <a:solidFill>
                  <a:srgbClr val="000000"/>
                </a:solidFill>
                <a:uFillTx/>
                <a:latin typeface="Calibri"/>
              </a:defRPr>
            </a:pPr>
          </a:p>
        </c:txPr>
        <c:crossAx val="17461029"/>
        <c:crosses val="autoZero"/>
        <c:auto val="1"/>
        <c:lblAlgn val="ctr"/>
        <c:lblOffset val="100"/>
        <c:noMultiLvlLbl val="0"/>
      </c:catAx>
      <c:valAx>
        <c:axId val="17461029"/>
        <c:scaling>
          <c:orientation val="minMax"/>
          <c:min val="0"/>
        </c:scaling>
        <c:delete val="0"/>
        <c:axPos val="l"/>
        <c:majorGridlines>
          <c:spPr>
            <a:ln w="9360">
              <a:solidFill>
                <a:schemeClr val="dk1">
                  <a:lumMod val="15000"/>
                  <a:lumOff val="85000"/>
                </a:schemeClr>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11589613"/>
        <c:crosses val="autoZero"/>
        <c:crossBetween val="between"/>
      </c:valAx>
      <c:spPr>
        <a:no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000000"/>
      </a:solidFill>
      <a:round/>
    </a:ln>
  </c:spPr>
</c:chartSpace>
</file>

<file path=xl/charts/chart32.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Submodel1!$F$4:$AJ$4,Submodel1!$AN$4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Submodel1!$F$31:$AJ$31</c:f>
              <c:numCache>
                <c:formatCode>0.000</c:formatCode>
                <c:ptCount val="31"/>
                <c:pt idx="0">
                  <c:v>0.0677022630615569</c:v>
                </c:pt>
                <c:pt idx="1">
                  <c:v>0.0669534098507651</c:v>
                </c:pt>
                <c:pt idx="2">
                  <c:v>0.0656883514387603</c:v>
                </c:pt>
                <c:pt idx="3">
                  <c:v>0.0647786111044966</c:v>
                </c:pt>
                <c:pt idx="4">
                  <c:v>0.0642516429049223</c:v>
                </c:pt>
                <c:pt idx="5">
                  <c:v>0.0639061464485218</c:v>
                </c:pt>
                <c:pt idx="6">
                  <c:v>0.0623793377984585</c:v>
                </c:pt>
                <c:pt idx="7">
                  <c:v>0.0622745482029363</c:v>
                </c:pt>
                <c:pt idx="8">
                  <c:v>0.0619098977628125</c:v>
                </c:pt>
                <c:pt idx="9">
                  <c:v>0.0611112862337964</c:v>
                </c:pt>
                <c:pt idx="10">
                  <c:v>0.0601045774720925</c:v>
                </c:pt>
                <c:pt idx="11">
                  <c:v>0.0589993838595753</c:v>
                </c:pt>
                <c:pt idx="12">
                  <c:v>0.0581590077984639</c:v>
                </c:pt>
                <c:pt idx="13">
                  <c:v>0.0574358553706895</c:v>
                </c:pt>
                <c:pt idx="14">
                  <c:v>0.0569058216975795</c:v>
                </c:pt>
                <c:pt idx="15">
                  <c:v>0.0565958912568443</c:v>
                </c:pt>
                <c:pt idx="16">
                  <c:v>0.0558207151259347</c:v>
                </c:pt>
                <c:pt idx="17">
                  <c:v>0.055493723918921</c:v>
                </c:pt>
                <c:pt idx="18">
                  <c:v>0.0551749888533291</c:v>
                </c:pt>
                <c:pt idx="19">
                  <c:v>0.0547547714463146</c:v>
                </c:pt>
                <c:pt idx="20">
                  <c:v>0.0542752831823357</c:v>
                </c:pt>
                <c:pt idx="21">
                  <c:v>0.0535693151279868</c:v>
                </c:pt>
                <c:pt idx="22">
                  <c:v>0.0531526893645089</c:v>
                </c:pt>
                <c:pt idx="23">
                  <c:v>0.0528125798156469</c:v>
                </c:pt>
                <c:pt idx="24">
                  <c:v>0.052449184065809</c:v>
                </c:pt>
                <c:pt idx="25">
                  <c:v>0.0521256761971904</c:v>
                </c:pt>
                <c:pt idx="26">
                  <c:v>0.0514188838585692</c:v>
                </c:pt>
                <c:pt idx="27">
                  <c:v>0.0511436675489254</c:v>
                </c:pt>
                <c:pt idx="28">
                  <c:v>0.0508176326835639</c:v>
                </c:pt>
                <c:pt idx="29">
                  <c:v>0.0504436371098265</c:v>
                </c:pt>
                <c:pt idx="30">
                  <c:v>0.0500517898998631</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Submodel1!$F$4:$AJ$4,Submodel1!$AN$4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Submodel1s!$F$31:$AJ$31</c:f>
              <c:numCache>
                <c:formatCode>0.000</c:formatCode>
                <c:ptCount val="31"/>
                <c:pt idx="0">
                  <c:v>0.0677022630615569</c:v>
                </c:pt>
                <c:pt idx="1">
                  <c:v>0.0651470366424987</c:v>
                </c:pt>
                <c:pt idx="2">
                  <c:v>0.0622280799337511</c:v>
                </c:pt>
                <c:pt idx="3">
                  <c:v>0.0597892173145911</c:v>
                </c:pt>
                <c:pt idx="4">
                  <c:v>0.057832679624453</c:v>
                </c:pt>
                <c:pt idx="5">
                  <c:v>0.0561355644834367</c:v>
                </c:pt>
                <c:pt idx="6">
                  <c:v>0.0533276895140284</c:v>
                </c:pt>
                <c:pt idx="7">
                  <c:v>0.0538108527065144</c:v>
                </c:pt>
                <c:pt idx="8">
                  <c:v>0.0539936562397922</c:v>
                </c:pt>
                <c:pt idx="9">
                  <c:v>0.0537084838650761</c:v>
                </c:pt>
                <c:pt idx="10">
                  <c:v>0.0531845928153609</c:v>
                </c:pt>
                <c:pt idx="11">
                  <c:v>0.0525335357759253</c:v>
                </c:pt>
                <c:pt idx="12">
                  <c:v>0.0521182130234166</c:v>
                </c:pt>
                <c:pt idx="13">
                  <c:v>0.0517919924871861</c:v>
                </c:pt>
                <c:pt idx="14">
                  <c:v>0.0516316155142076</c:v>
                </c:pt>
                <c:pt idx="15">
                  <c:v>0.0516650487428081</c:v>
                </c:pt>
                <c:pt idx="16">
                  <c:v>0.051211155039202</c:v>
                </c:pt>
                <c:pt idx="17">
                  <c:v>0.0511829461489088</c:v>
                </c:pt>
                <c:pt idx="18">
                  <c:v>0.0511421981496185</c:v>
                </c:pt>
                <c:pt idx="19">
                  <c:v>0.050981215026324</c:v>
                </c:pt>
                <c:pt idx="20">
                  <c:v>0.0507438075364339</c:v>
                </c:pt>
                <c:pt idx="21">
                  <c:v>0.0502646721084199</c:v>
                </c:pt>
                <c:pt idx="22">
                  <c:v>0.0500596681405554</c:v>
                </c:pt>
                <c:pt idx="23">
                  <c:v>0.0499168111689294</c:v>
                </c:pt>
                <c:pt idx="24">
                  <c:v>0.0497374371601287</c:v>
                </c:pt>
                <c:pt idx="25">
                  <c:v>0.0495855983256037</c:v>
                </c:pt>
                <c:pt idx="26">
                  <c:v>0.0490399015885095</c:v>
                </c:pt>
                <c:pt idx="27">
                  <c:v>0.0489148852402468</c:v>
                </c:pt>
                <c:pt idx="28">
                  <c:v>0.0487290372316211</c:v>
                </c:pt>
                <c:pt idx="29">
                  <c:v>0.0484860433641299</c:v>
                </c:pt>
                <c:pt idx="30">
                  <c:v>0.0482166867542093</c:v>
                </c:pt>
              </c:numCache>
            </c:numRef>
          </c:val>
          <c:smooth val="0"/>
        </c:ser>
        <c:hiLowLines>
          <c:spPr>
            <a:ln w="0">
              <a:noFill/>
            </a:ln>
          </c:spPr>
        </c:hiLowLines>
        <c:marker val="0"/>
        <c:axId val="73931725"/>
        <c:axId val="19146233"/>
      </c:lineChart>
      <c:catAx>
        <c:axId val="73931725"/>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9146233"/>
        <c:crosses val="autoZero"/>
        <c:auto val="1"/>
        <c:lblAlgn val="ctr"/>
        <c:lblOffset val="100"/>
        <c:noMultiLvlLbl val="0"/>
      </c:catAx>
      <c:valAx>
        <c:axId val="19146233"/>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73931725"/>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3.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Submodel3s!$F$4:$AJ$4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Submodel3!$F$32:$AJ$32</c:f>
              <c:numCache>
                <c:formatCode>0.000</c:formatCode>
                <c:ptCount val="31"/>
                <c:pt idx="0">
                  <c:v>0.0617314889888372</c:v>
                </c:pt>
                <c:pt idx="1">
                  <c:v>0.0614292370714875</c:v>
                </c:pt>
                <c:pt idx="2">
                  <c:v>0.0605768592680664</c:v>
                </c:pt>
                <c:pt idx="3">
                  <c:v>0.0600469443492029</c:v>
                </c:pt>
                <c:pt idx="4">
                  <c:v>0.0598681595063646</c:v>
                </c:pt>
                <c:pt idx="5">
                  <c:v>0.0598416285762045</c:v>
                </c:pt>
                <c:pt idx="6">
                  <c:v>0.0586117914244666</c:v>
                </c:pt>
                <c:pt idx="7">
                  <c:v>0.0587786289906431</c:v>
                </c:pt>
                <c:pt idx="8">
                  <c:v>0.0586635859090447</c:v>
                </c:pt>
                <c:pt idx="9">
                  <c:v>0.0580960271475441</c:v>
                </c:pt>
                <c:pt idx="10">
                  <c:v>0.0573038685919134</c:v>
                </c:pt>
                <c:pt idx="11">
                  <c:v>0.0563980830460615</c:v>
                </c:pt>
                <c:pt idx="12">
                  <c:v>0.0557423195558353</c:v>
                </c:pt>
                <c:pt idx="13">
                  <c:v>0.0551898281084005</c:v>
                </c:pt>
                <c:pt idx="14">
                  <c:v>0.0548172494574615</c:v>
                </c:pt>
                <c:pt idx="15">
                  <c:v>0.0546523195726469</c:v>
                </c:pt>
                <c:pt idx="16">
                  <c:v>0.0540116645267681</c:v>
                </c:pt>
                <c:pt idx="17">
                  <c:v>0.0538088175805165</c:v>
                </c:pt>
                <c:pt idx="18">
                  <c:v>0.0536047540725624</c:v>
                </c:pt>
                <c:pt idx="19">
                  <c:v>0.05329073681937</c:v>
                </c:pt>
                <c:pt idx="20">
                  <c:v>0.0529097740509139</c:v>
                </c:pt>
                <c:pt idx="21">
                  <c:v>0.0522955447127409</c:v>
                </c:pt>
                <c:pt idx="22">
                  <c:v>0.0519640158551868</c:v>
                </c:pt>
                <c:pt idx="23">
                  <c:v>0.0517028013421872</c:v>
                </c:pt>
                <c:pt idx="24">
                  <c:v>0.0514126372060089</c:v>
                </c:pt>
                <c:pt idx="25">
                  <c:v>0.0511571217993365</c:v>
                </c:pt>
                <c:pt idx="26">
                  <c:v>0.0505138375554228</c:v>
                </c:pt>
                <c:pt idx="27">
                  <c:v>0.0502975878870249</c:v>
                </c:pt>
                <c:pt idx="28">
                  <c:v>0.0500263720669811</c:v>
                </c:pt>
                <c:pt idx="29">
                  <c:v>0.0497034128447464</c:v>
                </c:pt>
                <c:pt idx="30">
                  <c:v>0.0493591185054219</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Submodel3s!$F$4:$AJ$4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Submodel3s!$F$32:$AJ$32</c:f>
              <c:numCache>
                <c:formatCode>0.000</c:formatCode>
                <c:ptCount val="31"/>
                <c:pt idx="0">
                  <c:v>0.0617314889888372</c:v>
                </c:pt>
                <c:pt idx="1">
                  <c:v>0.0614292370714875</c:v>
                </c:pt>
                <c:pt idx="2">
                  <c:v>0.0605768592680664</c:v>
                </c:pt>
                <c:pt idx="3">
                  <c:v>0.0600469443492029</c:v>
                </c:pt>
                <c:pt idx="4">
                  <c:v>0.0598681595063646</c:v>
                </c:pt>
                <c:pt idx="5">
                  <c:v>0.0598416285762045</c:v>
                </c:pt>
                <c:pt idx="6">
                  <c:v>0.0586117914244666</c:v>
                </c:pt>
                <c:pt idx="7">
                  <c:v>0.0587786289906431</c:v>
                </c:pt>
                <c:pt idx="8">
                  <c:v>0.0586635859090447</c:v>
                </c:pt>
                <c:pt idx="9">
                  <c:v>0.0580960271475441</c:v>
                </c:pt>
                <c:pt idx="10">
                  <c:v>0.0573038685919134</c:v>
                </c:pt>
                <c:pt idx="11">
                  <c:v>0.0563980830460615</c:v>
                </c:pt>
                <c:pt idx="12">
                  <c:v>0.0557423195558353</c:v>
                </c:pt>
                <c:pt idx="13">
                  <c:v>0.0551898281084005</c:v>
                </c:pt>
                <c:pt idx="14">
                  <c:v>0.0548172494574615</c:v>
                </c:pt>
                <c:pt idx="15">
                  <c:v>0.0546523195726469</c:v>
                </c:pt>
                <c:pt idx="16">
                  <c:v>0.0540116645267681</c:v>
                </c:pt>
                <c:pt idx="17">
                  <c:v>0.0538088175805165</c:v>
                </c:pt>
                <c:pt idx="18">
                  <c:v>0.0536047540725624</c:v>
                </c:pt>
                <c:pt idx="19">
                  <c:v>0.05329073681937</c:v>
                </c:pt>
                <c:pt idx="20">
                  <c:v>0.0529097740509139</c:v>
                </c:pt>
                <c:pt idx="21">
                  <c:v>0.0522955447127409</c:v>
                </c:pt>
                <c:pt idx="22">
                  <c:v>0.0519640158551868</c:v>
                </c:pt>
                <c:pt idx="23">
                  <c:v>0.0517028013421872</c:v>
                </c:pt>
                <c:pt idx="24">
                  <c:v>0.0514126372060089</c:v>
                </c:pt>
                <c:pt idx="25">
                  <c:v>0.0511571217993365</c:v>
                </c:pt>
                <c:pt idx="26">
                  <c:v>0.0505138375554228</c:v>
                </c:pt>
                <c:pt idx="27">
                  <c:v>0.0502975878870249</c:v>
                </c:pt>
                <c:pt idx="28">
                  <c:v>0.0500263720669811</c:v>
                </c:pt>
                <c:pt idx="29">
                  <c:v>0.0497034128447464</c:v>
                </c:pt>
                <c:pt idx="30">
                  <c:v>0.0493591185054219</c:v>
                </c:pt>
              </c:numCache>
            </c:numRef>
          </c:val>
          <c:smooth val="0"/>
        </c:ser>
        <c:hiLowLines>
          <c:spPr>
            <a:ln w="0">
              <a:noFill/>
            </a:ln>
          </c:spPr>
        </c:hiLowLines>
        <c:marker val="0"/>
        <c:axId val="54285214"/>
        <c:axId val="84516810"/>
      </c:lineChart>
      <c:catAx>
        <c:axId val="54285214"/>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84516810"/>
        <c:crosses val="autoZero"/>
        <c:auto val="1"/>
        <c:lblAlgn val="ctr"/>
        <c:lblOffset val="100"/>
        <c:noMultiLvlLbl val="0"/>
      </c:catAx>
      <c:valAx>
        <c:axId val="84516810"/>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4285214"/>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4.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Submodel1!$F$33:$AJ$33</c:f>
              <c:numCache>
                <c:formatCode>#,##0.0</c:formatCode>
                <c:ptCount val="31"/>
                <c:pt idx="0">
                  <c:v>1715.56572138127</c:v>
                </c:pt>
                <c:pt idx="1">
                  <c:v>1778.47899962345</c:v>
                </c:pt>
                <c:pt idx="2">
                  <c:v>1841.86202703982</c:v>
                </c:pt>
                <c:pt idx="3">
                  <c:v>1906.05914819162</c:v>
                </c:pt>
                <c:pt idx="4">
                  <c:v>1971.92706598776</c:v>
                </c:pt>
                <c:pt idx="5">
                  <c:v>2039.64982191677</c:v>
                </c:pt>
                <c:pt idx="6">
                  <c:v>2107.13799844347</c:v>
                </c:pt>
                <c:pt idx="7">
                  <c:v>2177.03689565237</c:v>
                </c:pt>
                <c:pt idx="8">
                  <c:v>2248.90156758455</c:v>
                </c:pt>
                <c:pt idx="9">
                  <c:v>2322.03270107699</c:v>
                </c:pt>
                <c:pt idx="10">
                  <c:v>2395.92386334818</c:v>
                </c:pt>
                <c:pt idx="11">
                  <c:v>2470.35899056369</c:v>
                </c:pt>
                <c:pt idx="12">
                  <c:v>2545.76515181239</c:v>
                </c:pt>
                <c:pt idx="13">
                  <c:v>2622.4732434713</c:v>
                </c:pt>
                <c:pt idx="14">
                  <c:v>2701.04019093641</c:v>
                </c:pt>
                <c:pt idx="15">
                  <c:v>2782.05067901054</c:v>
                </c:pt>
                <c:pt idx="16">
                  <c:v>2864.29794417744</c:v>
                </c:pt>
                <c:pt idx="17">
                  <c:v>2949.07808490171</c:v>
                </c:pt>
                <c:pt idx="18">
                  <c:v>3036.46525865475</c:v>
                </c:pt>
                <c:pt idx="19">
                  <c:v>3126.10948101787</c:v>
                </c:pt>
                <c:pt idx="20">
                  <c:v>3218.06021270758</c:v>
                </c:pt>
                <c:pt idx="21">
                  <c:v>3311.41015563546</c:v>
                </c:pt>
                <c:pt idx="22">
                  <c:v>3407.24626277614</c:v>
                </c:pt>
                <c:pt idx="23">
                  <c:v>3505.74227885401</c:v>
                </c:pt>
                <c:pt idx="24">
                  <c:v>3607.07074312631</c:v>
                </c:pt>
                <c:pt idx="25">
                  <c:v>3711.30582778093</c:v>
                </c:pt>
                <c:pt idx="26">
                  <c:v>3817.21116880263</c:v>
                </c:pt>
                <c:pt idx="27">
                  <c:v>3926.32932114774</c:v>
                </c:pt>
                <c:pt idx="28">
                  <c:v>4038.42057602702</c:v>
                </c:pt>
                <c:pt idx="29">
                  <c:v>4153.55704943519</c:v>
                </c:pt>
                <c:pt idx="30">
                  <c:v>4271.48068414574</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Submodel1s!$F$33:$AJ$33</c:f>
              <c:numCache>
                <c:formatCode>#,##0.0</c:formatCode>
                <c:ptCount val="31"/>
                <c:pt idx="0">
                  <c:v>1715.56572138127</c:v>
                </c:pt>
                <c:pt idx="1">
                  <c:v>1775.46799953036</c:v>
                </c:pt>
                <c:pt idx="2">
                  <c:v>1832.77334942004</c:v>
                </c:pt>
                <c:pt idx="3">
                  <c:v>1887.76625319148</c:v>
                </c:pt>
                <c:pt idx="4">
                  <c:v>1941.22261888048</c:v>
                </c:pt>
                <c:pt idx="5">
                  <c:v>1993.22559934829</c:v>
                </c:pt>
                <c:pt idx="6">
                  <c:v>2041.63315001282</c:v>
                </c:pt>
                <c:pt idx="7">
                  <c:v>2092.55272762575</c:v>
                </c:pt>
                <c:pt idx="8">
                  <c:v>2145.51421387799</c:v>
                </c:pt>
                <c:pt idx="9">
                  <c:v>2199.8284956381</c:v>
                </c:pt>
                <c:pt idx="10">
                  <c:v>2255.01425853313</c:v>
                </c:pt>
                <c:pt idx="11">
                  <c:v>2310.8756857652</c:v>
                </c:pt>
                <c:pt idx="12">
                  <c:v>2367.81875695608</c:v>
                </c:pt>
                <c:pt idx="13">
                  <c:v>2426.14645130333</c:v>
                </c:pt>
                <c:pt idx="14">
                  <c:v>2486.36187233763</c:v>
                </c:pt>
                <c:pt idx="15">
                  <c:v>2548.982484238</c:v>
                </c:pt>
                <c:pt idx="16">
                  <c:v>2612.88194335702</c:v>
                </c:pt>
                <c:pt idx="17">
                  <c:v>2679.23321998708</c:v>
                </c:pt>
                <c:pt idx="18">
                  <c:v>2748.08111039016</c:v>
                </c:pt>
                <c:pt idx="19">
                  <c:v>2819.08953154085</c:v>
                </c:pt>
                <c:pt idx="20">
                  <c:v>2892.28886415044</c:v>
                </c:pt>
                <c:pt idx="21">
                  <c:v>2966.85362281679</c:v>
                </c:pt>
                <c:pt idx="22">
                  <c:v>3043.75228176738</c:v>
                </c:pt>
                <c:pt idx="23">
                  <c:v>3123.12660918845</c:v>
                </c:pt>
                <c:pt idx="24">
                  <c:v>3205.11645922483</c:v>
                </c:pt>
                <c:pt idx="25">
                  <c:v>3289.77458942085</c:v>
                </c:pt>
                <c:pt idx="26">
                  <c:v>3375.99518579008</c:v>
                </c:pt>
                <c:pt idx="27">
                  <c:v>3465.13792921617</c:v>
                </c:pt>
                <c:pt idx="28">
                  <c:v>3556.97891126858</c:v>
                </c:pt>
                <c:pt idx="29">
                  <c:v>3651.57162228276</c:v>
                </c:pt>
                <c:pt idx="30">
                  <c:v>3748.68060908455</c:v>
                </c:pt>
              </c:numCache>
            </c:numRef>
          </c:val>
          <c:smooth val="0"/>
        </c:ser>
        <c:hiLowLines>
          <c:spPr>
            <a:ln w="0">
              <a:noFill/>
            </a:ln>
          </c:spPr>
        </c:hiLowLines>
        <c:marker val="0"/>
        <c:axId val="78795066"/>
        <c:axId val="94259458"/>
      </c:lineChart>
      <c:catAx>
        <c:axId val="7879506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4259458"/>
        <c:crosses val="autoZero"/>
        <c:auto val="1"/>
        <c:lblAlgn val="ctr"/>
        <c:lblOffset val="100"/>
        <c:noMultiLvlLbl val="0"/>
      </c:catAx>
      <c:valAx>
        <c:axId val="94259458"/>
        <c:scaling>
          <c:orientation val="minMax"/>
          <c:min val="0"/>
        </c:scaling>
        <c:delete val="0"/>
        <c:axPos val="l"/>
        <c:majorGridlines>
          <c:spPr>
            <a:ln w="9360">
              <a:solidFill>
                <a:srgbClr val="878787"/>
              </a:solidFill>
              <a:round/>
            </a:ln>
          </c:spPr>
        </c:majorGridlines>
        <c:numFmt formatCode="General"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7879506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5.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Submodel3!$F$34:$AJ$34</c:f>
              <c:numCache>
                <c:formatCode>#,##0.0</c:formatCode>
                <c:ptCount val="31"/>
                <c:pt idx="0">
                  <c:v>1705.97198379763</c:v>
                </c:pt>
                <c:pt idx="1">
                  <c:v>1759.37682268005</c:v>
                </c:pt>
                <c:pt idx="2">
                  <c:v>1813.33960756185</c:v>
                </c:pt>
                <c:pt idx="3">
                  <c:v>1868.2036086923</c:v>
                </c:pt>
                <c:pt idx="4">
                  <c:v>1924.80260290799</c:v>
                </c:pt>
                <c:pt idx="5">
                  <c:v>1983.30093643862</c:v>
                </c:pt>
                <c:pt idx="6">
                  <c:v>2041.658474015</c:v>
                </c:pt>
                <c:pt idx="7">
                  <c:v>2102.44332138797</c:v>
                </c:pt>
                <c:pt idx="8">
                  <c:v>2165.20619488478</c:v>
                </c:pt>
                <c:pt idx="9">
                  <c:v>2229.26293535427</c:v>
                </c:pt>
                <c:pt idx="10">
                  <c:v>2294.12505659045</c:v>
                </c:pt>
                <c:pt idx="11">
                  <c:v>2359.58725334923</c:v>
                </c:pt>
                <c:pt idx="12">
                  <c:v>2426.05871211584</c:v>
                </c:pt>
                <c:pt idx="13">
                  <c:v>2493.85155712394</c:v>
                </c:pt>
                <c:pt idx="14">
                  <c:v>2563.48932247156</c:v>
                </c:pt>
                <c:pt idx="15">
                  <c:v>2635.51746204966</c:v>
                </c:pt>
                <c:pt idx="16">
                  <c:v>2708.78347212063</c:v>
                </c:pt>
                <c:pt idx="17">
                  <c:v>2784.50847652692</c:v>
                </c:pt>
                <c:pt idx="18">
                  <c:v>2862.75262889413</c:v>
                </c:pt>
                <c:pt idx="19">
                  <c:v>2943.17750366844</c:v>
                </c:pt>
                <c:pt idx="20">
                  <c:v>3025.8233495196</c:v>
                </c:pt>
                <c:pt idx="21">
                  <c:v>3109.83250478942</c:v>
                </c:pt>
                <c:pt idx="22">
                  <c:v>3196.22312458758</c:v>
                </c:pt>
                <c:pt idx="23">
                  <c:v>3285.15236410643</c:v>
                </c:pt>
                <c:pt idx="24">
                  <c:v>3376.77596033722</c:v>
                </c:pt>
                <c:pt idx="25">
                  <c:v>3471.15773204592</c:v>
                </c:pt>
                <c:pt idx="26">
                  <c:v>3567.13705240763</c:v>
                </c:pt>
                <c:pt idx="27">
                  <c:v>3666.15331516483</c:v>
                </c:pt>
                <c:pt idx="28">
                  <c:v>3767.9774990619</c:v>
                </c:pt>
                <c:pt idx="29">
                  <c:v>3872.67265580584</c:v>
                </c:pt>
                <c:pt idx="30">
                  <c:v>3979.99454758195</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Submodel3s!$F$34:$AJ$34</c:f>
              <c:numCache>
                <c:formatCode>#,##0.0</c:formatCode>
                <c:ptCount val="31"/>
                <c:pt idx="0">
                  <c:v>1705.97198379763</c:v>
                </c:pt>
                <c:pt idx="1">
                  <c:v>1759.37682268005</c:v>
                </c:pt>
                <c:pt idx="2">
                  <c:v>1813.33960756185</c:v>
                </c:pt>
                <c:pt idx="3">
                  <c:v>1868.2036086923</c:v>
                </c:pt>
                <c:pt idx="4">
                  <c:v>1924.80260290799</c:v>
                </c:pt>
                <c:pt idx="5">
                  <c:v>1983.30093643862</c:v>
                </c:pt>
                <c:pt idx="6">
                  <c:v>2041.658474015</c:v>
                </c:pt>
                <c:pt idx="7">
                  <c:v>2102.44332138797</c:v>
                </c:pt>
                <c:pt idx="8">
                  <c:v>2165.20619488478</c:v>
                </c:pt>
                <c:pt idx="9">
                  <c:v>2229.26293535427</c:v>
                </c:pt>
                <c:pt idx="10">
                  <c:v>2294.12505659045</c:v>
                </c:pt>
                <c:pt idx="11">
                  <c:v>2359.58725334923</c:v>
                </c:pt>
                <c:pt idx="12">
                  <c:v>2426.05871211584</c:v>
                </c:pt>
                <c:pt idx="13">
                  <c:v>2493.85155712394</c:v>
                </c:pt>
                <c:pt idx="14">
                  <c:v>2563.48932247156</c:v>
                </c:pt>
                <c:pt idx="15">
                  <c:v>2635.51746204966</c:v>
                </c:pt>
                <c:pt idx="16">
                  <c:v>2708.78347212063</c:v>
                </c:pt>
                <c:pt idx="17">
                  <c:v>2784.50847652692</c:v>
                </c:pt>
                <c:pt idx="18">
                  <c:v>2862.75262889413</c:v>
                </c:pt>
                <c:pt idx="19">
                  <c:v>2943.17750366844</c:v>
                </c:pt>
                <c:pt idx="20">
                  <c:v>3025.8233495196</c:v>
                </c:pt>
                <c:pt idx="21">
                  <c:v>3109.83250478942</c:v>
                </c:pt>
                <c:pt idx="22">
                  <c:v>3196.22312458758</c:v>
                </c:pt>
                <c:pt idx="23">
                  <c:v>3285.15236410643</c:v>
                </c:pt>
                <c:pt idx="24">
                  <c:v>3376.77596033722</c:v>
                </c:pt>
                <c:pt idx="25">
                  <c:v>3471.15773204592</c:v>
                </c:pt>
                <c:pt idx="26">
                  <c:v>3567.13705240763</c:v>
                </c:pt>
                <c:pt idx="27">
                  <c:v>3666.15331516483</c:v>
                </c:pt>
                <c:pt idx="28">
                  <c:v>3767.9774990619</c:v>
                </c:pt>
                <c:pt idx="29">
                  <c:v>3872.67265580584</c:v>
                </c:pt>
                <c:pt idx="30">
                  <c:v>3979.99454758195</c:v>
                </c:pt>
              </c:numCache>
            </c:numRef>
          </c:val>
          <c:smooth val="0"/>
        </c:ser>
        <c:hiLowLines>
          <c:spPr>
            <a:ln w="0">
              <a:noFill/>
            </a:ln>
          </c:spPr>
        </c:hiLowLines>
        <c:marker val="0"/>
        <c:axId val="663631"/>
        <c:axId val="74252954"/>
      </c:lineChart>
      <c:catAx>
        <c:axId val="663631"/>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74252954"/>
        <c:crosses val="autoZero"/>
        <c:auto val="1"/>
        <c:lblAlgn val="ctr"/>
        <c:lblOffset val="100"/>
        <c:noMultiLvlLbl val="0"/>
      </c:catAx>
      <c:valAx>
        <c:axId val="74252954"/>
        <c:scaling>
          <c:orientation val="minMax"/>
          <c:min val="0"/>
        </c:scaling>
        <c:delete val="0"/>
        <c:axPos val="l"/>
        <c:majorGridlines>
          <c:spPr>
            <a:ln w="9360">
              <a:solidFill>
                <a:srgbClr val="878787"/>
              </a:solidFill>
              <a:round/>
            </a:ln>
          </c:spPr>
        </c:majorGridlines>
        <c:numFmt formatCode="General"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663631"/>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6.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Submodel2!$F$33:$AJ$33</c:f>
              <c:numCache>
                <c:formatCode>#,##0.0</c:formatCode>
                <c:ptCount val="31"/>
                <c:pt idx="0">
                  <c:v>1699.33550382149</c:v>
                </c:pt>
                <c:pt idx="1">
                  <c:v>1746.21209125058</c:v>
                </c:pt>
                <c:pt idx="2">
                  <c:v>1794.72147550266</c:v>
                </c:pt>
                <c:pt idx="3">
                  <c:v>1844.75609703778</c:v>
                </c:pt>
                <c:pt idx="4">
                  <c:v>1896.57942167587</c:v>
                </c:pt>
                <c:pt idx="5">
                  <c:v>1950.08891774369</c:v>
                </c:pt>
                <c:pt idx="6">
                  <c:v>2005.55280010802</c:v>
                </c:pt>
                <c:pt idx="7">
                  <c:v>2062.96599296567</c:v>
                </c:pt>
                <c:pt idx="8">
                  <c:v>2122.41835212393</c:v>
                </c:pt>
                <c:pt idx="9">
                  <c:v>2184.18729802905</c:v>
                </c:pt>
                <c:pt idx="10">
                  <c:v>2248.37000705467</c:v>
                </c:pt>
                <c:pt idx="11">
                  <c:v>2315.16029760025</c:v>
                </c:pt>
                <c:pt idx="12">
                  <c:v>2384.57142448197</c:v>
                </c:pt>
                <c:pt idx="13">
                  <c:v>2456.80657603946</c:v>
                </c:pt>
                <c:pt idx="14">
                  <c:v>2532.07514780991</c:v>
                </c:pt>
                <c:pt idx="15">
                  <c:v>2610.49940185374</c:v>
                </c:pt>
                <c:pt idx="16">
                  <c:v>2692.20736522399</c:v>
                </c:pt>
                <c:pt idx="17">
                  <c:v>2777.4283721833</c:v>
                </c:pt>
                <c:pt idx="18">
                  <c:v>2866.30471594397</c:v>
                </c:pt>
                <c:pt idx="19">
                  <c:v>2958.88891528493</c:v>
                </c:pt>
                <c:pt idx="20">
                  <c:v>3055.53000348654</c:v>
                </c:pt>
                <c:pt idx="21">
                  <c:v>3156.19759061899</c:v>
                </c:pt>
                <c:pt idx="22">
                  <c:v>3261.25925548216</c:v>
                </c:pt>
                <c:pt idx="23">
                  <c:v>3370.79744239067</c:v>
                </c:pt>
                <c:pt idx="24">
                  <c:v>3485.2033918156</c:v>
                </c:pt>
                <c:pt idx="25">
                  <c:v>3604.578821312</c:v>
                </c:pt>
                <c:pt idx="26">
                  <c:v>3729.23825345652</c:v>
                </c:pt>
                <c:pt idx="27">
                  <c:v>3859.40649917914</c:v>
                </c:pt>
                <c:pt idx="28">
                  <c:v>3995.2129182684</c:v>
                </c:pt>
                <c:pt idx="29">
                  <c:v>4137.1164246506</c:v>
                </c:pt>
                <c:pt idx="30">
                  <c:v>4285.16179670809</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Submodel2s!$F$33:$AJ$33</c:f>
              <c:numCache>
                <c:formatCode>#,##0.0</c:formatCode>
                <c:ptCount val="31"/>
                <c:pt idx="0">
                  <c:v>1699.33550382149</c:v>
                </c:pt>
                <c:pt idx="1">
                  <c:v>1746.21209125058</c:v>
                </c:pt>
                <c:pt idx="2">
                  <c:v>1794.72147550266</c:v>
                </c:pt>
                <c:pt idx="3">
                  <c:v>1844.75609703778</c:v>
                </c:pt>
                <c:pt idx="4">
                  <c:v>1896.57942167587</c:v>
                </c:pt>
                <c:pt idx="5">
                  <c:v>1950.08891774369</c:v>
                </c:pt>
                <c:pt idx="6">
                  <c:v>2005.55280010802</c:v>
                </c:pt>
                <c:pt idx="7">
                  <c:v>2062.96599296567</c:v>
                </c:pt>
                <c:pt idx="8">
                  <c:v>2122.41835212393</c:v>
                </c:pt>
                <c:pt idx="9">
                  <c:v>2184.18729802905</c:v>
                </c:pt>
                <c:pt idx="10">
                  <c:v>2248.37000705467</c:v>
                </c:pt>
                <c:pt idx="11">
                  <c:v>2315.16029760025</c:v>
                </c:pt>
                <c:pt idx="12">
                  <c:v>2384.57142448197</c:v>
                </c:pt>
                <c:pt idx="13">
                  <c:v>2456.80657603946</c:v>
                </c:pt>
                <c:pt idx="14">
                  <c:v>2532.07514780991</c:v>
                </c:pt>
                <c:pt idx="15">
                  <c:v>2610.49940185374</c:v>
                </c:pt>
                <c:pt idx="16">
                  <c:v>2692.20736522399</c:v>
                </c:pt>
                <c:pt idx="17">
                  <c:v>2777.4283721833</c:v>
                </c:pt>
                <c:pt idx="18">
                  <c:v>2866.30471594397</c:v>
                </c:pt>
                <c:pt idx="19">
                  <c:v>2958.88891528493</c:v>
                </c:pt>
                <c:pt idx="20">
                  <c:v>3055.53000348654</c:v>
                </c:pt>
                <c:pt idx="21">
                  <c:v>3156.19759061899</c:v>
                </c:pt>
                <c:pt idx="22">
                  <c:v>3261.25925548216</c:v>
                </c:pt>
                <c:pt idx="23">
                  <c:v>3370.79744239067</c:v>
                </c:pt>
                <c:pt idx="24">
                  <c:v>3485.2033918156</c:v>
                </c:pt>
                <c:pt idx="25">
                  <c:v>3604.578821312</c:v>
                </c:pt>
                <c:pt idx="26">
                  <c:v>3729.23825345652</c:v>
                </c:pt>
                <c:pt idx="27">
                  <c:v>3859.40649917914</c:v>
                </c:pt>
                <c:pt idx="28">
                  <c:v>3995.2129182684</c:v>
                </c:pt>
                <c:pt idx="29">
                  <c:v>4137.1164246506</c:v>
                </c:pt>
                <c:pt idx="30">
                  <c:v>4285.16179670809</c:v>
                </c:pt>
              </c:numCache>
            </c:numRef>
          </c:val>
          <c:smooth val="0"/>
        </c:ser>
        <c:hiLowLines>
          <c:spPr>
            <a:ln w="0">
              <a:noFill/>
            </a:ln>
          </c:spPr>
        </c:hiLowLines>
        <c:marker val="0"/>
        <c:axId val="50247086"/>
        <c:axId val="71351408"/>
      </c:lineChart>
      <c:catAx>
        <c:axId val="5024708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71351408"/>
        <c:crosses val="autoZero"/>
        <c:auto val="1"/>
        <c:lblAlgn val="ctr"/>
        <c:lblOffset val="100"/>
        <c:noMultiLvlLbl val="0"/>
      </c:catAx>
      <c:valAx>
        <c:axId val="71351408"/>
        <c:scaling>
          <c:orientation val="minMax"/>
          <c:min val="0"/>
        </c:scaling>
        <c:delete val="0"/>
        <c:axPos val="l"/>
        <c:majorGridlines>
          <c:spPr>
            <a:ln w="9360">
              <a:solidFill>
                <a:srgbClr val="878787"/>
              </a:solidFill>
              <a:round/>
            </a:ln>
          </c:spPr>
        </c:majorGridlines>
        <c:numFmt formatCode="General"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024708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7.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Submodel2!$F$7:$AJ$7</c:f>
              <c:numCache>
                <c:formatCode>0.00%</c:formatCode>
                <c:ptCount val="31"/>
                <c:pt idx="0">
                  <c:v>0.0275155970087928</c:v>
                </c:pt>
                <c:pt idx="1">
                  <c:v>0.027585245717322</c:v>
                </c:pt>
                <c:pt idx="2">
                  <c:v>0.0277797780092948</c:v>
                </c:pt>
                <c:pt idx="3">
                  <c:v>0.0278787668270923</c:v>
                </c:pt>
                <c:pt idx="4">
                  <c:v>0.0280922365408125</c:v>
                </c:pt>
                <c:pt idx="5">
                  <c:v>0.0282136858895898</c:v>
                </c:pt>
                <c:pt idx="6">
                  <c:v>0.0284417196875844</c:v>
                </c:pt>
                <c:pt idx="7">
                  <c:v>0.0286271161021301</c:v>
                </c:pt>
                <c:pt idx="8">
                  <c:v>0.0288188750376805</c:v>
                </c:pt>
                <c:pt idx="9">
                  <c:v>0.0291030964010011</c:v>
                </c:pt>
                <c:pt idx="10">
                  <c:v>0.0293851672352208</c:v>
                </c:pt>
                <c:pt idx="11">
                  <c:v>0.0297060938973603</c:v>
                </c:pt>
                <c:pt idx="12">
                  <c:v>0.029981132172</c:v>
                </c:pt>
                <c:pt idx="13">
                  <c:v>0.0302927187736424</c:v>
                </c:pt>
                <c:pt idx="14">
                  <c:v>0.0306367511811951</c:v>
                </c:pt>
                <c:pt idx="15">
                  <c:v>0.0309723248583924</c:v>
                </c:pt>
                <c:pt idx="16">
                  <c:v>0.0312997441455933</c:v>
                </c:pt>
                <c:pt idx="17">
                  <c:v>0.0316546964621456</c:v>
                </c:pt>
                <c:pt idx="18">
                  <c:v>0.0319995088445078</c:v>
                </c:pt>
                <c:pt idx="19">
                  <c:v>0.0323008920949535</c:v>
                </c:pt>
                <c:pt idx="20">
                  <c:v>0.0326612762318923</c:v>
                </c:pt>
                <c:pt idx="21">
                  <c:v>0.032946031299834</c:v>
                </c:pt>
                <c:pt idx="22">
                  <c:v>0.0332874168510366</c:v>
                </c:pt>
                <c:pt idx="23">
                  <c:v>0.0335876967537554</c:v>
                </c:pt>
                <c:pt idx="24">
                  <c:v>0.0339403216539123</c:v>
                </c:pt>
                <c:pt idx="25">
                  <c:v>0.0342520697003608</c:v>
                </c:pt>
                <c:pt idx="26">
                  <c:v>0.0345836332964826</c:v>
                </c:pt>
                <c:pt idx="27">
                  <c:v>0.0349047813188044</c:v>
                </c:pt>
                <c:pt idx="28">
                  <c:v>0.0351884205818032</c:v>
                </c:pt>
                <c:pt idx="29">
                  <c:v>0.0355183839472835</c:v>
                </c:pt>
                <c:pt idx="30">
                  <c:v>0.0357846762966041</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Submodel2s!$F$7:$AJ$7</c:f>
              <c:numCache>
                <c:formatCode>0.0000</c:formatCode>
                <c:ptCount val="31"/>
                <c:pt idx="0">
                  <c:v>0.0275155970087928</c:v>
                </c:pt>
                <c:pt idx="1">
                  <c:v>0.027585245717322</c:v>
                </c:pt>
                <c:pt idx="2">
                  <c:v>0.0277797780092948</c:v>
                </c:pt>
                <c:pt idx="3">
                  <c:v>0.0278787668270923</c:v>
                </c:pt>
                <c:pt idx="4">
                  <c:v>0.0280922365408125</c:v>
                </c:pt>
                <c:pt idx="5">
                  <c:v>0.0282136858895898</c:v>
                </c:pt>
                <c:pt idx="6">
                  <c:v>0.0284417196875844</c:v>
                </c:pt>
                <c:pt idx="7">
                  <c:v>0.0286271161021301</c:v>
                </c:pt>
                <c:pt idx="8">
                  <c:v>0.0288188750376805</c:v>
                </c:pt>
                <c:pt idx="9">
                  <c:v>0.0291030964010011</c:v>
                </c:pt>
                <c:pt idx="10">
                  <c:v>0.0293851672352208</c:v>
                </c:pt>
                <c:pt idx="11">
                  <c:v>0.0297060938973603</c:v>
                </c:pt>
                <c:pt idx="12">
                  <c:v>0.029981132172</c:v>
                </c:pt>
                <c:pt idx="13">
                  <c:v>0.0302927187736424</c:v>
                </c:pt>
                <c:pt idx="14">
                  <c:v>0.0306367511811951</c:v>
                </c:pt>
                <c:pt idx="15">
                  <c:v>0.0309723248583924</c:v>
                </c:pt>
                <c:pt idx="16">
                  <c:v>0.0312997441455933</c:v>
                </c:pt>
                <c:pt idx="17">
                  <c:v>0.0316546964621456</c:v>
                </c:pt>
                <c:pt idx="18">
                  <c:v>0.0319995088445078</c:v>
                </c:pt>
                <c:pt idx="19">
                  <c:v>0.0323008920949535</c:v>
                </c:pt>
                <c:pt idx="20">
                  <c:v>0.0326612762318923</c:v>
                </c:pt>
                <c:pt idx="21">
                  <c:v>0.032946031299834</c:v>
                </c:pt>
                <c:pt idx="22">
                  <c:v>0.0332874168510366</c:v>
                </c:pt>
                <c:pt idx="23">
                  <c:v>0.0335876967537554</c:v>
                </c:pt>
                <c:pt idx="24">
                  <c:v>0.0339403216539123</c:v>
                </c:pt>
                <c:pt idx="25">
                  <c:v>0.0342520697003608</c:v>
                </c:pt>
                <c:pt idx="26">
                  <c:v>0.0345836332964826</c:v>
                </c:pt>
                <c:pt idx="27">
                  <c:v>0.0349047813188044</c:v>
                </c:pt>
                <c:pt idx="28">
                  <c:v>0.0351884205818032</c:v>
                </c:pt>
                <c:pt idx="29">
                  <c:v>0.0355183839472835</c:v>
                </c:pt>
                <c:pt idx="30">
                  <c:v>0.0357846762966041</c:v>
                </c:pt>
              </c:numCache>
            </c:numRef>
          </c:val>
          <c:smooth val="0"/>
        </c:ser>
        <c:hiLowLines>
          <c:spPr>
            <a:ln w="0">
              <a:noFill/>
            </a:ln>
          </c:spPr>
        </c:hiLowLines>
        <c:marker val="0"/>
        <c:axId val="93977328"/>
        <c:axId val="57576441"/>
      </c:lineChart>
      <c:catAx>
        <c:axId val="93977328"/>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57576441"/>
        <c:crosses val="autoZero"/>
        <c:auto val="1"/>
        <c:lblAlgn val="ctr"/>
        <c:lblOffset val="100"/>
        <c:noMultiLvlLbl val="0"/>
      </c:catAx>
      <c:valAx>
        <c:axId val="57576441"/>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93977328"/>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8.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Submodel2!$F$32:$AJ$32</c:f>
              <c:numCache>
                <c:formatCode>0.000</c:formatCode>
                <c:ptCount val="31"/>
                <c:pt idx="0">
                  <c:v>0.057601198554039</c:v>
                </c:pt>
                <c:pt idx="1">
                  <c:v>0.057601198554039</c:v>
                </c:pt>
                <c:pt idx="2">
                  <c:v>0.057601198554039</c:v>
                </c:pt>
                <c:pt idx="3">
                  <c:v>0.057601198554039</c:v>
                </c:pt>
                <c:pt idx="4">
                  <c:v>0.057601198554039</c:v>
                </c:pt>
                <c:pt idx="5">
                  <c:v>0.057601198554039</c:v>
                </c:pt>
                <c:pt idx="6">
                  <c:v>0.057601198554039</c:v>
                </c:pt>
                <c:pt idx="7">
                  <c:v>0.057601198554039</c:v>
                </c:pt>
                <c:pt idx="8">
                  <c:v>0.057601198554039</c:v>
                </c:pt>
                <c:pt idx="9">
                  <c:v>0.057601198554039</c:v>
                </c:pt>
                <c:pt idx="10">
                  <c:v>0.057601198554039</c:v>
                </c:pt>
                <c:pt idx="11">
                  <c:v>0.057601198554039</c:v>
                </c:pt>
                <c:pt idx="12">
                  <c:v>0.057601198554039</c:v>
                </c:pt>
                <c:pt idx="13">
                  <c:v>0.057601198554039</c:v>
                </c:pt>
                <c:pt idx="14">
                  <c:v>0.057601198554039</c:v>
                </c:pt>
                <c:pt idx="15">
                  <c:v>0.057601198554039</c:v>
                </c:pt>
                <c:pt idx="16">
                  <c:v>0.057601198554039</c:v>
                </c:pt>
                <c:pt idx="17">
                  <c:v>0.057601198554039</c:v>
                </c:pt>
                <c:pt idx="18">
                  <c:v>0.057601198554039</c:v>
                </c:pt>
                <c:pt idx="19">
                  <c:v>0.0576011985540388</c:v>
                </c:pt>
                <c:pt idx="20">
                  <c:v>0.057601198554039</c:v>
                </c:pt>
                <c:pt idx="21">
                  <c:v>0.057601198554039</c:v>
                </c:pt>
                <c:pt idx="22">
                  <c:v>0.057601198554039</c:v>
                </c:pt>
                <c:pt idx="23">
                  <c:v>0.057601198554039</c:v>
                </c:pt>
                <c:pt idx="24">
                  <c:v>0.057601198554039</c:v>
                </c:pt>
                <c:pt idx="25">
                  <c:v>0.057601198554039</c:v>
                </c:pt>
                <c:pt idx="26">
                  <c:v>0.057601198554039</c:v>
                </c:pt>
                <c:pt idx="27">
                  <c:v>0.057601198554039</c:v>
                </c:pt>
                <c:pt idx="28">
                  <c:v>0.057601198554039</c:v>
                </c:pt>
                <c:pt idx="29">
                  <c:v>0.057601198554039</c:v>
                </c:pt>
                <c:pt idx="30">
                  <c:v>0.057601198554039</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Submodel2s!$F$32:$AJ$32</c:f>
              <c:numCache>
                <c:formatCode>0.000</c:formatCode>
                <c:ptCount val="31"/>
                <c:pt idx="0">
                  <c:v>0.057601198554039</c:v>
                </c:pt>
                <c:pt idx="1">
                  <c:v>0.057601198554039</c:v>
                </c:pt>
                <c:pt idx="2">
                  <c:v>0.057601198554039</c:v>
                </c:pt>
                <c:pt idx="3">
                  <c:v>0.057601198554039</c:v>
                </c:pt>
                <c:pt idx="4">
                  <c:v>0.057601198554039</c:v>
                </c:pt>
                <c:pt idx="5">
                  <c:v>0.057601198554039</c:v>
                </c:pt>
                <c:pt idx="6">
                  <c:v>0.057601198554039</c:v>
                </c:pt>
                <c:pt idx="7">
                  <c:v>0.057601198554039</c:v>
                </c:pt>
                <c:pt idx="8">
                  <c:v>0.057601198554039</c:v>
                </c:pt>
                <c:pt idx="9">
                  <c:v>0.057601198554039</c:v>
                </c:pt>
                <c:pt idx="10">
                  <c:v>0.057601198554039</c:v>
                </c:pt>
                <c:pt idx="11">
                  <c:v>0.057601198554039</c:v>
                </c:pt>
                <c:pt idx="12">
                  <c:v>0.057601198554039</c:v>
                </c:pt>
                <c:pt idx="13">
                  <c:v>0.057601198554039</c:v>
                </c:pt>
                <c:pt idx="14">
                  <c:v>0.057601198554039</c:v>
                </c:pt>
                <c:pt idx="15">
                  <c:v>0.057601198554039</c:v>
                </c:pt>
                <c:pt idx="16">
                  <c:v>0.057601198554039</c:v>
                </c:pt>
                <c:pt idx="17">
                  <c:v>0.057601198554039</c:v>
                </c:pt>
                <c:pt idx="18">
                  <c:v>0.057601198554039</c:v>
                </c:pt>
                <c:pt idx="19">
                  <c:v>0.0576011985540388</c:v>
                </c:pt>
                <c:pt idx="20">
                  <c:v>0.057601198554039</c:v>
                </c:pt>
                <c:pt idx="21">
                  <c:v>0.057601198554039</c:v>
                </c:pt>
                <c:pt idx="22">
                  <c:v>0.057601198554039</c:v>
                </c:pt>
                <c:pt idx="23">
                  <c:v>0.057601198554039</c:v>
                </c:pt>
                <c:pt idx="24">
                  <c:v>0.057601198554039</c:v>
                </c:pt>
                <c:pt idx="25">
                  <c:v>0.057601198554039</c:v>
                </c:pt>
                <c:pt idx="26">
                  <c:v>0.057601198554039</c:v>
                </c:pt>
                <c:pt idx="27">
                  <c:v>0.057601198554039</c:v>
                </c:pt>
                <c:pt idx="28">
                  <c:v>0.057601198554039</c:v>
                </c:pt>
                <c:pt idx="29">
                  <c:v>0.057601198554039</c:v>
                </c:pt>
                <c:pt idx="30">
                  <c:v>0.057601198554039</c:v>
                </c:pt>
              </c:numCache>
            </c:numRef>
          </c:val>
          <c:smooth val="0"/>
        </c:ser>
        <c:hiLowLines>
          <c:spPr>
            <a:ln w="0">
              <a:noFill/>
            </a:ln>
          </c:spPr>
        </c:hiLowLines>
        <c:marker val="0"/>
        <c:axId val="22744189"/>
        <c:axId val="25697367"/>
      </c:lineChart>
      <c:catAx>
        <c:axId val="22744189"/>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25697367"/>
        <c:crosses val="autoZero"/>
        <c:auto val="1"/>
        <c:lblAlgn val="ctr"/>
        <c:lblOffset val="100"/>
        <c:noMultiLvlLbl val="0"/>
      </c:catAx>
      <c:valAx>
        <c:axId val="25697367"/>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22744189"/>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9.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Submodel3s!$F$4:$AJ$4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Submodel3!$F$19:$AJ$19</c:f>
              <c:numCache>
                <c:formatCode>0.000</c:formatCode>
                <c:ptCount val="31"/>
                <c:pt idx="0">
                  <c:v>0.271943651139736</c:v>
                </c:pt>
                <c:pt idx="1">
                  <c:v>0.271943651139736</c:v>
                </c:pt>
                <c:pt idx="2">
                  <c:v>0.271943651139736</c:v>
                </c:pt>
                <c:pt idx="3">
                  <c:v>0.271943651139736</c:v>
                </c:pt>
                <c:pt idx="4">
                  <c:v>0.271943651139736</c:v>
                </c:pt>
                <c:pt idx="5">
                  <c:v>0.271943651139736</c:v>
                </c:pt>
                <c:pt idx="6">
                  <c:v>0.271943651139736</c:v>
                </c:pt>
                <c:pt idx="7">
                  <c:v>0.271943651139736</c:v>
                </c:pt>
                <c:pt idx="8">
                  <c:v>0.271943651139736</c:v>
                </c:pt>
                <c:pt idx="9">
                  <c:v>0.271943651139736</c:v>
                </c:pt>
                <c:pt idx="10">
                  <c:v>0.271943651139736</c:v>
                </c:pt>
                <c:pt idx="11">
                  <c:v>0.271943651139736</c:v>
                </c:pt>
                <c:pt idx="12">
                  <c:v>0.271943651139736</c:v>
                </c:pt>
                <c:pt idx="13">
                  <c:v>0.271943651139736</c:v>
                </c:pt>
                <c:pt idx="14">
                  <c:v>0.271943651139736</c:v>
                </c:pt>
                <c:pt idx="15">
                  <c:v>0.271943651139736</c:v>
                </c:pt>
                <c:pt idx="16">
                  <c:v>0.271943651139736</c:v>
                </c:pt>
                <c:pt idx="17">
                  <c:v>0.271943651139736</c:v>
                </c:pt>
                <c:pt idx="18">
                  <c:v>0.271943651139736</c:v>
                </c:pt>
                <c:pt idx="19">
                  <c:v>0.271943651139736</c:v>
                </c:pt>
                <c:pt idx="20">
                  <c:v>0.271943651139736</c:v>
                </c:pt>
                <c:pt idx="21">
                  <c:v>0.271943651139736</c:v>
                </c:pt>
                <c:pt idx="22">
                  <c:v>0.271943651139736</c:v>
                </c:pt>
                <c:pt idx="23">
                  <c:v>0.271943651139736</c:v>
                </c:pt>
                <c:pt idx="24">
                  <c:v>0.271943651139736</c:v>
                </c:pt>
                <c:pt idx="25">
                  <c:v>0.271943651139736</c:v>
                </c:pt>
                <c:pt idx="26">
                  <c:v>0.271943651139736</c:v>
                </c:pt>
                <c:pt idx="27">
                  <c:v>0.271943651139736</c:v>
                </c:pt>
                <c:pt idx="28">
                  <c:v>0.271943651139736</c:v>
                </c:pt>
                <c:pt idx="29">
                  <c:v>0.271943651139736</c:v>
                </c:pt>
                <c:pt idx="30">
                  <c:v>0.271943651139736</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Submodel3s!$F$4:$AJ$4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Submodel3s!$F$19:$AJ$19</c:f>
              <c:numCache>
                <c:formatCode>0.000</c:formatCode>
                <c:ptCount val="31"/>
                <c:pt idx="0">
                  <c:v>0.271943651139736</c:v>
                </c:pt>
                <c:pt idx="1">
                  <c:v>0.271943651139736</c:v>
                </c:pt>
                <c:pt idx="2">
                  <c:v>0.271943651139736</c:v>
                </c:pt>
                <c:pt idx="3">
                  <c:v>0.271943651139736</c:v>
                </c:pt>
                <c:pt idx="4">
                  <c:v>0.271943651139736</c:v>
                </c:pt>
                <c:pt idx="5">
                  <c:v>0.271943651139736</c:v>
                </c:pt>
                <c:pt idx="6">
                  <c:v>0.271943651139736</c:v>
                </c:pt>
                <c:pt idx="7">
                  <c:v>0.271943651139736</c:v>
                </c:pt>
                <c:pt idx="8">
                  <c:v>0.271943651139736</c:v>
                </c:pt>
                <c:pt idx="9">
                  <c:v>0.271943651139736</c:v>
                </c:pt>
                <c:pt idx="10">
                  <c:v>0.271943651139736</c:v>
                </c:pt>
                <c:pt idx="11">
                  <c:v>0.271943651139736</c:v>
                </c:pt>
                <c:pt idx="12">
                  <c:v>0.271943651139736</c:v>
                </c:pt>
                <c:pt idx="13">
                  <c:v>0.271943651139736</c:v>
                </c:pt>
                <c:pt idx="14">
                  <c:v>0.271943651139736</c:v>
                </c:pt>
                <c:pt idx="15">
                  <c:v>0.271943651139736</c:v>
                </c:pt>
                <c:pt idx="16">
                  <c:v>0.271943651139736</c:v>
                </c:pt>
                <c:pt idx="17">
                  <c:v>0.271943651139736</c:v>
                </c:pt>
                <c:pt idx="18">
                  <c:v>0.271943651139736</c:v>
                </c:pt>
                <c:pt idx="19">
                  <c:v>0.271943651139736</c:v>
                </c:pt>
                <c:pt idx="20">
                  <c:v>0.271943651139736</c:v>
                </c:pt>
                <c:pt idx="21">
                  <c:v>0.271943651139736</c:v>
                </c:pt>
                <c:pt idx="22">
                  <c:v>0.271943651139736</c:v>
                </c:pt>
                <c:pt idx="23">
                  <c:v>0.271943651139736</c:v>
                </c:pt>
                <c:pt idx="24">
                  <c:v>0.271943651139736</c:v>
                </c:pt>
                <c:pt idx="25">
                  <c:v>0.271943651139736</c:v>
                </c:pt>
                <c:pt idx="26">
                  <c:v>0.271943651139736</c:v>
                </c:pt>
                <c:pt idx="27">
                  <c:v>0.271943651139736</c:v>
                </c:pt>
                <c:pt idx="28">
                  <c:v>0.271943651139736</c:v>
                </c:pt>
                <c:pt idx="29">
                  <c:v>0.271943651139736</c:v>
                </c:pt>
                <c:pt idx="30">
                  <c:v>0.271943651139736</c:v>
                </c:pt>
              </c:numCache>
            </c:numRef>
          </c:val>
          <c:smooth val="0"/>
        </c:ser>
        <c:hiLowLines>
          <c:spPr>
            <a:ln w="0">
              <a:noFill/>
            </a:ln>
          </c:spPr>
        </c:hiLowLines>
        <c:marker val="0"/>
        <c:axId val="1960131"/>
        <c:axId val="97785131"/>
      </c:lineChart>
      <c:catAx>
        <c:axId val="1960131"/>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7785131"/>
        <c:crosses val="autoZero"/>
        <c:auto val="1"/>
        <c:lblAlgn val="ctr"/>
        <c:lblOffset val="100"/>
        <c:noMultiLvlLbl val="0"/>
      </c:catAx>
      <c:valAx>
        <c:axId val="97785131"/>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1960131"/>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40.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Submodel1!$F$70:$AJ$70</c:f>
              <c:numCache>
                <c:formatCode>0.000</c:formatCode>
                <c:ptCount val="31"/>
                <c:pt idx="0">
                  <c:v>0.0373293163408595</c:v>
                </c:pt>
                <c:pt idx="1">
                  <c:v>0.036672030373472</c:v>
                </c:pt>
                <c:pt idx="2">
                  <c:v>0.0356388956123668</c:v>
                </c:pt>
                <c:pt idx="3">
                  <c:v>0.0348544680379648</c:v>
                </c:pt>
                <c:pt idx="4">
                  <c:v>0.0345571216185125</c:v>
                </c:pt>
                <c:pt idx="5">
                  <c:v>0.0343434385059742</c:v>
                </c:pt>
                <c:pt idx="6">
                  <c:v>0.0330881192455237</c:v>
                </c:pt>
                <c:pt idx="7">
                  <c:v>0.0331724344872213</c:v>
                </c:pt>
                <c:pt idx="8">
                  <c:v>0.033010314191595</c:v>
                </c:pt>
                <c:pt idx="9">
                  <c:v>0.0325186013236658</c:v>
                </c:pt>
                <c:pt idx="10">
                  <c:v>0.0318217578231823</c:v>
                </c:pt>
                <c:pt idx="11">
                  <c:v>0.0310674009112677</c:v>
                </c:pt>
                <c:pt idx="12">
                  <c:v>0.030524373800219</c:v>
                </c:pt>
                <c:pt idx="13">
                  <c:v>0.0301316449415241</c:v>
                </c:pt>
                <c:pt idx="14">
                  <c:v>0.029959103552611</c:v>
                </c:pt>
                <c:pt idx="15">
                  <c:v>0.0299923297498363</c:v>
                </c:pt>
                <c:pt idx="16">
                  <c:v>0.0295635395096965</c:v>
                </c:pt>
                <c:pt idx="17">
                  <c:v>0.0295989252433093</c:v>
                </c:pt>
                <c:pt idx="18">
                  <c:v>0.0296320311762621</c:v>
                </c:pt>
                <c:pt idx="19">
                  <c:v>0.0295225582138985</c:v>
                </c:pt>
                <c:pt idx="20">
                  <c:v>0.0294137912469299</c:v>
                </c:pt>
                <c:pt idx="21">
                  <c:v>0.0290081405435658</c:v>
                </c:pt>
                <c:pt idx="22">
                  <c:v>0.0289411769114716</c:v>
                </c:pt>
                <c:pt idx="23">
                  <c:v>0.0289078066219992</c:v>
                </c:pt>
                <c:pt idx="24">
                  <c:v>0.0289035691195836</c:v>
                </c:pt>
                <c:pt idx="25">
                  <c:v>0.0288974328693854</c:v>
                </c:pt>
                <c:pt idx="26">
                  <c:v>0.0285358701050582</c:v>
                </c:pt>
                <c:pt idx="27">
                  <c:v>0.0285858307334197</c:v>
                </c:pt>
                <c:pt idx="28">
                  <c:v>0.028548612638156</c:v>
                </c:pt>
                <c:pt idx="29">
                  <c:v>0.0285102730734987</c:v>
                </c:pt>
                <c:pt idx="30">
                  <c:v>0.0283909991621727</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Submodel1s!$F$70:$AJ$70</c:f>
              <c:numCache>
                <c:formatCode>0.000</c:formatCode>
                <c:ptCount val="31"/>
                <c:pt idx="0">
                  <c:v>0.0373293163408595</c:v>
                </c:pt>
                <c:pt idx="1">
                  <c:v>0.0349169241390885</c:v>
                </c:pt>
                <c:pt idx="2">
                  <c:v>0.032276194166744</c:v>
                </c:pt>
                <c:pt idx="3">
                  <c:v>0.0300052943201263</c:v>
                </c:pt>
                <c:pt idx="4">
                  <c:v>0.028317258876003</c:v>
                </c:pt>
                <c:pt idx="5">
                  <c:v>0.0267887773210673</c:v>
                </c:pt>
                <c:pt idx="6">
                  <c:v>0.0242860370047189</c:v>
                </c:pt>
                <c:pt idx="7">
                  <c:v>0.0249406107128591</c:v>
                </c:pt>
                <c:pt idx="8">
                  <c:v>0.0253095109877262</c:v>
                </c:pt>
                <c:pt idx="9">
                  <c:v>0.0253152747293781</c:v>
                </c:pt>
                <c:pt idx="10">
                  <c:v>0.0250863933276864</c:v>
                </c:pt>
                <c:pt idx="11">
                  <c:v>0.0247720949083512</c:v>
                </c:pt>
                <c:pt idx="12">
                  <c:v>0.0246413390134501</c:v>
                </c:pt>
                <c:pt idx="13">
                  <c:v>0.0246335130912763</c:v>
                </c:pt>
                <c:pt idx="14">
                  <c:v>0.0248193677681563</c:v>
                </c:pt>
                <c:pt idx="15">
                  <c:v>0.0251856387427187</c:v>
                </c:pt>
                <c:pt idx="16">
                  <c:v>0.0250686144428844</c:v>
                </c:pt>
                <c:pt idx="17">
                  <c:v>0.0253939053001415</c:v>
                </c:pt>
                <c:pt idx="18">
                  <c:v>0.0256968635240393</c:v>
                </c:pt>
                <c:pt idx="19">
                  <c:v>0.0258392741328548</c:v>
                </c:pt>
                <c:pt idx="20">
                  <c:v>0.0259655934267453</c:v>
                </c:pt>
                <c:pt idx="21">
                  <c:v>0.0257805365123001</c:v>
                </c:pt>
                <c:pt idx="22">
                  <c:v>0.0259192628713456</c:v>
                </c:pt>
                <c:pt idx="23">
                  <c:v>0.0260777882275567</c:v>
                </c:pt>
                <c:pt idx="24">
                  <c:v>0.0262524899871692</c:v>
                </c:pt>
                <c:pt idx="25">
                  <c:v>0.026413433419044</c:v>
                </c:pt>
                <c:pt idx="26">
                  <c:v>0.026208663853901</c:v>
                </c:pt>
                <c:pt idx="27">
                  <c:v>0.0264048787158502</c:v>
                </c:pt>
                <c:pt idx="28">
                  <c:v>0.0265042788854268</c:v>
                </c:pt>
                <c:pt idx="29">
                  <c:v>0.026593554073236</c:v>
                </c:pt>
                <c:pt idx="30">
                  <c:v>0.026593751087671</c:v>
                </c:pt>
              </c:numCache>
            </c:numRef>
          </c:val>
          <c:smooth val="0"/>
        </c:ser>
        <c:hiLowLines>
          <c:spPr>
            <a:ln w="0">
              <a:noFill/>
            </a:ln>
          </c:spPr>
        </c:hiLowLines>
        <c:marker val="0"/>
        <c:axId val="51519163"/>
        <c:axId val="80576575"/>
      </c:lineChart>
      <c:catAx>
        <c:axId val="51519163"/>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80576575"/>
        <c:crosses val="autoZero"/>
        <c:auto val="1"/>
        <c:lblAlgn val="ctr"/>
        <c:lblOffset val="100"/>
        <c:noMultiLvlLbl val="0"/>
      </c:catAx>
      <c:valAx>
        <c:axId val="80576575"/>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1519163"/>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41.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Submodel2!$F$55:$AJ$55</c:f>
              <c:numCache>
                <c:formatCode>0.000</c:formatCode>
                <c:ptCount val="31"/>
                <c:pt idx="0">
                  <c:v>0.0275155970087928</c:v>
                </c:pt>
                <c:pt idx="1">
                  <c:v>0.027585245717322</c:v>
                </c:pt>
                <c:pt idx="2">
                  <c:v>0.0277797780092948</c:v>
                </c:pt>
                <c:pt idx="3">
                  <c:v>0.0278787668270923</c:v>
                </c:pt>
                <c:pt idx="4">
                  <c:v>0.0280922365408125</c:v>
                </c:pt>
                <c:pt idx="5">
                  <c:v>0.0282136858895898</c:v>
                </c:pt>
                <c:pt idx="6">
                  <c:v>0.0284417196875844</c:v>
                </c:pt>
                <c:pt idx="7">
                  <c:v>0.0286271161021301</c:v>
                </c:pt>
                <c:pt idx="8">
                  <c:v>0.0288188750376805</c:v>
                </c:pt>
                <c:pt idx="9">
                  <c:v>0.0291030964010011</c:v>
                </c:pt>
                <c:pt idx="10">
                  <c:v>0.0293851672352208</c:v>
                </c:pt>
                <c:pt idx="11">
                  <c:v>0.0297060938973603</c:v>
                </c:pt>
                <c:pt idx="12">
                  <c:v>0.029981132172</c:v>
                </c:pt>
                <c:pt idx="13">
                  <c:v>0.0302927187736424</c:v>
                </c:pt>
                <c:pt idx="14">
                  <c:v>0.0306367511811951</c:v>
                </c:pt>
                <c:pt idx="15">
                  <c:v>0.0309723248583924</c:v>
                </c:pt>
                <c:pt idx="16">
                  <c:v>0.0312997441455933</c:v>
                </c:pt>
                <c:pt idx="17">
                  <c:v>0.0316546964621456</c:v>
                </c:pt>
                <c:pt idx="18">
                  <c:v>0.0319995088445078</c:v>
                </c:pt>
                <c:pt idx="19">
                  <c:v>0.0323008920949535</c:v>
                </c:pt>
                <c:pt idx="20">
                  <c:v>0.0326612762318923</c:v>
                </c:pt>
                <c:pt idx="21">
                  <c:v>0.032946031299834</c:v>
                </c:pt>
                <c:pt idx="22">
                  <c:v>0.0332874168510366</c:v>
                </c:pt>
                <c:pt idx="23">
                  <c:v>0.0335876967537554</c:v>
                </c:pt>
                <c:pt idx="24">
                  <c:v>0.0339403216539123</c:v>
                </c:pt>
                <c:pt idx="25">
                  <c:v>0.0342520697003608</c:v>
                </c:pt>
                <c:pt idx="26">
                  <c:v>0.0345836332964826</c:v>
                </c:pt>
                <c:pt idx="27">
                  <c:v>0.0349047813188044</c:v>
                </c:pt>
                <c:pt idx="28">
                  <c:v>0.0351884205818032</c:v>
                </c:pt>
                <c:pt idx="29">
                  <c:v>0.0355183839472835</c:v>
                </c:pt>
                <c:pt idx="30">
                  <c:v>0.0357846762966041</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Submodel2s!$F$55:$AJ$55</c:f>
              <c:numCache>
                <c:formatCode>0.000</c:formatCode>
                <c:ptCount val="31"/>
                <c:pt idx="0">
                  <c:v>0.0275155970087928</c:v>
                </c:pt>
                <c:pt idx="1">
                  <c:v>0.027585245717322</c:v>
                </c:pt>
                <c:pt idx="2">
                  <c:v>0.0277797780092948</c:v>
                </c:pt>
                <c:pt idx="3">
                  <c:v>0.0278787668270923</c:v>
                </c:pt>
                <c:pt idx="4">
                  <c:v>0.0280922365408125</c:v>
                </c:pt>
                <c:pt idx="5">
                  <c:v>0.0282136858895898</c:v>
                </c:pt>
                <c:pt idx="6">
                  <c:v>0.0284417196875844</c:v>
                </c:pt>
                <c:pt idx="7">
                  <c:v>0.0286271161021301</c:v>
                </c:pt>
                <c:pt idx="8">
                  <c:v>0.0288188750376805</c:v>
                </c:pt>
                <c:pt idx="9">
                  <c:v>0.0291030964010011</c:v>
                </c:pt>
                <c:pt idx="10">
                  <c:v>0.0293851672352208</c:v>
                </c:pt>
                <c:pt idx="11">
                  <c:v>0.0297060938973603</c:v>
                </c:pt>
                <c:pt idx="12">
                  <c:v>0.029981132172</c:v>
                </c:pt>
                <c:pt idx="13">
                  <c:v>0.0302927187736424</c:v>
                </c:pt>
                <c:pt idx="14">
                  <c:v>0.0306367511811951</c:v>
                </c:pt>
                <c:pt idx="15">
                  <c:v>0.0309723248583924</c:v>
                </c:pt>
                <c:pt idx="16">
                  <c:v>0.0312997441455933</c:v>
                </c:pt>
                <c:pt idx="17">
                  <c:v>0.0316546964621456</c:v>
                </c:pt>
                <c:pt idx="18">
                  <c:v>0.0319995088445078</c:v>
                </c:pt>
                <c:pt idx="19">
                  <c:v>0.0323008920949535</c:v>
                </c:pt>
                <c:pt idx="20">
                  <c:v>0.0326612762318923</c:v>
                </c:pt>
                <c:pt idx="21">
                  <c:v>0.032946031299834</c:v>
                </c:pt>
                <c:pt idx="22">
                  <c:v>0.0332874168510366</c:v>
                </c:pt>
                <c:pt idx="23">
                  <c:v>0.0335876967537554</c:v>
                </c:pt>
                <c:pt idx="24">
                  <c:v>0.0339403216539123</c:v>
                </c:pt>
                <c:pt idx="25">
                  <c:v>0.0342520697003608</c:v>
                </c:pt>
                <c:pt idx="26">
                  <c:v>0.0345836332964826</c:v>
                </c:pt>
                <c:pt idx="27">
                  <c:v>0.0349047813188044</c:v>
                </c:pt>
                <c:pt idx="28">
                  <c:v>0.0351884205818032</c:v>
                </c:pt>
                <c:pt idx="29">
                  <c:v>0.0355183839472835</c:v>
                </c:pt>
                <c:pt idx="30">
                  <c:v>0.0357846762966041</c:v>
                </c:pt>
              </c:numCache>
            </c:numRef>
          </c:val>
          <c:smooth val="0"/>
        </c:ser>
        <c:hiLowLines>
          <c:spPr>
            <a:ln w="0">
              <a:noFill/>
            </a:ln>
          </c:spPr>
        </c:hiLowLines>
        <c:marker val="0"/>
        <c:axId val="30368481"/>
        <c:axId val="27143600"/>
      </c:lineChart>
      <c:catAx>
        <c:axId val="30368481"/>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27143600"/>
        <c:crosses val="autoZero"/>
        <c:auto val="1"/>
        <c:lblAlgn val="ctr"/>
        <c:lblOffset val="100"/>
        <c:noMultiLvlLbl val="0"/>
      </c:catAx>
      <c:valAx>
        <c:axId val="27143600"/>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30368481"/>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42.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Submodel3s!$F$4:$AJ$4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Submodel3!$F$46:$AJ$46</c:f>
              <c:numCache>
                <c:formatCode>0.000</c:formatCode>
                <c:ptCount val="31"/>
                <c:pt idx="0">
                  <c:v>0.0315283929925092</c:v>
                </c:pt>
                <c:pt idx="1">
                  <c:v>0.0313046400466268</c:v>
                </c:pt>
                <c:pt idx="2">
                  <c:v>0.0306715333441747</c:v>
                </c:pt>
                <c:pt idx="3">
                  <c:v>0.030255778289771</c:v>
                </c:pt>
                <c:pt idx="4">
                  <c:v>0.0302959452344236</c:v>
                </c:pt>
                <c:pt idx="5">
                  <c:v>0.0303918611925471</c:v>
                </c:pt>
                <c:pt idx="6">
                  <c:v>0.0294244491615936</c:v>
                </c:pt>
                <c:pt idx="7">
                  <c:v>0.0297722896099428</c:v>
                </c:pt>
                <c:pt idx="8">
                  <c:v>0.0298523498152485</c:v>
                </c:pt>
                <c:pt idx="9">
                  <c:v>0.0295845913524631</c:v>
                </c:pt>
                <c:pt idx="10">
                  <c:v>0.0290957698203871</c:v>
                </c:pt>
                <c:pt idx="11">
                  <c:v>0.0285347115540719</c:v>
                </c:pt>
                <c:pt idx="12">
                  <c:v>0.0281707992244218</c:v>
                </c:pt>
                <c:pt idx="13">
                  <c:v>0.0279436126873367</c:v>
                </c:pt>
                <c:pt idx="14">
                  <c:v>0.0279237812486031</c:v>
                </c:pt>
                <c:pt idx="15">
                  <c:v>0.0280976943990769</c:v>
                </c:pt>
                <c:pt idx="16">
                  <c:v>0.0277994781389097</c:v>
                </c:pt>
                <c:pt idx="17">
                  <c:v>0.0279553553045739</c:v>
                </c:pt>
                <c:pt idx="18">
                  <c:v>0.0280998075699186</c:v>
                </c:pt>
                <c:pt idx="19">
                  <c:v>0.0280935467363026</c:v>
                </c:pt>
                <c:pt idx="20">
                  <c:v>0.0280804829977637</c:v>
                </c:pt>
                <c:pt idx="21">
                  <c:v>0.0277640647075945</c:v>
                </c:pt>
                <c:pt idx="22">
                  <c:v>0.0277798304780466</c:v>
                </c:pt>
                <c:pt idx="23">
                  <c:v>0.027823226368253</c:v>
                </c:pt>
                <c:pt idx="24">
                  <c:v>0.0278902121045799</c:v>
                </c:pt>
                <c:pt idx="25">
                  <c:v>0.0279502616748297</c:v>
                </c:pt>
                <c:pt idx="26">
                  <c:v>0.0276505211721232</c:v>
                </c:pt>
                <c:pt idx="27">
                  <c:v>0.0277579081774746</c:v>
                </c:pt>
                <c:pt idx="28">
                  <c:v>0.0277741204864179</c:v>
                </c:pt>
                <c:pt idx="29">
                  <c:v>0.0277855047621709</c:v>
                </c:pt>
                <c:pt idx="30">
                  <c:v>0.0277126164059389</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Submodel3s!$F$4:$AJ$4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Submodel3s!$F$46:$AJ$46</c:f>
              <c:numCache>
                <c:formatCode>0.000</c:formatCode>
                <c:ptCount val="31"/>
                <c:pt idx="0">
                  <c:v>0.0315283929925092</c:v>
                </c:pt>
                <c:pt idx="1">
                  <c:v>0.0313046400466268</c:v>
                </c:pt>
                <c:pt idx="2">
                  <c:v>0.0306715333441747</c:v>
                </c:pt>
                <c:pt idx="3">
                  <c:v>0.030255778289771</c:v>
                </c:pt>
                <c:pt idx="4">
                  <c:v>0.0302959452344236</c:v>
                </c:pt>
                <c:pt idx="5">
                  <c:v>0.0303918611925471</c:v>
                </c:pt>
                <c:pt idx="6">
                  <c:v>0.0294244491615936</c:v>
                </c:pt>
                <c:pt idx="7">
                  <c:v>0.0297722896099428</c:v>
                </c:pt>
                <c:pt idx="8">
                  <c:v>0.0298523498152485</c:v>
                </c:pt>
                <c:pt idx="9">
                  <c:v>0.0295845913524631</c:v>
                </c:pt>
                <c:pt idx="10">
                  <c:v>0.0290957698203871</c:v>
                </c:pt>
                <c:pt idx="11">
                  <c:v>0.0285347115540719</c:v>
                </c:pt>
                <c:pt idx="12">
                  <c:v>0.0281707992244218</c:v>
                </c:pt>
                <c:pt idx="13">
                  <c:v>0.0279436126873367</c:v>
                </c:pt>
                <c:pt idx="14">
                  <c:v>0.0279237812486031</c:v>
                </c:pt>
                <c:pt idx="15">
                  <c:v>0.0280976943990769</c:v>
                </c:pt>
                <c:pt idx="16">
                  <c:v>0.0277994781389097</c:v>
                </c:pt>
                <c:pt idx="17">
                  <c:v>0.0279553553045739</c:v>
                </c:pt>
                <c:pt idx="18">
                  <c:v>0.0280998075699186</c:v>
                </c:pt>
                <c:pt idx="19">
                  <c:v>0.0280935467363026</c:v>
                </c:pt>
                <c:pt idx="20">
                  <c:v>0.0280804829977637</c:v>
                </c:pt>
                <c:pt idx="21">
                  <c:v>0.0277640647075945</c:v>
                </c:pt>
                <c:pt idx="22">
                  <c:v>0.0277798304780466</c:v>
                </c:pt>
                <c:pt idx="23">
                  <c:v>0.027823226368253</c:v>
                </c:pt>
                <c:pt idx="24">
                  <c:v>0.0278902121045799</c:v>
                </c:pt>
                <c:pt idx="25">
                  <c:v>0.0279502616748297</c:v>
                </c:pt>
                <c:pt idx="26">
                  <c:v>0.0276505211721232</c:v>
                </c:pt>
                <c:pt idx="27">
                  <c:v>0.0277579081774746</c:v>
                </c:pt>
                <c:pt idx="28">
                  <c:v>0.0277741204864179</c:v>
                </c:pt>
                <c:pt idx="29">
                  <c:v>0.0277855047621709</c:v>
                </c:pt>
                <c:pt idx="30">
                  <c:v>0.0277126164059389</c:v>
                </c:pt>
              </c:numCache>
            </c:numRef>
          </c:val>
          <c:smooth val="0"/>
        </c:ser>
        <c:hiLowLines>
          <c:spPr>
            <a:ln w="0">
              <a:noFill/>
            </a:ln>
          </c:spPr>
        </c:hiLowLines>
        <c:marker val="0"/>
        <c:axId val="55656867"/>
        <c:axId val="56056892"/>
      </c:lineChart>
      <c:catAx>
        <c:axId val="55656867"/>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56056892"/>
        <c:crosses val="autoZero"/>
        <c:auto val="1"/>
        <c:lblAlgn val="ctr"/>
        <c:lblOffset val="100"/>
        <c:noMultiLvlLbl val="0"/>
      </c:catAx>
      <c:valAx>
        <c:axId val="56056892"/>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5656867"/>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4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GDP per capita growth: baseline and scenario</a:t>
            </a:r>
          </a:p>
        </c:rich>
      </c:tx>
      <c:overlay val="0"/>
      <c:spPr>
        <a:noFill/>
        <a:ln w="0">
          <a:noFill/>
        </a:ln>
      </c:spPr>
    </c:title>
    <c:autoTitleDeleted val="0"/>
    <c:plotArea>
      <c:lineChart>
        <c:grouping val="standard"/>
        <c:varyColors val="0"/>
        <c:ser>
          <c:idx val="0"/>
          <c:order val="0"/>
          <c:tx>
            <c:strRef>
              <c:f>'Scenario comparison'!$N$7</c:f>
              <c:strCache>
                <c:ptCount val="1"/>
                <c:pt idx="0">
                  <c:v>Baseline GDP per capita growth</c:v>
                </c:pt>
              </c:strCache>
            </c:strRef>
          </c:tx>
          <c:spPr>
            <a:solidFill>
              <a:srgbClr val="4A7EBB"/>
            </a:solidFill>
            <a:ln w="12600">
              <a:solidFill>
                <a:srgbClr val="4A7EBB"/>
              </a:solidFill>
              <a:round/>
            </a:ln>
          </c:spPr>
          <c:marker>
            <c:symbol val="none"/>
          </c:marker>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'Scenario comparison'!$C$8:$C$24</c:f>
              <c:strCache>
                <c:ptCount val="17"/>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strCache>
            </c:strRef>
          </c:cat>
          <c:val>
            <c:numRef>
              <c:f>'Scenario comparison'!$N$8:$N$24</c:f>
              <c:numCache>
                <c:formatCode>0.000</c:formatCode>
                <c:ptCount val="17"/>
                <c:pt idx="0">
                  <c:v>-0.0152297103777528</c:v>
                </c:pt>
                <c:pt idx="1">
                  <c:v>0.0373293163408595</c:v>
                </c:pt>
                <c:pt idx="2">
                  <c:v>0.036672030373472</c:v>
                </c:pt>
                <c:pt idx="3">
                  <c:v>0.0356388956123668</c:v>
                </c:pt>
                <c:pt idx="4">
                  <c:v>0.0348544680379648</c:v>
                </c:pt>
                <c:pt idx="5">
                  <c:v>0.0345571216185125</c:v>
                </c:pt>
                <c:pt idx="6">
                  <c:v>0.0343434385059742</c:v>
                </c:pt>
                <c:pt idx="7">
                  <c:v>0.0330881192455237</c:v>
                </c:pt>
                <c:pt idx="8">
                  <c:v>0.0331724344872213</c:v>
                </c:pt>
                <c:pt idx="9">
                  <c:v>0.033010314191595</c:v>
                </c:pt>
                <c:pt idx="10">
                  <c:v>0.0325186013236658</c:v>
                </c:pt>
                <c:pt idx="11">
                  <c:v>0.0318217578231823</c:v>
                </c:pt>
                <c:pt idx="12">
                  <c:v>0.0310674009112677</c:v>
                </c:pt>
                <c:pt idx="13">
                  <c:v>0.030524373800219</c:v>
                </c:pt>
                <c:pt idx="14">
                  <c:v>0.0301316449415241</c:v>
                </c:pt>
                <c:pt idx="15">
                  <c:v>0.029959103552611</c:v>
                </c:pt>
                <c:pt idx="16">
                  <c:v>0.0299923297498363</c:v>
                </c:pt>
              </c:numCache>
            </c:numRef>
          </c:val>
          <c:smooth val="1"/>
        </c:ser>
        <c:ser>
          <c:idx val="1"/>
          <c:order val="1"/>
          <c:tx>
            <c:strRef>
              <c:f>'Scenario comparison'!$O$7</c:f>
              <c:strCache>
                <c:ptCount val="1"/>
                <c:pt idx="0">
                  <c:v>Scenario GDP per capita growth</c:v>
                </c:pt>
              </c:strCache>
            </c:strRef>
          </c:tx>
          <c:spPr>
            <a:solidFill>
              <a:srgbClr val="BE4B48"/>
            </a:solidFill>
            <a:ln w="12600">
              <a:solidFill>
                <a:srgbClr val="BE4B48"/>
              </a:solidFill>
              <a:round/>
            </a:ln>
          </c:spPr>
          <c:marker>
            <c:symbol val="none"/>
          </c:marker>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'Scenario comparison'!$C$8:$C$24</c:f>
              <c:strCache>
                <c:ptCount val="17"/>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strCache>
            </c:strRef>
          </c:cat>
          <c:val>
            <c:numRef>
              <c:f>'Scenario comparison'!$O$8:$O$24</c:f>
              <c:numCache>
                <c:formatCode>0.000</c:formatCode>
                <c:ptCount val="17"/>
                <c:pt idx="0">
                  <c:v>-0.0152297103777528</c:v>
                </c:pt>
                <c:pt idx="1">
                  <c:v>0.0373293163408595</c:v>
                </c:pt>
                <c:pt idx="2">
                  <c:v>0.0349169241390885</c:v>
                </c:pt>
                <c:pt idx="3">
                  <c:v>0.032276194166744</c:v>
                </c:pt>
                <c:pt idx="4">
                  <c:v>0.0300052943201263</c:v>
                </c:pt>
                <c:pt idx="5">
                  <c:v>0.028317258876003</c:v>
                </c:pt>
                <c:pt idx="6">
                  <c:v>0.0267887773210673</c:v>
                </c:pt>
                <c:pt idx="7">
                  <c:v>0.0242860370047189</c:v>
                </c:pt>
                <c:pt idx="8">
                  <c:v>0.0249406107128591</c:v>
                </c:pt>
                <c:pt idx="9">
                  <c:v>0.0253095109877262</c:v>
                </c:pt>
                <c:pt idx="10">
                  <c:v>0.0253152747293781</c:v>
                </c:pt>
                <c:pt idx="11">
                  <c:v>0.0250863933276864</c:v>
                </c:pt>
                <c:pt idx="12">
                  <c:v>0.0247720949083512</c:v>
                </c:pt>
                <c:pt idx="13">
                  <c:v>0.0246413390134501</c:v>
                </c:pt>
                <c:pt idx="14">
                  <c:v>0.0246335130912763</c:v>
                </c:pt>
                <c:pt idx="15">
                  <c:v>0.0248193677681563</c:v>
                </c:pt>
                <c:pt idx="16">
                  <c:v>0.0251856387427187</c:v>
                </c:pt>
              </c:numCache>
            </c:numRef>
          </c:val>
          <c:smooth val="1"/>
        </c:ser>
        <c:hiLowLines>
          <c:spPr>
            <a:ln w="0">
              <a:noFill/>
            </a:ln>
          </c:spPr>
        </c:hiLowLines>
        <c:marker val="0"/>
        <c:axId val="79145889"/>
        <c:axId val="17369842"/>
      </c:lineChart>
      <c:catAx>
        <c:axId val="79145889"/>
        <c:scaling>
          <c:orientation val="minMax"/>
        </c:scaling>
        <c:delete val="0"/>
        <c:axPos val="b"/>
        <c:title>
          <c:tx>
            <c:rich>
              <a:bodyPr rot="0"/>
              <a:lstStyle/>
              <a:p>
                <a:pPr>
                  <a:defRPr sz="1300" b="0" u="none" strike="noStrike">
                    <a:uFillTx/>
                    <a:latin typeface="Arial"/>
                  </a:defRPr>
                </a:pPr>
                <a:r>
                  <a:rPr sz="1000" b="1" u="none" strike="noStrike">
                    <a:solidFill>
                      <a:srgbClr val="000000"/>
                    </a:solidFill>
                    <a:uFillTx/>
                    <a:latin typeface="Calibri"/>
                  </a:rPr>
                  <a:t>Year</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7369842"/>
        <c:crosses val="autoZero"/>
        <c:auto val="1"/>
        <c:lblAlgn val="ctr"/>
        <c:lblOffset val="100"/>
        <c:noMultiLvlLbl val="0"/>
      </c:catAx>
      <c:valAx>
        <c:axId val="17369842"/>
        <c:scaling>
          <c:orientation val="minMax"/>
        </c:scaling>
        <c:delete val="0"/>
        <c:axPos val="l"/>
        <c:majorGridlines>
          <c:spPr>
            <a:ln w="9360">
              <a:solidFill>
                <a:srgbClr val="878787"/>
              </a:solidFill>
              <a:round/>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Growth rate</a:t>
                </a:r>
              </a:p>
            </c:rich>
          </c:tx>
          <c:overlay val="0"/>
          <c:spPr>
            <a:noFill/>
            <a:ln w="0">
              <a:noFill/>
            </a:ln>
          </c:spPr>
        </c:title>
        <c:numFmt formatCode="0.00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79145889"/>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olors1.xml><?xml version="1.0" encoding="utf-8"?>
<cs:colorStyle xmlns:cs="http://schemas.microsoft.com/office/drawing/2012/chartStyle" xmlns:a="http://schemas.openxmlformats.org/drawingml/2006/main" meth="cycle" id="10">
  <a:schemeClr val="accent1"/>
</cs:colorStyle>
</file>

<file path=xl/charts/colors2.xml><?xml version="1.0" encoding="utf-8"?>
<cs:colorStyle xmlns:cs="http://schemas.microsoft.com/office/drawing/2012/chartStyle" xmlns:a="http://schemas.openxmlformats.org/drawingml/2006/main" meth="cycle" id="10">
  <a:schemeClr val="accent1"/>
</cs:colorStyle>
</file>

<file path=xl/charts/colors3.xml><?xml version="1.0" encoding="utf-8"?>
<cs:colorStyle xmlns:cs="http://schemas.microsoft.com/office/drawing/2012/chartStyle" xmlns:a="http://schemas.openxmlformats.org/drawingml/2006/main" meth="cycle" id="10">
  <a:schemeClr val="accent1"/>
</cs:colorStyle>
</file>

<file path=xl/charts/colors4.xml><?xml version="1.0" encoding="utf-8"?>
<cs:colorStyle xmlns:cs="http://schemas.microsoft.com/office/drawing/2012/chartStyle" xmlns:a="http://schemas.openxmlformats.org/drawingml/2006/main" meth="cycle" id="10">
  <a:schemeClr val="accent1"/>
</cs:colorStyle>
</file>

<file path=xl/charts/colors5.xml><?xml version="1.0" encoding="utf-8"?>
<cs:colorStyle xmlns:cs="http://schemas.microsoft.com/office/drawing/2012/chartStyle" xmlns:a="http://schemas.openxmlformats.org/drawingml/2006/main" meth="cycle" id="10">
  <a:schemeClr val="accent1"/>
</cs:colorStyle>
</file>

<file path=xl/charts/colors6.xml><?xml version="1.0" encoding="utf-8"?>
<cs:colorStyle xmlns:cs="http://schemas.microsoft.com/office/drawing/2012/chartStyle" xmlns:a="http://schemas.openxmlformats.org/drawingml/2006/main" meth="cycle" id="10">
  <a:schemeClr val="accent1"/>
</cs:colorStyle>
</file>

<file path=xl/charts/colors7.xml><?xml version="1.0" encoding="utf-8"?>
<cs:colorStyle xmlns:cs="http://schemas.microsoft.com/office/drawing/2012/chartStyle" xmlns:a="http://schemas.openxmlformats.org/drawingml/2006/main" meth="cycle" id="10">
  <a:schemeClr val="accent1"/>
</cs:colorStyle>
</file>

<file path=xl/charts/colors8.xml><?xml version="1.0" encoding="utf-8"?>
<cs:colorStyle xmlns:cs="http://schemas.microsoft.com/office/drawing/2012/chartStyle" xmlns:a="http://schemas.openxmlformats.org/drawingml/2006/main" meth="cycle" id="10">
  <a:schemeClr val="accent1"/>
</cs:colorStyle>
</file>

<file path=xl/charts/colors9.xml><?xml version="1.0" encoding="utf-8"?>
<cs:colorStyle xmlns:cs="http://schemas.microsoft.com/office/drawing/2012/chartStyle" xmlns:a="http://schemas.openxmlformats.org/drawingml/2006/main" meth="cycle" id="10">
  <a:schemeClr val="accent1"/>
</cs:colorStyle>
</file>

<file path=xl/charts/colors10.xml><?xml version="1.0" encoding="utf-8"?>
<cs:colorStyle xmlns:cs="http://schemas.microsoft.com/office/drawing/2012/chartStyle" xmlns:a="http://schemas.openxmlformats.org/drawingml/2006/main" meth="cycle" id="10">
  <a:schemeClr val="accent1"/>
</cs:colorStyle>
</file>

<file path=xl/charts/colors11.xml><?xml version="1.0" encoding="utf-8"?>
<cs:colorStyle xmlns:cs="http://schemas.microsoft.com/office/drawing/2012/chartStyle" xmlns:a="http://schemas.openxmlformats.org/drawingml/2006/main" meth="cycle" id="10">
  <a:schemeClr val="accent1"/>
</cs:colorStyle>
</file>

<file path=xl/charts/colors12.xml><?xml version="1.0" encoding="utf-8"?>
<cs:colorStyle xmlns:cs="http://schemas.microsoft.com/office/drawing/2012/chartStyle" xmlns:a="http://schemas.openxmlformats.org/drawingml/2006/main" meth="cycle" id="10">
  <a:schemeClr val="accent1"/>
</cs:colorStyle>
</file>

<file path=xl/charts/colors13.xml><?xml version="1.0" encoding="utf-8"?>
<cs:colorStyle xmlns:cs="http://schemas.microsoft.com/office/drawing/2012/chartStyle" xmlns:a="http://schemas.openxmlformats.org/drawingml/2006/main" meth="cycle" id="10">
  <a:schemeClr val="accent1"/>
</cs:colorStyle>
</file>

<file path=xl/charts/colors14.xml><?xml version="1.0" encoding="utf-8"?>
<cs:colorStyle xmlns:cs="http://schemas.microsoft.com/office/drawing/2012/chartStyle" xmlns:a="http://schemas.openxmlformats.org/drawingml/2006/main" meth="cycle" id="10">
  <a:schemeClr val="accent1"/>
</cs:colorStyle>
</file>

<file path=xl/charts/colors15.xml><?xml version="1.0" encoding="utf-8"?>
<cs:colorStyle xmlns:cs="http://schemas.microsoft.com/office/drawing/2012/chartStyle" xmlns:a="http://schemas.openxmlformats.org/drawingml/2006/main" meth="cycle" id="10">
  <a:schemeClr val="accent1"/>
</cs:colorStyle>
</file>

<file path=xl/charts/colors16.xml><?xml version="1.0" encoding="utf-8"?>
<cs:colorStyle xmlns:cs="http://schemas.microsoft.com/office/drawing/2012/chartStyle" xmlns:a="http://schemas.openxmlformats.org/drawingml/2006/main" meth="cycle" id="10">
  <a:schemeClr val="accent1"/>
</cs:colorStyle>
</file>

<file path=xl/charts/colors17.xml><?xml version="1.0" encoding="utf-8"?>
<cs:colorStyle xmlns:cs="http://schemas.microsoft.com/office/drawing/2012/chartStyle" xmlns:a="http://schemas.openxmlformats.org/drawingml/2006/main" meth="cycle" id="10">
  <a:schemeClr val="accent1"/>
</cs:colorStyle>
</file>

<file path=xl/charts/colors18.xml><?xml version="1.0" encoding="utf-8"?>
<cs:colorStyle xmlns:cs="http://schemas.microsoft.com/office/drawing/2012/chartStyle" xmlns:a="http://schemas.openxmlformats.org/drawingml/2006/main" meth="cycle" id="10">
  <a:schemeClr val="accent1"/>
</cs:colorStyle>
</file>

<file path=xl/charts/colors19.xml><?xml version="1.0" encoding="utf-8"?>
<cs:colorStyle xmlns:cs="http://schemas.microsoft.com/office/drawing/2012/chartStyle" xmlns:a="http://schemas.openxmlformats.org/drawingml/2006/main" meth="cycle" id="10">
  <a:schemeClr val="accent1"/>
</cs:colorStyle>
</file>

<file path=xl/charts/colors20.xml><?xml version="1.0" encoding="utf-8"?>
<cs:colorStyle xmlns:cs="http://schemas.microsoft.com/office/drawing/2012/chartStyle" xmlns:a="http://schemas.openxmlformats.org/drawingml/2006/main" meth="cycle" id="10">
  <a:schemeClr val="accent1"/>
</cs:colorStyle>
</file>

<file path=xl/charts/colors21.xml><?xml version="1.0" encoding="utf-8"?>
<cs:colorStyle xmlns:cs="http://schemas.microsoft.com/office/drawing/2012/chartStyle" xmlns:a="http://schemas.openxmlformats.org/drawingml/2006/main" meth="cycle" id="10">
  <a:schemeClr val="accent1"/>
</cs:colorStyle>
</file>

<file path=xl/charts/colors22.xml><?xml version="1.0" encoding="utf-8"?>
<cs:colorStyle xmlns:cs="http://schemas.microsoft.com/office/drawing/2012/chartStyle" xmlns:a="http://schemas.openxmlformats.org/drawingml/2006/main" meth="cycle" id="10">
  <a:schemeClr val="accent1"/>
</cs:colorStyle>
</file>

<file path=xl/charts/colors23.xml><?xml version="1.0" encoding="utf-8"?>
<cs:colorStyle xmlns:cs="http://schemas.microsoft.com/office/drawing/2012/chartStyle" xmlns:a="http://schemas.openxmlformats.org/drawingml/2006/main" meth="cycle" id="10">
  <a:schemeClr val="accent1"/>
</cs:colorStyle>
</file>

<file path=xl/charts/colors24.xml><?xml version="1.0" encoding="utf-8"?>
<cs:colorStyle xmlns:cs="http://schemas.microsoft.com/office/drawing/2012/chartStyle" xmlns:a="http://schemas.openxmlformats.org/drawingml/2006/main" meth="cycle" id="10">
  <a:schemeClr val="accent1"/>
</cs:colorStyle>
</file>

<file path=xl/charts/colors25.xml><?xml version="1.0" encoding="utf-8"?>
<cs:colorStyle xmlns:cs="http://schemas.microsoft.com/office/drawing/2012/chartStyle" xmlns:a="http://schemas.openxmlformats.org/drawingml/2006/main" meth="cycle" id="10">
  <a:schemeClr val="accent1"/>
</cs:colorStyle>
</file>

<file path=xl/charts/colors26.xml><?xml version="1.0" encoding="utf-8"?>
<cs:colorStyle xmlns:cs="http://schemas.microsoft.com/office/drawing/2012/chartStyle" xmlns:a="http://schemas.openxmlformats.org/drawingml/2006/main" meth="cycle" id="10">
  <a:schemeClr val="accent1"/>
</cs:colorStyle>
</file>

<file path=xl/charts/colors27.xml><?xml version="1.0" encoding="utf-8"?>
<cs:colorStyle xmlns:cs="http://schemas.microsoft.com/office/drawing/2012/chartStyle" xmlns:a="http://schemas.openxmlformats.org/drawingml/2006/main" meth="cycle" id="10">
  <a:schemeClr val="accent1"/>
</cs:colorStyle>
</file>

<file path=xl/charts/colors28.xml><?xml version="1.0" encoding="utf-8"?>
<cs:colorStyle xmlns:cs="http://schemas.microsoft.com/office/drawing/2012/chartStyle" xmlns:a="http://schemas.openxmlformats.org/drawingml/2006/main" meth="cycle" id="10">
  <a:schemeClr val="accent1"/>
</cs:colorStyle>
</file>

<file path=xl/charts/colors29.xml><?xml version="1.0" encoding="utf-8"?>
<cs:colorStyle xmlns:cs="http://schemas.microsoft.com/office/drawing/2012/chartStyle" xmlns:a="http://schemas.openxmlformats.org/drawingml/2006/main" meth="cycle" id="10">
  <a:schemeClr val="accent1"/>
</cs:colorStyle>
</file>

<file path=xl/charts/colors30.xml><?xml version="1.0" encoding="utf-8"?>
<cs:colorStyle xmlns:cs="http://schemas.microsoft.com/office/drawing/2012/chartStyle" xmlns:a="http://schemas.openxmlformats.org/drawingml/2006/main" meth="cycle" id="10">
  <a:schemeClr val="accent1"/>
</cs:colorStyle>
</file>

<file path=xl/charts/colors31.xml><?xml version="1.0" encoding="utf-8"?>
<cs:colorStyle xmlns:cs="http://schemas.microsoft.com/office/drawing/2012/chartStyle" xmlns:a="http://schemas.openxmlformats.org/drawingml/2006/main" meth="cycle" id="10">
  <a:schemeClr val="accent1"/>
</cs:colorStyle>
</file>

<file path=xl/charts/colors32.xml><?xml version="1.0" encoding="utf-8"?>
<cs:colorStyle xmlns:cs="http://schemas.microsoft.com/office/drawing/2012/chartStyle" xmlns:a="http://schemas.openxmlformats.org/drawingml/2006/main" meth="cycle" id="10">
  <a:schemeClr val="accent1"/>
</cs:colorStyle>
</file>

<file path=xl/charts/colors33.xml><?xml version="1.0" encoding="utf-8"?>
<cs:colorStyle xmlns:cs="http://schemas.microsoft.com/office/drawing/2012/chartStyle" xmlns:a="http://schemas.openxmlformats.org/drawingml/2006/main" meth="cycle" id="10">
  <a:schemeClr val="accent1"/>
</cs:colorStyle>
</file>

<file path=xl/charts/colors34.xml><?xml version="1.0" encoding="utf-8"?>
<cs:colorStyle xmlns:cs="http://schemas.microsoft.com/office/drawing/2012/chartStyle" xmlns:a="http://schemas.openxmlformats.org/drawingml/2006/main" meth="cycle" id="10">
  <a:schemeClr val="accent1"/>
</cs:colorStyle>
</file>

<file path=xl/charts/colors35.xml><?xml version="1.0" encoding="utf-8"?>
<cs:colorStyle xmlns:cs="http://schemas.microsoft.com/office/drawing/2012/chartStyle" xmlns:a="http://schemas.openxmlformats.org/drawingml/2006/main" meth="cycle" id="10">
  <a:schemeClr val="accent1"/>
</cs:colorStyle>
</file>

<file path=xl/charts/colors36.xml><?xml version="1.0" encoding="utf-8"?>
<cs:colorStyle xmlns:cs="http://schemas.microsoft.com/office/drawing/2012/chartStyle" xmlns:a="http://schemas.openxmlformats.org/drawingml/2006/main" meth="cycle" id="10">
  <a:schemeClr val="accent1"/>
</cs:colorStyle>
</file>

<file path=xl/charts/colors37.xml><?xml version="1.0" encoding="utf-8"?>
<cs:colorStyle xmlns:cs="http://schemas.microsoft.com/office/drawing/2012/chartStyle" xmlns:a="http://schemas.openxmlformats.org/drawingml/2006/main" meth="cycle" id="10">
  <a:schemeClr val="accent1"/>
</cs:colorStyle>
</file>

<file path=xl/charts/colors38.xml><?xml version="1.0" encoding="utf-8"?>
<cs:colorStyle xmlns:cs="http://schemas.microsoft.com/office/drawing/2012/chartStyle" xmlns:a="http://schemas.openxmlformats.org/drawingml/2006/main" meth="cycle" id="10">
  <a:schemeClr val="accent1"/>
</cs:colorStyle>
</file>

<file path=xl/charts/colors39.xml><?xml version="1.0" encoding="utf-8"?>
<cs:colorStyle xmlns:cs="http://schemas.microsoft.com/office/drawing/2012/chartStyle" xmlns:a="http://schemas.openxmlformats.org/drawingml/2006/main" meth="cycle" id="10">
  <a:schemeClr val="accent1"/>
</cs:colorStyle>
</file>

<file path=xl/charts/colors40.xml><?xml version="1.0" encoding="utf-8"?>
<cs:colorStyle xmlns:cs="http://schemas.microsoft.com/office/drawing/2012/chartStyle" xmlns:a="http://schemas.openxmlformats.org/drawingml/2006/main" meth="cycle" id="10">
  <a:schemeClr val="accent1"/>
</cs:colorStyle>
</file>

<file path=xl/charts/colors41.xml><?xml version="1.0" encoding="utf-8"?>
<cs:colorStyle xmlns:cs="http://schemas.microsoft.com/office/drawing/2012/chartStyle" xmlns:a="http://schemas.openxmlformats.org/drawingml/2006/main" meth="cycle" id="10">
  <a:schemeClr val="accent1"/>
</cs:colorStyle>
</file>

<file path=xl/charts/colors42.xml><?xml version="1.0" encoding="utf-8"?>
<cs:colorStyle xmlns:cs="http://schemas.microsoft.com/office/drawing/2012/chartStyle" xmlns:a="http://schemas.openxmlformats.org/drawingml/2006/main" meth="cycle" id="10">
  <a:schemeClr val="accent1"/>
</cs:colorStyle>
</file>

<file path=xl/charts/colors43.xml><?xml version="1.0" encoding="utf-8"?>
<cs:colorStyle xmlns:cs="http://schemas.microsoft.com/office/drawing/2012/chartStyle" xmlns:a="http://schemas.openxmlformats.org/drawingml/2006/main" meth="cycle" id="10">
  <a:schemeClr val="accent1"/>
</cs:colorStyle>
</file>

<file path=xl/charts/style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4.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5.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7.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9.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0.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3.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4.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6.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7.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8.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9.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0.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3.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4.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5.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6.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7.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8.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9.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0.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3.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4.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5.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6.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7.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8.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9.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40.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4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4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43.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Relationship Id="rId7" Type="http://schemas.openxmlformats.org/officeDocument/2006/relationships/chart" Target="../charts/chart7.xml"/><Relationship Id="rId8" Type="http://schemas.openxmlformats.org/officeDocument/2006/relationships/chart" Target="../charts/chart8.xml"/><Relationship Id="rId9" Type="http://schemas.openxmlformats.org/officeDocument/2006/relationships/chart" Target="../charts/chart9.xml"/><Relationship Id="rId10" Type="http://schemas.openxmlformats.org/officeDocument/2006/relationships/chart" Target="../charts/chart10.xml"/><Relationship Id="rId11" Type="http://schemas.openxmlformats.org/officeDocument/2006/relationships/chart" Target="../charts/chart11.xml"/><Relationship Id="rId12" Type="http://schemas.openxmlformats.org/officeDocument/2006/relationships/chart" Target="../charts/chart12.xml"/><Relationship Id="rId13" Type="http://schemas.openxmlformats.org/officeDocument/2006/relationships/chart" Target="../charts/chart13.xml"/><Relationship Id="rId14" Type="http://schemas.openxmlformats.org/officeDocument/2006/relationships/chart" Target="../charts/chart14.xml"/><Relationship Id="rId15" Type="http://schemas.openxmlformats.org/officeDocument/2006/relationships/chart" Target="../charts/chart15.xml"/><Relationship Id="rId16" Type="http://schemas.openxmlformats.org/officeDocument/2006/relationships/chart" Target="../charts/chart16.xml"/>
</Relationships>
</file>

<file path=xl/drawings/_rels/drawing2.xml.rels><?xml version="1.0" encoding="UTF-8"?>
<Relationships xmlns="http://schemas.openxmlformats.org/package/2006/relationships"><Relationship Id="rId1" Type="http://schemas.openxmlformats.org/officeDocument/2006/relationships/chart" Target="../charts/chart17.xml"/><Relationship Id="rId2" Type="http://schemas.openxmlformats.org/officeDocument/2006/relationships/chart" Target="../charts/chart18.xml"/><Relationship Id="rId3" Type="http://schemas.openxmlformats.org/officeDocument/2006/relationships/chart" Target="../charts/chart19.xml"/><Relationship Id="rId4" Type="http://schemas.openxmlformats.org/officeDocument/2006/relationships/chart" Target="../charts/chart20.xml"/><Relationship Id="rId5" Type="http://schemas.openxmlformats.org/officeDocument/2006/relationships/chart" Target="../charts/chart21.xml"/><Relationship Id="rId6" Type="http://schemas.openxmlformats.org/officeDocument/2006/relationships/chart" Target="../charts/chart22.xml"/><Relationship Id="rId7" Type="http://schemas.openxmlformats.org/officeDocument/2006/relationships/chart" Target="../charts/chart23.xml"/><Relationship Id="rId8" Type="http://schemas.openxmlformats.org/officeDocument/2006/relationships/chart" Target="../charts/chart24.xml"/><Relationship Id="rId9" Type="http://schemas.openxmlformats.org/officeDocument/2006/relationships/chart" Target="../charts/chart25.xml"/><Relationship Id="rId10" Type="http://schemas.openxmlformats.org/officeDocument/2006/relationships/chart" Target="../charts/chart26.xml"/><Relationship Id="rId11" Type="http://schemas.openxmlformats.org/officeDocument/2006/relationships/chart" Target="../charts/chart27.xml"/><Relationship Id="rId12" Type="http://schemas.openxmlformats.org/officeDocument/2006/relationships/chart" Target="../charts/chart28.xml"/><Relationship Id="rId13" Type="http://schemas.openxmlformats.org/officeDocument/2006/relationships/chart" Target="../charts/chart29.xml"/><Relationship Id="rId14" Type="http://schemas.openxmlformats.org/officeDocument/2006/relationships/chart" Target="../charts/chart30.xml"/><Relationship Id="rId15" Type="http://schemas.openxmlformats.org/officeDocument/2006/relationships/chart" Target="../charts/chart31.xml"/><Relationship Id="rId16" Type="http://schemas.openxmlformats.org/officeDocument/2006/relationships/chart" Target="../charts/chart32.xml"/><Relationship Id="rId17" Type="http://schemas.openxmlformats.org/officeDocument/2006/relationships/chart" Target="../charts/chart33.xml"/><Relationship Id="rId18" Type="http://schemas.openxmlformats.org/officeDocument/2006/relationships/chart" Target="../charts/chart34.xml"/><Relationship Id="rId19" Type="http://schemas.openxmlformats.org/officeDocument/2006/relationships/chart" Target="../charts/chart35.xml"/><Relationship Id="rId20" Type="http://schemas.openxmlformats.org/officeDocument/2006/relationships/chart" Target="../charts/chart36.xml"/><Relationship Id="rId21" Type="http://schemas.openxmlformats.org/officeDocument/2006/relationships/chart" Target="../charts/chart37.xml"/><Relationship Id="rId22" Type="http://schemas.openxmlformats.org/officeDocument/2006/relationships/chart" Target="../charts/chart38.xml"/><Relationship Id="rId23" Type="http://schemas.openxmlformats.org/officeDocument/2006/relationships/chart" Target="../charts/chart39.xml"/><Relationship Id="rId24" Type="http://schemas.openxmlformats.org/officeDocument/2006/relationships/chart" Target="../charts/chart40.xml"/><Relationship Id="rId25" Type="http://schemas.openxmlformats.org/officeDocument/2006/relationships/chart" Target="../charts/chart41.xml"/><Relationship Id="rId26" Type="http://schemas.openxmlformats.org/officeDocument/2006/relationships/chart" Target="../charts/chart42.xml"/>
</Relationships>
</file>

<file path=xl/drawings/_rels/drawing5.xml.rels><?xml version="1.0" encoding="UTF-8"?>
<Relationships xmlns="http://schemas.openxmlformats.org/package/2006/relationships"><Relationship Id="rId1" Type="http://schemas.openxmlformats.org/officeDocument/2006/relationships/chart" Target="../charts/chart43.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77400</xdr:colOff>
      <xdr:row>3</xdr:row>
      <xdr:rowOff>114480</xdr:rowOff>
    </xdr:from>
    <xdr:to>
      <xdr:col>24</xdr:col>
      <xdr:colOff>43200</xdr:colOff>
      <xdr:row>17</xdr:row>
      <xdr:rowOff>104400</xdr:rowOff>
    </xdr:to>
    <xdr:graphicFrame>
      <xdr:nvGraphicFramePr>
        <xdr:cNvPr id="1" name="Chart 1"/>
        <xdr:cNvGraphicFramePr/>
      </xdr:nvGraphicFramePr>
      <xdr:xfrm>
        <a:off x="154800" y="714600"/>
        <a:ext cx="12809520" cy="27903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27</xdr:col>
      <xdr:colOff>473040</xdr:colOff>
      <xdr:row>3</xdr:row>
      <xdr:rowOff>106920</xdr:rowOff>
    </xdr:from>
    <xdr:to>
      <xdr:col>35</xdr:col>
      <xdr:colOff>82080</xdr:colOff>
      <xdr:row>17</xdr:row>
      <xdr:rowOff>96840</xdr:rowOff>
    </xdr:to>
    <xdr:graphicFrame>
      <xdr:nvGraphicFramePr>
        <xdr:cNvPr id="2" name="Chart 3"/>
        <xdr:cNvGraphicFramePr/>
      </xdr:nvGraphicFramePr>
      <xdr:xfrm>
        <a:off x="15088680" y="707040"/>
        <a:ext cx="5110920" cy="279036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77400</xdr:colOff>
      <xdr:row>19</xdr:row>
      <xdr:rowOff>196560</xdr:rowOff>
    </xdr:from>
    <xdr:to>
      <xdr:col>24</xdr:col>
      <xdr:colOff>43200</xdr:colOff>
      <xdr:row>33</xdr:row>
      <xdr:rowOff>151920</xdr:rowOff>
    </xdr:to>
    <xdr:graphicFrame>
      <xdr:nvGraphicFramePr>
        <xdr:cNvPr id="3" name="Chart 4"/>
        <xdr:cNvGraphicFramePr/>
      </xdr:nvGraphicFramePr>
      <xdr:xfrm>
        <a:off x="154800" y="3997080"/>
        <a:ext cx="12809520" cy="275580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26</xdr:col>
      <xdr:colOff>410400</xdr:colOff>
      <xdr:row>19</xdr:row>
      <xdr:rowOff>187200</xdr:rowOff>
    </xdr:from>
    <xdr:to>
      <xdr:col>35</xdr:col>
      <xdr:colOff>78480</xdr:colOff>
      <xdr:row>33</xdr:row>
      <xdr:rowOff>151920</xdr:rowOff>
    </xdr:to>
    <xdr:graphicFrame>
      <xdr:nvGraphicFramePr>
        <xdr:cNvPr id="4" name="Chart 5"/>
        <xdr:cNvGraphicFramePr/>
      </xdr:nvGraphicFramePr>
      <xdr:xfrm>
        <a:off x="14338440" y="3987720"/>
        <a:ext cx="5857560" cy="276516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77400</xdr:colOff>
      <xdr:row>36</xdr:row>
      <xdr:rowOff>53640</xdr:rowOff>
    </xdr:from>
    <xdr:to>
      <xdr:col>24</xdr:col>
      <xdr:colOff>84600</xdr:colOff>
      <xdr:row>49</xdr:row>
      <xdr:rowOff>151920</xdr:rowOff>
    </xdr:to>
    <xdr:graphicFrame>
      <xdr:nvGraphicFramePr>
        <xdr:cNvPr id="5" name="Chart 7"/>
        <xdr:cNvGraphicFramePr/>
      </xdr:nvGraphicFramePr>
      <xdr:xfrm>
        <a:off x="154800" y="7254720"/>
        <a:ext cx="12850920" cy="269856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26</xdr:col>
      <xdr:colOff>410400</xdr:colOff>
      <xdr:row>36</xdr:row>
      <xdr:rowOff>28440</xdr:rowOff>
    </xdr:from>
    <xdr:to>
      <xdr:col>35</xdr:col>
      <xdr:colOff>78480</xdr:colOff>
      <xdr:row>49</xdr:row>
      <xdr:rowOff>151920</xdr:rowOff>
    </xdr:to>
    <xdr:graphicFrame>
      <xdr:nvGraphicFramePr>
        <xdr:cNvPr id="6" name="Chart 9"/>
        <xdr:cNvGraphicFramePr/>
      </xdr:nvGraphicFramePr>
      <xdr:xfrm>
        <a:off x="14338440" y="7229520"/>
        <a:ext cx="5857560" cy="272376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37</xdr:col>
      <xdr:colOff>341640</xdr:colOff>
      <xdr:row>36</xdr:row>
      <xdr:rowOff>48960</xdr:rowOff>
    </xdr:from>
    <xdr:to>
      <xdr:col>46</xdr:col>
      <xdr:colOff>164520</xdr:colOff>
      <xdr:row>49</xdr:row>
      <xdr:rowOff>151920</xdr:rowOff>
    </xdr:to>
    <xdr:graphicFrame>
      <xdr:nvGraphicFramePr>
        <xdr:cNvPr id="7" name="Chart 10"/>
        <xdr:cNvGraphicFramePr/>
      </xdr:nvGraphicFramePr>
      <xdr:xfrm>
        <a:off x="21834360" y="7250040"/>
        <a:ext cx="6012360" cy="270324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0</xdr:colOff>
      <xdr:row>52</xdr:row>
      <xdr:rowOff>56880</xdr:rowOff>
    </xdr:from>
    <xdr:to>
      <xdr:col>23</xdr:col>
      <xdr:colOff>654840</xdr:colOff>
      <xdr:row>65</xdr:row>
      <xdr:rowOff>180360</xdr:rowOff>
    </xdr:to>
    <xdr:graphicFrame>
      <xdr:nvGraphicFramePr>
        <xdr:cNvPr id="8" name="Chart 14"/>
        <xdr:cNvGraphicFramePr/>
      </xdr:nvGraphicFramePr>
      <xdr:xfrm>
        <a:off x="0" y="10458360"/>
        <a:ext cx="12888000" cy="272376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38</xdr:col>
      <xdr:colOff>521640</xdr:colOff>
      <xdr:row>20</xdr:row>
      <xdr:rowOff>29520</xdr:rowOff>
    </xdr:from>
    <xdr:to>
      <xdr:col>46</xdr:col>
      <xdr:colOff>218520</xdr:colOff>
      <xdr:row>33</xdr:row>
      <xdr:rowOff>151920</xdr:rowOff>
    </xdr:to>
    <xdr:graphicFrame>
      <xdr:nvGraphicFramePr>
        <xdr:cNvPr id="9" name="Chart 18"/>
        <xdr:cNvGraphicFramePr/>
      </xdr:nvGraphicFramePr>
      <xdr:xfrm>
        <a:off x="22702320" y="4030200"/>
        <a:ext cx="5198400" cy="272268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38</xdr:col>
      <xdr:colOff>488160</xdr:colOff>
      <xdr:row>52</xdr:row>
      <xdr:rowOff>71640</xdr:rowOff>
    </xdr:from>
    <xdr:to>
      <xdr:col>46</xdr:col>
      <xdr:colOff>185040</xdr:colOff>
      <xdr:row>65</xdr:row>
      <xdr:rowOff>180360</xdr:rowOff>
    </xdr:to>
    <xdr:graphicFrame>
      <xdr:nvGraphicFramePr>
        <xdr:cNvPr id="10" name="Chart 19"/>
        <xdr:cNvGraphicFramePr/>
      </xdr:nvGraphicFramePr>
      <xdr:xfrm>
        <a:off x="22668840" y="10473120"/>
        <a:ext cx="5198400" cy="270900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24</xdr:col>
      <xdr:colOff>142200</xdr:colOff>
      <xdr:row>52</xdr:row>
      <xdr:rowOff>66600</xdr:rowOff>
    </xdr:from>
    <xdr:to>
      <xdr:col>34</xdr:col>
      <xdr:colOff>685800</xdr:colOff>
      <xdr:row>65</xdr:row>
      <xdr:rowOff>180720</xdr:rowOff>
    </xdr:to>
    <xdr:graphicFrame>
      <xdr:nvGraphicFramePr>
        <xdr:cNvPr id="11" name="Chart 6"/>
        <xdr:cNvGraphicFramePr/>
      </xdr:nvGraphicFramePr>
      <xdr:xfrm>
        <a:off x="13063320" y="10468080"/>
        <a:ext cx="7052040" cy="271440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46</xdr:col>
      <xdr:colOff>496440</xdr:colOff>
      <xdr:row>52</xdr:row>
      <xdr:rowOff>66600</xdr:rowOff>
    </xdr:from>
    <xdr:to>
      <xdr:col>54</xdr:col>
      <xdr:colOff>193320</xdr:colOff>
      <xdr:row>65</xdr:row>
      <xdr:rowOff>180720</xdr:rowOff>
    </xdr:to>
    <xdr:graphicFrame>
      <xdr:nvGraphicFramePr>
        <xdr:cNvPr id="12" name="Chart 8"/>
        <xdr:cNvGraphicFramePr/>
      </xdr:nvGraphicFramePr>
      <xdr:xfrm>
        <a:off x="28178640" y="10468080"/>
        <a:ext cx="5198400" cy="271440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0</xdr:col>
      <xdr:colOff>38160</xdr:colOff>
      <xdr:row>67</xdr:row>
      <xdr:rowOff>177840</xdr:rowOff>
    </xdr:from>
    <xdr:to>
      <xdr:col>23</xdr:col>
      <xdr:colOff>664560</xdr:colOff>
      <xdr:row>81</xdr:row>
      <xdr:rowOff>139320</xdr:rowOff>
    </xdr:to>
    <xdr:graphicFrame>
      <xdr:nvGraphicFramePr>
        <xdr:cNvPr id="13" name="Chart 13"/>
        <xdr:cNvGraphicFramePr/>
      </xdr:nvGraphicFramePr>
      <xdr:xfrm>
        <a:off x="38160" y="13579560"/>
        <a:ext cx="12859560" cy="276192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27</xdr:col>
      <xdr:colOff>471240</xdr:colOff>
      <xdr:row>67</xdr:row>
      <xdr:rowOff>181080</xdr:rowOff>
    </xdr:from>
    <xdr:to>
      <xdr:col>35</xdr:col>
      <xdr:colOff>51840</xdr:colOff>
      <xdr:row>81</xdr:row>
      <xdr:rowOff>142560</xdr:rowOff>
    </xdr:to>
    <xdr:graphicFrame>
      <xdr:nvGraphicFramePr>
        <xdr:cNvPr id="14" name="Chart 15"/>
        <xdr:cNvGraphicFramePr/>
      </xdr:nvGraphicFramePr>
      <xdr:xfrm>
        <a:off x="15086880" y="13582800"/>
        <a:ext cx="5082480" cy="276192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38</xdr:col>
      <xdr:colOff>488160</xdr:colOff>
      <xdr:row>67</xdr:row>
      <xdr:rowOff>181080</xdr:rowOff>
    </xdr:from>
    <xdr:to>
      <xdr:col>46</xdr:col>
      <xdr:colOff>156600</xdr:colOff>
      <xdr:row>81</xdr:row>
      <xdr:rowOff>142560</xdr:rowOff>
    </xdr:to>
    <xdr:graphicFrame>
      <xdr:nvGraphicFramePr>
        <xdr:cNvPr id="15" name="Chart 20"/>
        <xdr:cNvGraphicFramePr/>
      </xdr:nvGraphicFramePr>
      <xdr:xfrm>
        <a:off x="22668840" y="13582800"/>
        <a:ext cx="5169960" cy="276192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54</xdr:col>
      <xdr:colOff>381240</xdr:colOff>
      <xdr:row>52</xdr:row>
      <xdr:rowOff>77760</xdr:rowOff>
    </xdr:from>
    <xdr:to>
      <xdr:col>61</xdr:col>
      <xdr:colOff>486000</xdr:colOff>
      <xdr:row>65</xdr:row>
      <xdr:rowOff>191880</xdr:rowOff>
    </xdr:to>
    <xdr:graphicFrame>
      <xdr:nvGraphicFramePr>
        <xdr:cNvPr id="16" name="Chart 16"/>
        <xdr:cNvGraphicFramePr/>
      </xdr:nvGraphicFramePr>
      <xdr:xfrm>
        <a:off x="33564960" y="10479240"/>
        <a:ext cx="4918680" cy="271440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twoCell">
    <xdr:from>
      <xdr:col>29</xdr:col>
      <xdr:colOff>207720</xdr:colOff>
      <xdr:row>68</xdr:row>
      <xdr:rowOff>47880</xdr:rowOff>
    </xdr:from>
    <xdr:to>
      <xdr:col>34</xdr:col>
      <xdr:colOff>115200</xdr:colOff>
      <xdr:row>69</xdr:row>
      <xdr:rowOff>97920</xdr:rowOff>
    </xdr:to>
    <xdr:sp textlink="DataSummary!D329">
      <xdr:nvSpPr>
        <xdr:cNvPr id="17" name="TextBox 2"/>
        <xdr:cNvSpPr/>
      </xdr:nvSpPr>
      <xdr:spPr>
        <a:xfrm>
          <a:off x="16198920" y="13649760"/>
          <a:ext cx="3345840" cy="249840"/>
        </a:xfrm>
        <a:prstGeom prst="rect">
          <a:avLst/>
        </a:prstGeom>
        <a:solidFill>
          <a:srgbClr val="FFFFFF"/>
        </a:solidFill>
        <a:ln w="9525">
          <a:noFill/>
        </a:ln>
      </xdr:spPr>
      <xdr:style>
        <a:lnRef idx="0"/>
        <a:fillRef idx="0"/>
        <a:effectRef idx="0"/>
        <a:fontRef idx="minor"/>
      </xdr:style>
      <xdr:txBody>
        <a:bodyPr horzOverflow="clip" vertOverflow="clip" lIns="90000" tIns="45000" rIns="90000" bIns="45000" anchor="t">
          <a:noAutofit/>
        </a:bodyPr>
        <a:p>
          <a:pPr>
            <a:lnSpc>
              <a:spcPct val="100000"/>
            </a:lnSpc>
          </a:pPr>
          <a:r>
            <a:rPr lang="en-US" sz="1300" b="1" u="none" strike="noStrike">
              <a:solidFill>
                <a:srgbClr val="000000"/>
              </a:solidFill>
              <a:effectLst/>
              <a:uFillTx/>
              <a:latin typeface="Calibri"/>
            </a:rPr>
            <a:t>PER: Shared Prosperity Premium</a:t>
          </a:r>
          <a:endParaRPr lang="en-US" sz="1300" b="0" u="none" strike="noStrike">
            <a:effectLst/>
            <a:uFillTx/>
            <a:latin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75960</xdr:colOff>
      <xdr:row>2</xdr:row>
      <xdr:rowOff>10080</xdr:rowOff>
    </xdr:from>
    <xdr:to>
      <xdr:col>5</xdr:col>
      <xdr:colOff>4320</xdr:colOff>
      <xdr:row>15</xdr:row>
      <xdr:rowOff>152640</xdr:rowOff>
    </xdr:to>
    <xdr:graphicFrame>
      <xdr:nvGraphicFramePr>
        <xdr:cNvPr id="18" name="Chart 2"/>
        <xdr:cNvGraphicFramePr/>
      </xdr:nvGraphicFramePr>
      <xdr:xfrm>
        <a:off x="75960" y="430560"/>
        <a:ext cx="4189320" cy="27428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15480</xdr:colOff>
      <xdr:row>2</xdr:row>
      <xdr:rowOff>26280</xdr:rowOff>
    </xdr:from>
    <xdr:to>
      <xdr:col>10</xdr:col>
      <xdr:colOff>686520</xdr:colOff>
      <xdr:row>15</xdr:row>
      <xdr:rowOff>168840</xdr:rowOff>
    </xdr:to>
    <xdr:graphicFrame>
      <xdr:nvGraphicFramePr>
        <xdr:cNvPr id="19" name="Chart 3"/>
        <xdr:cNvGraphicFramePr/>
      </xdr:nvGraphicFramePr>
      <xdr:xfrm>
        <a:off x="4518360" y="446760"/>
        <a:ext cx="4079520" cy="27428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75960</xdr:colOff>
      <xdr:row>18</xdr:row>
      <xdr:rowOff>7560</xdr:rowOff>
    </xdr:from>
    <xdr:to>
      <xdr:col>5</xdr:col>
      <xdr:colOff>22320</xdr:colOff>
      <xdr:row>31</xdr:row>
      <xdr:rowOff>150120</xdr:rowOff>
    </xdr:to>
    <xdr:graphicFrame>
      <xdr:nvGraphicFramePr>
        <xdr:cNvPr id="20" name="Chart 4"/>
        <xdr:cNvGraphicFramePr/>
      </xdr:nvGraphicFramePr>
      <xdr:xfrm>
        <a:off x="75960" y="3648600"/>
        <a:ext cx="4207320" cy="27428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6</xdr:col>
      <xdr:colOff>27000</xdr:colOff>
      <xdr:row>18</xdr:row>
      <xdr:rowOff>42120</xdr:rowOff>
    </xdr:from>
    <xdr:to>
      <xdr:col>10</xdr:col>
      <xdr:colOff>686520</xdr:colOff>
      <xdr:row>31</xdr:row>
      <xdr:rowOff>184680</xdr:rowOff>
    </xdr:to>
    <xdr:graphicFrame>
      <xdr:nvGraphicFramePr>
        <xdr:cNvPr id="21" name="Chart 5"/>
        <xdr:cNvGraphicFramePr/>
      </xdr:nvGraphicFramePr>
      <xdr:xfrm>
        <a:off x="4529880" y="3683160"/>
        <a:ext cx="4068000" cy="27428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52200</xdr:colOff>
      <xdr:row>34</xdr:row>
      <xdr:rowOff>15840</xdr:rowOff>
    </xdr:from>
    <xdr:to>
      <xdr:col>4</xdr:col>
      <xdr:colOff>686160</xdr:colOff>
      <xdr:row>47</xdr:row>
      <xdr:rowOff>158400</xdr:rowOff>
    </xdr:to>
    <xdr:graphicFrame>
      <xdr:nvGraphicFramePr>
        <xdr:cNvPr id="22" name="Chart 6"/>
        <xdr:cNvGraphicFramePr/>
      </xdr:nvGraphicFramePr>
      <xdr:xfrm>
        <a:off x="52200" y="6877800"/>
        <a:ext cx="4042800" cy="274284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6</xdr:col>
      <xdr:colOff>109080</xdr:colOff>
      <xdr:row>34</xdr:row>
      <xdr:rowOff>12960</xdr:rowOff>
    </xdr:from>
    <xdr:to>
      <xdr:col>10</xdr:col>
      <xdr:colOff>687600</xdr:colOff>
      <xdr:row>47</xdr:row>
      <xdr:rowOff>155520</xdr:rowOff>
    </xdr:to>
    <xdr:graphicFrame>
      <xdr:nvGraphicFramePr>
        <xdr:cNvPr id="23" name="Chart 7"/>
        <xdr:cNvGraphicFramePr/>
      </xdr:nvGraphicFramePr>
      <xdr:xfrm>
        <a:off x="4611960" y="6874920"/>
        <a:ext cx="3987000" cy="274284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12</xdr:col>
      <xdr:colOff>66600</xdr:colOff>
      <xdr:row>2</xdr:row>
      <xdr:rowOff>19080</xdr:rowOff>
    </xdr:from>
    <xdr:to>
      <xdr:col>16</xdr:col>
      <xdr:colOff>65880</xdr:colOff>
      <xdr:row>15</xdr:row>
      <xdr:rowOff>161640</xdr:rowOff>
    </xdr:to>
    <xdr:graphicFrame>
      <xdr:nvGraphicFramePr>
        <xdr:cNvPr id="24" name="Chart 8"/>
        <xdr:cNvGraphicFramePr/>
      </xdr:nvGraphicFramePr>
      <xdr:xfrm>
        <a:off x="8849160" y="439560"/>
        <a:ext cx="3408120" cy="274284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17</xdr:col>
      <xdr:colOff>0</xdr:colOff>
      <xdr:row>2</xdr:row>
      <xdr:rowOff>0</xdr:rowOff>
    </xdr:from>
    <xdr:to>
      <xdr:col>21</xdr:col>
      <xdr:colOff>685800</xdr:colOff>
      <xdr:row>15</xdr:row>
      <xdr:rowOff>142560</xdr:rowOff>
    </xdr:to>
    <xdr:graphicFrame>
      <xdr:nvGraphicFramePr>
        <xdr:cNvPr id="25" name="Chart 9"/>
        <xdr:cNvGraphicFramePr/>
      </xdr:nvGraphicFramePr>
      <xdr:xfrm>
        <a:off x="13198320" y="420480"/>
        <a:ext cx="4094640" cy="274284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12</xdr:col>
      <xdr:colOff>47520</xdr:colOff>
      <xdr:row>18</xdr:row>
      <xdr:rowOff>38160</xdr:rowOff>
    </xdr:from>
    <xdr:to>
      <xdr:col>16</xdr:col>
      <xdr:colOff>65880</xdr:colOff>
      <xdr:row>31</xdr:row>
      <xdr:rowOff>180720</xdr:rowOff>
    </xdr:to>
    <xdr:graphicFrame>
      <xdr:nvGraphicFramePr>
        <xdr:cNvPr id="26" name="Chart 10"/>
        <xdr:cNvGraphicFramePr/>
      </xdr:nvGraphicFramePr>
      <xdr:xfrm>
        <a:off x="8830080" y="3679200"/>
        <a:ext cx="3427200" cy="274284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17</xdr:col>
      <xdr:colOff>9360</xdr:colOff>
      <xdr:row>18</xdr:row>
      <xdr:rowOff>28440</xdr:rowOff>
    </xdr:from>
    <xdr:to>
      <xdr:col>21</xdr:col>
      <xdr:colOff>685800</xdr:colOff>
      <xdr:row>31</xdr:row>
      <xdr:rowOff>171000</xdr:rowOff>
    </xdr:to>
    <xdr:graphicFrame>
      <xdr:nvGraphicFramePr>
        <xdr:cNvPr id="27" name="Chart 12"/>
        <xdr:cNvGraphicFramePr/>
      </xdr:nvGraphicFramePr>
      <xdr:xfrm>
        <a:off x="13207680" y="3669480"/>
        <a:ext cx="4085280" cy="274284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17</xdr:col>
      <xdr:colOff>28440</xdr:colOff>
      <xdr:row>34</xdr:row>
      <xdr:rowOff>28440</xdr:rowOff>
    </xdr:from>
    <xdr:to>
      <xdr:col>21</xdr:col>
      <xdr:colOff>685800</xdr:colOff>
      <xdr:row>47</xdr:row>
      <xdr:rowOff>171000</xdr:rowOff>
    </xdr:to>
    <xdr:graphicFrame>
      <xdr:nvGraphicFramePr>
        <xdr:cNvPr id="28" name="Chart 11"/>
        <xdr:cNvGraphicFramePr/>
      </xdr:nvGraphicFramePr>
      <xdr:xfrm>
        <a:off x="13226760" y="6890400"/>
        <a:ext cx="4066200" cy="274284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22</xdr:col>
      <xdr:colOff>28440</xdr:colOff>
      <xdr:row>34</xdr:row>
      <xdr:rowOff>38160</xdr:rowOff>
    </xdr:from>
    <xdr:to>
      <xdr:col>26</xdr:col>
      <xdr:colOff>685800</xdr:colOff>
      <xdr:row>47</xdr:row>
      <xdr:rowOff>180720</xdr:rowOff>
    </xdr:to>
    <xdr:graphicFrame>
      <xdr:nvGraphicFramePr>
        <xdr:cNvPr id="29" name="Chart 13"/>
        <xdr:cNvGraphicFramePr/>
      </xdr:nvGraphicFramePr>
      <xdr:xfrm>
        <a:off x="17487720" y="6900120"/>
        <a:ext cx="4066200" cy="274284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22</xdr:col>
      <xdr:colOff>0</xdr:colOff>
      <xdr:row>2</xdr:row>
      <xdr:rowOff>0</xdr:rowOff>
    </xdr:from>
    <xdr:to>
      <xdr:col>26</xdr:col>
      <xdr:colOff>685800</xdr:colOff>
      <xdr:row>15</xdr:row>
      <xdr:rowOff>142560</xdr:rowOff>
    </xdr:to>
    <xdr:graphicFrame>
      <xdr:nvGraphicFramePr>
        <xdr:cNvPr id="30" name="Chart 14"/>
        <xdr:cNvGraphicFramePr/>
      </xdr:nvGraphicFramePr>
      <xdr:xfrm>
        <a:off x="17459280" y="420480"/>
        <a:ext cx="4094640" cy="274284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27</xdr:col>
      <xdr:colOff>0</xdr:colOff>
      <xdr:row>34</xdr:row>
      <xdr:rowOff>0</xdr:rowOff>
    </xdr:from>
    <xdr:to>
      <xdr:col>31</xdr:col>
      <xdr:colOff>685800</xdr:colOff>
      <xdr:row>47</xdr:row>
      <xdr:rowOff>142560</xdr:rowOff>
    </xdr:to>
    <xdr:graphicFrame>
      <xdr:nvGraphicFramePr>
        <xdr:cNvPr id="31" name="Chart 15"/>
        <xdr:cNvGraphicFramePr/>
      </xdr:nvGraphicFramePr>
      <xdr:xfrm>
        <a:off x="21720240" y="6861960"/>
        <a:ext cx="4094280" cy="274284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22</xdr:col>
      <xdr:colOff>0</xdr:colOff>
      <xdr:row>18</xdr:row>
      <xdr:rowOff>0</xdr:rowOff>
    </xdr:from>
    <xdr:to>
      <xdr:col>26</xdr:col>
      <xdr:colOff>685800</xdr:colOff>
      <xdr:row>31</xdr:row>
      <xdr:rowOff>142560</xdr:rowOff>
    </xdr:to>
    <xdr:graphicFrame>
      <xdr:nvGraphicFramePr>
        <xdr:cNvPr id="32" name="Chart 16"/>
        <xdr:cNvGraphicFramePr/>
      </xdr:nvGraphicFramePr>
      <xdr:xfrm>
        <a:off x="17459280" y="3641040"/>
        <a:ext cx="4094640" cy="274284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27</xdr:col>
      <xdr:colOff>0</xdr:colOff>
      <xdr:row>2</xdr:row>
      <xdr:rowOff>0</xdr:rowOff>
    </xdr:from>
    <xdr:to>
      <xdr:col>31</xdr:col>
      <xdr:colOff>685800</xdr:colOff>
      <xdr:row>15</xdr:row>
      <xdr:rowOff>142560</xdr:rowOff>
    </xdr:to>
    <xdr:graphicFrame>
      <xdr:nvGraphicFramePr>
        <xdr:cNvPr id="33" name="Chart 17"/>
        <xdr:cNvGraphicFramePr/>
      </xdr:nvGraphicFramePr>
      <xdr:xfrm>
        <a:off x="21720240" y="420480"/>
        <a:ext cx="4094280" cy="274284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oneCell">
    <xdr:from>
      <xdr:col>32</xdr:col>
      <xdr:colOff>0</xdr:colOff>
      <xdr:row>34</xdr:row>
      <xdr:rowOff>0</xdr:rowOff>
    </xdr:from>
    <xdr:to>
      <xdr:col>36</xdr:col>
      <xdr:colOff>685800</xdr:colOff>
      <xdr:row>47</xdr:row>
      <xdr:rowOff>142560</xdr:rowOff>
    </xdr:to>
    <xdr:graphicFrame>
      <xdr:nvGraphicFramePr>
        <xdr:cNvPr id="34" name="Chart 18"/>
        <xdr:cNvGraphicFramePr/>
      </xdr:nvGraphicFramePr>
      <xdr:xfrm>
        <a:off x="25981200" y="6861960"/>
        <a:ext cx="4094280" cy="274284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oneCell">
    <xdr:from>
      <xdr:col>32</xdr:col>
      <xdr:colOff>0</xdr:colOff>
      <xdr:row>2</xdr:row>
      <xdr:rowOff>0</xdr:rowOff>
    </xdr:from>
    <xdr:to>
      <xdr:col>36</xdr:col>
      <xdr:colOff>685800</xdr:colOff>
      <xdr:row>15</xdr:row>
      <xdr:rowOff>142560</xdr:rowOff>
    </xdr:to>
    <xdr:graphicFrame>
      <xdr:nvGraphicFramePr>
        <xdr:cNvPr id="35" name="Chart 19"/>
        <xdr:cNvGraphicFramePr/>
      </xdr:nvGraphicFramePr>
      <xdr:xfrm>
        <a:off x="25981200" y="420480"/>
        <a:ext cx="4094280" cy="274284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37</xdr:col>
      <xdr:colOff>0</xdr:colOff>
      <xdr:row>34</xdr:row>
      <xdr:rowOff>0</xdr:rowOff>
    </xdr:from>
    <xdr:to>
      <xdr:col>41</xdr:col>
      <xdr:colOff>685800</xdr:colOff>
      <xdr:row>47</xdr:row>
      <xdr:rowOff>142560</xdr:rowOff>
    </xdr:to>
    <xdr:graphicFrame>
      <xdr:nvGraphicFramePr>
        <xdr:cNvPr id="36" name="Chart 21"/>
        <xdr:cNvGraphicFramePr/>
      </xdr:nvGraphicFramePr>
      <xdr:xfrm>
        <a:off x="30241800" y="6861960"/>
        <a:ext cx="4094640" cy="274284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editAs="oneCell">
    <xdr:from>
      <xdr:col>27</xdr:col>
      <xdr:colOff>0</xdr:colOff>
      <xdr:row>18</xdr:row>
      <xdr:rowOff>0</xdr:rowOff>
    </xdr:from>
    <xdr:to>
      <xdr:col>31</xdr:col>
      <xdr:colOff>685800</xdr:colOff>
      <xdr:row>31</xdr:row>
      <xdr:rowOff>142560</xdr:rowOff>
    </xdr:to>
    <xdr:graphicFrame>
      <xdr:nvGraphicFramePr>
        <xdr:cNvPr id="37" name="Chart 22"/>
        <xdr:cNvGraphicFramePr/>
      </xdr:nvGraphicFramePr>
      <xdr:xfrm>
        <a:off x="21720240" y="3641040"/>
        <a:ext cx="4094280" cy="274284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editAs="oneCell">
    <xdr:from>
      <xdr:col>32</xdr:col>
      <xdr:colOff>0</xdr:colOff>
      <xdr:row>18</xdr:row>
      <xdr:rowOff>0</xdr:rowOff>
    </xdr:from>
    <xdr:to>
      <xdr:col>36</xdr:col>
      <xdr:colOff>685800</xdr:colOff>
      <xdr:row>31</xdr:row>
      <xdr:rowOff>142560</xdr:rowOff>
    </xdr:to>
    <xdr:graphicFrame>
      <xdr:nvGraphicFramePr>
        <xdr:cNvPr id="38" name="Chart 23"/>
        <xdr:cNvGraphicFramePr/>
      </xdr:nvGraphicFramePr>
      <xdr:xfrm>
        <a:off x="25981200" y="3641040"/>
        <a:ext cx="4094280" cy="274284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editAs="oneCell">
    <xdr:from>
      <xdr:col>37</xdr:col>
      <xdr:colOff>0</xdr:colOff>
      <xdr:row>18</xdr:row>
      <xdr:rowOff>0</xdr:rowOff>
    </xdr:from>
    <xdr:to>
      <xdr:col>41</xdr:col>
      <xdr:colOff>685800</xdr:colOff>
      <xdr:row>31</xdr:row>
      <xdr:rowOff>142560</xdr:rowOff>
    </xdr:to>
    <xdr:graphicFrame>
      <xdr:nvGraphicFramePr>
        <xdr:cNvPr id="39" name="Chart 24"/>
        <xdr:cNvGraphicFramePr/>
      </xdr:nvGraphicFramePr>
      <xdr:xfrm>
        <a:off x="30241800" y="3641040"/>
        <a:ext cx="4094640" cy="274284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editAs="oneCell">
    <xdr:from>
      <xdr:col>12</xdr:col>
      <xdr:colOff>0</xdr:colOff>
      <xdr:row>34</xdr:row>
      <xdr:rowOff>0</xdr:rowOff>
    </xdr:from>
    <xdr:to>
      <xdr:col>16</xdr:col>
      <xdr:colOff>65880</xdr:colOff>
      <xdr:row>47</xdr:row>
      <xdr:rowOff>142560</xdr:rowOff>
    </xdr:to>
    <xdr:graphicFrame>
      <xdr:nvGraphicFramePr>
        <xdr:cNvPr id="40" name="Chart 25"/>
        <xdr:cNvGraphicFramePr/>
      </xdr:nvGraphicFramePr>
      <xdr:xfrm>
        <a:off x="8782560" y="6861960"/>
        <a:ext cx="3474720" cy="274284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editAs="oneCell">
    <xdr:from>
      <xdr:col>37</xdr:col>
      <xdr:colOff>0</xdr:colOff>
      <xdr:row>2</xdr:row>
      <xdr:rowOff>0</xdr:rowOff>
    </xdr:from>
    <xdr:to>
      <xdr:col>41</xdr:col>
      <xdr:colOff>685800</xdr:colOff>
      <xdr:row>15</xdr:row>
      <xdr:rowOff>142560</xdr:rowOff>
    </xdr:to>
    <xdr:graphicFrame>
      <xdr:nvGraphicFramePr>
        <xdr:cNvPr id="41" name="Chart 26"/>
        <xdr:cNvGraphicFramePr/>
      </xdr:nvGraphicFramePr>
      <xdr:xfrm>
        <a:off x="30241800" y="420480"/>
        <a:ext cx="4094640" cy="274284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editAs="oneCell">
    <xdr:from>
      <xdr:col>42</xdr:col>
      <xdr:colOff>0</xdr:colOff>
      <xdr:row>18</xdr:row>
      <xdr:rowOff>0</xdr:rowOff>
    </xdr:from>
    <xdr:to>
      <xdr:col>46</xdr:col>
      <xdr:colOff>685800</xdr:colOff>
      <xdr:row>31</xdr:row>
      <xdr:rowOff>142560</xdr:rowOff>
    </xdr:to>
    <xdr:graphicFrame>
      <xdr:nvGraphicFramePr>
        <xdr:cNvPr id="42" name="Chart 27"/>
        <xdr:cNvGraphicFramePr/>
      </xdr:nvGraphicFramePr>
      <xdr:xfrm>
        <a:off x="34502760" y="3641040"/>
        <a:ext cx="4094280" cy="274284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editAs="oneCell">
    <xdr:from>
      <xdr:col>42</xdr:col>
      <xdr:colOff>0</xdr:colOff>
      <xdr:row>34</xdr:row>
      <xdr:rowOff>0</xdr:rowOff>
    </xdr:from>
    <xdr:to>
      <xdr:col>46</xdr:col>
      <xdr:colOff>685800</xdr:colOff>
      <xdr:row>47</xdr:row>
      <xdr:rowOff>142560</xdr:rowOff>
    </xdr:to>
    <xdr:graphicFrame>
      <xdr:nvGraphicFramePr>
        <xdr:cNvPr id="43" name="Chart 28"/>
        <xdr:cNvGraphicFramePr/>
      </xdr:nvGraphicFramePr>
      <xdr:xfrm>
        <a:off x="34502760" y="6861960"/>
        <a:ext cx="4094280" cy="274284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26</xdr:col>
      <xdr:colOff>728640</xdr:colOff>
      <xdr:row>33</xdr:row>
      <xdr:rowOff>190440</xdr:rowOff>
    </xdr:from>
    <xdr:to>
      <xdr:col>27</xdr:col>
      <xdr:colOff>60840</xdr:colOff>
      <xdr:row>35</xdr:row>
      <xdr:rowOff>54720</xdr:rowOff>
    </xdr:to>
    <xdr:sp>
      <xdr:nvSpPr>
        <xdr:cNvPr id="44" name="TextBox 1"/>
        <xdr:cNvSpPr/>
      </xdr:nvSpPr>
      <xdr:spPr>
        <a:xfrm>
          <a:off x="23572080" y="6811560"/>
          <a:ext cx="184320" cy="264240"/>
        </a:xfrm>
        <a:prstGeom prst="rect">
          <a:avLst/>
        </a:prstGeom>
        <a:noFill/>
        <a:ln w="0">
          <a:noFill/>
        </a:ln>
      </xdr:spPr>
      <xdr:style>
        <a:lnRef idx="0"/>
        <a:fillRef idx="0"/>
        <a:effectRef idx="0"/>
        <a:fontRef idx="minor"/>
      </xdr:style>
    </xdr:sp>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26</xdr:col>
      <xdr:colOff>728640</xdr:colOff>
      <xdr:row>4</xdr:row>
      <xdr:rowOff>0</xdr:rowOff>
    </xdr:from>
    <xdr:to>
      <xdr:col>27</xdr:col>
      <xdr:colOff>60840</xdr:colOff>
      <xdr:row>5</xdr:row>
      <xdr:rowOff>64080</xdr:rowOff>
    </xdr:to>
    <xdr:sp>
      <xdr:nvSpPr>
        <xdr:cNvPr id="45" name="TextBox 2"/>
        <xdr:cNvSpPr/>
      </xdr:nvSpPr>
      <xdr:spPr>
        <a:xfrm>
          <a:off x="23882040" y="820440"/>
          <a:ext cx="184320" cy="264240"/>
        </a:xfrm>
        <a:prstGeom prst="rect">
          <a:avLst/>
        </a:prstGeom>
        <a:noFill/>
        <a:ln w="0">
          <a:noFill/>
        </a:ln>
      </xdr:spPr>
      <xdr:style>
        <a:lnRef idx="0"/>
        <a:fillRef idx="0"/>
        <a:effectRef idx="0"/>
        <a:fontRef idx="minor"/>
      </xdr:style>
    </xdr:sp>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25</xdr:row>
      <xdr:rowOff>76320</xdr:rowOff>
    </xdr:from>
    <xdr:to>
      <xdr:col>8</xdr:col>
      <xdr:colOff>60480</xdr:colOff>
      <xdr:row>39</xdr:row>
      <xdr:rowOff>108720</xdr:rowOff>
    </xdr:to>
    <xdr:graphicFrame>
      <xdr:nvGraphicFramePr>
        <xdr:cNvPr id="46" name="Chart 1"/>
        <xdr:cNvGraphicFramePr/>
      </xdr:nvGraphicFramePr>
      <xdr:xfrm>
        <a:off x="0" y="4838760"/>
        <a:ext cx="5399640" cy="26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tint val="100000"/>
                <a:shade val="100000"/>
              </a:schemeClr>
            </a:gs>
            <a:gs pos="100000">
              <a:schemeClr val="phClr">
                <a:tint val="50000"/>
                <a:shade val="100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www.worldbank.org/LTGM" TargetMode="Externa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_rels/sheet7.xml.rels><?xml version="1.0" encoding="UTF-8"?>
<Relationships xmlns="http://schemas.openxmlformats.org/package/2006/relationships"><Relationship Id="rId1" Type="http://schemas.openxmlformats.org/officeDocument/2006/relationships/drawing" Target="../drawings/drawing2.x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2.vml"/>
</Relationships>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3.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4.vml"/>
</Relationships>
</file>

<file path=xl/worksheets/_rels/sheet11.xml.rels><?xml version="1.0" encoding="UTF-8"?>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5.vml"/>
</Relationships>
</file>

<file path=xl/worksheets/_rels/sheet12.xml.rels><?xml version="1.0" encoding="UTF-8"?>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6.vml"/>
</Relationships>
</file>

<file path=xl/worksheets/_rels/sheet13.xml.rels><?xml version="1.0" encoding="UTF-8"?>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7.vml"/>
</Relationships>
</file>

<file path=xl/worksheets/_rels/sheet14.xml.rels><?xml version="1.0" encoding="UTF-8"?>
<Relationships xmlns="http://schemas.openxmlformats.org/package/2006/relationships"><Relationship Id="rId1" Type="http://schemas.openxmlformats.org/officeDocument/2006/relationships/drawing" Target="../drawings/drawing3.xml"/>
</Relationships>
</file>

<file path=xl/worksheets/_rels/sheet15.xml.rels><?xml version="1.0" encoding="UTF-8"?>
<Relationships xmlns="http://schemas.openxmlformats.org/package/2006/relationships"><Relationship Id="rId1" Type="http://schemas.openxmlformats.org/officeDocument/2006/relationships/drawing" Target="../drawings/drawing4.xml"/>
</Relationships>
</file>

<file path=xl/worksheets/_rels/sheet16.xml.rels><?xml version="1.0" encoding="UTF-8"?>
<Relationships xmlns="http://schemas.openxmlformats.org/package/2006/relationships"><Relationship Id="rId1" Type="http://schemas.openxmlformats.org/officeDocument/2006/relationships/drawing" Target="../drawings/drawing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8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4" activeCellId="0" sqref="A4"/>
    </sheetView>
  </sheetViews>
  <sheetFormatPr defaultColWidth="8.625" defaultRowHeight="15.75" customHeight="false" zeroHeight="false" outlineLevelRow="0" outlineLevelCol="0"/>
  <cols>
    <col collapsed="false" customWidth="true" hidden="false" outlineLevel="0" max="1" min="1" style="0" width="13.12"/>
    <col collapsed="false" customWidth="true" hidden="false" outlineLevel="0" max="11" min="11" style="0" width="12.12"/>
  </cols>
  <sheetData>
    <row r="1" customFormat="false" ht="15.75" hidden="false" customHeight="false" outlineLevel="0" collapsed="false">
      <c r="A1" s="1" t="s">
        <v>0</v>
      </c>
      <c r="B1" s="1"/>
      <c r="C1" s="1"/>
      <c r="D1" s="1"/>
      <c r="E1" s="1"/>
      <c r="F1" s="1"/>
      <c r="G1" s="1"/>
      <c r="H1" s="1"/>
      <c r="I1" s="1"/>
      <c r="J1" s="1"/>
      <c r="K1" s="1"/>
      <c r="L1" s="1"/>
    </row>
    <row r="2" customFormat="false" ht="15.75" hidden="false" customHeight="false" outlineLevel="0" collapsed="false">
      <c r="A2" s="2" t="s">
        <v>1</v>
      </c>
      <c r="B2" s="2"/>
      <c r="C2" s="2"/>
      <c r="D2" s="2"/>
      <c r="E2" s="2"/>
      <c r="F2" s="2"/>
      <c r="G2" s="2"/>
      <c r="H2" s="2"/>
      <c r="I2" s="2"/>
      <c r="J2" s="2"/>
      <c r="K2" s="2"/>
      <c r="L2" s="2"/>
    </row>
    <row r="3" customFormat="false" ht="15.75" hidden="false" customHeight="false" outlineLevel="0" collapsed="false">
      <c r="A3" s="3" t="n">
        <v>44546</v>
      </c>
      <c r="B3" s="3"/>
      <c r="C3" s="3"/>
      <c r="D3" s="3"/>
      <c r="E3" s="3"/>
      <c r="F3" s="3"/>
      <c r="G3" s="3"/>
      <c r="H3" s="3"/>
      <c r="I3" s="3"/>
      <c r="J3" s="3"/>
      <c r="K3" s="3"/>
      <c r="L3" s="3"/>
    </row>
    <row r="4" customFormat="false" ht="15.75" hidden="false" customHeight="false" outlineLevel="0" collapsed="false">
      <c r="A4" s="4" t="s">
        <v>2</v>
      </c>
      <c r="B4" s="4"/>
      <c r="C4" s="4"/>
      <c r="D4" s="4"/>
      <c r="E4" s="4"/>
      <c r="F4" s="4"/>
      <c r="G4" s="4"/>
      <c r="H4" s="4"/>
      <c r="I4" s="4"/>
      <c r="J4" s="4"/>
      <c r="K4" s="4"/>
      <c r="L4" s="4"/>
    </row>
    <row r="5" customFormat="false" ht="15.75" hidden="false" customHeight="false" outlineLevel="0" collapsed="false">
      <c r="A5" s="5"/>
      <c r="B5" s="6"/>
      <c r="C5" s="6"/>
      <c r="D5" s="6"/>
      <c r="E5" s="6"/>
      <c r="F5" s="6" t="s">
        <v>3</v>
      </c>
      <c r="G5" s="6"/>
      <c r="H5" s="6"/>
      <c r="I5" s="6"/>
      <c r="J5" s="6"/>
      <c r="K5" s="6"/>
      <c r="L5" s="7"/>
    </row>
    <row r="6" customFormat="false" ht="15.75" hidden="false" customHeight="false" outlineLevel="0" collapsed="false">
      <c r="A6" s="4" t="s">
        <v>4</v>
      </c>
      <c r="B6" s="4"/>
      <c r="C6" s="4"/>
      <c r="D6" s="4"/>
      <c r="E6" s="4"/>
      <c r="F6" s="4"/>
      <c r="G6" s="4"/>
      <c r="H6" s="4"/>
      <c r="I6" s="4"/>
      <c r="J6" s="4"/>
      <c r="K6" s="4"/>
      <c r="L6" s="4"/>
    </row>
    <row r="7" customFormat="false" ht="15.75" hidden="false" customHeight="false" outlineLevel="0" collapsed="false">
      <c r="A7" s="8"/>
      <c r="B7" s="9"/>
      <c r="C7" s="9"/>
      <c r="D7" s="9"/>
      <c r="E7" s="9"/>
      <c r="F7" s="9"/>
      <c r="G7" s="9"/>
      <c r="H7" s="9"/>
      <c r="I7" s="9"/>
      <c r="J7" s="9"/>
      <c r="K7" s="9"/>
      <c r="L7" s="10"/>
    </row>
    <row r="8" customFormat="false" ht="15.75" hidden="false" customHeight="false" outlineLevel="0" collapsed="false">
      <c r="A8" s="4" t="s">
        <v>5</v>
      </c>
      <c r="B8" s="4"/>
      <c r="C8" s="4"/>
      <c r="D8" s="4"/>
      <c r="E8" s="4"/>
      <c r="F8" s="4"/>
      <c r="G8" s="4"/>
      <c r="H8" s="4"/>
      <c r="I8" s="4"/>
      <c r="J8" s="4"/>
      <c r="K8" s="4"/>
      <c r="L8" s="4"/>
    </row>
    <row r="9" customFormat="false" ht="15.75" hidden="false" customHeight="false" outlineLevel="0" collapsed="false">
      <c r="A9" s="4" t="s">
        <v>6</v>
      </c>
      <c r="B9" s="4"/>
      <c r="C9" s="4"/>
      <c r="D9" s="4"/>
      <c r="E9" s="4"/>
      <c r="F9" s="4"/>
      <c r="G9" s="4"/>
      <c r="H9" s="4"/>
      <c r="I9" s="4"/>
      <c r="J9" s="4"/>
      <c r="K9" s="4"/>
      <c r="L9" s="4"/>
    </row>
    <row r="10" customFormat="false" ht="15.75" hidden="false" customHeight="false" outlineLevel="0" collapsed="false">
      <c r="A10" s="11" t="s">
        <v>7</v>
      </c>
      <c r="B10" s="11"/>
      <c r="C10" s="11"/>
      <c r="D10" s="11"/>
      <c r="E10" s="11"/>
      <c r="F10" s="11"/>
      <c r="G10" s="11"/>
      <c r="H10" s="11"/>
      <c r="I10" s="11"/>
      <c r="J10" s="11"/>
      <c r="K10" s="11"/>
      <c r="L10" s="11"/>
    </row>
    <row r="11" customFormat="false" ht="15.75" hidden="false" customHeight="false" outlineLevel="0" collapsed="false">
      <c r="A11" s="4" t="s">
        <v>8</v>
      </c>
      <c r="B11" s="4"/>
      <c r="C11" s="4"/>
      <c r="D11" s="4"/>
      <c r="E11" s="4"/>
      <c r="F11" s="4"/>
      <c r="G11" s="4"/>
      <c r="H11" s="4"/>
      <c r="I11" s="4"/>
      <c r="J11" s="4"/>
      <c r="K11" s="4"/>
      <c r="L11" s="4"/>
    </row>
    <row r="12" customFormat="false" ht="15.75" hidden="false" customHeight="false" outlineLevel="0" collapsed="false">
      <c r="A12" s="12" t="s">
        <v>9</v>
      </c>
      <c r="B12" s="12"/>
      <c r="C12" s="12"/>
      <c r="D12" s="12"/>
      <c r="E12" s="12"/>
      <c r="F12" s="12"/>
      <c r="G12" s="12"/>
      <c r="H12" s="12"/>
      <c r="I12" s="12"/>
      <c r="J12" s="12"/>
      <c r="K12" s="12"/>
      <c r="L12" s="12"/>
    </row>
    <row r="14" customFormat="false" ht="15.75" hidden="false" customHeight="false" outlineLevel="0" collapsed="false">
      <c r="A14" s="13" t="s">
        <v>10</v>
      </c>
      <c r="B14" s="13"/>
      <c r="C14" s="13"/>
      <c r="D14" s="13"/>
      <c r="E14" s="13"/>
      <c r="F14" s="13"/>
      <c r="G14" s="13"/>
      <c r="H14" s="13"/>
      <c r="I14" s="13"/>
      <c r="J14" s="13"/>
      <c r="K14" s="13"/>
      <c r="L14" s="13"/>
    </row>
    <row r="15" customFormat="false" ht="15" hidden="false" customHeight="true" outlineLevel="0" collapsed="false">
      <c r="A15" s="14" t="s">
        <v>11</v>
      </c>
      <c r="B15" s="13"/>
      <c r="C15" s="13" t="s">
        <v>12</v>
      </c>
      <c r="D15" s="13"/>
      <c r="E15" s="13"/>
      <c r="F15" s="13"/>
      <c r="G15" s="13"/>
      <c r="H15" s="13"/>
      <c r="I15" s="13"/>
      <c r="J15" s="13"/>
      <c r="K15" s="13"/>
      <c r="L15" s="13"/>
    </row>
    <row r="16" customFormat="false" ht="15.75" hidden="false" customHeight="false" outlineLevel="0" collapsed="false">
      <c r="A16" s="14"/>
      <c r="C16" s="13" t="s">
        <v>13</v>
      </c>
      <c r="D16" s="13"/>
      <c r="E16" s="13"/>
      <c r="F16" s="13"/>
      <c r="G16" s="13"/>
      <c r="H16" s="13"/>
      <c r="I16" s="13"/>
      <c r="J16" s="13"/>
      <c r="K16" s="13"/>
      <c r="L16" s="13"/>
    </row>
    <row r="17" customFormat="false" ht="15.75" hidden="false" customHeight="false" outlineLevel="0" collapsed="false">
      <c r="A17" s="13"/>
      <c r="B17" s="13"/>
      <c r="C17" s="15" t="s">
        <v>14</v>
      </c>
      <c r="D17" s="13"/>
      <c r="E17" s="13"/>
      <c r="F17" s="13"/>
      <c r="G17" s="13"/>
      <c r="H17" s="13"/>
      <c r="I17" s="13"/>
      <c r="J17" s="13"/>
      <c r="K17" s="13"/>
      <c r="L17" s="13"/>
    </row>
    <row r="18" customFormat="false" ht="15.75" hidden="false" customHeight="false" outlineLevel="0" collapsed="false">
      <c r="A18" s="16" t="s">
        <v>15</v>
      </c>
      <c r="B18" s="13"/>
      <c r="C18" s="13"/>
      <c r="D18" s="13"/>
      <c r="E18" s="13"/>
      <c r="F18" s="13"/>
      <c r="G18" s="13"/>
      <c r="H18" s="13"/>
      <c r="I18" s="13"/>
      <c r="J18" s="13"/>
      <c r="K18" s="13"/>
      <c r="L18" s="13"/>
    </row>
    <row r="19" customFormat="false" ht="15.75" hidden="false" customHeight="false" outlineLevel="0" collapsed="false">
      <c r="A19" s="16"/>
      <c r="B19" s="13"/>
      <c r="C19" s="13"/>
      <c r="D19" s="13"/>
      <c r="E19" s="13"/>
      <c r="F19" s="13"/>
      <c r="G19" s="13"/>
      <c r="H19" s="13"/>
      <c r="I19" s="13"/>
      <c r="J19" s="13"/>
      <c r="K19" s="13"/>
      <c r="L19" s="13"/>
    </row>
    <row r="20" customFormat="false" ht="15.75" hidden="false" customHeight="false" outlineLevel="0" collapsed="false">
      <c r="A20" s="17" t="s">
        <v>16</v>
      </c>
    </row>
    <row r="21" customFormat="false" ht="15.75" hidden="false" customHeight="false" outlineLevel="0" collapsed="false">
      <c r="A21" s="18" t="s">
        <v>17</v>
      </c>
    </row>
    <row r="22" customFormat="false" ht="15.75" hidden="false" customHeight="false" outlineLevel="0" collapsed="false">
      <c r="A22" s="0" t="s">
        <v>18</v>
      </c>
    </row>
    <row r="23" customFormat="false" ht="15.75" hidden="false" customHeight="false" outlineLevel="0" collapsed="false">
      <c r="A23" s="0" t="s">
        <v>19</v>
      </c>
    </row>
    <row r="24" customFormat="false" ht="15.75" hidden="false" customHeight="false" outlineLevel="0" collapsed="false">
      <c r="A24" s="0" t="s">
        <v>20</v>
      </c>
      <c r="I24" s="19"/>
    </row>
    <row r="25" customFormat="false" ht="15.75" hidden="false" customHeight="false" outlineLevel="0" collapsed="false">
      <c r="A25" s="0" t="s">
        <v>21</v>
      </c>
      <c r="I25" s="20"/>
      <c r="J25" s="21"/>
    </row>
    <row r="26" customFormat="false" ht="15.75" hidden="false" customHeight="false" outlineLevel="0" collapsed="false">
      <c r="A26" s="0" t="s">
        <v>22</v>
      </c>
      <c r="I26" s="22"/>
      <c r="J26" s="16"/>
    </row>
    <row r="27" customFormat="false" ht="15.75" hidden="false" customHeight="false" outlineLevel="0" collapsed="false">
      <c r="A27" s="0" t="s">
        <v>23</v>
      </c>
      <c r="I27" s="23"/>
    </row>
    <row r="28" customFormat="false" ht="15.75" hidden="false" customHeight="false" outlineLevel="0" collapsed="false">
      <c r="A28" s="0" t="s">
        <v>24</v>
      </c>
    </row>
    <row r="29" customFormat="false" ht="15.75" hidden="false" customHeight="false" outlineLevel="0" collapsed="false">
      <c r="A29" s="0" t="s">
        <v>25</v>
      </c>
      <c r="L29" s="24"/>
    </row>
    <row r="30" customFormat="false" ht="15.75" hidden="false" customHeight="false" outlineLevel="0" collapsed="false">
      <c r="A30" s="0" t="s">
        <v>26</v>
      </c>
      <c r="B30" s="25" t="s">
        <v>27</v>
      </c>
      <c r="C30" s="25"/>
      <c r="D30" s="19" t="s">
        <v>28</v>
      </c>
      <c r="E30" s="19"/>
      <c r="F30" s="19"/>
      <c r="G30" s="26" t="s">
        <v>29</v>
      </c>
      <c r="H30" s="26"/>
      <c r="I30" s="26"/>
      <c r="J30" s="26"/>
      <c r="L30" s="24"/>
    </row>
    <row r="32" customFormat="false" ht="15.75" hidden="false" customHeight="false" outlineLevel="0" collapsed="false">
      <c r="A32" s="17" t="s">
        <v>30</v>
      </c>
      <c r="L32" s="19"/>
    </row>
    <row r="33" customFormat="false" ht="15.75" hidden="false" customHeight="false" outlineLevel="0" collapsed="false">
      <c r="A33" s="0" t="s">
        <v>31</v>
      </c>
      <c r="L33" s="25"/>
    </row>
    <row r="34" customFormat="false" ht="15.75" hidden="false" customHeight="false" outlineLevel="0" collapsed="false">
      <c r="A34" s="0" t="s">
        <v>32</v>
      </c>
    </row>
    <row r="35" customFormat="false" ht="15.75" hidden="false" customHeight="false" outlineLevel="0" collapsed="false">
      <c r="A35" s="0" t="s">
        <v>33</v>
      </c>
    </row>
    <row r="36" customFormat="false" ht="15.75" hidden="false" customHeight="false" outlineLevel="0" collapsed="false">
      <c r="A36" s="0" t="s">
        <v>34</v>
      </c>
    </row>
    <row r="37" customFormat="false" ht="15.75" hidden="false" customHeight="false" outlineLevel="0" collapsed="false">
      <c r="A37" s="0" t="s">
        <v>35</v>
      </c>
    </row>
    <row r="39" customFormat="false" ht="15.75" hidden="false" customHeight="false" outlineLevel="0" collapsed="false">
      <c r="A39" s="17" t="s">
        <v>36</v>
      </c>
      <c r="S39" s="25"/>
    </row>
    <row r="40" customFormat="false" ht="15.75" hidden="false" customHeight="false" outlineLevel="0" collapsed="false">
      <c r="A40" s="0" t="s">
        <v>37</v>
      </c>
      <c r="N40" s="27"/>
    </row>
    <row r="41" customFormat="false" ht="15.75" hidden="false" customHeight="false" outlineLevel="0" collapsed="false">
      <c r="A41" s="0" t="s">
        <v>38</v>
      </c>
      <c r="S41" s="28"/>
    </row>
    <row r="42" customFormat="false" ht="15.75" hidden="false" customHeight="false" outlineLevel="0" collapsed="false">
      <c r="A42" s="0" t="s">
        <v>39</v>
      </c>
    </row>
    <row r="43" customFormat="false" ht="15.75" hidden="false" customHeight="false" outlineLevel="0" collapsed="false">
      <c r="A43" s="0" t="s">
        <v>40</v>
      </c>
    </row>
    <row r="44" customFormat="false" ht="15.75" hidden="false" customHeight="false" outlineLevel="0" collapsed="false">
      <c r="A44" s="0" t="s">
        <v>41</v>
      </c>
    </row>
    <row r="45" customFormat="false" ht="15.75" hidden="false" customHeight="false" outlineLevel="0" collapsed="false">
      <c r="A45" s="0" t="s">
        <v>42</v>
      </c>
      <c r="N45" s="23"/>
    </row>
    <row r="47" customFormat="false" ht="15.75" hidden="false" customHeight="false" outlineLevel="0" collapsed="false">
      <c r="A47" s="17" t="s">
        <v>43</v>
      </c>
    </row>
    <row r="48" customFormat="false" ht="15.75" hidden="false" customHeight="false" outlineLevel="0" collapsed="false">
      <c r="A48" s="18" t="s">
        <v>44</v>
      </c>
    </row>
    <row r="49" customFormat="false" ht="15.75" hidden="false" customHeight="false" outlineLevel="0" collapsed="false">
      <c r="A49" s="18" t="s">
        <v>45</v>
      </c>
    </row>
    <row r="50" customFormat="false" ht="15.75" hidden="false" customHeight="false" outlineLevel="0" collapsed="false">
      <c r="A50" s="18" t="s">
        <v>46</v>
      </c>
    </row>
    <row r="51" customFormat="false" ht="15.75" hidden="false" customHeight="false" outlineLevel="0" collapsed="false">
      <c r="A51" s="18" t="s">
        <v>47</v>
      </c>
    </row>
    <row r="52" customFormat="false" ht="15.75" hidden="false" customHeight="false" outlineLevel="0" collapsed="false">
      <c r="A52" s="18" t="s">
        <v>48</v>
      </c>
    </row>
    <row r="53" customFormat="false" ht="15.75" hidden="false" customHeight="false" outlineLevel="0" collapsed="false">
      <c r="A53" s="18" t="s">
        <v>49</v>
      </c>
    </row>
    <row r="54" customFormat="false" ht="15.75" hidden="false" customHeight="false" outlineLevel="0" collapsed="false">
      <c r="A54" s="18" t="s">
        <v>50</v>
      </c>
    </row>
    <row r="55" customFormat="false" ht="15.75" hidden="false" customHeight="false" outlineLevel="0" collapsed="false">
      <c r="A55" s="18" t="s">
        <v>51</v>
      </c>
    </row>
    <row r="56" customFormat="false" ht="15.75" hidden="false" customHeight="false" outlineLevel="0" collapsed="false">
      <c r="A56" s="17"/>
    </row>
    <row r="57" customFormat="false" ht="15.75" hidden="false" customHeight="false" outlineLevel="0" collapsed="false">
      <c r="A57" s="17" t="s">
        <v>52</v>
      </c>
    </row>
    <row r="58" customFormat="false" ht="15.75" hidden="false" customHeight="false" outlineLevel="0" collapsed="false">
      <c r="A58" s="18" t="s">
        <v>53</v>
      </c>
    </row>
    <row r="59" customFormat="false" ht="15.75" hidden="false" customHeight="false" outlineLevel="0" collapsed="false">
      <c r="A59" s="18" t="s">
        <v>54</v>
      </c>
    </row>
    <row r="60" customFormat="false" ht="15.75" hidden="false" customHeight="false" outlineLevel="0" collapsed="false">
      <c r="A60" s="18" t="s">
        <v>55</v>
      </c>
    </row>
    <row r="61" customFormat="false" ht="15.75" hidden="false" customHeight="false" outlineLevel="0" collapsed="false">
      <c r="A61" s="18" t="s">
        <v>56</v>
      </c>
    </row>
    <row r="62" customFormat="false" ht="15.75" hidden="false" customHeight="false" outlineLevel="0" collapsed="false">
      <c r="A62" s="18" t="s">
        <v>57</v>
      </c>
    </row>
    <row r="63" customFormat="false" ht="15.75" hidden="false" customHeight="false" outlineLevel="0" collapsed="false">
      <c r="A63" s="18" t="s">
        <v>58</v>
      </c>
    </row>
    <row r="64" customFormat="false" ht="15.75" hidden="false" customHeight="false" outlineLevel="0" collapsed="false">
      <c r="A64" s="18" t="s">
        <v>59</v>
      </c>
    </row>
    <row r="65" customFormat="false" ht="15.75" hidden="false" customHeight="false" outlineLevel="0" collapsed="false">
      <c r="A65" s="18" t="s">
        <v>60</v>
      </c>
    </row>
    <row r="66" customFormat="false" ht="15.75" hidden="false" customHeight="false" outlineLevel="0" collapsed="false">
      <c r="A66" s="17"/>
    </row>
    <row r="67" customFormat="false" ht="15.75" hidden="false" customHeight="false" outlineLevel="0" collapsed="false">
      <c r="A67" s="17" t="s">
        <v>61</v>
      </c>
    </row>
    <row r="68" customFormat="false" ht="15.75" hidden="false" customHeight="false" outlineLevel="0" collapsed="false">
      <c r="A68" s="0" t="s">
        <v>62</v>
      </c>
    </row>
    <row r="69" customFormat="false" ht="15" hidden="false" customHeight="true" outlineLevel="0" collapsed="false">
      <c r="A69" s="0" t="s">
        <v>63</v>
      </c>
    </row>
    <row r="70" customFormat="false" ht="15.75" hidden="false" customHeight="true" outlineLevel="0" collapsed="false">
      <c r="B70" s="29" t="s">
        <v>64</v>
      </c>
      <c r="C70" s="29"/>
      <c r="D70" s="29"/>
      <c r="E70" s="29"/>
      <c r="F70" s="29"/>
      <c r="G70" s="29"/>
      <c r="H70" s="29"/>
      <c r="I70" s="29"/>
      <c r="J70" s="29"/>
      <c r="K70" s="29"/>
    </row>
    <row r="71" customFormat="false" ht="15.75" hidden="false" customHeight="false" outlineLevel="0" collapsed="false">
      <c r="B71" s="29"/>
      <c r="C71" s="29"/>
      <c r="D71" s="29"/>
      <c r="E71" s="29"/>
      <c r="F71" s="29"/>
      <c r="G71" s="29"/>
      <c r="H71" s="29"/>
      <c r="I71" s="29"/>
      <c r="J71" s="29"/>
      <c r="K71" s="29"/>
    </row>
    <row r="72" customFormat="false" ht="15.75" hidden="false" customHeight="false" outlineLevel="0" collapsed="false">
      <c r="A72" s="0" t="s">
        <v>65</v>
      </c>
    </row>
    <row r="73" customFormat="false" ht="15.75" hidden="false" customHeight="false" outlineLevel="0" collapsed="false">
      <c r="A73" s="0" t="s">
        <v>66</v>
      </c>
    </row>
    <row r="74" customFormat="false" ht="15.75" hidden="false" customHeight="false" outlineLevel="0" collapsed="false">
      <c r="A74" s="0" t="s">
        <v>67</v>
      </c>
    </row>
    <row r="76" customFormat="false" ht="15.75" hidden="false" customHeight="false" outlineLevel="0" collapsed="false">
      <c r="A76" s="17" t="s">
        <v>68</v>
      </c>
    </row>
    <row r="77" customFormat="false" ht="15.75" hidden="false" customHeight="false" outlineLevel="0" collapsed="false">
      <c r="A77" s="0" t="s">
        <v>69</v>
      </c>
    </row>
    <row r="78" customFormat="false" ht="15.75" hidden="false" customHeight="false" outlineLevel="0" collapsed="false">
      <c r="A78" s="30" t="s">
        <v>70</v>
      </c>
    </row>
    <row r="79" customFormat="false" ht="15.75" hidden="false" customHeight="false" outlineLevel="0" collapsed="false">
      <c r="A79" s="0" t="s">
        <v>71</v>
      </c>
    </row>
    <row r="80" customFormat="false" ht="15.75" hidden="false" customHeight="false" outlineLevel="0" collapsed="false">
      <c r="A80" s="0" t="s">
        <v>72</v>
      </c>
    </row>
    <row r="81" customFormat="false" ht="15.75" hidden="false" customHeight="false" outlineLevel="0" collapsed="false">
      <c r="A81" s="0" t="s">
        <v>73</v>
      </c>
    </row>
    <row r="82" customFormat="false" ht="15.75" hidden="false" customHeight="false" outlineLevel="0" collapsed="false">
      <c r="A82" s="30" t="s">
        <v>74</v>
      </c>
    </row>
    <row r="83" customFormat="false" ht="15.75" hidden="false" customHeight="false" outlineLevel="0" collapsed="false">
      <c r="A83" s="0" t="s">
        <v>75</v>
      </c>
    </row>
    <row r="84" customFormat="false" ht="15.75" hidden="false" customHeight="false" outlineLevel="0" collapsed="false">
      <c r="A84" s="30" t="s">
        <v>76</v>
      </c>
    </row>
    <row r="85" customFormat="false" ht="15.75" hidden="false" customHeight="false" outlineLevel="0" collapsed="false">
      <c r="A85" s="0" t="s">
        <v>77</v>
      </c>
    </row>
    <row r="86" customFormat="false" ht="15.75" hidden="false" customHeight="false" outlineLevel="0" collapsed="false">
      <c r="A86" s="30" t="s">
        <v>78</v>
      </c>
    </row>
    <row r="87" customFormat="false" ht="15.75" hidden="false" customHeight="false" outlineLevel="0" collapsed="false">
      <c r="A87" s="0" t="s">
        <v>79</v>
      </c>
    </row>
    <row r="89" customFormat="false" ht="15.75" hidden="false" customHeight="false" outlineLevel="0" collapsed="false">
      <c r="A89" s="0" t="s">
        <v>80</v>
      </c>
    </row>
  </sheetData>
  <mergeCells count="12">
    <mergeCell ref="A1:L1"/>
    <mergeCell ref="A2:L2"/>
    <mergeCell ref="A3:L3"/>
    <mergeCell ref="A4:L4"/>
    <mergeCell ref="A6:L6"/>
    <mergeCell ref="A8:L8"/>
    <mergeCell ref="A9:L9"/>
    <mergeCell ref="A10:L10"/>
    <mergeCell ref="A11:L11"/>
    <mergeCell ref="A12:L12"/>
    <mergeCell ref="A15:A16"/>
    <mergeCell ref="B70:K71"/>
  </mergeCells>
  <conditionalFormatting sqref="G30:J30">
    <cfRule type="expression" priority="2" aboveAverage="0" equalAverage="0" bottom="0" percent="0" rank="0" text="" dxfId="0">
      <formula>$D$25="Manual"</formula>
    </cfRule>
  </conditionalFormatting>
  <hyperlinks>
    <hyperlink ref="A10" r:id="rId1" display="http://www.worldbank.org/LTGM"/>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E159"/>
  <sheetViews>
    <sheetView showFormulas="false" showGridLines="true" showRowColHeaders="true" showZeros="true" rightToLeft="false" tabSelected="false" showOutlineSymbols="true" defaultGridColor="true" view="normal" topLeftCell="A1" colorId="64" zoomScale="74" zoomScaleNormal="74" zoomScalePageLayoutView="100" workbookViewId="0">
      <selection pane="topLeft" activeCell="H12" activeCellId="0" sqref="H12"/>
    </sheetView>
  </sheetViews>
  <sheetFormatPr defaultColWidth="11.00390625" defaultRowHeight="15.75" customHeight="false" zeroHeight="false" outlineLevelRow="0" outlineLevelCol="0"/>
  <cols>
    <col collapsed="false" customWidth="true" hidden="false" outlineLevel="0" max="1" min="1" style="13" width="2"/>
    <col collapsed="false" customWidth="true" hidden="false" outlineLevel="0" max="2" min="2" style="13" width="63.5"/>
    <col collapsed="false" customWidth="true" hidden="false" outlineLevel="0" max="3" min="3" style="31" width="29.62"/>
    <col collapsed="false" customWidth="true" hidden="false" outlineLevel="0" max="4" min="4" style="32" width="9.12"/>
    <col collapsed="false" customWidth="true" hidden="false" outlineLevel="0" max="5" min="5" style="32" width="8.38"/>
    <col collapsed="false" customWidth="true" hidden="false" outlineLevel="0" max="6" min="6" style="0" width="10.5"/>
    <col collapsed="false" customWidth="true" hidden="false" outlineLevel="0" max="7" min="7" style="0" width="43.12"/>
    <col collapsed="false" customWidth="true" hidden="false" outlineLevel="0" max="8" min="8" style="0" width="17.88"/>
    <col collapsed="false" customWidth="true" hidden="false" outlineLevel="0" max="9" min="9" style="13" width="10.62"/>
    <col collapsed="false" customWidth="true" hidden="false" outlineLevel="0" max="10" min="10" style="13" width="12.62"/>
    <col collapsed="false" customWidth="false" hidden="false" outlineLevel="0" max="11" min="11" style="13" width="11"/>
    <col collapsed="false" customWidth="true" hidden="false" outlineLevel="0" max="12" min="12" style="13" width="8.12"/>
    <col collapsed="false" customWidth="true" hidden="false" outlineLevel="0" max="13" min="13" style="13" width="11.12"/>
    <col collapsed="false" customWidth="false" hidden="false" outlineLevel="0" max="40" min="14" style="13" width="11"/>
    <col collapsed="false" customWidth="true" hidden="true" outlineLevel="0" max="41" min="41" style="13" width="10.49"/>
    <col collapsed="false" customWidth="true" hidden="true" outlineLevel="0" max="42" min="42" style="13" width="11.88"/>
    <col collapsed="false" customWidth="false" hidden="true" outlineLevel="0" max="44" min="43" style="13" width="11"/>
    <col collapsed="false" customWidth="true" hidden="true" outlineLevel="0" max="45" min="45" style="13" width="8.12"/>
    <col collapsed="false" customWidth="false" hidden="true" outlineLevel="0" max="71" min="46" style="13" width="11"/>
    <col collapsed="false" customWidth="true" hidden="true" outlineLevel="0" max="75" min="72" style="13" width="11.88"/>
    <col collapsed="false" customWidth="false" hidden="false" outlineLevel="0" max="76" min="76" style="13" width="11"/>
  </cols>
  <sheetData>
    <row r="1" s="13" customFormat="true" ht="15.75" hidden="false" customHeight="false" outlineLevel="0" collapsed="false">
      <c r="B1" s="33" t="s">
        <v>81</v>
      </c>
      <c r="C1" s="31"/>
      <c r="D1" s="32"/>
      <c r="E1" s="32"/>
      <c r="G1" s="34" t="s">
        <v>82</v>
      </c>
      <c r="H1" s="9"/>
      <c r="AN1" s="35" t="str">
        <f aca="false">"35 hidden columns for years "&amp;AN19+1&amp;" to "&amp;AN19+35&amp;" --&gt;"</f>
        <v>35 hidden columns for years 2051 to 2085 --&gt;</v>
      </c>
    </row>
    <row r="2" s="13" customFormat="true" ht="15.75" hidden="false" customHeight="false" outlineLevel="0" collapsed="false">
      <c r="B2" s="36" t="s">
        <v>83</v>
      </c>
      <c r="C2" s="31"/>
      <c r="D2" s="32"/>
      <c r="E2" s="32"/>
      <c r="G2" s="37" t="s">
        <v>84</v>
      </c>
      <c r="H2" s="38" t="s">
        <v>85</v>
      </c>
      <c r="I2" s="38"/>
      <c r="J2" s="38"/>
    </row>
    <row r="3" s="13" customFormat="true" ht="17.35" hidden="false" customHeight="false" outlineLevel="0" collapsed="false">
      <c r="B3" s="39" t="s">
        <v>86</v>
      </c>
      <c r="C3" s="40" t="s">
        <v>87</v>
      </c>
      <c r="D3" s="32"/>
      <c r="E3" s="32"/>
      <c r="G3" s="41" t="s">
        <v>88</v>
      </c>
      <c r="H3" s="42" t="s">
        <v>89</v>
      </c>
      <c r="I3" s="42"/>
      <c r="J3" s="42"/>
    </row>
    <row r="4" s="13" customFormat="true" ht="15.75" hidden="false" customHeight="true" outlineLevel="0" collapsed="false">
      <c r="B4" s="43"/>
      <c r="C4" s="31"/>
      <c r="D4" s="44"/>
      <c r="E4" s="44"/>
      <c r="G4" s="45" t="s">
        <v>90</v>
      </c>
      <c r="H4" s="45"/>
      <c r="AS4" s="35"/>
    </row>
    <row r="5" s="13" customFormat="true" ht="15.75" hidden="false" customHeight="false" outlineLevel="0" collapsed="false">
      <c r="C5" s="31"/>
      <c r="D5" s="32"/>
      <c r="E5" s="32"/>
      <c r="G5" s="45"/>
      <c r="H5" s="45"/>
    </row>
    <row r="6" s="13" customFormat="true" ht="15" hidden="false" customHeight="true" outlineLevel="0" collapsed="false">
      <c r="A6" s="46"/>
      <c r="B6" s="47" t="s">
        <v>91</v>
      </c>
      <c r="C6" s="48" t="s">
        <v>92</v>
      </c>
      <c r="D6" s="49"/>
      <c r="E6" s="49"/>
      <c r="F6" s="50"/>
      <c r="G6" s="50"/>
      <c r="H6" s="50"/>
      <c r="I6" s="51"/>
      <c r="J6" s="52"/>
      <c r="K6" s="53"/>
    </row>
    <row r="7" s="13" customFormat="true" ht="15.75" hidden="false" customHeight="false" outlineLevel="0" collapsed="false">
      <c r="B7" s="54" t="s">
        <v>93</v>
      </c>
      <c r="C7" s="55" t="s">
        <v>94</v>
      </c>
      <c r="D7" s="56" t="n">
        <v>2019</v>
      </c>
      <c r="E7" s="56"/>
      <c r="F7" s="57"/>
      <c r="G7" s="54"/>
      <c r="H7" s="55"/>
      <c r="I7" s="58"/>
      <c r="J7" s="58"/>
      <c r="K7" s="53"/>
    </row>
    <row r="8" s="13" customFormat="true" ht="15.75" hidden="false" customHeight="false" outlineLevel="0" collapsed="false">
      <c r="B8" s="59" t="s">
        <v>95</v>
      </c>
      <c r="C8" s="60" t="s">
        <v>94</v>
      </c>
      <c r="D8" s="61" t="n">
        <v>2050</v>
      </c>
      <c r="E8" s="61"/>
      <c r="F8" s="62"/>
      <c r="G8" s="59"/>
      <c r="H8" s="60"/>
      <c r="I8" s="63"/>
      <c r="J8" s="63"/>
      <c r="K8" s="53"/>
    </row>
    <row r="9" s="13" customFormat="true" ht="15.75" hidden="false" customHeight="false" outlineLevel="0" collapsed="false">
      <c r="C9" s="31"/>
      <c r="D9" s="32"/>
      <c r="E9" s="32"/>
    </row>
    <row r="10" s="13" customFormat="true" ht="15.75" hidden="false" customHeight="false" outlineLevel="0" collapsed="false">
      <c r="B10" s="64" t="s">
        <v>96</v>
      </c>
      <c r="C10" s="65" t="str">
        <f aca="false">""&amp;DataSummary!D142&amp;" for "&amp;B3&amp;""</f>
        <v>PWT 8.1 for Zambia</v>
      </c>
      <c r="D10" s="66" t="str">
        <f aca="false">DataSummary!N4</f>
        <v>Baseline</v>
      </c>
      <c r="E10" s="67" t="str">
        <f aca="false">DataSummary!N5</f>
        <v>Scenario</v>
      </c>
      <c r="F10" s="68"/>
      <c r="G10" s="69"/>
      <c r="H10" s="70" t="str">
        <f aca="false">""&amp;DataSummary!D191&amp;""</f>
        <v>MFMOD</v>
      </c>
      <c r="I10" s="66" t="str">
        <f aca="false">DataSummary!N4</f>
        <v>Baseline</v>
      </c>
      <c r="J10" s="67" t="str">
        <f aca="false">DataSummary!N5</f>
        <v>Scenario</v>
      </c>
    </row>
    <row r="11" s="71" customFormat="true" ht="15.75" hidden="false" customHeight="false" outlineLevel="0" collapsed="false">
      <c r="B11" s="54" t="s">
        <v>97</v>
      </c>
      <c r="C11" s="55" t="s">
        <v>98</v>
      </c>
      <c r="D11" s="72" t="n">
        <v>0.049</v>
      </c>
      <c r="E11" s="72" t="n">
        <v>0.049</v>
      </c>
      <c r="F11" s="73"/>
      <c r="G11" s="74" t="s">
        <v>99</v>
      </c>
      <c r="H11" s="55" t="s">
        <v>100</v>
      </c>
      <c r="I11" s="75" t="n">
        <v>2.42</v>
      </c>
      <c r="J11" s="75" t="n">
        <v>2.42</v>
      </c>
    </row>
    <row r="12" s="13" customFormat="true" ht="15.75" hidden="false" customHeight="false" outlineLevel="0" collapsed="false">
      <c r="B12" s="76" t="s">
        <v>101</v>
      </c>
      <c r="C12" s="77" t="s">
        <v>102</v>
      </c>
      <c r="D12" s="78" t="n">
        <f aca="false">IF(ISNUMBER(DataSummary!B142)=TRUE(),DataSummary!B142,".")</f>
        <v>0.0490078665316105</v>
      </c>
      <c r="E12" s="78"/>
      <c r="F12" s="79"/>
      <c r="G12" s="74" t="s">
        <v>103</v>
      </c>
      <c r="H12" s="77" t="s">
        <v>104</v>
      </c>
      <c r="I12" s="80" t="n">
        <f aca="false">IF(ISNUMBER(DataSummary!B191)=TRUE(),DataSummary!B191,".")</f>
        <v>3.5266227722168</v>
      </c>
      <c r="J12" s="80"/>
    </row>
    <row r="13" s="13" customFormat="true" ht="15.75" hidden="false" customHeight="false" outlineLevel="0" collapsed="false">
      <c r="B13" s="59" t="s">
        <v>105</v>
      </c>
      <c r="C13" s="60" t="s">
        <v>98</v>
      </c>
      <c r="D13" s="81" t="n">
        <f aca="false">IF(ISBLANK(D11)=TRUE(),D12,D11)</f>
        <v>0.049</v>
      </c>
      <c r="E13" s="82" t="n">
        <f aca="false">IF(ISBLANK(E11)=TRUE(),D12,E11)</f>
        <v>0.049</v>
      </c>
      <c r="F13" s="79"/>
      <c r="G13" s="83" t="s">
        <v>106</v>
      </c>
      <c r="H13" s="60" t="s">
        <v>100</v>
      </c>
      <c r="I13" s="84" t="n">
        <f aca="false">IF(ISBLANK(I11)=TRUE(),I12,I11)</f>
        <v>2.42</v>
      </c>
      <c r="J13" s="85" t="n">
        <f aca="false">IF(ISBLANK(J11)=TRUE(),I12,J11)</f>
        <v>2.42</v>
      </c>
    </row>
    <row r="14" s="13" customFormat="true" ht="15.75" hidden="false" customHeight="false" outlineLevel="0" collapsed="false">
      <c r="B14" s="86" t="s">
        <v>107</v>
      </c>
      <c r="C14" s="87" t="str">
        <f aca="false">""&amp;DataSummary!D161&amp;" for "&amp;B3&amp;""</f>
        <v>GTAP for Zambia</v>
      </c>
      <c r="D14" s="88" t="n">
        <v>0.618</v>
      </c>
      <c r="E14" s="89" t="n">
        <v>0.618</v>
      </c>
      <c r="F14" s="79"/>
      <c r="G14" s="90" t="s">
        <v>108</v>
      </c>
      <c r="H14" s="91" t="s">
        <v>109</v>
      </c>
      <c r="I14" s="92"/>
      <c r="J14" s="92"/>
      <c r="M14" s="93"/>
    </row>
    <row r="15" s="13" customFormat="true" ht="15.75" hidden="false" customHeight="false" outlineLevel="0" collapsed="false">
      <c r="B15" s="54" t="str">
        <f aca="false">"Labor Shares, pre-loaded (Based on "&amp;DataSummary!D161&amp;")"</f>
        <v>Labor Shares, pre-loaded (Based on GTAP)</v>
      </c>
      <c r="C15" s="77" t="s">
        <v>110</v>
      </c>
      <c r="D15" s="78" t="n">
        <f aca="false">IF(ISNUMBER(DataSummary!B161)=TRUE(),DataSummary!B161,".")</f>
        <v>0.617999970912933</v>
      </c>
      <c r="E15" s="78"/>
      <c r="F15" s="79"/>
      <c r="G15" s="74" t="str">
        <f aca="false">"Initial GDP per capita, "&amp;DataSummary!D286&amp;", pre-loaded --&gt;"</f>
        <v>Initial GDP per capita, 2019, pre-loaded --&gt;</v>
      </c>
      <c r="H15" s="77" t="s">
        <v>111</v>
      </c>
      <c r="I15" s="94" t="n">
        <f aca="false">IF(ISNUMBER(DataSummary!B286)=TRUE(),DataSummary!B286,".")</f>
        <v>1653.82940051561</v>
      </c>
      <c r="J15" s="94"/>
    </row>
    <row r="16" s="13" customFormat="true" ht="15.75" hidden="false" customHeight="false" outlineLevel="0" collapsed="false">
      <c r="B16" s="59" t="s">
        <v>112</v>
      </c>
      <c r="C16" s="60" t="s">
        <v>100</v>
      </c>
      <c r="D16" s="81" t="n">
        <f aca="false">IF(ISBLANK(D14)=TRUE(),D15,D14)</f>
        <v>0.618</v>
      </c>
      <c r="E16" s="82" t="n">
        <f aca="false">IF(ISBLANK(E14)=TRUE(),D15,E14)</f>
        <v>0.618</v>
      </c>
      <c r="F16" s="95"/>
      <c r="G16" s="83" t="s">
        <v>113</v>
      </c>
      <c r="H16" s="60" t="str">
        <f aca="false">IF(ISBLANK(I14)=TRUE(),H15,H14)</f>
        <v>WDI 2019</v>
      </c>
      <c r="I16" s="96" t="n">
        <f aca="false">IF(ISBLANK(I14)=TRUE(),I15,I14)</f>
        <v>1653.82940051561</v>
      </c>
      <c r="J16" s="96" t="n">
        <f aca="false">IF(ISBLANK(J14)=TRUE(),I15,J14)</f>
        <v>1653.82940051561</v>
      </c>
    </row>
    <row r="17" s="13" customFormat="true" ht="15.75" hidden="false" customHeight="false" outlineLevel="0" collapsed="false">
      <c r="C17" s="31"/>
      <c r="D17" s="32"/>
      <c r="E17" s="32"/>
    </row>
    <row r="18" s="13" customFormat="true" ht="15.75" hidden="false" customHeight="false" outlineLevel="0" collapsed="false">
      <c r="B18" s="97" t="s">
        <v>114</v>
      </c>
      <c r="C18" s="91"/>
      <c r="D18" s="98"/>
      <c r="E18" s="99"/>
    </row>
    <row r="19" s="13" customFormat="true" ht="15.75" hidden="false" customHeight="false" outlineLevel="0" collapsed="false">
      <c r="B19" s="47" t="s">
        <v>115</v>
      </c>
      <c r="C19" s="100" t="str">
        <f aca="false">""&amp;DataSummary!D182&amp;""</f>
        <v>PWT 9.1</v>
      </c>
      <c r="D19" s="66" t="str">
        <f aca="false">DataSummary!N4</f>
        <v>Baseline</v>
      </c>
      <c r="E19" s="67" t="str">
        <f aca="false">DataSummary!N5</f>
        <v>Scenario</v>
      </c>
      <c r="F19" s="101" t="str">
        <f aca="false">D24</f>
        <v>Automatic</v>
      </c>
      <c r="G19" s="34" t="s">
        <v>116</v>
      </c>
      <c r="H19" s="102" t="s">
        <v>117</v>
      </c>
      <c r="I19" s="103" t="n">
        <f aca="false">InputDataA_GeneralAssumptions!$D$7</f>
        <v>2019</v>
      </c>
      <c r="J19" s="104" t="n">
        <f aca="false">I19+1</f>
        <v>2020</v>
      </c>
      <c r="K19" s="104" t="n">
        <f aca="false">J19+1</f>
        <v>2021</v>
      </c>
      <c r="L19" s="104" t="n">
        <f aca="false">K19+1</f>
        <v>2022</v>
      </c>
      <c r="M19" s="104" t="n">
        <f aca="false">L19+1</f>
        <v>2023</v>
      </c>
      <c r="N19" s="104" t="n">
        <f aca="false">M19+1</f>
        <v>2024</v>
      </c>
      <c r="O19" s="104" t="n">
        <f aca="false">N19+1</f>
        <v>2025</v>
      </c>
      <c r="P19" s="104" t="n">
        <f aca="false">O19+1</f>
        <v>2026</v>
      </c>
      <c r="Q19" s="104" t="n">
        <f aca="false">P19+1</f>
        <v>2027</v>
      </c>
      <c r="R19" s="104" t="n">
        <f aca="false">Q19+1</f>
        <v>2028</v>
      </c>
      <c r="S19" s="104" t="n">
        <f aca="false">R19+1</f>
        <v>2029</v>
      </c>
      <c r="T19" s="104" t="n">
        <f aca="false">S19+1</f>
        <v>2030</v>
      </c>
      <c r="U19" s="104" t="n">
        <f aca="false">T19+1</f>
        <v>2031</v>
      </c>
      <c r="V19" s="104" t="n">
        <f aca="false">U19+1</f>
        <v>2032</v>
      </c>
      <c r="W19" s="104" t="n">
        <f aca="false">V19+1</f>
        <v>2033</v>
      </c>
      <c r="X19" s="104" t="n">
        <f aca="false">W19+1</f>
        <v>2034</v>
      </c>
      <c r="Y19" s="104" t="n">
        <f aca="false">X19+1</f>
        <v>2035</v>
      </c>
      <c r="Z19" s="104" t="n">
        <f aca="false">Y19+1</f>
        <v>2036</v>
      </c>
      <c r="AA19" s="104" t="n">
        <f aca="false">Z19+1</f>
        <v>2037</v>
      </c>
      <c r="AB19" s="104" t="n">
        <f aca="false">AA19+1</f>
        <v>2038</v>
      </c>
      <c r="AC19" s="104" t="n">
        <f aca="false">AB19+1</f>
        <v>2039</v>
      </c>
      <c r="AD19" s="104" t="n">
        <f aca="false">AC19+1</f>
        <v>2040</v>
      </c>
      <c r="AE19" s="104" t="n">
        <f aca="false">AD19+1</f>
        <v>2041</v>
      </c>
      <c r="AF19" s="104" t="n">
        <f aca="false">AE19+1</f>
        <v>2042</v>
      </c>
      <c r="AG19" s="104" t="n">
        <f aca="false">AF19+1</f>
        <v>2043</v>
      </c>
      <c r="AH19" s="104" t="n">
        <f aca="false">AG19+1</f>
        <v>2044</v>
      </c>
      <c r="AI19" s="104" t="n">
        <f aca="false">AH19+1</f>
        <v>2045</v>
      </c>
      <c r="AJ19" s="104" t="n">
        <f aca="false">AI19+1</f>
        <v>2046</v>
      </c>
      <c r="AK19" s="104" t="n">
        <f aca="false">AJ19+1</f>
        <v>2047</v>
      </c>
      <c r="AL19" s="104" t="n">
        <f aca="false">AK19+1</f>
        <v>2048</v>
      </c>
      <c r="AM19" s="104" t="n">
        <f aca="false">AL19+1</f>
        <v>2049</v>
      </c>
      <c r="AN19" s="104" t="n">
        <f aca="false">AM19+1</f>
        <v>2050</v>
      </c>
      <c r="AO19" s="104" t="n">
        <f aca="false">AN19+1</f>
        <v>2051</v>
      </c>
      <c r="AP19" s="104" t="n">
        <f aca="false">AO19+1</f>
        <v>2052</v>
      </c>
      <c r="AQ19" s="104" t="n">
        <f aca="false">AP19+1</f>
        <v>2053</v>
      </c>
      <c r="AR19" s="104" t="n">
        <f aca="false">AQ19+1</f>
        <v>2054</v>
      </c>
      <c r="AS19" s="105" t="n">
        <f aca="false">AR19+1</f>
        <v>2055</v>
      </c>
      <c r="AT19" s="104" t="n">
        <f aca="false">AS19+1</f>
        <v>2056</v>
      </c>
      <c r="AU19" s="104" t="n">
        <f aca="false">AT19+1</f>
        <v>2057</v>
      </c>
      <c r="AV19" s="104" t="n">
        <f aca="false">AU19+1</f>
        <v>2058</v>
      </c>
      <c r="AW19" s="104" t="n">
        <f aca="false">AV19+1</f>
        <v>2059</v>
      </c>
      <c r="AX19" s="104" t="n">
        <f aca="false">AW19+1</f>
        <v>2060</v>
      </c>
      <c r="AY19" s="104" t="n">
        <f aca="false">AX19+1</f>
        <v>2061</v>
      </c>
      <c r="AZ19" s="104" t="n">
        <f aca="false">AY19+1</f>
        <v>2062</v>
      </c>
      <c r="BA19" s="104" t="n">
        <f aca="false">AZ19+1</f>
        <v>2063</v>
      </c>
      <c r="BB19" s="104" t="n">
        <f aca="false">BA19+1</f>
        <v>2064</v>
      </c>
      <c r="BC19" s="104" t="n">
        <f aca="false">BB19+1</f>
        <v>2065</v>
      </c>
      <c r="BD19" s="104" t="n">
        <f aca="false">BC19+1</f>
        <v>2066</v>
      </c>
      <c r="BE19" s="104" t="n">
        <f aca="false">BD19+1</f>
        <v>2067</v>
      </c>
      <c r="BF19" s="104" t="n">
        <f aca="false">BE19+1</f>
        <v>2068</v>
      </c>
      <c r="BG19" s="104" t="n">
        <f aca="false">BF19+1</f>
        <v>2069</v>
      </c>
      <c r="BH19" s="104" t="n">
        <f aca="false">BG19+1</f>
        <v>2070</v>
      </c>
      <c r="BI19" s="104" t="n">
        <f aca="false">BH19+1</f>
        <v>2071</v>
      </c>
      <c r="BJ19" s="104" t="n">
        <f aca="false">BI19+1</f>
        <v>2072</v>
      </c>
      <c r="BK19" s="104" t="n">
        <f aca="false">BJ19+1</f>
        <v>2073</v>
      </c>
      <c r="BL19" s="104" t="n">
        <f aca="false">BK19+1</f>
        <v>2074</v>
      </c>
      <c r="BM19" s="104" t="n">
        <f aca="false">BL19+1</f>
        <v>2075</v>
      </c>
      <c r="BN19" s="104" t="n">
        <f aca="false">BM19+1</f>
        <v>2076</v>
      </c>
      <c r="BO19" s="104" t="n">
        <f aca="false">BN19+1</f>
        <v>2077</v>
      </c>
      <c r="BP19" s="104" t="n">
        <f aca="false">BO19+1</f>
        <v>2078</v>
      </c>
      <c r="BQ19" s="104" t="n">
        <f aca="false">BP19+1</f>
        <v>2079</v>
      </c>
      <c r="BR19" s="104" t="n">
        <f aca="false">BQ19+1</f>
        <v>2080</v>
      </c>
      <c r="BS19" s="104" t="n">
        <f aca="false">BR19+1</f>
        <v>2081</v>
      </c>
      <c r="BT19" s="104" t="n">
        <f aca="false">BS19+1</f>
        <v>2082</v>
      </c>
      <c r="BU19" s="104" t="n">
        <f aca="false">BT19+1</f>
        <v>2083</v>
      </c>
      <c r="BV19" s="104" t="n">
        <f aca="false">BU19+1</f>
        <v>2084</v>
      </c>
      <c r="BW19" s="105" t="n">
        <f aca="false">BV19+1</f>
        <v>2085</v>
      </c>
    </row>
    <row r="20" s="13" customFormat="true" ht="15.75" hidden="false" customHeight="false" outlineLevel="0" collapsed="false">
      <c r="B20" s="54" t="s">
        <v>118</v>
      </c>
      <c r="C20" s="55" t="s">
        <v>119</v>
      </c>
      <c r="D20" s="72" t="n">
        <v>0.006</v>
      </c>
      <c r="E20" s="72" t="n">
        <v>0.006</v>
      </c>
      <c r="F20" s="106" t="str">
        <f aca="false">DataSummary!N4</f>
        <v>Baseline</v>
      </c>
      <c r="G20" s="107" t="s">
        <v>120</v>
      </c>
      <c r="H20" s="108" t="s">
        <v>121</v>
      </c>
      <c r="I20" s="109" t="n">
        <f aca="false">I21</f>
        <v>0.006</v>
      </c>
      <c r="J20" s="109" t="n">
        <v>0.01</v>
      </c>
      <c r="K20" s="109" t="n">
        <v>0.01</v>
      </c>
      <c r="L20" s="109" t="n">
        <v>0.01</v>
      </c>
      <c r="M20" s="109" t="n">
        <v>0.01</v>
      </c>
      <c r="N20" s="109" t="n">
        <v>0.01</v>
      </c>
      <c r="O20" s="109" t="n">
        <v>0.01</v>
      </c>
      <c r="P20" s="109" t="n">
        <v>0.01</v>
      </c>
      <c r="Q20" s="109" t="n">
        <v>0.01</v>
      </c>
      <c r="R20" s="109" t="n">
        <v>0.01</v>
      </c>
      <c r="S20" s="109" t="n">
        <v>0.01</v>
      </c>
      <c r="T20" s="109" t="n">
        <v>0.01</v>
      </c>
      <c r="U20" s="109" t="n">
        <v>0.01</v>
      </c>
      <c r="V20" s="109" t="n">
        <v>0.01</v>
      </c>
      <c r="W20" s="109" t="n">
        <v>0.01</v>
      </c>
      <c r="X20" s="109" t="n">
        <v>0.01</v>
      </c>
      <c r="Y20" s="109" t="n">
        <v>0.01</v>
      </c>
      <c r="Z20" s="109" t="n">
        <v>0.01</v>
      </c>
      <c r="AA20" s="109" t="n">
        <v>0.01</v>
      </c>
      <c r="AB20" s="109" t="n">
        <v>0.01</v>
      </c>
      <c r="AC20" s="109" t="n">
        <v>0.01</v>
      </c>
      <c r="AD20" s="109" t="n">
        <v>0.01</v>
      </c>
      <c r="AE20" s="109" t="n">
        <v>0.01</v>
      </c>
      <c r="AF20" s="109" t="n">
        <v>0.01</v>
      </c>
      <c r="AG20" s="109" t="n">
        <v>0.01</v>
      </c>
      <c r="AH20" s="109" t="n">
        <v>0.01</v>
      </c>
      <c r="AI20" s="109" t="n">
        <v>0.01</v>
      </c>
      <c r="AJ20" s="109" t="n">
        <v>0.01</v>
      </c>
      <c r="AK20" s="109" t="n">
        <v>0.01</v>
      </c>
      <c r="AL20" s="109" t="n">
        <v>0.01</v>
      </c>
      <c r="AM20" s="109" t="n">
        <v>0.01</v>
      </c>
      <c r="AN20" s="109" t="n">
        <v>0.01</v>
      </c>
      <c r="AO20" s="109" t="n">
        <v>0.01</v>
      </c>
      <c r="AP20" s="109" t="n">
        <v>0.01</v>
      </c>
      <c r="AQ20" s="109" t="n">
        <v>0.01</v>
      </c>
      <c r="AR20" s="109" t="n">
        <v>0.01</v>
      </c>
      <c r="AS20" s="110" t="n">
        <v>0.01</v>
      </c>
      <c r="AT20" s="109" t="n">
        <f aca="false">AS20</f>
        <v>0.01</v>
      </c>
      <c r="AU20" s="109" t="n">
        <f aca="false">AT20</f>
        <v>0.01</v>
      </c>
      <c r="AV20" s="109" t="n">
        <f aca="false">AU20</f>
        <v>0.01</v>
      </c>
      <c r="AW20" s="109" t="n">
        <f aca="false">AV20</f>
        <v>0.01</v>
      </c>
      <c r="AX20" s="109" t="n">
        <f aca="false">AW20</f>
        <v>0.01</v>
      </c>
      <c r="AY20" s="109" t="n">
        <f aca="false">AX20</f>
        <v>0.01</v>
      </c>
      <c r="AZ20" s="109" t="n">
        <f aca="false">AY20</f>
        <v>0.01</v>
      </c>
      <c r="BA20" s="109" t="n">
        <f aca="false">AZ20</f>
        <v>0.01</v>
      </c>
      <c r="BB20" s="109" t="n">
        <f aca="false">BA20</f>
        <v>0.01</v>
      </c>
      <c r="BC20" s="109" t="n">
        <f aca="false">BB20</f>
        <v>0.01</v>
      </c>
      <c r="BD20" s="109" t="n">
        <f aca="false">BC20</f>
        <v>0.01</v>
      </c>
      <c r="BE20" s="109" t="n">
        <f aca="false">BD20</f>
        <v>0.01</v>
      </c>
      <c r="BF20" s="109" t="n">
        <f aca="false">BE20</f>
        <v>0.01</v>
      </c>
      <c r="BG20" s="109" t="n">
        <f aca="false">BF20</f>
        <v>0.01</v>
      </c>
      <c r="BH20" s="109" t="n">
        <f aca="false">BG20</f>
        <v>0.01</v>
      </c>
      <c r="BI20" s="109" t="n">
        <f aca="false">BH20</f>
        <v>0.01</v>
      </c>
      <c r="BJ20" s="109" t="n">
        <f aca="false">BI20</f>
        <v>0.01</v>
      </c>
      <c r="BK20" s="109" t="n">
        <f aca="false">BJ20</f>
        <v>0.01</v>
      </c>
      <c r="BL20" s="109" t="n">
        <f aca="false">BK20</f>
        <v>0.01</v>
      </c>
      <c r="BM20" s="109" t="n">
        <f aca="false">BL20</f>
        <v>0.01</v>
      </c>
      <c r="BN20" s="109" t="n">
        <f aca="false">BM20</f>
        <v>0.01</v>
      </c>
      <c r="BO20" s="109" t="n">
        <f aca="false">BN20</f>
        <v>0.01</v>
      </c>
      <c r="BP20" s="109" t="n">
        <f aca="false">BO20</f>
        <v>0.01</v>
      </c>
      <c r="BQ20" s="109" t="n">
        <f aca="false">BP20</f>
        <v>0.01</v>
      </c>
      <c r="BR20" s="109" t="n">
        <f aca="false">BQ20</f>
        <v>0.01</v>
      </c>
      <c r="BS20" s="109" t="n">
        <f aca="false">BR20</f>
        <v>0.01</v>
      </c>
      <c r="BT20" s="109" t="n">
        <f aca="false">BS20</f>
        <v>0.01</v>
      </c>
      <c r="BU20" s="109" t="n">
        <f aca="false">BT20</f>
        <v>0.01</v>
      </c>
      <c r="BV20" s="109" t="n">
        <f aca="false">BU20</f>
        <v>0.01</v>
      </c>
      <c r="BW20" s="110" t="n">
        <f aca="false">BV20</f>
        <v>0.01</v>
      </c>
    </row>
    <row r="21" s="13" customFormat="true" ht="15.75" hidden="false" customHeight="false" outlineLevel="0" collapsed="false">
      <c r="B21" s="54" t="s">
        <v>122</v>
      </c>
      <c r="C21" s="77" t="s">
        <v>123</v>
      </c>
      <c r="D21" s="78" t="n">
        <f aca="false">IF(ISNUMBER(DataSummary!B182)=TRUE(),DataSummary!B182,".")</f>
        <v>0.0141811771318316</v>
      </c>
      <c r="E21" s="78"/>
      <c r="F21" s="106"/>
      <c r="G21" s="111" t="s">
        <v>124</v>
      </c>
      <c r="H21" s="112" t="str">
        <f aca="false">H20</f>
        <v>(e.g. 0.02)</v>
      </c>
      <c r="I21" s="26" t="n">
        <f aca="false">InputDataA_GeneralAssumptions!D22</f>
        <v>0.006</v>
      </c>
      <c r="J21" s="26" t="n">
        <f aca="false">IF(J19&gt;InputDataA_GeneralAssumptions!$D$26,InputDataA_GeneralAssumptions!$D$25,I21+(InputDataA_GeneralAssumptions!$D$25-$I$21)/(InputDataA_GeneralAssumptions!$D$26-InputDataA_GeneralAssumptions!$D$7))</f>
        <v>0.006</v>
      </c>
      <c r="K21" s="26" t="n">
        <f aca="false">IF(K19&gt;InputDataA_GeneralAssumptions!$D$26,InputDataA_GeneralAssumptions!$D$25,J21+(InputDataA_GeneralAssumptions!$D$25-$I$21)/(InputDataA_GeneralAssumptions!$D$26-InputDataA_GeneralAssumptions!$D$7))</f>
        <v>0.006</v>
      </c>
      <c r="L21" s="26" t="n">
        <f aca="false">IF(L19&gt;InputDataA_GeneralAssumptions!$D$26,InputDataA_GeneralAssumptions!$D$25,K21+(InputDataA_GeneralAssumptions!$D$25-$I$21)/(InputDataA_GeneralAssumptions!$D$26-InputDataA_GeneralAssumptions!$D$7))</f>
        <v>0.006</v>
      </c>
      <c r="M21" s="26" t="n">
        <f aca="false">IF(M19&gt;InputDataA_GeneralAssumptions!$D$26,InputDataA_GeneralAssumptions!$D$25,L21+(InputDataA_GeneralAssumptions!$D$25-$I$21)/(InputDataA_GeneralAssumptions!$D$26-InputDataA_GeneralAssumptions!$D$7))</f>
        <v>0.006</v>
      </c>
      <c r="N21" s="26" t="n">
        <f aca="false">IF(N19&gt;InputDataA_GeneralAssumptions!$D$26,InputDataA_GeneralAssumptions!$D$25,M21+(InputDataA_GeneralAssumptions!$D$25-$I$21)/(InputDataA_GeneralAssumptions!$D$26-InputDataA_GeneralAssumptions!$D$7))</f>
        <v>0.006</v>
      </c>
      <c r="O21" s="26" t="n">
        <f aca="false">IF(O19&gt;InputDataA_GeneralAssumptions!$D$26,InputDataA_GeneralAssumptions!$D$25,N21+(InputDataA_GeneralAssumptions!$D$25-$I$21)/(InputDataA_GeneralAssumptions!$D$26-InputDataA_GeneralAssumptions!$D$7))</f>
        <v>0.006</v>
      </c>
      <c r="P21" s="26" t="n">
        <f aca="false">IF(P19&gt;InputDataA_GeneralAssumptions!$D$26,InputDataA_GeneralAssumptions!$D$25,O21+(InputDataA_GeneralAssumptions!$D$25-$I$21)/(InputDataA_GeneralAssumptions!$D$26-InputDataA_GeneralAssumptions!$D$7))</f>
        <v>0.006</v>
      </c>
      <c r="Q21" s="26" t="n">
        <f aca="false">IF(Q19&gt;InputDataA_GeneralAssumptions!$D$26,InputDataA_GeneralAssumptions!$D$25,P21+(InputDataA_GeneralAssumptions!$D$25-$I$21)/(InputDataA_GeneralAssumptions!$D$26-InputDataA_GeneralAssumptions!$D$7))</f>
        <v>0.006</v>
      </c>
      <c r="R21" s="26" t="n">
        <f aca="false">IF(R19&gt;InputDataA_GeneralAssumptions!$D$26,InputDataA_GeneralAssumptions!$D$25,Q21+(InputDataA_GeneralAssumptions!$D$25-$I$21)/(InputDataA_GeneralAssumptions!$D$26-InputDataA_GeneralAssumptions!$D$7))</f>
        <v>0.006</v>
      </c>
      <c r="S21" s="26" t="n">
        <f aca="false">IF(S19&gt;InputDataA_GeneralAssumptions!$D$26,InputDataA_GeneralAssumptions!$D$25,R21+(InputDataA_GeneralAssumptions!$D$25-$I$21)/(InputDataA_GeneralAssumptions!$D$26-InputDataA_GeneralAssumptions!$D$7))</f>
        <v>0.006</v>
      </c>
      <c r="T21" s="26" t="n">
        <f aca="false">IF(T19&gt;InputDataA_GeneralAssumptions!$D$26,InputDataA_GeneralAssumptions!$D$25,S21+(InputDataA_GeneralAssumptions!$D$25-$I$21)/(InputDataA_GeneralAssumptions!$D$26-InputDataA_GeneralAssumptions!$D$7))</f>
        <v>0.006</v>
      </c>
      <c r="U21" s="26" t="n">
        <f aca="false">IF(U19&gt;InputDataA_GeneralAssumptions!$D$26,InputDataA_GeneralAssumptions!$D$25,T21+(InputDataA_GeneralAssumptions!$D$25-$I$21)/(InputDataA_GeneralAssumptions!$D$26-InputDataA_GeneralAssumptions!$D$7))</f>
        <v>0.006</v>
      </c>
      <c r="V21" s="26" t="n">
        <f aca="false">IF(V19&gt;InputDataA_GeneralAssumptions!$D$26,InputDataA_GeneralAssumptions!$D$25,U21+(InputDataA_GeneralAssumptions!$D$25-$I$21)/(InputDataA_GeneralAssumptions!$D$26-InputDataA_GeneralAssumptions!$D$7))</f>
        <v>0.006</v>
      </c>
      <c r="W21" s="26" t="n">
        <f aca="false">IF(W19&gt;InputDataA_GeneralAssumptions!$D$26,InputDataA_GeneralAssumptions!$D$25,V21+(InputDataA_GeneralAssumptions!$D$25-$I$21)/(InputDataA_GeneralAssumptions!$D$26-InputDataA_GeneralAssumptions!$D$7))</f>
        <v>0.006</v>
      </c>
      <c r="X21" s="26" t="n">
        <f aca="false">IF(X19&gt;InputDataA_GeneralAssumptions!$D$26,InputDataA_GeneralAssumptions!$D$25,W21+(InputDataA_GeneralAssumptions!$D$25-$I$21)/(InputDataA_GeneralAssumptions!$D$26-InputDataA_GeneralAssumptions!$D$7))</f>
        <v>0.006</v>
      </c>
      <c r="Y21" s="26" t="n">
        <f aca="false">IF(Y19&gt;InputDataA_GeneralAssumptions!$D$26,InputDataA_GeneralAssumptions!$D$25,X21+(InputDataA_GeneralAssumptions!$D$25-$I$21)/(InputDataA_GeneralAssumptions!$D$26-InputDataA_GeneralAssumptions!$D$7))</f>
        <v>0.006</v>
      </c>
      <c r="Z21" s="26" t="n">
        <f aca="false">IF(Z19&gt;InputDataA_GeneralAssumptions!$D$26,InputDataA_GeneralAssumptions!$D$25,Y21+(InputDataA_GeneralAssumptions!$D$25-$I$21)/(InputDataA_GeneralAssumptions!$D$26-InputDataA_GeneralAssumptions!$D$7))</f>
        <v>0.006</v>
      </c>
      <c r="AA21" s="26" t="n">
        <f aca="false">IF(AA19&gt;InputDataA_GeneralAssumptions!$D$26,InputDataA_GeneralAssumptions!$D$25,Z21+(InputDataA_GeneralAssumptions!$D$25-$I$21)/(InputDataA_GeneralAssumptions!$D$26-InputDataA_GeneralAssumptions!$D$7))</f>
        <v>0.006</v>
      </c>
      <c r="AB21" s="26" t="n">
        <f aca="false">IF(AB19&gt;InputDataA_GeneralAssumptions!$D$26,InputDataA_GeneralAssumptions!$D$25,AA21+(InputDataA_GeneralAssumptions!$D$25-$I$21)/(InputDataA_GeneralAssumptions!$D$26-InputDataA_GeneralAssumptions!$D$7))</f>
        <v>0.006</v>
      </c>
      <c r="AC21" s="26" t="n">
        <f aca="false">IF(AC19&gt;InputDataA_GeneralAssumptions!$D$26,InputDataA_GeneralAssumptions!$D$25,AB21+(InputDataA_GeneralAssumptions!$D$25-$I$21)/(InputDataA_GeneralAssumptions!$D$26-InputDataA_GeneralAssumptions!$D$7))</f>
        <v>0.006</v>
      </c>
      <c r="AD21" s="26" t="n">
        <f aca="false">IF(AD19&gt;InputDataA_GeneralAssumptions!$D$26,InputDataA_GeneralAssumptions!$D$25,AC21+(InputDataA_GeneralAssumptions!$D$25-$I$21)/(InputDataA_GeneralAssumptions!$D$26-InputDataA_GeneralAssumptions!$D$7))</f>
        <v>0.006</v>
      </c>
      <c r="AE21" s="26" t="n">
        <f aca="false">IF(AE19&gt;InputDataA_GeneralAssumptions!$D$26,InputDataA_GeneralAssumptions!$D$25,AD21+(InputDataA_GeneralAssumptions!$D$25-$I$21)/(InputDataA_GeneralAssumptions!$D$26-InputDataA_GeneralAssumptions!$D$7))</f>
        <v>0.006</v>
      </c>
      <c r="AF21" s="26" t="n">
        <f aca="false">IF(AF19&gt;InputDataA_GeneralAssumptions!$D$26,InputDataA_GeneralAssumptions!$D$25,AE21+(InputDataA_GeneralAssumptions!$D$25-$I$21)/(InputDataA_GeneralAssumptions!$D$26-InputDataA_GeneralAssumptions!$D$7))</f>
        <v>0.006</v>
      </c>
      <c r="AG21" s="26" t="n">
        <f aca="false">IF(AG19&gt;InputDataA_GeneralAssumptions!$D$26,InputDataA_GeneralAssumptions!$D$25,AF21+(InputDataA_GeneralAssumptions!$D$25-$I$21)/(InputDataA_GeneralAssumptions!$D$26-InputDataA_GeneralAssumptions!$D$7))</f>
        <v>0.006</v>
      </c>
      <c r="AH21" s="26" t="n">
        <f aca="false">IF(AH19&gt;InputDataA_GeneralAssumptions!$D$26,InputDataA_GeneralAssumptions!$D$25,AG21+(InputDataA_GeneralAssumptions!$D$25-$I$21)/(InputDataA_GeneralAssumptions!$D$26-InputDataA_GeneralAssumptions!$D$7))</f>
        <v>0.006</v>
      </c>
      <c r="AI21" s="26" t="n">
        <f aca="false">IF(AI19&gt;InputDataA_GeneralAssumptions!$D$26,InputDataA_GeneralAssumptions!$D$25,AH21+(InputDataA_GeneralAssumptions!$D$25-$I$21)/(InputDataA_GeneralAssumptions!$D$26-InputDataA_GeneralAssumptions!$D$7))</f>
        <v>0.006</v>
      </c>
      <c r="AJ21" s="26" t="n">
        <f aca="false">IF(AJ19&gt;InputDataA_GeneralAssumptions!$D$26,InputDataA_GeneralAssumptions!$D$25,AI21+(InputDataA_GeneralAssumptions!$D$25-$I$21)/(InputDataA_GeneralAssumptions!$D$26-InputDataA_GeneralAssumptions!$D$7))</f>
        <v>0.006</v>
      </c>
      <c r="AK21" s="26" t="n">
        <f aca="false">IF(AK19&gt;InputDataA_GeneralAssumptions!$D$26,InputDataA_GeneralAssumptions!$D$25,AJ21+(InputDataA_GeneralAssumptions!$D$25-$I$21)/(InputDataA_GeneralAssumptions!$D$26-InputDataA_GeneralAssumptions!$D$7))</f>
        <v>0.006</v>
      </c>
      <c r="AL21" s="26" t="n">
        <f aca="false">IF(AL19&gt;InputDataA_GeneralAssumptions!$D$26,InputDataA_GeneralAssumptions!$D$25,AK21+(InputDataA_GeneralAssumptions!$D$25-$I$21)/(InputDataA_GeneralAssumptions!$D$26-InputDataA_GeneralAssumptions!$D$7))</f>
        <v>0.006</v>
      </c>
      <c r="AM21" s="26" t="n">
        <f aca="false">IF(AM19&gt;InputDataA_GeneralAssumptions!$D$26,InputDataA_GeneralAssumptions!$D$25,AL21+(InputDataA_GeneralAssumptions!$D$25-$I$21)/(InputDataA_GeneralAssumptions!$D$26-InputDataA_GeneralAssumptions!$D$7))</f>
        <v>0.006</v>
      </c>
      <c r="AN21" s="26" t="n">
        <f aca="false">IF(AN19&gt;InputDataA_GeneralAssumptions!$D$26,InputDataA_GeneralAssumptions!$D$25,AM21+(InputDataA_GeneralAssumptions!$D$25-$I$21)/(InputDataA_GeneralAssumptions!$D$26-InputDataA_GeneralAssumptions!$D$7))</f>
        <v>0.006</v>
      </c>
      <c r="AO21" s="26" t="n">
        <f aca="false">IF(AO19&gt;InputDataA_GeneralAssumptions!$D$26,InputDataA_GeneralAssumptions!$D$25,AN21+(InputDataA_GeneralAssumptions!$D$25-$I$21)/(InputDataA_GeneralAssumptions!$D$26-InputDataA_GeneralAssumptions!$D$7))</f>
        <v>0.006</v>
      </c>
      <c r="AP21" s="26" t="n">
        <f aca="false">IF(AP19&gt;InputDataA_GeneralAssumptions!$D$26,InputDataA_GeneralAssumptions!$D$25,AO21+(InputDataA_GeneralAssumptions!$D$25-$I$21)/(InputDataA_GeneralAssumptions!$D$26-InputDataA_GeneralAssumptions!$D$7))</f>
        <v>0.006</v>
      </c>
      <c r="AQ21" s="26" t="n">
        <f aca="false">IF(AQ19&gt;InputDataA_GeneralAssumptions!$D$26,InputDataA_GeneralAssumptions!$D$25,AP21+(InputDataA_GeneralAssumptions!$D$25-$I$21)/(InputDataA_GeneralAssumptions!$D$26-InputDataA_GeneralAssumptions!$D$7))</f>
        <v>0.006</v>
      </c>
      <c r="AR21" s="26" t="n">
        <f aca="false">IF(AR19&gt;InputDataA_GeneralAssumptions!$D$26,InputDataA_GeneralAssumptions!$D$25,AQ21+(InputDataA_GeneralAssumptions!$D$25-$I$21)/(InputDataA_GeneralAssumptions!$D$26-InputDataA_GeneralAssumptions!$D$7))</f>
        <v>0.006</v>
      </c>
      <c r="AS21" s="26" t="n">
        <f aca="false">IF(AS19&gt;InputDataA_GeneralAssumptions!$D$26,InputDataA_GeneralAssumptions!$D$25,AR21+(InputDataA_GeneralAssumptions!$D$25-$I$21)/(InputDataA_GeneralAssumptions!$D$26-InputDataA_GeneralAssumptions!$D$7))</f>
        <v>0.006</v>
      </c>
      <c r="AT21" s="26" t="n">
        <f aca="false">IF(AT19&gt;InputDataA_GeneralAssumptions!$D$26,InputDataA_GeneralAssumptions!$D$25,AS21+(InputDataA_GeneralAssumptions!$D$25-$I$21)/(InputDataA_GeneralAssumptions!$D$26-InputDataA_GeneralAssumptions!$D$7))</f>
        <v>0.006</v>
      </c>
      <c r="AU21" s="26" t="n">
        <f aca="false">IF(AU19&gt;InputDataA_GeneralAssumptions!$D$26,InputDataA_GeneralAssumptions!$D$25,AT21+(InputDataA_GeneralAssumptions!$D$25-$I$21)/(InputDataA_GeneralAssumptions!$D$26-InputDataA_GeneralAssumptions!$D$7))</f>
        <v>0.006</v>
      </c>
      <c r="AV21" s="26" t="n">
        <f aca="false">IF(AV19&gt;InputDataA_GeneralAssumptions!$D$26,InputDataA_GeneralAssumptions!$D$25,AU21+(InputDataA_GeneralAssumptions!$D$25-$I$21)/(InputDataA_GeneralAssumptions!$D$26-InputDataA_GeneralAssumptions!$D$7))</f>
        <v>0.006</v>
      </c>
      <c r="AW21" s="26" t="n">
        <f aca="false">IF(AW19&gt;InputDataA_GeneralAssumptions!$D$26,InputDataA_GeneralAssumptions!$D$25,AV21+(InputDataA_GeneralAssumptions!$D$25-$I$21)/(InputDataA_GeneralAssumptions!$D$26-InputDataA_GeneralAssumptions!$D$7))</f>
        <v>0.006</v>
      </c>
      <c r="AX21" s="26" t="n">
        <f aca="false">IF(AX19&gt;InputDataA_GeneralAssumptions!$D$26,InputDataA_GeneralAssumptions!$D$25,AW21+(InputDataA_GeneralAssumptions!$D$25-$I$21)/(InputDataA_GeneralAssumptions!$D$26-InputDataA_GeneralAssumptions!$D$7))</f>
        <v>0.006</v>
      </c>
      <c r="AY21" s="26" t="n">
        <f aca="false">IF(AY19&gt;InputDataA_GeneralAssumptions!$D$26,InputDataA_GeneralAssumptions!$D$25,AX21+(InputDataA_GeneralAssumptions!$D$25-$I$21)/(InputDataA_GeneralAssumptions!$D$26-InputDataA_GeneralAssumptions!$D$7))</f>
        <v>0.006</v>
      </c>
      <c r="AZ21" s="26" t="n">
        <f aca="false">IF(AZ19&gt;InputDataA_GeneralAssumptions!$D$26,InputDataA_GeneralAssumptions!$D$25,AY21+(InputDataA_GeneralAssumptions!$D$25-$I$21)/(InputDataA_GeneralAssumptions!$D$26-InputDataA_GeneralAssumptions!$D$7))</f>
        <v>0.006</v>
      </c>
      <c r="BA21" s="26" t="n">
        <f aca="false">IF(BA19&gt;InputDataA_GeneralAssumptions!$D$26,InputDataA_GeneralAssumptions!$D$25,AZ21+(InputDataA_GeneralAssumptions!$D$25-$I$21)/(InputDataA_GeneralAssumptions!$D$26-InputDataA_GeneralAssumptions!$D$7))</f>
        <v>0.006</v>
      </c>
      <c r="BB21" s="26" t="n">
        <f aca="false">IF(BB19&gt;InputDataA_GeneralAssumptions!$D$26,InputDataA_GeneralAssumptions!$D$25,BA21+(InputDataA_GeneralAssumptions!$D$25-$I$21)/(InputDataA_GeneralAssumptions!$D$26-InputDataA_GeneralAssumptions!$D$7))</f>
        <v>0.006</v>
      </c>
      <c r="BC21" s="26" t="n">
        <f aca="false">IF(BC19&gt;InputDataA_GeneralAssumptions!$D$26,InputDataA_GeneralAssumptions!$D$25,BB21+(InputDataA_GeneralAssumptions!$D$25-$I$21)/(InputDataA_GeneralAssumptions!$D$26-InputDataA_GeneralAssumptions!$D$7))</f>
        <v>0.006</v>
      </c>
      <c r="BD21" s="26" t="n">
        <f aca="false">IF(BD19&gt;InputDataA_GeneralAssumptions!$D$26,InputDataA_GeneralAssumptions!$D$25,BC21+(InputDataA_GeneralAssumptions!$D$25-$I$21)/(InputDataA_GeneralAssumptions!$D$26-InputDataA_GeneralAssumptions!$D$7))</f>
        <v>0.006</v>
      </c>
      <c r="BE21" s="26" t="n">
        <f aca="false">IF(BE19&gt;InputDataA_GeneralAssumptions!$D$26,InputDataA_GeneralAssumptions!$D$25,BD21+(InputDataA_GeneralAssumptions!$D$25-$I$21)/(InputDataA_GeneralAssumptions!$D$26-InputDataA_GeneralAssumptions!$D$7))</f>
        <v>0.006</v>
      </c>
      <c r="BF21" s="26" t="n">
        <f aca="false">IF(BF19&gt;InputDataA_GeneralAssumptions!$D$26,InputDataA_GeneralAssumptions!$D$25,BE21+(InputDataA_GeneralAssumptions!$D$25-$I$21)/(InputDataA_GeneralAssumptions!$D$26-InputDataA_GeneralAssumptions!$D$7))</f>
        <v>0.006</v>
      </c>
      <c r="BG21" s="26" t="n">
        <f aca="false">IF(BG19&gt;InputDataA_GeneralAssumptions!$D$26,InputDataA_GeneralAssumptions!$D$25,BF21+(InputDataA_GeneralAssumptions!$D$25-$I$21)/(InputDataA_GeneralAssumptions!$D$26-InputDataA_GeneralAssumptions!$D$7))</f>
        <v>0.006</v>
      </c>
      <c r="BH21" s="26" t="n">
        <f aca="false">IF(BH19&gt;InputDataA_GeneralAssumptions!$D$26,InputDataA_GeneralAssumptions!$D$25,BG21+(InputDataA_GeneralAssumptions!$D$25-$I$21)/(InputDataA_GeneralAssumptions!$D$26-InputDataA_GeneralAssumptions!$D$7))</f>
        <v>0.006</v>
      </c>
      <c r="BI21" s="26" t="n">
        <f aca="false">IF(BI19&gt;InputDataA_GeneralAssumptions!$D$26,InputDataA_GeneralAssumptions!$D$25,BH21+(InputDataA_GeneralAssumptions!$D$25-$I$21)/(InputDataA_GeneralAssumptions!$D$26-InputDataA_GeneralAssumptions!$D$7))</f>
        <v>0.006</v>
      </c>
      <c r="BJ21" s="26" t="n">
        <f aca="false">IF(BJ19&gt;InputDataA_GeneralAssumptions!$D$26,InputDataA_GeneralAssumptions!$D$25,BI21+(InputDataA_GeneralAssumptions!$D$25-$I$21)/(InputDataA_GeneralAssumptions!$D$26-InputDataA_GeneralAssumptions!$D$7))</f>
        <v>0.006</v>
      </c>
      <c r="BK21" s="26" t="n">
        <f aca="false">IF(BK19&gt;InputDataA_GeneralAssumptions!$D$26,InputDataA_GeneralAssumptions!$D$25,BJ21+(InputDataA_GeneralAssumptions!$D$25-$I$21)/(InputDataA_GeneralAssumptions!$D$26-InputDataA_GeneralAssumptions!$D$7))</f>
        <v>0.006</v>
      </c>
      <c r="BL21" s="26" t="n">
        <f aca="false">IF(BL19&gt;InputDataA_GeneralAssumptions!$D$26,InputDataA_GeneralAssumptions!$D$25,BK21+(InputDataA_GeneralAssumptions!$D$25-$I$21)/(InputDataA_GeneralAssumptions!$D$26-InputDataA_GeneralAssumptions!$D$7))</f>
        <v>0.006</v>
      </c>
      <c r="BM21" s="26" t="n">
        <f aca="false">IF(BM19&gt;InputDataA_GeneralAssumptions!$D$26,InputDataA_GeneralAssumptions!$D$25,BL21+(InputDataA_GeneralAssumptions!$D$25-$I$21)/(InputDataA_GeneralAssumptions!$D$26-InputDataA_GeneralAssumptions!$D$7))</f>
        <v>0.006</v>
      </c>
      <c r="BN21" s="26" t="n">
        <f aca="false">IF(BN19&gt;InputDataA_GeneralAssumptions!$D$26,InputDataA_GeneralAssumptions!$D$25,BM21+(InputDataA_GeneralAssumptions!$D$25-$I$21)/(InputDataA_GeneralAssumptions!$D$26-InputDataA_GeneralAssumptions!$D$7))</f>
        <v>0.006</v>
      </c>
      <c r="BO21" s="26" t="n">
        <f aca="false">IF(BO19&gt;InputDataA_GeneralAssumptions!$D$26,InputDataA_GeneralAssumptions!$D$25,BN21+(InputDataA_GeneralAssumptions!$D$25-$I$21)/(InputDataA_GeneralAssumptions!$D$26-InputDataA_GeneralAssumptions!$D$7))</f>
        <v>0.006</v>
      </c>
      <c r="BP21" s="26" t="n">
        <f aca="false">IF(BP19&gt;InputDataA_GeneralAssumptions!$D$26,InputDataA_GeneralAssumptions!$D$25,BO21+(InputDataA_GeneralAssumptions!$D$25-$I$21)/(InputDataA_GeneralAssumptions!$D$26-InputDataA_GeneralAssumptions!$D$7))</f>
        <v>0.006</v>
      </c>
      <c r="BQ21" s="26" t="n">
        <f aca="false">IF(BQ19&gt;InputDataA_GeneralAssumptions!$D$26,InputDataA_GeneralAssumptions!$D$25,BP21+(InputDataA_GeneralAssumptions!$D$25-$I$21)/(InputDataA_GeneralAssumptions!$D$26-InputDataA_GeneralAssumptions!$D$7))</f>
        <v>0.006</v>
      </c>
      <c r="BR21" s="26" t="n">
        <f aca="false">IF(BR19&gt;InputDataA_GeneralAssumptions!$D$26,InputDataA_GeneralAssumptions!$D$25,BQ21+(InputDataA_GeneralAssumptions!$D$25-$I$21)/(InputDataA_GeneralAssumptions!$D$26-InputDataA_GeneralAssumptions!$D$7))</f>
        <v>0.006</v>
      </c>
      <c r="BS21" s="26" t="n">
        <f aca="false">IF(BS19&gt;InputDataA_GeneralAssumptions!$D$26,InputDataA_GeneralAssumptions!$D$25,BR21+(InputDataA_GeneralAssumptions!$D$25-$I$21)/(InputDataA_GeneralAssumptions!$D$26-InputDataA_GeneralAssumptions!$D$7))</f>
        <v>0.006</v>
      </c>
      <c r="BT21" s="26" t="n">
        <f aca="false">IF(BT19&gt;InputDataA_GeneralAssumptions!$D$26,InputDataA_GeneralAssumptions!$D$25,BS21+(InputDataA_GeneralAssumptions!$D$25-$I$21)/(InputDataA_GeneralAssumptions!$D$26-InputDataA_GeneralAssumptions!$D$7))</f>
        <v>0.006</v>
      </c>
      <c r="BU21" s="26" t="n">
        <f aca="false">IF(BU19&gt;InputDataA_GeneralAssumptions!$D$26,InputDataA_GeneralAssumptions!$D$25,BT21+(InputDataA_GeneralAssumptions!$D$25-$I$21)/(InputDataA_GeneralAssumptions!$D$26-InputDataA_GeneralAssumptions!$D$7))</f>
        <v>0.006</v>
      </c>
      <c r="BV21" s="26" t="n">
        <f aca="false">IF(BV19&gt;InputDataA_GeneralAssumptions!$D$26,InputDataA_GeneralAssumptions!$D$25,BU21+(InputDataA_GeneralAssumptions!$D$25-$I$21)/(InputDataA_GeneralAssumptions!$D$26-InputDataA_GeneralAssumptions!$D$7))</f>
        <v>0.006</v>
      </c>
      <c r="BW21" s="26" t="n">
        <f aca="false">IF(BW19&gt;InputDataA_GeneralAssumptions!$D$26,InputDataA_GeneralAssumptions!$D$25,BV21+(InputDataA_GeneralAssumptions!$D$25-$I$21)/(InputDataA_GeneralAssumptions!$D$26-InputDataA_GeneralAssumptions!$D$7))</f>
        <v>0.006</v>
      </c>
    </row>
    <row r="22" s="13" customFormat="true" ht="15.75" hidden="false" customHeight="false" outlineLevel="0" collapsed="false">
      <c r="B22" s="54" t="s">
        <v>125</v>
      </c>
      <c r="C22" s="55" t="s">
        <v>119</v>
      </c>
      <c r="D22" s="113" t="n">
        <f aca="false">IF(ISBLANK(D20)=TRUE(),D21,D20)</f>
        <v>0.006</v>
      </c>
      <c r="E22" s="113" t="n">
        <f aca="false">IF(ISBLANK(E20)=TRUE(),D21,E20)</f>
        <v>0.006</v>
      </c>
      <c r="F22" s="106"/>
      <c r="G22" s="114" t="s">
        <v>126</v>
      </c>
      <c r="H22" s="112" t="str">
        <f aca="false">H21</f>
        <v>(e.g. 0.02)</v>
      </c>
      <c r="I22" s="115" t="n">
        <f aca="false">IF(VLOOKUP(InputDataA_GeneralAssumptions!$D$24,DataSummary!$A$110:$B$112,2,FALSE())=1,InputDataA_GeneralAssumptions!I20,InputDataA_GeneralAssumptions!I21)</f>
        <v>0.006</v>
      </c>
      <c r="J22" s="115" t="n">
        <f aca="false">IF(VLOOKUP(InputDataA_GeneralAssumptions!$D$24,DataSummary!$A$110:$B$112,2,FALSE())=1,InputDataA_GeneralAssumptions!J20,InputDataA_GeneralAssumptions!J21)</f>
        <v>0.006</v>
      </c>
      <c r="K22" s="115" t="n">
        <f aca="false">IF(VLOOKUP(InputDataA_GeneralAssumptions!$D$24,DataSummary!$A$110:$B$112,2,FALSE())=1,InputDataA_GeneralAssumptions!K20,InputDataA_GeneralAssumptions!K21)</f>
        <v>0.006</v>
      </c>
      <c r="L22" s="115" t="n">
        <f aca="false">IF(VLOOKUP(InputDataA_GeneralAssumptions!$D$24,DataSummary!$A$110:$B$112,2,FALSE())=1,InputDataA_GeneralAssumptions!L20,InputDataA_GeneralAssumptions!L21)</f>
        <v>0.006</v>
      </c>
      <c r="M22" s="115" t="n">
        <f aca="false">IF(VLOOKUP(InputDataA_GeneralAssumptions!$D$24,DataSummary!$A$110:$B$112,2,FALSE())=1,InputDataA_GeneralAssumptions!M20,InputDataA_GeneralAssumptions!M21)</f>
        <v>0.006</v>
      </c>
      <c r="N22" s="115" t="n">
        <f aca="false">IF(VLOOKUP(InputDataA_GeneralAssumptions!$D$24,DataSummary!$A$110:$B$112,2,FALSE())=1,InputDataA_GeneralAssumptions!N20,InputDataA_GeneralAssumptions!N21)</f>
        <v>0.006</v>
      </c>
      <c r="O22" s="115" t="n">
        <f aca="false">IF(VLOOKUP(InputDataA_GeneralAssumptions!$D$24,DataSummary!$A$110:$B$112,2,FALSE())=1,InputDataA_GeneralAssumptions!O20,InputDataA_GeneralAssumptions!O21)</f>
        <v>0.006</v>
      </c>
      <c r="P22" s="115" t="n">
        <f aca="false">IF(VLOOKUP(InputDataA_GeneralAssumptions!$D$24,DataSummary!$A$110:$B$112,2,FALSE())=1,InputDataA_GeneralAssumptions!P20,InputDataA_GeneralAssumptions!P21)</f>
        <v>0.006</v>
      </c>
      <c r="Q22" s="115" t="n">
        <f aca="false">IF(VLOOKUP(InputDataA_GeneralAssumptions!$D$24,DataSummary!$A$110:$B$112,2,FALSE())=1,InputDataA_GeneralAssumptions!Q20,InputDataA_GeneralAssumptions!Q21)</f>
        <v>0.006</v>
      </c>
      <c r="R22" s="115" t="n">
        <f aca="false">IF(VLOOKUP(InputDataA_GeneralAssumptions!$D$24,DataSummary!$A$110:$B$112,2,FALSE())=1,InputDataA_GeneralAssumptions!R20,InputDataA_GeneralAssumptions!R21)</f>
        <v>0.006</v>
      </c>
      <c r="S22" s="115" t="n">
        <f aca="false">IF(VLOOKUP(InputDataA_GeneralAssumptions!$D$24,DataSummary!$A$110:$B$112,2,FALSE())=1,InputDataA_GeneralAssumptions!S20,InputDataA_GeneralAssumptions!S21)</f>
        <v>0.006</v>
      </c>
      <c r="T22" s="115" t="n">
        <f aca="false">IF(VLOOKUP(InputDataA_GeneralAssumptions!$D$24,DataSummary!$A$110:$B$112,2,FALSE())=1,InputDataA_GeneralAssumptions!T20,InputDataA_GeneralAssumptions!T21)</f>
        <v>0.006</v>
      </c>
      <c r="U22" s="115" t="n">
        <f aca="false">IF(VLOOKUP(InputDataA_GeneralAssumptions!$D$24,DataSummary!$A$110:$B$112,2,FALSE())=1,InputDataA_GeneralAssumptions!U20,InputDataA_GeneralAssumptions!U21)</f>
        <v>0.006</v>
      </c>
      <c r="V22" s="115" t="n">
        <f aca="false">IF(VLOOKUP(InputDataA_GeneralAssumptions!$D$24,DataSummary!$A$110:$B$112,2,FALSE())=1,InputDataA_GeneralAssumptions!V20,InputDataA_GeneralAssumptions!V21)</f>
        <v>0.006</v>
      </c>
      <c r="W22" s="115" t="n">
        <f aca="false">IF(VLOOKUP(InputDataA_GeneralAssumptions!$D$24,DataSummary!$A$110:$B$112,2,FALSE())=1,InputDataA_GeneralAssumptions!W20,InputDataA_GeneralAssumptions!W21)</f>
        <v>0.006</v>
      </c>
      <c r="X22" s="115" t="n">
        <f aca="false">IF(VLOOKUP(InputDataA_GeneralAssumptions!$D$24,DataSummary!$A$110:$B$112,2,FALSE())=1,InputDataA_GeneralAssumptions!X20,InputDataA_GeneralAssumptions!X21)</f>
        <v>0.006</v>
      </c>
      <c r="Y22" s="115" t="n">
        <f aca="false">IF(VLOOKUP(InputDataA_GeneralAssumptions!$D$24,DataSummary!$A$110:$B$112,2,FALSE())=1,InputDataA_GeneralAssumptions!Y20,InputDataA_GeneralAssumptions!Y21)</f>
        <v>0.006</v>
      </c>
      <c r="Z22" s="115" t="n">
        <f aca="false">IF(VLOOKUP(InputDataA_GeneralAssumptions!$D$24,DataSummary!$A$110:$B$112,2,FALSE())=1,InputDataA_GeneralAssumptions!Z20,InputDataA_GeneralAssumptions!Z21)</f>
        <v>0.006</v>
      </c>
      <c r="AA22" s="115" t="n">
        <f aca="false">IF(VLOOKUP(InputDataA_GeneralAssumptions!$D$24,DataSummary!$A$110:$B$112,2,FALSE())=1,InputDataA_GeneralAssumptions!AA20,InputDataA_GeneralAssumptions!AA21)</f>
        <v>0.006</v>
      </c>
      <c r="AB22" s="115" t="n">
        <f aca="false">IF(VLOOKUP(InputDataA_GeneralAssumptions!$D$24,DataSummary!$A$110:$B$112,2,FALSE())=1,InputDataA_GeneralAssumptions!AB20,InputDataA_GeneralAssumptions!AB21)</f>
        <v>0.006</v>
      </c>
      <c r="AC22" s="115" t="n">
        <f aca="false">IF(VLOOKUP(InputDataA_GeneralAssumptions!$D$24,DataSummary!$A$110:$B$112,2,FALSE())=1,InputDataA_GeneralAssumptions!AC20,InputDataA_GeneralAssumptions!AC21)</f>
        <v>0.006</v>
      </c>
      <c r="AD22" s="115" t="n">
        <f aca="false">IF(VLOOKUP(InputDataA_GeneralAssumptions!$D$24,DataSummary!$A$110:$B$112,2,FALSE())=1,InputDataA_GeneralAssumptions!AD20,InputDataA_GeneralAssumptions!AD21)</f>
        <v>0.006</v>
      </c>
      <c r="AE22" s="115" t="n">
        <f aca="false">IF(VLOOKUP(InputDataA_GeneralAssumptions!$D$24,DataSummary!$A$110:$B$112,2,FALSE())=1,InputDataA_GeneralAssumptions!AE20,InputDataA_GeneralAssumptions!AE21)</f>
        <v>0.006</v>
      </c>
      <c r="AF22" s="115" t="n">
        <f aca="false">IF(VLOOKUP(InputDataA_GeneralAssumptions!$D$24,DataSummary!$A$110:$B$112,2,FALSE())=1,InputDataA_GeneralAssumptions!AF20,InputDataA_GeneralAssumptions!AF21)</f>
        <v>0.006</v>
      </c>
      <c r="AG22" s="115" t="n">
        <f aca="false">IF(VLOOKUP(InputDataA_GeneralAssumptions!$D$24,DataSummary!$A$110:$B$112,2,FALSE())=1,InputDataA_GeneralAssumptions!AG20,InputDataA_GeneralAssumptions!AG21)</f>
        <v>0.006</v>
      </c>
      <c r="AH22" s="115" t="n">
        <f aca="false">IF(VLOOKUP(InputDataA_GeneralAssumptions!$D$24,DataSummary!$A$110:$B$112,2,FALSE())=1,InputDataA_GeneralAssumptions!AH20,InputDataA_GeneralAssumptions!AH21)</f>
        <v>0.006</v>
      </c>
      <c r="AI22" s="115" t="n">
        <f aca="false">IF(VLOOKUP(InputDataA_GeneralAssumptions!$D$24,DataSummary!$A$110:$B$112,2,FALSE())=1,InputDataA_GeneralAssumptions!AI20,InputDataA_GeneralAssumptions!AI21)</f>
        <v>0.006</v>
      </c>
      <c r="AJ22" s="115" t="n">
        <f aca="false">IF(VLOOKUP(InputDataA_GeneralAssumptions!$D$24,DataSummary!$A$110:$B$112,2,FALSE())=1,InputDataA_GeneralAssumptions!AJ20,InputDataA_GeneralAssumptions!AJ21)</f>
        <v>0.006</v>
      </c>
      <c r="AK22" s="115" t="n">
        <f aca="false">IF(VLOOKUP(InputDataA_GeneralAssumptions!$D$24,DataSummary!$A$110:$B$112,2,FALSE())=1,InputDataA_GeneralAssumptions!AK20,InputDataA_GeneralAssumptions!AK21)</f>
        <v>0.006</v>
      </c>
      <c r="AL22" s="115" t="n">
        <f aca="false">IF(VLOOKUP(InputDataA_GeneralAssumptions!$D$24,DataSummary!$A$110:$B$112,2,FALSE())=1,InputDataA_GeneralAssumptions!AL20,InputDataA_GeneralAssumptions!AL21)</f>
        <v>0.006</v>
      </c>
      <c r="AM22" s="115" t="n">
        <f aca="false">IF(VLOOKUP(InputDataA_GeneralAssumptions!$D$24,DataSummary!$A$110:$B$112,2,FALSE())=1,InputDataA_GeneralAssumptions!AM20,InputDataA_GeneralAssumptions!AM21)</f>
        <v>0.006</v>
      </c>
      <c r="AN22" s="115" t="n">
        <f aca="false">IF(VLOOKUP(InputDataA_GeneralAssumptions!$D$24,DataSummary!$A$110:$B$112,2,FALSE())=1,InputDataA_GeneralAssumptions!AN20,InputDataA_GeneralAssumptions!AN21)</f>
        <v>0.006</v>
      </c>
      <c r="AO22" s="115" t="n">
        <f aca="false">IF(VLOOKUP(InputDataA_GeneralAssumptions!$D$24,DataSummary!$A$110:$B$112,2,FALSE())=1,InputDataA_GeneralAssumptions!AO20,InputDataA_GeneralAssumptions!AO21)</f>
        <v>0.006</v>
      </c>
      <c r="AP22" s="115" t="n">
        <f aca="false">IF(VLOOKUP(InputDataA_GeneralAssumptions!$D$24,DataSummary!$A$110:$B$112,2,FALSE())=1,InputDataA_GeneralAssumptions!AP20,InputDataA_GeneralAssumptions!AP21)</f>
        <v>0.006</v>
      </c>
      <c r="AQ22" s="115" t="n">
        <f aca="false">IF(VLOOKUP(InputDataA_GeneralAssumptions!$D$24,DataSummary!$A$110:$B$112,2,FALSE())=1,InputDataA_GeneralAssumptions!AQ20,InputDataA_GeneralAssumptions!AQ21)</f>
        <v>0.006</v>
      </c>
      <c r="AR22" s="115" t="n">
        <f aca="false">IF(VLOOKUP(InputDataA_GeneralAssumptions!$D$24,DataSummary!$A$110:$B$112,2,FALSE())=1,InputDataA_GeneralAssumptions!AR20,InputDataA_GeneralAssumptions!AR21)</f>
        <v>0.006</v>
      </c>
      <c r="AS22" s="115" t="n">
        <f aca="false">IF(VLOOKUP(InputDataA_GeneralAssumptions!$D$24,DataSummary!$A$110:$B$112,2,FALSE())=1,InputDataA_GeneralAssumptions!AS20,InputDataA_GeneralAssumptions!AS21)</f>
        <v>0.006</v>
      </c>
      <c r="AT22" s="115" t="n">
        <f aca="false">IF(VLOOKUP(InputDataA_GeneralAssumptions!$D$24,DataSummary!$A$110:$B$112,2,FALSE())=1,InputDataA_GeneralAssumptions!AT20,InputDataA_GeneralAssumptions!AT21)</f>
        <v>0.006</v>
      </c>
      <c r="AU22" s="115" t="n">
        <f aca="false">IF(VLOOKUP(InputDataA_GeneralAssumptions!$D$24,DataSummary!$A$110:$B$112,2,FALSE())=1,InputDataA_GeneralAssumptions!AU20,InputDataA_GeneralAssumptions!AU21)</f>
        <v>0.006</v>
      </c>
      <c r="AV22" s="115" t="n">
        <f aca="false">IF(VLOOKUP(InputDataA_GeneralAssumptions!$D$24,DataSummary!$A$110:$B$112,2,FALSE())=1,InputDataA_GeneralAssumptions!AV20,InputDataA_GeneralAssumptions!AV21)</f>
        <v>0.006</v>
      </c>
      <c r="AW22" s="115" t="n">
        <f aca="false">IF(VLOOKUP(InputDataA_GeneralAssumptions!$D$24,DataSummary!$A$110:$B$112,2,FALSE())=1,InputDataA_GeneralAssumptions!AW20,InputDataA_GeneralAssumptions!AW21)</f>
        <v>0.006</v>
      </c>
      <c r="AX22" s="115" t="n">
        <f aca="false">IF(VLOOKUP(InputDataA_GeneralAssumptions!$D$24,DataSummary!$A$110:$B$112,2,FALSE())=1,InputDataA_GeneralAssumptions!AX20,InputDataA_GeneralAssumptions!AX21)</f>
        <v>0.006</v>
      </c>
      <c r="AY22" s="115" t="n">
        <f aca="false">IF(VLOOKUP(InputDataA_GeneralAssumptions!$D$24,DataSummary!$A$110:$B$112,2,FALSE())=1,InputDataA_GeneralAssumptions!AY20,InputDataA_GeneralAssumptions!AY21)</f>
        <v>0.006</v>
      </c>
      <c r="AZ22" s="115" t="n">
        <f aca="false">IF(VLOOKUP(InputDataA_GeneralAssumptions!$D$24,DataSummary!$A$110:$B$112,2,FALSE())=1,InputDataA_GeneralAssumptions!AZ20,InputDataA_GeneralAssumptions!AZ21)</f>
        <v>0.006</v>
      </c>
      <c r="BA22" s="115" t="n">
        <f aca="false">IF(VLOOKUP(InputDataA_GeneralAssumptions!$D$24,DataSummary!$A$110:$B$112,2,FALSE())=1,InputDataA_GeneralAssumptions!BA20,InputDataA_GeneralAssumptions!BA21)</f>
        <v>0.006</v>
      </c>
      <c r="BB22" s="115" t="n">
        <f aca="false">IF(VLOOKUP(InputDataA_GeneralAssumptions!$D$24,DataSummary!$A$110:$B$112,2,FALSE())=1,InputDataA_GeneralAssumptions!BB20,InputDataA_GeneralAssumptions!BB21)</f>
        <v>0.006</v>
      </c>
      <c r="BC22" s="115" t="n">
        <f aca="false">IF(VLOOKUP(InputDataA_GeneralAssumptions!$D$24,DataSummary!$A$110:$B$112,2,FALSE())=1,InputDataA_GeneralAssumptions!BC20,InputDataA_GeneralAssumptions!BC21)</f>
        <v>0.006</v>
      </c>
      <c r="BD22" s="115" t="n">
        <f aca="false">IF(VLOOKUP(InputDataA_GeneralAssumptions!$D$24,DataSummary!$A$110:$B$112,2,FALSE())=1,InputDataA_GeneralAssumptions!BD20,InputDataA_GeneralAssumptions!BD21)</f>
        <v>0.006</v>
      </c>
      <c r="BE22" s="115" t="n">
        <f aca="false">IF(VLOOKUP(InputDataA_GeneralAssumptions!$D$24,DataSummary!$A$110:$B$112,2,FALSE())=1,InputDataA_GeneralAssumptions!BE20,InputDataA_GeneralAssumptions!BE21)</f>
        <v>0.006</v>
      </c>
      <c r="BF22" s="115" t="n">
        <f aca="false">IF(VLOOKUP(InputDataA_GeneralAssumptions!$D$24,DataSummary!$A$110:$B$112,2,FALSE())=1,InputDataA_GeneralAssumptions!BF20,InputDataA_GeneralAssumptions!BF21)</f>
        <v>0.006</v>
      </c>
      <c r="BG22" s="115" t="n">
        <f aca="false">IF(VLOOKUP(InputDataA_GeneralAssumptions!$D$24,DataSummary!$A$110:$B$112,2,FALSE())=1,InputDataA_GeneralAssumptions!BG20,InputDataA_GeneralAssumptions!BG21)</f>
        <v>0.006</v>
      </c>
      <c r="BH22" s="115" t="n">
        <f aca="false">IF(VLOOKUP(InputDataA_GeneralAssumptions!$D$24,DataSummary!$A$110:$B$112,2,FALSE())=1,InputDataA_GeneralAssumptions!BH20,InputDataA_GeneralAssumptions!BH21)</f>
        <v>0.006</v>
      </c>
      <c r="BI22" s="115" t="n">
        <f aca="false">IF(VLOOKUP(InputDataA_GeneralAssumptions!$D$24,DataSummary!$A$110:$B$112,2,FALSE())=1,InputDataA_GeneralAssumptions!BI20,InputDataA_GeneralAssumptions!BI21)</f>
        <v>0.006</v>
      </c>
      <c r="BJ22" s="115" t="n">
        <f aca="false">IF(VLOOKUP(InputDataA_GeneralAssumptions!$D$24,DataSummary!$A$110:$B$112,2,FALSE())=1,InputDataA_GeneralAssumptions!BJ20,InputDataA_GeneralAssumptions!BJ21)</f>
        <v>0.006</v>
      </c>
      <c r="BK22" s="115" t="n">
        <f aca="false">IF(VLOOKUP(InputDataA_GeneralAssumptions!$D$24,DataSummary!$A$110:$B$112,2,FALSE())=1,InputDataA_GeneralAssumptions!BK20,InputDataA_GeneralAssumptions!BK21)</f>
        <v>0.006</v>
      </c>
      <c r="BL22" s="115" t="n">
        <f aca="false">IF(VLOOKUP(InputDataA_GeneralAssumptions!$D$24,DataSummary!$A$110:$B$112,2,FALSE())=1,InputDataA_GeneralAssumptions!BL20,InputDataA_GeneralAssumptions!BL21)</f>
        <v>0.006</v>
      </c>
      <c r="BM22" s="115" t="n">
        <f aca="false">IF(VLOOKUP(InputDataA_GeneralAssumptions!$D$24,DataSummary!$A$110:$B$112,2,FALSE())=1,InputDataA_GeneralAssumptions!BM20,InputDataA_GeneralAssumptions!BM21)</f>
        <v>0.006</v>
      </c>
      <c r="BN22" s="115" t="n">
        <f aca="false">IF(VLOOKUP(InputDataA_GeneralAssumptions!$D$24,DataSummary!$A$110:$B$112,2,FALSE())=1,InputDataA_GeneralAssumptions!BN20,InputDataA_GeneralAssumptions!BN21)</f>
        <v>0.006</v>
      </c>
      <c r="BO22" s="115" t="n">
        <f aca="false">IF(VLOOKUP(InputDataA_GeneralAssumptions!$D$24,DataSummary!$A$110:$B$112,2,FALSE())=1,InputDataA_GeneralAssumptions!BO20,InputDataA_GeneralAssumptions!BO21)</f>
        <v>0.006</v>
      </c>
      <c r="BP22" s="115" t="n">
        <f aca="false">IF(VLOOKUP(InputDataA_GeneralAssumptions!$D$24,DataSummary!$A$110:$B$112,2,FALSE())=1,InputDataA_GeneralAssumptions!BP20,InputDataA_GeneralAssumptions!BP21)</f>
        <v>0.006</v>
      </c>
      <c r="BQ22" s="115" t="n">
        <f aca="false">IF(VLOOKUP(InputDataA_GeneralAssumptions!$D$24,DataSummary!$A$110:$B$112,2,FALSE())=1,InputDataA_GeneralAssumptions!BQ20,InputDataA_GeneralAssumptions!BQ21)</f>
        <v>0.006</v>
      </c>
      <c r="BR22" s="115" t="n">
        <f aca="false">IF(VLOOKUP(InputDataA_GeneralAssumptions!$D$24,DataSummary!$A$110:$B$112,2,FALSE())=1,InputDataA_GeneralAssumptions!BR20,InputDataA_GeneralAssumptions!BR21)</f>
        <v>0.006</v>
      </c>
      <c r="BS22" s="115" t="n">
        <f aca="false">IF(VLOOKUP(InputDataA_GeneralAssumptions!$D$24,DataSummary!$A$110:$B$112,2,FALSE())=1,InputDataA_GeneralAssumptions!BS20,InputDataA_GeneralAssumptions!BS21)</f>
        <v>0.006</v>
      </c>
      <c r="BT22" s="115" t="n">
        <f aca="false">IF(VLOOKUP(InputDataA_GeneralAssumptions!$D$24,DataSummary!$A$110:$B$112,2,FALSE())=1,InputDataA_GeneralAssumptions!BT20,InputDataA_GeneralAssumptions!BT21)</f>
        <v>0.006</v>
      </c>
      <c r="BU22" s="115" t="n">
        <f aca="false">IF(VLOOKUP(InputDataA_GeneralAssumptions!$D$24,DataSummary!$A$110:$B$112,2,FALSE())=1,InputDataA_GeneralAssumptions!BU20,InputDataA_GeneralAssumptions!BU21)</f>
        <v>0.006</v>
      </c>
      <c r="BV22" s="115" t="n">
        <f aca="false">IF(VLOOKUP(InputDataA_GeneralAssumptions!$D$24,DataSummary!$A$110:$B$112,2,FALSE())=1,InputDataA_GeneralAssumptions!BV20,InputDataA_GeneralAssumptions!BV21)</f>
        <v>0.006</v>
      </c>
      <c r="BW22" s="115" t="n">
        <f aca="false">IF(VLOOKUP(InputDataA_GeneralAssumptions!$D$24,DataSummary!$A$110:$B$112,2,FALSE())=1,InputDataA_GeneralAssumptions!BW20,InputDataA_GeneralAssumptions!BW21)</f>
        <v>0.006</v>
      </c>
    </row>
    <row r="23" customFormat="false" ht="18.75" hidden="false" customHeight="true" outlineLevel="0" collapsed="false">
      <c r="B23" s="116"/>
      <c r="C23" s="57"/>
      <c r="D23" s="117"/>
      <c r="E23" s="118"/>
    </row>
    <row r="24" s="13" customFormat="true" ht="15.75" hidden="false" customHeight="false" outlineLevel="0" collapsed="false">
      <c r="B24" s="54" t="s">
        <v>127</v>
      </c>
      <c r="C24" s="119" t="s">
        <v>128</v>
      </c>
      <c r="D24" s="120" t="s">
        <v>129</v>
      </c>
      <c r="E24" s="120"/>
      <c r="F24" s="106" t="str">
        <f aca="false">DataSummary!N5</f>
        <v>Scenario</v>
      </c>
      <c r="G24" s="107" t="s">
        <v>120</v>
      </c>
      <c r="H24" s="108" t="s">
        <v>121</v>
      </c>
      <c r="I24" s="109" t="n">
        <f aca="false">I25</f>
        <v>0.006</v>
      </c>
      <c r="J24" s="121" t="n">
        <v>0.01</v>
      </c>
      <c r="K24" s="121" t="n">
        <v>0.01</v>
      </c>
      <c r="L24" s="121" t="n">
        <v>0.01</v>
      </c>
      <c r="M24" s="121" t="n">
        <v>0.01</v>
      </c>
      <c r="N24" s="121" t="n">
        <v>0.01</v>
      </c>
      <c r="O24" s="121" t="n">
        <v>0.01</v>
      </c>
      <c r="P24" s="121" t="n">
        <v>0.01</v>
      </c>
      <c r="Q24" s="121" t="n">
        <v>0.01</v>
      </c>
      <c r="R24" s="121" t="n">
        <v>0.01</v>
      </c>
      <c r="S24" s="121" t="n">
        <v>0.01</v>
      </c>
      <c r="T24" s="121" t="n">
        <v>0.01</v>
      </c>
      <c r="U24" s="121" t="n">
        <v>0.01</v>
      </c>
      <c r="V24" s="121" t="n">
        <v>0.01</v>
      </c>
      <c r="W24" s="121" t="n">
        <v>0.01</v>
      </c>
      <c r="X24" s="121" t="n">
        <v>0.01</v>
      </c>
      <c r="Y24" s="121" t="n">
        <v>0.01</v>
      </c>
      <c r="Z24" s="121" t="n">
        <v>0.01</v>
      </c>
      <c r="AA24" s="121" t="n">
        <v>0.01</v>
      </c>
      <c r="AB24" s="121" t="n">
        <v>0.01</v>
      </c>
      <c r="AC24" s="121" t="n">
        <v>0.01</v>
      </c>
      <c r="AD24" s="121" t="n">
        <v>0.01</v>
      </c>
      <c r="AE24" s="121" t="n">
        <v>0.01</v>
      </c>
      <c r="AF24" s="121" t="n">
        <v>0.01</v>
      </c>
      <c r="AG24" s="121" t="n">
        <v>0.01</v>
      </c>
      <c r="AH24" s="121" t="n">
        <v>0.01</v>
      </c>
      <c r="AI24" s="121" t="n">
        <v>0.01</v>
      </c>
      <c r="AJ24" s="121" t="n">
        <v>0.01</v>
      </c>
      <c r="AK24" s="121" t="n">
        <v>0.01</v>
      </c>
      <c r="AL24" s="121" t="n">
        <v>0.01</v>
      </c>
      <c r="AM24" s="121" t="n">
        <v>0.01</v>
      </c>
      <c r="AN24" s="121" t="n">
        <v>0.01</v>
      </c>
      <c r="AO24" s="121" t="n">
        <v>0.01</v>
      </c>
      <c r="AP24" s="121" t="n">
        <v>0.01</v>
      </c>
      <c r="AQ24" s="121" t="n">
        <v>0.01</v>
      </c>
      <c r="AR24" s="121" t="n">
        <v>0.01</v>
      </c>
      <c r="AS24" s="122" t="n">
        <v>0.01</v>
      </c>
      <c r="AT24" s="121" t="n">
        <v>0.01</v>
      </c>
      <c r="AU24" s="121" t="n">
        <v>0.01</v>
      </c>
      <c r="AV24" s="121" t="n">
        <v>0.01</v>
      </c>
      <c r="AW24" s="121" t="n">
        <v>0.01</v>
      </c>
      <c r="AX24" s="121" t="n">
        <v>0.01</v>
      </c>
      <c r="AY24" s="121" t="n">
        <v>0.01</v>
      </c>
      <c r="AZ24" s="121" t="n">
        <v>0.01</v>
      </c>
      <c r="BA24" s="121" t="n">
        <v>0.01</v>
      </c>
      <c r="BB24" s="121" t="n">
        <v>0.01</v>
      </c>
      <c r="BC24" s="121" t="n">
        <v>0.01</v>
      </c>
      <c r="BD24" s="121" t="n">
        <v>0.01</v>
      </c>
      <c r="BE24" s="121" t="n">
        <v>0.01</v>
      </c>
      <c r="BF24" s="121" t="n">
        <v>0.01</v>
      </c>
      <c r="BG24" s="121" t="n">
        <v>0.01</v>
      </c>
      <c r="BH24" s="121" t="n">
        <v>0.01</v>
      </c>
      <c r="BI24" s="121" t="n">
        <v>0.01</v>
      </c>
      <c r="BJ24" s="121" t="n">
        <v>0.01</v>
      </c>
      <c r="BK24" s="121" t="n">
        <v>0.01</v>
      </c>
      <c r="BL24" s="121" t="n">
        <v>0.01</v>
      </c>
      <c r="BM24" s="121" t="n">
        <v>0.01</v>
      </c>
      <c r="BN24" s="121" t="n">
        <v>0.01</v>
      </c>
      <c r="BO24" s="121" t="n">
        <v>0.01</v>
      </c>
      <c r="BP24" s="121" t="n">
        <v>0.01</v>
      </c>
      <c r="BQ24" s="121" t="n">
        <v>0.01</v>
      </c>
      <c r="BR24" s="121" t="n">
        <v>0.01</v>
      </c>
      <c r="BS24" s="121" t="n">
        <v>0.01</v>
      </c>
      <c r="BT24" s="121" t="n">
        <v>0.01</v>
      </c>
      <c r="BU24" s="121" t="n">
        <v>0.01</v>
      </c>
      <c r="BV24" s="121" t="n">
        <v>0.01</v>
      </c>
      <c r="BW24" s="122" t="n">
        <v>0.01</v>
      </c>
    </row>
    <row r="25" s="13" customFormat="true" ht="15.75" hidden="false" customHeight="false" outlineLevel="0" collapsed="false">
      <c r="B25" s="54" t="s">
        <v>130</v>
      </c>
      <c r="C25" s="55" t="s">
        <v>119</v>
      </c>
      <c r="D25" s="72" t="n">
        <f aca="false">D22</f>
        <v>0.006</v>
      </c>
      <c r="E25" s="123" t="n">
        <f aca="false">E22</f>
        <v>0.006</v>
      </c>
      <c r="F25" s="106"/>
      <c r="G25" s="111" t="s">
        <v>124</v>
      </c>
      <c r="H25" s="124" t="str">
        <f aca="false">H24</f>
        <v>(e.g. 0.02)</v>
      </c>
      <c r="I25" s="26" t="n">
        <f aca="false">InputDataA_GeneralAssumptions!E22</f>
        <v>0.006</v>
      </c>
      <c r="J25" s="26" t="n">
        <f aca="false">IF(J19&gt;InputDataA_GeneralAssumptions!$E$26,InputDataA_GeneralAssumptions!$E$25,I25+(InputDataA_GeneralAssumptions!$E$25-$I$25)/(InputDataA_GeneralAssumptions!$E$26-InputDataA_GeneralAssumptions!$D$7))</f>
        <v>0.006</v>
      </c>
      <c r="K25" s="26" t="n">
        <f aca="false">IF(K19&gt;InputDataA_GeneralAssumptions!$E$26,InputDataA_GeneralAssumptions!$E$25,J25+(InputDataA_GeneralAssumptions!$E$25-$I$25)/(InputDataA_GeneralAssumptions!$E$26-InputDataA_GeneralAssumptions!$D$7))</f>
        <v>0.006</v>
      </c>
      <c r="L25" s="26" t="n">
        <f aca="false">IF(L19&gt;InputDataA_GeneralAssumptions!$E$26,InputDataA_GeneralAssumptions!$E$25,K25+(InputDataA_GeneralAssumptions!$E$25-$I$25)/(InputDataA_GeneralAssumptions!$E$26-InputDataA_GeneralAssumptions!$D$7))</f>
        <v>0.006</v>
      </c>
      <c r="M25" s="26" t="n">
        <f aca="false">IF(M19&gt;InputDataA_GeneralAssumptions!$E$26,InputDataA_GeneralAssumptions!$E$25,L25+(InputDataA_GeneralAssumptions!$E$25-$I$25)/(InputDataA_GeneralAssumptions!$E$26-InputDataA_GeneralAssumptions!$D$7))</f>
        <v>0.006</v>
      </c>
      <c r="N25" s="26" t="n">
        <f aca="false">IF(N19&gt;InputDataA_GeneralAssumptions!$E$26,InputDataA_GeneralAssumptions!$E$25,M25+(InputDataA_GeneralAssumptions!$E$25-$I$25)/(InputDataA_GeneralAssumptions!$E$26-InputDataA_GeneralAssumptions!$D$7))</f>
        <v>0.006</v>
      </c>
      <c r="O25" s="26" t="n">
        <f aca="false">IF(O19&gt;InputDataA_GeneralAssumptions!$E$26,InputDataA_GeneralAssumptions!$E$25,N25+(InputDataA_GeneralAssumptions!$E$25-$I$25)/(InputDataA_GeneralAssumptions!$E$26-InputDataA_GeneralAssumptions!$D$7))</f>
        <v>0.006</v>
      </c>
      <c r="P25" s="26" t="n">
        <f aca="false">IF(P19&gt;InputDataA_GeneralAssumptions!$E$26,InputDataA_GeneralAssumptions!$E$25,O25+(InputDataA_GeneralAssumptions!$E$25-$I$25)/(InputDataA_GeneralAssumptions!$E$26-InputDataA_GeneralAssumptions!$D$7))</f>
        <v>0.006</v>
      </c>
      <c r="Q25" s="26" t="n">
        <f aca="false">IF(Q19&gt;InputDataA_GeneralAssumptions!$E$26,InputDataA_GeneralAssumptions!$E$25,P25+(InputDataA_GeneralAssumptions!$E$25-$I$25)/(InputDataA_GeneralAssumptions!$E$26-InputDataA_GeneralAssumptions!$D$7))</f>
        <v>0.006</v>
      </c>
      <c r="R25" s="26" t="n">
        <f aca="false">IF(R19&gt;InputDataA_GeneralAssumptions!$E$26,InputDataA_GeneralAssumptions!$E$25,Q25+(InputDataA_GeneralAssumptions!$E$25-$I$25)/(InputDataA_GeneralAssumptions!$E$26-InputDataA_GeneralAssumptions!$D$7))</f>
        <v>0.006</v>
      </c>
      <c r="S25" s="26" t="n">
        <f aca="false">IF(S19&gt;InputDataA_GeneralAssumptions!$E$26,InputDataA_GeneralAssumptions!$E$25,R25+(InputDataA_GeneralAssumptions!$E$25-$I$25)/(InputDataA_GeneralAssumptions!$E$26-InputDataA_GeneralAssumptions!$D$7))</f>
        <v>0.006</v>
      </c>
      <c r="T25" s="26" t="n">
        <f aca="false">IF(T19&gt;InputDataA_GeneralAssumptions!$E$26,InputDataA_GeneralAssumptions!$E$25,S25+(InputDataA_GeneralAssumptions!$E$25-$I$25)/(InputDataA_GeneralAssumptions!$E$26-InputDataA_GeneralAssumptions!$D$7))</f>
        <v>0.006</v>
      </c>
      <c r="U25" s="26" t="n">
        <f aca="false">IF(U19&gt;InputDataA_GeneralAssumptions!$E$26,InputDataA_GeneralAssumptions!$E$25,T25+(InputDataA_GeneralAssumptions!$E$25-$I$25)/(InputDataA_GeneralAssumptions!$E$26-InputDataA_GeneralAssumptions!$D$7))</f>
        <v>0.006</v>
      </c>
      <c r="V25" s="26" t="n">
        <f aca="false">IF(V19&gt;InputDataA_GeneralAssumptions!$E$26,InputDataA_GeneralAssumptions!$E$25,U25+(InputDataA_GeneralAssumptions!$E$25-$I$25)/(InputDataA_GeneralAssumptions!$E$26-InputDataA_GeneralAssumptions!$D$7))</f>
        <v>0.006</v>
      </c>
      <c r="W25" s="26" t="n">
        <f aca="false">IF(W19&gt;InputDataA_GeneralAssumptions!$E$26,InputDataA_GeneralAssumptions!$E$25,V25+(InputDataA_GeneralAssumptions!$E$25-$I$25)/(InputDataA_GeneralAssumptions!$E$26-InputDataA_GeneralAssumptions!$D$7))</f>
        <v>0.006</v>
      </c>
      <c r="X25" s="26" t="n">
        <f aca="false">IF(X19&gt;InputDataA_GeneralAssumptions!$E$26,InputDataA_GeneralAssumptions!$E$25,W25+(InputDataA_GeneralAssumptions!$E$25-$I$25)/(InputDataA_GeneralAssumptions!$E$26-InputDataA_GeneralAssumptions!$D$7))</f>
        <v>0.006</v>
      </c>
      <c r="Y25" s="26" t="n">
        <f aca="false">IF(Y19&gt;InputDataA_GeneralAssumptions!$E$26,InputDataA_GeneralAssumptions!$E$25,X25+(InputDataA_GeneralAssumptions!$E$25-$I$25)/(InputDataA_GeneralAssumptions!$E$26-InputDataA_GeneralAssumptions!$D$7))</f>
        <v>0.006</v>
      </c>
      <c r="Z25" s="26" t="n">
        <f aca="false">IF(Z19&gt;InputDataA_GeneralAssumptions!$E$26,InputDataA_GeneralAssumptions!$E$25,Y25+(InputDataA_GeneralAssumptions!$E$25-$I$25)/(InputDataA_GeneralAssumptions!$E$26-InputDataA_GeneralAssumptions!$D$7))</f>
        <v>0.006</v>
      </c>
      <c r="AA25" s="26" t="n">
        <f aca="false">IF(AA19&gt;InputDataA_GeneralAssumptions!$E$26,InputDataA_GeneralAssumptions!$E$25,Z25+(InputDataA_GeneralAssumptions!$E$25-$I$25)/(InputDataA_GeneralAssumptions!$E$26-InputDataA_GeneralAssumptions!$D$7))</f>
        <v>0.006</v>
      </c>
      <c r="AB25" s="26" t="n">
        <f aca="false">IF(AB19&gt;InputDataA_GeneralAssumptions!$E$26,InputDataA_GeneralAssumptions!$E$25,AA25+(InputDataA_GeneralAssumptions!$E$25-$I$25)/(InputDataA_GeneralAssumptions!$E$26-InputDataA_GeneralAssumptions!$D$7))</f>
        <v>0.006</v>
      </c>
      <c r="AC25" s="26" t="n">
        <f aca="false">IF(AC19&gt;InputDataA_GeneralAssumptions!$E$26,InputDataA_GeneralAssumptions!$E$25,AB25+(InputDataA_GeneralAssumptions!$E$25-$I$25)/(InputDataA_GeneralAssumptions!$E$26-InputDataA_GeneralAssumptions!$D$7))</f>
        <v>0.006</v>
      </c>
      <c r="AD25" s="26" t="n">
        <f aca="false">IF(AD19&gt;InputDataA_GeneralAssumptions!$E$26,InputDataA_GeneralAssumptions!$E$25,AC25+(InputDataA_GeneralAssumptions!$E$25-$I$25)/(InputDataA_GeneralAssumptions!$E$26-InputDataA_GeneralAssumptions!$D$7))</f>
        <v>0.006</v>
      </c>
      <c r="AE25" s="26" t="n">
        <f aca="false">IF(AE19&gt;InputDataA_GeneralAssumptions!$E$26,InputDataA_GeneralAssumptions!$E$25,AD25+(InputDataA_GeneralAssumptions!$E$25-$I$25)/(InputDataA_GeneralAssumptions!$E$26-InputDataA_GeneralAssumptions!$D$7))</f>
        <v>0.006</v>
      </c>
      <c r="AF25" s="26" t="n">
        <f aca="false">IF(AF19&gt;InputDataA_GeneralAssumptions!$E$26,InputDataA_GeneralAssumptions!$E$25,AE25+(InputDataA_GeneralAssumptions!$E$25-$I$25)/(InputDataA_GeneralAssumptions!$E$26-InputDataA_GeneralAssumptions!$D$7))</f>
        <v>0.006</v>
      </c>
      <c r="AG25" s="26" t="n">
        <f aca="false">IF(AG19&gt;InputDataA_GeneralAssumptions!$E$26,InputDataA_GeneralAssumptions!$E$25,AF25+(InputDataA_GeneralAssumptions!$E$25-$I$25)/(InputDataA_GeneralAssumptions!$E$26-InputDataA_GeneralAssumptions!$D$7))</f>
        <v>0.006</v>
      </c>
      <c r="AH25" s="26" t="n">
        <f aca="false">IF(AH19&gt;InputDataA_GeneralAssumptions!$E$26,InputDataA_GeneralAssumptions!$E$25,AG25+(InputDataA_GeneralAssumptions!$E$25-$I$25)/(InputDataA_GeneralAssumptions!$E$26-InputDataA_GeneralAssumptions!$D$7))</f>
        <v>0.006</v>
      </c>
      <c r="AI25" s="26" t="n">
        <f aca="false">IF(AI19&gt;InputDataA_GeneralAssumptions!$E$26,InputDataA_GeneralAssumptions!$E$25,AH25+(InputDataA_GeneralAssumptions!$E$25-$I$25)/(InputDataA_GeneralAssumptions!$E$26-InputDataA_GeneralAssumptions!$D$7))</f>
        <v>0.006</v>
      </c>
      <c r="AJ25" s="26" t="n">
        <f aca="false">IF(AJ19&gt;InputDataA_GeneralAssumptions!$E$26,InputDataA_GeneralAssumptions!$E$25,AI25+(InputDataA_GeneralAssumptions!$E$25-$I$25)/(InputDataA_GeneralAssumptions!$E$26-InputDataA_GeneralAssumptions!$D$7))</f>
        <v>0.006</v>
      </c>
      <c r="AK25" s="26" t="n">
        <f aca="false">IF(AK19&gt;InputDataA_GeneralAssumptions!$E$26,InputDataA_GeneralAssumptions!$E$25,AJ25+(InputDataA_GeneralAssumptions!$E$25-$I$25)/(InputDataA_GeneralAssumptions!$E$26-InputDataA_GeneralAssumptions!$D$7))</f>
        <v>0.006</v>
      </c>
      <c r="AL25" s="26" t="n">
        <f aca="false">IF(AL19&gt;InputDataA_GeneralAssumptions!$E$26,InputDataA_GeneralAssumptions!$E$25,AK25+(InputDataA_GeneralAssumptions!$E$25-$I$25)/(InputDataA_GeneralAssumptions!$E$26-InputDataA_GeneralAssumptions!$D$7))</f>
        <v>0.006</v>
      </c>
      <c r="AM25" s="26" t="n">
        <f aca="false">IF(AM19&gt;InputDataA_GeneralAssumptions!$E$26,InputDataA_GeneralAssumptions!$E$25,AL25+(InputDataA_GeneralAssumptions!$E$25-$I$25)/(InputDataA_GeneralAssumptions!$E$26-InputDataA_GeneralAssumptions!$D$7))</f>
        <v>0.006</v>
      </c>
      <c r="AN25" s="26" t="n">
        <f aca="false">IF(AN19&gt;InputDataA_GeneralAssumptions!$E$26,InputDataA_GeneralAssumptions!$E$25,AM25+(InputDataA_GeneralAssumptions!$E$25-$I$25)/(InputDataA_GeneralAssumptions!$E$26-InputDataA_GeneralAssumptions!$D$7))</f>
        <v>0.006</v>
      </c>
      <c r="AO25" s="26" t="n">
        <f aca="false">IF(AO19&gt;InputDataA_GeneralAssumptions!$E$26,InputDataA_GeneralAssumptions!$E$25,AN25+(InputDataA_GeneralAssumptions!$E$25-$I$25)/(InputDataA_GeneralAssumptions!$E$26-InputDataA_GeneralAssumptions!$D$7))</f>
        <v>0.006</v>
      </c>
      <c r="AP25" s="26" t="n">
        <f aca="false">IF(AP19&gt;InputDataA_GeneralAssumptions!$E$26,InputDataA_GeneralAssumptions!$E$25,AO25+(InputDataA_GeneralAssumptions!$E$25-$I$25)/(InputDataA_GeneralAssumptions!$E$26-InputDataA_GeneralAssumptions!$D$7))</f>
        <v>0.006</v>
      </c>
      <c r="AQ25" s="26" t="n">
        <f aca="false">IF(AQ19&gt;InputDataA_GeneralAssumptions!$E$26,InputDataA_GeneralAssumptions!$E$25,AP25+(InputDataA_GeneralAssumptions!$E$25-$I$25)/(InputDataA_GeneralAssumptions!$E$26-InputDataA_GeneralAssumptions!$D$7))</f>
        <v>0.006</v>
      </c>
      <c r="AR25" s="26" t="n">
        <f aca="false">IF(AR19&gt;InputDataA_GeneralAssumptions!$E$26,InputDataA_GeneralAssumptions!$E$25,AQ25+(InputDataA_GeneralAssumptions!$E$25-$I$25)/(InputDataA_GeneralAssumptions!$E$26-InputDataA_GeneralAssumptions!$D$7))</f>
        <v>0.006</v>
      </c>
      <c r="AS25" s="26" t="n">
        <f aca="false">IF(AS19&gt;InputDataA_GeneralAssumptions!$E$26,InputDataA_GeneralAssumptions!$E$25,AR25+(InputDataA_GeneralAssumptions!$E$25-$I$25)/(InputDataA_GeneralAssumptions!$E$26-InputDataA_GeneralAssumptions!$D$7))</f>
        <v>0.006</v>
      </c>
      <c r="AT25" s="26" t="n">
        <f aca="false">IF(AT19&gt;InputDataA_GeneralAssumptions!$E$26,InputDataA_GeneralAssumptions!$E$25,AS25+(InputDataA_GeneralAssumptions!$E$25-$I$25)/(InputDataA_GeneralAssumptions!$E$26-InputDataA_GeneralAssumptions!$D$7))</f>
        <v>0.006</v>
      </c>
      <c r="AU25" s="26" t="n">
        <f aca="false">IF(AU19&gt;InputDataA_GeneralAssumptions!$E$26,InputDataA_GeneralAssumptions!$E$25,AT25+(InputDataA_GeneralAssumptions!$E$25-$I$25)/(InputDataA_GeneralAssumptions!$E$26-InputDataA_GeneralAssumptions!$D$7))</f>
        <v>0.006</v>
      </c>
      <c r="AV25" s="26" t="n">
        <f aca="false">IF(AV19&gt;InputDataA_GeneralAssumptions!$E$26,InputDataA_GeneralAssumptions!$E$25,AU25+(InputDataA_GeneralAssumptions!$E$25-$I$25)/(InputDataA_GeneralAssumptions!$E$26-InputDataA_GeneralAssumptions!$D$7))</f>
        <v>0.006</v>
      </c>
      <c r="AW25" s="26" t="n">
        <f aca="false">IF(AW19&gt;InputDataA_GeneralAssumptions!$E$26,InputDataA_GeneralAssumptions!$E$25,AV25+(InputDataA_GeneralAssumptions!$E$25-$I$25)/(InputDataA_GeneralAssumptions!$E$26-InputDataA_GeneralAssumptions!$D$7))</f>
        <v>0.006</v>
      </c>
      <c r="AX25" s="26" t="n">
        <f aca="false">IF(AX19&gt;InputDataA_GeneralAssumptions!$E$26,InputDataA_GeneralAssumptions!$E$25,AW25+(InputDataA_GeneralAssumptions!$E$25-$I$25)/(InputDataA_GeneralAssumptions!$E$26-InputDataA_GeneralAssumptions!$D$7))</f>
        <v>0.006</v>
      </c>
      <c r="AY25" s="26" t="n">
        <f aca="false">IF(AY19&gt;InputDataA_GeneralAssumptions!$E$26,InputDataA_GeneralAssumptions!$E$25,AX25+(InputDataA_GeneralAssumptions!$E$25-$I$25)/(InputDataA_GeneralAssumptions!$E$26-InputDataA_GeneralAssumptions!$D$7))</f>
        <v>0.006</v>
      </c>
      <c r="AZ25" s="26" t="n">
        <f aca="false">IF(AZ19&gt;InputDataA_GeneralAssumptions!$E$26,InputDataA_GeneralAssumptions!$E$25,AY25+(InputDataA_GeneralAssumptions!$E$25-$I$25)/(InputDataA_GeneralAssumptions!$E$26-InputDataA_GeneralAssumptions!$D$7))</f>
        <v>0.006</v>
      </c>
      <c r="BA25" s="26" t="n">
        <f aca="false">IF(BA19&gt;InputDataA_GeneralAssumptions!$E$26,InputDataA_GeneralAssumptions!$E$25,AZ25+(InputDataA_GeneralAssumptions!$E$25-$I$25)/(InputDataA_GeneralAssumptions!$E$26-InputDataA_GeneralAssumptions!$D$7))</f>
        <v>0.006</v>
      </c>
      <c r="BB25" s="26" t="n">
        <f aca="false">IF(BB19&gt;InputDataA_GeneralAssumptions!$E$26,InputDataA_GeneralAssumptions!$E$25,BA25+(InputDataA_GeneralAssumptions!$E$25-$I$25)/(InputDataA_GeneralAssumptions!$E$26-InputDataA_GeneralAssumptions!$D$7))</f>
        <v>0.006</v>
      </c>
      <c r="BC25" s="26" t="n">
        <f aca="false">IF(BC19&gt;InputDataA_GeneralAssumptions!$E$26,InputDataA_GeneralAssumptions!$E$25,BB25+(InputDataA_GeneralAssumptions!$E$25-$I$25)/(InputDataA_GeneralAssumptions!$E$26-InputDataA_GeneralAssumptions!$D$7))</f>
        <v>0.006</v>
      </c>
      <c r="BD25" s="26" t="n">
        <f aca="false">IF(BD19&gt;InputDataA_GeneralAssumptions!$E$26,InputDataA_GeneralAssumptions!$E$25,BC25+(InputDataA_GeneralAssumptions!$E$25-$I$25)/(InputDataA_GeneralAssumptions!$E$26-InputDataA_GeneralAssumptions!$D$7))</f>
        <v>0.006</v>
      </c>
      <c r="BE25" s="26" t="n">
        <f aca="false">IF(BE19&gt;InputDataA_GeneralAssumptions!$E$26,InputDataA_GeneralAssumptions!$E$25,BD25+(InputDataA_GeneralAssumptions!$E$25-$I$25)/(InputDataA_GeneralAssumptions!$E$26-InputDataA_GeneralAssumptions!$D$7))</f>
        <v>0.006</v>
      </c>
      <c r="BF25" s="26" t="n">
        <f aca="false">IF(BF19&gt;InputDataA_GeneralAssumptions!$E$26,InputDataA_GeneralAssumptions!$E$25,BE25+(InputDataA_GeneralAssumptions!$E$25-$I$25)/(InputDataA_GeneralAssumptions!$E$26-InputDataA_GeneralAssumptions!$D$7))</f>
        <v>0.006</v>
      </c>
      <c r="BG25" s="26" t="n">
        <f aca="false">IF(BG19&gt;InputDataA_GeneralAssumptions!$E$26,InputDataA_GeneralAssumptions!$E$25,BF25+(InputDataA_GeneralAssumptions!$E$25-$I$25)/(InputDataA_GeneralAssumptions!$E$26-InputDataA_GeneralAssumptions!$D$7))</f>
        <v>0.006</v>
      </c>
      <c r="BH25" s="26" t="n">
        <f aca="false">IF(BH19&gt;InputDataA_GeneralAssumptions!$E$26,InputDataA_GeneralAssumptions!$E$25,BG25+(InputDataA_GeneralAssumptions!$E$25-$I$25)/(InputDataA_GeneralAssumptions!$E$26-InputDataA_GeneralAssumptions!$D$7))</f>
        <v>0.006</v>
      </c>
      <c r="BI25" s="26" t="n">
        <f aca="false">IF(BI19&gt;InputDataA_GeneralAssumptions!$E$26,InputDataA_GeneralAssumptions!$E$25,BH25+(InputDataA_GeneralAssumptions!$E$25-$I$25)/(InputDataA_GeneralAssumptions!$E$26-InputDataA_GeneralAssumptions!$D$7))</f>
        <v>0.006</v>
      </c>
      <c r="BJ25" s="26" t="n">
        <f aca="false">IF(BJ19&gt;InputDataA_GeneralAssumptions!$E$26,InputDataA_GeneralAssumptions!$E$25,BI25+(InputDataA_GeneralAssumptions!$E$25-$I$25)/(InputDataA_GeneralAssumptions!$E$26-InputDataA_GeneralAssumptions!$D$7))</f>
        <v>0.006</v>
      </c>
      <c r="BK25" s="26" t="n">
        <f aca="false">IF(BK19&gt;InputDataA_GeneralAssumptions!$E$26,InputDataA_GeneralAssumptions!$E$25,BJ25+(InputDataA_GeneralAssumptions!$E$25-$I$25)/(InputDataA_GeneralAssumptions!$E$26-InputDataA_GeneralAssumptions!$D$7))</f>
        <v>0.006</v>
      </c>
      <c r="BL25" s="26" t="n">
        <f aca="false">IF(BL19&gt;InputDataA_GeneralAssumptions!$E$26,InputDataA_GeneralAssumptions!$E$25,BK25+(InputDataA_GeneralAssumptions!$E$25-$I$25)/(InputDataA_GeneralAssumptions!$E$26-InputDataA_GeneralAssumptions!$D$7))</f>
        <v>0.006</v>
      </c>
      <c r="BM25" s="26" t="n">
        <f aca="false">IF(BM19&gt;InputDataA_GeneralAssumptions!$E$26,InputDataA_GeneralAssumptions!$E$25,BL25+(InputDataA_GeneralAssumptions!$E$25-$I$25)/(InputDataA_GeneralAssumptions!$E$26-InputDataA_GeneralAssumptions!$D$7))</f>
        <v>0.006</v>
      </c>
      <c r="BN25" s="26" t="n">
        <f aca="false">IF(BN19&gt;InputDataA_GeneralAssumptions!$E$26,InputDataA_GeneralAssumptions!$E$25,BM25+(InputDataA_GeneralAssumptions!$E$25-$I$25)/(InputDataA_GeneralAssumptions!$E$26-InputDataA_GeneralAssumptions!$D$7))</f>
        <v>0.006</v>
      </c>
      <c r="BO25" s="26" t="n">
        <f aca="false">IF(BO19&gt;InputDataA_GeneralAssumptions!$E$26,InputDataA_GeneralAssumptions!$E$25,BN25+(InputDataA_GeneralAssumptions!$E$25-$I$25)/(InputDataA_GeneralAssumptions!$E$26-InputDataA_GeneralAssumptions!$D$7))</f>
        <v>0.006</v>
      </c>
      <c r="BP25" s="26" t="n">
        <f aca="false">IF(BP19&gt;InputDataA_GeneralAssumptions!$E$26,InputDataA_GeneralAssumptions!$E$25,BO25+(InputDataA_GeneralAssumptions!$E$25-$I$25)/(InputDataA_GeneralAssumptions!$E$26-InputDataA_GeneralAssumptions!$D$7))</f>
        <v>0.006</v>
      </c>
      <c r="BQ25" s="26" t="n">
        <f aca="false">IF(BQ19&gt;InputDataA_GeneralAssumptions!$E$26,InputDataA_GeneralAssumptions!$E$25,BP25+(InputDataA_GeneralAssumptions!$E$25-$I$25)/(InputDataA_GeneralAssumptions!$E$26-InputDataA_GeneralAssumptions!$D$7))</f>
        <v>0.006</v>
      </c>
      <c r="BR25" s="26" t="n">
        <f aca="false">IF(BR19&gt;InputDataA_GeneralAssumptions!$E$26,InputDataA_GeneralAssumptions!$E$25,BQ25+(InputDataA_GeneralAssumptions!$E$25-$I$25)/(InputDataA_GeneralAssumptions!$E$26-InputDataA_GeneralAssumptions!$D$7))</f>
        <v>0.006</v>
      </c>
      <c r="BS25" s="26" t="n">
        <f aca="false">IF(BS19&gt;InputDataA_GeneralAssumptions!$E$26,InputDataA_GeneralAssumptions!$E$25,BR25+(InputDataA_GeneralAssumptions!$E$25-$I$25)/(InputDataA_GeneralAssumptions!$E$26-InputDataA_GeneralAssumptions!$D$7))</f>
        <v>0.006</v>
      </c>
      <c r="BT25" s="26" t="n">
        <f aca="false">IF(BT19&gt;InputDataA_GeneralAssumptions!$E$26,InputDataA_GeneralAssumptions!$E$25,BS25+(InputDataA_GeneralAssumptions!$E$25-$I$25)/(InputDataA_GeneralAssumptions!$E$26-InputDataA_GeneralAssumptions!$D$7))</f>
        <v>0.006</v>
      </c>
      <c r="BU25" s="26" t="n">
        <f aca="false">IF(BU19&gt;InputDataA_GeneralAssumptions!$E$26,InputDataA_GeneralAssumptions!$E$25,BT25+(InputDataA_GeneralAssumptions!$E$25-$I$25)/(InputDataA_GeneralAssumptions!$E$26-InputDataA_GeneralAssumptions!$D$7))</f>
        <v>0.006</v>
      </c>
      <c r="BV25" s="26" t="n">
        <f aca="false">IF(BV19&gt;InputDataA_GeneralAssumptions!$E$26,InputDataA_GeneralAssumptions!$E$25,BU25+(InputDataA_GeneralAssumptions!$E$25-$I$25)/(InputDataA_GeneralAssumptions!$E$26-InputDataA_GeneralAssumptions!$D$7))</f>
        <v>0.006</v>
      </c>
      <c r="BW25" s="26" t="n">
        <f aca="false">IF(BW19&gt;InputDataA_GeneralAssumptions!$E$26,InputDataA_GeneralAssumptions!$E$25,BV25+(InputDataA_GeneralAssumptions!$E$25-$I$25)/(InputDataA_GeneralAssumptions!$E$26-InputDataA_GeneralAssumptions!$D$7))</f>
        <v>0.006</v>
      </c>
    </row>
    <row r="26" s="13" customFormat="true" ht="15.75" hidden="false" customHeight="false" outlineLevel="0" collapsed="false">
      <c r="B26" s="59" t="s">
        <v>131</v>
      </c>
      <c r="C26" s="60" t="s">
        <v>94</v>
      </c>
      <c r="D26" s="125" t="n">
        <v>2030</v>
      </c>
      <c r="E26" s="126" t="n">
        <f aca="false">D26</f>
        <v>2030</v>
      </c>
      <c r="F26" s="106"/>
      <c r="G26" s="114" t="s">
        <v>132</v>
      </c>
      <c r="H26" s="124" t="str">
        <f aca="false">H25</f>
        <v>(e.g. 0.02)</v>
      </c>
      <c r="I26" s="115" t="n">
        <f aca="false">IF(VLOOKUP(InputDataA_GeneralAssumptions!$D$24,DataSummary!$A$110:$B$112,2,FALSE())=1,InputDataA_GeneralAssumptions!I24,InputDataA_GeneralAssumptions!I25)</f>
        <v>0.006</v>
      </c>
      <c r="J26" s="115" t="n">
        <f aca="false">IF(VLOOKUP(InputDataA_GeneralAssumptions!$D$24,DataSummary!$A$110:$B$112,2,FALSE())=1,InputDataA_GeneralAssumptions!J24,InputDataA_GeneralAssumptions!J25)</f>
        <v>0.006</v>
      </c>
      <c r="K26" s="115" t="n">
        <f aca="false">IF(VLOOKUP(InputDataA_GeneralAssumptions!$D$24,DataSummary!$A$110:$B$112,2,FALSE())=1,InputDataA_GeneralAssumptions!K24,InputDataA_GeneralAssumptions!K25)</f>
        <v>0.006</v>
      </c>
      <c r="L26" s="115" t="n">
        <f aca="false">IF(VLOOKUP(InputDataA_GeneralAssumptions!$D$24,DataSummary!$A$110:$B$112,2,FALSE())=1,InputDataA_GeneralAssumptions!L24,InputDataA_GeneralAssumptions!L25)</f>
        <v>0.006</v>
      </c>
      <c r="M26" s="115" t="n">
        <f aca="false">IF(VLOOKUP(InputDataA_GeneralAssumptions!$D$24,DataSummary!$A$110:$B$112,2,FALSE())=1,InputDataA_GeneralAssumptions!M24,InputDataA_GeneralAssumptions!M25)</f>
        <v>0.006</v>
      </c>
      <c r="N26" s="115" t="n">
        <f aca="false">IF(VLOOKUP(InputDataA_GeneralAssumptions!$D$24,DataSummary!$A$110:$B$112,2,FALSE())=1,InputDataA_GeneralAssumptions!N24,InputDataA_GeneralAssumptions!N25)</f>
        <v>0.006</v>
      </c>
      <c r="O26" s="115" t="n">
        <f aca="false">IF(VLOOKUP(InputDataA_GeneralAssumptions!$D$24,DataSummary!$A$110:$B$112,2,FALSE())=1,InputDataA_GeneralAssumptions!O24,InputDataA_GeneralAssumptions!O25)</f>
        <v>0.006</v>
      </c>
      <c r="P26" s="115" t="n">
        <f aca="false">IF(VLOOKUP(InputDataA_GeneralAssumptions!$D$24,DataSummary!$A$110:$B$112,2,FALSE())=1,InputDataA_GeneralAssumptions!P24,InputDataA_GeneralAssumptions!P25)</f>
        <v>0.006</v>
      </c>
      <c r="Q26" s="115" t="n">
        <f aca="false">IF(VLOOKUP(InputDataA_GeneralAssumptions!$D$24,DataSummary!$A$110:$B$112,2,FALSE())=1,InputDataA_GeneralAssumptions!Q24,InputDataA_GeneralAssumptions!Q25)</f>
        <v>0.006</v>
      </c>
      <c r="R26" s="115" t="n">
        <f aca="false">IF(VLOOKUP(InputDataA_GeneralAssumptions!$D$24,DataSummary!$A$110:$B$112,2,FALSE())=1,InputDataA_GeneralAssumptions!R24,InputDataA_GeneralAssumptions!R25)</f>
        <v>0.006</v>
      </c>
      <c r="S26" s="115" t="n">
        <f aca="false">IF(VLOOKUP(InputDataA_GeneralAssumptions!$D$24,DataSummary!$A$110:$B$112,2,FALSE())=1,InputDataA_GeneralAssumptions!S24,InputDataA_GeneralAssumptions!S25)</f>
        <v>0.006</v>
      </c>
      <c r="T26" s="115" t="n">
        <f aca="false">IF(VLOOKUP(InputDataA_GeneralAssumptions!$D$24,DataSummary!$A$110:$B$112,2,FALSE())=1,InputDataA_GeneralAssumptions!T24,InputDataA_GeneralAssumptions!T25)</f>
        <v>0.006</v>
      </c>
      <c r="U26" s="115" t="n">
        <f aca="false">IF(VLOOKUP(InputDataA_GeneralAssumptions!$D$24,DataSummary!$A$110:$B$112,2,FALSE())=1,InputDataA_GeneralAssumptions!U24,InputDataA_GeneralAssumptions!U25)</f>
        <v>0.006</v>
      </c>
      <c r="V26" s="115" t="n">
        <f aca="false">IF(VLOOKUP(InputDataA_GeneralAssumptions!$D$24,DataSummary!$A$110:$B$112,2,FALSE())=1,InputDataA_GeneralAssumptions!V24,InputDataA_GeneralAssumptions!V25)</f>
        <v>0.006</v>
      </c>
      <c r="W26" s="115" t="n">
        <f aca="false">IF(VLOOKUP(InputDataA_GeneralAssumptions!$D$24,DataSummary!$A$110:$B$112,2,FALSE())=1,InputDataA_GeneralAssumptions!W24,InputDataA_GeneralAssumptions!W25)</f>
        <v>0.006</v>
      </c>
      <c r="X26" s="115" t="n">
        <f aca="false">IF(VLOOKUP(InputDataA_GeneralAssumptions!$D$24,DataSummary!$A$110:$B$112,2,FALSE())=1,InputDataA_GeneralAssumptions!X24,InputDataA_GeneralAssumptions!X25)</f>
        <v>0.006</v>
      </c>
      <c r="Y26" s="115" t="n">
        <f aca="false">IF(VLOOKUP(InputDataA_GeneralAssumptions!$D$24,DataSummary!$A$110:$B$112,2,FALSE())=1,InputDataA_GeneralAssumptions!Y24,InputDataA_GeneralAssumptions!Y25)</f>
        <v>0.006</v>
      </c>
      <c r="Z26" s="115" t="n">
        <f aca="false">IF(VLOOKUP(InputDataA_GeneralAssumptions!$D$24,DataSummary!$A$110:$B$112,2,FALSE())=1,InputDataA_GeneralAssumptions!Z24,InputDataA_GeneralAssumptions!Z25)</f>
        <v>0.006</v>
      </c>
      <c r="AA26" s="115" t="n">
        <f aca="false">IF(VLOOKUP(InputDataA_GeneralAssumptions!$D$24,DataSummary!$A$110:$B$112,2,FALSE())=1,InputDataA_GeneralAssumptions!AA24,InputDataA_GeneralAssumptions!AA25)</f>
        <v>0.006</v>
      </c>
      <c r="AB26" s="115" t="n">
        <f aca="false">IF(VLOOKUP(InputDataA_GeneralAssumptions!$D$24,DataSummary!$A$110:$B$112,2,FALSE())=1,InputDataA_GeneralAssumptions!AB24,InputDataA_GeneralAssumptions!AB25)</f>
        <v>0.006</v>
      </c>
      <c r="AC26" s="115" t="n">
        <f aca="false">IF(VLOOKUP(InputDataA_GeneralAssumptions!$D$24,DataSummary!$A$110:$B$112,2,FALSE())=1,InputDataA_GeneralAssumptions!AC24,InputDataA_GeneralAssumptions!AC25)</f>
        <v>0.006</v>
      </c>
      <c r="AD26" s="115" t="n">
        <f aca="false">IF(VLOOKUP(InputDataA_GeneralAssumptions!$D$24,DataSummary!$A$110:$B$112,2,FALSE())=1,InputDataA_GeneralAssumptions!AD24,InputDataA_GeneralAssumptions!AD25)</f>
        <v>0.006</v>
      </c>
      <c r="AE26" s="115" t="n">
        <f aca="false">IF(VLOOKUP(InputDataA_GeneralAssumptions!$D$24,DataSummary!$A$110:$B$112,2,FALSE())=1,InputDataA_GeneralAssumptions!AE24,InputDataA_GeneralAssumptions!AE25)</f>
        <v>0.006</v>
      </c>
      <c r="AF26" s="115" t="n">
        <f aca="false">IF(VLOOKUP(InputDataA_GeneralAssumptions!$D$24,DataSummary!$A$110:$B$112,2,FALSE())=1,InputDataA_GeneralAssumptions!AF24,InputDataA_GeneralAssumptions!AF25)</f>
        <v>0.006</v>
      </c>
      <c r="AG26" s="115" t="n">
        <f aca="false">IF(VLOOKUP(InputDataA_GeneralAssumptions!$D$24,DataSummary!$A$110:$B$112,2,FALSE())=1,InputDataA_GeneralAssumptions!AG24,InputDataA_GeneralAssumptions!AG25)</f>
        <v>0.006</v>
      </c>
      <c r="AH26" s="115" t="n">
        <f aca="false">IF(VLOOKUP(InputDataA_GeneralAssumptions!$D$24,DataSummary!$A$110:$B$112,2,FALSE())=1,InputDataA_GeneralAssumptions!AH24,InputDataA_GeneralAssumptions!AH25)</f>
        <v>0.006</v>
      </c>
      <c r="AI26" s="115" t="n">
        <f aca="false">IF(VLOOKUP(InputDataA_GeneralAssumptions!$D$24,DataSummary!$A$110:$B$112,2,FALSE())=1,InputDataA_GeneralAssumptions!AI24,InputDataA_GeneralAssumptions!AI25)</f>
        <v>0.006</v>
      </c>
      <c r="AJ26" s="115" t="n">
        <f aca="false">IF(VLOOKUP(InputDataA_GeneralAssumptions!$D$24,DataSummary!$A$110:$B$112,2,FALSE())=1,InputDataA_GeneralAssumptions!AJ24,InputDataA_GeneralAssumptions!AJ25)</f>
        <v>0.006</v>
      </c>
      <c r="AK26" s="115" t="n">
        <f aca="false">IF(VLOOKUP(InputDataA_GeneralAssumptions!$D$24,DataSummary!$A$110:$B$112,2,FALSE())=1,InputDataA_GeneralAssumptions!AK24,InputDataA_GeneralAssumptions!AK25)</f>
        <v>0.006</v>
      </c>
      <c r="AL26" s="115" t="n">
        <f aca="false">IF(VLOOKUP(InputDataA_GeneralAssumptions!$D$24,DataSummary!$A$110:$B$112,2,FALSE())=1,InputDataA_GeneralAssumptions!AL24,InputDataA_GeneralAssumptions!AL25)</f>
        <v>0.006</v>
      </c>
      <c r="AM26" s="115" t="n">
        <f aca="false">IF(VLOOKUP(InputDataA_GeneralAssumptions!$D$24,DataSummary!$A$110:$B$112,2,FALSE())=1,InputDataA_GeneralAssumptions!AM24,InputDataA_GeneralAssumptions!AM25)</f>
        <v>0.006</v>
      </c>
      <c r="AN26" s="115" t="n">
        <f aca="false">IF(VLOOKUP(InputDataA_GeneralAssumptions!$D$24,DataSummary!$A$110:$B$112,2,FALSE())=1,InputDataA_GeneralAssumptions!AN24,InputDataA_GeneralAssumptions!AN25)</f>
        <v>0.006</v>
      </c>
      <c r="AO26" s="115" t="n">
        <f aca="false">IF(VLOOKUP(InputDataA_GeneralAssumptions!$D$24,DataSummary!$A$110:$B$112,2,FALSE())=1,InputDataA_GeneralAssumptions!AO24,InputDataA_GeneralAssumptions!AO25)</f>
        <v>0.006</v>
      </c>
      <c r="AP26" s="115" t="n">
        <f aca="false">IF(VLOOKUP(InputDataA_GeneralAssumptions!$D$24,DataSummary!$A$110:$B$112,2,FALSE())=1,InputDataA_GeneralAssumptions!AP24,InputDataA_GeneralAssumptions!AP25)</f>
        <v>0.006</v>
      </c>
      <c r="AQ26" s="115" t="n">
        <f aca="false">IF(VLOOKUP(InputDataA_GeneralAssumptions!$D$24,DataSummary!$A$110:$B$112,2,FALSE())=1,InputDataA_GeneralAssumptions!AQ24,InputDataA_GeneralAssumptions!AQ25)</f>
        <v>0.006</v>
      </c>
      <c r="AR26" s="115" t="n">
        <f aca="false">IF(VLOOKUP(InputDataA_GeneralAssumptions!$D$24,DataSummary!$A$110:$B$112,2,FALSE())=1,InputDataA_GeneralAssumptions!AR24,InputDataA_GeneralAssumptions!AR25)</f>
        <v>0.006</v>
      </c>
      <c r="AS26" s="115" t="n">
        <f aca="false">IF(VLOOKUP(InputDataA_GeneralAssumptions!$D$24,DataSummary!$A$110:$B$112,2,FALSE())=1,InputDataA_GeneralAssumptions!AS24,InputDataA_GeneralAssumptions!AS25)</f>
        <v>0.006</v>
      </c>
      <c r="AT26" s="115" t="n">
        <f aca="false">IF(VLOOKUP(InputDataA_GeneralAssumptions!$D$24,DataSummary!$A$110:$B$112,2,FALSE())=1,InputDataA_GeneralAssumptions!AT24,InputDataA_GeneralAssumptions!AT25)</f>
        <v>0.006</v>
      </c>
      <c r="AU26" s="115" t="n">
        <f aca="false">IF(VLOOKUP(InputDataA_GeneralAssumptions!$D$24,DataSummary!$A$110:$B$112,2,FALSE())=1,InputDataA_GeneralAssumptions!AU24,InputDataA_GeneralAssumptions!AU25)</f>
        <v>0.006</v>
      </c>
      <c r="AV26" s="115" t="n">
        <f aca="false">IF(VLOOKUP(InputDataA_GeneralAssumptions!$D$24,DataSummary!$A$110:$B$112,2,FALSE())=1,InputDataA_GeneralAssumptions!AV24,InputDataA_GeneralAssumptions!AV25)</f>
        <v>0.006</v>
      </c>
      <c r="AW26" s="115" t="n">
        <f aca="false">IF(VLOOKUP(InputDataA_GeneralAssumptions!$D$24,DataSummary!$A$110:$B$112,2,FALSE())=1,InputDataA_GeneralAssumptions!AW24,InputDataA_GeneralAssumptions!AW25)</f>
        <v>0.006</v>
      </c>
      <c r="AX26" s="115" t="n">
        <f aca="false">IF(VLOOKUP(InputDataA_GeneralAssumptions!$D$24,DataSummary!$A$110:$B$112,2,FALSE())=1,InputDataA_GeneralAssumptions!AX24,InputDataA_GeneralAssumptions!AX25)</f>
        <v>0.006</v>
      </c>
      <c r="AY26" s="115" t="n">
        <f aca="false">IF(VLOOKUP(InputDataA_GeneralAssumptions!$D$24,DataSummary!$A$110:$B$112,2,FALSE())=1,InputDataA_GeneralAssumptions!AY24,InputDataA_GeneralAssumptions!AY25)</f>
        <v>0.006</v>
      </c>
      <c r="AZ26" s="115" t="n">
        <f aca="false">IF(VLOOKUP(InputDataA_GeneralAssumptions!$D$24,DataSummary!$A$110:$B$112,2,FALSE())=1,InputDataA_GeneralAssumptions!AZ24,InputDataA_GeneralAssumptions!AZ25)</f>
        <v>0.006</v>
      </c>
      <c r="BA26" s="115" t="n">
        <f aca="false">IF(VLOOKUP(InputDataA_GeneralAssumptions!$D$24,DataSummary!$A$110:$B$112,2,FALSE())=1,InputDataA_GeneralAssumptions!BA24,InputDataA_GeneralAssumptions!BA25)</f>
        <v>0.006</v>
      </c>
      <c r="BB26" s="115" t="n">
        <f aca="false">IF(VLOOKUP(InputDataA_GeneralAssumptions!$D$24,DataSummary!$A$110:$B$112,2,FALSE())=1,InputDataA_GeneralAssumptions!BB24,InputDataA_GeneralAssumptions!BB25)</f>
        <v>0.006</v>
      </c>
      <c r="BC26" s="115" t="n">
        <f aca="false">IF(VLOOKUP(InputDataA_GeneralAssumptions!$D$24,DataSummary!$A$110:$B$112,2,FALSE())=1,InputDataA_GeneralAssumptions!BC24,InputDataA_GeneralAssumptions!BC25)</f>
        <v>0.006</v>
      </c>
      <c r="BD26" s="115" t="n">
        <f aca="false">IF(VLOOKUP(InputDataA_GeneralAssumptions!$D$24,DataSummary!$A$110:$B$112,2,FALSE())=1,InputDataA_GeneralAssumptions!BD24,InputDataA_GeneralAssumptions!BD25)</f>
        <v>0.006</v>
      </c>
      <c r="BE26" s="115" t="n">
        <f aca="false">IF(VLOOKUP(InputDataA_GeneralAssumptions!$D$24,DataSummary!$A$110:$B$112,2,FALSE())=1,InputDataA_GeneralAssumptions!BE24,InputDataA_GeneralAssumptions!BE25)</f>
        <v>0.006</v>
      </c>
      <c r="BF26" s="115" t="n">
        <f aca="false">IF(VLOOKUP(InputDataA_GeneralAssumptions!$D$24,DataSummary!$A$110:$B$112,2,FALSE())=1,InputDataA_GeneralAssumptions!BF24,InputDataA_GeneralAssumptions!BF25)</f>
        <v>0.006</v>
      </c>
      <c r="BG26" s="115" t="n">
        <f aca="false">IF(VLOOKUP(InputDataA_GeneralAssumptions!$D$24,DataSummary!$A$110:$B$112,2,FALSE())=1,InputDataA_GeneralAssumptions!BG24,InputDataA_GeneralAssumptions!BG25)</f>
        <v>0.006</v>
      </c>
      <c r="BH26" s="115" t="n">
        <f aca="false">IF(VLOOKUP(InputDataA_GeneralAssumptions!$D$24,DataSummary!$A$110:$B$112,2,FALSE())=1,InputDataA_GeneralAssumptions!BH24,InputDataA_GeneralAssumptions!BH25)</f>
        <v>0.006</v>
      </c>
      <c r="BI26" s="115" t="n">
        <f aca="false">IF(VLOOKUP(InputDataA_GeneralAssumptions!$D$24,DataSummary!$A$110:$B$112,2,FALSE())=1,InputDataA_GeneralAssumptions!BI24,InputDataA_GeneralAssumptions!BI25)</f>
        <v>0.006</v>
      </c>
      <c r="BJ26" s="115" t="n">
        <f aca="false">IF(VLOOKUP(InputDataA_GeneralAssumptions!$D$24,DataSummary!$A$110:$B$112,2,FALSE())=1,InputDataA_GeneralAssumptions!BJ24,InputDataA_GeneralAssumptions!BJ25)</f>
        <v>0.006</v>
      </c>
      <c r="BK26" s="115" t="n">
        <f aca="false">IF(VLOOKUP(InputDataA_GeneralAssumptions!$D$24,DataSummary!$A$110:$B$112,2,FALSE())=1,InputDataA_GeneralAssumptions!BK24,InputDataA_GeneralAssumptions!BK25)</f>
        <v>0.006</v>
      </c>
      <c r="BL26" s="115" t="n">
        <f aca="false">IF(VLOOKUP(InputDataA_GeneralAssumptions!$D$24,DataSummary!$A$110:$B$112,2,FALSE())=1,InputDataA_GeneralAssumptions!BL24,InputDataA_GeneralAssumptions!BL25)</f>
        <v>0.006</v>
      </c>
      <c r="BM26" s="115" t="n">
        <f aca="false">IF(VLOOKUP(InputDataA_GeneralAssumptions!$D$24,DataSummary!$A$110:$B$112,2,FALSE())=1,InputDataA_GeneralAssumptions!BM24,InputDataA_GeneralAssumptions!BM25)</f>
        <v>0.006</v>
      </c>
      <c r="BN26" s="115" t="n">
        <f aca="false">IF(VLOOKUP(InputDataA_GeneralAssumptions!$D$24,DataSummary!$A$110:$B$112,2,FALSE())=1,InputDataA_GeneralAssumptions!BN24,InputDataA_GeneralAssumptions!BN25)</f>
        <v>0.006</v>
      </c>
      <c r="BO26" s="115" t="n">
        <f aca="false">IF(VLOOKUP(InputDataA_GeneralAssumptions!$D$24,DataSummary!$A$110:$B$112,2,FALSE())=1,InputDataA_GeneralAssumptions!BO24,InputDataA_GeneralAssumptions!BO25)</f>
        <v>0.006</v>
      </c>
      <c r="BP26" s="115" t="n">
        <f aca="false">IF(VLOOKUP(InputDataA_GeneralAssumptions!$D$24,DataSummary!$A$110:$B$112,2,FALSE())=1,InputDataA_GeneralAssumptions!BP24,InputDataA_GeneralAssumptions!BP25)</f>
        <v>0.006</v>
      </c>
      <c r="BQ26" s="115" t="n">
        <f aca="false">IF(VLOOKUP(InputDataA_GeneralAssumptions!$D$24,DataSummary!$A$110:$B$112,2,FALSE())=1,InputDataA_GeneralAssumptions!BQ24,InputDataA_GeneralAssumptions!BQ25)</f>
        <v>0.006</v>
      </c>
      <c r="BR26" s="115" t="n">
        <f aca="false">IF(VLOOKUP(InputDataA_GeneralAssumptions!$D$24,DataSummary!$A$110:$B$112,2,FALSE())=1,InputDataA_GeneralAssumptions!BR24,InputDataA_GeneralAssumptions!BR25)</f>
        <v>0.006</v>
      </c>
      <c r="BS26" s="115" t="n">
        <f aca="false">IF(VLOOKUP(InputDataA_GeneralAssumptions!$D$24,DataSummary!$A$110:$B$112,2,FALSE())=1,InputDataA_GeneralAssumptions!BS24,InputDataA_GeneralAssumptions!BS25)</f>
        <v>0.006</v>
      </c>
      <c r="BT26" s="115" t="n">
        <f aca="false">IF(VLOOKUP(InputDataA_GeneralAssumptions!$D$24,DataSummary!$A$110:$B$112,2,FALSE())=1,InputDataA_GeneralAssumptions!BT24,InputDataA_GeneralAssumptions!BT25)</f>
        <v>0.006</v>
      </c>
      <c r="BU26" s="115" t="n">
        <f aca="false">IF(VLOOKUP(InputDataA_GeneralAssumptions!$D$24,DataSummary!$A$110:$B$112,2,FALSE())=1,InputDataA_GeneralAssumptions!BU24,InputDataA_GeneralAssumptions!BU25)</f>
        <v>0.006</v>
      </c>
      <c r="BV26" s="115" t="n">
        <f aca="false">IF(VLOOKUP(InputDataA_GeneralAssumptions!$D$24,DataSummary!$A$110:$B$112,2,FALSE())=1,InputDataA_GeneralAssumptions!BV24,InputDataA_GeneralAssumptions!BV25)</f>
        <v>0.006</v>
      </c>
      <c r="BW26" s="115" t="n">
        <f aca="false">IF(VLOOKUP(InputDataA_GeneralAssumptions!$D$24,DataSummary!$A$110:$B$112,2,FALSE())=1,InputDataA_GeneralAssumptions!BW24,InputDataA_GeneralAssumptions!BW25)</f>
        <v>0.006</v>
      </c>
    </row>
    <row r="27" s="13" customFormat="true" ht="15.75" hidden="false" customHeight="false" outlineLevel="0" collapsed="false">
      <c r="D27" s="127"/>
      <c r="E27" s="127"/>
    </row>
    <row r="28" s="13" customFormat="true" ht="15.75" hidden="false" customHeight="false" outlineLevel="0" collapsed="false">
      <c r="B28" s="47" t="s">
        <v>133</v>
      </c>
      <c r="C28" s="128" t="str">
        <f aca="false">""&amp;DataSummary!D211&amp;""</f>
        <v>Interpolated</v>
      </c>
      <c r="D28" s="66" t="str">
        <f aca="false">DataSummary!N4</f>
        <v>Baseline</v>
      </c>
      <c r="E28" s="67" t="str">
        <f aca="false">DataSummary!N5</f>
        <v>Scenario</v>
      </c>
      <c r="F28" s="101" t="str">
        <f aca="false">D33</f>
        <v>Automatic</v>
      </c>
      <c r="G28" s="34" t="s">
        <v>134</v>
      </c>
      <c r="H28" s="129" t="s">
        <v>117</v>
      </c>
      <c r="I28" s="103" t="n">
        <f aca="false">InputDataA_GeneralAssumptions!$D$7</f>
        <v>2019</v>
      </c>
      <c r="J28" s="104" t="n">
        <f aca="false">I28+1</f>
        <v>2020</v>
      </c>
      <c r="K28" s="104" t="n">
        <f aca="false">J28+1</f>
        <v>2021</v>
      </c>
      <c r="L28" s="104" t="n">
        <f aca="false">K28+1</f>
        <v>2022</v>
      </c>
      <c r="M28" s="104" t="n">
        <f aca="false">L28+1</f>
        <v>2023</v>
      </c>
      <c r="N28" s="104" t="n">
        <f aca="false">M28+1</f>
        <v>2024</v>
      </c>
      <c r="O28" s="104" t="n">
        <f aca="false">N28+1</f>
        <v>2025</v>
      </c>
      <c r="P28" s="104" t="n">
        <f aca="false">O28+1</f>
        <v>2026</v>
      </c>
      <c r="Q28" s="104" t="n">
        <f aca="false">P28+1</f>
        <v>2027</v>
      </c>
      <c r="R28" s="104" t="n">
        <f aca="false">Q28+1</f>
        <v>2028</v>
      </c>
      <c r="S28" s="104" t="n">
        <f aca="false">R28+1</f>
        <v>2029</v>
      </c>
      <c r="T28" s="104" t="n">
        <f aca="false">S28+1</f>
        <v>2030</v>
      </c>
      <c r="U28" s="104" t="n">
        <f aca="false">T28+1</f>
        <v>2031</v>
      </c>
      <c r="V28" s="104" t="n">
        <f aca="false">U28+1</f>
        <v>2032</v>
      </c>
      <c r="W28" s="104" t="n">
        <f aca="false">V28+1</f>
        <v>2033</v>
      </c>
      <c r="X28" s="104" t="n">
        <f aca="false">W28+1</f>
        <v>2034</v>
      </c>
      <c r="Y28" s="104" t="n">
        <f aca="false">X28+1</f>
        <v>2035</v>
      </c>
      <c r="Z28" s="104" t="n">
        <f aca="false">Y28+1</f>
        <v>2036</v>
      </c>
      <c r="AA28" s="104" t="n">
        <f aca="false">Z28+1</f>
        <v>2037</v>
      </c>
      <c r="AB28" s="104" t="n">
        <f aca="false">AA28+1</f>
        <v>2038</v>
      </c>
      <c r="AC28" s="104" t="n">
        <f aca="false">AB28+1</f>
        <v>2039</v>
      </c>
      <c r="AD28" s="104" t="n">
        <f aca="false">AC28+1</f>
        <v>2040</v>
      </c>
      <c r="AE28" s="104" t="n">
        <f aca="false">AD28+1</f>
        <v>2041</v>
      </c>
      <c r="AF28" s="104" t="n">
        <f aca="false">AE28+1</f>
        <v>2042</v>
      </c>
      <c r="AG28" s="104" t="n">
        <f aca="false">AF28+1</f>
        <v>2043</v>
      </c>
      <c r="AH28" s="104" t="n">
        <f aca="false">AG28+1</f>
        <v>2044</v>
      </c>
      <c r="AI28" s="104" t="n">
        <f aca="false">AH28+1</f>
        <v>2045</v>
      </c>
      <c r="AJ28" s="104" t="n">
        <f aca="false">AI28+1</f>
        <v>2046</v>
      </c>
      <c r="AK28" s="104" t="n">
        <f aca="false">AJ28+1</f>
        <v>2047</v>
      </c>
      <c r="AL28" s="104" t="n">
        <f aca="false">AK28+1</f>
        <v>2048</v>
      </c>
      <c r="AM28" s="104" t="n">
        <f aca="false">AL28+1</f>
        <v>2049</v>
      </c>
      <c r="AN28" s="104" t="n">
        <f aca="false">AM28+1</f>
        <v>2050</v>
      </c>
      <c r="AO28" s="104" t="n">
        <f aca="false">AN28+1</f>
        <v>2051</v>
      </c>
      <c r="AP28" s="104" t="n">
        <f aca="false">AO28+1</f>
        <v>2052</v>
      </c>
      <c r="AQ28" s="104" t="n">
        <f aca="false">AP28+1</f>
        <v>2053</v>
      </c>
      <c r="AR28" s="104" t="n">
        <f aca="false">AQ28+1</f>
        <v>2054</v>
      </c>
      <c r="AS28" s="105" t="n">
        <f aca="false">AR28+1</f>
        <v>2055</v>
      </c>
      <c r="AT28" s="104" t="n">
        <f aca="false">AS28+1</f>
        <v>2056</v>
      </c>
      <c r="AU28" s="104" t="n">
        <f aca="false">AT28+1</f>
        <v>2057</v>
      </c>
      <c r="AV28" s="104" t="n">
        <f aca="false">AU28+1</f>
        <v>2058</v>
      </c>
      <c r="AW28" s="104" t="n">
        <f aca="false">AV28+1</f>
        <v>2059</v>
      </c>
      <c r="AX28" s="104" t="n">
        <f aca="false">AW28+1</f>
        <v>2060</v>
      </c>
      <c r="AY28" s="104" t="n">
        <f aca="false">AX28+1</f>
        <v>2061</v>
      </c>
      <c r="AZ28" s="104" t="n">
        <f aca="false">AY28+1</f>
        <v>2062</v>
      </c>
      <c r="BA28" s="104" t="n">
        <f aca="false">AZ28+1</f>
        <v>2063</v>
      </c>
      <c r="BB28" s="104" t="n">
        <f aca="false">BA28+1</f>
        <v>2064</v>
      </c>
      <c r="BC28" s="104" t="n">
        <f aca="false">BB28+1</f>
        <v>2065</v>
      </c>
      <c r="BD28" s="104" t="n">
        <f aca="false">BC28+1</f>
        <v>2066</v>
      </c>
      <c r="BE28" s="104" t="n">
        <f aca="false">BD28+1</f>
        <v>2067</v>
      </c>
      <c r="BF28" s="104" t="n">
        <f aca="false">BE28+1</f>
        <v>2068</v>
      </c>
      <c r="BG28" s="104" t="n">
        <f aca="false">BF28+1</f>
        <v>2069</v>
      </c>
      <c r="BH28" s="104" t="n">
        <f aca="false">BG28+1</f>
        <v>2070</v>
      </c>
      <c r="BI28" s="104" t="n">
        <f aca="false">BH28+1</f>
        <v>2071</v>
      </c>
      <c r="BJ28" s="104" t="n">
        <f aca="false">BI28+1</f>
        <v>2072</v>
      </c>
      <c r="BK28" s="104" t="n">
        <f aca="false">BJ28+1</f>
        <v>2073</v>
      </c>
      <c r="BL28" s="104" t="n">
        <f aca="false">BK28+1</f>
        <v>2074</v>
      </c>
      <c r="BM28" s="104" t="n">
        <f aca="false">BL28+1</f>
        <v>2075</v>
      </c>
      <c r="BN28" s="104" t="n">
        <f aca="false">BM28+1</f>
        <v>2076</v>
      </c>
      <c r="BO28" s="104" t="n">
        <f aca="false">BN28+1</f>
        <v>2077</v>
      </c>
      <c r="BP28" s="104" t="n">
        <f aca="false">BO28+1</f>
        <v>2078</v>
      </c>
      <c r="BQ28" s="104" t="n">
        <f aca="false">BP28+1</f>
        <v>2079</v>
      </c>
      <c r="BR28" s="104" t="n">
        <f aca="false">BQ28+1</f>
        <v>2080</v>
      </c>
      <c r="BS28" s="104" t="n">
        <f aca="false">BR28+1</f>
        <v>2081</v>
      </c>
      <c r="BT28" s="104" t="n">
        <f aca="false">BS28+1</f>
        <v>2082</v>
      </c>
      <c r="BU28" s="104" t="n">
        <f aca="false">BT28+1</f>
        <v>2083</v>
      </c>
      <c r="BV28" s="104" t="n">
        <f aca="false">BU28+1</f>
        <v>2084</v>
      </c>
      <c r="BW28" s="105" t="n">
        <f aca="false">BV28+1</f>
        <v>2085</v>
      </c>
    </row>
    <row r="29" s="13" customFormat="true" ht="15.75" hidden="false" customHeight="false" outlineLevel="0" collapsed="false">
      <c r="B29" s="54" t="s">
        <v>135</v>
      </c>
      <c r="C29" s="55" t="s">
        <v>119</v>
      </c>
      <c r="D29" s="72" t="n">
        <v>0.01</v>
      </c>
      <c r="E29" s="72" t="n">
        <v>0.01</v>
      </c>
      <c r="F29" s="106" t="str">
        <f aca="false">DataSummary!N4</f>
        <v>Baseline</v>
      </c>
      <c r="G29" s="107" t="s">
        <v>120</v>
      </c>
      <c r="H29" s="108" t="s">
        <v>121</v>
      </c>
      <c r="I29" s="109" t="n">
        <f aca="false">I30</f>
        <v>0.01</v>
      </c>
      <c r="J29" s="121" t="n">
        <v>0.01</v>
      </c>
      <c r="K29" s="121" t="n">
        <v>0.01</v>
      </c>
      <c r="L29" s="121" t="n">
        <v>0.01</v>
      </c>
      <c r="M29" s="121" t="n">
        <v>0.01</v>
      </c>
      <c r="N29" s="121" t="n">
        <v>0.01</v>
      </c>
      <c r="O29" s="121" t="n">
        <v>0.01</v>
      </c>
      <c r="P29" s="121" t="n">
        <v>0.01</v>
      </c>
      <c r="Q29" s="121" t="n">
        <v>0.01</v>
      </c>
      <c r="R29" s="121" t="n">
        <v>0.01</v>
      </c>
      <c r="S29" s="121" t="n">
        <v>0.01</v>
      </c>
      <c r="T29" s="121" t="n">
        <v>0.01</v>
      </c>
      <c r="U29" s="121" t="n">
        <v>0.01</v>
      </c>
      <c r="V29" s="121" t="n">
        <v>0.01</v>
      </c>
      <c r="W29" s="121" t="n">
        <v>0.01</v>
      </c>
      <c r="X29" s="121" t="n">
        <v>0.01</v>
      </c>
      <c r="Y29" s="121" t="n">
        <v>0.01</v>
      </c>
      <c r="Z29" s="121" t="n">
        <v>0.01</v>
      </c>
      <c r="AA29" s="121" t="n">
        <v>0.01</v>
      </c>
      <c r="AB29" s="121" t="n">
        <v>0.01</v>
      </c>
      <c r="AC29" s="121" t="n">
        <v>0.01</v>
      </c>
      <c r="AD29" s="121" t="n">
        <v>0.01</v>
      </c>
      <c r="AE29" s="121" t="n">
        <v>0.01</v>
      </c>
      <c r="AF29" s="121" t="n">
        <v>0.01</v>
      </c>
      <c r="AG29" s="121" t="n">
        <v>0.01</v>
      </c>
      <c r="AH29" s="121" t="n">
        <v>0.01</v>
      </c>
      <c r="AI29" s="121" t="n">
        <v>0.01</v>
      </c>
      <c r="AJ29" s="121" t="n">
        <v>0.01</v>
      </c>
      <c r="AK29" s="121" t="n">
        <v>0.01</v>
      </c>
      <c r="AL29" s="121" t="n">
        <v>0.01</v>
      </c>
      <c r="AM29" s="121" t="n">
        <v>0.01</v>
      </c>
      <c r="AN29" s="121" t="n">
        <v>0.01</v>
      </c>
      <c r="AO29" s="121" t="n">
        <v>0.01</v>
      </c>
      <c r="AP29" s="121" t="n">
        <v>0.01</v>
      </c>
      <c r="AQ29" s="121" t="n">
        <v>0.01</v>
      </c>
      <c r="AR29" s="121" t="n">
        <v>0.01</v>
      </c>
      <c r="AS29" s="122" t="n">
        <v>0.01</v>
      </c>
      <c r="AT29" s="121" t="n">
        <f aca="false">AS29</f>
        <v>0.01</v>
      </c>
      <c r="AU29" s="121" t="n">
        <f aca="false">AT29</f>
        <v>0.01</v>
      </c>
      <c r="AV29" s="121" t="n">
        <f aca="false">AU29</f>
        <v>0.01</v>
      </c>
      <c r="AW29" s="121" t="n">
        <f aca="false">AV29</f>
        <v>0.01</v>
      </c>
      <c r="AX29" s="121" t="n">
        <f aca="false">AW29</f>
        <v>0.01</v>
      </c>
      <c r="AY29" s="121" t="n">
        <f aca="false">AX29</f>
        <v>0.01</v>
      </c>
      <c r="AZ29" s="121" t="n">
        <f aca="false">AY29</f>
        <v>0.01</v>
      </c>
      <c r="BA29" s="121" t="n">
        <f aca="false">AZ29</f>
        <v>0.01</v>
      </c>
      <c r="BB29" s="121" t="n">
        <f aca="false">BA29</f>
        <v>0.01</v>
      </c>
      <c r="BC29" s="121" t="n">
        <f aca="false">BB29</f>
        <v>0.01</v>
      </c>
      <c r="BD29" s="121" t="n">
        <f aca="false">BC29</f>
        <v>0.01</v>
      </c>
      <c r="BE29" s="121" t="n">
        <f aca="false">BD29</f>
        <v>0.01</v>
      </c>
      <c r="BF29" s="121" t="n">
        <f aca="false">BE29</f>
        <v>0.01</v>
      </c>
      <c r="BG29" s="121" t="n">
        <f aca="false">BF29</f>
        <v>0.01</v>
      </c>
      <c r="BH29" s="121" t="n">
        <f aca="false">BG29</f>
        <v>0.01</v>
      </c>
      <c r="BI29" s="121" t="n">
        <f aca="false">BH29</f>
        <v>0.01</v>
      </c>
      <c r="BJ29" s="121" t="n">
        <f aca="false">BI29</f>
        <v>0.01</v>
      </c>
      <c r="BK29" s="121" t="n">
        <f aca="false">BJ29</f>
        <v>0.01</v>
      </c>
      <c r="BL29" s="121" t="n">
        <f aca="false">BK29</f>
        <v>0.01</v>
      </c>
      <c r="BM29" s="121" t="n">
        <f aca="false">BL29</f>
        <v>0.01</v>
      </c>
      <c r="BN29" s="121" t="n">
        <f aca="false">BM29</f>
        <v>0.01</v>
      </c>
      <c r="BO29" s="121" t="n">
        <f aca="false">BN29</f>
        <v>0.01</v>
      </c>
      <c r="BP29" s="121" t="n">
        <f aca="false">BO29</f>
        <v>0.01</v>
      </c>
      <c r="BQ29" s="121" t="n">
        <f aca="false">BP29</f>
        <v>0.01</v>
      </c>
      <c r="BR29" s="121" t="n">
        <f aca="false">BQ29</f>
        <v>0.01</v>
      </c>
      <c r="BS29" s="121" t="n">
        <f aca="false">BR29</f>
        <v>0.01</v>
      </c>
      <c r="BT29" s="121" t="n">
        <f aca="false">BS29</f>
        <v>0.01</v>
      </c>
      <c r="BU29" s="121" t="n">
        <f aca="false">BT29</f>
        <v>0.01</v>
      </c>
      <c r="BV29" s="121" t="n">
        <f aca="false">BU29</f>
        <v>0.01</v>
      </c>
      <c r="BW29" s="122" t="n">
        <f aca="false">BV29</f>
        <v>0.01</v>
      </c>
    </row>
    <row r="30" s="13" customFormat="true" ht="15.75" hidden="false" customHeight="false" outlineLevel="0" collapsed="false">
      <c r="B30" s="54" t="str">
        <f aca="false">"Initial TFP based on "</f>
        <v>Initial TFP based on </v>
      </c>
      <c r="C30" s="77" t="s">
        <v>123</v>
      </c>
      <c r="D30" s="113" t="n">
        <f aca="false">IF(ISNUMBER(DataSummary!B211)=TRUE(),DataSummary!B211,".")</f>
        <v>0.0052266726270318</v>
      </c>
      <c r="E30" s="113"/>
      <c r="F30" s="106"/>
      <c r="G30" s="111" t="s">
        <v>124</v>
      </c>
      <c r="H30" s="112" t="str">
        <f aca="false">H29</f>
        <v>(e.g. 0.02)</v>
      </c>
      <c r="I30" s="26" t="n">
        <f aca="false">InputDataA_GeneralAssumptions!D31</f>
        <v>0.01</v>
      </c>
      <c r="J30" s="26" t="n">
        <f aca="false">IF(J28&gt;InputDataA_GeneralAssumptions!$D$35,InputDataA_GeneralAssumptions!$D$34,I30+(InputDataA_GeneralAssumptions!$D$34-$I$30)/(InputDataA_GeneralAssumptions!$D$35-InputDataA_GeneralAssumptions!$D$7))</f>
        <v>0.01</v>
      </c>
      <c r="K30" s="26" t="n">
        <f aca="false">IF(K28&gt;InputDataA_GeneralAssumptions!$D$35,InputDataA_GeneralAssumptions!$D$34,J30+(InputDataA_GeneralAssumptions!$D$34-$I$30)/(InputDataA_GeneralAssumptions!$D$35-InputDataA_GeneralAssumptions!$D$7))</f>
        <v>0.01</v>
      </c>
      <c r="L30" s="26" t="n">
        <f aca="false">IF(L28&gt;InputDataA_GeneralAssumptions!$D$35,InputDataA_GeneralAssumptions!$D$34,K30+(InputDataA_GeneralAssumptions!$D$34-$I$30)/(InputDataA_GeneralAssumptions!$D$35-InputDataA_GeneralAssumptions!$D$7))</f>
        <v>0.01</v>
      </c>
      <c r="M30" s="26" t="n">
        <f aca="false">IF(M28&gt;InputDataA_GeneralAssumptions!$D$35,InputDataA_GeneralAssumptions!$D$34,L30+(InputDataA_GeneralAssumptions!$D$34-$I$30)/(InputDataA_GeneralAssumptions!$D$35-InputDataA_GeneralAssumptions!$D$7))</f>
        <v>0.01</v>
      </c>
      <c r="N30" s="26" t="n">
        <f aca="false">IF(N28&gt;InputDataA_GeneralAssumptions!$D$35,InputDataA_GeneralAssumptions!$D$34,M30+(InputDataA_GeneralAssumptions!$D$34-$I$30)/(InputDataA_GeneralAssumptions!$D$35-InputDataA_GeneralAssumptions!$D$7))</f>
        <v>0.01</v>
      </c>
      <c r="O30" s="26" t="n">
        <f aca="false">IF(O28&gt;InputDataA_GeneralAssumptions!$D$35,InputDataA_GeneralAssumptions!$D$34,N30+(InputDataA_GeneralAssumptions!$D$34-$I$30)/(InputDataA_GeneralAssumptions!$D$35-InputDataA_GeneralAssumptions!$D$7))</f>
        <v>0.01</v>
      </c>
      <c r="P30" s="26" t="n">
        <f aca="false">IF(P28&gt;InputDataA_GeneralAssumptions!$D$35,InputDataA_GeneralAssumptions!$D$34,O30+(InputDataA_GeneralAssumptions!$D$34-$I$30)/(InputDataA_GeneralAssumptions!$D$35-InputDataA_GeneralAssumptions!$D$7))</f>
        <v>0.01</v>
      </c>
      <c r="Q30" s="26" t="n">
        <f aca="false">IF(Q28&gt;InputDataA_GeneralAssumptions!$D$35,InputDataA_GeneralAssumptions!$D$34,P30+(InputDataA_GeneralAssumptions!$D$34-$I$30)/(InputDataA_GeneralAssumptions!$D$35-InputDataA_GeneralAssumptions!$D$7))</f>
        <v>0.01</v>
      </c>
      <c r="R30" s="26" t="n">
        <f aca="false">IF(R28&gt;InputDataA_GeneralAssumptions!$D$35,InputDataA_GeneralAssumptions!$D$34,Q30+(InputDataA_GeneralAssumptions!$D$34-$I$30)/(InputDataA_GeneralAssumptions!$D$35-InputDataA_GeneralAssumptions!$D$7))</f>
        <v>0.01</v>
      </c>
      <c r="S30" s="26" t="n">
        <f aca="false">IF(S28&gt;InputDataA_GeneralAssumptions!$D$35,InputDataA_GeneralAssumptions!$D$34,R30+(InputDataA_GeneralAssumptions!$D$34-$I$30)/(InputDataA_GeneralAssumptions!$D$35-InputDataA_GeneralAssumptions!$D$7))</f>
        <v>0.01</v>
      </c>
      <c r="T30" s="26" t="n">
        <f aca="false">IF(T28&gt;InputDataA_GeneralAssumptions!$D$35,InputDataA_GeneralAssumptions!$D$34,S30+(InputDataA_GeneralAssumptions!$D$34-$I$30)/(InputDataA_GeneralAssumptions!$D$35-InputDataA_GeneralAssumptions!$D$7))</f>
        <v>0.01</v>
      </c>
      <c r="U30" s="26" t="n">
        <f aca="false">IF(U28&gt;InputDataA_GeneralAssumptions!$D$35,InputDataA_GeneralAssumptions!$D$34,T30+(InputDataA_GeneralAssumptions!$D$34-$I$30)/(InputDataA_GeneralAssumptions!$D$35-InputDataA_GeneralAssumptions!$D$7))</f>
        <v>0.01</v>
      </c>
      <c r="V30" s="26" t="n">
        <f aca="false">IF(V28&gt;InputDataA_GeneralAssumptions!$D$35,InputDataA_GeneralAssumptions!$D$34,U30+(InputDataA_GeneralAssumptions!$D$34-$I$30)/(InputDataA_GeneralAssumptions!$D$35-InputDataA_GeneralAssumptions!$D$7))</f>
        <v>0.01</v>
      </c>
      <c r="W30" s="26" t="n">
        <f aca="false">IF(W28&gt;InputDataA_GeneralAssumptions!$D$35,InputDataA_GeneralAssumptions!$D$34,V30+(InputDataA_GeneralAssumptions!$D$34-$I$30)/(InputDataA_GeneralAssumptions!$D$35-InputDataA_GeneralAssumptions!$D$7))</f>
        <v>0.01</v>
      </c>
      <c r="X30" s="26" t="n">
        <f aca="false">IF(X28&gt;InputDataA_GeneralAssumptions!$D$35,InputDataA_GeneralAssumptions!$D$34,W30+(InputDataA_GeneralAssumptions!$D$34-$I$30)/(InputDataA_GeneralAssumptions!$D$35-InputDataA_GeneralAssumptions!$D$7))</f>
        <v>0.01</v>
      </c>
      <c r="Y30" s="26" t="n">
        <f aca="false">IF(Y28&gt;InputDataA_GeneralAssumptions!$D$35,InputDataA_GeneralAssumptions!$D$34,X30+(InputDataA_GeneralAssumptions!$D$34-$I$30)/(InputDataA_GeneralAssumptions!$D$35-InputDataA_GeneralAssumptions!$D$7))</f>
        <v>0.01</v>
      </c>
      <c r="Z30" s="26" t="n">
        <f aca="false">IF(Z28&gt;InputDataA_GeneralAssumptions!$D$35,InputDataA_GeneralAssumptions!$D$34,Y30+(InputDataA_GeneralAssumptions!$D$34-$I$30)/(InputDataA_GeneralAssumptions!$D$35-InputDataA_GeneralAssumptions!$D$7))</f>
        <v>0.01</v>
      </c>
      <c r="AA30" s="26" t="n">
        <f aca="false">IF(AA28&gt;InputDataA_GeneralAssumptions!$D$35,InputDataA_GeneralAssumptions!$D$34,Z30+(InputDataA_GeneralAssumptions!$D$34-$I$30)/(InputDataA_GeneralAssumptions!$D$35-InputDataA_GeneralAssumptions!$D$7))</f>
        <v>0.01</v>
      </c>
      <c r="AB30" s="26" t="n">
        <f aca="false">IF(AB28&gt;InputDataA_GeneralAssumptions!$D$35,InputDataA_GeneralAssumptions!$D$34,AA30+(InputDataA_GeneralAssumptions!$D$34-$I$30)/(InputDataA_GeneralAssumptions!$D$35-InputDataA_GeneralAssumptions!$D$7))</f>
        <v>0.01</v>
      </c>
      <c r="AC30" s="26" t="n">
        <f aca="false">IF(AC28&gt;InputDataA_GeneralAssumptions!$D$35,InputDataA_GeneralAssumptions!$D$34,AB30+(InputDataA_GeneralAssumptions!$D$34-$I$30)/(InputDataA_GeneralAssumptions!$D$35-InputDataA_GeneralAssumptions!$D$7))</f>
        <v>0.01</v>
      </c>
      <c r="AD30" s="26" t="n">
        <f aca="false">IF(AD28&gt;InputDataA_GeneralAssumptions!$D$35,InputDataA_GeneralAssumptions!$D$34,AC30+(InputDataA_GeneralAssumptions!$D$34-$I$30)/(InputDataA_GeneralAssumptions!$D$35-InputDataA_GeneralAssumptions!$D$7))</f>
        <v>0.01</v>
      </c>
      <c r="AE30" s="26" t="n">
        <f aca="false">IF(AE28&gt;InputDataA_GeneralAssumptions!$D$35,InputDataA_GeneralAssumptions!$D$34,AD30+(InputDataA_GeneralAssumptions!$D$34-$I$30)/(InputDataA_GeneralAssumptions!$D$35-InputDataA_GeneralAssumptions!$D$7))</f>
        <v>0.01</v>
      </c>
      <c r="AF30" s="26" t="n">
        <f aca="false">IF(AF28&gt;InputDataA_GeneralAssumptions!$D$35,InputDataA_GeneralAssumptions!$D$34,AE30+(InputDataA_GeneralAssumptions!$D$34-$I$30)/(InputDataA_GeneralAssumptions!$D$35-InputDataA_GeneralAssumptions!$D$7))</f>
        <v>0.01</v>
      </c>
      <c r="AG30" s="26" t="n">
        <f aca="false">IF(AG28&gt;InputDataA_GeneralAssumptions!$D$35,InputDataA_GeneralAssumptions!$D$34,AF30+(InputDataA_GeneralAssumptions!$D$34-$I$30)/(InputDataA_GeneralAssumptions!$D$35-InputDataA_GeneralAssumptions!$D$7))</f>
        <v>0.01</v>
      </c>
      <c r="AH30" s="26" t="n">
        <f aca="false">IF(AH28&gt;InputDataA_GeneralAssumptions!$D$35,InputDataA_GeneralAssumptions!$D$34,AG30+(InputDataA_GeneralAssumptions!$D$34-$I$30)/(InputDataA_GeneralAssumptions!$D$35-InputDataA_GeneralAssumptions!$D$7))</f>
        <v>0.01</v>
      </c>
      <c r="AI30" s="26" t="n">
        <f aca="false">IF(AI28&gt;InputDataA_GeneralAssumptions!$D$35,InputDataA_GeneralAssumptions!$D$34,AH30+(InputDataA_GeneralAssumptions!$D$34-$I$30)/(InputDataA_GeneralAssumptions!$D$35-InputDataA_GeneralAssumptions!$D$7))</f>
        <v>0.01</v>
      </c>
      <c r="AJ30" s="26" t="n">
        <f aca="false">IF(AJ28&gt;InputDataA_GeneralAssumptions!$D$35,InputDataA_GeneralAssumptions!$D$34,AI30+(InputDataA_GeneralAssumptions!$D$34-$I$30)/(InputDataA_GeneralAssumptions!$D$35-InputDataA_GeneralAssumptions!$D$7))</f>
        <v>0.01</v>
      </c>
      <c r="AK30" s="26" t="n">
        <f aca="false">IF(AK28&gt;InputDataA_GeneralAssumptions!$D$35,InputDataA_GeneralAssumptions!$D$34,AJ30+(InputDataA_GeneralAssumptions!$D$34-$I$30)/(InputDataA_GeneralAssumptions!$D$35-InputDataA_GeneralAssumptions!$D$7))</f>
        <v>0.01</v>
      </c>
      <c r="AL30" s="26" t="n">
        <f aca="false">IF(AL28&gt;InputDataA_GeneralAssumptions!$D$35,InputDataA_GeneralAssumptions!$D$34,AK30+(InputDataA_GeneralAssumptions!$D$34-$I$30)/(InputDataA_GeneralAssumptions!$D$35-InputDataA_GeneralAssumptions!$D$7))</f>
        <v>0.01</v>
      </c>
      <c r="AM30" s="26" t="n">
        <f aca="false">IF(AM28&gt;InputDataA_GeneralAssumptions!$D$35,InputDataA_GeneralAssumptions!$D$34,AL30+(InputDataA_GeneralAssumptions!$D$34-$I$30)/(InputDataA_GeneralAssumptions!$D$35-InputDataA_GeneralAssumptions!$D$7))</f>
        <v>0.01</v>
      </c>
      <c r="AN30" s="26" t="n">
        <f aca="false">IF(AN28&gt;InputDataA_GeneralAssumptions!$D$35,InputDataA_GeneralAssumptions!$D$34,AM30+(InputDataA_GeneralAssumptions!$D$34-$I$30)/(InputDataA_GeneralAssumptions!$D$35-InputDataA_GeneralAssumptions!$D$7))</f>
        <v>0.01</v>
      </c>
      <c r="AO30" s="26" t="n">
        <f aca="false">IF(AO28&gt;InputDataA_GeneralAssumptions!$D$35,InputDataA_GeneralAssumptions!$D$34,AN30+(InputDataA_GeneralAssumptions!$D$34-$I$30)/(InputDataA_GeneralAssumptions!$D$35-InputDataA_GeneralAssumptions!$D$7))</f>
        <v>0.01</v>
      </c>
      <c r="AP30" s="26" t="n">
        <f aca="false">IF(AP28&gt;InputDataA_GeneralAssumptions!$D$35,InputDataA_GeneralAssumptions!$D$34,AO30+(InputDataA_GeneralAssumptions!$D$34-$I$30)/(InputDataA_GeneralAssumptions!$D$35-InputDataA_GeneralAssumptions!$D$7))</f>
        <v>0.01</v>
      </c>
      <c r="AQ30" s="26" t="n">
        <f aca="false">IF(AQ28&gt;InputDataA_GeneralAssumptions!$D$35,InputDataA_GeneralAssumptions!$D$34,AP30+(InputDataA_GeneralAssumptions!$D$34-$I$30)/(InputDataA_GeneralAssumptions!$D$35-InputDataA_GeneralAssumptions!$D$7))</f>
        <v>0.01</v>
      </c>
      <c r="AR30" s="26" t="n">
        <f aca="false">IF(AR28&gt;InputDataA_GeneralAssumptions!$D$35,InputDataA_GeneralAssumptions!$D$34,AQ30+(InputDataA_GeneralAssumptions!$D$34-$I$30)/(InputDataA_GeneralAssumptions!$D$35-InputDataA_GeneralAssumptions!$D$7))</f>
        <v>0.01</v>
      </c>
      <c r="AS30" s="26" t="n">
        <f aca="false">IF(AS28&gt;InputDataA_GeneralAssumptions!$D$35,InputDataA_GeneralAssumptions!$D$34,AR30+(InputDataA_GeneralAssumptions!$D$34-$I$30)/(InputDataA_GeneralAssumptions!$D$35-InputDataA_GeneralAssumptions!$D$7))</f>
        <v>0.01</v>
      </c>
      <c r="AT30" s="26" t="n">
        <f aca="false">IF(AT28&gt;InputDataA_GeneralAssumptions!$D$35,InputDataA_GeneralAssumptions!$D$34,AS30+(InputDataA_GeneralAssumptions!$D$34-$I$30)/(InputDataA_GeneralAssumptions!$D$35-InputDataA_GeneralAssumptions!$D$7))</f>
        <v>0.01</v>
      </c>
      <c r="AU30" s="26" t="n">
        <f aca="false">IF(AU28&gt;InputDataA_GeneralAssumptions!$D$35,InputDataA_GeneralAssumptions!$D$34,AT30+(InputDataA_GeneralAssumptions!$D$34-$I$30)/(InputDataA_GeneralAssumptions!$D$35-InputDataA_GeneralAssumptions!$D$7))</f>
        <v>0.01</v>
      </c>
      <c r="AV30" s="26" t="n">
        <f aca="false">IF(AV28&gt;InputDataA_GeneralAssumptions!$D$35,InputDataA_GeneralAssumptions!$D$34,AU30+(InputDataA_GeneralAssumptions!$D$34-$I$30)/(InputDataA_GeneralAssumptions!$D$35-InputDataA_GeneralAssumptions!$D$7))</f>
        <v>0.01</v>
      </c>
      <c r="AW30" s="26" t="n">
        <f aca="false">IF(AW28&gt;InputDataA_GeneralAssumptions!$D$35,InputDataA_GeneralAssumptions!$D$34,AV30+(InputDataA_GeneralAssumptions!$D$34-$I$30)/(InputDataA_GeneralAssumptions!$D$35-InputDataA_GeneralAssumptions!$D$7))</f>
        <v>0.01</v>
      </c>
      <c r="AX30" s="26" t="n">
        <f aca="false">IF(AX28&gt;InputDataA_GeneralAssumptions!$D$35,InputDataA_GeneralAssumptions!$D$34,AW30+(InputDataA_GeneralAssumptions!$D$34-$I$30)/(InputDataA_GeneralAssumptions!$D$35-InputDataA_GeneralAssumptions!$D$7))</f>
        <v>0.01</v>
      </c>
      <c r="AY30" s="26" t="n">
        <f aca="false">IF(AY28&gt;InputDataA_GeneralAssumptions!$D$35,InputDataA_GeneralAssumptions!$D$34,AX30+(InputDataA_GeneralAssumptions!$D$34-$I$30)/(InputDataA_GeneralAssumptions!$D$35-InputDataA_GeneralAssumptions!$D$7))</f>
        <v>0.01</v>
      </c>
      <c r="AZ30" s="26" t="n">
        <f aca="false">IF(AZ28&gt;InputDataA_GeneralAssumptions!$D$35,InputDataA_GeneralAssumptions!$D$34,AY30+(InputDataA_GeneralAssumptions!$D$34-$I$30)/(InputDataA_GeneralAssumptions!$D$35-InputDataA_GeneralAssumptions!$D$7))</f>
        <v>0.01</v>
      </c>
      <c r="BA30" s="26" t="n">
        <f aca="false">IF(BA28&gt;InputDataA_GeneralAssumptions!$D$35,InputDataA_GeneralAssumptions!$D$34,AZ30+(InputDataA_GeneralAssumptions!$D$34-$I$30)/(InputDataA_GeneralAssumptions!$D$35-InputDataA_GeneralAssumptions!$D$7))</f>
        <v>0.01</v>
      </c>
      <c r="BB30" s="26" t="n">
        <f aca="false">IF(BB28&gt;InputDataA_GeneralAssumptions!$D$35,InputDataA_GeneralAssumptions!$D$34,BA30+(InputDataA_GeneralAssumptions!$D$34-$I$30)/(InputDataA_GeneralAssumptions!$D$35-InputDataA_GeneralAssumptions!$D$7))</f>
        <v>0.01</v>
      </c>
      <c r="BC30" s="26" t="n">
        <f aca="false">IF(BC28&gt;InputDataA_GeneralAssumptions!$D$35,InputDataA_GeneralAssumptions!$D$34,BB30+(InputDataA_GeneralAssumptions!$D$34-$I$30)/(InputDataA_GeneralAssumptions!$D$35-InputDataA_GeneralAssumptions!$D$7))</f>
        <v>0.01</v>
      </c>
      <c r="BD30" s="26" t="n">
        <f aca="false">IF(BD28&gt;InputDataA_GeneralAssumptions!$D$35,InputDataA_GeneralAssumptions!$D$34,BC30+(InputDataA_GeneralAssumptions!$D$34-$I$30)/(InputDataA_GeneralAssumptions!$D$35-InputDataA_GeneralAssumptions!$D$7))</f>
        <v>0.01</v>
      </c>
      <c r="BE30" s="26" t="n">
        <f aca="false">IF(BE28&gt;InputDataA_GeneralAssumptions!$D$35,InputDataA_GeneralAssumptions!$D$34,BD30+(InputDataA_GeneralAssumptions!$D$34-$I$30)/(InputDataA_GeneralAssumptions!$D$35-InputDataA_GeneralAssumptions!$D$7))</f>
        <v>0.01</v>
      </c>
      <c r="BF30" s="26" t="n">
        <f aca="false">IF(BF28&gt;InputDataA_GeneralAssumptions!$D$35,InputDataA_GeneralAssumptions!$D$34,BE30+(InputDataA_GeneralAssumptions!$D$34-$I$30)/(InputDataA_GeneralAssumptions!$D$35-InputDataA_GeneralAssumptions!$D$7))</f>
        <v>0.01</v>
      </c>
      <c r="BG30" s="26" t="n">
        <f aca="false">IF(BG28&gt;InputDataA_GeneralAssumptions!$D$35,InputDataA_GeneralAssumptions!$D$34,BF30+(InputDataA_GeneralAssumptions!$D$34-$I$30)/(InputDataA_GeneralAssumptions!$D$35-InputDataA_GeneralAssumptions!$D$7))</f>
        <v>0.01</v>
      </c>
      <c r="BH30" s="26" t="n">
        <f aca="false">IF(BH28&gt;InputDataA_GeneralAssumptions!$D$35,InputDataA_GeneralAssumptions!$D$34,BG30+(InputDataA_GeneralAssumptions!$D$34-$I$30)/(InputDataA_GeneralAssumptions!$D$35-InputDataA_GeneralAssumptions!$D$7))</f>
        <v>0.01</v>
      </c>
      <c r="BI30" s="26" t="n">
        <f aca="false">IF(BI28&gt;InputDataA_GeneralAssumptions!$D$35,InputDataA_GeneralAssumptions!$D$34,BH30+(InputDataA_GeneralAssumptions!$D$34-$I$30)/(InputDataA_GeneralAssumptions!$D$35-InputDataA_GeneralAssumptions!$D$7))</f>
        <v>0.01</v>
      </c>
      <c r="BJ30" s="26" t="n">
        <f aca="false">IF(BJ28&gt;InputDataA_GeneralAssumptions!$D$35,InputDataA_GeneralAssumptions!$D$34,BI30+(InputDataA_GeneralAssumptions!$D$34-$I$30)/(InputDataA_GeneralAssumptions!$D$35-InputDataA_GeneralAssumptions!$D$7))</f>
        <v>0.01</v>
      </c>
      <c r="BK30" s="26" t="n">
        <f aca="false">IF(BK28&gt;InputDataA_GeneralAssumptions!$D$35,InputDataA_GeneralAssumptions!$D$34,BJ30+(InputDataA_GeneralAssumptions!$D$34-$I$30)/(InputDataA_GeneralAssumptions!$D$35-InputDataA_GeneralAssumptions!$D$7))</f>
        <v>0.01</v>
      </c>
      <c r="BL30" s="26" t="n">
        <f aca="false">IF(BL28&gt;InputDataA_GeneralAssumptions!$D$35,InputDataA_GeneralAssumptions!$D$34,BK30+(InputDataA_GeneralAssumptions!$D$34-$I$30)/(InputDataA_GeneralAssumptions!$D$35-InputDataA_GeneralAssumptions!$D$7))</f>
        <v>0.01</v>
      </c>
      <c r="BM30" s="26" t="n">
        <f aca="false">IF(BM28&gt;InputDataA_GeneralAssumptions!$D$35,InputDataA_GeneralAssumptions!$D$34,BL30+(InputDataA_GeneralAssumptions!$D$34-$I$30)/(InputDataA_GeneralAssumptions!$D$35-InputDataA_GeneralAssumptions!$D$7))</f>
        <v>0.01</v>
      </c>
      <c r="BN30" s="26" t="n">
        <f aca="false">IF(BN28&gt;InputDataA_GeneralAssumptions!$D$35,InputDataA_GeneralAssumptions!$D$34,BM30+(InputDataA_GeneralAssumptions!$D$34-$I$30)/(InputDataA_GeneralAssumptions!$D$35-InputDataA_GeneralAssumptions!$D$7))</f>
        <v>0.01</v>
      </c>
      <c r="BO30" s="26" t="n">
        <f aca="false">IF(BO28&gt;InputDataA_GeneralAssumptions!$D$35,InputDataA_GeneralAssumptions!$D$34,BN30+(InputDataA_GeneralAssumptions!$D$34-$I$30)/(InputDataA_GeneralAssumptions!$D$35-InputDataA_GeneralAssumptions!$D$7))</f>
        <v>0.01</v>
      </c>
      <c r="BP30" s="26" t="n">
        <f aca="false">IF(BP28&gt;InputDataA_GeneralAssumptions!$D$35,InputDataA_GeneralAssumptions!$D$34,BO30+(InputDataA_GeneralAssumptions!$D$34-$I$30)/(InputDataA_GeneralAssumptions!$D$35-InputDataA_GeneralAssumptions!$D$7))</f>
        <v>0.01</v>
      </c>
      <c r="BQ30" s="26" t="n">
        <f aca="false">IF(BQ28&gt;InputDataA_GeneralAssumptions!$D$35,InputDataA_GeneralAssumptions!$D$34,BP30+(InputDataA_GeneralAssumptions!$D$34-$I$30)/(InputDataA_GeneralAssumptions!$D$35-InputDataA_GeneralAssumptions!$D$7))</f>
        <v>0.01</v>
      </c>
      <c r="BR30" s="26" t="n">
        <f aca="false">IF(BR28&gt;InputDataA_GeneralAssumptions!$D$35,InputDataA_GeneralAssumptions!$D$34,BQ30+(InputDataA_GeneralAssumptions!$D$34-$I$30)/(InputDataA_GeneralAssumptions!$D$35-InputDataA_GeneralAssumptions!$D$7))</f>
        <v>0.01</v>
      </c>
      <c r="BS30" s="26" t="n">
        <f aca="false">IF(BS28&gt;InputDataA_GeneralAssumptions!$D$35,InputDataA_GeneralAssumptions!$D$34,BR30+(InputDataA_GeneralAssumptions!$D$34-$I$30)/(InputDataA_GeneralAssumptions!$D$35-InputDataA_GeneralAssumptions!$D$7))</f>
        <v>0.01</v>
      </c>
      <c r="BT30" s="26" t="n">
        <f aca="false">IF(BT28&gt;InputDataA_GeneralAssumptions!$D$35,InputDataA_GeneralAssumptions!$D$34,BS30+(InputDataA_GeneralAssumptions!$D$34-$I$30)/(InputDataA_GeneralAssumptions!$D$35-InputDataA_GeneralAssumptions!$D$7))</f>
        <v>0.01</v>
      </c>
      <c r="BU30" s="26" t="n">
        <f aca="false">IF(BU28&gt;InputDataA_GeneralAssumptions!$D$35,InputDataA_GeneralAssumptions!$D$34,BT30+(InputDataA_GeneralAssumptions!$D$34-$I$30)/(InputDataA_GeneralAssumptions!$D$35-InputDataA_GeneralAssumptions!$D$7))</f>
        <v>0.01</v>
      </c>
      <c r="BV30" s="26" t="n">
        <f aca="false">IF(BV28&gt;InputDataA_GeneralAssumptions!$D$35,InputDataA_GeneralAssumptions!$D$34,BU30+(InputDataA_GeneralAssumptions!$D$34-$I$30)/(InputDataA_GeneralAssumptions!$D$35-InputDataA_GeneralAssumptions!$D$7))</f>
        <v>0.01</v>
      </c>
      <c r="BW30" s="26" t="n">
        <f aca="false">IF(BW28&gt;InputDataA_GeneralAssumptions!$D$35,InputDataA_GeneralAssumptions!$D$34,BV30+(InputDataA_GeneralAssumptions!$D$34-$I$30)/(InputDataA_GeneralAssumptions!$D$35-InputDataA_GeneralAssumptions!$D$7))</f>
        <v>0.01</v>
      </c>
    </row>
    <row r="31" s="13" customFormat="true" ht="15.75" hidden="false" customHeight="false" outlineLevel="0" collapsed="false">
      <c r="B31" s="54" t="s">
        <v>136</v>
      </c>
      <c r="C31" s="55" t="s">
        <v>119</v>
      </c>
      <c r="D31" s="113" t="n">
        <f aca="false">IF(ISBLANK(D29)=TRUE(),D30,D29)</f>
        <v>0.01</v>
      </c>
      <c r="E31" s="113" t="n">
        <f aca="false">IF(ISBLANK(E29)=TRUE(),D30,E29)</f>
        <v>0.01</v>
      </c>
      <c r="F31" s="106"/>
      <c r="G31" s="114" t="s">
        <v>126</v>
      </c>
      <c r="H31" s="112" t="str">
        <f aca="false">H30</f>
        <v>(e.g. 0.02)</v>
      </c>
      <c r="I31" s="115" t="n">
        <f aca="false">IF(VLOOKUP(InputDataA_GeneralAssumptions!$D$33,DataSummary!$A$110:$B$112,2,FALSE())=1,InputDataA_GeneralAssumptions!I29,InputDataA_GeneralAssumptions!I30)</f>
        <v>0.01</v>
      </c>
      <c r="J31" s="115" t="n">
        <f aca="false">IF(VLOOKUP(InputDataA_GeneralAssumptions!$D$33,DataSummary!$A$110:$B$112,2,FALSE())=1,InputDataA_GeneralAssumptions!J29,InputDataA_GeneralAssumptions!J30)</f>
        <v>0.01</v>
      </c>
      <c r="K31" s="115" t="n">
        <f aca="false">IF(VLOOKUP(InputDataA_GeneralAssumptions!$D$33,DataSummary!$A$110:$B$112,2,FALSE())=1,InputDataA_GeneralAssumptions!K29,InputDataA_GeneralAssumptions!K30)</f>
        <v>0.01</v>
      </c>
      <c r="L31" s="115" t="n">
        <f aca="false">IF(VLOOKUP(InputDataA_GeneralAssumptions!$D$33,DataSummary!$A$110:$B$112,2,FALSE())=1,InputDataA_GeneralAssumptions!L29,InputDataA_GeneralAssumptions!L30)</f>
        <v>0.01</v>
      </c>
      <c r="M31" s="115" t="n">
        <f aca="false">IF(VLOOKUP(InputDataA_GeneralAssumptions!$D$33,DataSummary!$A$110:$B$112,2,FALSE())=1,InputDataA_GeneralAssumptions!M29,InputDataA_GeneralAssumptions!M30)</f>
        <v>0.01</v>
      </c>
      <c r="N31" s="115" t="n">
        <f aca="false">IF(VLOOKUP(InputDataA_GeneralAssumptions!$D$33,DataSummary!$A$110:$B$112,2,FALSE())=1,InputDataA_GeneralAssumptions!N29,InputDataA_GeneralAssumptions!N30)</f>
        <v>0.01</v>
      </c>
      <c r="O31" s="115" t="n">
        <f aca="false">IF(VLOOKUP(InputDataA_GeneralAssumptions!$D$33,DataSummary!$A$110:$B$112,2,FALSE())=1,InputDataA_GeneralAssumptions!O29,InputDataA_GeneralAssumptions!O30)</f>
        <v>0.01</v>
      </c>
      <c r="P31" s="115" t="n">
        <f aca="false">IF(VLOOKUP(InputDataA_GeneralAssumptions!$D$33,DataSummary!$A$110:$B$112,2,FALSE())=1,InputDataA_GeneralAssumptions!P29,InputDataA_GeneralAssumptions!P30)</f>
        <v>0.01</v>
      </c>
      <c r="Q31" s="115" t="n">
        <f aca="false">IF(VLOOKUP(InputDataA_GeneralAssumptions!$D$33,DataSummary!$A$110:$B$112,2,FALSE())=1,InputDataA_GeneralAssumptions!Q29,InputDataA_GeneralAssumptions!Q30)</f>
        <v>0.01</v>
      </c>
      <c r="R31" s="115" t="n">
        <f aca="false">IF(VLOOKUP(InputDataA_GeneralAssumptions!$D$33,DataSummary!$A$110:$B$112,2,FALSE())=1,InputDataA_GeneralAssumptions!R29,InputDataA_GeneralAssumptions!R30)</f>
        <v>0.01</v>
      </c>
      <c r="S31" s="115" t="n">
        <f aca="false">IF(VLOOKUP(InputDataA_GeneralAssumptions!$D$33,DataSummary!$A$110:$B$112,2,FALSE())=1,InputDataA_GeneralAssumptions!S29,InputDataA_GeneralAssumptions!S30)</f>
        <v>0.01</v>
      </c>
      <c r="T31" s="115" t="n">
        <f aca="false">IF(VLOOKUP(InputDataA_GeneralAssumptions!$D$33,DataSummary!$A$110:$B$112,2,FALSE())=1,InputDataA_GeneralAssumptions!T29,InputDataA_GeneralAssumptions!T30)</f>
        <v>0.01</v>
      </c>
      <c r="U31" s="115" t="n">
        <f aca="false">IF(VLOOKUP(InputDataA_GeneralAssumptions!$D$33,DataSummary!$A$110:$B$112,2,FALSE())=1,InputDataA_GeneralAssumptions!U29,InputDataA_GeneralAssumptions!U30)</f>
        <v>0.01</v>
      </c>
      <c r="V31" s="115" t="n">
        <f aca="false">IF(VLOOKUP(InputDataA_GeneralAssumptions!$D$33,DataSummary!$A$110:$B$112,2,FALSE())=1,InputDataA_GeneralAssumptions!V29,InputDataA_GeneralAssumptions!V30)</f>
        <v>0.01</v>
      </c>
      <c r="W31" s="115" t="n">
        <f aca="false">IF(VLOOKUP(InputDataA_GeneralAssumptions!$D$33,DataSummary!$A$110:$B$112,2,FALSE())=1,InputDataA_GeneralAssumptions!W29,InputDataA_GeneralAssumptions!W30)</f>
        <v>0.01</v>
      </c>
      <c r="X31" s="115" t="n">
        <f aca="false">IF(VLOOKUP(InputDataA_GeneralAssumptions!$D$33,DataSummary!$A$110:$B$112,2,FALSE())=1,InputDataA_GeneralAssumptions!X29,InputDataA_GeneralAssumptions!X30)</f>
        <v>0.01</v>
      </c>
      <c r="Y31" s="115" t="n">
        <f aca="false">IF(VLOOKUP(InputDataA_GeneralAssumptions!$D$33,DataSummary!$A$110:$B$112,2,FALSE())=1,InputDataA_GeneralAssumptions!Y29,InputDataA_GeneralAssumptions!Y30)</f>
        <v>0.01</v>
      </c>
      <c r="Z31" s="115" t="n">
        <f aca="false">IF(VLOOKUP(InputDataA_GeneralAssumptions!$D$33,DataSummary!$A$110:$B$112,2,FALSE())=1,InputDataA_GeneralAssumptions!Z29,InputDataA_GeneralAssumptions!Z30)</f>
        <v>0.01</v>
      </c>
      <c r="AA31" s="115" t="n">
        <f aca="false">IF(VLOOKUP(InputDataA_GeneralAssumptions!$D$33,DataSummary!$A$110:$B$112,2,FALSE())=1,InputDataA_GeneralAssumptions!AA29,InputDataA_GeneralAssumptions!AA30)</f>
        <v>0.01</v>
      </c>
      <c r="AB31" s="115" t="n">
        <f aca="false">IF(VLOOKUP(InputDataA_GeneralAssumptions!$D$33,DataSummary!$A$110:$B$112,2,FALSE())=1,InputDataA_GeneralAssumptions!AB29,InputDataA_GeneralAssumptions!AB30)</f>
        <v>0.01</v>
      </c>
      <c r="AC31" s="115" t="n">
        <f aca="false">IF(VLOOKUP(InputDataA_GeneralAssumptions!$D$33,DataSummary!$A$110:$B$112,2,FALSE())=1,InputDataA_GeneralAssumptions!AC29,InputDataA_GeneralAssumptions!AC30)</f>
        <v>0.01</v>
      </c>
      <c r="AD31" s="115" t="n">
        <f aca="false">IF(VLOOKUP(InputDataA_GeneralAssumptions!$D$33,DataSummary!$A$110:$B$112,2,FALSE())=1,InputDataA_GeneralAssumptions!AD29,InputDataA_GeneralAssumptions!AD30)</f>
        <v>0.01</v>
      </c>
      <c r="AE31" s="115" t="n">
        <f aca="false">IF(VLOOKUP(InputDataA_GeneralAssumptions!$D$33,DataSummary!$A$110:$B$112,2,FALSE())=1,InputDataA_GeneralAssumptions!AE29,InputDataA_GeneralAssumptions!AE30)</f>
        <v>0.01</v>
      </c>
      <c r="AF31" s="115" t="n">
        <f aca="false">IF(VLOOKUP(InputDataA_GeneralAssumptions!$D$33,DataSummary!$A$110:$B$112,2,FALSE())=1,InputDataA_GeneralAssumptions!AF29,InputDataA_GeneralAssumptions!AF30)</f>
        <v>0.01</v>
      </c>
      <c r="AG31" s="115" t="n">
        <f aca="false">IF(VLOOKUP(InputDataA_GeneralAssumptions!$D$33,DataSummary!$A$110:$B$112,2,FALSE())=1,InputDataA_GeneralAssumptions!AG29,InputDataA_GeneralAssumptions!AG30)</f>
        <v>0.01</v>
      </c>
      <c r="AH31" s="115" t="n">
        <f aca="false">IF(VLOOKUP(InputDataA_GeneralAssumptions!$D$33,DataSummary!$A$110:$B$112,2,FALSE())=1,InputDataA_GeneralAssumptions!AH29,InputDataA_GeneralAssumptions!AH30)</f>
        <v>0.01</v>
      </c>
      <c r="AI31" s="115" t="n">
        <f aca="false">IF(VLOOKUP(InputDataA_GeneralAssumptions!$D$33,DataSummary!$A$110:$B$112,2,FALSE())=1,InputDataA_GeneralAssumptions!AI29,InputDataA_GeneralAssumptions!AI30)</f>
        <v>0.01</v>
      </c>
      <c r="AJ31" s="115" t="n">
        <f aca="false">IF(VLOOKUP(InputDataA_GeneralAssumptions!$D$33,DataSummary!$A$110:$B$112,2,FALSE())=1,InputDataA_GeneralAssumptions!AJ29,InputDataA_GeneralAssumptions!AJ30)</f>
        <v>0.01</v>
      </c>
      <c r="AK31" s="115" t="n">
        <f aca="false">IF(VLOOKUP(InputDataA_GeneralAssumptions!$D$33,DataSummary!$A$110:$B$112,2,FALSE())=1,InputDataA_GeneralAssumptions!AK29,InputDataA_GeneralAssumptions!AK30)</f>
        <v>0.01</v>
      </c>
      <c r="AL31" s="115" t="n">
        <f aca="false">IF(VLOOKUP(InputDataA_GeneralAssumptions!$D$33,DataSummary!$A$110:$B$112,2,FALSE())=1,InputDataA_GeneralAssumptions!AL29,InputDataA_GeneralAssumptions!AL30)</f>
        <v>0.01</v>
      </c>
      <c r="AM31" s="115" t="n">
        <f aca="false">IF(VLOOKUP(InputDataA_GeneralAssumptions!$D$33,DataSummary!$A$110:$B$112,2,FALSE())=1,InputDataA_GeneralAssumptions!AM29,InputDataA_GeneralAssumptions!AM30)</f>
        <v>0.01</v>
      </c>
      <c r="AN31" s="115" t="n">
        <f aca="false">IF(VLOOKUP(InputDataA_GeneralAssumptions!$D$33,DataSummary!$A$110:$B$112,2,FALSE())=1,InputDataA_GeneralAssumptions!AN29,InputDataA_GeneralAssumptions!AN30)</f>
        <v>0.01</v>
      </c>
      <c r="AO31" s="115" t="n">
        <f aca="false">IF(VLOOKUP(InputDataA_GeneralAssumptions!$D$33,DataSummary!$A$110:$B$112,2,FALSE())=1,InputDataA_GeneralAssumptions!AO29,InputDataA_GeneralAssumptions!AO30)</f>
        <v>0.01</v>
      </c>
      <c r="AP31" s="115" t="n">
        <f aca="false">IF(VLOOKUP(InputDataA_GeneralAssumptions!$D$33,DataSummary!$A$110:$B$112,2,FALSE())=1,InputDataA_GeneralAssumptions!AP29,InputDataA_GeneralAssumptions!AP30)</f>
        <v>0.01</v>
      </c>
      <c r="AQ31" s="115" t="n">
        <f aca="false">IF(VLOOKUP(InputDataA_GeneralAssumptions!$D$33,DataSummary!$A$110:$B$112,2,FALSE())=1,InputDataA_GeneralAssumptions!AQ29,InputDataA_GeneralAssumptions!AQ30)</f>
        <v>0.01</v>
      </c>
      <c r="AR31" s="115" t="n">
        <f aca="false">IF(VLOOKUP(InputDataA_GeneralAssumptions!$D$33,DataSummary!$A$110:$B$112,2,FALSE())=1,InputDataA_GeneralAssumptions!AR29,InputDataA_GeneralAssumptions!AR30)</f>
        <v>0.01</v>
      </c>
      <c r="AS31" s="115" t="n">
        <f aca="false">IF(VLOOKUP(InputDataA_GeneralAssumptions!$D$33,DataSummary!$A$110:$B$112,2,FALSE())=1,InputDataA_GeneralAssumptions!AS29,InputDataA_GeneralAssumptions!AS30)</f>
        <v>0.01</v>
      </c>
      <c r="AT31" s="115" t="n">
        <f aca="false">IF(VLOOKUP(InputDataA_GeneralAssumptions!$D$33,DataSummary!$A$110:$B$112,2,FALSE())=1,InputDataA_GeneralAssumptions!AT29,InputDataA_GeneralAssumptions!AT30)</f>
        <v>0.01</v>
      </c>
      <c r="AU31" s="115" t="n">
        <f aca="false">IF(VLOOKUP(InputDataA_GeneralAssumptions!$D$33,DataSummary!$A$110:$B$112,2,FALSE())=1,InputDataA_GeneralAssumptions!AU29,InputDataA_GeneralAssumptions!AU30)</f>
        <v>0.01</v>
      </c>
      <c r="AV31" s="115" t="n">
        <f aca="false">IF(VLOOKUP(InputDataA_GeneralAssumptions!$D$33,DataSummary!$A$110:$B$112,2,FALSE())=1,InputDataA_GeneralAssumptions!AV29,InputDataA_GeneralAssumptions!AV30)</f>
        <v>0.01</v>
      </c>
      <c r="AW31" s="115" t="n">
        <f aca="false">IF(VLOOKUP(InputDataA_GeneralAssumptions!$D$33,DataSummary!$A$110:$B$112,2,FALSE())=1,InputDataA_GeneralAssumptions!AW29,InputDataA_GeneralAssumptions!AW30)</f>
        <v>0.01</v>
      </c>
      <c r="AX31" s="115" t="n">
        <f aca="false">IF(VLOOKUP(InputDataA_GeneralAssumptions!$D$33,DataSummary!$A$110:$B$112,2,FALSE())=1,InputDataA_GeneralAssumptions!AX29,InputDataA_GeneralAssumptions!AX30)</f>
        <v>0.01</v>
      </c>
      <c r="AY31" s="115" t="n">
        <f aca="false">IF(VLOOKUP(InputDataA_GeneralAssumptions!$D$33,DataSummary!$A$110:$B$112,2,FALSE())=1,InputDataA_GeneralAssumptions!AY29,InputDataA_GeneralAssumptions!AY30)</f>
        <v>0.01</v>
      </c>
      <c r="AZ31" s="115" t="n">
        <f aca="false">IF(VLOOKUP(InputDataA_GeneralAssumptions!$D$33,DataSummary!$A$110:$B$112,2,FALSE())=1,InputDataA_GeneralAssumptions!AZ29,InputDataA_GeneralAssumptions!AZ30)</f>
        <v>0.01</v>
      </c>
      <c r="BA31" s="115" t="n">
        <f aca="false">IF(VLOOKUP(InputDataA_GeneralAssumptions!$D$33,DataSummary!$A$110:$B$112,2,FALSE())=1,InputDataA_GeneralAssumptions!BA29,InputDataA_GeneralAssumptions!BA30)</f>
        <v>0.01</v>
      </c>
      <c r="BB31" s="115" t="n">
        <f aca="false">IF(VLOOKUP(InputDataA_GeneralAssumptions!$D$33,DataSummary!$A$110:$B$112,2,FALSE())=1,InputDataA_GeneralAssumptions!BB29,InputDataA_GeneralAssumptions!BB30)</f>
        <v>0.01</v>
      </c>
      <c r="BC31" s="115" t="n">
        <f aca="false">IF(VLOOKUP(InputDataA_GeneralAssumptions!$D$33,DataSummary!$A$110:$B$112,2,FALSE())=1,InputDataA_GeneralAssumptions!BC29,InputDataA_GeneralAssumptions!BC30)</f>
        <v>0.01</v>
      </c>
      <c r="BD31" s="115" t="n">
        <f aca="false">IF(VLOOKUP(InputDataA_GeneralAssumptions!$D$33,DataSummary!$A$110:$B$112,2,FALSE())=1,InputDataA_GeneralAssumptions!BD29,InputDataA_GeneralAssumptions!BD30)</f>
        <v>0.01</v>
      </c>
      <c r="BE31" s="115" t="n">
        <f aca="false">IF(VLOOKUP(InputDataA_GeneralAssumptions!$D$33,DataSummary!$A$110:$B$112,2,FALSE())=1,InputDataA_GeneralAssumptions!BE29,InputDataA_GeneralAssumptions!BE30)</f>
        <v>0.01</v>
      </c>
      <c r="BF31" s="115" t="n">
        <f aca="false">IF(VLOOKUP(InputDataA_GeneralAssumptions!$D$33,DataSummary!$A$110:$B$112,2,FALSE())=1,InputDataA_GeneralAssumptions!BF29,InputDataA_GeneralAssumptions!BF30)</f>
        <v>0.01</v>
      </c>
      <c r="BG31" s="115" t="n">
        <f aca="false">IF(VLOOKUP(InputDataA_GeneralAssumptions!$D$33,DataSummary!$A$110:$B$112,2,FALSE())=1,InputDataA_GeneralAssumptions!BG29,InputDataA_GeneralAssumptions!BG30)</f>
        <v>0.01</v>
      </c>
      <c r="BH31" s="115" t="n">
        <f aca="false">IF(VLOOKUP(InputDataA_GeneralAssumptions!$D$33,DataSummary!$A$110:$B$112,2,FALSE())=1,InputDataA_GeneralAssumptions!BH29,InputDataA_GeneralAssumptions!BH30)</f>
        <v>0.01</v>
      </c>
      <c r="BI31" s="115" t="n">
        <f aca="false">IF(VLOOKUP(InputDataA_GeneralAssumptions!$D$33,DataSummary!$A$110:$B$112,2,FALSE())=1,InputDataA_GeneralAssumptions!BI29,InputDataA_GeneralAssumptions!BI30)</f>
        <v>0.01</v>
      </c>
      <c r="BJ31" s="115" t="n">
        <f aca="false">IF(VLOOKUP(InputDataA_GeneralAssumptions!$D$33,DataSummary!$A$110:$B$112,2,FALSE())=1,InputDataA_GeneralAssumptions!BJ29,InputDataA_GeneralAssumptions!BJ30)</f>
        <v>0.01</v>
      </c>
      <c r="BK31" s="115" t="n">
        <f aca="false">IF(VLOOKUP(InputDataA_GeneralAssumptions!$D$33,DataSummary!$A$110:$B$112,2,FALSE())=1,InputDataA_GeneralAssumptions!BK29,InputDataA_GeneralAssumptions!BK30)</f>
        <v>0.01</v>
      </c>
      <c r="BL31" s="115" t="n">
        <f aca="false">IF(VLOOKUP(InputDataA_GeneralAssumptions!$D$33,DataSummary!$A$110:$B$112,2,FALSE())=1,InputDataA_GeneralAssumptions!BL29,InputDataA_GeneralAssumptions!BL30)</f>
        <v>0.01</v>
      </c>
      <c r="BM31" s="115" t="n">
        <f aca="false">IF(VLOOKUP(InputDataA_GeneralAssumptions!$D$33,DataSummary!$A$110:$B$112,2,FALSE())=1,InputDataA_GeneralAssumptions!BM29,InputDataA_GeneralAssumptions!BM30)</f>
        <v>0.01</v>
      </c>
      <c r="BN31" s="115" t="n">
        <f aca="false">IF(VLOOKUP(InputDataA_GeneralAssumptions!$D$33,DataSummary!$A$110:$B$112,2,FALSE())=1,InputDataA_GeneralAssumptions!BN29,InputDataA_GeneralAssumptions!BN30)</f>
        <v>0.01</v>
      </c>
      <c r="BO31" s="115" t="n">
        <f aca="false">IF(VLOOKUP(InputDataA_GeneralAssumptions!$D$33,DataSummary!$A$110:$B$112,2,FALSE())=1,InputDataA_GeneralAssumptions!BO29,InputDataA_GeneralAssumptions!BO30)</f>
        <v>0.01</v>
      </c>
      <c r="BP31" s="115" t="n">
        <f aca="false">IF(VLOOKUP(InputDataA_GeneralAssumptions!$D$33,DataSummary!$A$110:$B$112,2,FALSE())=1,InputDataA_GeneralAssumptions!BP29,InputDataA_GeneralAssumptions!BP30)</f>
        <v>0.01</v>
      </c>
      <c r="BQ31" s="115" t="n">
        <f aca="false">IF(VLOOKUP(InputDataA_GeneralAssumptions!$D$33,DataSummary!$A$110:$B$112,2,FALSE())=1,InputDataA_GeneralAssumptions!BQ29,InputDataA_GeneralAssumptions!BQ30)</f>
        <v>0.01</v>
      </c>
      <c r="BR31" s="115" t="n">
        <f aca="false">IF(VLOOKUP(InputDataA_GeneralAssumptions!$D$33,DataSummary!$A$110:$B$112,2,FALSE())=1,InputDataA_GeneralAssumptions!BR29,InputDataA_GeneralAssumptions!BR30)</f>
        <v>0.01</v>
      </c>
      <c r="BS31" s="115" t="n">
        <f aca="false">IF(VLOOKUP(InputDataA_GeneralAssumptions!$D$33,DataSummary!$A$110:$B$112,2,FALSE())=1,InputDataA_GeneralAssumptions!BS29,InputDataA_GeneralAssumptions!BS30)</f>
        <v>0.01</v>
      </c>
      <c r="BT31" s="115" t="n">
        <f aca="false">IF(VLOOKUP(InputDataA_GeneralAssumptions!$D$33,DataSummary!$A$110:$B$112,2,FALSE())=1,InputDataA_GeneralAssumptions!BT29,InputDataA_GeneralAssumptions!BT30)</f>
        <v>0.01</v>
      </c>
      <c r="BU31" s="115" t="n">
        <f aca="false">IF(VLOOKUP(InputDataA_GeneralAssumptions!$D$33,DataSummary!$A$110:$B$112,2,FALSE())=1,InputDataA_GeneralAssumptions!BU29,InputDataA_GeneralAssumptions!BU30)</f>
        <v>0.01</v>
      </c>
      <c r="BV31" s="115" t="n">
        <f aca="false">IF(VLOOKUP(InputDataA_GeneralAssumptions!$D$33,DataSummary!$A$110:$B$112,2,FALSE())=1,InputDataA_GeneralAssumptions!BV29,InputDataA_GeneralAssumptions!BV30)</f>
        <v>0.01</v>
      </c>
      <c r="BW31" s="115" t="n">
        <f aca="false">IF(VLOOKUP(InputDataA_GeneralAssumptions!$D$33,DataSummary!$A$110:$B$112,2,FALSE())=1,InputDataA_GeneralAssumptions!BW29,InputDataA_GeneralAssumptions!BW30)</f>
        <v>0.01</v>
      </c>
    </row>
    <row r="32" s="135" customFormat="true" ht="15.75" hidden="false" customHeight="false" outlineLevel="0" collapsed="false">
      <c r="A32" s="13"/>
      <c r="B32" s="54"/>
      <c r="C32" s="55"/>
      <c r="D32" s="130"/>
      <c r="E32" s="131"/>
      <c r="F32" s="106"/>
      <c r="G32" s="132"/>
      <c r="H32" s="133"/>
      <c r="I32" s="134"/>
      <c r="J32" s="134"/>
      <c r="K32" s="134"/>
      <c r="L32" s="134"/>
      <c r="M32" s="134"/>
      <c r="N32" s="134"/>
      <c r="O32" s="134"/>
      <c r="P32" s="134"/>
      <c r="Q32" s="134"/>
      <c r="R32" s="134"/>
      <c r="S32" s="134"/>
      <c r="T32" s="134"/>
      <c r="U32" s="134"/>
      <c r="V32" s="134"/>
      <c r="W32" s="134"/>
      <c r="X32" s="134"/>
      <c r="Y32" s="134"/>
      <c r="Z32" s="134"/>
      <c r="AA32" s="134"/>
      <c r="AB32" s="134"/>
      <c r="AC32" s="134"/>
      <c r="AD32" s="134"/>
      <c r="AE32" s="134"/>
      <c r="AF32" s="134"/>
      <c r="AG32" s="134"/>
      <c r="AH32" s="134"/>
      <c r="AI32" s="134"/>
      <c r="AJ32" s="134"/>
      <c r="AK32" s="134"/>
      <c r="AL32" s="134"/>
      <c r="AM32" s="134"/>
      <c r="AN32" s="134"/>
      <c r="AO32" s="134"/>
      <c r="AP32" s="134"/>
      <c r="AQ32" s="134"/>
      <c r="AR32" s="134"/>
      <c r="AS32" s="134"/>
      <c r="AT32" s="134"/>
      <c r="AU32" s="134"/>
      <c r="AV32" s="134"/>
      <c r="AW32" s="134"/>
      <c r="AX32" s="134"/>
      <c r="AY32" s="134"/>
      <c r="AZ32" s="134"/>
      <c r="BA32" s="134"/>
      <c r="BB32" s="134"/>
      <c r="BC32" s="134"/>
      <c r="BD32" s="134"/>
      <c r="BE32" s="134"/>
      <c r="BF32" s="134"/>
      <c r="BG32" s="134"/>
      <c r="BH32" s="134"/>
      <c r="BI32" s="134"/>
      <c r="BJ32" s="134"/>
      <c r="BK32" s="134"/>
      <c r="BL32" s="134"/>
      <c r="BM32" s="134"/>
      <c r="BN32" s="134"/>
      <c r="BO32" s="134"/>
      <c r="BP32" s="134"/>
      <c r="BQ32" s="134"/>
      <c r="BR32" s="134"/>
      <c r="BS32" s="134"/>
      <c r="BT32" s="134"/>
      <c r="BU32" s="134"/>
      <c r="BV32" s="134"/>
      <c r="BW32" s="134"/>
    </row>
    <row r="33" customFormat="false" ht="15.75" hidden="false" customHeight="false" outlineLevel="0" collapsed="false">
      <c r="B33" s="54" t="s">
        <v>137</v>
      </c>
      <c r="C33" s="119" t="s">
        <v>128</v>
      </c>
      <c r="D33" s="120" t="s">
        <v>129</v>
      </c>
      <c r="E33" s="120"/>
      <c r="F33" s="136" t="str">
        <f aca="false">DataSummary!N5</f>
        <v>Scenario</v>
      </c>
      <c r="G33" s="107" t="s">
        <v>120</v>
      </c>
      <c r="H33" s="108" t="s">
        <v>121</v>
      </c>
      <c r="I33" s="109" t="n">
        <f aca="false">I34</f>
        <v>0.01</v>
      </c>
      <c r="J33" s="121" t="n">
        <v>0.01</v>
      </c>
      <c r="K33" s="121" t="n">
        <v>0.01</v>
      </c>
      <c r="L33" s="121" t="n">
        <v>0.01</v>
      </c>
      <c r="M33" s="121" t="n">
        <v>0.01</v>
      </c>
      <c r="N33" s="121" t="n">
        <v>0.01</v>
      </c>
      <c r="O33" s="121" t="n">
        <v>0.01</v>
      </c>
      <c r="P33" s="121" t="n">
        <v>0.01</v>
      </c>
      <c r="Q33" s="121" t="n">
        <v>0.01</v>
      </c>
      <c r="R33" s="121" t="n">
        <v>0.01</v>
      </c>
      <c r="S33" s="121" t="n">
        <v>0.01</v>
      </c>
      <c r="T33" s="121" t="n">
        <v>0.01</v>
      </c>
      <c r="U33" s="121" t="n">
        <v>0.01</v>
      </c>
      <c r="V33" s="121" t="n">
        <v>0.01</v>
      </c>
      <c r="W33" s="121" t="n">
        <v>0.01</v>
      </c>
      <c r="X33" s="121" t="n">
        <v>0.01</v>
      </c>
      <c r="Y33" s="121" t="n">
        <v>0.01</v>
      </c>
      <c r="Z33" s="121" t="n">
        <v>0.01</v>
      </c>
      <c r="AA33" s="121" t="n">
        <v>0.01</v>
      </c>
      <c r="AB33" s="121" t="n">
        <v>0.01</v>
      </c>
      <c r="AC33" s="121" t="n">
        <v>0.01</v>
      </c>
      <c r="AD33" s="121" t="n">
        <v>0.01</v>
      </c>
      <c r="AE33" s="121" t="n">
        <v>0.01</v>
      </c>
      <c r="AF33" s="121" t="n">
        <v>0.01</v>
      </c>
      <c r="AG33" s="121" t="n">
        <v>0.01</v>
      </c>
      <c r="AH33" s="121" t="n">
        <v>0.01</v>
      </c>
      <c r="AI33" s="121" t="n">
        <v>0.01</v>
      </c>
      <c r="AJ33" s="121" t="n">
        <v>0.01</v>
      </c>
      <c r="AK33" s="121" t="n">
        <v>0.01</v>
      </c>
      <c r="AL33" s="121" t="n">
        <v>0.01</v>
      </c>
      <c r="AM33" s="121" t="n">
        <v>0.01</v>
      </c>
      <c r="AN33" s="121" t="n">
        <v>0.01</v>
      </c>
      <c r="AO33" s="121" t="n">
        <v>0.01</v>
      </c>
      <c r="AP33" s="121" t="n">
        <v>0.01</v>
      </c>
      <c r="AQ33" s="121" t="n">
        <v>0.01</v>
      </c>
      <c r="AR33" s="121" t="n">
        <v>0.01</v>
      </c>
      <c r="AS33" s="122" t="n">
        <v>0.01</v>
      </c>
      <c r="AT33" s="121" t="n">
        <v>0.01</v>
      </c>
      <c r="AU33" s="121" t="n">
        <v>0.01</v>
      </c>
      <c r="AV33" s="121" t="n">
        <v>0.01</v>
      </c>
      <c r="AW33" s="121" t="n">
        <v>0.01</v>
      </c>
      <c r="AX33" s="121" t="n">
        <v>0.01</v>
      </c>
      <c r="AY33" s="121" t="n">
        <v>0.01</v>
      </c>
      <c r="AZ33" s="121" t="n">
        <v>0.01</v>
      </c>
      <c r="BA33" s="121" t="n">
        <v>0.01</v>
      </c>
      <c r="BB33" s="121" t="n">
        <v>0.01</v>
      </c>
      <c r="BC33" s="121" t="n">
        <v>0.01</v>
      </c>
      <c r="BD33" s="121" t="n">
        <v>0.01</v>
      </c>
      <c r="BE33" s="121" t="n">
        <v>0.01</v>
      </c>
      <c r="BF33" s="121" t="n">
        <v>0.01</v>
      </c>
      <c r="BG33" s="121" t="n">
        <v>0.01</v>
      </c>
      <c r="BH33" s="121" t="n">
        <v>0.01</v>
      </c>
      <c r="BI33" s="121" t="n">
        <v>0.01</v>
      </c>
      <c r="BJ33" s="121" t="n">
        <v>0.01</v>
      </c>
      <c r="BK33" s="121" t="n">
        <v>0.01</v>
      </c>
      <c r="BL33" s="121" t="n">
        <v>0.01</v>
      </c>
      <c r="BM33" s="121" t="n">
        <v>0.01</v>
      </c>
      <c r="BN33" s="121" t="n">
        <v>0.01</v>
      </c>
      <c r="BO33" s="121" t="n">
        <v>0.01</v>
      </c>
      <c r="BP33" s="121" t="n">
        <v>0.01</v>
      </c>
      <c r="BQ33" s="121" t="n">
        <v>0.01</v>
      </c>
      <c r="BR33" s="121" t="n">
        <v>0.01</v>
      </c>
      <c r="BS33" s="121" t="n">
        <v>0.01</v>
      </c>
      <c r="BT33" s="121" t="n">
        <v>0.01</v>
      </c>
      <c r="BU33" s="121" t="n">
        <v>0.01</v>
      </c>
      <c r="BV33" s="121" t="n">
        <v>0.01</v>
      </c>
      <c r="BW33" s="122" t="n">
        <v>0.01</v>
      </c>
    </row>
    <row r="34" customFormat="false" ht="15.75" hidden="false" customHeight="false" outlineLevel="0" collapsed="false">
      <c r="B34" s="54" t="s">
        <v>138</v>
      </c>
      <c r="C34" s="55" t="s">
        <v>119</v>
      </c>
      <c r="D34" s="72" t="n">
        <f aca="false">D31</f>
        <v>0.01</v>
      </c>
      <c r="E34" s="123" t="n">
        <f aca="false">D34</f>
        <v>0.01</v>
      </c>
      <c r="F34" s="136"/>
      <c r="G34" s="111" t="s">
        <v>124</v>
      </c>
      <c r="H34" s="112" t="str">
        <f aca="false">H33</f>
        <v>(e.g. 0.02)</v>
      </c>
      <c r="I34" s="26" t="n">
        <f aca="false">InputDataA_GeneralAssumptions!E31</f>
        <v>0.01</v>
      </c>
      <c r="J34" s="26" t="n">
        <f aca="false">IF(J28&gt;InputDataA_GeneralAssumptions!$E$35,InputDataA_GeneralAssumptions!$E$34,I34+(InputDataA_GeneralAssumptions!$E$34-InputDataA_GeneralAssumptions!$I$34)/(InputDataA_GeneralAssumptions!$E$35-InputDataA_GeneralAssumptions!$D$7))</f>
        <v>0.01</v>
      </c>
      <c r="K34" s="26" t="n">
        <f aca="false">IF(K28&gt;InputDataA_GeneralAssumptions!$E$35,InputDataA_GeneralAssumptions!$E$34,J34+(InputDataA_GeneralAssumptions!$E$34-InputDataA_GeneralAssumptions!$I$34)/(InputDataA_GeneralAssumptions!$E$35-InputDataA_GeneralAssumptions!$D$7))</f>
        <v>0.01</v>
      </c>
      <c r="L34" s="26" t="n">
        <f aca="false">IF(L28&gt;InputDataA_GeneralAssumptions!$E$35,InputDataA_GeneralAssumptions!$E$34,K34+(InputDataA_GeneralAssumptions!$E$34-InputDataA_GeneralAssumptions!$I$34)/(InputDataA_GeneralAssumptions!$E$35-InputDataA_GeneralAssumptions!$D$7))</f>
        <v>0.01</v>
      </c>
      <c r="M34" s="26" t="n">
        <f aca="false">IF(M28&gt;InputDataA_GeneralAssumptions!$E$35,InputDataA_GeneralAssumptions!$E$34,L34+(InputDataA_GeneralAssumptions!$E$34-InputDataA_GeneralAssumptions!$I$34)/(InputDataA_GeneralAssumptions!$E$35-InputDataA_GeneralAssumptions!$D$7))</f>
        <v>0.01</v>
      </c>
      <c r="N34" s="26" t="n">
        <f aca="false">IF(N28&gt;InputDataA_GeneralAssumptions!$E$35,InputDataA_GeneralAssumptions!$E$34,M34+(InputDataA_GeneralAssumptions!$E$34-InputDataA_GeneralAssumptions!$I$34)/(InputDataA_GeneralAssumptions!$E$35-InputDataA_GeneralAssumptions!$D$7))</f>
        <v>0.01</v>
      </c>
      <c r="O34" s="26" t="n">
        <f aca="false">IF(O28&gt;InputDataA_GeneralAssumptions!$E$35,InputDataA_GeneralAssumptions!$E$34,N34+(InputDataA_GeneralAssumptions!$E$34-InputDataA_GeneralAssumptions!$I$34)/(InputDataA_GeneralAssumptions!$E$35-InputDataA_GeneralAssumptions!$D$7))</f>
        <v>0.01</v>
      </c>
      <c r="P34" s="26" t="n">
        <f aca="false">IF(P28&gt;InputDataA_GeneralAssumptions!$E$35,InputDataA_GeneralAssumptions!$E$34,O34+(InputDataA_GeneralAssumptions!$E$34-InputDataA_GeneralAssumptions!$I$34)/(InputDataA_GeneralAssumptions!$E$35-InputDataA_GeneralAssumptions!$D$7))</f>
        <v>0.01</v>
      </c>
      <c r="Q34" s="26" t="n">
        <f aca="false">IF(Q28&gt;InputDataA_GeneralAssumptions!$E$35,InputDataA_GeneralAssumptions!$E$34,P34+(InputDataA_GeneralAssumptions!$E$34-InputDataA_GeneralAssumptions!$I$34)/(InputDataA_GeneralAssumptions!$E$35-InputDataA_GeneralAssumptions!$D$7))</f>
        <v>0.01</v>
      </c>
      <c r="R34" s="26" t="n">
        <f aca="false">IF(R28&gt;InputDataA_GeneralAssumptions!$E$35,InputDataA_GeneralAssumptions!$E$34,Q34+(InputDataA_GeneralAssumptions!$E$34-InputDataA_GeneralAssumptions!$I$34)/(InputDataA_GeneralAssumptions!$E$35-InputDataA_GeneralAssumptions!$D$7))</f>
        <v>0.01</v>
      </c>
      <c r="S34" s="26" t="n">
        <f aca="false">IF(S28&gt;InputDataA_GeneralAssumptions!$E$35,InputDataA_GeneralAssumptions!$E$34,R34+(InputDataA_GeneralAssumptions!$E$34-InputDataA_GeneralAssumptions!$I$34)/(InputDataA_GeneralAssumptions!$E$35-InputDataA_GeneralAssumptions!$D$7))</f>
        <v>0.01</v>
      </c>
      <c r="T34" s="26" t="n">
        <f aca="false">IF(T28&gt;InputDataA_GeneralAssumptions!$E$35,InputDataA_GeneralAssumptions!$E$34,S34+(InputDataA_GeneralAssumptions!$E$34-InputDataA_GeneralAssumptions!$I$34)/(InputDataA_GeneralAssumptions!$E$35-InputDataA_GeneralAssumptions!$D$7))</f>
        <v>0.01</v>
      </c>
      <c r="U34" s="26" t="n">
        <f aca="false">IF(U28&gt;InputDataA_GeneralAssumptions!$E$35,InputDataA_GeneralAssumptions!$E$34,T34+(InputDataA_GeneralAssumptions!$E$34-InputDataA_GeneralAssumptions!$I$34)/(InputDataA_GeneralAssumptions!$E$35-InputDataA_GeneralAssumptions!$D$7))</f>
        <v>0.01</v>
      </c>
      <c r="V34" s="26" t="n">
        <f aca="false">IF(V28&gt;InputDataA_GeneralAssumptions!$E$35,InputDataA_GeneralAssumptions!$E$34,U34+(InputDataA_GeneralAssumptions!$E$34-InputDataA_GeneralAssumptions!$I$34)/(InputDataA_GeneralAssumptions!$E$35-InputDataA_GeneralAssumptions!$D$7))</f>
        <v>0.01</v>
      </c>
      <c r="W34" s="26" t="n">
        <f aca="false">IF(W28&gt;InputDataA_GeneralAssumptions!$E$35,InputDataA_GeneralAssumptions!$E$34,V34+(InputDataA_GeneralAssumptions!$E$34-InputDataA_GeneralAssumptions!$I$34)/(InputDataA_GeneralAssumptions!$E$35-InputDataA_GeneralAssumptions!$D$7))</f>
        <v>0.01</v>
      </c>
      <c r="X34" s="26" t="n">
        <f aca="false">IF(X28&gt;InputDataA_GeneralAssumptions!$E$35,InputDataA_GeneralAssumptions!$E$34,W34+(InputDataA_GeneralAssumptions!$E$34-InputDataA_GeneralAssumptions!$I$34)/(InputDataA_GeneralAssumptions!$E$35-InputDataA_GeneralAssumptions!$D$7))</f>
        <v>0.01</v>
      </c>
      <c r="Y34" s="26" t="n">
        <f aca="false">IF(Y28&gt;InputDataA_GeneralAssumptions!$E$35,InputDataA_GeneralAssumptions!$E$34,X34+(InputDataA_GeneralAssumptions!$E$34-InputDataA_GeneralAssumptions!$I$34)/(InputDataA_GeneralAssumptions!$E$35-InputDataA_GeneralAssumptions!$D$7))</f>
        <v>0.01</v>
      </c>
      <c r="Z34" s="26" t="n">
        <f aca="false">IF(Z28&gt;InputDataA_GeneralAssumptions!$E$35,InputDataA_GeneralAssumptions!$E$34,Y34+(InputDataA_GeneralAssumptions!$E$34-InputDataA_GeneralAssumptions!$I$34)/(InputDataA_GeneralAssumptions!$E$35-InputDataA_GeneralAssumptions!$D$7))</f>
        <v>0.01</v>
      </c>
      <c r="AA34" s="26" t="n">
        <f aca="false">IF(AA28&gt;InputDataA_GeneralAssumptions!$E$35,InputDataA_GeneralAssumptions!$E$34,Z34+(InputDataA_GeneralAssumptions!$E$34-InputDataA_GeneralAssumptions!$I$34)/(InputDataA_GeneralAssumptions!$E$35-InputDataA_GeneralAssumptions!$D$7))</f>
        <v>0.01</v>
      </c>
      <c r="AB34" s="26" t="n">
        <f aca="false">IF(AB28&gt;InputDataA_GeneralAssumptions!$E$35,InputDataA_GeneralAssumptions!$E$34,AA34+(InputDataA_GeneralAssumptions!$E$34-InputDataA_GeneralAssumptions!$I$34)/(InputDataA_GeneralAssumptions!$E$35-InputDataA_GeneralAssumptions!$D$7))</f>
        <v>0.01</v>
      </c>
      <c r="AC34" s="26" t="n">
        <f aca="false">IF(AC28&gt;InputDataA_GeneralAssumptions!$E$35,InputDataA_GeneralAssumptions!$E$34,AB34+(InputDataA_GeneralAssumptions!$E$34-InputDataA_GeneralAssumptions!$I$34)/(InputDataA_GeneralAssumptions!$E$35-InputDataA_GeneralAssumptions!$D$7))</f>
        <v>0.01</v>
      </c>
      <c r="AD34" s="26" t="n">
        <f aca="false">IF(AD28&gt;InputDataA_GeneralAssumptions!$E$35,InputDataA_GeneralAssumptions!$E$34,AC34+(InputDataA_GeneralAssumptions!$E$34-InputDataA_GeneralAssumptions!$I$34)/(InputDataA_GeneralAssumptions!$E$35-InputDataA_GeneralAssumptions!$D$7))</f>
        <v>0.01</v>
      </c>
      <c r="AE34" s="26" t="n">
        <f aca="false">IF(AE28&gt;InputDataA_GeneralAssumptions!$E$35,InputDataA_GeneralAssumptions!$E$34,AD34+(InputDataA_GeneralAssumptions!$E$34-InputDataA_GeneralAssumptions!$I$34)/(InputDataA_GeneralAssumptions!$E$35-InputDataA_GeneralAssumptions!$D$7))</f>
        <v>0.01</v>
      </c>
      <c r="AF34" s="26" t="n">
        <f aca="false">IF(AF28&gt;InputDataA_GeneralAssumptions!$E$35,InputDataA_GeneralAssumptions!$E$34,AE34+(InputDataA_GeneralAssumptions!$E$34-InputDataA_GeneralAssumptions!$I$34)/(InputDataA_GeneralAssumptions!$E$35-InputDataA_GeneralAssumptions!$D$7))</f>
        <v>0.01</v>
      </c>
      <c r="AG34" s="26" t="n">
        <f aca="false">IF(AG28&gt;InputDataA_GeneralAssumptions!$E$35,InputDataA_GeneralAssumptions!$E$34,AF34+(InputDataA_GeneralAssumptions!$E$34-InputDataA_GeneralAssumptions!$I$34)/(InputDataA_GeneralAssumptions!$E$35-InputDataA_GeneralAssumptions!$D$7))</f>
        <v>0.01</v>
      </c>
      <c r="AH34" s="26" t="n">
        <f aca="false">IF(AH28&gt;InputDataA_GeneralAssumptions!$E$35,InputDataA_GeneralAssumptions!$E$34,AG34+(InputDataA_GeneralAssumptions!$E$34-InputDataA_GeneralAssumptions!$I$34)/(InputDataA_GeneralAssumptions!$E$35-InputDataA_GeneralAssumptions!$D$7))</f>
        <v>0.01</v>
      </c>
      <c r="AI34" s="26" t="n">
        <f aca="false">IF(AI28&gt;InputDataA_GeneralAssumptions!$E$35,InputDataA_GeneralAssumptions!$E$34,AH34+(InputDataA_GeneralAssumptions!$E$34-InputDataA_GeneralAssumptions!$I$34)/(InputDataA_GeneralAssumptions!$E$35-InputDataA_GeneralAssumptions!$D$7))</f>
        <v>0.01</v>
      </c>
      <c r="AJ34" s="26" t="n">
        <f aca="false">IF(AJ28&gt;InputDataA_GeneralAssumptions!$E$35,InputDataA_GeneralAssumptions!$E$34,AI34+(InputDataA_GeneralAssumptions!$E$34-InputDataA_GeneralAssumptions!$I$34)/(InputDataA_GeneralAssumptions!$E$35-InputDataA_GeneralAssumptions!$D$7))</f>
        <v>0.01</v>
      </c>
      <c r="AK34" s="26" t="n">
        <f aca="false">IF(AK28&gt;InputDataA_GeneralAssumptions!$E$35,InputDataA_GeneralAssumptions!$E$34,AJ34+(InputDataA_GeneralAssumptions!$E$34-InputDataA_GeneralAssumptions!$I$34)/(InputDataA_GeneralAssumptions!$E$35-InputDataA_GeneralAssumptions!$D$7))</f>
        <v>0.01</v>
      </c>
      <c r="AL34" s="26" t="n">
        <f aca="false">IF(AL28&gt;InputDataA_GeneralAssumptions!$E$35,InputDataA_GeneralAssumptions!$E$34,AK34+(InputDataA_GeneralAssumptions!$E$34-InputDataA_GeneralAssumptions!$I$34)/(InputDataA_GeneralAssumptions!$E$35-InputDataA_GeneralAssumptions!$D$7))</f>
        <v>0.01</v>
      </c>
      <c r="AM34" s="26" t="n">
        <f aca="false">IF(AM28&gt;InputDataA_GeneralAssumptions!$E$35,InputDataA_GeneralAssumptions!$E$34,AL34+(InputDataA_GeneralAssumptions!$E$34-InputDataA_GeneralAssumptions!$I$34)/(InputDataA_GeneralAssumptions!$E$35-InputDataA_GeneralAssumptions!$D$7))</f>
        <v>0.01</v>
      </c>
      <c r="AN34" s="26" t="n">
        <f aca="false">IF(AN28&gt;InputDataA_GeneralAssumptions!$E$35,InputDataA_GeneralAssumptions!$E$34,AM34+(InputDataA_GeneralAssumptions!$E$34-InputDataA_GeneralAssumptions!$I$34)/(InputDataA_GeneralAssumptions!$E$35-InputDataA_GeneralAssumptions!$D$7))</f>
        <v>0.01</v>
      </c>
      <c r="AO34" s="26" t="n">
        <f aca="false">IF(AO28&gt;InputDataA_GeneralAssumptions!$E$35,InputDataA_GeneralAssumptions!$E$34,AN34+(InputDataA_GeneralAssumptions!$E$34-InputDataA_GeneralAssumptions!$I$34)/(InputDataA_GeneralAssumptions!$E$35-InputDataA_GeneralAssumptions!$D$7))</f>
        <v>0.01</v>
      </c>
      <c r="AP34" s="26" t="n">
        <f aca="false">IF(AP28&gt;InputDataA_GeneralAssumptions!$E$35,InputDataA_GeneralAssumptions!$E$34,AO34+(InputDataA_GeneralAssumptions!$E$34-InputDataA_GeneralAssumptions!$I$34)/(InputDataA_GeneralAssumptions!$E$35-InputDataA_GeneralAssumptions!$D$7))</f>
        <v>0.01</v>
      </c>
      <c r="AQ34" s="26" t="n">
        <f aca="false">IF(AQ28&gt;InputDataA_GeneralAssumptions!$E$35,InputDataA_GeneralAssumptions!$E$34,AP34+(InputDataA_GeneralAssumptions!$E$34-InputDataA_GeneralAssumptions!$I$34)/(InputDataA_GeneralAssumptions!$E$35-InputDataA_GeneralAssumptions!$D$7))</f>
        <v>0.01</v>
      </c>
      <c r="AR34" s="26" t="n">
        <f aca="false">IF(AR28&gt;InputDataA_GeneralAssumptions!$E$35,InputDataA_GeneralAssumptions!$E$34,AQ34+(InputDataA_GeneralAssumptions!$E$34-InputDataA_GeneralAssumptions!$I$34)/(InputDataA_GeneralAssumptions!$E$35-InputDataA_GeneralAssumptions!$D$7))</f>
        <v>0.01</v>
      </c>
      <c r="AS34" s="26" t="n">
        <f aca="false">IF(AS28&gt;InputDataA_GeneralAssumptions!$E$35,InputDataA_GeneralAssumptions!$E$34,AR34+(InputDataA_GeneralAssumptions!$E$34-InputDataA_GeneralAssumptions!$I$34)/(InputDataA_GeneralAssumptions!$E$35-InputDataA_GeneralAssumptions!$D$7))</f>
        <v>0.01</v>
      </c>
      <c r="AT34" s="26" t="n">
        <f aca="false">IF(AT28&gt;InputDataA_GeneralAssumptions!$E$35,InputDataA_GeneralAssumptions!$E$34,AS34+(InputDataA_GeneralAssumptions!$E$34-InputDataA_GeneralAssumptions!$I$34)/(InputDataA_GeneralAssumptions!$E$35-InputDataA_GeneralAssumptions!$D$7))</f>
        <v>0.01</v>
      </c>
      <c r="AU34" s="26" t="n">
        <f aca="false">IF(AU28&gt;InputDataA_GeneralAssumptions!$E$35,InputDataA_GeneralAssumptions!$E$34,AT34+(InputDataA_GeneralAssumptions!$E$34-InputDataA_GeneralAssumptions!$I$34)/(InputDataA_GeneralAssumptions!$E$35-InputDataA_GeneralAssumptions!$D$7))</f>
        <v>0.01</v>
      </c>
      <c r="AV34" s="26" t="n">
        <f aca="false">IF(AV28&gt;InputDataA_GeneralAssumptions!$E$35,InputDataA_GeneralAssumptions!$E$34,AU34+(InputDataA_GeneralAssumptions!$E$34-InputDataA_GeneralAssumptions!$I$34)/(InputDataA_GeneralAssumptions!$E$35-InputDataA_GeneralAssumptions!$D$7))</f>
        <v>0.01</v>
      </c>
      <c r="AW34" s="26" t="n">
        <f aca="false">IF(AW28&gt;InputDataA_GeneralAssumptions!$E$35,InputDataA_GeneralAssumptions!$E$34,AV34+(InputDataA_GeneralAssumptions!$E$34-InputDataA_GeneralAssumptions!$I$34)/(InputDataA_GeneralAssumptions!$E$35-InputDataA_GeneralAssumptions!$D$7))</f>
        <v>0.01</v>
      </c>
      <c r="AX34" s="26" t="n">
        <f aca="false">IF(AX28&gt;InputDataA_GeneralAssumptions!$E$35,InputDataA_GeneralAssumptions!$E$34,AW34+(InputDataA_GeneralAssumptions!$E$34-InputDataA_GeneralAssumptions!$I$34)/(InputDataA_GeneralAssumptions!$E$35-InputDataA_GeneralAssumptions!$D$7))</f>
        <v>0.01</v>
      </c>
      <c r="AY34" s="26" t="n">
        <f aca="false">IF(AY28&gt;InputDataA_GeneralAssumptions!$E$35,InputDataA_GeneralAssumptions!$E$34,AX34+(InputDataA_GeneralAssumptions!$E$34-InputDataA_GeneralAssumptions!$I$34)/(InputDataA_GeneralAssumptions!$E$35-InputDataA_GeneralAssumptions!$D$7))</f>
        <v>0.01</v>
      </c>
      <c r="AZ34" s="26" t="n">
        <f aca="false">IF(AZ28&gt;InputDataA_GeneralAssumptions!$E$35,InputDataA_GeneralAssumptions!$E$34,AY34+(InputDataA_GeneralAssumptions!$E$34-InputDataA_GeneralAssumptions!$I$34)/(InputDataA_GeneralAssumptions!$E$35-InputDataA_GeneralAssumptions!$D$7))</f>
        <v>0.01</v>
      </c>
      <c r="BA34" s="26" t="n">
        <f aca="false">IF(BA28&gt;InputDataA_GeneralAssumptions!$E$35,InputDataA_GeneralAssumptions!$E$34,AZ34+(InputDataA_GeneralAssumptions!$E$34-InputDataA_GeneralAssumptions!$I$34)/(InputDataA_GeneralAssumptions!$E$35-InputDataA_GeneralAssumptions!$D$7))</f>
        <v>0.01</v>
      </c>
      <c r="BB34" s="26" t="n">
        <f aca="false">IF(BB28&gt;InputDataA_GeneralAssumptions!$E$35,InputDataA_GeneralAssumptions!$E$34,BA34+(InputDataA_GeneralAssumptions!$E$34-InputDataA_GeneralAssumptions!$I$34)/(InputDataA_GeneralAssumptions!$E$35-InputDataA_GeneralAssumptions!$D$7))</f>
        <v>0.01</v>
      </c>
      <c r="BC34" s="26" t="n">
        <f aca="false">IF(BC28&gt;InputDataA_GeneralAssumptions!$E$35,InputDataA_GeneralAssumptions!$E$34,BB34+(InputDataA_GeneralAssumptions!$E$34-InputDataA_GeneralAssumptions!$I$34)/(InputDataA_GeneralAssumptions!$E$35-InputDataA_GeneralAssumptions!$D$7))</f>
        <v>0.01</v>
      </c>
      <c r="BD34" s="26" t="n">
        <f aca="false">IF(BD28&gt;InputDataA_GeneralAssumptions!$E$35,InputDataA_GeneralAssumptions!$E$34,BC34+(InputDataA_GeneralAssumptions!$E$34-InputDataA_GeneralAssumptions!$I$34)/(InputDataA_GeneralAssumptions!$E$35-InputDataA_GeneralAssumptions!$D$7))</f>
        <v>0.01</v>
      </c>
      <c r="BE34" s="26" t="n">
        <f aca="false">IF(BE28&gt;InputDataA_GeneralAssumptions!$E$35,InputDataA_GeneralAssumptions!$E$34,BD34+(InputDataA_GeneralAssumptions!$E$34-InputDataA_GeneralAssumptions!$I$34)/(InputDataA_GeneralAssumptions!$E$35-InputDataA_GeneralAssumptions!$D$7))</f>
        <v>0.01</v>
      </c>
      <c r="BF34" s="26" t="n">
        <f aca="false">IF(BF28&gt;InputDataA_GeneralAssumptions!$E$35,InputDataA_GeneralAssumptions!$E$34,BE34+(InputDataA_GeneralAssumptions!$E$34-InputDataA_GeneralAssumptions!$I$34)/(InputDataA_GeneralAssumptions!$E$35-InputDataA_GeneralAssumptions!$D$7))</f>
        <v>0.01</v>
      </c>
      <c r="BG34" s="26" t="n">
        <f aca="false">IF(BG28&gt;InputDataA_GeneralAssumptions!$E$35,InputDataA_GeneralAssumptions!$E$34,BF34+(InputDataA_GeneralAssumptions!$E$34-InputDataA_GeneralAssumptions!$I$34)/(InputDataA_GeneralAssumptions!$E$35-InputDataA_GeneralAssumptions!$D$7))</f>
        <v>0.01</v>
      </c>
      <c r="BH34" s="26" t="n">
        <f aca="false">IF(BH28&gt;InputDataA_GeneralAssumptions!$E$35,InputDataA_GeneralAssumptions!$E$34,BG34+(InputDataA_GeneralAssumptions!$E$34-InputDataA_GeneralAssumptions!$I$34)/(InputDataA_GeneralAssumptions!$E$35-InputDataA_GeneralAssumptions!$D$7))</f>
        <v>0.01</v>
      </c>
      <c r="BI34" s="26" t="n">
        <f aca="false">IF(BI28&gt;InputDataA_GeneralAssumptions!$E$35,InputDataA_GeneralAssumptions!$E$34,BH34+(InputDataA_GeneralAssumptions!$E$34-InputDataA_GeneralAssumptions!$I$34)/(InputDataA_GeneralAssumptions!$E$35-InputDataA_GeneralAssumptions!$D$7))</f>
        <v>0.01</v>
      </c>
      <c r="BJ34" s="26" t="n">
        <f aca="false">IF(BJ28&gt;InputDataA_GeneralAssumptions!$E$35,InputDataA_GeneralAssumptions!$E$34,BI34+(InputDataA_GeneralAssumptions!$E$34-InputDataA_GeneralAssumptions!$I$34)/(InputDataA_GeneralAssumptions!$E$35-InputDataA_GeneralAssumptions!$D$7))</f>
        <v>0.01</v>
      </c>
      <c r="BK34" s="26" t="n">
        <f aca="false">IF(BK28&gt;InputDataA_GeneralAssumptions!$E$35,InputDataA_GeneralAssumptions!$E$34,BJ34+(InputDataA_GeneralAssumptions!$E$34-InputDataA_GeneralAssumptions!$I$34)/(InputDataA_GeneralAssumptions!$E$35-InputDataA_GeneralAssumptions!$D$7))</f>
        <v>0.01</v>
      </c>
      <c r="BL34" s="26" t="n">
        <f aca="false">IF(BL28&gt;InputDataA_GeneralAssumptions!$E$35,InputDataA_GeneralAssumptions!$E$34,BK34+(InputDataA_GeneralAssumptions!$E$34-InputDataA_GeneralAssumptions!$I$34)/(InputDataA_GeneralAssumptions!$E$35-InputDataA_GeneralAssumptions!$D$7))</f>
        <v>0.01</v>
      </c>
      <c r="BM34" s="26" t="n">
        <f aca="false">IF(BM28&gt;InputDataA_GeneralAssumptions!$E$35,InputDataA_GeneralAssumptions!$E$34,BL34+(InputDataA_GeneralAssumptions!$E$34-InputDataA_GeneralAssumptions!$I$34)/(InputDataA_GeneralAssumptions!$E$35-InputDataA_GeneralAssumptions!$D$7))</f>
        <v>0.01</v>
      </c>
      <c r="BN34" s="26" t="n">
        <f aca="false">IF(BN28&gt;InputDataA_GeneralAssumptions!$E$35,InputDataA_GeneralAssumptions!$E$34,BM34+(InputDataA_GeneralAssumptions!$E$34-InputDataA_GeneralAssumptions!$I$34)/(InputDataA_GeneralAssumptions!$E$35-InputDataA_GeneralAssumptions!$D$7))</f>
        <v>0.01</v>
      </c>
      <c r="BO34" s="26" t="n">
        <f aca="false">IF(BO28&gt;InputDataA_GeneralAssumptions!$E$35,InputDataA_GeneralAssumptions!$E$34,BN34+(InputDataA_GeneralAssumptions!$E$34-InputDataA_GeneralAssumptions!$I$34)/(InputDataA_GeneralAssumptions!$E$35-InputDataA_GeneralAssumptions!$D$7))</f>
        <v>0.01</v>
      </c>
      <c r="BP34" s="26" t="n">
        <f aca="false">IF(BP28&gt;InputDataA_GeneralAssumptions!$E$35,InputDataA_GeneralAssumptions!$E$34,BO34+(InputDataA_GeneralAssumptions!$E$34-InputDataA_GeneralAssumptions!$I$34)/(InputDataA_GeneralAssumptions!$E$35-InputDataA_GeneralAssumptions!$D$7))</f>
        <v>0.01</v>
      </c>
      <c r="BQ34" s="26" t="n">
        <f aca="false">IF(BQ28&gt;InputDataA_GeneralAssumptions!$E$35,InputDataA_GeneralAssumptions!$E$34,BP34+(InputDataA_GeneralAssumptions!$E$34-InputDataA_GeneralAssumptions!$I$34)/(InputDataA_GeneralAssumptions!$E$35-InputDataA_GeneralAssumptions!$D$7))</f>
        <v>0.01</v>
      </c>
      <c r="BR34" s="26" t="n">
        <f aca="false">IF(BR28&gt;InputDataA_GeneralAssumptions!$E$35,InputDataA_GeneralAssumptions!$E$34,BQ34+(InputDataA_GeneralAssumptions!$E$34-InputDataA_GeneralAssumptions!$I$34)/(InputDataA_GeneralAssumptions!$E$35-InputDataA_GeneralAssumptions!$D$7))</f>
        <v>0.01</v>
      </c>
      <c r="BS34" s="26" t="n">
        <f aca="false">IF(BS28&gt;InputDataA_GeneralAssumptions!$E$35,InputDataA_GeneralAssumptions!$E$34,BR34+(InputDataA_GeneralAssumptions!$E$34-InputDataA_GeneralAssumptions!$I$34)/(InputDataA_GeneralAssumptions!$E$35-InputDataA_GeneralAssumptions!$D$7))</f>
        <v>0.01</v>
      </c>
      <c r="BT34" s="26" t="n">
        <f aca="false">IF(BT28&gt;InputDataA_GeneralAssumptions!$E$35,InputDataA_GeneralAssumptions!$E$34,BS34+(InputDataA_GeneralAssumptions!$E$34-InputDataA_GeneralAssumptions!$I$34)/(InputDataA_GeneralAssumptions!$E$35-InputDataA_GeneralAssumptions!$D$7))</f>
        <v>0.01</v>
      </c>
      <c r="BU34" s="26" t="n">
        <f aca="false">IF(BU28&gt;InputDataA_GeneralAssumptions!$E$35,InputDataA_GeneralAssumptions!$E$34,BT34+(InputDataA_GeneralAssumptions!$E$34-InputDataA_GeneralAssumptions!$I$34)/(InputDataA_GeneralAssumptions!$E$35-InputDataA_GeneralAssumptions!$D$7))</f>
        <v>0.01</v>
      </c>
      <c r="BV34" s="26" t="n">
        <f aca="false">IF(BV28&gt;InputDataA_GeneralAssumptions!$E$35,InputDataA_GeneralAssumptions!$E$34,BU34+(InputDataA_GeneralAssumptions!$E$34-InputDataA_GeneralAssumptions!$I$34)/(InputDataA_GeneralAssumptions!$E$35-InputDataA_GeneralAssumptions!$D$7))</f>
        <v>0.01</v>
      </c>
      <c r="BW34" s="26" t="n">
        <f aca="false">IF(BW28&gt;InputDataA_GeneralAssumptions!$E$35,InputDataA_GeneralAssumptions!$E$34,BV34+(InputDataA_GeneralAssumptions!$E$34-InputDataA_GeneralAssumptions!$I$34)/(InputDataA_GeneralAssumptions!$E$35-InputDataA_GeneralAssumptions!$D$7))</f>
        <v>0.01</v>
      </c>
    </row>
    <row r="35" customFormat="false" ht="15.75" hidden="false" customHeight="false" outlineLevel="0" collapsed="false">
      <c r="B35" s="54" t="s">
        <v>139</v>
      </c>
      <c r="C35" s="55" t="s">
        <v>94</v>
      </c>
      <c r="D35" s="137" t="n">
        <v>2030</v>
      </c>
      <c r="E35" s="56" t="n">
        <f aca="false">D35</f>
        <v>2030</v>
      </c>
      <c r="F35" s="136"/>
      <c r="G35" s="114" t="s">
        <v>132</v>
      </c>
      <c r="H35" s="138" t="str">
        <f aca="false">H34</f>
        <v>(e.g. 0.02)</v>
      </c>
      <c r="I35" s="115" t="n">
        <f aca="false">IF(VLOOKUP(InputDataA_GeneralAssumptions!$D$33,DataSummary!$A$110:$B$112,2,FALSE())=1,InputDataA_GeneralAssumptions!I33,InputDataA_GeneralAssumptions!I34)</f>
        <v>0.01</v>
      </c>
      <c r="J35" s="115" t="n">
        <f aca="false">IF(VLOOKUP(InputDataA_GeneralAssumptions!$D$33,DataSummary!$A$110:$B$112,2,FALSE())=1,InputDataA_GeneralAssumptions!J33,InputDataA_GeneralAssumptions!J34)</f>
        <v>0.01</v>
      </c>
      <c r="K35" s="115" t="n">
        <f aca="false">IF(VLOOKUP(InputDataA_GeneralAssumptions!$D$33,DataSummary!$A$110:$B$112,2,FALSE())=1,InputDataA_GeneralAssumptions!K33,InputDataA_GeneralAssumptions!K34)</f>
        <v>0.01</v>
      </c>
      <c r="L35" s="115" t="n">
        <f aca="false">IF(VLOOKUP(InputDataA_GeneralAssumptions!$D$33,DataSummary!$A$110:$B$112,2,FALSE())=1,InputDataA_GeneralAssumptions!L33,InputDataA_GeneralAssumptions!L34)</f>
        <v>0.01</v>
      </c>
      <c r="M35" s="115" t="n">
        <f aca="false">IF(VLOOKUP(InputDataA_GeneralAssumptions!$D$33,DataSummary!$A$110:$B$112,2,FALSE())=1,InputDataA_GeneralAssumptions!M33,InputDataA_GeneralAssumptions!M34)</f>
        <v>0.01</v>
      </c>
      <c r="N35" s="115" t="n">
        <f aca="false">IF(VLOOKUP(InputDataA_GeneralAssumptions!$D$33,DataSummary!$A$110:$B$112,2,FALSE())=1,InputDataA_GeneralAssumptions!N33,InputDataA_GeneralAssumptions!N34)</f>
        <v>0.01</v>
      </c>
      <c r="O35" s="115" t="n">
        <f aca="false">IF(VLOOKUP(InputDataA_GeneralAssumptions!$D$33,DataSummary!$A$110:$B$112,2,FALSE())=1,InputDataA_GeneralAssumptions!O33,InputDataA_GeneralAssumptions!O34)</f>
        <v>0.01</v>
      </c>
      <c r="P35" s="115" t="n">
        <f aca="false">IF(VLOOKUP(InputDataA_GeneralAssumptions!$D$33,DataSummary!$A$110:$B$112,2,FALSE())=1,InputDataA_GeneralAssumptions!P33,InputDataA_GeneralAssumptions!P34)</f>
        <v>0.01</v>
      </c>
      <c r="Q35" s="115" t="n">
        <f aca="false">IF(VLOOKUP(InputDataA_GeneralAssumptions!$D$33,DataSummary!$A$110:$B$112,2,FALSE())=1,InputDataA_GeneralAssumptions!Q33,InputDataA_GeneralAssumptions!Q34)</f>
        <v>0.01</v>
      </c>
      <c r="R35" s="115" t="n">
        <f aca="false">IF(VLOOKUP(InputDataA_GeneralAssumptions!$D$33,DataSummary!$A$110:$B$112,2,FALSE())=1,InputDataA_GeneralAssumptions!R33,InputDataA_GeneralAssumptions!R34)</f>
        <v>0.01</v>
      </c>
      <c r="S35" s="115" t="n">
        <f aca="false">IF(VLOOKUP(InputDataA_GeneralAssumptions!$D$33,DataSummary!$A$110:$B$112,2,FALSE())=1,InputDataA_GeneralAssumptions!S33,InputDataA_GeneralAssumptions!S34)</f>
        <v>0.01</v>
      </c>
      <c r="T35" s="115" t="n">
        <f aca="false">IF(VLOOKUP(InputDataA_GeneralAssumptions!$D$33,DataSummary!$A$110:$B$112,2,FALSE())=1,InputDataA_GeneralAssumptions!T33,InputDataA_GeneralAssumptions!T34)</f>
        <v>0.01</v>
      </c>
      <c r="U35" s="115" t="n">
        <f aca="false">IF(VLOOKUP(InputDataA_GeneralAssumptions!$D$33,DataSummary!$A$110:$B$112,2,FALSE())=1,InputDataA_GeneralAssumptions!U33,InputDataA_GeneralAssumptions!U34)</f>
        <v>0.01</v>
      </c>
      <c r="V35" s="115" t="n">
        <f aca="false">IF(VLOOKUP(InputDataA_GeneralAssumptions!$D$33,DataSummary!$A$110:$B$112,2,FALSE())=1,InputDataA_GeneralAssumptions!V33,InputDataA_GeneralAssumptions!V34)</f>
        <v>0.01</v>
      </c>
      <c r="W35" s="115" t="n">
        <f aca="false">IF(VLOOKUP(InputDataA_GeneralAssumptions!$D$33,DataSummary!$A$110:$B$112,2,FALSE())=1,InputDataA_GeneralAssumptions!W33,InputDataA_GeneralAssumptions!W34)</f>
        <v>0.01</v>
      </c>
      <c r="X35" s="115" t="n">
        <f aca="false">IF(VLOOKUP(InputDataA_GeneralAssumptions!$D$33,DataSummary!$A$110:$B$112,2,FALSE())=1,InputDataA_GeneralAssumptions!X33,InputDataA_GeneralAssumptions!X34)</f>
        <v>0.01</v>
      </c>
      <c r="Y35" s="115" t="n">
        <f aca="false">IF(VLOOKUP(InputDataA_GeneralAssumptions!$D$33,DataSummary!$A$110:$B$112,2,FALSE())=1,InputDataA_GeneralAssumptions!Y33,InputDataA_GeneralAssumptions!Y34)</f>
        <v>0.01</v>
      </c>
      <c r="Z35" s="115" t="n">
        <f aca="false">IF(VLOOKUP(InputDataA_GeneralAssumptions!$D$33,DataSummary!$A$110:$B$112,2,FALSE())=1,InputDataA_GeneralAssumptions!Z33,InputDataA_GeneralAssumptions!Z34)</f>
        <v>0.01</v>
      </c>
      <c r="AA35" s="115" t="n">
        <f aca="false">IF(VLOOKUP(InputDataA_GeneralAssumptions!$D$33,DataSummary!$A$110:$B$112,2,FALSE())=1,InputDataA_GeneralAssumptions!AA33,InputDataA_GeneralAssumptions!AA34)</f>
        <v>0.01</v>
      </c>
      <c r="AB35" s="115" t="n">
        <f aca="false">IF(VLOOKUP(InputDataA_GeneralAssumptions!$D$33,DataSummary!$A$110:$B$112,2,FALSE())=1,InputDataA_GeneralAssumptions!AB33,InputDataA_GeneralAssumptions!AB34)</f>
        <v>0.01</v>
      </c>
      <c r="AC35" s="115" t="n">
        <f aca="false">IF(VLOOKUP(InputDataA_GeneralAssumptions!$D$33,DataSummary!$A$110:$B$112,2,FALSE())=1,InputDataA_GeneralAssumptions!AC33,InputDataA_GeneralAssumptions!AC34)</f>
        <v>0.01</v>
      </c>
      <c r="AD35" s="115" t="n">
        <f aca="false">IF(VLOOKUP(InputDataA_GeneralAssumptions!$D$33,DataSummary!$A$110:$B$112,2,FALSE())=1,InputDataA_GeneralAssumptions!AD33,InputDataA_GeneralAssumptions!AD34)</f>
        <v>0.01</v>
      </c>
      <c r="AE35" s="115" t="n">
        <f aca="false">IF(VLOOKUP(InputDataA_GeneralAssumptions!$D$33,DataSummary!$A$110:$B$112,2,FALSE())=1,InputDataA_GeneralAssumptions!AE33,InputDataA_GeneralAssumptions!AE34)</f>
        <v>0.01</v>
      </c>
      <c r="AF35" s="115" t="n">
        <f aca="false">IF(VLOOKUP(InputDataA_GeneralAssumptions!$D$33,DataSummary!$A$110:$B$112,2,FALSE())=1,InputDataA_GeneralAssumptions!AF33,InputDataA_GeneralAssumptions!AF34)</f>
        <v>0.01</v>
      </c>
      <c r="AG35" s="115" t="n">
        <f aca="false">IF(VLOOKUP(InputDataA_GeneralAssumptions!$D$33,DataSummary!$A$110:$B$112,2,FALSE())=1,InputDataA_GeneralAssumptions!AG33,InputDataA_GeneralAssumptions!AG34)</f>
        <v>0.01</v>
      </c>
      <c r="AH35" s="115" t="n">
        <f aca="false">IF(VLOOKUP(InputDataA_GeneralAssumptions!$D$33,DataSummary!$A$110:$B$112,2,FALSE())=1,InputDataA_GeneralAssumptions!AH33,InputDataA_GeneralAssumptions!AH34)</f>
        <v>0.01</v>
      </c>
      <c r="AI35" s="115" t="n">
        <f aca="false">IF(VLOOKUP(InputDataA_GeneralAssumptions!$D$33,DataSummary!$A$110:$B$112,2,FALSE())=1,InputDataA_GeneralAssumptions!AI33,InputDataA_GeneralAssumptions!AI34)</f>
        <v>0.01</v>
      </c>
      <c r="AJ35" s="115" t="n">
        <f aca="false">IF(VLOOKUP(InputDataA_GeneralAssumptions!$D$33,DataSummary!$A$110:$B$112,2,FALSE())=1,InputDataA_GeneralAssumptions!AJ33,InputDataA_GeneralAssumptions!AJ34)</f>
        <v>0.01</v>
      </c>
      <c r="AK35" s="115" t="n">
        <f aca="false">IF(VLOOKUP(InputDataA_GeneralAssumptions!$D$33,DataSummary!$A$110:$B$112,2,FALSE())=1,InputDataA_GeneralAssumptions!AK33,InputDataA_GeneralAssumptions!AK34)</f>
        <v>0.01</v>
      </c>
      <c r="AL35" s="115" t="n">
        <f aca="false">IF(VLOOKUP(InputDataA_GeneralAssumptions!$D$33,DataSummary!$A$110:$B$112,2,FALSE())=1,InputDataA_GeneralAssumptions!AL33,InputDataA_GeneralAssumptions!AL34)</f>
        <v>0.01</v>
      </c>
      <c r="AM35" s="115" t="n">
        <f aca="false">IF(VLOOKUP(InputDataA_GeneralAssumptions!$D$33,DataSummary!$A$110:$B$112,2,FALSE())=1,InputDataA_GeneralAssumptions!AM33,InputDataA_GeneralAssumptions!AM34)</f>
        <v>0.01</v>
      </c>
      <c r="AN35" s="115" t="n">
        <f aca="false">IF(VLOOKUP(InputDataA_GeneralAssumptions!$D$33,DataSummary!$A$110:$B$112,2,FALSE())=1,InputDataA_GeneralAssumptions!AN33,InputDataA_GeneralAssumptions!AN34)</f>
        <v>0.01</v>
      </c>
      <c r="AO35" s="115" t="n">
        <f aca="false">IF(VLOOKUP(InputDataA_GeneralAssumptions!$D$33,DataSummary!$A$110:$B$112,2,FALSE())=1,InputDataA_GeneralAssumptions!AO33,InputDataA_GeneralAssumptions!AO34)</f>
        <v>0.01</v>
      </c>
      <c r="AP35" s="115" t="n">
        <f aca="false">IF(VLOOKUP(InputDataA_GeneralAssumptions!$D$33,DataSummary!$A$110:$B$112,2,FALSE())=1,InputDataA_GeneralAssumptions!AP33,InputDataA_GeneralAssumptions!AP34)</f>
        <v>0.01</v>
      </c>
      <c r="AQ35" s="115" t="n">
        <f aca="false">IF(VLOOKUP(InputDataA_GeneralAssumptions!$D$33,DataSummary!$A$110:$B$112,2,FALSE())=1,InputDataA_GeneralAssumptions!AQ33,InputDataA_GeneralAssumptions!AQ34)</f>
        <v>0.01</v>
      </c>
      <c r="AR35" s="115" t="n">
        <f aca="false">IF(VLOOKUP(InputDataA_GeneralAssumptions!$D$33,DataSummary!$A$110:$B$112,2,FALSE())=1,InputDataA_GeneralAssumptions!AR33,InputDataA_GeneralAssumptions!AR34)</f>
        <v>0.01</v>
      </c>
      <c r="AS35" s="115" t="n">
        <f aca="false">IF(VLOOKUP(InputDataA_GeneralAssumptions!$D$33,DataSummary!$A$110:$B$112,2,FALSE())=1,InputDataA_GeneralAssumptions!AS33,InputDataA_GeneralAssumptions!AS34)</f>
        <v>0.01</v>
      </c>
      <c r="AT35" s="115" t="n">
        <f aca="false">IF(VLOOKUP(InputDataA_GeneralAssumptions!$D$33,DataSummary!$A$110:$B$112,2,FALSE())=1,InputDataA_GeneralAssumptions!AT33,InputDataA_GeneralAssumptions!AT34)</f>
        <v>0.01</v>
      </c>
      <c r="AU35" s="115" t="n">
        <f aca="false">IF(VLOOKUP(InputDataA_GeneralAssumptions!$D$33,DataSummary!$A$110:$B$112,2,FALSE())=1,InputDataA_GeneralAssumptions!AU33,InputDataA_GeneralAssumptions!AU34)</f>
        <v>0.01</v>
      </c>
      <c r="AV35" s="115" t="n">
        <f aca="false">IF(VLOOKUP(InputDataA_GeneralAssumptions!$D$33,DataSummary!$A$110:$B$112,2,FALSE())=1,InputDataA_GeneralAssumptions!AV33,InputDataA_GeneralAssumptions!AV34)</f>
        <v>0.01</v>
      </c>
      <c r="AW35" s="115" t="n">
        <f aca="false">IF(VLOOKUP(InputDataA_GeneralAssumptions!$D$33,DataSummary!$A$110:$B$112,2,FALSE())=1,InputDataA_GeneralAssumptions!AW33,InputDataA_GeneralAssumptions!AW34)</f>
        <v>0.01</v>
      </c>
      <c r="AX35" s="115" t="n">
        <f aca="false">IF(VLOOKUP(InputDataA_GeneralAssumptions!$D$33,DataSummary!$A$110:$B$112,2,FALSE())=1,InputDataA_GeneralAssumptions!AX33,InputDataA_GeneralAssumptions!AX34)</f>
        <v>0.01</v>
      </c>
      <c r="AY35" s="115" t="n">
        <f aca="false">IF(VLOOKUP(InputDataA_GeneralAssumptions!$D$33,DataSummary!$A$110:$B$112,2,FALSE())=1,InputDataA_GeneralAssumptions!AY33,InputDataA_GeneralAssumptions!AY34)</f>
        <v>0.01</v>
      </c>
      <c r="AZ35" s="115" t="n">
        <f aca="false">IF(VLOOKUP(InputDataA_GeneralAssumptions!$D$33,DataSummary!$A$110:$B$112,2,FALSE())=1,InputDataA_GeneralAssumptions!AZ33,InputDataA_GeneralAssumptions!AZ34)</f>
        <v>0.01</v>
      </c>
      <c r="BA35" s="115" t="n">
        <f aca="false">IF(VLOOKUP(InputDataA_GeneralAssumptions!$D$33,DataSummary!$A$110:$B$112,2,FALSE())=1,InputDataA_GeneralAssumptions!BA33,InputDataA_GeneralAssumptions!BA34)</f>
        <v>0.01</v>
      </c>
      <c r="BB35" s="115" t="n">
        <f aca="false">IF(VLOOKUP(InputDataA_GeneralAssumptions!$D$33,DataSummary!$A$110:$B$112,2,FALSE())=1,InputDataA_GeneralAssumptions!BB33,InputDataA_GeneralAssumptions!BB34)</f>
        <v>0.01</v>
      </c>
      <c r="BC35" s="115" t="n">
        <f aca="false">IF(VLOOKUP(InputDataA_GeneralAssumptions!$D$33,DataSummary!$A$110:$B$112,2,FALSE())=1,InputDataA_GeneralAssumptions!BC33,InputDataA_GeneralAssumptions!BC34)</f>
        <v>0.01</v>
      </c>
      <c r="BD35" s="115" t="n">
        <f aca="false">IF(VLOOKUP(InputDataA_GeneralAssumptions!$D$33,DataSummary!$A$110:$B$112,2,FALSE())=1,InputDataA_GeneralAssumptions!BD33,InputDataA_GeneralAssumptions!BD34)</f>
        <v>0.01</v>
      </c>
      <c r="BE35" s="115" t="n">
        <f aca="false">IF(VLOOKUP(InputDataA_GeneralAssumptions!$D$33,DataSummary!$A$110:$B$112,2,FALSE())=1,InputDataA_GeneralAssumptions!BE33,InputDataA_GeneralAssumptions!BE34)</f>
        <v>0.01</v>
      </c>
      <c r="BF35" s="115" t="n">
        <f aca="false">IF(VLOOKUP(InputDataA_GeneralAssumptions!$D$33,DataSummary!$A$110:$B$112,2,FALSE())=1,InputDataA_GeneralAssumptions!BF33,InputDataA_GeneralAssumptions!BF34)</f>
        <v>0.01</v>
      </c>
      <c r="BG35" s="115" t="n">
        <f aca="false">IF(VLOOKUP(InputDataA_GeneralAssumptions!$D$33,DataSummary!$A$110:$B$112,2,FALSE())=1,InputDataA_GeneralAssumptions!BG33,InputDataA_GeneralAssumptions!BG34)</f>
        <v>0.01</v>
      </c>
      <c r="BH35" s="115" t="n">
        <f aca="false">IF(VLOOKUP(InputDataA_GeneralAssumptions!$D$33,DataSummary!$A$110:$B$112,2,FALSE())=1,InputDataA_GeneralAssumptions!BH33,InputDataA_GeneralAssumptions!BH34)</f>
        <v>0.01</v>
      </c>
      <c r="BI35" s="115" t="n">
        <f aca="false">IF(VLOOKUP(InputDataA_GeneralAssumptions!$D$33,DataSummary!$A$110:$B$112,2,FALSE())=1,InputDataA_GeneralAssumptions!BI33,InputDataA_GeneralAssumptions!BI34)</f>
        <v>0.01</v>
      </c>
      <c r="BJ35" s="115" t="n">
        <f aca="false">IF(VLOOKUP(InputDataA_GeneralAssumptions!$D$33,DataSummary!$A$110:$B$112,2,FALSE())=1,InputDataA_GeneralAssumptions!BJ33,InputDataA_GeneralAssumptions!BJ34)</f>
        <v>0.01</v>
      </c>
      <c r="BK35" s="115" t="n">
        <f aca="false">IF(VLOOKUP(InputDataA_GeneralAssumptions!$D$33,DataSummary!$A$110:$B$112,2,FALSE())=1,InputDataA_GeneralAssumptions!BK33,InputDataA_GeneralAssumptions!BK34)</f>
        <v>0.01</v>
      </c>
      <c r="BL35" s="115" t="n">
        <f aca="false">IF(VLOOKUP(InputDataA_GeneralAssumptions!$D$33,DataSummary!$A$110:$B$112,2,FALSE())=1,InputDataA_GeneralAssumptions!BL33,InputDataA_GeneralAssumptions!BL34)</f>
        <v>0.01</v>
      </c>
      <c r="BM35" s="115" t="n">
        <f aca="false">IF(VLOOKUP(InputDataA_GeneralAssumptions!$D$33,DataSummary!$A$110:$B$112,2,FALSE())=1,InputDataA_GeneralAssumptions!BM33,InputDataA_GeneralAssumptions!BM34)</f>
        <v>0.01</v>
      </c>
      <c r="BN35" s="115" t="n">
        <f aca="false">IF(VLOOKUP(InputDataA_GeneralAssumptions!$D$33,DataSummary!$A$110:$B$112,2,FALSE())=1,InputDataA_GeneralAssumptions!BN33,InputDataA_GeneralAssumptions!BN34)</f>
        <v>0.01</v>
      </c>
      <c r="BO35" s="115" t="n">
        <f aca="false">IF(VLOOKUP(InputDataA_GeneralAssumptions!$D$33,DataSummary!$A$110:$B$112,2,FALSE())=1,InputDataA_GeneralAssumptions!BO33,InputDataA_GeneralAssumptions!BO34)</f>
        <v>0.01</v>
      </c>
      <c r="BP35" s="115" t="n">
        <f aca="false">IF(VLOOKUP(InputDataA_GeneralAssumptions!$D$33,DataSummary!$A$110:$B$112,2,FALSE())=1,InputDataA_GeneralAssumptions!BP33,InputDataA_GeneralAssumptions!BP34)</f>
        <v>0.01</v>
      </c>
      <c r="BQ35" s="115" t="n">
        <f aca="false">IF(VLOOKUP(InputDataA_GeneralAssumptions!$D$33,DataSummary!$A$110:$B$112,2,FALSE())=1,InputDataA_GeneralAssumptions!BQ33,InputDataA_GeneralAssumptions!BQ34)</f>
        <v>0.01</v>
      </c>
      <c r="BR35" s="115" t="n">
        <f aca="false">IF(VLOOKUP(InputDataA_GeneralAssumptions!$D$33,DataSummary!$A$110:$B$112,2,FALSE())=1,InputDataA_GeneralAssumptions!BR33,InputDataA_GeneralAssumptions!BR34)</f>
        <v>0.01</v>
      </c>
      <c r="BS35" s="115" t="n">
        <f aca="false">IF(VLOOKUP(InputDataA_GeneralAssumptions!$D$33,DataSummary!$A$110:$B$112,2,FALSE())=1,InputDataA_GeneralAssumptions!BS33,InputDataA_GeneralAssumptions!BS34)</f>
        <v>0.01</v>
      </c>
      <c r="BT35" s="115" t="n">
        <f aca="false">IF(VLOOKUP(InputDataA_GeneralAssumptions!$D$33,DataSummary!$A$110:$B$112,2,FALSE())=1,InputDataA_GeneralAssumptions!BT33,InputDataA_GeneralAssumptions!BT34)</f>
        <v>0.01</v>
      </c>
      <c r="BU35" s="115" t="n">
        <f aca="false">IF(VLOOKUP(InputDataA_GeneralAssumptions!$D$33,DataSummary!$A$110:$B$112,2,FALSE())=1,InputDataA_GeneralAssumptions!BU33,InputDataA_GeneralAssumptions!BU34)</f>
        <v>0.01</v>
      </c>
      <c r="BV35" s="115" t="n">
        <f aca="false">IF(VLOOKUP(InputDataA_GeneralAssumptions!$D$33,DataSummary!$A$110:$B$112,2,FALSE())=1,InputDataA_GeneralAssumptions!BV33,InputDataA_GeneralAssumptions!BV34)</f>
        <v>0.01</v>
      </c>
      <c r="BW35" s="115" t="n">
        <f aca="false">IF(VLOOKUP(InputDataA_GeneralAssumptions!$D$33,DataSummary!$A$110:$B$112,2,FALSE())=1,InputDataA_GeneralAssumptions!BW33,InputDataA_GeneralAssumptions!BW34)</f>
        <v>0.01</v>
      </c>
    </row>
    <row r="36" customFormat="false" ht="15.75" hidden="false" customHeight="false" outlineLevel="0" collapsed="false">
      <c r="B36" s="139"/>
      <c r="C36" s="60"/>
      <c r="D36" s="140"/>
      <c r="E36" s="141"/>
    </row>
    <row r="38" customFormat="false" ht="15.75" hidden="false" customHeight="false" outlineLevel="0" collapsed="false">
      <c r="B38" s="97" t="s">
        <v>140</v>
      </c>
      <c r="C38" s="142"/>
      <c r="D38" s="143"/>
      <c r="E38" s="144"/>
      <c r="F38" s="145" t="str">
        <f aca="false">D39</f>
        <v>Automatic</v>
      </c>
      <c r="G38" s="146" t="s">
        <v>141</v>
      </c>
      <c r="H38" s="102" t="s">
        <v>117</v>
      </c>
      <c r="I38" s="103" t="n">
        <f aca="false">InputDataA_GeneralAssumptions!$D$7</f>
        <v>2019</v>
      </c>
      <c r="J38" s="104" t="n">
        <f aca="false">I38+1</f>
        <v>2020</v>
      </c>
      <c r="K38" s="104" t="n">
        <f aca="false">J38+1</f>
        <v>2021</v>
      </c>
      <c r="L38" s="104" t="n">
        <f aca="false">K38+1</f>
        <v>2022</v>
      </c>
      <c r="M38" s="104" t="n">
        <f aca="false">L38+1</f>
        <v>2023</v>
      </c>
      <c r="N38" s="104" t="n">
        <f aca="false">M38+1</f>
        <v>2024</v>
      </c>
      <c r="O38" s="104" t="n">
        <f aca="false">N38+1</f>
        <v>2025</v>
      </c>
      <c r="P38" s="104" t="n">
        <f aca="false">O38+1</f>
        <v>2026</v>
      </c>
      <c r="Q38" s="104" t="n">
        <f aca="false">P38+1</f>
        <v>2027</v>
      </c>
      <c r="R38" s="104" t="n">
        <f aca="false">Q38+1</f>
        <v>2028</v>
      </c>
      <c r="S38" s="104" t="n">
        <f aca="false">R38+1</f>
        <v>2029</v>
      </c>
      <c r="T38" s="104" t="n">
        <f aca="false">S38+1</f>
        <v>2030</v>
      </c>
      <c r="U38" s="104" t="n">
        <f aca="false">T38+1</f>
        <v>2031</v>
      </c>
      <c r="V38" s="104" t="n">
        <f aca="false">U38+1</f>
        <v>2032</v>
      </c>
      <c r="W38" s="104" t="n">
        <f aca="false">V38+1</f>
        <v>2033</v>
      </c>
      <c r="X38" s="104" t="n">
        <f aca="false">W38+1</f>
        <v>2034</v>
      </c>
      <c r="Y38" s="104" t="n">
        <f aca="false">X38+1</f>
        <v>2035</v>
      </c>
      <c r="Z38" s="104" t="n">
        <f aca="false">Y38+1</f>
        <v>2036</v>
      </c>
      <c r="AA38" s="104" t="n">
        <f aca="false">Z38+1</f>
        <v>2037</v>
      </c>
      <c r="AB38" s="104" t="n">
        <f aca="false">AA38+1</f>
        <v>2038</v>
      </c>
      <c r="AC38" s="104" t="n">
        <f aca="false">AB38+1</f>
        <v>2039</v>
      </c>
      <c r="AD38" s="104" t="n">
        <f aca="false">AC38+1</f>
        <v>2040</v>
      </c>
      <c r="AE38" s="104" t="n">
        <f aca="false">AD38+1</f>
        <v>2041</v>
      </c>
      <c r="AF38" s="104" t="n">
        <f aca="false">AE38+1</f>
        <v>2042</v>
      </c>
      <c r="AG38" s="104" t="n">
        <f aca="false">AF38+1</f>
        <v>2043</v>
      </c>
      <c r="AH38" s="104" t="n">
        <f aca="false">AG38+1</f>
        <v>2044</v>
      </c>
      <c r="AI38" s="104" t="n">
        <f aca="false">AH38+1</f>
        <v>2045</v>
      </c>
      <c r="AJ38" s="104" t="n">
        <f aca="false">AI38+1</f>
        <v>2046</v>
      </c>
      <c r="AK38" s="104" t="n">
        <f aca="false">AJ38+1</f>
        <v>2047</v>
      </c>
      <c r="AL38" s="104" t="n">
        <f aca="false">AK38+1</f>
        <v>2048</v>
      </c>
      <c r="AM38" s="104" t="n">
        <f aca="false">AL38+1</f>
        <v>2049</v>
      </c>
      <c r="AN38" s="104" t="n">
        <f aca="false">AM38+1</f>
        <v>2050</v>
      </c>
      <c r="AO38" s="104" t="n">
        <f aca="false">AN38+1</f>
        <v>2051</v>
      </c>
      <c r="AP38" s="104" t="n">
        <f aca="false">AO38+1</f>
        <v>2052</v>
      </c>
      <c r="AQ38" s="104" t="n">
        <f aca="false">AP38+1</f>
        <v>2053</v>
      </c>
      <c r="AR38" s="104" t="n">
        <f aca="false">AQ38+1</f>
        <v>2054</v>
      </c>
      <c r="AS38" s="105" t="n">
        <f aca="false">AR38+1</f>
        <v>2055</v>
      </c>
      <c r="AT38" s="104" t="n">
        <f aca="false">AS38+1</f>
        <v>2056</v>
      </c>
      <c r="AU38" s="104" t="n">
        <f aca="false">AT38+1</f>
        <v>2057</v>
      </c>
      <c r="AV38" s="104" t="n">
        <f aca="false">AU38+1</f>
        <v>2058</v>
      </c>
      <c r="AW38" s="104" t="n">
        <f aca="false">AV38+1</f>
        <v>2059</v>
      </c>
      <c r="AX38" s="104" t="n">
        <f aca="false">AW38+1</f>
        <v>2060</v>
      </c>
      <c r="AY38" s="104" t="n">
        <f aca="false">AX38+1</f>
        <v>2061</v>
      </c>
      <c r="AZ38" s="104" t="n">
        <f aca="false">AY38+1</f>
        <v>2062</v>
      </c>
      <c r="BA38" s="104" t="n">
        <f aca="false">AZ38+1</f>
        <v>2063</v>
      </c>
      <c r="BB38" s="104" t="n">
        <f aca="false">BA38+1</f>
        <v>2064</v>
      </c>
      <c r="BC38" s="104" t="n">
        <f aca="false">BB38+1</f>
        <v>2065</v>
      </c>
      <c r="BD38" s="104" t="n">
        <f aca="false">BC38+1</f>
        <v>2066</v>
      </c>
      <c r="BE38" s="104" t="n">
        <f aca="false">BD38+1</f>
        <v>2067</v>
      </c>
      <c r="BF38" s="104" t="n">
        <f aca="false">BE38+1</f>
        <v>2068</v>
      </c>
      <c r="BG38" s="104" t="n">
        <f aca="false">BF38+1</f>
        <v>2069</v>
      </c>
      <c r="BH38" s="104" t="n">
        <f aca="false">BG38+1</f>
        <v>2070</v>
      </c>
      <c r="BI38" s="104" t="n">
        <f aca="false">BH38+1</f>
        <v>2071</v>
      </c>
      <c r="BJ38" s="104" t="n">
        <f aca="false">BI38+1</f>
        <v>2072</v>
      </c>
      <c r="BK38" s="104" t="n">
        <f aca="false">BJ38+1</f>
        <v>2073</v>
      </c>
      <c r="BL38" s="104" t="n">
        <f aca="false">BK38+1</f>
        <v>2074</v>
      </c>
      <c r="BM38" s="104" t="n">
        <f aca="false">BL38+1</f>
        <v>2075</v>
      </c>
      <c r="BN38" s="104" t="n">
        <f aca="false">BM38+1</f>
        <v>2076</v>
      </c>
      <c r="BO38" s="104" t="n">
        <f aca="false">BN38+1</f>
        <v>2077</v>
      </c>
      <c r="BP38" s="104" t="n">
        <f aca="false">BO38+1</f>
        <v>2078</v>
      </c>
      <c r="BQ38" s="104" t="n">
        <f aca="false">BP38+1</f>
        <v>2079</v>
      </c>
      <c r="BR38" s="104" t="n">
        <f aca="false">BQ38+1</f>
        <v>2080</v>
      </c>
      <c r="BS38" s="104" t="n">
        <f aca="false">BR38+1</f>
        <v>2081</v>
      </c>
      <c r="BT38" s="104" t="n">
        <f aca="false">BS38+1</f>
        <v>2082</v>
      </c>
      <c r="BU38" s="104" t="n">
        <f aca="false">BT38+1</f>
        <v>2083</v>
      </c>
      <c r="BV38" s="104" t="n">
        <f aca="false">BU38+1</f>
        <v>2084</v>
      </c>
      <c r="BW38" s="105" t="n">
        <f aca="false">BV38+1</f>
        <v>2085</v>
      </c>
    </row>
    <row r="39" customFormat="false" ht="15.75" hidden="false" customHeight="false" outlineLevel="0" collapsed="false">
      <c r="B39" s="54" t="s">
        <v>142</v>
      </c>
      <c r="C39" s="119" t="s">
        <v>128</v>
      </c>
      <c r="D39" s="147" t="s">
        <v>129</v>
      </c>
      <c r="E39" s="147"/>
      <c r="F39" s="136" t="str">
        <f aca="false">DataSummary!N4</f>
        <v>Baseline</v>
      </c>
      <c r="G39" s="107" t="s">
        <v>120</v>
      </c>
      <c r="H39" s="108" t="s">
        <v>100</v>
      </c>
      <c r="I39" s="109" t="n">
        <f aca="false">I40</f>
        <v>0.793980026245117</v>
      </c>
      <c r="J39" s="121" t="n">
        <v>0.867282055131788</v>
      </c>
      <c r="K39" s="121" t="n">
        <v>0.867535712143367</v>
      </c>
      <c r="L39" s="121" t="n">
        <v>0.867826191157286</v>
      </c>
      <c r="M39" s="121" t="n">
        <v>0.868155951780733</v>
      </c>
      <c r="N39" s="121" t="n">
        <v>0.868527086872419</v>
      </c>
      <c r="O39" s="121" t="n">
        <v>0.868941237054123</v>
      </c>
      <c r="P39" s="121" t="n">
        <v>0.869399515691363</v>
      </c>
      <c r="Q39" s="121" t="n">
        <v>0.86990244841848</v>
      </c>
      <c r="R39" s="121" t="n">
        <v>0.87044993053921</v>
      </c>
      <c r="S39" s="121" t="n">
        <v>0.871041204639479</v>
      </c>
      <c r="T39" s="121" t="n">
        <v>0.871674859592046</v>
      </c>
      <c r="U39" s="121" t="n">
        <v>0.872348850914591</v>
      </c>
      <c r="V39" s="121" t="n">
        <v>0.873060541267164</v>
      </c>
      <c r="W39" s="121" t="n">
        <v>0.87380675883458</v>
      </c>
      <c r="X39" s="121" t="n">
        <v>0.874583870508205</v>
      </c>
      <c r="Y39" s="121" t="n">
        <v>0.875387866207173</v>
      </c>
      <c r="Z39" s="121" t="n">
        <v>0.876214450381384</v>
      </c>
      <c r="AA39" s="121" t="n">
        <v>0.877059136710734</v>
      </c>
      <c r="AB39" s="121" t="n">
        <v>0.877917342227666</v>
      </c>
      <c r="AC39" s="121" t="n">
        <v>0.878784477497895</v>
      </c>
      <c r="AD39" s="121" t="n">
        <v>0.87965603004224</v>
      </c>
      <c r="AE39" s="121" t="n">
        <v>0.88052763881371</v>
      </c>
      <c r="AF39" s="121" t="n">
        <v>0.881395158203976</v>
      </c>
      <c r="AG39" s="121" t="n">
        <v>0.882254710695549</v>
      </c>
      <c r="AH39" s="121" t="n">
        <v>0.883102727863332</v>
      </c>
      <c r="AI39" s="121" t="n">
        <v>0.883935979936114</v>
      </c>
      <c r="AJ39" s="121" t="n">
        <v>0.884751594539952</v>
      </c>
      <c r="AK39" s="121" t="n">
        <v>0.885547065555946</v>
      </c>
      <c r="AL39" s="121" t="n">
        <v>0.886320253237112</v>
      </c>
      <c r="AM39" s="121" t="n">
        <v>0.887069376851267</v>
      </c>
      <c r="AN39" s="121" t="n">
        <v>0.887793001161148</v>
      </c>
      <c r="AO39" s="121" t="n">
        <v>0.888490018033545</v>
      </c>
      <c r="AP39" s="121" t="n">
        <v>0.889159624400769</v>
      </c>
      <c r="AQ39" s="121" t="n">
        <v>0.889801297694207</v>
      </c>
      <c r="AR39" s="121" t="n">
        <v>0.890414769743824</v>
      </c>
      <c r="AS39" s="122" t="n">
        <v>0.891</v>
      </c>
      <c r="AT39" s="121" t="n">
        <f aca="false">AS39</f>
        <v>0.891</v>
      </c>
      <c r="AU39" s="121" t="n">
        <f aca="false">AT39</f>
        <v>0.891</v>
      </c>
      <c r="AV39" s="121" t="n">
        <f aca="false">AU39</f>
        <v>0.891</v>
      </c>
      <c r="AW39" s="121" t="n">
        <f aca="false">AV39</f>
        <v>0.891</v>
      </c>
      <c r="AX39" s="121" t="n">
        <f aca="false">AW39</f>
        <v>0.891</v>
      </c>
      <c r="AY39" s="121" t="n">
        <f aca="false">AX39</f>
        <v>0.891</v>
      </c>
      <c r="AZ39" s="121" t="n">
        <f aca="false">AY39</f>
        <v>0.891</v>
      </c>
      <c r="BA39" s="121" t="n">
        <f aca="false">AZ39</f>
        <v>0.891</v>
      </c>
      <c r="BB39" s="121" t="n">
        <f aca="false">BA39</f>
        <v>0.891</v>
      </c>
      <c r="BC39" s="121" t="n">
        <f aca="false">BB39</f>
        <v>0.891</v>
      </c>
      <c r="BD39" s="121" t="n">
        <f aca="false">BC39</f>
        <v>0.891</v>
      </c>
      <c r="BE39" s="121" t="n">
        <f aca="false">BD39</f>
        <v>0.891</v>
      </c>
      <c r="BF39" s="121" t="n">
        <f aca="false">BE39</f>
        <v>0.891</v>
      </c>
      <c r="BG39" s="121" t="n">
        <f aca="false">BF39</f>
        <v>0.891</v>
      </c>
      <c r="BH39" s="121" t="n">
        <f aca="false">BG39</f>
        <v>0.891</v>
      </c>
      <c r="BI39" s="121" t="n">
        <f aca="false">BH39</f>
        <v>0.891</v>
      </c>
      <c r="BJ39" s="121" t="n">
        <f aca="false">BI39</f>
        <v>0.891</v>
      </c>
      <c r="BK39" s="121" t="n">
        <f aca="false">BJ39</f>
        <v>0.891</v>
      </c>
      <c r="BL39" s="121" t="n">
        <f aca="false">BK39</f>
        <v>0.891</v>
      </c>
      <c r="BM39" s="121" t="n">
        <f aca="false">BL39</f>
        <v>0.891</v>
      </c>
      <c r="BN39" s="121" t="n">
        <f aca="false">BM39</f>
        <v>0.891</v>
      </c>
      <c r="BO39" s="121" t="n">
        <f aca="false">BN39</f>
        <v>0.891</v>
      </c>
      <c r="BP39" s="121" t="n">
        <f aca="false">BO39</f>
        <v>0.891</v>
      </c>
      <c r="BQ39" s="121" t="n">
        <f aca="false">BP39</f>
        <v>0.891</v>
      </c>
      <c r="BR39" s="121" t="n">
        <f aca="false">BQ39</f>
        <v>0.891</v>
      </c>
      <c r="BS39" s="121" t="n">
        <f aca="false">BR39</f>
        <v>0.891</v>
      </c>
      <c r="BT39" s="121" t="n">
        <f aca="false">BS39</f>
        <v>0.891</v>
      </c>
      <c r="BU39" s="121" t="n">
        <f aca="false">BT39</f>
        <v>0.891</v>
      </c>
      <c r="BV39" s="121" t="n">
        <f aca="false">BU39</f>
        <v>0.891</v>
      </c>
      <c r="BW39" s="122" t="n">
        <f aca="false">BV39</f>
        <v>0.891</v>
      </c>
    </row>
    <row r="40" customFormat="false" ht="15.75" hidden="false" customHeight="false" outlineLevel="0" collapsed="false">
      <c r="B40" s="54" t="s">
        <v>143</v>
      </c>
      <c r="C40" s="55" t="s">
        <v>100</v>
      </c>
      <c r="D40" s="78" t="n">
        <f aca="false">IF(ISNUMBER(DataSummary!D35)=TRUE(),DataSummary!D35,".")</f>
        <v>0.752897292346918</v>
      </c>
      <c r="E40" s="78"/>
      <c r="F40" s="136"/>
      <c r="G40" s="111" t="s">
        <v>124</v>
      </c>
      <c r="H40" s="112" t="str">
        <f aca="false">H39</f>
        <v>(e.g. 0.40)</v>
      </c>
      <c r="I40" s="26" t="n">
        <f aca="false">InputDataA_GeneralAssumptions!D44</f>
        <v>0.793980026245117</v>
      </c>
      <c r="J40" s="26" t="n">
        <f aca="false">IF(J38&gt;InputDataA_GeneralAssumptions!$D$47,InputDataA_GeneralAssumptions!$D$46,I40+(InputDataA_GeneralAssumptions!$D$46-$I$40)/(InputDataA_GeneralAssumptions!$D$47-InputDataA_GeneralAssumptions!$D$7))</f>
        <v>0.793980026245117</v>
      </c>
      <c r="K40" s="26" t="n">
        <f aca="false">IF(K38&gt;InputDataA_GeneralAssumptions!$D$47,InputDataA_GeneralAssumptions!$D$46,J40+(InputDataA_GeneralAssumptions!$D$46-$I$40)/(InputDataA_GeneralAssumptions!$D$47-InputDataA_GeneralAssumptions!$D$7))</f>
        <v>0.793980026245117</v>
      </c>
      <c r="L40" s="26" t="n">
        <f aca="false">IF(L38&gt;InputDataA_GeneralAssumptions!$D$47,InputDataA_GeneralAssumptions!$D$46,K40+(InputDataA_GeneralAssumptions!$D$46-$I$40)/(InputDataA_GeneralAssumptions!$D$47-InputDataA_GeneralAssumptions!$D$7))</f>
        <v>0.793980026245117</v>
      </c>
      <c r="M40" s="26" t="n">
        <f aca="false">IF(M38&gt;InputDataA_GeneralAssumptions!$D$47,InputDataA_GeneralAssumptions!$D$46,L40+(InputDataA_GeneralAssumptions!$D$46-$I$40)/(InputDataA_GeneralAssumptions!$D$47-InputDataA_GeneralAssumptions!$D$7))</f>
        <v>0.793980026245117</v>
      </c>
      <c r="N40" s="26" t="n">
        <f aca="false">IF(N38&gt;InputDataA_GeneralAssumptions!$D$47,InputDataA_GeneralAssumptions!$D$46,M40+(InputDataA_GeneralAssumptions!$D$46-$I$40)/(InputDataA_GeneralAssumptions!$D$47-InputDataA_GeneralAssumptions!$D$7))</f>
        <v>0.793980026245117</v>
      </c>
      <c r="O40" s="26" t="n">
        <f aca="false">IF(O38&gt;InputDataA_GeneralAssumptions!$D$47,InputDataA_GeneralAssumptions!$D$46,N40+(InputDataA_GeneralAssumptions!$D$46-$I$40)/(InputDataA_GeneralAssumptions!$D$47-InputDataA_GeneralAssumptions!$D$7))</f>
        <v>0.793980026245117</v>
      </c>
      <c r="P40" s="26" t="n">
        <f aca="false">IF(P38&gt;InputDataA_GeneralAssumptions!$D$47,InputDataA_GeneralAssumptions!$D$46,O40+(InputDataA_GeneralAssumptions!$D$46-$I$40)/(InputDataA_GeneralAssumptions!$D$47-InputDataA_GeneralAssumptions!$D$7))</f>
        <v>0.793980026245117</v>
      </c>
      <c r="Q40" s="26" t="n">
        <f aca="false">IF(Q38&gt;InputDataA_GeneralAssumptions!$D$47,InputDataA_GeneralAssumptions!$D$46,P40+(InputDataA_GeneralAssumptions!$D$46-$I$40)/(InputDataA_GeneralAssumptions!$D$47-InputDataA_GeneralAssumptions!$D$7))</f>
        <v>0.793980026245117</v>
      </c>
      <c r="R40" s="26" t="n">
        <f aca="false">IF(R38&gt;InputDataA_GeneralAssumptions!$D$47,InputDataA_GeneralAssumptions!$D$46,Q40+(InputDataA_GeneralAssumptions!$D$46-$I$40)/(InputDataA_GeneralAssumptions!$D$47-InputDataA_GeneralAssumptions!$D$7))</f>
        <v>0.793980026245117</v>
      </c>
      <c r="S40" s="26" t="n">
        <f aca="false">IF(S38&gt;InputDataA_GeneralAssumptions!$D$47,InputDataA_GeneralAssumptions!$D$46,R40+(InputDataA_GeneralAssumptions!$D$46-$I$40)/(InputDataA_GeneralAssumptions!$D$47-InputDataA_GeneralAssumptions!$D$7))</f>
        <v>0.793980026245117</v>
      </c>
      <c r="T40" s="26" t="n">
        <f aca="false">IF(T38&gt;InputDataA_GeneralAssumptions!$D$47,InputDataA_GeneralAssumptions!$D$46,S40+(InputDataA_GeneralAssumptions!$D$46-$I$40)/(InputDataA_GeneralAssumptions!$D$47-InputDataA_GeneralAssumptions!$D$7))</f>
        <v>0.793980026245117</v>
      </c>
      <c r="U40" s="26" t="n">
        <f aca="false">IF(U38&gt;InputDataA_GeneralAssumptions!$D$47,InputDataA_GeneralAssumptions!$D$46,T40+(InputDataA_GeneralAssumptions!$D$46-$I$40)/(InputDataA_GeneralAssumptions!$D$47-InputDataA_GeneralAssumptions!$D$7))</f>
        <v>0.793980026245117</v>
      </c>
      <c r="V40" s="26" t="n">
        <f aca="false">IF(V38&gt;InputDataA_GeneralAssumptions!$D$47,InputDataA_GeneralAssumptions!$D$46,U40+(InputDataA_GeneralAssumptions!$D$46-$I$40)/(InputDataA_GeneralAssumptions!$D$47-InputDataA_GeneralAssumptions!$D$7))</f>
        <v>0.793980026245117</v>
      </c>
      <c r="W40" s="26" t="n">
        <f aca="false">IF(W38&gt;InputDataA_GeneralAssumptions!$D$47,InputDataA_GeneralAssumptions!$D$46,V40+(InputDataA_GeneralAssumptions!$D$46-$I$40)/(InputDataA_GeneralAssumptions!$D$47-InputDataA_GeneralAssumptions!$D$7))</f>
        <v>0.793980026245117</v>
      </c>
      <c r="X40" s="26" t="n">
        <f aca="false">IF(X38&gt;InputDataA_GeneralAssumptions!$D$47,InputDataA_GeneralAssumptions!$D$46,W40+(InputDataA_GeneralAssumptions!$D$46-$I$40)/(InputDataA_GeneralAssumptions!$D$47-InputDataA_GeneralAssumptions!$D$7))</f>
        <v>0.793980026245117</v>
      </c>
      <c r="Y40" s="26" t="n">
        <f aca="false">IF(Y38&gt;InputDataA_GeneralAssumptions!$D$47,InputDataA_GeneralAssumptions!$D$46,X40+(InputDataA_GeneralAssumptions!$D$46-$I$40)/(InputDataA_GeneralAssumptions!$D$47-InputDataA_GeneralAssumptions!$D$7))</f>
        <v>0.793980026245117</v>
      </c>
      <c r="Z40" s="26" t="n">
        <f aca="false">IF(Z38&gt;InputDataA_GeneralAssumptions!$D$47,InputDataA_GeneralAssumptions!$D$46,Y40+(InputDataA_GeneralAssumptions!$D$46-$I$40)/(InputDataA_GeneralAssumptions!$D$47-InputDataA_GeneralAssumptions!$D$7))</f>
        <v>0.793980026245117</v>
      </c>
      <c r="AA40" s="26" t="n">
        <f aca="false">IF(AA38&gt;InputDataA_GeneralAssumptions!$D$47,InputDataA_GeneralAssumptions!$D$46,Z40+(InputDataA_GeneralAssumptions!$D$46-$I$40)/(InputDataA_GeneralAssumptions!$D$47-InputDataA_GeneralAssumptions!$D$7))</f>
        <v>0.793980026245117</v>
      </c>
      <c r="AB40" s="26" t="n">
        <f aca="false">IF(AB38&gt;InputDataA_GeneralAssumptions!$D$47,InputDataA_GeneralAssumptions!$D$46,AA40+(InputDataA_GeneralAssumptions!$D$46-$I$40)/(InputDataA_GeneralAssumptions!$D$47-InputDataA_GeneralAssumptions!$D$7))</f>
        <v>0.793980026245117</v>
      </c>
      <c r="AC40" s="26" t="n">
        <f aca="false">IF(AC38&gt;InputDataA_GeneralAssumptions!$D$47,InputDataA_GeneralAssumptions!$D$46,AB40+(InputDataA_GeneralAssumptions!$D$46-$I$40)/(InputDataA_GeneralAssumptions!$D$47-InputDataA_GeneralAssumptions!$D$7))</f>
        <v>0.793980026245117</v>
      </c>
      <c r="AD40" s="26" t="n">
        <f aca="false">IF(AD38&gt;InputDataA_GeneralAssumptions!$D$47,InputDataA_GeneralAssumptions!$D$46,AC40+(InputDataA_GeneralAssumptions!$D$46-$I$40)/(InputDataA_GeneralAssumptions!$D$47-InputDataA_GeneralAssumptions!$D$7))</f>
        <v>0.793980026245117</v>
      </c>
      <c r="AE40" s="26" t="n">
        <f aca="false">IF(AE38&gt;InputDataA_GeneralAssumptions!$D$47,InputDataA_GeneralAssumptions!$D$46,AD40+(InputDataA_GeneralAssumptions!$D$46-$I$40)/(InputDataA_GeneralAssumptions!$D$47-InputDataA_GeneralAssumptions!$D$7))</f>
        <v>0.793980026245117</v>
      </c>
      <c r="AF40" s="26" t="n">
        <f aca="false">IF(AF38&gt;InputDataA_GeneralAssumptions!$D$47,InputDataA_GeneralAssumptions!$D$46,AE40+(InputDataA_GeneralAssumptions!$D$46-$I$40)/(InputDataA_GeneralAssumptions!$D$47-InputDataA_GeneralAssumptions!$D$7))</f>
        <v>0.793980026245117</v>
      </c>
      <c r="AG40" s="26" t="n">
        <f aca="false">IF(AG38&gt;InputDataA_GeneralAssumptions!$D$47,InputDataA_GeneralAssumptions!$D$46,AF40+(InputDataA_GeneralAssumptions!$D$46-$I$40)/(InputDataA_GeneralAssumptions!$D$47-InputDataA_GeneralAssumptions!$D$7))</f>
        <v>0.793980026245117</v>
      </c>
      <c r="AH40" s="26" t="n">
        <f aca="false">IF(AH38&gt;InputDataA_GeneralAssumptions!$D$47,InputDataA_GeneralAssumptions!$D$46,AG40+(InputDataA_GeneralAssumptions!$D$46-$I$40)/(InputDataA_GeneralAssumptions!$D$47-InputDataA_GeneralAssumptions!$D$7))</f>
        <v>0.793980026245117</v>
      </c>
      <c r="AI40" s="26" t="n">
        <f aca="false">IF(AI38&gt;InputDataA_GeneralAssumptions!$D$47,InputDataA_GeneralAssumptions!$D$46,AH40+(InputDataA_GeneralAssumptions!$D$46-$I$40)/(InputDataA_GeneralAssumptions!$D$47-InputDataA_GeneralAssumptions!$D$7))</f>
        <v>0.793980026245117</v>
      </c>
      <c r="AJ40" s="26" t="n">
        <f aca="false">IF(AJ38&gt;InputDataA_GeneralAssumptions!$D$47,InputDataA_GeneralAssumptions!$D$46,AI40+(InputDataA_GeneralAssumptions!$D$46-$I$40)/(InputDataA_GeneralAssumptions!$D$47-InputDataA_GeneralAssumptions!$D$7))</f>
        <v>0.793980026245117</v>
      </c>
      <c r="AK40" s="26" t="n">
        <f aca="false">IF(AK38&gt;InputDataA_GeneralAssumptions!$D$47,InputDataA_GeneralAssumptions!$D$46,AJ40+(InputDataA_GeneralAssumptions!$D$46-$I$40)/(InputDataA_GeneralAssumptions!$D$47-InputDataA_GeneralAssumptions!$D$7))</f>
        <v>0.793980026245117</v>
      </c>
      <c r="AL40" s="26" t="n">
        <f aca="false">IF(AL38&gt;InputDataA_GeneralAssumptions!$D$47,InputDataA_GeneralAssumptions!$D$46,AK40+(InputDataA_GeneralAssumptions!$D$46-$I$40)/(InputDataA_GeneralAssumptions!$D$47-InputDataA_GeneralAssumptions!$D$7))</f>
        <v>0.793980026245117</v>
      </c>
      <c r="AM40" s="26" t="n">
        <f aca="false">IF(AM38&gt;InputDataA_GeneralAssumptions!$D$47,InputDataA_GeneralAssumptions!$D$46,AL40+(InputDataA_GeneralAssumptions!$D$46-$I$40)/(InputDataA_GeneralAssumptions!$D$47-InputDataA_GeneralAssumptions!$D$7))</f>
        <v>0.793980026245117</v>
      </c>
      <c r="AN40" s="26" t="n">
        <f aca="false">IF(AN38&gt;InputDataA_GeneralAssumptions!$D$47,InputDataA_GeneralAssumptions!$D$46,AM40+(InputDataA_GeneralAssumptions!$D$46-$I$40)/(InputDataA_GeneralAssumptions!$D$47-InputDataA_GeneralAssumptions!$D$7))</f>
        <v>0.793980026245117</v>
      </c>
      <c r="AO40" s="26" t="n">
        <f aca="false">IF(AO38&gt;InputDataA_GeneralAssumptions!$D$47,InputDataA_GeneralAssumptions!$D$46,AN40+(InputDataA_GeneralAssumptions!$D$46-$I$40)/(InputDataA_GeneralAssumptions!$D$47-InputDataA_GeneralAssumptions!$D$7))</f>
        <v>0.793980026245117</v>
      </c>
      <c r="AP40" s="26" t="n">
        <f aca="false">IF(AP38&gt;InputDataA_GeneralAssumptions!$D$47,InputDataA_GeneralAssumptions!$D$46,AO40+(InputDataA_GeneralAssumptions!$D$46-$I$40)/(InputDataA_GeneralAssumptions!$D$47-InputDataA_GeneralAssumptions!$D$7))</f>
        <v>0.793980026245117</v>
      </c>
      <c r="AQ40" s="26" t="n">
        <f aca="false">IF(AQ38&gt;InputDataA_GeneralAssumptions!$D$47,InputDataA_GeneralAssumptions!$D$46,AP40+(InputDataA_GeneralAssumptions!$D$46-$I$40)/(InputDataA_GeneralAssumptions!$D$47-InputDataA_GeneralAssumptions!$D$7))</f>
        <v>0.793980026245117</v>
      </c>
      <c r="AR40" s="26" t="n">
        <f aca="false">IF(AR38&gt;InputDataA_GeneralAssumptions!$D$47,InputDataA_GeneralAssumptions!$D$46,AQ40+(InputDataA_GeneralAssumptions!$D$46-$I$40)/(InputDataA_GeneralAssumptions!$D$47-InputDataA_GeneralAssumptions!$D$7))</f>
        <v>0.793980026245117</v>
      </c>
      <c r="AS40" s="26" t="n">
        <f aca="false">IF(AS38&gt;InputDataA_GeneralAssumptions!$D$47,InputDataA_GeneralAssumptions!$D$46,AR40+(InputDataA_GeneralAssumptions!$D$46-$I$40)/(InputDataA_GeneralAssumptions!$D$47-InputDataA_GeneralAssumptions!$D$7))</f>
        <v>0.793980026245117</v>
      </c>
      <c r="AT40" s="26" t="n">
        <f aca="false">IF(AT38&gt;InputDataA_GeneralAssumptions!$D$47,InputDataA_GeneralAssumptions!$D$46,AS40+(InputDataA_GeneralAssumptions!$D$46-$I$40)/(InputDataA_GeneralAssumptions!$D$47-InputDataA_GeneralAssumptions!$D$7))</f>
        <v>0.793980026245117</v>
      </c>
      <c r="AU40" s="26" t="n">
        <f aca="false">IF(AU38&gt;InputDataA_GeneralAssumptions!$D$47,InputDataA_GeneralAssumptions!$D$46,AT40+(InputDataA_GeneralAssumptions!$D$46-$I$40)/(InputDataA_GeneralAssumptions!$D$47-InputDataA_GeneralAssumptions!$D$7))</f>
        <v>0.793980026245117</v>
      </c>
      <c r="AV40" s="26" t="n">
        <f aca="false">IF(AV38&gt;InputDataA_GeneralAssumptions!$D$47,InputDataA_GeneralAssumptions!$D$46,AU40+(InputDataA_GeneralAssumptions!$D$46-$I$40)/(InputDataA_GeneralAssumptions!$D$47-InputDataA_GeneralAssumptions!$D$7))</f>
        <v>0.793980026245117</v>
      </c>
      <c r="AW40" s="26" t="n">
        <f aca="false">IF(AW38&gt;InputDataA_GeneralAssumptions!$D$47,InputDataA_GeneralAssumptions!$D$46,AV40+(InputDataA_GeneralAssumptions!$D$46-$I$40)/(InputDataA_GeneralAssumptions!$D$47-InputDataA_GeneralAssumptions!$D$7))</f>
        <v>0.793980026245117</v>
      </c>
      <c r="AX40" s="26" t="n">
        <f aca="false">IF(AX38&gt;InputDataA_GeneralAssumptions!$D$47,InputDataA_GeneralAssumptions!$D$46,AW40+(InputDataA_GeneralAssumptions!$D$46-$I$40)/(InputDataA_GeneralAssumptions!$D$47-InputDataA_GeneralAssumptions!$D$7))</f>
        <v>0.793980026245117</v>
      </c>
      <c r="AY40" s="26" t="n">
        <f aca="false">IF(AY38&gt;InputDataA_GeneralAssumptions!$D$47,InputDataA_GeneralAssumptions!$D$46,AX40+(InputDataA_GeneralAssumptions!$D$46-$I$40)/(InputDataA_GeneralAssumptions!$D$47-InputDataA_GeneralAssumptions!$D$7))</f>
        <v>0.793980026245117</v>
      </c>
      <c r="AZ40" s="26" t="n">
        <f aca="false">IF(AZ38&gt;InputDataA_GeneralAssumptions!$D$47,InputDataA_GeneralAssumptions!$D$46,AY40+(InputDataA_GeneralAssumptions!$D$46-$I$40)/(InputDataA_GeneralAssumptions!$D$47-InputDataA_GeneralAssumptions!$D$7))</f>
        <v>0.793980026245117</v>
      </c>
      <c r="BA40" s="26" t="n">
        <f aca="false">IF(BA38&gt;InputDataA_GeneralAssumptions!$D$47,InputDataA_GeneralAssumptions!$D$46,AZ40+(InputDataA_GeneralAssumptions!$D$46-$I$40)/(InputDataA_GeneralAssumptions!$D$47-InputDataA_GeneralAssumptions!$D$7))</f>
        <v>0.793980026245117</v>
      </c>
      <c r="BB40" s="26" t="n">
        <f aca="false">IF(BB38&gt;InputDataA_GeneralAssumptions!$D$47,InputDataA_GeneralAssumptions!$D$46,BA40+(InputDataA_GeneralAssumptions!$D$46-$I$40)/(InputDataA_GeneralAssumptions!$D$47-InputDataA_GeneralAssumptions!$D$7))</f>
        <v>0.793980026245117</v>
      </c>
      <c r="BC40" s="26" t="n">
        <f aca="false">IF(BC38&gt;InputDataA_GeneralAssumptions!$D$47,InputDataA_GeneralAssumptions!$D$46,BB40+(InputDataA_GeneralAssumptions!$D$46-$I$40)/(InputDataA_GeneralAssumptions!$D$47-InputDataA_GeneralAssumptions!$D$7))</f>
        <v>0.793980026245117</v>
      </c>
      <c r="BD40" s="26" t="n">
        <f aca="false">IF(BD38&gt;InputDataA_GeneralAssumptions!$D$47,InputDataA_GeneralAssumptions!$D$46,BC40+(InputDataA_GeneralAssumptions!$D$46-$I$40)/(InputDataA_GeneralAssumptions!$D$47-InputDataA_GeneralAssumptions!$D$7))</f>
        <v>0.793980026245117</v>
      </c>
      <c r="BE40" s="26" t="n">
        <f aca="false">IF(BE38&gt;InputDataA_GeneralAssumptions!$D$47,InputDataA_GeneralAssumptions!$D$46,BD40+(InputDataA_GeneralAssumptions!$D$46-$I$40)/(InputDataA_GeneralAssumptions!$D$47-InputDataA_GeneralAssumptions!$D$7))</f>
        <v>0.793980026245117</v>
      </c>
      <c r="BF40" s="26" t="n">
        <f aca="false">IF(BF38&gt;InputDataA_GeneralAssumptions!$D$47,InputDataA_GeneralAssumptions!$D$46,BE40+(InputDataA_GeneralAssumptions!$D$46-$I$40)/(InputDataA_GeneralAssumptions!$D$47-InputDataA_GeneralAssumptions!$D$7))</f>
        <v>0.793980026245117</v>
      </c>
      <c r="BG40" s="26" t="n">
        <f aca="false">IF(BG38&gt;InputDataA_GeneralAssumptions!$D$47,InputDataA_GeneralAssumptions!$D$46,BF40+(InputDataA_GeneralAssumptions!$D$46-$I$40)/(InputDataA_GeneralAssumptions!$D$47-InputDataA_GeneralAssumptions!$D$7))</f>
        <v>0.793980026245117</v>
      </c>
      <c r="BH40" s="26" t="n">
        <f aca="false">IF(BH38&gt;InputDataA_GeneralAssumptions!$D$47,InputDataA_GeneralAssumptions!$D$46,BG40+(InputDataA_GeneralAssumptions!$D$46-$I$40)/(InputDataA_GeneralAssumptions!$D$47-InputDataA_GeneralAssumptions!$D$7))</f>
        <v>0.793980026245117</v>
      </c>
      <c r="BI40" s="26" t="n">
        <f aca="false">IF(BI38&gt;InputDataA_GeneralAssumptions!$D$47,InputDataA_GeneralAssumptions!$D$46,BH40+(InputDataA_GeneralAssumptions!$D$46-$I$40)/(InputDataA_GeneralAssumptions!$D$47-InputDataA_GeneralAssumptions!$D$7))</f>
        <v>0.793980026245117</v>
      </c>
      <c r="BJ40" s="26" t="n">
        <f aca="false">IF(BJ38&gt;InputDataA_GeneralAssumptions!$D$47,InputDataA_GeneralAssumptions!$D$46,BI40+(InputDataA_GeneralAssumptions!$D$46-$I$40)/(InputDataA_GeneralAssumptions!$D$47-InputDataA_GeneralAssumptions!$D$7))</f>
        <v>0.793980026245117</v>
      </c>
      <c r="BK40" s="26" t="n">
        <f aca="false">IF(BK38&gt;InputDataA_GeneralAssumptions!$D$47,InputDataA_GeneralAssumptions!$D$46,BJ40+(InputDataA_GeneralAssumptions!$D$46-$I$40)/(InputDataA_GeneralAssumptions!$D$47-InputDataA_GeneralAssumptions!$D$7))</f>
        <v>0.793980026245117</v>
      </c>
      <c r="BL40" s="26" t="n">
        <f aca="false">IF(BL38&gt;InputDataA_GeneralAssumptions!$D$47,InputDataA_GeneralAssumptions!$D$46,BK40+(InputDataA_GeneralAssumptions!$D$46-$I$40)/(InputDataA_GeneralAssumptions!$D$47-InputDataA_GeneralAssumptions!$D$7))</f>
        <v>0.793980026245117</v>
      </c>
      <c r="BM40" s="26" t="n">
        <f aca="false">IF(BM38&gt;InputDataA_GeneralAssumptions!$D$47,InputDataA_GeneralAssumptions!$D$46,BL40+(InputDataA_GeneralAssumptions!$D$46-$I$40)/(InputDataA_GeneralAssumptions!$D$47-InputDataA_GeneralAssumptions!$D$7))</f>
        <v>0.793980026245117</v>
      </c>
      <c r="BN40" s="26" t="n">
        <f aca="false">IF(BN38&gt;InputDataA_GeneralAssumptions!$D$47,InputDataA_GeneralAssumptions!$D$46,BM40+(InputDataA_GeneralAssumptions!$D$46-$I$40)/(InputDataA_GeneralAssumptions!$D$47-InputDataA_GeneralAssumptions!$D$7))</f>
        <v>0.793980026245117</v>
      </c>
      <c r="BO40" s="26" t="n">
        <f aca="false">IF(BO38&gt;InputDataA_GeneralAssumptions!$D$47,InputDataA_GeneralAssumptions!$D$46,BN40+(InputDataA_GeneralAssumptions!$D$46-$I$40)/(InputDataA_GeneralAssumptions!$D$47-InputDataA_GeneralAssumptions!$D$7))</f>
        <v>0.793980026245117</v>
      </c>
      <c r="BP40" s="26" t="n">
        <f aca="false">IF(BP38&gt;InputDataA_GeneralAssumptions!$D$47,InputDataA_GeneralAssumptions!$D$46,BO40+(InputDataA_GeneralAssumptions!$D$46-$I$40)/(InputDataA_GeneralAssumptions!$D$47-InputDataA_GeneralAssumptions!$D$7))</f>
        <v>0.793980026245117</v>
      </c>
      <c r="BQ40" s="26" t="n">
        <f aca="false">IF(BQ38&gt;InputDataA_GeneralAssumptions!$D$47,InputDataA_GeneralAssumptions!$D$46,BP40+(InputDataA_GeneralAssumptions!$D$46-$I$40)/(InputDataA_GeneralAssumptions!$D$47-InputDataA_GeneralAssumptions!$D$7))</f>
        <v>0.793980026245117</v>
      </c>
      <c r="BR40" s="26" t="n">
        <f aca="false">IF(BR38&gt;InputDataA_GeneralAssumptions!$D$47,InputDataA_GeneralAssumptions!$D$46,BQ40+(InputDataA_GeneralAssumptions!$D$46-$I$40)/(InputDataA_GeneralAssumptions!$D$47-InputDataA_GeneralAssumptions!$D$7))</f>
        <v>0.793980026245117</v>
      </c>
      <c r="BS40" s="26" t="n">
        <f aca="false">IF(BS38&gt;InputDataA_GeneralAssumptions!$D$47,InputDataA_GeneralAssumptions!$D$46,BR40+(InputDataA_GeneralAssumptions!$D$46-$I$40)/(InputDataA_GeneralAssumptions!$D$47-InputDataA_GeneralAssumptions!$D$7))</f>
        <v>0.793980026245117</v>
      </c>
      <c r="BT40" s="26" t="n">
        <f aca="false">IF(BT38&gt;InputDataA_GeneralAssumptions!$D$47,InputDataA_GeneralAssumptions!$D$46,BS40+(InputDataA_GeneralAssumptions!$D$46-$I$40)/(InputDataA_GeneralAssumptions!$D$47-InputDataA_GeneralAssumptions!$D$7))</f>
        <v>0.793980026245117</v>
      </c>
      <c r="BU40" s="26" t="n">
        <f aca="false">IF(BU38&gt;InputDataA_GeneralAssumptions!$D$47,InputDataA_GeneralAssumptions!$D$46,BT40+(InputDataA_GeneralAssumptions!$D$46-$I$40)/(InputDataA_GeneralAssumptions!$D$47-InputDataA_GeneralAssumptions!$D$7))</f>
        <v>0.793980026245117</v>
      </c>
      <c r="BV40" s="26" t="n">
        <f aca="false">IF(BV38&gt;InputDataA_GeneralAssumptions!$D$47,InputDataA_GeneralAssumptions!$D$46,BU40+(InputDataA_GeneralAssumptions!$D$46-$I$40)/(InputDataA_GeneralAssumptions!$D$47-InputDataA_GeneralAssumptions!$D$7))</f>
        <v>0.793980026245117</v>
      </c>
      <c r="BW40" s="26" t="n">
        <f aca="false">IF(BW38&gt;InputDataA_GeneralAssumptions!$D$47,InputDataA_GeneralAssumptions!$D$46,BV40+(InputDataA_GeneralAssumptions!$D$46-$I$40)/(InputDataA_GeneralAssumptions!$D$47-InputDataA_GeneralAssumptions!$D$7))</f>
        <v>0.793980026245117</v>
      </c>
    </row>
    <row r="41" customFormat="false" ht="15.75" hidden="false" customHeight="false" outlineLevel="0" collapsed="false">
      <c r="B41" s="148" t="s">
        <v>141</v>
      </c>
      <c r="C41" s="55"/>
      <c r="D41" s="130"/>
      <c r="E41" s="149"/>
      <c r="F41" s="136"/>
      <c r="G41" s="114" t="s">
        <v>126</v>
      </c>
      <c r="H41" s="138" t="s">
        <v>100</v>
      </c>
      <c r="I41" s="115" t="n">
        <f aca="false">IF(VLOOKUP(InputDataA_GeneralAssumptions!$D$39,DataSummary!$A$110:$B$112,2,FALSE())=1,InputDataA_GeneralAssumptions!I39,InputDataA_GeneralAssumptions!I40)</f>
        <v>0.793980026245117</v>
      </c>
      <c r="J41" s="115" t="n">
        <f aca="false">IF(VLOOKUP(InputDataA_GeneralAssumptions!$D$39,DataSummary!$A$110:$B$112,2,FALSE())=1,InputDataA_GeneralAssumptions!J39,InputDataA_GeneralAssumptions!J40)</f>
        <v>0.793980026245117</v>
      </c>
      <c r="K41" s="115" t="n">
        <f aca="false">IF(VLOOKUP(InputDataA_GeneralAssumptions!$D$39,DataSummary!$A$110:$B$112,2,FALSE())=1,InputDataA_GeneralAssumptions!K39,InputDataA_GeneralAssumptions!K40)</f>
        <v>0.793980026245117</v>
      </c>
      <c r="L41" s="115" t="n">
        <f aca="false">IF(VLOOKUP(InputDataA_GeneralAssumptions!$D$39,DataSummary!$A$110:$B$112,2,FALSE())=1,InputDataA_GeneralAssumptions!L39,InputDataA_GeneralAssumptions!L40)</f>
        <v>0.793980026245117</v>
      </c>
      <c r="M41" s="115" t="n">
        <f aca="false">IF(VLOOKUP(InputDataA_GeneralAssumptions!$D$39,DataSummary!$A$110:$B$112,2,FALSE())=1,InputDataA_GeneralAssumptions!M39,InputDataA_GeneralAssumptions!M40)</f>
        <v>0.793980026245117</v>
      </c>
      <c r="N41" s="115" t="n">
        <f aca="false">IF(VLOOKUP(InputDataA_GeneralAssumptions!$D$39,DataSummary!$A$110:$B$112,2,FALSE())=1,InputDataA_GeneralAssumptions!N39,InputDataA_GeneralAssumptions!N40)</f>
        <v>0.793980026245117</v>
      </c>
      <c r="O41" s="115" t="n">
        <f aca="false">IF(VLOOKUP(InputDataA_GeneralAssumptions!$D$39,DataSummary!$A$110:$B$112,2,FALSE())=1,InputDataA_GeneralAssumptions!O39,InputDataA_GeneralAssumptions!O40)</f>
        <v>0.793980026245117</v>
      </c>
      <c r="P41" s="115" t="n">
        <f aca="false">IF(VLOOKUP(InputDataA_GeneralAssumptions!$D$39,DataSummary!$A$110:$B$112,2,FALSE())=1,InputDataA_GeneralAssumptions!P39,InputDataA_GeneralAssumptions!P40)</f>
        <v>0.793980026245117</v>
      </c>
      <c r="Q41" s="115" t="n">
        <f aca="false">IF(VLOOKUP(InputDataA_GeneralAssumptions!$D$39,DataSummary!$A$110:$B$112,2,FALSE())=1,InputDataA_GeneralAssumptions!Q39,InputDataA_GeneralAssumptions!Q40)</f>
        <v>0.793980026245117</v>
      </c>
      <c r="R41" s="115" t="n">
        <f aca="false">IF(VLOOKUP(InputDataA_GeneralAssumptions!$D$39,DataSummary!$A$110:$B$112,2,FALSE())=1,InputDataA_GeneralAssumptions!R39,InputDataA_GeneralAssumptions!R40)</f>
        <v>0.793980026245117</v>
      </c>
      <c r="S41" s="115" t="n">
        <f aca="false">IF(VLOOKUP(InputDataA_GeneralAssumptions!$D$39,DataSummary!$A$110:$B$112,2,FALSE())=1,InputDataA_GeneralAssumptions!S39,InputDataA_GeneralAssumptions!S40)</f>
        <v>0.793980026245117</v>
      </c>
      <c r="T41" s="115" t="n">
        <f aca="false">IF(VLOOKUP(InputDataA_GeneralAssumptions!$D$39,DataSummary!$A$110:$B$112,2,FALSE())=1,InputDataA_GeneralAssumptions!T39,InputDataA_GeneralAssumptions!T40)</f>
        <v>0.793980026245117</v>
      </c>
      <c r="U41" s="115" t="n">
        <f aca="false">IF(VLOOKUP(InputDataA_GeneralAssumptions!$D$39,DataSummary!$A$110:$B$112,2,FALSE())=1,InputDataA_GeneralAssumptions!U39,InputDataA_GeneralAssumptions!U40)</f>
        <v>0.793980026245117</v>
      </c>
      <c r="V41" s="115" t="n">
        <f aca="false">IF(VLOOKUP(InputDataA_GeneralAssumptions!$D$39,DataSummary!$A$110:$B$112,2,FALSE())=1,InputDataA_GeneralAssumptions!V39,InputDataA_GeneralAssumptions!V40)</f>
        <v>0.793980026245117</v>
      </c>
      <c r="W41" s="115" t="n">
        <f aca="false">IF(VLOOKUP(InputDataA_GeneralAssumptions!$D$39,DataSummary!$A$110:$B$112,2,FALSE())=1,InputDataA_GeneralAssumptions!W39,InputDataA_GeneralAssumptions!W40)</f>
        <v>0.793980026245117</v>
      </c>
      <c r="X41" s="115" t="n">
        <f aca="false">IF(VLOOKUP(InputDataA_GeneralAssumptions!$D$39,DataSummary!$A$110:$B$112,2,FALSE())=1,InputDataA_GeneralAssumptions!X39,InputDataA_GeneralAssumptions!X40)</f>
        <v>0.793980026245117</v>
      </c>
      <c r="Y41" s="115" t="n">
        <f aca="false">IF(VLOOKUP(InputDataA_GeneralAssumptions!$D$39,DataSummary!$A$110:$B$112,2,FALSE())=1,InputDataA_GeneralAssumptions!Y39,InputDataA_GeneralAssumptions!Y40)</f>
        <v>0.793980026245117</v>
      </c>
      <c r="Z41" s="115" t="n">
        <f aca="false">IF(VLOOKUP(InputDataA_GeneralAssumptions!$D$39,DataSummary!$A$110:$B$112,2,FALSE())=1,InputDataA_GeneralAssumptions!Z39,InputDataA_GeneralAssumptions!Z40)</f>
        <v>0.793980026245117</v>
      </c>
      <c r="AA41" s="115" t="n">
        <f aca="false">IF(VLOOKUP(InputDataA_GeneralAssumptions!$D$39,DataSummary!$A$110:$B$112,2,FALSE())=1,InputDataA_GeneralAssumptions!AA39,InputDataA_GeneralAssumptions!AA40)</f>
        <v>0.793980026245117</v>
      </c>
      <c r="AB41" s="115" t="n">
        <f aca="false">IF(VLOOKUP(InputDataA_GeneralAssumptions!$D$39,DataSummary!$A$110:$B$112,2,FALSE())=1,InputDataA_GeneralAssumptions!AB39,InputDataA_GeneralAssumptions!AB40)</f>
        <v>0.793980026245117</v>
      </c>
      <c r="AC41" s="115" t="n">
        <f aca="false">IF(VLOOKUP(InputDataA_GeneralAssumptions!$D$39,DataSummary!$A$110:$B$112,2,FALSE())=1,InputDataA_GeneralAssumptions!AC39,InputDataA_GeneralAssumptions!AC40)</f>
        <v>0.793980026245117</v>
      </c>
      <c r="AD41" s="115" t="n">
        <f aca="false">IF(VLOOKUP(InputDataA_GeneralAssumptions!$D$39,DataSummary!$A$110:$B$112,2,FALSE())=1,InputDataA_GeneralAssumptions!AD39,InputDataA_GeneralAssumptions!AD40)</f>
        <v>0.793980026245117</v>
      </c>
      <c r="AE41" s="115" t="n">
        <f aca="false">IF(VLOOKUP(InputDataA_GeneralAssumptions!$D$39,DataSummary!$A$110:$B$112,2,FALSE())=1,InputDataA_GeneralAssumptions!AE39,InputDataA_GeneralAssumptions!AE40)</f>
        <v>0.793980026245117</v>
      </c>
      <c r="AF41" s="115" t="n">
        <f aca="false">IF(VLOOKUP(InputDataA_GeneralAssumptions!$D$39,DataSummary!$A$110:$B$112,2,FALSE())=1,InputDataA_GeneralAssumptions!AF39,InputDataA_GeneralAssumptions!AF40)</f>
        <v>0.793980026245117</v>
      </c>
      <c r="AG41" s="115" t="n">
        <f aca="false">IF(VLOOKUP(InputDataA_GeneralAssumptions!$D$39,DataSummary!$A$110:$B$112,2,FALSE())=1,InputDataA_GeneralAssumptions!AG39,InputDataA_GeneralAssumptions!AG40)</f>
        <v>0.793980026245117</v>
      </c>
      <c r="AH41" s="115" t="n">
        <f aca="false">IF(VLOOKUP(InputDataA_GeneralAssumptions!$D$39,DataSummary!$A$110:$B$112,2,FALSE())=1,InputDataA_GeneralAssumptions!AH39,InputDataA_GeneralAssumptions!AH40)</f>
        <v>0.793980026245117</v>
      </c>
      <c r="AI41" s="115" t="n">
        <f aca="false">IF(VLOOKUP(InputDataA_GeneralAssumptions!$D$39,DataSummary!$A$110:$B$112,2,FALSE())=1,InputDataA_GeneralAssumptions!AI39,InputDataA_GeneralAssumptions!AI40)</f>
        <v>0.793980026245117</v>
      </c>
      <c r="AJ41" s="115" t="n">
        <f aca="false">IF(VLOOKUP(InputDataA_GeneralAssumptions!$D$39,DataSummary!$A$110:$B$112,2,FALSE())=1,InputDataA_GeneralAssumptions!AJ39,InputDataA_GeneralAssumptions!AJ40)</f>
        <v>0.793980026245117</v>
      </c>
      <c r="AK41" s="115" t="n">
        <f aca="false">IF(VLOOKUP(InputDataA_GeneralAssumptions!$D$39,DataSummary!$A$110:$B$112,2,FALSE())=1,InputDataA_GeneralAssumptions!AK39,InputDataA_GeneralAssumptions!AK40)</f>
        <v>0.793980026245117</v>
      </c>
      <c r="AL41" s="115" t="n">
        <f aca="false">IF(VLOOKUP(InputDataA_GeneralAssumptions!$D$39,DataSummary!$A$110:$B$112,2,FALSE())=1,InputDataA_GeneralAssumptions!AL39,InputDataA_GeneralAssumptions!AL40)</f>
        <v>0.793980026245117</v>
      </c>
      <c r="AM41" s="115" t="n">
        <f aca="false">IF(VLOOKUP(InputDataA_GeneralAssumptions!$D$39,DataSummary!$A$110:$B$112,2,FALSE())=1,InputDataA_GeneralAssumptions!AM39,InputDataA_GeneralAssumptions!AM40)</f>
        <v>0.793980026245117</v>
      </c>
      <c r="AN41" s="115" t="n">
        <f aca="false">IF(VLOOKUP(InputDataA_GeneralAssumptions!$D$39,DataSummary!$A$110:$B$112,2,FALSE())=1,InputDataA_GeneralAssumptions!AN39,InputDataA_GeneralAssumptions!AN40)</f>
        <v>0.793980026245117</v>
      </c>
      <c r="AO41" s="115" t="n">
        <f aca="false">IF(VLOOKUP(InputDataA_GeneralAssumptions!$D$39,DataSummary!$A$110:$B$112,2,FALSE())=1,InputDataA_GeneralAssumptions!AO39,InputDataA_GeneralAssumptions!AO40)</f>
        <v>0.793980026245117</v>
      </c>
      <c r="AP41" s="115" t="n">
        <f aca="false">IF(VLOOKUP(InputDataA_GeneralAssumptions!$D$39,DataSummary!$A$110:$B$112,2,FALSE())=1,InputDataA_GeneralAssumptions!AP39,InputDataA_GeneralAssumptions!AP40)</f>
        <v>0.793980026245117</v>
      </c>
      <c r="AQ41" s="115" t="n">
        <f aca="false">IF(VLOOKUP(InputDataA_GeneralAssumptions!$D$39,DataSummary!$A$110:$B$112,2,FALSE())=1,InputDataA_GeneralAssumptions!AQ39,InputDataA_GeneralAssumptions!AQ40)</f>
        <v>0.793980026245117</v>
      </c>
      <c r="AR41" s="115" t="n">
        <f aca="false">IF(VLOOKUP(InputDataA_GeneralAssumptions!$D$39,DataSummary!$A$110:$B$112,2,FALSE())=1,InputDataA_GeneralAssumptions!AR39,InputDataA_GeneralAssumptions!AR40)</f>
        <v>0.793980026245117</v>
      </c>
      <c r="AS41" s="115" t="n">
        <f aca="false">IF(VLOOKUP(InputDataA_GeneralAssumptions!$D$39,DataSummary!$A$110:$B$112,2,FALSE())=1,InputDataA_GeneralAssumptions!AS39,InputDataA_GeneralAssumptions!AS40)</f>
        <v>0.793980026245117</v>
      </c>
      <c r="AT41" s="115" t="n">
        <f aca="false">IF(VLOOKUP(InputDataA_GeneralAssumptions!$D$39,DataSummary!$A$110:$B$112,2,FALSE())=1,InputDataA_GeneralAssumptions!AT39,InputDataA_GeneralAssumptions!AT40)</f>
        <v>0.793980026245117</v>
      </c>
      <c r="AU41" s="115" t="n">
        <f aca="false">IF(VLOOKUP(InputDataA_GeneralAssumptions!$D$39,DataSummary!$A$110:$B$112,2,FALSE())=1,InputDataA_GeneralAssumptions!AU39,InputDataA_GeneralAssumptions!AU40)</f>
        <v>0.793980026245117</v>
      </c>
      <c r="AV41" s="115" t="n">
        <f aca="false">IF(VLOOKUP(InputDataA_GeneralAssumptions!$D$39,DataSummary!$A$110:$B$112,2,FALSE())=1,InputDataA_GeneralAssumptions!AV39,InputDataA_GeneralAssumptions!AV40)</f>
        <v>0.793980026245117</v>
      </c>
      <c r="AW41" s="115" t="n">
        <f aca="false">IF(VLOOKUP(InputDataA_GeneralAssumptions!$D$39,DataSummary!$A$110:$B$112,2,FALSE())=1,InputDataA_GeneralAssumptions!AW39,InputDataA_GeneralAssumptions!AW40)</f>
        <v>0.793980026245117</v>
      </c>
      <c r="AX41" s="115" t="n">
        <f aca="false">IF(VLOOKUP(InputDataA_GeneralAssumptions!$D$39,DataSummary!$A$110:$B$112,2,FALSE())=1,InputDataA_GeneralAssumptions!AX39,InputDataA_GeneralAssumptions!AX40)</f>
        <v>0.793980026245117</v>
      </c>
      <c r="AY41" s="115" t="n">
        <f aca="false">IF(VLOOKUP(InputDataA_GeneralAssumptions!$D$39,DataSummary!$A$110:$B$112,2,FALSE())=1,InputDataA_GeneralAssumptions!AY39,InputDataA_GeneralAssumptions!AY40)</f>
        <v>0.793980026245117</v>
      </c>
      <c r="AZ41" s="115" t="n">
        <f aca="false">IF(VLOOKUP(InputDataA_GeneralAssumptions!$D$39,DataSummary!$A$110:$B$112,2,FALSE())=1,InputDataA_GeneralAssumptions!AZ39,InputDataA_GeneralAssumptions!AZ40)</f>
        <v>0.793980026245117</v>
      </c>
      <c r="BA41" s="115" t="n">
        <f aca="false">IF(VLOOKUP(InputDataA_GeneralAssumptions!$D$39,DataSummary!$A$110:$B$112,2,FALSE())=1,InputDataA_GeneralAssumptions!BA39,InputDataA_GeneralAssumptions!BA40)</f>
        <v>0.793980026245117</v>
      </c>
      <c r="BB41" s="115" t="n">
        <f aca="false">IF(VLOOKUP(InputDataA_GeneralAssumptions!$D$39,DataSummary!$A$110:$B$112,2,FALSE())=1,InputDataA_GeneralAssumptions!BB39,InputDataA_GeneralAssumptions!BB40)</f>
        <v>0.793980026245117</v>
      </c>
      <c r="BC41" s="115" t="n">
        <f aca="false">IF(VLOOKUP(InputDataA_GeneralAssumptions!$D$39,DataSummary!$A$110:$B$112,2,FALSE())=1,InputDataA_GeneralAssumptions!BC39,InputDataA_GeneralAssumptions!BC40)</f>
        <v>0.793980026245117</v>
      </c>
      <c r="BD41" s="115" t="n">
        <f aca="false">IF(VLOOKUP(InputDataA_GeneralAssumptions!$D$39,DataSummary!$A$110:$B$112,2,FALSE())=1,InputDataA_GeneralAssumptions!BD39,InputDataA_GeneralAssumptions!BD40)</f>
        <v>0.793980026245117</v>
      </c>
      <c r="BE41" s="115" t="n">
        <f aca="false">IF(VLOOKUP(InputDataA_GeneralAssumptions!$D$39,DataSummary!$A$110:$B$112,2,FALSE())=1,InputDataA_GeneralAssumptions!BE39,InputDataA_GeneralAssumptions!BE40)</f>
        <v>0.793980026245117</v>
      </c>
      <c r="BF41" s="115" t="n">
        <f aca="false">IF(VLOOKUP(InputDataA_GeneralAssumptions!$D$39,DataSummary!$A$110:$B$112,2,FALSE())=1,InputDataA_GeneralAssumptions!BF39,InputDataA_GeneralAssumptions!BF40)</f>
        <v>0.793980026245117</v>
      </c>
      <c r="BG41" s="115" t="n">
        <f aca="false">IF(VLOOKUP(InputDataA_GeneralAssumptions!$D$39,DataSummary!$A$110:$B$112,2,FALSE())=1,InputDataA_GeneralAssumptions!BG39,InputDataA_GeneralAssumptions!BG40)</f>
        <v>0.793980026245117</v>
      </c>
      <c r="BH41" s="115" t="n">
        <f aca="false">IF(VLOOKUP(InputDataA_GeneralAssumptions!$D$39,DataSummary!$A$110:$B$112,2,FALSE())=1,InputDataA_GeneralAssumptions!BH39,InputDataA_GeneralAssumptions!BH40)</f>
        <v>0.793980026245117</v>
      </c>
      <c r="BI41" s="115" t="n">
        <f aca="false">IF(VLOOKUP(InputDataA_GeneralAssumptions!$D$39,DataSummary!$A$110:$B$112,2,FALSE())=1,InputDataA_GeneralAssumptions!BI39,InputDataA_GeneralAssumptions!BI40)</f>
        <v>0.793980026245117</v>
      </c>
      <c r="BJ41" s="115" t="n">
        <f aca="false">IF(VLOOKUP(InputDataA_GeneralAssumptions!$D$39,DataSummary!$A$110:$B$112,2,FALSE())=1,InputDataA_GeneralAssumptions!BJ39,InputDataA_GeneralAssumptions!BJ40)</f>
        <v>0.793980026245117</v>
      </c>
      <c r="BK41" s="115" t="n">
        <f aca="false">IF(VLOOKUP(InputDataA_GeneralAssumptions!$D$39,DataSummary!$A$110:$B$112,2,FALSE())=1,InputDataA_GeneralAssumptions!BK39,InputDataA_GeneralAssumptions!BK40)</f>
        <v>0.793980026245117</v>
      </c>
      <c r="BL41" s="115" t="n">
        <f aca="false">IF(VLOOKUP(InputDataA_GeneralAssumptions!$D$39,DataSummary!$A$110:$B$112,2,FALSE())=1,InputDataA_GeneralAssumptions!BL39,InputDataA_GeneralAssumptions!BL40)</f>
        <v>0.793980026245117</v>
      </c>
      <c r="BM41" s="115" t="n">
        <f aca="false">IF(VLOOKUP(InputDataA_GeneralAssumptions!$D$39,DataSummary!$A$110:$B$112,2,FALSE())=1,InputDataA_GeneralAssumptions!BM39,InputDataA_GeneralAssumptions!BM40)</f>
        <v>0.793980026245117</v>
      </c>
      <c r="BN41" s="115" t="n">
        <f aca="false">IF(VLOOKUP(InputDataA_GeneralAssumptions!$D$39,DataSummary!$A$110:$B$112,2,FALSE())=1,InputDataA_GeneralAssumptions!BN39,InputDataA_GeneralAssumptions!BN40)</f>
        <v>0.793980026245117</v>
      </c>
      <c r="BO41" s="115" t="n">
        <f aca="false">IF(VLOOKUP(InputDataA_GeneralAssumptions!$D$39,DataSummary!$A$110:$B$112,2,FALSE())=1,InputDataA_GeneralAssumptions!BO39,InputDataA_GeneralAssumptions!BO40)</f>
        <v>0.793980026245117</v>
      </c>
      <c r="BP41" s="115" t="n">
        <f aca="false">IF(VLOOKUP(InputDataA_GeneralAssumptions!$D$39,DataSummary!$A$110:$B$112,2,FALSE())=1,InputDataA_GeneralAssumptions!BP39,InputDataA_GeneralAssumptions!BP40)</f>
        <v>0.793980026245117</v>
      </c>
      <c r="BQ41" s="115" t="n">
        <f aca="false">IF(VLOOKUP(InputDataA_GeneralAssumptions!$D$39,DataSummary!$A$110:$B$112,2,FALSE())=1,InputDataA_GeneralAssumptions!BQ39,InputDataA_GeneralAssumptions!BQ40)</f>
        <v>0.793980026245117</v>
      </c>
      <c r="BR41" s="115" t="n">
        <f aca="false">IF(VLOOKUP(InputDataA_GeneralAssumptions!$D$39,DataSummary!$A$110:$B$112,2,FALSE())=1,InputDataA_GeneralAssumptions!BR39,InputDataA_GeneralAssumptions!BR40)</f>
        <v>0.793980026245117</v>
      </c>
      <c r="BS41" s="115" t="n">
        <f aca="false">IF(VLOOKUP(InputDataA_GeneralAssumptions!$D$39,DataSummary!$A$110:$B$112,2,FALSE())=1,InputDataA_GeneralAssumptions!BS39,InputDataA_GeneralAssumptions!BS40)</f>
        <v>0.793980026245117</v>
      </c>
      <c r="BT41" s="115" t="n">
        <f aca="false">IF(VLOOKUP(InputDataA_GeneralAssumptions!$D$39,DataSummary!$A$110:$B$112,2,FALSE())=1,InputDataA_GeneralAssumptions!BT39,InputDataA_GeneralAssumptions!BT40)</f>
        <v>0.793980026245117</v>
      </c>
      <c r="BU41" s="115" t="n">
        <f aca="false">IF(VLOOKUP(InputDataA_GeneralAssumptions!$D$39,DataSummary!$A$110:$B$112,2,FALSE())=1,InputDataA_GeneralAssumptions!BU39,InputDataA_GeneralAssumptions!BU40)</f>
        <v>0.793980026245117</v>
      </c>
      <c r="BV41" s="115" t="n">
        <f aca="false">IF(VLOOKUP(InputDataA_GeneralAssumptions!$D$39,DataSummary!$A$110:$B$112,2,FALSE())=1,InputDataA_GeneralAssumptions!BV39,InputDataA_GeneralAssumptions!BV40)</f>
        <v>0.793980026245117</v>
      </c>
      <c r="BW41" s="115" t="n">
        <f aca="false">IF(VLOOKUP(InputDataA_GeneralAssumptions!$D$39,DataSummary!$A$110:$B$112,2,FALSE())=1,InputDataA_GeneralAssumptions!BW39,InputDataA_GeneralAssumptions!BW40)</f>
        <v>0.793980026245117</v>
      </c>
    </row>
    <row r="42" customFormat="false" ht="13.5" hidden="false" customHeight="true" outlineLevel="0" collapsed="false">
      <c r="B42" s="150" t="s">
        <v>144</v>
      </c>
      <c r="C42" s="151" t="s">
        <v>100</v>
      </c>
      <c r="D42" s="75"/>
      <c r="E42" s="75"/>
      <c r="F42" s="106"/>
      <c r="G42" s="132"/>
      <c r="H42" s="133"/>
      <c r="I42" s="134"/>
      <c r="J42" s="134"/>
      <c r="K42" s="134"/>
      <c r="L42" s="134"/>
      <c r="M42" s="134"/>
      <c r="N42" s="134"/>
      <c r="O42" s="134"/>
      <c r="P42" s="134"/>
      <c r="Q42" s="134"/>
      <c r="R42" s="134"/>
      <c r="S42" s="134"/>
      <c r="T42" s="134"/>
      <c r="U42" s="134"/>
      <c r="V42" s="134"/>
      <c r="W42" s="134"/>
      <c r="X42" s="134"/>
      <c r="Y42" s="134"/>
      <c r="Z42" s="134"/>
      <c r="AA42" s="134"/>
      <c r="AB42" s="134"/>
      <c r="AC42" s="134"/>
      <c r="AD42" s="134"/>
      <c r="AE42" s="134"/>
      <c r="AF42" s="134"/>
      <c r="AG42" s="134"/>
      <c r="AH42" s="134"/>
      <c r="AI42" s="134"/>
      <c r="AJ42" s="134"/>
      <c r="AK42" s="134"/>
      <c r="AL42" s="134"/>
      <c r="AM42" s="134"/>
      <c r="AN42" s="134"/>
      <c r="AO42" s="134"/>
      <c r="AP42" s="134"/>
      <c r="AQ42" s="134"/>
      <c r="AR42" s="134"/>
      <c r="AS42" s="134"/>
      <c r="AT42" s="134"/>
      <c r="AU42" s="134"/>
      <c r="AV42" s="134"/>
      <c r="AW42" s="134"/>
      <c r="AX42" s="134"/>
      <c r="AY42" s="134"/>
      <c r="AZ42" s="134"/>
      <c r="BA42" s="134"/>
      <c r="BB42" s="134"/>
      <c r="BC42" s="134"/>
      <c r="BD42" s="134"/>
      <c r="BE42" s="134"/>
      <c r="BF42" s="134"/>
      <c r="BG42" s="134"/>
      <c r="BH42" s="134"/>
      <c r="BI42" s="134"/>
      <c r="BJ42" s="134"/>
      <c r="BK42" s="134"/>
      <c r="BL42" s="134"/>
      <c r="BM42" s="134"/>
      <c r="BN42" s="134"/>
      <c r="BO42" s="134"/>
      <c r="BP42" s="134"/>
      <c r="BQ42" s="134"/>
      <c r="BR42" s="134"/>
      <c r="BS42" s="134"/>
      <c r="BT42" s="134"/>
      <c r="BU42" s="134"/>
      <c r="BV42" s="134"/>
      <c r="BW42" s="134"/>
      <c r="BX42" s="24"/>
    </row>
    <row r="43" customFormat="false" ht="15.75" hidden="false" customHeight="false" outlineLevel="0" collapsed="false">
      <c r="B43" s="54" t="str">
        <f aca="false">"Init partic rate male, pre-loaded (Avail. "&amp;D7&amp;") --&gt;"</f>
        <v>Init partic rate male, pre-loaded (Avail. 2019) --&gt;</v>
      </c>
      <c r="C43" s="55" t="s">
        <v>100</v>
      </c>
      <c r="D43" s="78" t="n">
        <f aca="false">IF(ISNUMBER(DataSummary!D36)=TRUE(),DataSummary!D36,".")</f>
        <v>0.793980026245117</v>
      </c>
      <c r="E43" s="78"/>
      <c r="F43" s="136" t="str">
        <f aca="false">DataSummary!N5</f>
        <v>Scenario</v>
      </c>
      <c r="G43" s="107" t="s">
        <v>120</v>
      </c>
      <c r="H43" s="108" t="s">
        <v>100</v>
      </c>
      <c r="I43" s="109" t="n">
        <f aca="false">I44</f>
        <v>0.793980026245117</v>
      </c>
      <c r="J43" s="121" t="n">
        <v>0.867282055131788</v>
      </c>
      <c r="K43" s="121" t="n">
        <v>0.867535712143367</v>
      </c>
      <c r="L43" s="121" t="n">
        <v>0.867826191157286</v>
      </c>
      <c r="M43" s="121" t="n">
        <v>0.868155951780733</v>
      </c>
      <c r="N43" s="121" t="n">
        <v>0.868527086872419</v>
      </c>
      <c r="O43" s="121" t="n">
        <v>0.868941237054123</v>
      </c>
      <c r="P43" s="121" t="n">
        <v>0.869399515691363</v>
      </c>
      <c r="Q43" s="121" t="n">
        <v>0.86990244841848</v>
      </c>
      <c r="R43" s="121" t="n">
        <v>0.87044993053921</v>
      </c>
      <c r="S43" s="121" t="n">
        <v>0.871041204639479</v>
      </c>
      <c r="T43" s="121" t="n">
        <v>0.871674859592046</v>
      </c>
      <c r="U43" s="121" t="n">
        <v>0.872348850914591</v>
      </c>
      <c r="V43" s="121" t="n">
        <v>0.873060541267164</v>
      </c>
      <c r="W43" s="121" t="n">
        <v>0.87380675883458</v>
      </c>
      <c r="X43" s="121" t="n">
        <v>0.874583870508205</v>
      </c>
      <c r="Y43" s="121" t="n">
        <v>0.875387866207173</v>
      </c>
      <c r="Z43" s="121" t="n">
        <v>0.876214450381384</v>
      </c>
      <c r="AA43" s="121" t="n">
        <v>0.877059136710734</v>
      </c>
      <c r="AB43" s="121" t="n">
        <v>0.877917342227666</v>
      </c>
      <c r="AC43" s="121" t="n">
        <v>0.878784477497895</v>
      </c>
      <c r="AD43" s="121" t="n">
        <v>0.87965603004224</v>
      </c>
      <c r="AE43" s="121" t="n">
        <v>0.88052763881371</v>
      </c>
      <c r="AF43" s="121" t="n">
        <v>0.881395158203976</v>
      </c>
      <c r="AG43" s="121" t="n">
        <v>0.882254710695549</v>
      </c>
      <c r="AH43" s="121" t="n">
        <v>0.883102727863332</v>
      </c>
      <c r="AI43" s="121" t="n">
        <v>0.883935979936114</v>
      </c>
      <c r="AJ43" s="121" t="n">
        <v>0.884751594539952</v>
      </c>
      <c r="AK43" s="121" t="n">
        <v>0.885547065555946</v>
      </c>
      <c r="AL43" s="121" t="n">
        <v>0.886320253237112</v>
      </c>
      <c r="AM43" s="121" t="n">
        <v>0.887069376851267</v>
      </c>
      <c r="AN43" s="121" t="n">
        <v>0.887793001161148</v>
      </c>
      <c r="AO43" s="121" t="n">
        <v>0.888490018033545</v>
      </c>
      <c r="AP43" s="121" t="n">
        <v>0.889159624400769</v>
      </c>
      <c r="AQ43" s="121" t="n">
        <v>0.889801297694207</v>
      </c>
      <c r="AR43" s="121" t="n">
        <v>0.890414769743824</v>
      </c>
      <c r="AS43" s="122" t="n">
        <v>0.891</v>
      </c>
      <c r="AT43" s="121" t="n">
        <v>0.891</v>
      </c>
      <c r="AU43" s="121" t="n">
        <v>0.891</v>
      </c>
      <c r="AV43" s="121" t="n">
        <v>0.891</v>
      </c>
      <c r="AW43" s="121" t="n">
        <v>0.891</v>
      </c>
      <c r="AX43" s="121" t="n">
        <v>0.891</v>
      </c>
      <c r="AY43" s="121" t="n">
        <v>0.891</v>
      </c>
      <c r="AZ43" s="121" t="n">
        <v>0.891</v>
      </c>
      <c r="BA43" s="121" t="n">
        <v>0.891</v>
      </c>
      <c r="BB43" s="121" t="n">
        <v>0.891</v>
      </c>
      <c r="BC43" s="121" t="n">
        <v>0.891</v>
      </c>
      <c r="BD43" s="121" t="n">
        <v>0.891</v>
      </c>
      <c r="BE43" s="121" t="n">
        <v>0.891</v>
      </c>
      <c r="BF43" s="121" t="n">
        <v>0.891</v>
      </c>
      <c r="BG43" s="121" t="n">
        <v>0.891</v>
      </c>
      <c r="BH43" s="121" t="n">
        <v>0.891</v>
      </c>
      <c r="BI43" s="121" t="n">
        <v>0.891</v>
      </c>
      <c r="BJ43" s="121" t="n">
        <v>0.891</v>
      </c>
      <c r="BK43" s="121" t="n">
        <v>0.891</v>
      </c>
      <c r="BL43" s="121" t="n">
        <v>0.891</v>
      </c>
      <c r="BM43" s="121" t="n">
        <v>0.891</v>
      </c>
      <c r="BN43" s="121" t="n">
        <v>0.891</v>
      </c>
      <c r="BO43" s="121" t="n">
        <v>0.891</v>
      </c>
      <c r="BP43" s="121" t="n">
        <v>0.891</v>
      </c>
      <c r="BQ43" s="121" t="n">
        <v>0.891</v>
      </c>
      <c r="BR43" s="121" t="n">
        <v>0.891</v>
      </c>
      <c r="BS43" s="121" t="n">
        <v>0.891</v>
      </c>
      <c r="BT43" s="121" t="n">
        <v>0.891</v>
      </c>
      <c r="BU43" s="121" t="n">
        <v>0.891</v>
      </c>
      <c r="BV43" s="121" t="n">
        <v>0.891</v>
      </c>
      <c r="BW43" s="122" t="n">
        <v>0.891</v>
      </c>
    </row>
    <row r="44" customFormat="false" ht="15.75" hidden="false" customHeight="false" outlineLevel="0" collapsed="false">
      <c r="B44" s="54" t="s">
        <v>145</v>
      </c>
      <c r="C44" s="55" t="s">
        <v>100</v>
      </c>
      <c r="D44" s="113" t="n">
        <f aca="false">IF(ISBLANK(D42)=TRUE(),D43,D42)</f>
        <v>0.793980026245117</v>
      </c>
      <c r="E44" s="113" t="n">
        <f aca="false">IF(ISBLANK(E42)=TRUE(),D43,E42)</f>
        <v>0.793980026245117</v>
      </c>
      <c r="F44" s="136"/>
      <c r="G44" s="111" t="s">
        <v>124</v>
      </c>
      <c r="H44" s="112" t="s">
        <v>100</v>
      </c>
      <c r="I44" s="26" t="n">
        <f aca="false">InputDataA_GeneralAssumptions!E44</f>
        <v>0.793980026245117</v>
      </c>
      <c r="J44" s="26" t="n">
        <f aca="false">IF(J38&gt;InputDataA_GeneralAssumptions!$E$47,InputDataA_GeneralAssumptions!$E$46,I44+(InputDataA_GeneralAssumptions!$E$46-$I$44)/(InputDataA_GeneralAssumptions!$E$47-InputDataA_GeneralAssumptions!$D$7))</f>
        <v>0.793980026245117</v>
      </c>
      <c r="K44" s="26" t="n">
        <f aca="false">IF(K38&gt;InputDataA_GeneralAssumptions!$E$47,InputDataA_GeneralAssumptions!$E$46,J44+(InputDataA_GeneralAssumptions!$E$46-$I$44)/(InputDataA_GeneralAssumptions!$E$47-InputDataA_GeneralAssumptions!$D$7))</f>
        <v>0.793980026245117</v>
      </c>
      <c r="L44" s="26" t="n">
        <f aca="false">IF(L38&gt;InputDataA_GeneralAssumptions!$E$47,InputDataA_GeneralAssumptions!$E$46,K44+(InputDataA_GeneralAssumptions!$E$46-$I$44)/(InputDataA_GeneralAssumptions!$E$47-InputDataA_GeneralAssumptions!$D$7))</f>
        <v>0.793980026245117</v>
      </c>
      <c r="M44" s="26" t="n">
        <f aca="false">IF(M38&gt;InputDataA_GeneralAssumptions!$E$47,InputDataA_GeneralAssumptions!$E$46,L44+(InputDataA_GeneralAssumptions!$E$46-$I$44)/(InputDataA_GeneralAssumptions!$E$47-InputDataA_GeneralAssumptions!$D$7))</f>
        <v>0.793980026245117</v>
      </c>
      <c r="N44" s="26" t="n">
        <f aca="false">IF(N38&gt;InputDataA_GeneralAssumptions!$E$47,InputDataA_GeneralAssumptions!$E$46,M44+(InputDataA_GeneralAssumptions!$E$46-$I$44)/(InputDataA_GeneralAssumptions!$E$47-InputDataA_GeneralAssumptions!$D$7))</f>
        <v>0.793980026245117</v>
      </c>
      <c r="O44" s="26" t="n">
        <f aca="false">IF(O38&gt;InputDataA_GeneralAssumptions!$E$47,InputDataA_GeneralAssumptions!$E$46,N44+(InputDataA_GeneralAssumptions!$E$46-$I$44)/(InputDataA_GeneralAssumptions!$E$47-InputDataA_GeneralAssumptions!$D$7))</f>
        <v>0.793980026245117</v>
      </c>
      <c r="P44" s="26" t="n">
        <f aca="false">IF(P38&gt;InputDataA_GeneralAssumptions!$E$47,InputDataA_GeneralAssumptions!$E$46,O44+(InputDataA_GeneralAssumptions!$E$46-$I$44)/(InputDataA_GeneralAssumptions!$E$47-InputDataA_GeneralAssumptions!$D$7))</f>
        <v>0.793980026245117</v>
      </c>
      <c r="Q44" s="26" t="n">
        <f aca="false">IF(Q38&gt;InputDataA_GeneralAssumptions!$E$47,InputDataA_GeneralAssumptions!$E$46,P44+(InputDataA_GeneralAssumptions!$E$46-$I$44)/(InputDataA_GeneralAssumptions!$E$47-InputDataA_GeneralAssumptions!$D$7))</f>
        <v>0.793980026245117</v>
      </c>
      <c r="R44" s="26" t="n">
        <f aca="false">IF(R38&gt;InputDataA_GeneralAssumptions!$E$47,InputDataA_GeneralAssumptions!$E$46,Q44+(InputDataA_GeneralAssumptions!$E$46-$I$44)/(InputDataA_GeneralAssumptions!$E$47-InputDataA_GeneralAssumptions!$D$7))</f>
        <v>0.793980026245117</v>
      </c>
      <c r="S44" s="26" t="n">
        <f aca="false">IF(S38&gt;InputDataA_GeneralAssumptions!$E$47,InputDataA_GeneralAssumptions!$E$46,R44+(InputDataA_GeneralAssumptions!$E$46-$I$44)/(InputDataA_GeneralAssumptions!$E$47-InputDataA_GeneralAssumptions!$D$7))</f>
        <v>0.793980026245117</v>
      </c>
      <c r="T44" s="26" t="n">
        <f aca="false">IF(T38&gt;InputDataA_GeneralAssumptions!$E$47,InputDataA_GeneralAssumptions!$E$46,S44+(InputDataA_GeneralAssumptions!$E$46-$I$44)/(InputDataA_GeneralAssumptions!$E$47-InputDataA_GeneralAssumptions!$D$7))</f>
        <v>0.793980026245117</v>
      </c>
      <c r="U44" s="26" t="n">
        <f aca="false">IF(U38&gt;InputDataA_GeneralAssumptions!$E$47,InputDataA_GeneralAssumptions!$E$46,T44+(InputDataA_GeneralAssumptions!$E$46-$I$44)/(InputDataA_GeneralAssumptions!$E$47-InputDataA_GeneralAssumptions!$D$7))</f>
        <v>0.793980026245117</v>
      </c>
      <c r="V44" s="26" t="n">
        <f aca="false">IF(V38&gt;InputDataA_GeneralAssumptions!$E$47,InputDataA_GeneralAssumptions!$E$46,U44+(InputDataA_GeneralAssumptions!$E$46-$I$44)/(InputDataA_GeneralAssumptions!$E$47-InputDataA_GeneralAssumptions!$D$7))</f>
        <v>0.793980026245117</v>
      </c>
      <c r="W44" s="26" t="n">
        <f aca="false">IF(W38&gt;InputDataA_GeneralAssumptions!$E$47,InputDataA_GeneralAssumptions!$E$46,V44+(InputDataA_GeneralAssumptions!$E$46-$I$44)/(InputDataA_GeneralAssumptions!$E$47-InputDataA_GeneralAssumptions!$D$7))</f>
        <v>0.793980026245117</v>
      </c>
      <c r="X44" s="26" t="n">
        <f aca="false">IF(X38&gt;InputDataA_GeneralAssumptions!$E$47,InputDataA_GeneralAssumptions!$E$46,W44+(InputDataA_GeneralAssumptions!$E$46-$I$44)/(InputDataA_GeneralAssumptions!$E$47-InputDataA_GeneralAssumptions!$D$7))</f>
        <v>0.793980026245117</v>
      </c>
      <c r="Y44" s="26" t="n">
        <f aca="false">IF(Y38&gt;InputDataA_GeneralAssumptions!$E$47,InputDataA_GeneralAssumptions!$E$46,X44+(InputDataA_GeneralAssumptions!$E$46-$I$44)/(InputDataA_GeneralAssumptions!$E$47-InputDataA_GeneralAssumptions!$D$7))</f>
        <v>0.793980026245117</v>
      </c>
      <c r="Z44" s="26" t="n">
        <f aca="false">IF(Z38&gt;InputDataA_GeneralAssumptions!$E$47,InputDataA_GeneralAssumptions!$E$46,Y44+(InputDataA_GeneralAssumptions!$E$46-$I$44)/(InputDataA_GeneralAssumptions!$E$47-InputDataA_GeneralAssumptions!$D$7))</f>
        <v>0.793980026245117</v>
      </c>
      <c r="AA44" s="26" t="n">
        <f aca="false">IF(AA38&gt;InputDataA_GeneralAssumptions!$E$47,InputDataA_GeneralAssumptions!$E$46,Z44+(InputDataA_GeneralAssumptions!$E$46-$I$44)/(InputDataA_GeneralAssumptions!$E$47-InputDataA_GeneralAssumptions!$D$7))</f>
        <v>0.793980026245117</v>
      </c>
      <c r="AB44" s="26" t="n">
        <f aca="false">IF(AB38&gt;InputDataA_GeneralAssumptions!$E$47,InputDataA_GeneralAssumptions!$E$46,AA44+(InputDataA_GeneralAssumptions!$E$46-$I$44)/(InputDataA_GeneralAssumptions!$E$47-InputDataA_GeneralAssumptions!$D$7))</f>
        <v>0.793980026245117</v>
      </c>
      <c r="AC44" s="26" t="n">
        <f aca="false">IF(AC38&gt;InputDataA_GeneralAssumptions!$E$47,InputDataA_GeneralAssumptions!$E$46,AB44+(InputDataA_GeneralAssumptions!$E$46-$I$44)/(InputDataA_GeneralAssumptions!$E$47-InputDataA_GeneralAssumptions!$D$7))</f>
        <v>0.793980026245117</v>
      </c>
      <c r="AD44" s="26" t="n">
        <f aca="false">IF(AD38&gt;InputDataA_GeneralAssumptions!$E$47,InputDataA_GeneralAssumptions!$E$46,AC44+(InputDataA_GeneralAssumptions!$E$46-$I$44)/(InputDataA_GeneralAssumptions!$E$47-InputDataA_GeneralAssumptions!$D$7))</f>
        <v>0.793980026245117</v>
      </c>
      <c r="AE44" s="26" t="n">
        <f aca="false">IF(AE38&gt;InputDataA_GeneralAssumptions!$E$47,InputDataA_GeneralAssumptions!$E$46,AD44+(InputDataA_GeneralAssumptions!$E$46-$I$44)/(InputDataA_GeneralAssumptions!$E$47-InputDataA_GeneralAssumptions!$D$7))</f>
        <v>0.793980026245117</v>
      </c>
      <c r="AF44" s="26" t="n">
        <f aca="false">IF(AF38&gt;InputDataA_GeneralAssumptions!$E$47,InputDataA_GeneralAssumptions!$E$46,AE44+(InputDataA_GeneralAssumptions!$E$46-$I$44)/(InputDataA_GeneralAssumptions!$E$47-InputDataA_GeneralAssumptions!$D$7))</f>
        <v>0.793980026245117</v>
      </c>
      <c r="AG44" s="26" t="n">
        <f aca="false">IF(AG38&gt;InputDataA_GeneralAssumptions!$E$47,InputDataA_GeneralAssumptions!$E$46,AF44+(InputDataA_GeneralAssumptions!$E$46-$I$44)/(InputDataA_GeneralAssumptions!$E$47-InputDataA_GeneralAssumptions!$D$7))</f>
        <v>0.793980026245117</v>
      </c>
      <c r="AH44" s="26" t="n">
        <f aca="false">IF(AH38&gt;InputDataA_GeneralAssumptions!$E$47,InputDataA_GeneralAssumptions!$E$46,AG44+(InputDataA_GeneralAssumptions!$E$46-$I$44)/(InputDataA_GeneralAssumptions!$E$47-InputDataA_GeneralAssumptions!$D$7))</f>
        <v>0.793980026245117</v>
      </c>
      <c r="AI44" s="26" t="n">
        <f aca="false">IF(AI38&gt;InputDataA_GeneralAssumptions!$E$47,InputDataA_GeneralAssumptions!$E$46,AH44+(InputDataA_GeneralAssumptions!$E$46-$I$44)/(InputDataA_GeneralAssumptions!$E$47-InputDataA_GeneralAssumptions!$D$7))</f>
        <v>0.793980026245117</v>
      </c>
      <c r="AJ44" s="26" t="n">
        <f aca="false">IF(AJ38&gt;InputDataA_GeneralAssumptions!$E$47,InputDataA_GeneralAssumptions!$E$46,AI44+(InputDataA_GeneralAssumptions!$E$46-$I$44)/(InputDataA_GeneralAssumptions!$E$47-InputDataA_GeneralAssumptions!$D$7))</f>
        <v>0.793980026245117</v>
      </c>
      <c r="AK44" s="26" t="n">
        <f aca="false">IF(AK38&gt;InputDataA_GeneralAssumptions!$E$47,InputDataA_GeneralAssumptions!$E$46,AJ44+(InputDataA_GeneralAssumptions!$E$46-$I$44)/(InputDataA_GeneralAssumptions!$E$47-InputDataA_GeneralAssumptions!$D$7))</f>
        <v>0.793980026245117</v>
      </c>
      <c r="AL44" s="26" t="n">
        <f aca="false">IF(AL38&gt;InputDataA_GeneralAssumptions!$E$47,InputDataA_GeneralAssumptions!$E$46,AK44+(InputDataA_GeneralAssumptions!$E$46-$I$44)/(InputDataA_GeneralAssumptions!$E$47-InputDataA_GeneralAssumptions!$D$7))</f>
        <v>0.793980026245117</v>
      </c>
      <c r="AM44" s="26" t="n">
        <f aca="false">IF(AM38&gt;InputDataA_GeneralAssumptions!$E$47,InputDataA_GeneralAssumptions!$E$46,AL44+(InputDataA_GeneralAssumptions!$E$46-$I$44)/(InputDataA_GeneralAssumptions!$E$47-InputDataA_GeneralAssumptions!$D$7))</f>
        <v>0.793980026245117</v>
      </c>
      <c r="AN44" s="26" t="n">
        <f aca="false">IF(AN38&gt;InputDataA_GeneralAssumptions!$E$47,InputDataA_GeneralAssumptions!$E$46,AM44+(InputDataA_GeneralAssumptions!$E$46-$I$44)/(InputDataA_GeneralAssumptions!$E$47-InputDataA_GeneralAssumptions!$D$7))</f>
        <v>0.793980026245117</v>
      </c>
      <c r="AO44" s="26" t="n">
        <f aca="false">IF(AO38&gt;InputDataA_GeneralAssumptions!$E$47,InputDataA_GeneralAssumptions!$E$46,AN44+(InputDataA_GeneralAssumptions!$E$46-$I$44)/(InputDataA_GeneralAssumptions!$E$47-InputDataA_GeneralAssumptions!$D$7))</f>
        <v>0.793980026245117</v>
      </c>
      <c r="AP44" s="26" t="n">
        <f aca="false">IF(AP38&gt;InputDataA_GeneralAssumptions!$E$47,InputDataA_GeneralAssumptions!$E$46,AO44+(InputDataA_GeneralAssumptions!$E$46-$I$44)/(InputDataA_GeneralAssumptions!$E$47-InputDataA_GeneralAssumptions!$D$7))</f>
        <v>0.793980026245117</v>
      </c>
      <c r="AQ44" s="26" t="n">
        <f aca="false">IF(AQ38&gt;InputDataA_GeneralAssumptions!$E$47,InputDataA_GeneralAssumptions!$E$46,AP44+(InputDataA_GeneralAssumptions!$E$46-$I$44)/(InputDataA_GeneralAssumptions!$E$47-InputDataA_GeneralAssumptions!$D$7))</f>
        <v>0.793980026245117</v>
      </c>
      <c r="AR44" s="26" t="n">
        <f aca="false">IF(AR38&gt;InputDataA_GeneralAssumptions!$E$47,InputDataA_GeneralAssumptions!$E$46,AQ44+(InputDataA_GeneralAssumptions!$E$46-$I$44)/(InputDataA_GeneralAssumptions!$E$47-InputDataA_GeneralAssumptions!$D$7))</f>
        <v>0.793980026245117</v>
      </c>
      <c r="AS44" s="26" t="n">
        <f aca="false">IF(AS38&gt;InputDataA_GeneralAssumptions!$E$47,InputDataA_GeneralAssumptions!$E$46,AR44+(InputDataA_GeneralAssumptions!$E$46-$I$44)/(InputDataA_GeneralAssumptions!$E$47-InputDataA_GeneralAssumptions!$D$7))</f>
        <v>0.793980026245117</v>
      </c>
      <c r="AT44" s="26" t="n">
        <f aca="false">IF(AT38&gt;InputDataA_GeneralAssumptions!$E$47,InputDataA_GeneralAssumptions!$E$46,AS44+(InputDataA_GeneralAssumptions!$E$46-$I$44)/(InputDataA_GeneralAssumptions!$E$47-InputDataA_GeneralAssumptions!$D$7))</f>
        <v>0.793980026245117</v>
      </c>
      <c r="AU44" s="26" t="n">
        <f aca="false">IF(AU38&gt;InputDataA_GeneralAssumptions!$E$47,InputDataA_GeneralAssumptions!$E$46,AT44+(InputDataA_GeneralAssumptions!$E$46-$I$44)/(InputDataA_GeneralAssumptions!$E$47-InputDataA_GeneralAssumptions!$D$7))</f>
        <v>0.793980026245117</v>
      </c>
      <c r="AV44" s="26" t="n">
        <f aca="false">IF(AV38&gt;InputDataA_GeneralAssumptions!$E$47,InputDataA_GeneralAssumptions!$E$46,AU44+(InputDataA_GeneralAssumptions!$E$46-$I$44)/(InputDataA_GeneralAssumptions!$E$47-InputDataA_GeneralAssumptions!$D$7))</f>
        <v>0.793980026245117</v>
      </c>
      <c r="AW44" s="26" t="n">
        <f aca="false">IF(AW38&gt;InputDataA_GeneralAssumptions!$E$47,InputDataA_GeneralAssumptions!$E$46,AV44+(InputDataA_GeneralAssumptions!$E$46-$I$44)/(InputDataA_GeneralAssumptions!$E$47-InputDataA_GeneralAssumptions!$D$7))</f>
        <v>0.793980026245117</v>
      </c>
      <c r="AX44" s="26" t="n">
        <f aca="false">IF(AX38&gt;InputDataA_GeneralAssumptions!$E$47,InputDataA_GeneralAssumptions!$E$46,AW44+(InputDataA_GeneralAssumptions!$E$46-$I$44)/(InputDataA_GeneralAssumptions!$E$47-InputDataA_GeneralAssumptions!$D$7))</f>
        <v>0.793980026245117</v>
      </c>
      <c r="AY44" s="26" t="n">
        <f aca="false">IF(AY38&gt;InputDataA_GeneralAssumptions!$E$47,InputDataA_GeneralAssumptions!$E$46,AX44+(InputDataA_GeneralAssumptions!$E$46-$I$44)/(InputDataA_GeneralAssumptions!$E$47-InputDataA_GeneralAssumptions!$D$7))</f>
        <v>0.793980026245117</v>
      </c>
      <c r="AZ44" s="26" t="n">
        <f aca="false">IF(AZ38&gt;InputDataA_GeneralAssumptions!$E$47,InputDataA_GeneralAssumptions!$E$46,AY44+(InputDataA_GeneralAssumptions!$E$46-$I$44)/(InputDataA_GeneralAssumptions!$E$47-InputDataA_GeneralAssumptions!$D$7))</f>
        <v>0.793980026245117</v>
      </c>
      <c r="BA44" s="26" t="n">
        <f aca="false">IF(BA38&gt;InputDataA_GeneralAssumptions!$E$47,InputDataA_GeneralAssumptions!$E$46,AZ44+(InputDataA_GeneralAssumptions!$E$46-$I$44)/(InputDataA_GeneralAssumptions!$E$47-InputDataA_GeneralAssumptions!$D$7))</f>
        <v>0.793980026245117</v>
      </c>
      <c r="BB44" s="26" t="n">
        <f aca="false">IF(BB38&gt;InputDataA_GeneralAssumptions!$E$47,InputDataA_GeneralAssumptions!$E$46,BA44+(InputDataA_GeneralAssumptions!$E$46-$I$44)/(InputDataA_GeneralAssumptions!$E$47-InputDataA_GeneralAssumptions!$D$7))</f>
        <v>0.793980026245117</v>
      </c>
      <c r="BC44" s="26" t="n">
        <f aca="false">IF(BC38&gt;InputDataA_GeneralAssumptions!$E$47,InputDataA_GeneralAssumptions!$E$46,BB44+(InputDataA_GeneralAssumptions!$E$46-$I$44)/(InputDataA_GeneralAssumptions!$E$47-InputDataA_GeneralAssumptions!$D$7))</f>
        <v>0.793980026245117</v>
      </c>
      <c r="BD44" s="26" t="n">
        <f aca="false">IF(BD38&gt;InputDataA_GeneralAssumptions!$E$47,InputDataA_GeneralAssumptions!$E$46,BC44+(InputDataA_GeneralAssumptions!$E$46-$I$44)/(InputDataA_GeneralAssumptions!$E$47-InputDataA_GeneralAssumptions!$D$7))</f>
        <v>0.793980026245117</v>
      </c>
      <c r="BE44" s="26" t="n">
        <f aca="false">IF(BE38&gt;InputDataA_GeneralAssumptions!$E$47,InputDataA_GeneralAssumptions!$E$46,BD44+(InputDataA_GeneralAssumptions!$E$46-$I$44)/(InputDataA_GeneralAssumptions!$E$47-InputDataA_GeneralAssumptions!$D$7))</f>
        <v>0.793980026245117</v>
      </c>
      <c r="BF44" s="26" t="n">
        <f aca="false">IF(BF38&gt;InputDataA_GeneralAssumptions!$E$47,InputDataA_GeneralAssumptions!$E$46,BE44+(InputDataA_GeneralAssumptions!$E$46-$I$44)/(InputDataA_GeneralAssumptions!$E$47-InputDataA_GeneralAssumptions!$D$7))</f>
        <v>0.793980026245117</v>
      </c>
      <c r="BG44" s="26" t="n">
        <f aca="false">IF(BG38&gt;InputDataA_GeneralAssumptions!$E$47,InputDataA_GeneralAssumptions!$E$46,BF44+(InputDataA_GeneralAssumptions!$E$46-$I$44)/(InputDataA_GeneralAssumptions!$E$47-InputDataA_GeneralAssumptions!$D$7))</f>
        <v>0.793980026245117</v>
      </c>
      <c r="BH44" s="26" t="n">
        <f aca="false">IF(BH38&gt;InputDataA_GeneralAssumptions!$E$47,InputDataA_GeneralAssumptions!$E$46,BG44+(InputDataA_GeneralAssumptions!$E$46-$I$44)/(InputDataA_GeneralAssumptions!$E$47-InputDataA_GeneralAssumptions!$D$7))</f>
        <v>0.793980026245117</v>
      </c>
      <c r="BI44" s="26" t="n">
        <f aca="false">IF(BI38&gt;InputDataA_GeneralAssumptions!$E$47,InputDataA_GeneralAssumptions!$E$46,BH44+(InputDataA_GeneralAssumptions!$E$46-$I$44)/(InputDataA_GeneralAssumptions!$E$47-InputDataA_GeneralAssumptions!$D$7))</f>
        <v>0.793980026245117</v>
      </c>
      <c r="BJ44" s="26" t="n">
        <f aca="false">IF(BJ38&gt;InputDataA_GeneralAssumptions!$E$47,InputDataA_GeneralAssumptions!$E$46,BI44+(InputDataA_GeneralAssumptions!$E$46-$I$44)/(InputDataA_GeneralAssumptions!$E$47-InputDataA_GeneralAssumptions!$D$7))</f>
        <v>0.793980026245117</v>
      </c>
      <c r="BK44" s="26" t="n">
        <f aca="false">IF(BK38&gt;InputDataA_GeneralAssumptions!$E$47,InputDataA_GeneralAssumptions!$E$46,BJ44+(InputDataA_GeneralAssumptions!$E$46-$I$44)/(InputDataA_GeneralAssumptions!$E$47-InputDataA_GeneralAssumptions!$D$7))</f>
        <v>0.793980026245117</v>
      </c>
      <c r="BL44" s="26" t="n">
        <f aca="false">IF(BL38&gt;InputDataA_GeneralAssumptions!$E$47,InputDataA_GeneralAssumptions!$E$46,BK44+(InputDataA_GeneralAssumptions!$E$46-$I$44)/(InputDataA_GeneralAssumptions!$E$47-InputDataA_GeneralAssumptions!$D$7))</f>
        <v>0.793980026245117</v>
      </c>
      <c r="BM44" s="26" t="n">
        <f aca="false">IF(BM38&gt;InputDataA_GeneralAssumptions!$E$47,InputDataA_GeneralAssumptions!$E$46,BL44+(InputDataA_GeneralAssumptions!$E$46-$I$44)/(InputDataA_GeneralAssumptions!$E$47-InputDataA_GeneralAssumptions!$D$7))</f>
        <v>0.793980026245117</v>
      </c>
      <c r="BN44" s="26" t="n">
        <f aca="false">IF(BN38&gt;InputDataA_GeneralAssumptions!$E$47,InputDataA_GeneralAssumptions!$E$46,BM44+(InputDataA_GeneralAssumptions!$E$46-$I$44)/(InputDataA_GeneralAssumptions!$E$47-InputDataA_GeneralAssumptions!$D$7))</f>
        <v>0.793980026245117</v>
      </c>
      <c r="BO44" s="26" t="n">
        <f aca="false">IF(BO38&gt;InputDataA_GeneralAssumptions!$E$47,InputDataA_GeneralAssumptions!$E$46,BN44+(InputDataA_GeneralAssumptions!$E$46-$I$44)/(InputDataA_GeneralAssumptions!$E$47-InputDataA_GeneralAssumptions!$D$7))</f>
        <v>0.793980026245117</v>
      </c>
      <c r="BP44" s="26" t="n">
        <f aca="false">IF(BP38&gt;InputDataA_GeneralAssumptions!$E$47,InputDataA_GeneralAssumptions!$E$46,BO44+(InputDataA_GeneralAssumptions!$E$46-$I$44)/(InputDataA_GeneralAssumptions!$E$47-InputDataA_GeneralAssumptions!$D$7))</f>
        <v>0.793980026245117</v>
      </c>
      <c r="BQ44" s="26" t="n">
        <f aca="false">IF(BQ38&gt;InputDataA_GeneralAssumptions!$E$47,InputDataA_GeneralAssumptions!$E$46,BP44+(InputDataA_GeneralAssumptions!$E$46-$I$44)/(InputDataA_GeneralAssumptions!$E$47-InputDataA_GeneralAssumptions!$D$7))</f>
        <v>0.793980026245117</v>
      </c>
      <c r="BR44" s="26" t="n">
        <f aca="false">IF(BR38&gt;InputDataA_GeneralAssumptions!$E$47,InputDataA_GeneralAssumptions!$E$46,BQ44+(InputDataA_GeneralAssumptions!$E$46-$I$44)/(InputDataA_GeneralAssumptions!$E$47-InputDataA_GeneralAssumptions!$D$7))</f>
        <v>0.793980026245117</v>
      </c>
      <c r="BS44" s="26" t="n">
        <f aca="false">IF(BS38&gt;InputDataA_GeneralAssumptions!$E$47,InputDataA_GeneralAssumptions!$E$46,BR44+(InputDataA_GeneralAssumptions!$E$46-$I$44)/(InputDataA_GeneralAssumptions!$E$47-InputDataA_GeneralAssumptions!$D$7))</f>
        <v>0.793980026245117</v>
      </c>
      <c r="BT44" s="26" t="n">
        <f aca="false">IF(BT38&gt;InputDataA_GeneralAssumptions!$E$47,InputDataA_GeneralAssumptions!$E$46,BS44+(InputDataA_GeneralAssumptions!$E$46-$I$44)/(InputDataA_GeneralAssumptions!$E$47-InputDataA_GeneralAssumptions!$D$7))</f>
        <v>0.793980026245117</v>
      </c>
      <c r="BU44" s="26" t="n">
        <f aca="false">IF(BU38&gt;InputDataA_GeneralAssumptions!$E$47,InputDataA_GeneralAssumptions!$E$46,BT44+(InputDataA_GeneralAssumptions!$E$46-$I$44)/(InputDataA_GeneralAssumptions!$E$47-InputDataA_GeneralAssumptions!$D$7))</f>
        <v>0.793980026245117</v>
      </c>
      <c r="BV44" s="26" t="n">
        <f aca="false">IF(BV38&gt;InputDataA_GeneralAssumptions!$E$47,InputDataA_GeneralAssumptions!$E$46,BU44+(InputDataA_GeneralAssumptions!$E$46-$I$44)/(InputDataA_GeneralAssumptions!$E$47-InputDataA_GeneralAssumptions!$D$7))</f>
        <v>0.793980026245117</v>
      </c>
      <c r="BW44" s="26" t="n">
        <f aca="false">IF(BW38&gt;InputDataA_GeneralAssumptions!$E$47,InputDataA_GeneralAssumptions!$E$46,BV44+(InputDataA_GeneralAssumptions!$E$46-$I$44)/(InputDataA_GeneralAssumptions!$E$47-InputDataA_GeneralAssumptions!$D$7))</f>
        <v>0.793980026245117</v>
      </c>
    </row>
    <row r="45" s="24" customFormat="true" ht="15.75" hidden="false" customHeight="false" outlineLevel="0" collapsed="false">
      <c r="A45" s="13"/>
      <c r="B45" s="54"/>
      <c r="C45" s="55"/>
      <c r="D45" s="152"/>
      <c r="E45" s="153"/>
      <c r="F45" s="136"/>
      <c r="G45" s="114" t="s">
        <v>132</v>
      </c>
      <c r="H45" s="138" t="s">
        <v>100</v>
      </c>
      <c r="I45" s="115" t="n">
        <f aca="false">IF(VLOOKUP(InputDataA_GeneralAssumptions!$D$39,DataSummary!$A$110:$B$112,2,FALSE())=1,InputDataA_GeneralAssumptions!I43,InputDataA_GeneralAssumptions!I44)</f>
        <v>0.793980026245117</v>
      </c>
      <c r="J45" s="115" t="n">
        <f aca="false">IF(VLOOKUP(InputDataA_GeneralAssumptions!$D$39,DataSummary!$A$110:$B$112,2,FALSE())=1,InputDataA_GeneralAssumptions!J43,InputDataA_GeneralAssumptions!J44)</f>
        <v>0.793980026245117</v>
      </c>
      <c r="K45" s="115" t="n">
        <f aca="false">IF(VLOOKUP(InputDataA_GeneralAssumptions!$D$39,DataSummary!$A$110:$B$112,2,FALSE())=1,InputDataA_GeneralAssumptions!K43,InputDataA_GeneralAssumptions!K44)</f>
        <v>0.793980026245117</v>
      </c>
      <c r="L45" s="115" t="n">
        <f aca="false">IF(VLOOKUP(InputDataA_GeneralAssumptions!$D$39,DataSummary!$A$110:$B$112,2,FALSE())=1,InputDataA_GeneralAssumptions!L43,InputDataA_GeneralAssumptions!L44)</f>
        <v>0.793980026245117</v>
      </c>
      <c r="M45" s="115" t="n">
        <f aca="false">IF(VLOOKUP(InputDataA_GeneralAssumptions!$D$39,DataSummary!$A$110:$B$112,2,FALSE())=1,InputDataA_GeneralAssumptions!M43,InputDataA_GeneralAssumptions!M44)</f>
        <v>0.793980026245117</v>
      </c>
      <c r="N45" s="115" t="n">
        <f aca="false">IF(VLOOKUP(InputDataA_GeneralAssumptions!$D$39,DataSummary!$A$110:$B$112,2,FALSE())=1,InputDataA_GeneralAssumptions!N43,InputDataA_GeneralAssumptions!N44)</f>
        <v>0.793980026245117</v>
      </c>
      <c r="O45" s="115" t="n">
        <f aca="false">IF(VLOOKUP(InputDataA_GeneralAssumptions!$D$39,DataSummary!$A$110:$B$112,2,FALSE())=1,InputDataA_GeneralAssumptions!O43,InputDataA_GeneralAssumptions!O44)</f>
        <v>0.793980026245117</v>
      </c>
      <c r="P45" s="115" t="n">
        <f aca="false">IF(VLOOKUP(InputDataA_GeneralAssumptions!$D$39,DataSummary!$A$110:$B$112,2,FALSE())=1,InputDataA_GeneralAssumptions!P43,InputDataA_GeneralAssumptions!P44)</f>
        <v>0.793980026245117</v>
      </c>
      <c r="Q45" s="115" t="n">
        <f aca="false">IF(VLOOKUP(InputDataA_GeneralAssumptions!$D$39,DataSummary!$A$110:$B$112,2,FALSE())=1,InputDataA_GeneralAssumptions!Q43,InputDataA_GeneralAssumptions!Q44)</f>
        <v>0.793980026245117</v>
      </c>
      <c r="R45" s="115" t="n">
        <f aca="false">IF(VLOOKUP(InputDataA_GeneralAssumptions!$D$39,DataSummary!$A$110:$B$112,2,FALSE())=1,InputDataA_GeneralAssumptions!R43,InputDataA_GeneralAssumptions!R44)</f>
        <v>0.793980026245117</v>
      </c>
      <c r="S45" s="115" t="n">
        <f aca="false">IF(VLOOKUP(InputDataA_GeneralAssumptions!$D$39,DataSummary!$A$110:$B$112,2,FALSE())=1,InputDataA_GeneralAssumptions!S43,InputDataA_GeneralAssumptions!S44)</f>
        <v>0.793980026245117</v>
      </c>
      <c r="T45" s="115" t="n">
        <f aca="false">IF(VLOOKUP(InputDataA_GeneralAssumptions!$D$39,DataSummary!$A$110:$B$112,2,FALSE())=1,InputDataA_GeneralAssumptions!T43,InputDataA_GeneralAssumptions!T44)</f>
        <v>0.793980026245117</v>
      </c>
      <c r="U45" s="115" t="n">
        <f aca="false">IF(VLOOKUP(InputDataA_GeneralAssumptions!$D$39,DataSummary!$A$110:$B$112,2,FALSE())=1,InputDataA_GeneralAssumptions!U43,InputDataA_GeneralAssumptions!U44)</f>
        <v>0.793980026245117</v>
      </c>
      <c r="V45" s="115" t="n">
        <f aca="false">IF(VLOOKUP(InputDataA_GeneralAssumptions!$D$39,DataSummary!$A$110:$B$112,2,FALSE())=1,InputDataA_GeneralAssumptions!V43,InputDataA_GeneralAssumptions!V44)</f>
        <v>0.793980026245117</v>
      </c>
      <c r="W45" s="115" t="n">
        <f aca="false">IF(VLOOKUP(InputDataA_GeneralAssumptions!$D$39,DataSummary!$A$110:$B$112,2,FALSE())=1,InputDataA_GeneralAssumptions!W43,InputDataA_GeneralAssumptions!W44)</f>
        <v>0.793980026245117</v>
      </c>
      <c r="X45" s="115" t="n">
        <f aca="false">IF(VLOOKUP(InputDataA_GeneralAssumptions!$D$39,DataSummary!$A$110:$B$112,2,FALSE())=1,InputDataA_GeneralAssumptions!X43,InputDataA_GeneralAssumptions!X44)</f>
        <v>0.793980026245117</v>
      </c>
      <c r="Y45" s="115" t="n">
        <f aca="false">IF(VLOOKUP(InputDataA_GeneralAssumptions!$D$39,DataSummary!$A$110:$B$112,2,FALSE())=1,InputDataA_GeneralAssumptions!Y43,InputDataA_GeneralAssumptions!Y44)</f>
        <v>0.793980026245117</v>
      </c>
      <c r="Z45" s="115" t="n">
        <f aca="false">IF(VLOOKUP(InputDataA_GeneralAssumptions!$D$39,DataSummary!$A$110:$B$112,2,FALSE())=1,InputDataA_GeneralAssumptions!Z43,InputDataA_GeneralAssumptions!Z44)</f>
        <v>0.793980026245117</v>
      </c>
      <c r="AA45" s="115" t="n">
        <f aca="false">IF(VLOOKUP(InputDataA_GeneralAssumptions!$D$39,DataSummary!$A$110:$B$112,2,FALSE())=1,InputDataA_GeneralAssumptions!AA43,InputDataA_GeneralAssumptions!AA44)</f>
        <v>0.793980026245117</v>
      </c>
      <c r="AB45" s="115" t="n">
        <f aca="false">IF(VLOOKUP(InputDataA_GeneralAssumptions!$D$39,DataSummary!$A$110:$B$112,2,FALSE())=1,InputDataA_GeneralAssumptions!AB43,InputDataA_GeneralAssumptions!AB44)</f>
        <v>0.793980026245117</v>
      </c>
      <c r="AC45" s="115" t="n">
        <f aca="false">IF(VLOOKUP(InputDataA_GeneralAssumptions!$D$39,DataSummary!$A$110:$B$112,2,FALSE())=1,InputDataA_GeneralAssumptions!AC43,InputDataA_GeneralAssumptions!AC44)</f>
        <v>0.793980026245117</v>
      </c>
      <c r="AD45" s="115" t="n">
        <f aca="false">IF(VLOOKUP(InputDataA_GeneralAssumptions!$D$39,DataSummary!$A$110:$B$112,2,FALSE())=1,InputDataA_GeneralAssumptions!AD43,InputDataA_GeneralAssumptions!AD44)</f>
        <v>0.793980026245117</v>
      </c>
      <c r="AE45" s="115" t="n">
        <f aca="false">IF(VLOOKUP(InputDataA_GeneralAssumptions!$D$39,DataSummary!$A$110:$B$112,2,FALSE())=1,InputDataA_GeneralAssumptions!AE43,InputDataA_GeneralAssumptions!AE44)</f>
        <v>0.793980026245117</v>
      </c>
      <c r="AF45" s="115" t="n">
        <f aca="false">IF(VLOOKUP(InputDataA_GeneralAssumptions!$D$39,DataSummary!$A$110:$B$112,2,FALSE())=1,InputDataA_GeneralAssumptions!AF43,InputDataA_GeneralAssumptions!AF44)</f>
        <v>0.793980026245117</v>
      </c>
      <c r="AG45" s="115" t="n">
        <f aca="false">IF(VLOOKUP(InputDataA_GeneralAssumptions!$D$39,DataSummary!$A$110:$B$112,2,FALSE())=1,InputDataA_GeneralAssumptions!AG43,InputDataA_GeneralAssumptions!AG44)</f>
        <v>0.793980026245117</v>
      </c>
      <c r="AH45" s="115" t="n">
        <f aca="false">IF(VLOOKUP(InputDataA_GeneralAssumptions!$D$39,DataSummary!$A$110:$B$112,2,FALSE())=1,InputDataA_GeneralAssumptions!AH43,InputDataA_GeneralAssumptions!AH44)</f>
        <v>0.793980026245117</v>
      </c>
      <c r="AI45" s="115" t="n">
        <f aca="false">IF(VLOOKUP(InputDataA_GeneralAssumptions!$D$39,DataSummary!$A$110:$B$112,2,FALSE())=1,InputDataA_GeneralAssumptions!AI43,InputDataA_GeneralAssumptions!AI44)</f>
        <v>0.793980026245117</v>
      </c>
      <c r="AJ45" s="115" t="n">
        <f aca="false">IF(VLOOKUP(InputDataA_GeneralAssumptions!$D$39,DataSummary!$A$110:$B$112,2,FALSE())=1,InputDataA_GeneralAssumptions!AJ43,InputDataA_GeneralAssumptions!AJ44)</f>
        <v>0.793980026245117</v>
      </c>
      <c r="AK45" s="115" t="n">
        <f aca="false">IF(VLOOKUP(InputDataA_GeneralAssumptions!$D$39,DataSummary!$A$110:$B$112,2,FALSE())=1,InputDataA_GeneralAssumptions!AK43,InputDataA_GeneralAssumptions!AK44)</f>
        <v>0.793980026245117</v>
      </c>
      <c r="AL45" s="115" t="n">
        <f aca="false">IF(VLOOKUP(InputDataA_GeneralAssumptions!$D$39,DataSummary!$A$110:$B$112,2,FALSE())=1,InputDataA_GeneralAssumptions!AL43,InputDataA_GeneralAssumptions!AL44)</f>
        <v>0.793980026245117</v>
      </c>
      <c r="AM45" s="115" t="n">
        <f aca="false">IF(VLOOKUP(InputDataA_GeneralAssumptions!$D$39,DataSummary!$A$110:$B$112,2,FALSE())=1,InputDataA_GeneralAssumptions!AM43,InputDataA_GeneralAssumptions!AM44)</f>
        <v>0.793980026245117</v>
      </c>
      <c r="AN45" s="115" t="n">
        <f aca="false">IF(VLOOKUP(InputDataA_GeneralAssumptions!$D$39,DataSummary!$A$110:$B$112,2,FALSE())=1,InputDataA_GeneralAssumptions!AN43,InputDataA_GeneralAssumptions!AN44)</f>
        <v>0.793980026245117</v>
      </c>
      <c r="AO45" s="115" t="n">
        <f aca="false">IF(VLOOKUP(InputDataA_GeneralAssumptions!$D$39,DataSummary!$A$110:$B$112,2,FALSE())=1,InputDataA_GeneralAssumptions!AO43,InputDataA_GeneralAssumptions!AO44)</f>
        <v>0.793980026245117</v>
      </c>
      <c r="AP45" s="115" t="n">
        <f aca="false">IF(VLOOKUP(InputDataA_GeneralAssumptions!$D$39,DataSummary!$A$110:$B$112,2,FALSE())=1,InputDataA_GeneralAssumptions!AP43,InputDataA_GeneralAssumptions!AP44)</f>
        <v>0.793980026245117</v>
      </c>
      <c r="AQ45" s="115" t="n">
        <f aca="false">IF(VLOOKUP(InputDataA_GeneralAssumptions!$D$39,DataSummary!$A$110:$B$112,2,FALSE())=1,InputDataA_GeneralAssumptions!AQ43,InputDataA_GeneralAssumptions!AQ44)</f>
        <v>0.793980026245117</v>
      </c>
      <c r="AR45" s="115" t="n">
        <f aca="false">IF(VLOOKUP(InputDataA_GeneralAssumptions!$D$39,DataSummary!$A$110:$B$112,2,FALSE())=1,InputDataA_GeneralAssumptions!AR43,InputDataA_GeneralAssumptions!AR44)</f>
        <v>0.793980026245117</v>
      </c>
      <c r="AS45" s="115" t="n">
        <f aca="false">IF(VLOOKUP(InputDataA_GeneralAssumptions!$D$39,DataSummary!$A$110:$B$112,2,FALSE())=1,InputDataA_GeneralAssumptions!AS43,InputDataA_GeneralAssumptions!AS44)</f>
        <v>0.793980026245117</v>
      </c>
      <c r="AT45" s="115" t="n">
        <f aca="false">IF(VLOOKUP(InputDataA_GeneralAssumptions!$D$39,DataSummary!$A$110:$B$112,2,FALSE())=1,InputDataA_GeneralAssumptions!AT43,InputDataA_GeneralAssumptions!AT44)</f>
        <v>0.793980026245117</v>
      </c>
      <c r="AU45" s="115" t="n">
        <f aca="false">IF(VLOOKUP(InputDataA_GeneralAssumptions!$D$39,DataSummary!$A$110:$B$112,2,FALSE())=1,InputDataA_GeneralAssumptions!AU43,InputDataA_GeneralAssumptions!AU44)</f>
        <v>0.793980026245117</v>
      </c>
      <c r="AV45" s="115" t="n">
        <f aca="false">IF(VLOOKUP(InputDataA_GeneralAssumptions!$D$39,DataSummary!$A$110:$B$112,2,FALSE())=1,InputDataA_GeneralAssumptions!AV43,InputDataA_GeneralAssumptions!AV44)</f>
        <v>0.793980026245117</v>
      </c>
      <c r="AW45" s="115" t="n">
        <f aca="false">IF(VLOOKUP(InputDataA_GeneralAssumptions!$D$39,DataSummary!$A$110:$B$112,2,FALSE())=1,InputDataA_GeneralAssumptions!AW43,InputDataA_GeneralAssumptions!AW44)</f>
        <v>0.793980026245117</v>
      </c>
      <c r="AX45" s="115" t="n">
        <f aca="false">IF(VLOOKUP(InputDataA_GeneralAssumptions!$D$39,DataSummary!$A$110:$B$112,2,FALSE())=1,InputDataA_GeneralAssumptions!AX43,InputDataA_GeneralAssumptions!AX44)</f>
        <v>0.793980026245117</v>
      </c>
      <c r="AY45" s="115" t="n">
        <f aca="false">IF(VLOOKUP(InputDataA_GeneralAssumptions!$D$39,DataSummary!$A$110:$B$112,2,FALSE())=1,InputDataA_GeneralAssumptions!AY43,InputDataA_GeneralAssumptions!AY44)</f>
        <v>0.793980026245117</v>
      </c>
      <c r="AZ45" s="115" t="n">
        <f aca="false">IF(VLOOKUP(InputDataA_GeneralAssumptions!$D$39,DataSummary!$A$110:$B$112,2,FALSE())=1,InputDataA_GeneralAssumptions!AZ43,InputDataA_GeneralAssumptions!AZ44)</f>
        <v>0.793980026245117</v>
      </c>
      <c r="BA45" s="115" t="n">
        <f aca="false">IF(VLOOKUP(InputDataA_GeneralAssumptions!$D$39,DataSummary!$A$110:$B$112,2,FALSE())=1,InputDataA_GeneralAssumptions!BA43,InputDataA_GeneralAssumptions!BA44)</f>
        <v>0.793980026245117</v>
      </c>
      <c r="BB45" s="115" t="n">
        <f aca="false">IF(VLOOKUP(InputDataA_GeneralAssumptions!$D$39,DataSummary!$A$110:$B$112,2,FALSE())=1,InputDataA_GeneralAssumptions!BB43,InputDataA_GeneralAssumptions!BB44)</f>
        <v>0.793980026245117</v>
      </c>
      <c r="BC45" s="115" t="n">
        <f aca="false">IF(VLOOKUP(InputDataA_GeneralAssumptions!$D$39,DataSummary!$A$110:$B$112,2,FALSE())=1,InputDataA_GeneralAssumptions!BC43,InputDataA_GeneralAssumptions!BC44)</f>
        <v>0.793980026245117</v>
      </c>
      <c r="BD45" s="115" t="n">
        <f aca="false">IF(VLOOKUP(InputDataA_GeneralAssumptions!$D$39,DataSummary!$A$110:$B$112,2,FALSE())=1,InputDataA_GeneralAssumptions!BD43,InputDataA_GeneralAssumptions!BD44)</f>
        <v>0.793980026245117</v>
      </c>
      <c r="BE45" s="115" t="n">
        <f aca="false">IF(VLOOKUP(InputDataA_GeneralAssumptions!$D$39,DataSummary!$A$110:$B$112,2,FALSE())=1,InputDataA_GeneralAssumptions!BE43,InputDataA_GeneralAssumptions!BE44)</f>
        <v>0.793980026245117</v>
      </c>
      <c r="BF45" s="115" t="n">
        <f aca="false">IF(VLOOKUP(InputDataA_GeneralAssumptions!$D$39,DataSummary!$A$110:$B$112,2,FALSE())=1,InputDataA_GeneralAssumptions!BF43,InputDataA_GeneralAssumptions!BF44)</f>
        <v>0.793980026245117</v>
      </c>
      <c r="BG45" s="115" t="n">
        <f aca="false">IF(VLOOKUP(InputDataA_GeneralAssumptions!$D$39,DataSummary!$A$110:$B$112,2,FALSE())=1,InputDataA_GeneralAssumptions!BG43,InputDataA_GeneralAssumptions!BG44)</f>
        <v>0.793980026245117</v>
      </c>
      <c r="BH45" s="115" t="n">
        <f aca="false">IF(VLOOKUP(InputDataA_GeneralAssumptions!$D$39,DataSummary!$A$110:$B$112,2,FALSE())=1,InputDataA_GeneralAssumptions!BH43,InputDataA_GeneralAssumptions!BH44)</f>
        <v>0.793980026245117</v>
      </c>
      <c r="BI45" s="115" t="n">
        <f aca="false">IF(VLOOKUP(InputDataA_GeneralAssumptions!$D$39,DataSummary!$A$110:$B$112,2,FALSE())=1,InputDataA_GeneralAssumptions!BI43,InputDataA_GeneralAssumptions!BI44)</f>
        <v>0.793980026245117</v>
      </c>
      <c r="BJ45" s="115" t="n">
        <f aca="false">IF(VLOOKUP(InputDataA_GeneralAssumptions!$D$39,DataSummary!$A$110:$B$112,2,FALSE())=1,InputDataA_GeneralAssumptions!BJ43,InputDataA_GeneralAssumptions!BJ44)</f>
        <v>0.793980026245117</v>
      </c>
      <c r="BK45" s="115" t="n">
        <f aca="false">IF(VLOOKUP(InputDataA_GeneralAssumptions!$D$39,DataSummary!$A$110:$B$112,2,FALSE())=1,InputDataA_GeneralAssumptions!BK43,InputDataA_GeneralAssumptions!BK44)</f>
        <v>0.793980026245117</v>
      </c>
      <c r="BL45" s="115" t="n">
        <f aca="false">IF(VLOOKUP(InputDataA_GeneralAssumptions!$D$39,DataSummary!$A$110:$B$112,2,FALSE())=1,InputDataA_GeneralAssumptions!BL43,InputDataA_GeneralAssumptions!BL44)</f>
        <v>0.793980026245117</v>
      </c>
      <c r="BM45" s="115" t="n">
        <f aca="false">IF(VLOOKUP(InputDataA_GeneralAssumptions!$D$39,DataSummary!$A$110:$B$112,2,FALSE())=1,InputDataA_GeneralAssumptions!BM43,InputDataA_GeneralAssumptions!BM44)</f>
        <v>0.793980026245117</v>
      </c>
      <c r="BN45" s="115" t="n">
        <f aca="false">IF(VLOOKUP(InputDataA_GeneralAssumptions!$D$39,DataSummary!$A$110:$B$112,2,FALSE())=1,InputDataA_GeneralAssumptions!BN43,InputDataA_GeneralAssumptions!BN44)</f>
        <v>0.793980026245117</v>
      </c>
      <c r="BO45" s="115" t="n">
        <f aca="false">IF(VLOOKUP(InputDataA_GeneralAssumptions!$D$39,DataSummary!$A$110:$B$112,2,FALSE())=1,InputDataA_GeneralAssumptions!BO43,InputDataA_GeneralAssumptions!BO44)</f>
        <v>0.793980026245117</v>
      </c>
      <c r="BP45" s="115" t="n">
        <f aca="false">IF(VLOOKUP(InputDataA_GeneralAssumptions!$D$39,DataSummary!$A$110:$B$112,2,FALSE())=1,InputDataA_GeneralAssumptions!BP43,InputDataA_GeneralAssumptions!BP44)</f>
        <v>0.793980026245117</v>
      </c>
      <c r="BQ45" s="115" t="n">
        <f aca="false">IF(VLOOKUP(InputDataA_GeneralAssumptions!$D$39,DataSummary!$A$110:$B$112,2,FALSE())=1,InputDataA_GeneralAssumptions!BQ43,InputDataA_GeneralAssumptions!BQ44)</f>
        <v>0.793980026245117</v>
      </c>
      <c r="BR45" s="115" t="n">
        <f aca="false">IF(VLOOKUP(InputDataA_GeneralAssumptions!$D$39,DataSummary!$A$110:$B$112,2,FALSE())=1,InputDataA_GeneralAssumptions!BR43,InputDataA_GeneralAssumptions!BR44)</f>
        <v>0.793980026245117</v>
      </c>
      <c r="BS45" s="115" t="n">
        <f aca="false">IF(VLOOKUP(InputDataA_GeneralAssumptions!$D$39,DataSummary!$A$110:$B$112,2,FALSE())=1,InputDataA_GeneralAssumptions!BS43,InputDataA_GeneralAssumptions!BS44)</f>
        <v>0.793980026245117</v>
      </c>
      <c r="BT45" s="115" t="n">
        <f aca="false">IF(VLOOKUP(InputDataA_GeneralAssumptions!$D$39,DataSummary!$A$110:$B$112,2,FALSE())=1,InputDataA_GeneralAssumptions!BT43,InputDataA_GeneralAssumptions!BT44)</f>
        <v>0.793980026245117</v>
      </c>
      <c r="BU45" s="115" t="n">
        <f aca="false">IF(VLOOKUP(InputDataA_GeneralAssumptions!$D$39,DataSummary!$A$110:$B$112,2,FALSE())=1,InputDataA_GeneralAssumptions!BU43,InputDataA_GeneralAssumptions!BU44)</f>
        <v>0.793980026245117</v>
      </c>
      <c r="BV45" s="115" t="n">
        <f aca="false">IF(VLOOKUP(InputDataA_GeneralAssumptions!$D$39,DataSummary!$A$110:$B$112,2,FALSE())=1,InputDataA_GeneralAssumptions!BV43,InputDataA_GeneralAssumptions!BV44)</f>
        <v>0.793980026245117</v>
      </c>
      <c r="BW45" s="115" t="n">
        <f aca="false">IF(VLOOKUP(InputDataA_GeneralAssumptions!$D$39,DataSummary!$A$110:$B$112,2,FALSE())=1,InputDataA_GeneralAssumptions!BW43,InputDataA_GeneralAssumptions!BW44)</f>
        <v>0.793980026245117</v>
      </c>
    </row>
    <row r="46" customFormat="false" ht="15.75" hidden="false" customHeight="false" outlineLevel="0" collapsed="false">
      <c r="B46" s="54" t="s">
        <v>146</v>
      </c>
      <c r="C46" s="55" t="s">
        <v>100</v>
      </c>
      <c r="D46" s="72" t="n">
        <f aca="false">D44</f>
        <v>0.793980026245117</v>
      </c>
      <c r="E46" s="72" t="n">
        <f aca="false">E44</f>
        <v>0.793980026245117</v>
      </c>
      <c r="G46" s="114"/>
      <c r="H46" s="154"/>
      <c r="I46" s="155"/>
      <c r="J46" s="155"/>
      <c r="K46" s="155"/>
      <c r="L46" s="155"/>
      <c r="M46" s="155"/>
      <c r="N46" s="155"/>
      <c r="O46" s="155"/>
      <c r="P46" s="155"/>
      <c r="Q46" s="155"/>
      <c r="R46" s="155"/>
      <c r="S46" s="155"/>
      <c r="T46" s="155"/>
      <c r="U46" s="155"/>
      <c r="V46" s="155"/>
      <c r="W46" s="155"/>
      <c r="X46" s="155"/>
      <c r="Y46" s="155"/>
      <c r="Z46" s="155"/>
      <c r="AA46" s="155"/>
      <c r="AB46" s="155"/>
      <c r="AC46" s="155"/>
      <c r="AD46" s="155"/>
      <c r="AE46" s="155"/>
      <c r="AF46" s="155"/>
      <c r="AG46" s="155"/>
      <c r="AH46" s="155"/>
      <c r="AI46" s="155"/>
      <c r="AJ46" s="155"/>
      <c r="AK46" s="155"/>
      <c r="AL46" s="155"/>
      <c r="AM46" s="155"/>
      <c r="AN46" s="155"/>
      <c r="AO46" s="155"/>
      <c r="AP46" s="155"/>
      <c r="AQ46" s="155"/>
      <c r="AR46" s="155"/>
      <c r="AS46" s="155"/>
      <c r="AT46" s="155"/>
      <c r="AU46" s="155"/>
      <c r="AV46" s="155"/>
      <c r="AW46" s="155"/>
      <c r="AX46" s="155"/>
      <c r="AY46" s="155"/>
      <c r="AZ46" s="155"/>
      <c r="BA46" s="155"/>
      <c r="BB46" s="155"/>
      <c r="BC46" s="155"/>
      <c r="BD46" s="155"/>
      <c r="BE46" s="155"/>
      <c r="BF46" s="155"/>
      <c r="BG46" s="155"/>
      <c r="BH46" s="155"/>
      <c r="BI46" s="155"/>
      <c r="BJ46" s="155"/>
      <c r="BK46" s="155"/>
      <c r="BL46" s="155"/>
      <c r="BM46" s="155"/>
      <c r="BN46" s="155"/>
      <c r="BO46" s="155"/>
      <c r="BP46" s="155"/>
      <c r="BQ46" s="155"/>
      <c r="BR46" s="155"/>
      <c r="BS46" s="155"/>
      <c r="BT46" s="155"/>
      <c r="BU46" s="155"/>
      <c r="BV46" s="155"/>
      <c r="BW46" s="155"/>
    </row>
    <row r="47" customFormat="false" ht="15.75" hidden="false" customHeight="false" outlineLevel="0" collapsed="false">
      <c r="B47" s="156" t="s">
        <v>147</v>
      </c>
      <c r="C47" s="157" t="s">
        <v>94</v>
      </c>
      <c r="D47" s="137" t="n">
        <v>2030</v>
      </c>
      <c r="E47" s="137" t="n">
        <v>2030</v>
      </c>
      <c r="G47" s="146" t="s">
        <v>148</v>
      </c>
      <c r="H47" s="102" t="s">
        <v>117</v>
      </c>
      <c r="I47" s="103" t="n">
        <f aca="false">InputDataA_GeneralAssumptions!$D$7</f>
        <v>2019</v>
      </c>
      <c r="J47" s="104" t="n">
        <f aca="false">I47+1</f>
        <v>2020</v>
      </c>
      <c r="K47" s="104" t="n">
        <f aca="false">J47+1</f>
        <v>2021</v>
      </c>
      <c r="L47" s="104" t="n">
        <f aca="false">K47+1</f>
        <v>2022</v>
      </c>
      <c r="M47" s="104" t="n">
        <f aca="false">L47+1</f>
        <v>2023</v>
      </c>
      <c r="N47" s="104" t="n">
        <f aca="false">M47+1</f>
        <v>2024</v>
      </c>
      <c r="O47" s="104" t="n">
        <f aca="false">N47+1</f>
        <v>2025</v>
      </c>
      <c r="P47" s="104" t="n">
        <f aca="false">O47+1</f>
        <v>2026</v>
      </c>
      <c r="Q47" s="104" t="n">
        <f aca="false">P47+1</f>
        <v>2027</v>
      </c>
      <c r="R47" s="104" t="n">
        <f aca="false">Q47+1</f>
        <v>2028</v>
      </c>
      <c r="S47" s="104" t="n">
        <f aca="false">R47+1</f>
        <v>2029</v>
      </c>
      <c r="T47" s="104" t="n">
        <f aca="false">S47+1</f>
        <v>2030</v>
      </c>
      <c r="U47" s="104" t="n">
        <f aca="false">T47+1</f>
        <v>2031</v>
      </c>
      <c r="V47" s="104" t="n">
        <f aca="false">U47+1</f>
        <v>2032</v>
      </c>
      <c r="W47" s="104" t="n">
        <f aca="false">V47+1</f>
        <v>2033</v>
      </c>
      <c r="X47" s="104" t="n">
        <f aca="false">W47+1</f>
        <v>2034</v>
      </c>
      <c r="Y47" s="104" t="n">
        <f aca="false">X47+1</f>
        <v>2035</v>
      </c>
      <c r="Z47" s="104" t="n">
        <f aca="false">Y47+1</f>
        <v>2036</v>
      </c>
      <c r="AA47" s="104" t="n">
        <f aca="false">Z47+1</f>
        <v>2037</v>
      </c>
      <c r="AB47" s="104" t="n">
        <f aca="false">AA47+1</f>
        <v>2038</v>
      </c>
      <c r="AC47" s="104" t="n">
        <f aca="false">AB47+1</f>
        <v>2039</v>
      </c>
      <c r="AD47" s="104" t="n">
        <f aca="false">AC47+1</f>
        <v>2040</v>
      </c>
      <c r="AE47" s="104" t="n">
        <f aca="false">AD47+1</f>
        <v>2041</v>
      </c>
      <c r="AF47" s="104" t="n">
        <f aca="false">AE47+1</f>
        <v>2042</v>
      </c>
      <c r="AG47" s="104" t="n">
        <f aca="false">AF47+1</f>
        <v>2043</v>
      </c>
      <c r="AH47" s="104" t="n">
        <f aca="false">AG47+1</f>
        <v>2044</v>
      </c>
      <c r="AI47" s="104" t="n">
        <f aca="false">AH47+1</f>
        <v>2045</v>
      </c>
      <c r="AJ47" s="104" t="n">
        <f aca="false">AI47+1</f>
        <v>2046</v>
      </c>
      <c r="AK47" s="104" t="n">
        <f aca="false">AJ47+1</f>
        <v>2047</v>
      </c>
      <c r="AL47" s="104" t="n">
        <f aca="false">AK47+1</f>
        <v>2048</v>
      </c>
      <c r="AM47" s="104" t="n">
        <f aca="false">AL47+1</f>
        <v>2049</v>
      </c>
      <c r="AN47" s="104" t="n">
        <f aca="false">AM47+1</f>
        <v>2050</v>
      </c>
      <c r="AO47" s="104" t="n">
        <f aca="false">AN47+1</f>
        <v>2051</v>
      </c>
      <c r="AP47" s="104" t="n">
        <f aca="false">AO47+1</f>
        <v>2052</v>
      </c>
      <c r="AQ47" s="104" t="n">
        <f aca="false">AP47+1</f>
        <v>2053</v>
      </c>
      <c r="AR47" s="104" t="n">
        <f aca="false">AQ47+1</f>
        <v>2054</v>
      </c>
      <c r="AS47" s="105" t="n">
        <f aca="false">AR47+1</f>
        <v>2055</v>
      </c>
      <c r="AT47" s="104" t="n">
        <f aca="false">AS47+1</f>
        <v>2056</v>
      </c>
      <c r="AU47" s="104" t="n">
        <f aca="false">AT47+1</f>
        <v>2057</v>
      </c>
      <c r="AV47" s="104" t="n">
        <f aca="false">AU47+1</f>
        <v>2058</v>
      </c>
      <c r="AW47" s="104" t="n">
        <f aca="false">AV47+1</f>
        <v>2059</v>
      </c>
      <c r="AX47" s="104" t="n">
        <f aca="false">AW47+1</f>
        <v>2060</v>
      </c>
      <c r="AY47" s="104" t="n">
        <f aca="false">AX47+1</f>
        <v>2061</v>
      </c>
      <c r="AZ47" s="104" t="n">
        <f aca="false">AY47+1</f>
        <v>2062</v>
      </c>
      <c r="BA47" s="104" t="n">
        <f aca="false">AZ47+1</f>
        <v>2063</v>
      </c>
      <c r="BB47" s="104" t="n">
        <f aca="false">BA47+1</f>
        <v>2064</v>
      </c>
      <c r="BC47" s="104" t="n">
        <f aca="false">BB47+1</f>
        <v>2065</v>
      </c>
      <c r="BD47" s="104" t="n">
        <f aca="false">BC47+1</f>
        <v>2066</v>
      </c>
      <c r="BE47" s="104" t="n">
        <f aca="false">BD47+1</f>
        <v>2067</v>
      </c>
      <c r="BF47" s="104" t="n">
        <f aca="false">BE47+1</f>
        <v>2068</v>
      </c>
      <c r="BG47" s="104" t="n">
        <f aca="false">BF47+1</f>
        <v>2069</v>
      </c>
      <c r="BH47" s="104" t="n">
        <f aca="false">BG47+1</f>
        <v>2070</v>
      </c>
      <c r="BI47" s="104" t="n">
        <f aca="false">BH47+1</f>
        <v>2071</v>
      </c>
      <c r="BJ47" s="104" t="n">
        <f aca="false">BI47+1</f>
        <v>2072</v>
      </c>
      <c r="BK47" s="104" t="n">
        <f aca="false">BJ47+1</f>
        <v>2073</v>
      </c>
      <c r="BL47" s="104" t="n">
        <f aca="false">BK47+1</f>
        <v>2074</v>
      </c>
      <c r="BM47" s="104" t="n">
        <f aca="false">BL47+1</f>
        <v>2075</v>
      </c>
      <c r="BN47" s="104" t="n">
        <f aca="false">BM47+1</f>
        <v>2076</v>
      </c>
      <c r="BO47" s="104" t="n">
        <f aca="false">BN47+1</f>
        <v>2077</v>
      </c>
      <c r="BP47" s="104" t="n">
        <f aca="false">BO47+1</f>
        <v>2078</v>
      </c>
      <c r="BQ47" s="104" t="n">
        <f aca="false">BP47+1</f>
        <v>2079</v>
      </c>
      <c r="BR47" s="104" t="n">
        <f aca="false">BQ47+1</f>
        <v>2080</v>
      </c>
      <c r="BS47" s="104" t="n">
        <f aca="false">BR47+1</f>
        <v>2081</v>
      </c>
      <c r="BT47" s="104" t="n">
        <f aca="false">BS47+1</f>
        <v>2082</v>
      </c>
      <c r="BU47" s="104" t="n">
        <f aca="false">BT47+1</f>
        <v>2083</v>
      </c>
      <c r="BV47" s="104" t="n">
        <f aca="false">BU47+1</f>
        <v>2084</v>
      </c>
      <c r="BW47" s="105" t="n">
        <f aca="false">BV47+1</f>
        <v>2085</v>
      </c>
    </row>
    <row r="48" customFormat="false" ht="15.75" hidden="false" customHeight="false" outlineLevel="0" collapsed="false">
      <c r="B48" s="54"/>
      <c r="C48" s="55"/>
      <c r="D48" s="158"/>
      <c r="E48" s="159"/>
      <c r="F48" s="136" t="str">
        <f aca="false">DataSummary!N4</f>
        <v>Baseline</v>
      </c>
      <c r="G48" s="107" t="s">
        <v>120</v>
      </c>
      <c r="H48" s="108" t="s">
        <v>100</v>
      </c>
      <c r="I48" s="109" t="n">
        <f aca="false">I49</f>
        <v>0.712610015869141</v>
      </c>
      <c r="J48" s="121" t="n">
        <v>0.614352645212378</v>
      </c>
      <c r="K48" s="121" t="n">
        <v>0.617259123571786</v>
      </c>
      <c r="L48" s="121" t="n">
        <v>0.620853061240818</v>
      </c>
      <c r="M48" s="121" t="n">
        <v>0.625184897637575</v>
      </c>
      <c r="N48" s="121" t="n">
        <v>0.630277690835918</v>
      </c>
      <c r="O48" s="121" t="n">
        <v>0.636122714678113</v>
      </c>
      <c r="P48" s="121" t="n">
        <v>0.642678045322065</v>
      </c>
      <c r="Q48" s="121" t="n">
        <v>0.649870352827934</v>
      </c>
      <c r="R48" s="121" t="n">
        <v>0.657599590985453</v>
      </c>
      <c r="S48" s="121" t="n">
        <v>0.665745853780793</v>
      </c>
      <c r="T48" s="121" t="n">
        <v>0.674177422703018</v>
      </c>
      <c r="U48" s="121" t="n">
        <v>0.68275899008811</v>
      </c>
      <c r="V48" s="121" t="n">
        <v>0.691359180391503</v>
      </c>
      <c r="W48" s="121" t="n">
        <v>0.699856740274377</v>
      </c>
      <c r="X48" s="121" t="n">
        <v>0.708145057394475</v>
      </c>
      <c r="Y48" s="121" t="n">
        <v>0.716134935862133</v>
      </c>
      <c r="Z48" s="121" t="n">
        <v>0.723755764604451</v>
      </c>
      <c r="AA48" s="121" t="n">
        <v>0.730955348017554</v>
      </c>
      <c r="AB48" s="121" t="n">
        <v>0.737698729538131</v>
      </c>
      <c r="AC48" s="121" t="n">
        <v>0.743966342611986</v>
      </c>
      <c r="AD48" s="121" t="n">
        <v>0.749751788683082</v>
      </c>
      <c r="AE48" s="121" t="n">
        <v>0.755059486137833</v>
      </c>
      <c r="AF48" s="121" t="n">
        <v>0.759902371858851</v>
      </c>
      <c r="AG48" s="121" t="n">
        <v>0.764299777888359</v>
      </c>
      <c r="AH48" s="121" t="n">
        <v>0.768275555190574</v>
      </c>
      <c r="AI48" s="121" t="n">
        <v>0.771856476868761</v>
      </c>
      <c r="AJ48" s="121" t="n">
        <v>0.775070924450193</v>
      </c>
      <c r="AK48" s="121" t="n">
        <v>0.777947841735976</v>
      </c>
      <c r="AL48" s="121" t="n">
        <v>0.780515929392019</v>
      </c>
      <c r="AM48" s="121" t="n">
        <v>0.782803048008746</v>
      </c>
      <c r="AN48" s="121" t="n">
        <v>0.784835796035174</v>
      </c>
      <c r="AO48" s="121" t="n">
        <v>0.786639230354593</v>
      </c>
      <c r="AP48" s="121" t="n">
        <v>0.788236700202658</v>
      </c>
      <c r="AQ48" s="121" t="n">
        <v>0.789649768828884</v>
      </c>
      <c r="AR48" s="121" t="n">
        <v>0.790898201220939</v>
      </c>
      <c r="AS48" s="122" t="n">
        <v>0.792</v>
      </c>
      <c r="AT48" s="121" t="n">
        <f aca="false">AS48</f>
        <v>0.792</v>
      </c>
      <c r="AU48" s="121" t="n">
        <f aca="false">AT48</f>
        <v>0.792</v>
      </c>
      <c r="AV48" s="121" t="n">
        <f aca="false">AU48</f>
        <v>0.792</v>
      </c>
      <c r="AW48" s="121" t="n">
        <f aca="false">AV48</f>
        <v>0.792</v>
      </c>
      <c r="AX48" s="121" t="n">
        <f aca="false">AW48</f>
        <v>0.792</v>
      </c>
      <c r="AY48" s="121" t="n">
        <f aca="false">AX48</f>
        <v>0.792</v>
      </c>
      <c r="AZ48" s="121" t="n">
        <f aca="false">AY48</f>
        <v>0.792</v>
      </c>
      <c r="BA48" s="121" t="n">
        <f aca="false">AZ48</f>
        <v>0.792</v>
      </c>
      <c r="BB48" s="121" t="n">
        <f aca="false">BA48</f>
        <v>0.792</v>
      </c>
      <c r="BC48" s="121" t="n">
        <f aca="false">BB48</f>
        <v>0.792</v>
      </c>
      <c r="BD48" s="121" t="n">
        <f aca="false">BC48</f>
        <v>0.792</v>
      </c>
      <c r="BE48" s="121" t="n">
        <f aca="false">BD48</f>
        <v>0.792</v>
      </c>
      <c r="BF48" s="121" t="n">
        <f aca="false">BE48</f>
        <v>0.792</v>
      </c>
      <c r="BG48" s="121" t="n">
        <f aca="false">BF48</f>
        <v>0.792</v>
      </c>
      <c r="BH48" s="121" t="n">
        <f aca="false">BG48</f>
        <v>0.792</v>
      </c>
      <c r="BI48" s="121" t="n">
        <f aca="false">BH48</f>
        <v>0.792</v>
      </c>
      <c r="BJ48" s="121" t="n">
        <f aca="false">BI48</f>
        <v>0.792</v>
      </c>
      <c r="BK48" s="121" t="n">
        <f aca="false">BJ48</f>
        <v>0.792</v>
      </c>
      <c r="BL48" s="121" t="n">
        <f aca="false">BK48</f>
        <v>0.792</v>
      </c>
      <c r="BM48" s="121" t="n">
        <f aca="false">BL48</f>
        <v>0.792</v>
      </c>
      <c r="BN48" s="121" t="n">
        <f aca="false">BM48</f>
        <v>0.792</v>
      </c>
      <c r="BO48" s="121" t="n">
        <f aca="false">BN48</f>
        <v>0.792</v>
      </c>
      <c r="BP48" s="121" t="n">
        <f aca="false">BO48</f>
        <v>0.792</v>
      </c>
      <c r="BQ48" s="121" t="n">
        <f aca="false">BP48</f>
        <v>0.792</v>
      </c>
      <c r="BR48" s="121" t="n">
        <f aca="false">BQ48</f>
        <v>0.792</v>
      </c>
      <c r="BS48" s="121" t="n">
        <f aca="false">BR48</f>
        <v>0.792</v>
      </c>
      <c r="BT48" s="121" t="n">
        <f aca="false">BS48</f>
        <v>0.792</v>
      </c>
      <c r="BU48" s="121" t="n">
        <f aca="false">BT48</f>
        <v>0.792</v>
      </c>
      <c r="BV48" s="121" t="n">
        <f aca="false">BU48</f>
        <v>0.792</v>
      </c>
      <c r="BW48" s="122" t="n">
        <f aca="false">BV48</f>
        <v>0.792</v>
      </c>
    </row>
    <row r="49" customFormat="false" ht="15.75" hidden="false" customHeight="false" outlineLevel="0" collapsed="false">
      <c r="B49" s="54"/>
      <c r="C49" s="55"/>
      <c r="D49" s="158"/>
      <c r="E49" s="159"/>
      <c r="F49" s="136"/>
      <c r="G49" s="111" t="s">
        <v>124</v>
      </c>
      <c r="H49" s="112" t="str">
        <f aca="false">H48</f>
        <v>(e.g. 0.40)</v>
      </c>
      <c r="I49" s="26" t="n">
        <f aca="false">InputDataA_GeneralAssumptions!D53</f>
        <v>0.712610015869141</v>
      </c>
      <c r="J49" s="26" t="n">
        <f aca="false">IF(J47&gt;InputDataA_GeneralAssumptions!$D$56,InputDataA_GeneralAssumptions!$D$55,I49+(InputDataA_GeneralAssumptions!$D$55-$I$49)/(InputDataA_GeneralAssumptions!$D$56-InputDataA_GeneralAssumptions!$D$7))</f>
        <v>0.712610015869141</v>
      </c>
      <c r="K49" s="26" t="n">
        <f aca="false">IF(K47&gt;InputDataA_GeneralAssumptions!$D$56,InputDataA_GeneralAssumptions!$D$55,J49+(InputDataA_GeneralAssumptions!$D$55-$I$49)/(InputDataA_GeneralAssumptions!$D$56-InputDataA_GeneralAssumptions!$D$7))</f>
        <v>0.712610015869141</v>
      </c>
      <c r="L49" s="26" t="n">
        <f aca="false">IF(L47&gt;InputDataA_GeneralAssumptions!$D$56,InputDataA_GeneralAssumptions!$D$55,K49+(InputDataA_GeneralAssumptions!$D$55-$I$49)/(InputDataA_GeneralAssumptions!$D$56-InputDataA_GeneralAssumptions!$D$7))</f>
        <v>0.712610015869141</v>
      </c>
      <c r="M49" s="26" t="n">
        <f aca="false">IF(M47&gt;InputDataA_GeneralAssumptions!$D$56,InputDataA_GeneralAssumptions!$D$55,L49+(InputDataA_GeneralAssumptions!$D$55-$I$49)/(InputDataA_GeneralAssumptions!$D$56-InputDataA_GeneralAssumptions!$D$7))</f>
        <v>0.712610015869141</v>
      </c>
      <c r="N49" s="26" t="n">
        <f aca="false">IF(N47&gt;InputDataA_GeneralAssumptions!$D$56,InputDataA_GeneralAssumptions!$D$55,M49+(InputDataA_GeneralAssumptions!$D$55-$I$49)/(InputDataA_GeneralAssumptions!$D$56-InputDataA_GeneralAssumptions!$D$7))</f>
        <v>0.712610015869141</v>
      </c>
      <c r="O49" s="26" t="n">
        <f aca="false">IF(O47&gt;InputDataA_GeneralAssumptions!$D$56,InputDataA_GeneralAssumptions!$D$55,N49+(InputDataA_GeneralAssumptions!$D$55-$I$49)/(InputDataA_GeneralAssumptions!$D$56-InputDataA_GeneralAssumptions!$D$7))</f>
        <v>0.712610015869141</v>
      </c>
      <c r="P49" s="26" t="n">
        <f aca="false">IF(P47&gt;InputDataA_GeneralAssumptions!$D$56,InputDataA_GeneralAssumptions!$D$55,O49+(InputDataA_GeneralAssumptions!$D$55-$I$49)/(InputDataA_GeneralAssumptions!$D$56-InputDataA_GeneralAssumptions!$D$7))</f>
        <v>0.712610015869141</v>
      </c>
      <c r="Q49" s="26" t="n">
        <f aca="false">IF(Q47&gt;InputDataA_GeneralAssumptions!$D$56,InputDataA_GeneralAssumptions!$D$55,P49+(InputDataA_GeneralAssumptions!$D$55-$I$49)/(InputDataA_GeneralAssumptions!$D$56-InputDataA_GeneralAssumptions!$D$7))</f>
        <v>0.712610015869141</v>
      </c>
      <c r="R49" s="26" t="n">
        <f aca="false">IF(R47&gt;InputDataA_GeneralAssumptions!$D$56,InputDataA_GeneralAssumptions!$D$55,Q49+(InputDataA_GeneralAssumptions!$D$55-$I$49)/(InputDataA_GeneralAssumptions!$D$56-InputDataA_GeneralAssumptions!$D$7))</f>
        <v>0.712610015869141</v>
      </c>
      <c r="S49" s="26" t="n">
        <f aca="false">IF(S47&gt;InputDataA_GeneralAssumptions!$D$56,InputDataA_GeneralAssumptions!$D$55,R49+(InputDataA_GeneralAssumptions!$D$55-$I$49)/(InputDataA_GeneralAssumptions!$D$56-InputDataA_GeneralAssumptions!$D$7))</f>
        <v>0.712610015869141</v>
      </c>
      <c r="T49" s="26" t="n">
        <f aca="false">IF(T47&gt;InputDataA_GeneralAssumptions!$D$56,InputDataA_GeneralAssumptions!$D$55,S49+(InputDataA_GeneralAssumptions!$D$55-$I$49)/(InputDataA_GeneralAssumptions!$D$56-InputDataA_GeneralAssumptions!$D$7))</f>
        <v>0.712610015869141</v>
      </c>
      <c r="U49" s="26" t="n">
        <f aca="false">IF(U47&gt;InputDataA_GeneralAssumptions!$D$56,InputDataA_GeneralAssumptions!$D$55,T49+(InputDataA_GeneralAssumptions!$D$55-$I$49)/(InputDataA_GeneralAssumptions!$D$56-InputDataA_GeneralAssumptions!$D$7))</f>
        <v>0.712610015869141</v>
      </c>
      <c r="V49" s="26" t="n">
        <f aca="false">IF(V47&gt;InputDataA_GeneralAssumptions!$D$56,InputDataA_GeneralAssumptions!$D$55,U49+(InputDataA_GeneralAssumptions!$D$55-$I$49)/(InputDataA_GeneralAssumptions!$D$56-InputDataA_GeneralAssumptions!$D$7))</f>
        <v>0.712610015869141</v>
      </c>
      <c r="W49" s="26" t="n">
        <f aca="false">IF(W47&gt;InputDataA_GeneralAssumptions!$D$56,InputDataA_GeneralAssumptions!$D$55,V49+(InputDataA_GeneralAssumptions!$D$55-$I$49)/(InputDataA_GeneralAssumptions!$D$56-InputDataA_GeneralAssumptions!$D$7))</f>
        <v>0.712610015869141</v>
      </c>
      <c r="X49" s="26" t="n">
        <f aca="false">IF(X47&gt;InputDataA_GeneralAssumptions!$D$56,InputDataA_GeneralAssumptions!$D$55,W49+(InputDataA_GeneralAssumptions!$D$55-$I$49)/(InputDataA_GeneralAssumptions!$D$56-InputDataA_GeneralAssumptions!$D$7))</f>
        <v>0.712610015869141</v>
      </c>
      <c r="Y49" s="26" t="n">
        <f aca="false">IF(Y47&gt;InputDataA_GeneralAssumptions!$D$56,InputDataA_GeneralAssumptions!$D$55,X49+(InputDataA_GeneralAssumptions!$D$55-$I$49)/(InputDataA_GeneralAssumptions!$D$56-InputDataA_GeneralAssumptions!$D$7))</f>
        <v>0.712610015869141</v>
      </c>
      <c r="Z49" s="26" t="n">
        <f aca="false">IF(Z47&gt;InputDataA_GeneralAssumptions!$D$56,InputDataA_GeneralAssumptions!$D$55,Y49+(InputDataA_GeneralAssumptions!$D$55-$I$49)/(InputDataA_GeneralAssumptions!$D$56-InputDataA_GeneralAssumptions!$D$7))</f>
        <v>0.712610015869141</v>
      </c>
      <c r="AA49" s="26" t="n">
        <f aca="false">IF(AA47&gt;InputDataA_GeneralAssumptions!$D$56,InputDataA_GeneralAssumptions!$D$55,Z49+(InputDataA_GeneralAssumptions!$D$55-$I$49)/(InputDataA_GeneralAssumptions!$D$56-InputDataA_GeneralAssumptions!$D$7))</f>
        <v>0.712610015869141</v>
      </c>
      <c r="AB49" s="26" t="n">
        <f aca="false">IF(AB47&gt;InputDataA_GeneralAssumptions!$D$56,InputDataA_GeneralAssumptions!$D$55,AA49+(InputDataA_GeneralAssumptions!$D$55-$I$49)/(InputDataA_GeneralAssumptions!$D$56-InputDataA_GeneralAssumptions!$D$7))</f>
        <v>0.712610015869141</v>
      </c>
      <c r="AC49" s="26" t="n">
        <f aca="false">IF(AC47&gt;InputDataA_GeneralAssumptions!$D$56,InputDataA_GeneralAssumptions!$D$55,AB49+(InputDataA_GeneralAssumptions!$D$55-$I$49)/(InputDataA_GeneralAssumptions!$D$56-InputDataA_GeneralAssumptions!$D$7))</f>
        <v>0.712610015869141</v>
      </c>
      <c r="AD49" s="26" t="n">
        <f aca="false">IF(AD47&gt;InputDataA_GeneralAssumptions!$D$56,InputDataA_GeneralAssumptions!$D$55,AC49+(InputDataA_GeneralAssumptions!$D$55-$I$49)/(InputDataA_GeneralAssumptions!$D$56-InputDataA_GeneralAssumptions!$D$7))</f>
        <v>0.712610015869141</v>
      </c>
      <c r="AE49" s="26" t="n">
        <f aca="false">IF(AE47&gt;InputDataA_GeneralAssumptions!$D$56,InputDataA_GeneralAssumptions!$D$55,AD49+(InputDataA_GeneralAssumptions!$D$55-$I$49)/(InputDataA_GeneralAssumptions!$D$56-InputDataA_GeneralAssumptions!$D$7))</f>
        <v>0.712610015869141</v>
      </c>
      <c r="AF49" s="26" t="n">
        <f aca="false">IF(AF47&gt;InputDataA_GeneralAssumptions!$D$56,InputDataA_GeneralAssumptions!$D$55,AE49+(InputDataA_GeneralAssumptions!$D$55-$I$49)/(InputDataA_GeneralAssumptions!$D$56-InputDataA_GeneralAssumptions!$D$7))</f>
        <v>0.712610015869141</v>
      </c>
      <c r="AG49" s="26" t="n">
        <f aca="false">IF(AG47&gt;InputDataA_GeneralAssumptions!$D$56,InputDataA_GeneralAssumptions!$D$55,AF49+(InputDataA_GeneralAssumptions!$D$55-$I$49)/(InputDataA_GeneralAssumptions!$D$56-InputDataA_GeneralAssumptions!$D$7))</f>
        <v>0.712610015869141</v>
      </c>
      <c r="AH49" s="26" t="n">
        <f aca="false">IF(AH47&gt;InputDataA_GeneralAssumptions!$D$56,InputDataA_GeneralAssumptions!$D$55,AG49+(InputDataA_GeneralAssumptions!$D$55-$I$49)/(InputDataA_GeneralAssumptions!$D$56-InputDataA_GeneralAssumptions!$D$7))</f>
        <v>0.712610015869141</v>
      </c>
      <c r="AI49" s="26" t="n">
        <f aca="false">IF(AI47&gt;InputDataA_GeneralAssumptions!$D$56,InputDataA_GeneralAssumptions!$D$55,AH49+(InputDataA_GeneralAssumptions!$D$55-$I$49)/(InputDataA_GeneralAssumptions!$D$56-InputDataA_GeneralAssumptions!$D$7))</f>
        <v>0.712610015869141</v>
      </c>
      <c r="AJ49" s="26" t="n">
        <f aca="false">IF(AJ47&gt;InputDataA_GeneralAssumptions!$D$56,InputDataA_GeneralAssumptions!$D$55,AI49+(InputDataA_GeneralAssumptions!$D$55-$I$49)/(InputDataA_GeneralAssumptions!$D$56-InputDataA_GeneralAssumptions!$D$7))</f>
        <v>0.712610015869141</v>
      </c>
      <c r="AK49" s="26" t="n">
        <f aca="false">IF(AK47&gt;InputDataA_GeneralAssumptions!$D$56,InputDataA_GeneralAssumptions!$D$55,AJ49+(InputDataA_GeneralAssumptions!$D$55-$I$49)/(InputDataA_GeneralAssumptions!$D$56-InputDataA_GeneralAssumptions!$D$7))</f>
        <v>0.712610015869141</v>
      </c>
      <c r="AL49" s="26" t="n">
        <f aca="false">IF(AL47&gt;InputDataA_GeneralAssumptions!$D$56,InputDataA_GeneralAssumptions!$D$55,AK49+(InputDataA_GeneralAssumptions!$D$55-$I$49)/(InputDataA_GeneralAssumptions!$D$56-InputDataA_GeneralAssumptions!$D$7))</f>
        <v>0.712610015869141</v>
      </c>
      <c r="AM49" s="26" t="n">
        <f aca="false">IF(AM47&gt;InputDataA_GeneralAssumptions!$D$56,InputDataA_GeneralAssumptions!$D$55,AL49+(InputDataA_GeneralAssumptions!$D$55-$I$49)/(InputDataA_GeneralAssumptions!$D$56-InputDataA_GeneralAssumptions!$D$7))</f>
        <v>0.712610015869141</v>
      </c>
      <c r="AN49" s="26" t="n">
        <f aca="false">IF(AN47&gt;InputDataA_GeneralAssumptions!$D$56,InputDataA_GeneralAssumptions!$D$55,AM49+(InputDataA_GeneralAssumptions!$D$55-$I$49)/(InputDataA_GeneralAssumptions!$D$56-InputDataA_GeneralAssumptions!$D$7))</f>
        <v>0.712610015869141</v>
      </c>
      <c r="AO49" s="26" t="n">
        <f aca="false">IF(AO47&gt;InputDataA_GeneralAssumptions!$D$56,InputDataA_GeneralAssumptions!$D$55,AN49+(InputDataA_GeneralAssumptions!$D$55-$I$49)/(InputDataA_GeneralAssumptions!$D$56-InputDataA_GeneralAssumptions!$D$7))</f>
        <v>0.712610015869141</v>
      </c>
      <c r="AP49" s="26" t="n">
        <f aca="false">IF(AP47&gt;InputDataA_GeneralAssumptions!$D$56,InputDataA_GeneralAssumptions!$D$55,AO49+(InputDataA_GeneralAssumptions!$D$55-$I$49)/(InputDataA_GeneralAssumptions!$D$56-InputDataA_GeneralAssumptions!$D$7))</f>
        <v>0.712610015869141</v>
      </c>
      <c r="AQ49" s="26" t="n">
        <f aca="false">IF(AQ47&gt;InputDataA_GeneralAssumptions!$D$56,InputDataA_GeneralAssumptions!$D$55,AP49+(InputDataA_GeneralAssumptions!$D$55-$I$49)/(InputDataA_GeneralAssumptions!$D$56-InputDataA_GeneralAssumptions!$D$7))</f>
        <v>0.712610015869141</v>
      </c>
      <c r="AR49" s="26" t="n">
        <f aca="false">IF(AR47&gt;InputDataA_GeneralAssumptions!$D$56,InputDataA_GeneralAssumptions!$D$55,AQ49+(InputDataA_GeneralAssumptions!$D$55-$I$49)/(InputDataA_GeneralAssumptions!$D$56-InputDataA_GeneralAssumptions!$D$7))</f>
        <v>0.712610015869141</v>
      </c>
      <c r="AS49" s="26" t="n">
        <f aca="false">IF(AS47&gt;InputDataA_GeneralAssumptions!$D$56,InputDataA_GeneralAssumptions!$D$55,AR49+(InputDataA_GeneralAssumptions!$D$55-$I$49)/(InputDataA_GeneralAssumptions!$D$56-InputDataA_GeneralAssumptions!$D$7))</f>
        <v>0.712610015869141</v>
      </c>
      <c r="AT49" s="26" t="n">
        <f aca="false">IF(AT47&gt;InputDataA_GeneralAssumptions!$D$56,InputDataA_GeneralAssumptions!$D$55,AS49+(InputDataA_GeneralAssumptions!$D$55-$I$49)/(InputDataA_GeneralAssumptions!$D$56-InputDataA_GeneralAssumptions!$D$7))</f>
        <v>0.712610015869141</v>
      </c>
      <c r="AU49" s="26" t="n">
        <f aca="false">IF(AU47&gt;InputDataA_GeneralAssumptions!$D$56,InputDataA_GeneralAssumptions!$D$55,AT49+(InputDataA_GeneralAssumptions!$D$55-$I$49)/(InputDataA_GeneralAssumptions!$D$56-InputDataA_GeneralAssumptions!$D$7))</f>
        <v>0.712610015869141</v>
      </c>
      <c r="AV49" s="26" t="n">
        <f aca="false">IF(AV47&gt;InputDataA_GeneralAssumptions!$D$56,InputDataA_GeneralAssumptions!$D$55,AU49+(InputDataA_GeneralAssumptions!$D$55-$I$49)/(InputDataA_GeneralAssumptions!$D$56-InputDataA_GeneralAssumptions!$D$7))</f>
        <v>0.712610015869141</v>
      </c>
      <c r="AW49" s="26" t="n">
        <f aca="false">IF(AW47&gt;InputDataA_GeneralAssumptions!$D$56,InputDataA_GeneralAssumptions!$D$55,AV49+(InputDataA_GeneralAssumptions!$D$55-$I$49)/(InputDataA_GeneralAssumptions!$D$56-InputDataA_GeneralAssumptions!$D$7))</f>
        <v>0.712610015869141</v>
      </c>
      <c r="AX49" s="26" t="n">
        <f aca="false">IF(AX47&gt;InputDataA_GeneralAssumptions!$D$56,InputDataA_GeneralAssumptions!$D$55,AW49+(InputDataA_GeneralAssumptions!$D$55-$I$49)/(InputDataA_GeneralAssumptions!$D$56-InputDataA_GeneralAssumptions!$D$7))</f>
        <v>0.712610015869141</v>
      </c>
      <c r="AY49" s="26" t="n">
        <f aca="false">IF(AY47&gt;InputDataA_GeneralAssumptions!$D$56,InputDataA_GeneralAssumptions!$D$55,AX49+(InputDataA_GeneralAssumptions!$D$55-$I$49)/(InputDataA_GeneralAssumptions!$D$56-InputDataA_GeneralAssumptions!$D$7))</f>
        <v>0.712610015869141</v>
      </c>
      <c r="AZ49" s="26" t="n">
        <f aca="false">IF(AZ47&gt;InputDataA_GeneralAssumptions!$D$56,InputDataA_GeneralAssumptions!$D$55,AY49+(InputDataA_GeneralAssumptions!$D$55-$I$49)/(InputDataA_GeneralAssumptions!$D$56-InputDataA_GeneralAssumptions!$D$7))</f>
        <v>0.712610015869141</v>
      </c>
      <c r="BA49" s="26" t="n">
        <f aca="false">IF(BA47&gt;InputDataA_GeneralAssumptions!$D$56,InputDataA_GeneralAssumptions!$D$55,AZ49+(InputDataA_GeneralAssumptions!$D$55-$I$49)/(InputDataA_GeneralAssumptions!$D$56-InputDataA_GeneralAssumptions!$D$7))</f>
        <v>0.712610015869141</v>
      </c>
      <c r="BB49" s="26" t="n">
        <f aca="false">IF(BB47&gt;InputDataA_GeneralAssumptions!$D$56,InputDataA_GeneralAssumptions!$D$55,BA49+(InputDataA_GeneralAssumptions!$D$55-$I$49)/(InputDataA_GeneralAssumptions!$D$56-InputDataA_GeneralAssumptions!$D$7))</f>
        <v>0.712610015869141</v>
      </c>
      <c r="BC49" s="26" t="n">
        <f aca="false">IF(BC47&gt;InputDataA_GeneralAssumptions!$D$56,InputDataA_GeneralAssumptions!$D$55,BB49+(InputDataA_GeneralAssumptions!$D$55-$I$49)/(InputDataA_GeneralAssumptions!$D$56-InputDataA_GeneralAssumptions!$D$7))</f>
        <v>0.712610015869141</v>
      </c>
      <c r="BD49" s="26" t="n">
        <f aca="false">IF(BD47&gt;InputDataA_GeneralAssumptions!$D$56,InputDataA_GeneralAssumptions!$D$55,BC49+(InputDataA_GeneralAssumptions!$D$55-$I$49)/(InputDataA_GeneralAssumptions!$D$56-InputDataA_GeneralAssumptions!$D$7))</f>
        <v>0.712610015869141</v>
      </c>
      <c r="BE49" s="26" t="n">
        <f aca="false">IF(BE47&gt;InputDataA_GeneralAssumptions!$D$56,InputDataA_GeneralAssumptions!$D$55,BD49+(InputDataA_GeneralAssumptions!$D$55-$I$49)/(InputDataA_GeneralAssumptions!$D$56-InputDataA_GeneralAssumptions!$D$7))</f>
        <v>0.712610015869141</v>
      </c>
      <c r="BF49" s="26" t="n">
        <f aca="false">IF(BF47&gt;InputDataA_GeneralAssumptions!$D$56,InputDataA_GeneralAssumptions!$D$55,BE49+(InputDataA_GeneralAssumptions!$D$55-$I$49)/(InputDataA_GeneralAssumptions!$D$56-InputDataA_GeneralAssumptions!$D$7))</f>
        <v>0.712610015869141</v>
      </c>
      <c r="BG49" s="26" t="n">
        <f aca="false">IF(BG47&gt;InputDataA_GeneralAssumptions!$D$56,InputDataA_GeneralAssumptions!$D$55,BF49+(InputDataA_GeneralAssumptions!$D$55-$I$49)/(InputDataA_GeneralAssumptions!$D$56-InputDataA_GeneralAssumptions!$D$7))</f>
        <v>0.712610015869141</v>
      </c>
      <c r="BH49" s="26" t="n">
        <f aca="false">IF(BH47&gt;InputDataA_GeneralAssumptions!$D$56,InputDataA_GeneralAssumptions!$D$55,BG49+(InputDataA_GeneralAssumptions!$D$55-$I$49)/(InputDataA_GeneralAssumptions!$D$56-InputDataA_GeneralAssumptions!$D$7))</f>
        <v>0.712610015869141</v>
      </c>
      <c r="BI49" s="26" t="n">
        <f aca="false">IF(BI47&gt;InputDataA_GeneralAssumptions!$D$56,InputDataA_GeneralAssumptions!$D$55,BH49+(InputDataA_GeneralAssumptions!$D$55-$I$49)/(InputDataA_GeneralAssumptions!$D$56-InputDataA_GeneralAssumptions!$D$7))</f>
        <v>0.712610015869141</v>
      </c>
      <c r="BJ49" s="26" t="n">
        <f aca="false">IF(BJ47&gt;InputDataA_GeneralAssumptions!$D$56,InputDataA_GeneralAssumptions!$D$55,BI49+(InputDataA_GeneralAssumptions!$D$55-$I$49)/(InputDataA_GeneralAssumptions!$D$56-InputDataA_GeneralAssumptions!$D$7))</f>
        <v>0.712610015869141</v>
      </c>
      <c r="BK49" s="26" t="n">
        <f aca="false">IF(BK47&gt;InputDataA_GeneralAssumptions!$D$56,InputDataA_GeneralAssumptions!$D$55,BJ49+(InputDataA_GeneralAssumptions!$D$55-$I$49)/(InputDataA_GeneralAssumptions!$D$56-InputDataA_GeneralAssumptions!$D$7))</f>
        <v>0.712610015869141</v>
      </c>
      <c r="BL49" s="26" t="n">
        <f aca="false">IF(BL47&gt;InputDataA_GeneralAssumptions!$D$56,InputDataA_GeneralAssumptions!$D$55,BK49+(InputDataA_GeneralAssumptions!$D$55-$I$49)/(InputDataA_GeneralAssumptions!$D$56-InputDataA_GeneralAssumptions!$D$7))</f>
        <v>0.712610015869141</v>
      </c>
      <c r="BM49" s="26" t="n">
        <f aca="false">IF(BM47&gt;InputDataA_GeneralAssumptions!$D$56,InputDataA_GeneralAssumptions!$D$55,BL49+(InputDataA_GeneralAssumptions!$D$55-$I$49)/(InputDataA_GeneralAssumptions!$D$56-InputDataA_GeneralAssumptions!$D$7))</f>
        <v>0.712610015869141</v>
      </c>
      <c r="BN49" s="26" t="n">
        <f aca="false">IF(BN47&gt;InputDataA_GeneralAssumptions!$D$56,InputDataA_GeneralAssumptions!$D$55,BM49+(InputDataA_GeneralAssumptions!$D$55-$I$49)/(InputDataA_GeneralAssumptions!$D$56-InputDataA_GeneralAssumptions!$D$7))</f>
        <v>0.712610015869141</v>
      </c>
      <c r="BO49" s="26" t="n">
        <f aca="false">IF(BO47&gt;InputDataA_GeneralAssumptions!$D$56,InputDataA_GeneralAssumptions!$D$55,BN49+(InputDataA_GeneralAssumptions!$D$55-$I$49)/(InputDataA_GeneralAssumptions!$D$56-InputDataA_GeneralAssumptions!$D$7))</f>
        <v>0.712610015869141</v>
      </c>
      <c r="BP49" s="26" t="n">
        <f aca="false">IF(BP47&gt;InputDataA_GeneralAssumptions!$D$56,InputDataA_GeneralAssumptions!$D$55,BO49+(InputDataA_GeneralAssumptions!$D$55-$I$49)/(InputDataA_GeneralAssumptions!$D$56-InputDataA_GeneralAssumptions!$D$7))</f>
        <v>0.712610015869141</v>
      </c>
      <c r="BQ49" s="26" t="n">
        <f aca="false">IF(BQ47&gt;InputDataA_GeneralAssumptions!$D$56,InputDataA_GeneralAssumptions!$D$55,BP49+(InputDataA_GeneralAssumptions!$D$55-$I$49)/(InputDataA_GeneralAssumptions!$D$56-InputDataA_GeneralAssumptions!$D$7))</f>
        <v>0.712610015869141</v>
      </c>
      <c r="BR49" s="26" t="n">
        <f aca="false">IF(BR47&gt;InputDataA_GeneralAssumptions!$D$56,InputDataA_GeneralAssumptions!$D$55,BQ49+(InputDataA_GeneralAssumptions!$D$55-$I$49)/(InputDataA_GeneralAssumptions!$D$56-InputDataA_GeneralAssumptions!$D$7))</f>
        <v>0.712610015869141</v>
      </c>
      <c r="BS49" s="26" t="n">
        <f aca="false">IF(BS47&gt;InputDataA_GeneralAssumptions!$D$56,InputDataA_GeneralAssumptions!$D$55,BR49+(InputDataA_GeneralAssumptions!$D$55-$I$49)/(InputDataA_GeneralAssumptions!$D$56-InputDataA_GeneralAssumptions!$D$7))</f>
        <v>0.712610015869141</v>
      </c>
      <c r="BT49" s="26" t="n">
        <f aca="false">IF(BT47&gt;InputDataA_GeneralAssumptions!$D$56,InputDataA_GeneralAssumptions!$D$55,BS49+(InputDataA_GeneralAssumptions!$D$55-$I$49)/(InputDataA_GeneralAssumptions!$D$56-InputDataA_GeneralAssumptions!$D$7))</f>
        <v>0.712610015869141</v>
      </c>
      <c r="BU49" s="26" t="n">
        <f aca="false">IF(BU47&gt;InputDataA_GeneralAssumptions!$D$56,InputDataA_GeneralAssumptions!$D$55,BT49+(InputDataA_GeneralAssumptions!$D$55-$I$49)/(InputDataA_GeneralAssumptions!$D$56-InputDataA_GeneralAssumptions!$D$7))</f>
        <v>0.712610015869141</v>
      </c>
      <c r="BV49" s="26" t="n">
        <f aca="false">IF(BV47&gt;InputDataA_GeneralAssumptions!$D$56,InputDataA_GeneralAssumptions!$D$55,BU49+(InputDataA_GeneralAssumptions!$D$55-$I$49)/(InputDataA_GeneralAssumptions!$D$56-InputDataA_GeneralAssumptions!$D$7))</f>
        <v>0.712610015869141</v>
      </c>
      <c r="BW49" s="26" t="n">
        <f aca="false">IF(BW47&gt;InputDataA_GeneralAssumptions!$D$56,InputDataA_GeneralAssumptions!$D$55,BV49+(InputDataA_GeneralAssumptions!$D$55-$I$49)/(InputDataA_GeneralAssumptions!$D$56-InputDataA_GeneralAssumptions!$D$7))</f>
        <v>0.712610015869141</v>
      </c>
    </row>
    <row r="50" customFormat="false" ht="15.75" hidden="false" customHeight="false" outlineLevel="0" collapsed="false">
      <c r="B50" s="160" t="s">
        <v>148</v>
      </c>
      <c r="C50" s="55"/>
      <c r="D50" s="117"/>
      <c r="E50" s="118"/>
      <c r="F50" s="136"/>
      <c r="G50" s="114" t="s">
        <v>126</v>
      </c>
      <c r="H50" s="112" t="str">
        <f aca="false">H49</f>
        <v>(e.g. 0.40)</v>
      </c>
      <c r="I50" s="115" t="n">
        <f aca="false">IF(VLOOKUP(InputDataA_GeneralAssumptions!$D$39,DataSummary!$A$110:$B$112,2,FALSE())=1,InputDataA_GeneralAssumptions!I48,InputDataA_GeneralAssumptions!I49)</f>
        <v>0.712610015869141</v>
      </c>
      <c r="J50" s="115" t="n">
        <f aca="false">IF(VLOOKUP(InputDataA_GeneralAssumptions!$D$39,DataSummary!$A$110:$B$112,2,FALSE())=1,InputDataA_GeneralAssumptions!J48,InputDataA_GeneralAssumptions!J49)</f>
        <v>0.712610015869141</v>
      </c>
      <c r="K50" s="115" t="n">
        <f aca="false">IF(VLOOKUP(InputDataA_GeneralAssumptions!$D$39,DataSummary!$A$110:$B$112,2,FALSE())=1,InputDataA_GeneralAssumptions!K48,InputDataA_GeneralAssumptions!K49)</f>
        <v>0.712610015869141</v>
      </c>
      <c r="L50" s="115" t="n">
        <f aca="false">IF(VLOOKUP(InputDataA_GeneralAssumptions!$D$39,DataSummary!$A$110:$B$112,2,FALSE())=1,InputDataA_GeneralAssumptions!L48,InputDataA_GeneralAssumptions!L49)</f>
        <v>0.712610015869141</v>
      </c>
      <c r="M50" s="115" t="n">
        <f aca="false">IF(VLOOKUP(InputDataA_GeneralAssumptions!$D$39,DataSummary!$A$110:$B$112,2,FALSE())=1,InputDataA_GeneralAssumptions!M48,InputDataA_GeneralAssumptions!M49)</f>
        <v>0.712610015869141</v>
      </c>
      <c r="N50" s="115" t="n">
        <f aca="false">IF(VLOOKUP(InputDataA_GeneralAssumptions!$D$39,DataSummary!$A$110:$B$112,2,FALSE())=1,InputDataA_GeneralAssumptions!N48,InputDataA_GeneralAssumptions!N49)</f>
        <v>0.712610015869141</v>
      </c>
      <c r="O50" s="115" t="n">
        <f aca="false">IF(VLOOKUP(InputDataA_GeneralAssumptions!$D$39,DataSummary!$A$110:$B$112,2,FALSE())=1,InputDataA_GeneralAssumptions!O48,InputDataA_GeneralAssumptions!O49)</f>
        <v>0.712610015869141</v>
      </c>
      <c r="P50" s="115" t="n">
        <f aca="false">IF(VLOOKUP(InputDataA_GeneralAssumptions!$D$39,DataSummary!$A$110:$B$112,2,FALSE())=1,InputDataA_GeneralAssumptions!P48,InputDataA_GeneralAssumptions!P49)</f>
        <v>0.712610015869141</v>
      </c>
      <c r="Q50" s="115" t="n">
        <f aca="false">IF(VLOOKUP(InputDataA_GeneralAssumptions!$D$39,DataSummary!$A$110:$B$112,2,FALSE())=1,InputDataA_GeneralAssumptions!Q48,InputDataA_GeneralAssumptions!Q49)</f>
        <v>0.712610015869141</v>
      </c>
      <c r="R50" s="115" t="n">
        <f aca="false">IF(VLOOKUP(InputDataA_GeneralAssumptions!$D$39,DataSummary!$A$110:$B$112,2,FALSE())=1,InputDataA_GeneralAssumptions!R48,InputDataA_GeneralAssumptions!R49)</f>
        <v>0.712610015869141</v>
      </c>
      <c r="S50" s="115" t="n">
        <f aca="false">IF(VLOOKUP(InputDataA_GeneralAssumptions!$D$39,DataSummary!$A$110:$B$112,2,FALSE())=1,InputDataA_GeneralAssumptions!S48,InputDataA_GeneralAssumptions!S49)</f>
        <v>0.712610015869141</v>
      </c>
      <c r="T50" s="115" t="n">
        <f aca="false">IF(VLOOKUP(InputDataA_GeneralAssumptions!$D$39,DataSummary!$A$110:$B$112,2,FALSE())=1,InputDataA_GeneralAssumptions!T48,InputDataA_GeneralAssumptions!T49)</f>
        <v>0.712610015869141</v>
      </c>
      <c r="U50" s="115" t="n">
        <f aca="false">IF(VLOOKUP(InputDataA_GeneralAssumptions!$D$39,DataSummary!$A$110:$B$112,2,FALSE())=1,InputDataA_GeneralAssumptions!U48,InputDataA_GeneralAssumptions!U49)</f>
        <v>0.712610015869141</v>
      </c>
      <c r="V50" s="115" t="n">
        <f aca="false">IF(VLOOKUP(InputDataA_GeneralAssumptions!$D$39,DataSummary!$A$110:$B$112,2,FALSE())=1,InputDataA_GeneralAssumptions!V48,InputDataA_GeneralAssumptions!V49)</f>
        <v>0.712610015869141</v>
      </c>
      <c r="W50" s="115" t="n">
        <f aca="false">IF(VLOOKUP(InputDataA_GeneralAssumptions!$D$39,DataSummary!$A$110:$B$112,2,FALSE())=1,InputDataA_GeneralAssumptions!W48,InputDataA_GeneralAssumptions!W49)</f>
        <v>0.712610015869141</v>
      </c>
      <c r="X50" s="115" t="n">
        <f aca="false">IF(VLOOKUP(InputDataA_GeneralAssumptions!$D$39,DataSummary!$A$110:$B$112,2,FALSE())=1,InputDataA_GeneralAssumptions!X48,InputDataA_GeneralAssumptions!X49)</f>
        <v>0.712610015869141</v>
      </c>
      <c r="Y50" s="115" t="n">
        <f aca="false">IF(VLOOKUP(InputDataA_GeneralAssumptions!$D$39,DataSummary!$A$110:$B$112,2,FALSE())=1,InputDataA_GeneralAssumptions!Y48,InputDataA_GeneralAssumptions!Y49)</f>
        <v>0.712610015869141</v>
      </c>
      <c r="Z50" s="115" t="n">
        <f aca="false">IF(VLOOKUP(InputDataA_GeneralAssumptions!$D$39,DataSummary!$A$110:$B$112,2,FALSE())=1,InputDataA_GeneralAssumptions!Z48,InputDataA_GeneralAssumptions!Z49)</f>
        <v>0.712610015869141</v>
      </c>
      <c r="AA50" s="115" t="n">
        <f aca="false">IF(VLOOKUP(InputDataA_GeneralAssumptions!$D$39,DataSummary!$A$110:$B$112,2,FALSE())=1,InputDataA_GeneralAssumptions!AA48,InputDataA_GeneralAssumptions!AA49)</f>
        <v>0.712610015869141</v>
      </c>
      <c r="AB50" s="115" t="n">
        <f aca="false">IF(VLOOKUP(InputDataA_GeneralAssumptions!$D$39,DataSummary!$A$110:$B$112,2,FALSE())=1,InputDataA_GeneralAssumptions!AB48,InputDataA_GeneralAssumptions!AB49)</f>
        <v>0.712610015869141</v>
      </c>
      <c r="AC50" s="115" t="n">
        <f aca="false">IF(VLOOKUP(InputDataA_GeneralAssumptions!$D$39,DataSummary!$A$110:$B$112,2,FALSE())=1,InputDataA_GeneralAssumptions!AC48,InputDataA_GeneralAssumptions!AC49)</f>
        <v>0.712610015869141</v>
      </c>
      <c r="AD50" s="115" t="n">
        <f aca="false">IF(VLOOKUP(InputDataA_GeneralAssumptions!$D$39,DataSummary!$A$110:$B$112,2,FALSE())=1,InputDataA_GeneralAssumptions!AD48,InputDataA_GeneralAssumptions!AD49)</f>
        <v>0.712610015869141</v>
      </c>
      <c r="AE50" s="115" t="n">
        <f aca="false">IF(VLOOKUP(InputDataA_GeneralAssumptions!$D$39,DataSummary!$A$110:$B$112,2,FALSE())=1,InputDataA_GeneralAssumptions!AE48,InputDataA_GeneralAssumptions!AE49)</f>
        <v>0.712610015869141</v>
      </c>
      <c r="AF50" s="115" t="n">
        <f aca="false">IF(VLOOKUP(InputDataA_GeneralAssumptions!$D$39,DataSummary!$A$110:$B$112,2,FALSE())=1,InputDataA_GeneralAssumptions!AF48,InputDataA_GeneralAssumptions!AF49)</f>
        <v>0.712610015869141</v>
      </c>
      <c r="AG50" s="115" t="n">
        <f aca="false">IF(VLOOKUP(InputDataA_GeneralAssumptions!$D$39,DataSummary!$A$110:$B$112,2,FALSE())=1,InputDataA_GeneralAssumptions!AG48,InputDataA_GeneralAssumptions!AG49)</f>
        <v>0.712610015869141</v>
      </c>
      <c r="AH50" s="115" t="n">
        <f aca="false">IF(VLOOKUP(InputDataA_GeneralAssumptions!$D$39,DataSummary!$A$110:$B$112,2,FALSE())=1,InputDataA_GeneralAssumptions!AH48,InputDataA_GeneralAssumptions!AH49)</f>
        <v>0.712610015869141</v>
      </c>
      <c r="AI50" s="115" t="n">
        <f aca="false">IF(VLOOKUP(InputDataA_GeneralAssumptions!$D$39,DataSummary!$A$110:$B$112,2,FALSE())=1,InputDataA_GeneralAssumptions!AI48,InputDataA_GeneralAssumptions!AI49)</f>
        <v>0.712610015869141</v>
      </c>
      <c r="AJ50" s="115" t="n">
        <f aca="false">IF(VLOOKUP(InputDataA_GeneralAssumptions!$D$39,DataSummary!$A$110:$B$112,2,FALSE())=1,InputDataA_GeneralAssumptions!AJ48,InputDataA_GeneralAssumptions!AJ49)</f>
        <v>0.712610015869141</v>
      </c>
      <c r="AK50" s="115" t="n">
        <f aca="false">IF(VLOOKUP(InputDataA_GeneralAssumptions!$D$39,DataSummary!$A$110:$B$112,2,FALSE())=1,InputDataA_GeneralAssumptions!AK48,InputDataA_GeneralAssumptions!AK49)</f>
        <v>0.712610015869141</v>
      </c>
      <c r="AL50" s="115" t="n">
        <f aca="false">IF(VLOOKUP(InputDataA_GeneralAssumptions!$D$39,DataSummary!$A$110:$B$112,2,FALSE())=1,InputDataA_GeneralAssumptions!AL48,InputDataA_GeneralAssumptions!AL49)</f>
        <v>0.712610015869141</v>
      </c>
      <c r="AM50" s="115" t="n">
        <f aca="false">IF(VLOOKUP(InputDataA_GeneralAssumptions!$D$39,DataSummary!$A$110:$B$112,2,FALSE())=1,InputDataA_GeneralAssumptions!AM48,InputDataA_GeneralAssumptions!AM49)</f>
        <v>0.712610015869141</v>
      </c>
      <c r="AN50" s="115" t="n">
        <f aca="false">IF(VLOOKUP(InputDataA_GeneralAssumptions!$D$39,DataSummary!$A$110:$B$112,2,FALSE())=1,InputDataA_GeneralAssumptions!AN48,InputDataA_GeneralAssumptions!AN49)</f>
        <v>0.712610015869141</v>
      </c>
      <c r="AO50" s="115" t="n">
        <f aca="false">IF(VLOOKUP(InputDataA_GeneralAssumptions!$D$39,DataSummary!$A$110:$B$112,2,FALSE())=1,InputDataA_GeneralAssumptions!AO48,InputDataA_GeneralAssumptions!AO49)</f>
        <v>0.712610015869141</v>
      </c>
      <c r="AP50" s="115" t="n">
        <f aca="false">IF(VLOOKUP(InputDataA_GeneralAssumptions!$D$39,DataSummary!$A$110:$B$112,2,FALSE())=1,InputDataA_GeneralAssumptions!AP48,InputDataA_GeneralAssumptions!AP49)</f>
        <v>0.712610015869141</v>
      </c>
      <c r="AQ50" s="115" t="n">
        <f aca="false">IF(VLOOKUP(InputDataA_GeneralAssumptions!$D$39,DataSummary!$A$110:$B$112,2,FALSE())=1,InputDataA_GeneralAssumptions!AQ48,InputDataA_GeneralAssumptions!AQ49)</f>
        <v>0.712610015869141</v>
      </c>
      <c r="AR50" s="115" t="n">
        <f aca="false">IF(VLOOKUP(InputDataA_GeneralAssumptions!$D$39,DataSummary!$A$110:$B$112,2,FALSE())=1,InputDataA_GeneralAssumptions!AR48,InputDataA_GeneralAssumptions!AR49)</f>
        <v>0.712610015869141</v>
      </c>
      <c r="AS50" s="115" t="n">
        <f aca="false">IF(VLOOKUP(InputDataA_GeneralAssumptions!$D$39,DataSummary!$A$110:$B$112,2,FALSE())=1,InputDataA_GeneralAssumptions!AS48,InputDataA_GeneralAssumptions!AS49)</f>
        <v>0.712610015869141</v>
      </c>
      <c r="AT50" s="115" t="n">
        <f aca="false">IF(VLOOKUP(InputDataA_GeneralAssumptions!$D$39,DataSummary!$A$110:$B$112,2,FALSE())=1,InputDataA_GeneralAssumptions!AT48,InputDataA_GeneralAssumptions!AT49)</f>
        <v>0.712610015869141</v>
      </c>
      <c r="AU50" s="115" t="n">
        <f aca="false">IF(VLOOKUP(InputDataA_GeneralAssumptions!$D$39,DataSummary!$A$110:$B$112,2,FALSE())=1,InputDataA_GeneralAssumptions!AU48,InputDataA_GeneralAssumptions!AU49)</f>
        <v>0.712610015869141</v>
      </c>
      <c r="AV50" s="115" t="n">
        <f aca="false">IF(VLOOKUP(InputDataA_GeneralAssumptions!$D$39,DataSummary!$A$110:$B$112,2,FALSE())=1,InputDataA_GeneralAssumptions!AV48,InputDataA_GeneralAssumptions!AV49)</f>
        <v>0.712610015869141</v>
      </c>
      <c r="AW50" s="115" t="n">
        <f aca="false">IF(VLOOKUP(InputDataA_GeneralAssumptions!$D$39,DataSummary!$A$110:$B$112,2,FALSE())=1,InputDataA_GeneralAssumptions!AW48,InputDataA_GeneralAssumptions!AW49)</f>
        <v>0.712610015869141</v>
      </c>
      <c r="AX50" s="115" t="n">
        <f aca="false">IF(VLOOKUP(InputDataA_GeneralAssumptions!$D$39,DataSummary!$A$110:$B$112,2,FALSE())=1,InputDataA_GeneralAssumptions!AX48,InputDataA_GeneralAssumptions!AX49)</f>
        <v>0.712610015869141</v>
      </c>
      <c r="AY50" s="115" t="n">
        <f aca="false">IF(VLOOKUP(InputDataA_GeneralAssumptions!$D$39,DataSummary!$A$110:$B$112,2,FALSE())=1,InputDataA_GeneralAssumptions!AY48,InputDataA_GeneralAssumptions!AY49)</f>
        <v>0.712610015869141</v>
      </c>
      <c r="AZ50" s="115" t="n">
        <f aca="false">IF(VLOOKUP(InputDataA_GeneralAssumptions!$D$39,DataSummary!$A$110:$B$112,2,FALSE())=1,InputDataA_GeneralAssumptions!AZ48,InputDataA_GeneralAssumptions!AZ49)</f>
        <v>0.712610015869141</v>
      </c>
      <c r="BA50" s="115" t="n">
        <f aca="false">IF(VLOOKUP(InputDataA_GeneralAssumptions!$D$39,DataSummary!$A$110:$B$112,2,FALSE())=1,InputDataA_GeneralAssumptions!BA48,InputDataA_GeneralAssumptions!BA49)</f>
        <v>0.712610015869141</v>
      </c>
      <c r="BB50" s="115" t="n">
        <f aca="false">IF(VLOOKUP(InputDataA_GeneralAssumptions!$D$39,DataSummary!$A$110:$B$112,2,FALSE())=1,InputDataA_GeneralAssumptions!BB48,InputDataA_GeneralAssumptions!BB49)</f>
        <v>0.712610015869141</v>
      </c>
      <c r="BC50" s="115" t="n">
        <f aca="false">IF(VLOOKUP(InputDataA_GeneralAssumptions!$D$39,DataSummary!$A$110:$B$112,2,FALSE())=1,InputDataA_GeneralAssumptions!BC48,InputDataA_GeneralAssumptions!BC49)</f>
        <v>0.712610015869141</v>
      </c>
      <c r="BD50" s="115" t="n">
        <f aca="false">IF(VLOOKUP(InputDataA_GeneralAssumptions!$D$39,DataSummary!$A$110:$B$112,2,FALSE())=1,InputDataA_GeneralAssumptions!BD48,InputDataA_GeneralAssumptions!BD49)</f>
        <v>0.712610015869141</v>
      </c>
      <c r="BE50" s="115" t="n">
        <f aca="false">IF(VLOOKUP(InputDataA_GeneralAssumptions!$D$39,DataSummary!$A$110:$B$112,2,FALSE())=1,InputDataA_GeneralAssumptions!BE48,InputDataA_GeneralAssumptions!BE49)</f>
        <v>0.712610015869141</v>
      </c>
      <c r="BF50" s="115" t="n">
        <f aca="false">IF(VLOOKUP(InputDataA_GeneralAssumptions!$D$39,DataSummary!$A$110:$B$112,2,FALSE())=1,InputDataA_GeneralAssumptions!BF48,InputDataA_GeneralAssumptions!BF49)</f>
        <v>0.712610015869141</v>
      </c>
      <c r="BG50" s="115" t="n">
        <f aca="false">IF(VLOOKUP(InputDataA_GeneralAssumptions!$D$39,DataSummary!$A$110:$B$112,2,FALSE())=1,InputDataA_GeneralAssumptions!BG48,InputDataA_GeneralAssumptions!BG49)</f>
        <v>0.712610015869141</v>
      </c>
      <c r="BH50" s="115" t="n">
        <f aca="false">IF(VLOOKUP(InputDataA_GeneralAssumptions!$D$39,DataSummary!$A$110:$B$112,2,FALSE())=1,InputDataA_GeneralAssumptions!BH48,InputDataA_GeneralAssumptions!BH49)</f>
        <v>0.712610015869141</v>
      </c>
      <c r="BI50" s="115" t="n">
        <f aca="false">IF(VLOOKUP(InputDataA_GeneralAssumptions!$D$39,DataSummary!$A$110:$B$112,2,FALSE())=1,InputDataA_GeneralAssumptions!BI48,InputDataA_GeneralAssumptions!BI49)</f>
        <v>0.712610015869141</v>
      </c>
      <c r="BJ50" s="115" t="n">
        <f aca="false">IF(VLOOKUP(InputDataA_GeneralAssumptions!$D$39,DataSummary!$A$110:$B$112,2,FALSE())=1,InputDataA_GeneralAssumptions!BJ48,InputDataA_GeneralAssumptions!BJ49)</f>
        <v>0.712610015869141</v>
      </c>
      <c r="BK50" s="115" t="n">
        <f aca="false">IF(VLOOKUP(InputDataA_GeneralAssumptions!$D$39,DataSummary!$A$110:$B$112,2,FALSE())=1,InputDataA_GeneralAssumptions!BK48,InputDataA_GeneralAssumptions!BK49)</f>
        <v>0.712610015869141</v>
      </c>
      <c r="BL50" s="115" t="n">
        <f aca="false">IF(VLOOKUP(InputDataA_GeneralAssumptions!$D$39,DataSummary!$A$110:$B$112,2,FALSE())=1,InputDataA_GeneralAssumptions!BL48,InputDataA_GeneralAssumptions!BL49)</f>
        <v>0.712610015869141</v>
      </c>
      <c r="BM50" s="115" t="n">
        <f aca="false">IF(VLOOKUP(InputDataA_GeneralAssumptions!$D$39,DataSummary!$A$110:$B$112,2,FALSE())=1,InputDataA_GeneralAssumptions!BM48,InputDataA_GeneralAssumptions!BM49)</f>
        <v>0.712610015869141</v>
      </c>
      <c r="BN50" s="115" t="n">
        <f aca="false">IF(VLOOKUP(InputDataA_GeneralAssumptions!$D$39,DataSummary!$A$110:$B$112,2,FALSE())=1,InputDataA_GeneralAssumptions!BN48,InputDataA_GeneralAssumptions!BN49)</f>
        <v>0.712610015869141</v>
      </c>
      <c r="BO50" s="115" t="n">
        <f aca="false">IF(VLOOKUP(InputDataA_GeneralAssumptions!$D$39,DataSummary!$A$110:$B$112,2,FALSE())=1,InputDataA_GeneralAssumptions!BO48,InputDataA_GeneralAssumptions!BO49)</f>
        <v>0.712610015869141</v>
      </c>
      <c r="BP50" s="115" t="n">
        <f aca="false">IF(VLOOKUP(InputDataA_GeneralAssumptions!$D$39,DataSummary!$A$110:$B$112,2,FALSE())=1,InputDataA_GeneralAssumptions!BP48,InputDataA_GeneralAssumptions!BP49)</f>
        <v>0.712610015869141</v>
      </c>
      <c r="BQ50" s="115" t="n">
        <f aca="false">IF(VLOOKUP(InputDataA_GeneralAssumptions!$D$39,DataSummary!$A$110:$B$112,2,FALSE())=1,InputDataA_GeneralAssumptions!BQ48,InputDataA_GeneralAssumptions!BQ49)</f>
        <v>0.712610015869141</v>
      </c>
      <c r="BR50" s="115" t="n">
        <f aca="false">IF(VLOOKUP(InputDataA_GeneralAssumptions!$D$39,DataSummary!$A$110:$B$112,2,FALSE())=1,InputDataA_GeneralAssumptions!BR48,InputDataA_GeneralAssumptions!BR49)</f>
        <v>0.712610015869141</v>
      </c>
      <c r="BS50" s="115" t="n">
        <f aca="false">IF(VLOOKUP(InputDataA_GeneralAssumptions!$D$39,DataSummary!$A$110:$B$112,2,FALSE())=1,InputDataA_GeneralAssumptions!BS48,InputDataA_GeneralAssumptions!BS49)</f>
        <v>0.712610015869141</v>
      </c>
      <c r="BT50" s="115" t="n">
        <f aca="false">IF(VLOOKUP(InputDataA_GeneralAssumptions!$D$39,DataSummary!$A$110:$B$112,2,FALSE())=1,InputDataA_GeneralAssumptions!BT48,InputDataA_GeneralAssumptions!BT49)</f>
        <v>0.712610015869141</v>
      </c>
      <c r="BU50" s="115" t="n">
        <f aca="false">IF(VLOOKUP(InputDataA_GeneralAssumptions!$D$39,DataSummary!$A$110:$B$112,2,FALSE())=1,InputDataA_GeneralAssumptions!BU48,InputDataA_GeneralAssumptions!BU49)</f>
        <v>0.712610015869141</v>
      </c>
      <c r="BV50" s="115" t="n">
        <f aca="false">IF(VLOOKUP(InputDataA_GeneralAssumptions!$D$39,DataSummary!$A$110:$B$112,2,FALSE())=1,InputDataA_GeneralAssumptions!BV48,InputDataA_GeneralAssumptions!BV49)</f>
        <v>0.712610015869141</v>
      </c>
      <c r="BW50" s="115" t="n">
        <f aca="false">IF(VLOOKUP(InputDataA_GeneralAssumptions!$D$39,DataSummary!$A$110:$B$112,2,FALSE())=1,InputDataA_GeneralAssumptions!BW48,InputDataA_GeneralAssumptions!BW49)</f>
        <v>0.712610015869141</v>
      </c>
    </row>
    <row r="51" customFormat="false" ht="15.75" hidden="false" customHeight="false" outlineLevel="0" collapsed="false">
      <c r="A51" s="161"/>
      <c r="B51" s="150" t="s">
        <v>149</v>
      </c>
      <c r="C51" s="151" t="s">
        <v>100</v>
      </c>
      <c r="D51" s="72"/>
      <c r="E51" s="72"/>
      <c r="F51" s="106"/>
      <c r="G51" s="132"/>
      <c r="H51" s="133"/>
      <c r="I51" s="134"/>
      <c r="J51" s="134"/>
      <c r="K51" s="134"/>
      <c r="L51" s="134"/>
      <c r="M51" s="134"/>
      <c r="N51" s="134"/>
      <c r="O51" s="134"/>
      <c r="P51" s="134"/>
      <c r="Q51" s="134"/>
      <c r="R51" s="134"/>
      <c r="S51" s="134"/>
      <c r="T51" s="134"/>
      <c r="U51" s="134"/>
      <c r="V51" s="134"/>
      <c r="W51" s="134"/>
      <c r="X51" s="134"/>
      <c r="Y51" s="134"/>
      <c r="Z51" s="134"/>
      <c r="AA51" s="134"/>
      <c r="AB51" s="134"/>
      <c r="AC51" s="134"/>
      <c r="AD51" s="134"/>
      <c r="AE51" s="134"/>
      <c r="AF51" s="134"/>
      <c r="AG51" s="134"/>
      <c r="AH51" s="134"/>
      <c r="AI51" s="134"/>
      <c r="AJ51" s="134"/>
      <c r="AK51" s="134"/>
      <c r="AL51" s="134"/>
      <c r="AM51" s="134"/>
      <c r="AN51" s="134"/>
      <c r="AO51" s="134"/>
      <c r="AP51" s="134"/>
      <c r="AQ51" s="134"/>
      <c r="AR51" s="134"/>
      <c r="AS51" s="134"/>
      <c r="AT51" s="134"/>
      <c r="AU51" s="134"/>
      <c r="AV51" s="134"/>
      <c r="AW51" s="134"/>
      <c r="AX51" s="134"/>
      <c r="AY51" s="134"/>
      <c r="AZ51" s="134"/>
      <c r="BA51" s="134"/>
      <c r="BB51" s="134"/>
      <c r="BC51" s="134"/>
      <c r="BD51" s="134"/>
      <c r="BE51" s="134"/>
      <c r="BF51" s="134"/>
      <c r="BG51" s="134"/>
      <c r="BH51" s="134"/>
      <c r="BI51" s="134"/>
      <c r="BJ51" s="134"/>
      <c r="BK51" s="134"/>
      <c r="BL51" s="134"/>
      <c r="BM51" s="134"/>
      <c r="BN51" s="134"/>
      <c r="BO51" s="134"/>
      <c r="BP51" s="134"/>
      <c r="BQ51" s="134"/>
      <c r="BR51" s="134"/>
      <c r="BS51" s="134"/>
      <c r="BT51" s="134"/>
      <c r="BU51" s="134"/>
      <c r="BV51" s="134"/>
      <c r="BW51" s="134"/>
      <c r="BX51" s="24"/>
    </row>
    <row r="52" customFormat="false" ht="15.75" hidden="false" customHeight="false" outlineLevel="0" collapsed="false">
      <c r="A52" s="161"/>
      <c r="B52" s="54" t="str">
        <f aca="false">"Init Partic rate female, pre-loaded(Avail. until "&amp;D7&amp;") --&gt;"</f>
        <v>Init Partic rate female, pre-loaded(Avail. until 2019) --&gt;</v>
      </c>
      <c r="C52" s="55" t="s">
        <v>100</v>
      </c>
      <c r="D52" s="78" t="n">
        <f aca="false">IF(ISNUMBER(DataSummary!D37)=TRUE(),DataSummary!D37,".")</f>
        <v>0.712610015869141</v>
      </c>
      <c r="E52" s="78"/>
      <c r="F52" s="136" t="str">
        <f aca="false">DataSummary!N5</f>
        <v>Scenario</v>
      </c>
      <c r="G52" s="107" t="s">
        <v>120</v>
      </c>
      <c r="H52" s="108" t="s">
        <v>100</v>
      </c>
      <c r="I52" s="109" t="n">
        <f aca="false">I53</f>
        <v>0.712610015869141</v>
      </c>
      <c r="J52" s="121" t="n">
        <v>0.614352645212378</v>
      </c>
      <c r="K52" s="121" t="n">
        <v>0.617259123571786</v>
      </c>
      <c r="L52" s="121" t="n">
        <v>0.620853061240818</v>
      </c>
      <c r="M52" s="121" t="n">
        <v>0.625184897637575</v>
      </c>
      <c r="N52" s="121" t="n">
        <v>0.630277690835918</v>
      </c>
      <c r="O52" s="121" t="n">
        <v>0.636122714678113</v>
      </c>
      <c r="P52" s="121" t="n">
        <v>0.642678045322065</v>
      </c>
      <c r="Q52" s="121" t="n">
        <v>0.649870352827934</v>
      </c>
      <c r="R52" s="121" t="n">
        <v>0.657599590985453</v>
      </c>
      <c r="S52" s="121" t="n">
        <v>0.665745853780793</v>
      </c>
      <c r="T52" s="121" t="n">
        <v>0.674177422703018</v>
      </c>
      <c r="U52" s="121" t="n">
        <v>0.68275899008811</v>
      </c>
      <c r="V52" s="121" t="n">
        <v>0.691359180391503</v>
      </c>
      <c r="W52" s="121" t="n">
        <v>0.699856740274377</v>
      </c>
      <c r="X52" s="121" t="n">
        <v>0.708145057394475</v>
      </c>
      <c r="Y52" s="121" t="n">
        <v>0.716134935862133</v>
      </c>
      <c r="Z52" s="121" t="n">
        <v>0.723755764604451</v>
      </c>
      <c r="AA52" s="121" t="n">
        <v>0.730955348017554</v>
      </c>
      <c r="AB52" s="121" t="n">
        <v>0.737698729538131</v>
      </c>
      <c r="AC52" s="121" t="n">
        <v>0.743966342611986</v>
      </c>
      <c r="AD52" s="121" t="n">
        <v>0.749751788683082</v>
      </c>
      <c r="AE52" s="121" t="n">
        <v>0.755059486137833</v>
      </c>
      <c r="AF52" s="121" t="n">
        <v>0.759902371858851</v>
      </c>
      <c r="AG52" s="121" t="n">
        <v>0.764299777888359</v>
      </c>
      <c r="AH52" s="121" t="n">
        <v>0.768275555190574</v>
      </c>
      <c r="AI52" s="121" t="n">
        <v>0.771856476868761</v>
      </c>
      <c r="AJ52" s="121" t="n">
        <v>0.775070924450193</v>
      </c>
      <c r="AK52" s="121" t="n">
        <v>0.777947841735976</v>
      </c>
      <c r="AL52" s="121" t="n">
        <v>0.780515929392019</v>
      </c>
      <c r="AM52" s="121" t="n">
        <v>0.782803048008746</v>
      </c>
      <c r="AN52" s="121" t="n">
        <v>0.784835796035174</v>
      </c>
      <c r="AO52" s="121" t="n">
        <v>0.786639230354593</v>
      </c>
      <c r="AP52" s="121" t="n">
        <v>0.788236700202658</v>
      </c>
      <c r="AQ52" s="121" t="n">
        <v>0.789649768828884</v>
      </c>
      <c r="AR52" s="121" t="n">
        <v>0.790898201220939</v>
      </c>
      <c r="AS52" s="122" t="n">
        <v>0.792</v>
      </c>
      <c r="AT52" s="121" t="n">
        <v>0.792</v>
      </c>
      <c r="AU52" s="121" t="n">
        <v>0.792</v>
      </c>
      <c r="AV52" s="121" t="n">
        <v>0.792</v>
      </c>
      <c r="AW52" s="121" t="n">
        <v>0.792</v>
      </c>
      <c r="AX52" s="121" t="n">
        <v>0.792</v>
      </c>
      <c r="AY52" s="121" t="n">
        <v>0.792</v>
      </c>
      <c r="AZ52" s="121" t="n">
        <v>0.792</v>
      </c>
      <c r="BA52" s="121" t="n">
        <v>0.792</v>
      </c>
      <c r="BB52" s="121" t="n">
        <v>0.792</v>
      </c>
      <c r="BC52" s="121" t="n">
        <v>0.792</v>
      </c>
      <c r="BD52" s="121" t="n">
        <v>0.792</v>
      </c>
      <c r="BE52" s="121" t="n">
        <v>0.792</v>
      </c>
      <c r="BF52" s="121" t="n">
        <v>0.792</v>
      </c>
      <c r="BG52" s="121" t="n">
        <v>0.792</v>
      </c>
      <c r="BH52" s="121" t="n">
        <v>0.792</v>
      </c>
      <c r="BI52" s="121" t="n">
        <v>0.792</v>
      </c>
      <c r="BJ52" s="121" t="n">
        <v>0.792</v>
      </c>
      <c r="BK52" s="121" t="n">
        <v>0.792</v>
      </c>
      <c r="BL52" s="121" t="n">
        <v>0.792</v>
      </c>
      <c r="BM52" s="121" t="n">
        <v>0.792</v>
      </c>
      <c r="BN52" s="121" t="n">
        <v>0.792</v>
      </c>
      <c r="BO52" s="121" t="n">
        <v>0.792</v>
      </c>
      <c r="BP52" s="121" t="n">
        <v>0.792</v>
      </c>
      <c r="BQ52" s="121" t="n">
        <v>0.792</v>
      </c>
      <c r="BR52" s="121" t="n">
        <v>0.792</v>
      </c>
      <c r="BS52" s="121" t="n">
        <v>0.792</v>
      </c>
      <c r="BT52" s="121" t="n">
        <v>0.792</v>
      </c>
      <c r="BU52" s="121" t="n">
        <v>0.792</v>
      </c>
      <c r="BV52" s="121" t="n">
        <v>0.792</v>
      </c>
      <c r="BW52" s="122" t="n">
        <v>0.792</v>
      </c>
    </row>
    <row r="53" customFormat="false" ht="15.75" hidden="false" customHeight="false" outlineLevel="0" collapsed="false">
      <c r="B53" s="54" t="s">
        <v>150</v>
      </c>
      <c r="C53" s="55" t="s">
        <v>100</v>
      </c>
      <c r="D53" s="113" t="n">
        <f aca="false">IF(ISBLANK(D51)=TRUE(),D52,D51)</f>
        <v>0.712610015869141</v>
      </c>
      <c r="E53" s="113" t="n">
        <f aca="false">IF(ISBLANK(E51)=TRUE(),D52,E51)</f>
        <v>0.712610015869141</v>
      </c>
      <c r="F53" s="136"/>
      <c r="G53" s="111" t="s">
        <v>124</v>
      </c>
      <c r="H53" s="112" t="s">
        <v>100</v>
      </c>
      <c r="I53" s="26" t="n">
        <f aca="false">InputDataA_GeneralAssumptions!E53</f>
        <v>0.712610015869141</v>
      </c>
      <c r="J53" s="26" t="n">
        <f aca="false">IF(J47&gt;InputDataA_GeneralAssumptions!$E$56,InputDataA_GeneralAssumptions!$E$55,I53+(InputDataA_GeneralAssumptions!$E$55-$I$53)/(InputDataA_GeneralAssumptions!$E$56-InputDataA_GeneralAssumptions!$D$7))</f>
        <v>0.712610015869141</v>
      </c>
      <c r="K53" s="26" t="n">
        <f aca="false">IF(K47&gt;InputDataA_GeneralAssumptions!$E$56,InputDataA_GeneralAssumptions!$E$55,J53+(InputDataA_GeneralAssumptions!$E$55-$I$53)/(InputDataA_GeneralAssumptions!$E$56-InputDataA_GeneralAssumptions!$D$7))</f>
        <v>0.712610015869141</v>
      </c>
      <c r="L53" s="26" t="n">
        <f aca="false">IF(L47&gt;InputDataA_GeneralAssumptions!$E$56,InputDataA_GeneralAssumptions!$E$55,K53+(InputDataA_GeneralAssumptions!$E$55-$I$53)/(InputDataA_GeneralAssumptions!$E$56-InputDataA_GeneralAssumptions!$D$7))</f>
        <v>0.712610015869141</v>
      </c>
      <c r="M53" s="26" t="n">
        <f aca="false">IF(M47&gt;InputDataA_GeneralAssumptions!$E$56,InputDataA_GeneralAssumptions!$E$55,L53+(InputDataA_GeneralAssumptions!$E$55-$I$53)/(InputDataA_GeneralAssumptions!$E$56-InputDataA_GeneralAssumptions!$D$7))</f>
        <v>0.712610015869141</v>
      </c>
      <c r="N53" s="26" t="n">
        <f aca="false">IF(N47&gt;InputDataA_GeneralAssumptions!$E$56,InputDataA_GeneralAssumptions!$E$55,M53+(InputDataA_GeneralAssumptions!$E$55-$I$53)/(InputDataA_GeneralAssumptions!$E$56-InputDataA_GeneralAssumptions!$D$7))</f>
        <v>0.712610015869141</v>
      </c>
      <c r="O53" s="26" t="n">
        <f aca="false">IF(O47&gt;InputDataA_GeneralAssumptions!$E$56,InputDataA_GeneralAssumptions!$E$55,N53+(InputDataA_GeneralAssumptions!$E$55-$I$53)/(InputDataA_GeneralAssumptions!$E$56-InputDataA_GeneralAssumptions!$D$7))</f>
        <v>0.712610015869141</v>
      </c>
      <c r="P53" s="26" t="n">
        <f aca="false">IF(P47&gt;InputDataA_GeneralAssumptions!$E$56,InputDataA_GeneralAssumptions!$E$55,O53+(InputDataA_GeneralAssumptions!$E$55-$I$53)/(InputDataA_GeneralAssumptions!$E$56-InputDataA_GeneralAssumptions!$D$7))</f>
        <v>0.712610015869141</v>
      </c>
      <c r="Q53" s="26" t="n">
        <f aca="false">IF(Q47&gt;InputDataA_GeneralAssumptions!$E$56,InputDataA_GeneralAssumptions!$E$55,P53+(InputDataA_GeneralAssumptions!$E$55-$I$53)/(InputDataA_GeneralAssumptions!$E$56-InputDataA_GeneralAssumptions!$D$7))</f>
        <v>0.712610015869141</v>
      </c>
      <c r="R53" s="26" t="n">
        <f aca="false">IF(R47&gt;InputDataA_GeneralAssumptions!$E$56,InputDataA_GeneralAssumptions!$E$55,Q53+(InputDataA_GeneralAssumptions!$E$55-$I$53)/(InputDataA_GeneralAssumptions!$E$56-InputDataA_GeneralAssumptions!$D$7))</f>
        <v>0.712610015869141</v>
      </c>
      <c r="S53" s="26" t="n">
        <f aca="false">IF(S47&gt;InputDataA_GeneralAssumptions!$E$56,InputDataA_GeneralAssumptions!$E$55,R53+(InputDataA_GeneralAssumptions!$E$55-$I$53)/(InputDataA_GeneralAssumptions!$E$56-InputDataA_GeneralAssumptions!$D$7))</f>
        <v>0.712610015869141</v>
      </c>
      <c r="T53" s="26" t="n">
        <f aca="false">IF(T47&gt;InputDataA_GeneralAssumptions!$E$56,InputDataA_GeneralAssumptions!$E$55,S53+(InputDataA_GeneralAssumptions!$E$55-$I$53)/(InputDataA_GeneralAssumptions!$E$56-InputDataA_GeneralAssumptions!$D$7))</f>
        <v>0.712610015869141</v>
      </c>
      <c r="U53" s="26" t="n">
        <f aca="false">IF(U47&gt;InputDataA_GeneralAssumptions!$E$56,InputDataA_GeneralAssumptions!$E$55,T53+(InputDataA_GeneralAssumptions!$E$55-$I$53)/(InputDataA_GeneralAssumptions!$E$56-InputDataA_GeneralAssumptions!$D$7))</f>
        <v>0.712610015869141</v>
      </c>
      <c r="V53" s="26" t="n">
        <f aca="false">IF(V47&gt;InputDataA_GeneralAssumptions!$E$56,InputDataA_GeneralAssumptions!$E$55,U53+(InputDataA_GeneralAssumptions!$E$55-$I$53)/(InputDataA_GeneralAssumptions!$E$56-InputDataA_GeneralAssumptions!$D$7))</f>
        <v>0.712610015869141</v>
      </c>
      <c r="W53" s="26" t="n">
        <f aca="false">IF(W47&gt;InputDataA_GeneralAssumptions!$E$56,InputDataA_GeneralAssumptions!$E$55,V53+(InputDataA_GeneralAssumptions!$E$55-$I$53)/(InputDataA_GeneralAssumptions!$E$56-InputDataA_GeneralAssumptions!$D$7))</f>
        <v>0.712610015869141</v>
      </c>
      <c r="X53" s="26" t="n">
        <f aca="false">IF(X47&gt;InputDataA_GeneralAssumptions!$E$56,InputDataA_GeneralAssumptions!$E$55,W53+(InputDataA_GeneralAssumptions!$E$55-$I$53)/(InputDataA_GeneralAssumptions!$E$56-InputDataA_GeneralAssumptions!$D$7))</f>
        <v>0.712610015869141</v>
      </c>
      <c r="Y53" s="26" t="n">
        <f aca="false">IF(Y47&gt;InputDataA_GeneralAssumptions!$E$56,InputDataA_GeneralAssumptions!$E$55,X53+(InputDataA_GeneralAssumptions!$E$55-$I$53)/(InputDataA_GeneralAssumptions!$E$56-InputDataA_GeneralAssumptions!$D$7))</f>
        <v>0.712610015869141</v>
      </c>
      <c r="Z53" s="26" t="n">
        <f aca="false">IF(Z47&gt;InputDataA_GeneralAssumptions!$E$56,InputDataA_GeneralAssumptions!$E$55,Y53+(InputDataA_GeneralAssumptions!$E$55-$I$53)/(InputDataA_GeneralAssumptions!$E$56-InputDataA_GeneralAssumptions!$D$7))</f>
        <v>0.712610015869141</v>
      </c>
      <c r="AA53" s="26" t="n">
        <f aca="false">IF(AA47&gt;InputDataA_GeneralAssumptions!$E$56,InputDataA_GeneralAssumptions!$E$55,Z53+(InputDataA_GeneralAssumptions!$E$55-$I$53)/(InputDataA_GeneralAssumptions!$E$56-InputDataA_GeneralAssumptions!$D$7))</f>
        <v>0.712610015869141</v>
      </c>
      <c r="AB53" s="26" t="n">
        <f aca="false">IF(AB47&gt;InputDataA_GeneralAssumptions!$E$56,InputDataA_GeneralAssumptions!$E$55,AA53+(InputDataA_GeneralAssumptions!$E$55-$I$53)/(InputDataA_GeneralAssumptions!$E$56-InputDataA_GeneralAssumptions!$D$7))</f>
        <v>0.712610015869141</v>
      </c>
      <c r="AC53" s="26" t="n">
        <f aca="false">IF(AC47&gt;InputDataA_GeneralAssumptions!$E$56,InputDataA_GeneralAssumptions!$E$55,AB53+(InputDataA_GeneralAssumptions!$E$55-$I$53)/(InputDataA_GeneralAssumptions!$E$56-InputDataA_GeneralAssumptions!$D$7))</f>
        <v>0.712610015869141</v>
      </c>
      <c r="AD53" s="26" t="n">
        <f aca="false">IF(AD47&gt;InputDataA_GeneralAssumptions!$E$56,InputDataA_GeneralAssumptions!$E$55,AC53+(InputDataA_GeneralAssumptions!$E$55-$I$53)/(InputDataA_GeneralAssumptions!$E$56-InputDataA_GeneralAssumptions!$D$7))</f>
        <v>0.712610015869141</v>
      </c>
      <c r="AE53" s="26" t="n">
        <f aca="false">IF(AE47&gt;InputDataA_GeneralAssumptions!$E$56,InputDataA_GeneralAssumptions!$E$55,AD53+(InputDataA_GeneralAssumptions!$E$55-$I$53)/(InputDataA_GeneralAssumptions!$E$56-InputDataA_GeneralAssumptions!$D$7))</f>
        <v>0.712610015869141</v>
      </c>
      <c r="AF53" s="26" t="n">
        <f aca="false">IF(AF47&gt;InputDataA_GeneralAssumptions!$E$56,InputDataA_GeneralAssumptions!$E$55,AE53+(InputDataA_GeneralAssumptions!$E$55-$I$53)/(InputDataA_GeneralAssumptions!$E$56-InputDataA_GeneralAssumptions!$D$7))</f>
        <v>0.712610015869141</v>
      </c>
      <c r="AG53" s="26" t="n">
        <f aca="false">IF(AG47&gt;InputDataA_GeneralAssumptions!$E$56,InputDataA_GeneralAssumptions!$E$55,AF53+(InputDataA_GeneralAssumptions!$E$55-$I$53)/(InputDataA_GeneralAssumptions!$E$56-InputDataA_GeneralAssumptions!$D$7))</f>
        <v>0.712610015869141</v>
      </c>
      <c r="AH53" s="26" t="n">
        <f aca="false">IF(AH47&gt;InputDataA_GeneralAssumptions!$E$56,InputDataA_GeneralAssumptions!$E$55,AG53+(InputDataA_GeneralAssumptions!$E$55-$I$53)/(InputDataA_GeneralAssumptions!$E$56-InputDataA_GeneralAssumptions!$D$7))</f>
        <v>0.712610015869141</v>
      </c>
      <c r="AI53" s="26" t="n">
        <f aca="false">IF(AI47&gt;InputDataA_GeneralAssumptions!$E$56,InputDataA_GeneralAssumptions!$E$55,AH53+(InputDataA_GeneralAssumptions!$E$55-$I$53)/(InputDataA_GeneralAssumptions!$E$56-InputDataA_GeneralAssumptions!$D$7))</f>
        <v>0.712610015869141</v>
      </c>
      <c r="AJ53" s="26" t="n">
        <f aca="false">IF(AJ47&gt;InputDataA_GeneralAssumptions!$E$56,InputDataA_GeneralAssumptions!$E$55,AI53+(InputDataA_GeneralAssumptions!$E$55-$I$53)/(InputDataA_GeneralAssumptions!$E$56-InputDataA_GeneralAssumptions!$D$7))</f>
        <v>0.712610015869141</v>
      </c>
      <c r="AK53" s="26" t="n">
        <f aca="false">IF(AK47&gt;InputDataA_GeneralAssumptions!$E$56,InputDataA_GeneralAssumptions!$E$55,AJ53+(InputDataA_GeneralAssumptions!$E$55-$I$53)/(InputDataA_GeneralAssumptions!$E$56-InputDataA_GeneralAssumptions!$D$7))</f>
        <v>0.712610015869141</v>
      </c>
      <c r="AL53" s="26" t="n">
        <f aca="false">IF(AL47&gt;InputDataA_GeneralAssumptions!$E$56,InputDataA_GeneralAssumptions!$E$55,AK53+(InputDataA_GeneralAssumptions!$E$55-$I$53)/(InputDataA_GeneralAssumptions!$E$56-InputDataA_GeneralAssumptions!$D$7))</f>
        <v>0.712610015869141</v>
      </c>
      <c r="AM53" s="26" t="n">
        <f aca="false">IF(AM47&gt;InputDataA_GeneralAssumptions!$E$56,InputDataA_GeneralAssumptions!$E$55,AL53+(InputDataA_GeneralAssumptions!$E$55-$I$53)/(InputDataA_GeneralAssumptions!$E$56-InputDataA_GeneralAssumptions!$D$7))</f>
        <v>0.712610015869141</v>
      </c>
      <c r="AN53" s="26" t="n">
        <f aca="false">IF(AN47&gt;InputDataA_GeneralAssumptions!$E$56,InputDataA_GeneralAssumptions!$E$55,AM53+(InputDataA_GeneralAssumptions!$E$55-$I$53)/(InputDataA_GeneralAssumptions!$E$56-InputDataA_GeneralAssumptions!$D$7))</f>
        <v>0.712610015869141</v>
      </c>
      <c r="AO53" s="26" t="n">
        <f aca="false">IF(AO47&gt;InputDataA_GeneralAssumptions!$E$56,InputDataA_GeneralAssumptions!$E$55,AN53+(InputDataA_GeneralAssumptions!$E$55-$I$53)/(InputDataA_GeneralAssumptions!$E$56-InputDataA_GeneralAssumptions!$D$7))</f>
        <v>0.712610015869141</v>
      </c>
      <c r="AP53" s="26" t="n">
        <f aca="false">IF(AP47&gt;InputDataA_GeneralAssumptions!$E$56,InputDataA_GeneralAssumptions!$E$55,AO53+(InputDataA_GeneralAssumptions!$E$55-$I$53)/(InputDataA_GeneralAssumptions!$E$56-InputDataA_GeneralAssumptions!$D$7))</f>
        <v>0.712610015869141</v>
      </c>
      <c r="AQ53" s="26" t="n">
        <f aca="false">IF(AQ47&gt;InputDataA_GeneralAssumptions!$E$56,InputDataA_GeneralAssumptions!$E$55,AP53+(InputDataA_GeneralAssumptions!$E$55-$I$53)/(InputDataA_GeneralAssumptions!$E$56-InputDataA_GeneralAssumptions!$D$7))</f>
        <v>0.712610015869141</v>
      </c>
      <c r="AR53" s="26" t="n">
        <f aca="false">IF(AR47&gt;InputDataA_GeneralAssumptions!$E$56,InputDataA_GeneralAssumptions!$E$55,AQ53+(InputDataA_GeneralAssumptions!$E$55-$I$53)/(InputDataA_GeneralAssumptions!$E$56-InputDataA_GeneralAssumptions!$D$7))</f>
        <v>0.712610015869141</v>
      </c>
      <c r="AS53" s="26" t="n">
        <f aca="false">IF(AS47&gt;InputDataA_GeneralAssumptions!$E$56,InputDataA_GeneralAssumptions!$E$55,AR53+(InputDataA_GeneralAssumptions!$E$55-$I$53)/(InputDataA_GeneralAssumptions!$E$56-InputDataA_GeneralAssumptions!$D$7))</f>
        <v>0.712610015869141</v>
      </c>
      <c r="AT53" s="26" t="n">
        <f aca="false">IF(AT47&gt;InputDataA_GeneralAssumptions!$E$56,InputDataA_GeneralAssumptions!$E$55,AS53+(InputDataA_GeneralAssumptions!$E$55-$I$53)/(InputDataA_GeneralAssumptions!$E$56-InputDataA_GeneralAssumptions!$D$7))</f>
        <v>0.712610015869141</v>
      </c>
      <c r="AU53" s="26" t="n">
        <f aca="false">IF(AU47&gt;InputDataA_GeneralAssumptions!$E$56,InputDataA_GeneralAssumptions!$E$55,AT53+(InputDataA_GeneralAssumptions!$E$55-$I$53)/(InputDataA_GeneralAssumptions!$E$56-InputDataA_GeneralAssumptions!$D$7))</f>
        <v>0.712610015869141</v>
      </c>
      <c r="AV53" s="26" t="n">
        <f aca="false">IF(AV47&gt;InputDataA_GeneralAssumptions!$E$56,InputDataA_GeneralAssumptions!$E$55,AU53+(InputDataA_GeneralAssumptions!$E$55-$I$53)/(InputDataA_GeneralAssumptions!$E$56-InputDataA_GeneralAssumptions!$D$7))</f>
        <v>0.712610015869141</v>
      </c>
      <c r="AW53" s="26" t="n">
        <f aca="false">IF(AW47&gt;InputDataA_GeneralAssumptions!$E$56,InputDataA_GeneralAssumptions!$E$55,AV53+(InputDataA_GeneralAssumptions!$E$55-$I$53)/(InputDataA_GeneralAssumptions!$E$56-InputDataA_GeneralAssumptions!$D$7))</f>
        <v>0.712610015869141</v>
      </c>
      <c r="AX53" s="26" t="n">
        <f aca="false">IF(AX47&gt;InputDataA_GeneralAssumptions!$E$56,InputDataA_GeneralAssumptions!$E$55,AW53+(InputDataA_GeneralAssumptions!$E$55-$I$53)/(InputDataA_GeneralAssumptions!$E$56-InputDataA_GeneralAssumptions!$D$7))</f>
        <v>0.712610015869141</v>
      </c>
      <c r="AY53" s="26" t="n">
        <f aca="false">IF(AY47&gt;InputDataA_GeneralAssumptions!$E$56,InputDataA_GeneralAssumptions!$E$55,AX53+(InputDataA_GeneralAssumptions!$E$55-$I$53)/(InputDataA_GeneralAssumptions!$E$56-InputDataA_GeneralAssumptions!$D$7))</f>
        <v>0.712610015869141</v>
      </c>
      <c r="AZ53" s="26" t="n">
        <f aca="false">IF(AZ47&gt;InputDataA_GeneralAssumptions!$E$56,InputDataA_GeneralAssumptions!$E$55,AY53+(InputDataA_GeneralAssumptions!$E$55-$I$53)/(InputDataA_GeneralAssumptions!$E$56-InputDataA_GeneralAssumptions!$D$7))</f>
        <v>0.712610015869141</v>
      </c>
      <c r="BA53" s="26" t="n">
        <f aca="false">IF(BA47&gt;InputDataA_GeneralAssumptions!$E$56,InputDataA_GeneralAssumptions!$E$55,AZ53+(InputDataA_GeneralAssumptions!$E$55-$I$53)/(InputDataA_GeneralAssumptions!$E$56-InputDataA_GeneralAssumptions!$D$7))</f>
        <v>0.712610015869141</v>
      </c>
      <c r="BB53" s="26" t="n">
        <f aca="false">IF(BB47&gt;InputDataA_GeneralAssumptions!$E$56,InputDataA_GeneralAssumptions!$E$55,BA53+(InputDataA_GeneralAssumptions!$E$55-$I$53)/(InputDataA_GeneralAssumptions!$E$56-InputDataA_GeneralAssumptions!$D$7))</f>
        <v>0.712610015869141</v>
      </c>
      <c r="BC53" s="26" t="n">
        <f aca="false">IF(BC47&gt;InputDataA_GeneralAssumptions!$E$56,InputDataA_GeneralAssumptions!$E$55,BB53+(InputDataA_GeneralAssumptions!$E$55-$I$53)/(InputDataA_GeneralAssumptions!$E$56-InputDataA_GeneralAssumptions!$D$7))</f>
        <v>0.712610015869141</v>
      </c>
      <c r="BD53" s="26" t="n">
        <f aca="false">IF(BD47&gt;InputDataA_GeneralAssumptions!$E$56,InputDataA_GeneralAssumptions!$E$55,BC53+(InputDataA_GeneralAssumptions!$E$55-$I$53)/(InputDataA_GeneralAssumptions!$E$56-InputDataA_GeneralAssumptions!$D$7))</f>
        <v>0.712610015869141</v>
      </c>
      <c r="BE53" s="26" t="n">
        <f aca="false">IF(BE47&gt;InputDataA_GeneralAssumptions!$E$56,InputDataA_GeneralAssumptions!$E$55,BD53+(InputDataA_GeneralAssumptions!$E$55-$I$53)/(InputDataA_GeneralAssumptions!$E$56-InputDataA_GeneralAssumptions!$D$7))</f>
        <v>0.712610015869141</v>
      </c>
      <c r="BF53" s="26" t="n">
        <f aca="false">IF(BF47&gt;InputDataA_GeneralAssumptions!$E$56,InputDataA_GeneralAssumptions!$E$55,BE53+(InputDataA_GeneralAssumptions!$E$55-$I$53)/(InputDataA_GeneralAssumptions!$E$56-InputDataA_GeneralAssumptions!$D$7))</f>
        <v>0.712610015869141</v>
      </c>
      <c r="BG53" s="26" t="n">
        <f aca="false">IF(BG47&gt;InputDataA_GeneralAssumptions!$E$56,InputDataA_GeneralAssumptions!$E$55,BF53+(InputDataA_GeneralAssumptions!$E$55-$I$53)/(InputDataA_GeneralAssumptions!$E$56-InputDataA_GeneralAssumptions!$D$7))</f>
        <v>0.712610015869141</v>
      </c>
      <c r="BH53" s="26" t="n">
        <f aca="false">IF(BH47&gt;InputDataA_GeneralAssumptions!$E$56,InputDataA_GeneralAssumptions!$E$55,BG53+(InputDataA_GeneralAssumptions!$E$55-$I$53)/(InputDataA_GeneralAssumptions!$E$56-InputDataA_GeneralAssumptions!$D$7))</f>
        <v>0.712610015869141</v>
      </c>
      <c r="BI53" s="26" t="n">
        <f aca="false">IF(BI47&gt;InputDataA_GeneralAssumptions!$E$56,InputDataA_GeneralAssumptions!$E$55,BH53+(InputDataA_GeneralAssumptions!$E$55-$I$53)/(InputDataA_GeneralAssumptions!$E$56-InputDataA_GeneralAssumptions!$D$7))</f>
        <v>0.712610015869141</v>
      </c>
      <c r="BJ53" s="26" t="n">
        <f aca="false">IF(BJ47&gt;InputDataA_GeneralAssumptions!$E$56,InputDataA_GeneralAssumptions!$E$55,BI53+(InputDataA_GeneralAssumptions!$E$55-$I$53)/(InputDataA_GeneralAssumptions!$E$56-InputDataA_GeneralAssumptions!$D$7))</f>
        <v>0.712610015869141</v>
      </c>
      <c r="BK53" s="26" t="n">
        <f aca="false">IF(BK47&gt;InputDataA_GeneralAssumptions!$E$56,InputDataA_GeneralAssumptions!$E$55,BJ53+(InputDataA_GeneralAssumptions!$E$55-$I$53)/(InputDataA_GeneralAssumptions!$E$56-InputDataA_GeneralAssumptions!$D$7))</f>
        <v>0.712610015869141</v>
      </c>
      <c r="BL53" s="26" t="n">
        <f aca="false">IF(BL47&gt;InputDataA_GeneralAssumptions!$E$56,InputDataA_GeneralAssumptions!$E$55,BK53+(InputDataA_GeneralAssumptions!$E$55-$I$53)/(InputDataA_GeneralAssumptions!$E$56-InputDataA_GeneralAssumptions!$D$7))</f>
        <v>0.712610015869141</v>
      </c>
      <c r="BM53" s="26" t="n">
        <f aca="false">IF(BM47&gt;InputDataA_GeneralAssumptions!$E$56,InputDataA_GeneralAssumptions!$E$55,BL53+(InputDataA_GeneralAssumptions!$E$55-$I$53)/(InputDataA_GeneralAssumptions!$E$56-InputDataA_GeneralAssumptions!$D$7))</f>
        <v>0.712610015869141</v>
      </c>
      <c r="BN53" s="26" t="n">
        <f aca="false">IF(BN47&gt;InputDataA_GeneralAssumptions!$E$56,InputDataA_GeneralAssumptions!$E$55,BM53+(InputDataA_GeneralAssumptions!$E$55-$I$53)/(InputDataA_GeneralAssumptions!$E$56-InputDataA_GeneralAssumptions!$D$7))</f>
        <v>0.712610015869141</v>
      </c>
      <c r="BO53" s="26" t="n">
        <f aca="false">IF(BO47&gt;InputDataA_GeneralAssumptions!$E$56,InputDataA_GeneralAssumptions!$E$55,BN53+(InputDataA_GeneralAssumptions!$E$55-$I$53)/(InputDataA_GeneralAssumptions!$E$56-InputDataA_GeneralAssumptions!$D$7))</f>
        <v>0.712610015869141</v>
      </c>
      <c r="BP53" s="26" t="n">
        <f aca="false">IF(BP47&gt;InputDataA_GeneralAssumptions!$E$56,InputDataA_GeneralAssumptions!$E$55,BO53+(InputDataA_GeneralAssumptions!$E$55-$I$53)/(InputDataA_GeneralAssumptions!$E$56-InputDataA_GeneralAssumptions!$D$7))</f>
        <v>0.712610015869141</v>
      </c>
      <c r="BQ53" s="26" t="n">
        <f aca="false">IF(BQ47&gt;InputDataA_GeneralAssumptions!$E$56,InputDataA_GeneralAssumptions!$E$55,BP53+(InputDataA_GeneralAssumptions!$E$55-$I$53)/(InputDataA_GeneralAssumptions!$E$56-InputDataA_GeneralAssumptions!$D$7))</f>
        <v>0.712610015869141</v>
      </c>
      <c r="BR53" s="26" t="n">
        <f aca="false">IF(BR47&gt;InputDataA_GeneralAssumptions!$E$56,InputDataA_GeneralAssumptions!$E$55,BQ53+(InputDataA_GeneralAssumptions!$E$55-$I$53)/(InputDataA_GeneralAssumptions!$E$56-InputDataA_GeneralAssumptions!$D$7))</f>
        <v>0.712610015869141</v>
      </c>
      <c r="BS53" s="26" t="n">
        <f aca="false">IF(BS47&gt;InputDataA_GeneralAssumptions!$E$56,InputDataA_GeneralAssumptions!$E$55,BR53+(InputDataA_GeneralAssumptions!$E$55-$I$53)/(InputDataA_GeneralAssumptions!$E$56-InputDataA_GeneralAssumptions!$D$7))</f>
        <v>0.712610015869141</v>
      </c>
      <c r="BT53" s="26" t="n">
        <f aca="false">IF(BT47&gt;InputDataA_GeneralAssumptions!$E$56,InputDataA_GeneralAssumptions!$E$55,BS53+(InputDataA_GeneralAssumptions!$E$55-$I$53)/(InputDataA_GeneralAssumptions!$E$56-InputDataA_GeneralAssumptions!$D$7))</f>
        <v>0.712610015869141</v>
      </c>
      <c r="BU53" s="26" t="n">
        <f aca="false">IF(BU47&gt;InputDataA_GeneralAssumptions!$E$56,InputDataA_GeneralAssumptions!$E$55,BT53+(InputDataA_GeneralAssumptions!$E$55-$I$53)/(InputDataA_GeneralAssumptions!$E$56-InputDataA_GeneralAssumptions!$D$7))</f>
        <v>0.712610015869141</v>
      </c>
      <c r="BV53" s="26" t="n">
        <f aca="false">IF(BV47&gt;InputDataA_GeneralAssumptions!$E$56,InputDataA_GeneralAssumptions!$E$55,BU53+(InputDataA_GeneralAssumptions!$E$55-$I$53)/(InputDataA_GeneralAssumptions!$E$56-InputDataA_GeneralAssumptions!$D$7))</f>
        <v>0.712610015869141</v>
      </c>
      <c r="BW53" s="26" t="n">
        <f aca="false">IF(BW47&gt;InputDataA_GeneralAssumptions!$E$56,InputDataA_GeneralAssumptions!$E$55,BV53+(InputDataA_GeneralAssumptions!$E$55-$I$53)/(InputDataA_GeneralAssumptions!$E$56-InputDataA_GeneralAssumptions!$D$7))</f>
        <v>0.712610015869141</v>
      </c>
    </row>
    <row r="54" s="24" customFormat="true" ht="15.75" hidden="false" customHeight="false" outlineLevel="0" collapsed="false">
      <c r="B54" s="54"/>
      <c r="C54" s="55"/>
      <c r="D54" s="162"/>
      <c r="E54" s="163"/>
      <c r="F54" s="136"/>
      <c r="G54" s="114" t="s">
        <v>132</v>
      </c>
      <c r="H54" s="108" t="s">
        <v>100</v>
      </c>
      <c r="I54" s="115" t="n">
        <f aca="false">IF(VLOOKUP(InputDataA_GeneralAssumptions!$D$39,DataSummary!$A$110:$B$112,2,FALSE())=1,InputDataA_GeneralAssumptions!I52,InputDataA_GeneralAssumptions!I53)</f>
        <v>0.712610015869141</v>
      </c>
      <c r="J54" s="115" t="n">
        <f aca="false">IF(VLOOKUP(InputDataA_GeneralAssumptions!$D$39,DataSummary!$A$110:$B$112,2,FALSE())=1,InputDataA_GeneralAssumptions!J52,InputDataA_GeneralAssumptions!J53)</f>
        <v>0.712610015869141</v>
      </c>
      <c r="K54" s="115" t="n">
        <f aca="false">IF(VLOOKUP(InputDataA_GeneralAssumptions!$D$39,DataSummary!$A$110:$B$112,2,FALSE())=1,InputDataA_GeneralAssumptions!K52,InputDataA_GeneralAssumptions!K53)</f>
        <v>0.712610015869141</v>
      </c>
      <c r="L54" s="115" t="n">
        <f aca="false">IF(VLOOKUP(InputDataA_GeneralAssumptions!$D$39,DataSummary!$A$110:$B$112,2,FALSE())=1,InputDataA_GeneralAssumptions!L52,InputDataA_GeneralAssumptions!L53)</f>
        <v>0.712610015869141</v>
      </c>
      <c r="M54" s="115" t="n">
        <f aca="false">IF(VLOOKUP(InputDataA_GeneralAssumptions!$D$39,DataSummary!$A$110:$B$112,2,FALSE())=1,InputDataA_GeneralAssumptions!M52,InputDataA_GeneralAssumptions!M53)</f>
        <v>0.712610015869141</v>
      </c>
      <c r="N54" s="115" t="n">
        <f aca="false">IF(VLOOKUP(InputDataA_GeneralAssumptions!$D$39,DataSummary!$A$110:$B$112,2,FALSE())=1,InputDataA_GeneralAssumptions!N52,InputDataA_GeneralAssumptions!N53)</f>
        <v>0.712610015869141</v>
      </c>
      <c r="O54" s="115" t="n">
        <f aca="false">IF(VLOOKUP(InputDataA_GeneralAssumptions!$D$39,DataSummary!$A$110:$B$112,2,FALSE())=1,InputDataA_GeneralAssumptions!O52,InputDataA_GeneralAssumptions!O53)</f>
        <v>0.712610015869141</v>
      </c>
      <c r="P54" s="115" t="n">
        <f aca="false">IF(VLOOKUP(InputDataA_GeneralAssumptions!$D$39,DataSummary!$A$110:$B$112,2,FALSE())=1,InputDataA_GeneralAssumptions!P52,InputDataA_GeneralAssumptions!P53)</f>
        <v>0.712610015869141</v>
      </c>
      <c r="Q54" s="115" t="n">
        <f aca="false">IF(VLOOKUP(InputDataA_GeneralAssumptions!$D$39,DataSummary!$A$110:$B$112,2,FALSE())=1,InputDataA_GeneralAssumptions!Q52,InputDataA_GeneralAssumptions!Q53)</f>
        <v>0.712610015869141</v>
      </c>
      <c r="R54" s="115" t="n">
        <f aca="false">IF(VLOOKUP(InputDataA_GeneralAssumptions!$D$39,DataSummary!$A$110:$B$112,2,FALSE())=1,InputDataA_GeneralAssumptions!R52,InputDataA_GeneralAssumptions!R53)</f>
        <v>0.712610015869141</v>
      </c>
      <c r="S54" s="115" t="n">
        <f aca="false">IF(VLOOKUP(InputDataA_GeneralAssumptions!$D$39,DataSummary!$A$110:$B$112,2,FALSE())=1,InputDataA_GeneralAssumptions!S52,InputDataA_GeneralAssumptions!S53)</f>
        <v>0.712610015869141</v>
      </c>
      <c r="T54" s="115" t="n">
        <f aca="false">IF(VLOOKUP(InputDataA_GeneralAssumptions!$D$39,DataSummary!$A$110:$B$112,2,FALSE())=1,InputDataA_GeneralAssumptions!T52,InputDataA_GeneralAssumptions!T53)</f>
        <v>0.712610015869141</v>
      </c>
      <c r="U54" s="115" t="n">
        <f aca="false">IF(VLOOKUP(InputDataA_GeneralAssumptions!$D$39,DataSummary!$A$110:$B$112,2,FALSE())=1,InputDataA_GeneralAssumptions!U52,InputDataA_GeneralAssumptions!U53)</f>
        <v>0.712610015869141</v>
      </c>
      <c r="V54" s="115" t="n">
        <f aca="false">IF(VLOOKUP(InputDataA_GeneralAssumptions!$D$39,DataSummary!$A$110:$B$112,2,FALSE())=1,InputDataA_GeneralAssumptions!V52,InputDataA_GeneralAssumptions!V53)</f>
        <v>0.712610015869141</v>
      </c>
      <c r="W54" s="115" t="n">
        <f aca="false">IF(VLOOKUP(InputDataA_GeneralAssumptions!$D$39,DataSummary!$A$110:$B$112,2,FALSE())=1,InputDataA_GeneralAssumptions!W52,InputDataA_GeneralAssumptions!W53)</f>
        <v>0.712610015869141</v>
      </c>
      <c r="X54" s="115" t="n">
        <f aca="false">IF(VLOOKUP(InputDataA_GeneralAssumptions!$D$39,DataSummary!$A$110:$B$112,2,FALSE())=1,InputDataA_GeneralAssumptions!X52,InputDataA_GeneralAssumptions!X53)</f>
        <v>0.712610015869141</v>
      </c>
      <c r="Y54" s="115" t="n">
        <f aca="false">IF(VLOOKUP(InputDataA_GeneralAssumptions!$D$39,DataSummary!$A$110:$B$112,2,FALSE())=1,InputDataA_GeneralAssumptions!Y52,InputDataA_GeneralAssumptions!Y53)</f>
        <v>0.712610015869141</v>
      </c>
      <c r="Z54" s="115" t="n">
        <f aca="false">IF(VLOOKUP(InputDataA_GeneralAssumptions!$D$39,DataSummary!$A$110:$B$112,2,FALSE())=1,InputDataA_GeneralAssumptions!Z52,InputDataA_GeneralAssumptions!Z53)</f>
        <v>0.712610015869141</v>
      </c>
      <c r="AA54" s="115" t="n">
        <f aca="false">IF(VLOOKUP(InputDataA_GeneralAssumptions!$D$39,DataSummary!$A$110:$B$112,2,FALSE())=1,InputDataA_GeneralAssumptions!AA52,InputDataA_GeneralAssumptions!AA53)</f>
        <v>0.712610015869141</v>
      </c>
      <c r="AB54" s="115" t="n">
        <f aca="false">IF(VLOOKUP(InputDataA_GeneralAssumptions!$D$39,DataSummary!$A$110:$B$112,2,FALSE())=1,InputDataA_GeneralAssumptions!AB52,InputDataA_GeneralAssumptions!AB53)</f>
        <v>0.712610015869141</v>
      </c>
      <c r="AC54" s="115" t="n">
        <f aca="false">IF(VLOOKUP(InputDataA_GeneralAssumptions!$D$39,DataSummary!$A$110:$B$112,2,FALSE())=1,InputDataA_GeneralAssumptions!AC52,InputDataA_GeneralAssumptions!AC53)</f>
        <v>0.712610015869141</v>
      </c>
      <c r="AD54" s="115" t="n">
        <f aca="false">IF(VLOOKUP(InputDataA_GeneralAssumptions!$D$39,DataSummary!$A$110:$B$112,2,FALSE())=1,InputDataA_GeneralAssumptions!AD52,InputDataA_GeneralAssumptions!AD53)</f>
        <v>0.712610015869141</v>
      </c>
      <c r="AE54" s="115" t="n">
        <f aca="false">IF(VLOOKUP(InputDataA_GeneralAssumptions!$D$39,DataSummary!$A$110:$B$112,2,FALSE())=1,InputDataA_GeneralAssumptions!AE52,InputDataA_GeneralAssumptions!AE53)</f>
        <v>0.712610015869141</v>
      </c>
      <c r="AF54" s="115" t="n">
        <f aca="false">IF(VLOOKUP(InputDataA_GeneralAssumptions!$D$39,DataSummary!$A$110:$B$112,2,FALSE())=1,InputDataA_GeneralAssumptions!AF52,InputDataA_GeneralAssumptions!AF53)</f>
        <v>0.712610015869141</v>
      </c>
      <c r="AG54" s="115" t="n">
        <f aca="false">IF(VLOOKUP(InputDataA_GeneralAssumptions!$D$39,DataSummary!$A$110:$B$112,2,FALSE())=1,InputDataA_GeneralAssumptions!AG52,InputDataA_GeneralAssumptions!AG53)</f>
        <v>0.712610015869141</v>
      </c>
      <c r="AH54" s="115" t="n">
        <f aca="false">IF(VLOOKUP(InputDataA_GeneralAssumptions!$D$39,DataSummary!$A$110:$B$112,2,FALSE())=1,InputDataA_GeneralAssumptions!AH52,InputDataA_GeneralAssumptions!AH53)</f>
        <v>0.712610015869141</v>
      </c>
      <c r="AI54" s="115" t="n">
        <f aca="false">IF(VLOOKUP(InputDataA_GeneralAssumptions!$D$39,DataSummary!$A$110:$B$112,2,FALSE())=1,InputDataA_GeneralAssumptions!AI52,InputDataA_GeneralAssumptions!AI53)</f>
        <v>0.712610015869141</v>
      </c>
      <c r="AJ54" s="115" t="n">
        <f aca="false">IF(VLOOKUP(InputDataA_GeneralAssumptions!$D$39,DataSummary!$A$110:$B$112,2,FALSE())=1,InputDataA_GeneralAssumptions!AJ52,InputDataA_GeneralAssumptions!AJ53)</f>
        <v>0.712610015869141</v>
      </c>
      <c r="AK54" s="115" t="n">
        <f aca="false">IF(VLOOKUP(InputDataA_GeneralAssumptions!$D$39,DataSummary!$A$110:$B$112,2,FALSE())=1,InputDataA_GeneralAssumptions!AK52,InputDataA_GeneralAssumptions!AK53)</f>
        <v>0.712610015869141</v>
      </c>
      <c r="AL54" s="115" t="n">
        <f aca="false">IF(VLOOKUP(InputDataA_GeneralAssumptions!$D$39,DataSummary!$A$110:$B$112,2,FALSE())=1,InputDataA_GeneralAssumptions!AL52,InputDataA_GeneralAssumptions!AL53)</f>
        <v>0.712610015869141</v>
      </c>
      <c r="AM54" s="115" t="n">
        <f aca="false">IF(VLOOKUP(InputDataA_GeneralAssumptions!$D$39,DataSummary!$A$110:$B$112,2,FALSE())=1,InputDataA_GeneralAssumptions!AM52,InputDataA_GeneralAssumptions!AM53)</f>
        <v>0.712610015869141</v>
      </c>
      <c r="AN54" s="115" t="n">
        <f aca="false">IF(VLOOKUP(InputDataA_GeneralAssumptions!$D$39,DataSummary!$A$110:$B$112,2,FALSE())=1,InputDataA_GeneralAssumptions!AN52,InputDataA_GeneralAssumptions!AN53)</f>
        <v>0.712610015869141</v>
      </c>
      <c r="AO54" s="115" t="n">
        <f aca="false">IF(VLOOKUP(InputDataA_GeneralAssumptions!$D$39,DataSummary!$A$110:$B$112,2,FALSE())=1,InputDataA_GeneralAssumptions!AO52,InputDataA_GeneralAssumptions!AO53)</f>
        <v>0.712610015869141</v>
      </c>
      <c r="AP54" s="115" t="n">
        <f aca="false">IF(VLOOKUP(InputDataA_GeneralAssumptions!$D$39,DataSummary!$A$110:$B$112,2,FALSE())=1,InputDataA_GeneralAssumptions!AP52,InputDataA_GeneralAssumptions!AP53)</f>
        <v>0.712610015869141</v>
      </c>
      <c r="AQ54" s="115" t="n">
        <f aca="false">IF(VLOOKUP(InputDataA_GeneralAssumptions!$D$39,DataSummary!$A$110:$B$112,2,FALSE())=1,InputDataA_GeneralAssumptions!AQ52,InputDataA_GeneralAssumptions!AQ53)</f>
        <v>0.712610015869141</v>
      </c>
      <c r="AR54" s="115" t="n">
        <f aca="false">IF(VLOOKUP(InputDataA_GeneralAssumptions!$D$39,DataSummary!$A$110:$B$112,2,FALSE())=1,InputDataA_GeneralAssumptions!AR52,InputDataA_GeneralAssumptions!AR53)</f>
        <v>0.712610015869141</v>
      </c>
      <c r="AS54" s="115" t="n">
        <f aca="false">IF(VLOOKUP(InputDataA_GeneralAssumptions!$D$39,DataSummary!$A$110:$B$112,2,FALSE())=1,InputDataA_GeneralAssumptions!AS52,InputDataA_GeneralAssumptions!AS53)</f>
        <v>0.712610015869141</v>
      </c>
      <c r="AT54" s="115" t="n">
        <f aca="false">IF(VLOOKUP(InputDataA_GeneralAssumptions!$D$39,DataSummary!$A$110:$B$112,2,FALSE())=1,InputDataA_GeneralAssumptions!AT52,InputDataA_GeneralAssumptions!AT53)</f>
        <v>0.712610015869141</v>
      </c>
      <c r="AU54" s="115" t="n">
        <f aca="false">IF(VLOOKUP(InputDataA_GeneralAssumptions!$D$39,DataSummary!$A$110:$B$112,2,FALSE())=1,InputDataA_GeneralAssumptions!AU52,InputDataA_GeneralAssumptions!AU53)</f>
        <v>0.712610015869141</v>
      </c>
      <c r="AV54" s="115" t="n">
        <f aca="false">IF(VLOOKUP(InputDataA_GeneralAssumptions!$D$39,DataSummary!$A$110:$B$112,2,FALSE())=1,InputDataA_GeneralAssumptions!AV52,InputDataA_GeneralAssumptions!AV53)</f>
        <v>0.712610015869141</v>
      </c>
      <c r="AW54" s="115" t="n">
        <f aca="false">IF(VLOOKUP(InputDataA_GeneralAssumptions!$D$39,DataSummary!$A$110:$B$112,2,FALSE())=1,InputDataA_GeneralAssumptions!AW52,InputDataA_GeneralAssumptions!AW53)</f>
        <v>0.712610015869141</v>
      </c>
      <c r="AX54" s="115" t="n">
        <f aca="false">IF(VLOOKUP(InputDataA_GeneralAssumptions!$D$39,DataSummary!$A$110:$B$112,2,FALSE())=1,InputDataA_GeneralAssumptions!AX52,InputDataA_GeneralAssumptions!AX53)</f>
        <v>0.712610015869141</v>
      </c>
      <c r="AY54" s="115" t="n">
        <f aca="false">IF(VLOOKUP(InputDataA_GeneralAssumptions!$D$39,DataSummary!$A$110:$B$112,2,FALSE())=1,InputDataA_GeneralAssumptions!AY52,InputDataA_GeneralAssumptions!AY53)</f>
        <v>0.712610015869141</v>
      </c>
      <c r="AZ54" s="115" t="n">
        <f aca="false">IF(VLOOKUP(InputDataA_GeneralAssumptions!$D$39,DataSummary!$A$110:$B$112,2,FALSE())=1,InputDataA_GeneralAssumptions!AZ52,InputDataA_GeneralAssumptions!AZ53)</f>
        <v>0.712610015869141</v>
      </c>
      <c r="BA54" s="115" t="n">
        <f aca="false">IF(VLOOKUP(InputDataA_GeneralAssumptions!$D$39,DataSummary!$A$110:$B$112,2,FALSE())=1,InputDataA_GeneralAssumptions!BA52,InputDataA_GeneralAssumptions!BA53)</f>
        <v>0.712610015869141</v>
      </c>
      <c r="BB54" s="115" t="n">
        <f aca="false">IF(VLOOKUP(InputDataA_GeneralAssumptions!$D$39,DataSummary!$A$110:$B$112,2,FALSE())=1,InputDataA_GeneralAssumptions!BB52,InputDataA_GeneralAssumptions!BB53)</f>
        <v>0.712610015869141</v>
      </c>
      <c r="BC54" s="115" t="n">
        <f aca="false">IF(VLOOKUP(InputDataA_GeneralAssumptions!$D$39,DataSummary!$A$110:$B$112,2,FALSE())=1,InputDataA_GeneralAssumptions!BC52,InputDataA_GeneralAssumptions!BC53)</f>
        <v>0.712610015869141</v>
      </c>
      <c r="BD54" s="115" t="n">
        <f aca="false">IF(VLOOKUP(InputDataA_GeneralAssumptions!$D$39,DataSummary!$A$110:$B$112,2,FALSE())=1,InputDataA_GeneralAssumptions!BD52,InputDataA_GeneralAssumptions!BD53)</f>
        <v>0.712610015869141</v>
      </c>
      <c r="BE54" s="115" t="n">
        <f aca="false">IF(VLOOKUP(InputDataA_GeneralAssumptions!$D$39,DataSummary!$A$110:$B$112,2,FALSE())=1,InputDataA_GeneralAssumptions!BE52,InputDataA_GeneralAssumptions!BE53)</f>
        <v>0.712610015869141</v>
      </c>
      <c r="BF54" s="115" t="n">
        <f aca="false">IF(VLOOKUP(InputDataA_GeneralAssumptions!$D$39,DataSummary!$A$110:$B$112,2,FALSE())=1,InputDataA_GeneralAssumptions!BF52,InputDataA_GeneralAssumptions!BF53)</f>
        <v>0.712610015869141</v>
      </c>
      <c r="BG54" s="115" t="n">
        <f aca="false">IF(VLOOKUP(InputDataA_GeneralAssumptions!$D$39,DataSummary!$A$110:$B$112,2,FALSE())=1,InputDataA_GeneralAssumptions!BG52,InputDataA_GeneralAssumptions!BG53)</f>
        <v>0.712610015869141</v>
      </c>
      <c r="BH54" s="115" t="n">
        <f aca="false">IF(VLOOKUP(InputDataA_GeneralAssumptions!$D$39,DataSummary!$A$110:$B$112,2,FALSE())=1,InputDataA_GeneralAssumptions!BH52,InputDataA_GeneralAssumptions!BH53)</f>
        <v>0.712610015869141</v>
      </c>
      <c r="BI54" s="115" t="n">
        <f aca="false">IF(VLOOKUP(InputDataA_GeneralAssumptions!$D$39,DataSummary!$A$110:$B$112,2,FALSE())=1,InputDataA_GeneralAssumptions!BI52,InputDataA_GeneralAssumptions!BI53)</f>
        <v>0.712610015869141</v>
      </c>
      <c r="BJ54" s="115" t="n">
        <f aca="false">IF(VLOOKUP(InputDataA_GeneralAssumptions!$D$39,DataSummary!$A$110:$B$112,2,FALSE())=1,InputDataA_GeneralAssumptions!BJ52,InputDataA_GeneralAssumptions!BJ53)</f>
        <v>0.712610015869141</v>
      </c>
      <c r="BK54" s="115" t="n">
        <f aca="false">IF(VLOOKUP(InputDataA_GeneralAssumptions!$D$39,DataSummary!$A$110:$B$112,2,FALSE())=1,InputDataA_GeneralAssumptions!BK52,InputDataA_GeneralAssumptions!BK53)</f>
        <v>0.712610015869141</v>
      </c>
      <c r="BL54" s="115" t="n">
        <f aca="false">IF(VLOOKUP(InputDataA_GeneralAssumptions!$D$39,DataSummary!$A$110:$B$112,2,FALSE())=1,InputDataA_GeneralAssumptions!BL52,InputDataA_GeneralAssumptions!BL53)</f>
        <v>0.712610015869141</v>
      </c>
      <c r="BM54" s="115" t="n">
        <f aca="false">IF(VLOOKUP(InputDataA_GeneralAssumptions!$D$39,DataSummary!$A$110:$B$112,2,FALSE())=1,InputDataA_GeneralAssumptions!BM52,InputDataA_GeneralAssumptions!BM53)</f>
        <v>0.712610015869141</v>
      </c>
      <c r="BN54" s="115" t="n">
        <f aca="false">IF(VLOOKUP(InputDataA_GeneralAssumptions!$D$39,DataSummary!$A$110:$B$112,2,FALSE())=1,InputDataA_GeneralAssumptions!BN52,InputDataA_GeneralAssumptions!BN53)</f>
        <v>0.712610015869141</v>
      </c>
      <c r="BO54" s="115" t="n">
        <f aca="false">IF(VLOOKUP(InputDataA_GeneralAssumptions!$D$39,DataSummary!$A$110:$B$112,2,FALSE())=1,InputDataA_GeneralAssumptions!BO52,InputDataA_GeneralAssumptions!BO53)</f>
        <v>0.712610015869141</v>
      </c>
      <c r="BP54" s="115" t="n">
        <f aca="false">IF(VLOOKUP(InputDataA_GeneralAssumptions!$D$39,DataSummary!$A$110:$B$112,2,FALSE())=1,InputDataA_GeneralAssumptions!BP52,InputDataA_GeneralAssumptions!BP53)</f>
        <v>0.712610015869141</v>
      </c>
      <c r="BQ54" s="115" t="n">
        <f aca="false">IF(VLOOKUP(InputDataA_GeneralAssumptions!$D$39,DataSummary!$A$110:$B$112,2,FALSE())=1,InputDataA_GeneralAssumptions!BQ52,InputDataA_GeneralAssumptions!BQ53)</f>
        <v>0.712610015869141</v>
      </c>
      <c r="BR54" s="115" t="n">
        <f aca="false">IF(VLOOKUP(InputDataA_GeneralAssumptions!$D$39,DataSummary!$A$110:$B$112,2,FALSE())=1,InputDataA_GeneralAssumptions!BR52,InputDataA_GeneralAssumptions!BR53)</f>
        <v>0.712610015869141</v>
      </c>
      <c r="BS54" s="115" t="n">
        <f aca="false">IF(VLOOKUP(InputDataA_GeneralAssumptions!$D$39,DataSummary!$A$110:$B$112,2,FALSE())=1,InputDataA_GeneralAssumptions!BS52,InputDataA_GeneralAssumptions!BS53)</f>
        <v>0.712610015869141</v>
      </c>
      <c r="BT54" s="115" t="n">
        <f aca="false">IF(VLOOKUP(InputDataA_GeneralAssumptions!$D$39,DataSummary!$A$110:$B$112,2,FALSE())=1,InputDataA_GeneralAssumptions!BT52,InputDataA_GeneralAssumptions!BT53)</f>
        <v>0.712610015869141</v>
      </c>
      <c r="BU54" s="115" t="n">
        <f aca="false">IF(VLOOKUP(InputDataA_GeneralAssumptions!$D$39,DataSummary!$A$110:$B$112,2,FALSE())=1,InputDataA_GeneralAssumptions!BU52,InputDataA_GeneralAssumptions!BU53)</f>
        <v>0.712610015869141</v>
      </c>
      <c r="BV54" s="115" t="n">
        <f aca="false">IF(VLOOKUP(InputDataA_GeneralAssumptions!$D$39,DataSummary!$A$110:$B$112,2,FALSE())=1,InputDataA_GeneralAssumptions!BV52,InputDataA_GeneralAssumptions!BV53)</f>
        <v>0.712610015869141</v>
      </c>
      <c r="BW54" s="115" t="n">
        <f aca="false">IF(VLOOKUP(InputDataA_GeneralAssumptions!$D$39,DataSummary!$A$110:$B$112,2,FALSE())=1,InputDataA_GeneralAssumptions!BW52,InputDataA_GeneralAssumptions!BW53)</f>
        <v>0.712610015869141</v>
      </c>
      <c r="BX54" s="13"/>
    </row>
    <row r="55" customFormat="false" ht="15.75" hidden="false" customHeight="false" outlineLevel="0" collapsed="false">
      <c r="A55" s="161"/>
      <c r="B55" s="54" t="s">
        <v>151</v>
      </c>
      <c r="C55" s="55" t="s">
        <v>100</v>
      </c>
      <c r="D55" s="72" t="n">
        <f aca="false">D53</f>
        <v>0.712610015869141</v>
      </c>
      <c r="E55" s="123" t="n">
        <f aca="false">E53</f>
        <v>0.712610015869141</v>
      </c>
      <c r="H55" s="102" t="s">
        <v>117</v>
      </c>
    </row>
    <row r="56" customFormat="false" ht="15.75" hidden="false" customHeight="false" outlineLevel="0" collapsed="false">
      <c r="A56" s="161"/>
      <c r="B56" s="59" t="s">
        <v>152</v>
      </c>
      <c r="C56" s="60" t="s">
        <v>94</v>
      </c>
      <c r="D56" s="125" t="n">
        <v>2030</v>
      </c>
      <c r="E56" s="126" t="n">
        <f aca="false">D56</f>
        <v>2030</v>
      </c>
      <c r="F56" s="17" t="str">
        <f aca="false">DataSummary!N4</f>
        <v>Baseline</v>
      </c>
      <c r="G56" s="164" t="s">
        <v>153</v>
      </c>
      <c r="H56" s="138" t="s">
        <v>154</v>
      </c>
      <c r="I56" s="165" t="n">
        <f aca="false">I41*I103+I50*(1-I103)</f>
        <v>0.752897292346918</v>
      </c>
      <c r="J56" s="165" t="n">
        <f aca="false">J41*J103+J50*(1-J103)</f>
        <v>0.752901218299813</v>
      </c>
      <c r="K56" s="165" t="n">
        <f aca="false">K41*K103+K50*(1-K103)</f>
        <v>0.752905432653568</v>
      </c>
      <c r="L56" s="165" t="n">
        <f aca="false">L41*L103+L50*(1-L103)</f>
        <v>0.752909623630716</v>
      </c>
      <c r="M56" s="165" t="n">
        <f aca="false">M41*M103+M50*(1-M103)</f>
        <v>0.752913685466608</v>
      </c>
      <c r="N56" s="165" t="n">
        <f aca="false">N41*N103+N50*(1-N103)</f>
        <v>0.752917585708484</v>
      </c>
      <c r="O56" s="165" t="n">
        <f aca="false">O41*O103+O50*(1-O103)</f>
        <v>0.752921293859569</v>
      </c>
      <c r="P56" s="165" t="n">
        <f aca="false">P41*P103+P50*(1-P103)</f>
        <v>0.752924842080587</v>
      </c>
      <c r="Q56" s="165" t="n">
        <f aca="false">Q41*Q103+Q50*(1-Q103)</f>
        <v>0.75292820030691</v>
      </c>
      <c r="R56" s="165" t="n">
        <f aca="false">R41*R103+R50*(1-R103)</f>
        <v>0.752931272853946</v>
      </c>
      <c r="S56" s="165" t="n">
        <f aca="false">S41*S103+S50*(1-S103)</f>
        <v>0.752933897664575</v>
      </c>
      <c r="T56" s="165" t="n">
        <f aca="false">T41*T103+T50*(1-T103)</f>
        <v>0.752935963434649</v>
      </c>
      <c r="U56" s="165" t="n">
        <f aca="false">U41*U103+U50*(1-U103)</f>
        <v>0.752937433772158</v>
      </c>
      <c r="V56" s="165" t="n">
        <f aca="false">V41*V103+V50*(1-V103)</f>
        <v>0.752938385752236</v>
      </c>
      <c r="W56" s="165" t="n">
        <f aca="false">W41*W103+W50*(1-W103)</f>
        <v>0.752938819287342</v>
      </c>
      <c r="X56" s="165" t="n">
        <f aca="false">X41*X103+X50*(1-X103)</f>
        <v>0.752938784418112</v>
      </c>
      <c r="Y56" s="165" t="n">
        <f aca="false">Y41*Y103+Y50*(1-Y103)</f>
        <v>0.752938262111039</v>
      </c>
      <c r="Z56" s="165" t="n">
        <f aca="false">Z41*Z103+Z50*(1-Z103)</f>
        <v>0.752937325456291</v>
      </c>
      <c r="AA56" s="165" t="n">
        <f aca="false">AA41*AA103+AA50*(1-AA103)</f>
        <v>0.752935967756273</v>
      </c>
      <c r="AB56" s="165" t="n">
        <f aca="false">AB41*AB103+AB50*(1-AB103)</f>
        <v>0.752934158842754</v>
      </c>
      <c r="AC56" s="165" t="n">
        <f aca="false">AC41*AC103+AC50*(1-AC103)</f>
        <v>0.752931908994244</v>
      </c>
      <c r="AD56" s="165" t="n">
        <f aca="false">AD41*AD103+AD50*(1-AD103)</f>
        <v>0.752929221314251</v>
      </c>
      <c r="AE56" s="165" t="n">
        <f aca="false">AE41*AE103+AE50*(1-AE103)</f>
        <v>0.752926123424012</v>
      </c>
      <c r="AF56" s="165" t="n">
        <f aca="false">AF41*AF103+AF50*(1-AF103)</f>
        <v>0.752922640837661</v>
      </c>
      <c r="AG56" s="165" t="n">
        <f aca="false">AG41*AG103+AG50*(1-AG103)</f>
        <v>0.752918792033271</v>
      </c>
      <c r="AH56" s="165" t="n">
        <f aca="false">AH41*AH103+AH50*(1-AH103)</f>
        <v>0.752914593027891</v>
      </c>
      <c r="AI56" s="165" t="n">
        <f aca="false">AI41*AI103+AI50*(1-AI103)</f>
        <v>0.752910071429325</v>
      </c>
      <c r="AJ56" s="165" t="n">
        <f aca="false">AJ41*AJ103+AJ50*(1-AJ103)</f>
        <v>0.752905274554593</v>
      </c>
      <c r="AK56" s="165" t="n">
        <f aca="false">AK41*AK103+AK50*(1-AK103)</f>
        <v>0.752900193876382</v>
      </c>
      <c r="AL56" s="165" t="n">
        <f aca="false">AL41*AL103+AL50*(1-AL103)</f>
        <v>0.752894883192208</v>
      </c>
      <c r="AM56" s="165" t="n">
        <f aca="false">AM41*AM103+AM50*(1-AM103)</f>
        <v>0.752889372373524</v>
      </c>
      <c r="AN56" s="165" t="n">
        <f aca="false">AN41*AN103+AN50*(1-AN103)</f>
        <v>0.752883687708869</v>
      </c>
      <c r="AO56" s="165" t="e">
        <f aca="false">AO41*AO103+AO50*(1-AO103)</f>
        <v>#VALUE!</v>
      </c>
      <c r="AP56" s="165" t="e">
        <f aca="false">AP41*AP103+AP50*(1-AP103)</f>
        <v>#VALUE!</v>
      </c>
      <c r="AQ56" s="165" t="e">
        <f aca="false">AQ41*AQ103+AQ50*(1-AQ103)</f>
        <v>#VALUE!</v>
      </c>
      <c r="AR56" s="165" t="e">
        <f aca="false">AR41*AR103+AR50*(1-AR103)</f>
        <v>#VALUE!</v>
      </c>
      <c r="AS56" s="165" t="e">
        <f aca="false">AS41*AS103+AS50*(1-AS103)</f>
        <v>#VALUE!</v>
      </c>
      <c r="AT56" s="165" t="e">
        <f aca="false">AT41*AT103+AT50*(1-AT103)</f>
        <v>#VALUE!</v>
      </c>
      <c r="AU56" s="165" t="e">
        <f aca="false">AU41*AU103+AU50*(1-AU103)</f>
        <v>#VALUE!</v>
      </c>
      <c r="AV56" s="165" t="e">
        <f aca="false">AV41*AV103+AV50*(1-AV103)</f>
        <v>#VALUE!</v>
      </c>
      <c r="AW56" s="165" t="e">
        <f aca="false">AW41*AW103+AW50*(1-AW103)</f>
        <v>#VALUE!</v>
      </c>
      <c r="AX56" s="165" t="e">
        <f aca="false">AX41*AX103+AX50*(1-AX103)</f>
        <v>#VALUE!</v>
      </c>
      <c r="AY56" s="165" t="e">
        <f aca="false">AY41*AY103+AY50*(1-AY103)</f>
        <v>#VALUE!</v>
      </c>
      <c r="AZ56" s="165" t="e">
        <f aca="false">AZ41*AZ103+AZ50*(1-AZ103)</f>
        <v>#VALUE!</v>
      </c>
      <c r="BA56" s="165" t="e">
        <f aca="false">BA41*BA103+BA50*(1-BA103)</f>
        <v>#VALUE!</v>
      </c>
      <c r="BB56" s="165" t="e">
        <f aca="false">BB41*BB103+BB50*(1-BB103)</f>
        <v>#VALUE!</v>
      </c>
      <c r="BC56" s="165" t="e">
        <f aca="false">BC41*BC103+BC50*(1-BC103)</f>
        <v>#VALUE!</v>
      </c>
      <c r="BD56" s="165" t="e">
        <f aca="false">BD41*BD103+BD50*(1-BD103)</f>
        <v>#VALUE!</v>
      </c>
      <c r="BE56" s="165" t="e">
        <f aca="false">BE41*BE103+BE50*(1-BE103)</f>
        <v>#VALUE!</v>
      </c>
      <c r="BF56" s="165" t="e">
        <f aca="false">BF41*BF103+BF50*(1-BF103)</f>
        <v>#VALUE!</v>
      </c>
      <c r="BG56" s="165" t="e">
        <f aca="false">BG41*BG103+BG50*(1-BG103)</f>
        <v>#VALUE!</v>
      </c>
      <c r="BH56" s="165" t="e">
        <f aca="false">BH41*BH103+BH50*(1-BH103)</f>
        <v>#VALUE!</v>
      </c>
      <c r="BI56" s="165" t="e">
        <f aca="false">BI41*BI103+BI50*(1-BI103)</f>
        <v>#VALUE!</v>
      </c>
      <c r="BJ56" s="165" t="e">
        <f aca="false">BJ41*BJ103+BJ50*(1-BJ103)</f>
        <v>#VALUE!</v>
      </c>
      <c r="BK56" s="165" t="e">
        <f aca="false">BK41*BK103+BK50*(1-BK103)</f>
        <v>#VALUE!</v>
      </c>
      <c r="BL56" s="165" t="e">
        <f aca="false">BL41*BL103+BL50*(1-BL103)</f>
        <v>#VALUE!</v>
      </c>
      <c r="BM56" s="165" t="e">
        <f aca="false">BM41*BM103+BM50*(1-BM103)</f>
        <v>#VALUE!</v>
      </c>
      <c r="BN56" s="165" t="e">
        <f aca="false">BN41*BN103+BN50*(1-BN103)</f>
        <v>#VALUE!</v>
      </c>
      <c r="BO56" s="165" t="e">
        <f aca="false">BO41*BO103+BO50*(1-BO103)</f>
        <v>#VALUE!</v>
      </c>
      <c r="BP56" s="165" t="e">
        <f aca="false">BP41*BP103+BP50*(1-BP103)</f>
        <v>#VALUE!</v>
      </c>
      <c r="BQ56" s="165" t="e">
        <f aca="false">BQ41*BQ103+BQ50*(1-BQ103)</f>
        <v>#VALUE!</v>
      </c>
      <c r="BR56" s="165" t="e">
        <f aca="false">BR41*BR103+BR50*(1-BR103)</f>
        <v>#VALUE!</v>
      </c>
      <c r="BS56" s="165" t="e">
        <f aca="false">BS41*BS103+BS50*(1-BS103)</f>
        <v>#VALUE!</v>
      </c>
      <c r="BT56" s="165" t="e">
        <f aca="false">BT41*BT103+BT50*(1-BT103)</f>
        <v>#VALUE!</v>
      </c>
      <c r="BU56" s="165" t="e">
        <f aca="false">BU41*BU103+BU50*(1-BU103)</f>
        <v>#VALUE!</v>
      </c>
      <c r="BV56" s="165" t="e">
        <f aca="false">BV41*BV103+BV50*(1-BV103)</f>
        <v>#VALUE!</v>
      </c>
      <c r="BW56" s="165" t="e">
        <f aca="false">BW41*BW103+BW50*(1-BW103)</f>
        <v>#VALUE!</v>
      </c>
    </row>
    <row r="57" customFormat="false" ht="15.75" hidden="false" customHeight="false" outlineLevel="0" collapsed="false">
      <c r="A57" s="161"/>
      <c r="D57" s="127"/>
      <c r="E57" s="127"/>
      <c r="F57" s="17" t="str">
        <f aca="false">DataSummary!N5</f>
        <v>Scenario</v>
      </c>
      <c r="G57" s="164" t="s">
        <v>153</v>
      </c>
      <c r="H57" s="138" t="s">
        <v>154</v>
      </c>
      <c r="I57" s="165" t="n">
        <f aca="false">I45*I107+I54*(1-I107)</f>
        <v>0.752897292346918</v>
      </c>
      <c r="J57" s="165" t="n">
        <f aca="false">J45*J107+J54*(1-J107)</f>
        <v>0.752901218299813</v>
      </c>
      <c r="K57" s="165" t="n">
        <f aca="false">K45*K107+K54*(1-K107)</f>
        <v>0.752905432653568</v>
      </c>
      <c r="L57" s="165" t="n">
        <f aca="false">L45*L107+L54*(1-L107)</f>
        <v>0.752909623630716</v>
      </c>
      <c r="M57" s="165" t="n">
        <f aca="false">M45*M107+M54*(1-M107)</f>
        <v>0.752913685466608</v>
      </c>
      <c r="N57" s="165" t="n">
        <f aca="false">N45*N107+N54*(1-N107)</f>
        <v>0.752917585708484</v>
      </c>
      <c r="O57" s="165" t="n">
        <f aca="false">O45*O107+O54*(1-O107)</f>
        <v>0.752921293859569</v>
      </c>
      <c r="P57" s="165" t="n">
        <f aca="false">P45*P107+P54*(1-P107)</f>
        <v>0.752924842080587</v>
      </c>
      <c r="Q57" s="165" t="n">
        <f aca="false">Q45*Q107+Q54*(1-Q107)</f>
        <v>0.75292820030691</v>
      </c>
      <c r="R57" s="165" t="n">
        <f aca="false">R45*R107+R54*(1-R107)</f>
        <v>0.752931272853946</v>
      </c>
      <c r="S57" s="165" t="n">
        <f aca="false">S45*S107+S54*(1-S107)</f>
        <v>0.752933897664575</v>
      </c>
      <c r="T57" s="165" t="n">
        <f aca="false">T45*T107+T54*(1-T107)</f>
        <v>0.752935963434649</v>
      </c>
      <c r="U57" s="165" t="n">
        <f aca="false">U45*U107+U54*(1-U107)</f>
        <v>0.752937433772158</v>
      </c>
      <c r="V57" s="165" t="n">
        <f aca="false">V45*V107+V54*(1-V107)</f>
        <v>0.752938385752236</v>
      </c>
      <c r="W57" s="165" t="n">
        <f aca="false">W45*W107+W54*(1-W107)</f>
        <v>0.752938819287342</v>
      </c>
      <c r="X57" s="165" t="n">
        <f aca="false">X45*X107+X54*(1-X107)</f>
        <v>0.752938784418112</v>
      </c>
      <c r="Y57" s="165" t="n">
        <f aca="false">Y45*Y107+Y54*(1-Y107)</f>
        <v>0.752938262111039</v>
      </c>
      <c r="Z57" s="165" t="n">
        <f aca="false">Z45*Z107+Z54*(1-Z107)</f>
        <v>0.752937325456291</v>
      </c>
      <c r="AA57" s="165" t="n">
        <f aca="false">AA45*AA107+AA54*(1-AA107)</f>
        <v>0.752935967756273</v>
      </c>
      <c r="AB57" s="165" t="n">
        <f aca="false">AB45*AB107+AB54*(1-AB107)</f>
        <v>0.752934158842754</v>
      </c>
      <c r="AC57" s="165" t="n">
        <f aca="false">AC45*AC107+AC54*(1-AC107)</f>
        <v>0.752931908994244</v>
      </c>
      <c r="AD57" s="165" t="n">
        <f aca="false">AD45*AD107+AD54*(1-AD107)</f>
        <v>0.752929221314251</v>
      </c>
      <c r="AE57" s="165" t="n">
        <f aca="false">AE45*AE107+AE54*(1-AE107)</f>
        <v>0.752926123424012</v>
      </c>
      <c r="AF57" s="165" t="n">
        <f aca="false">AF45*AF107+AF54*(1-AF107)</f>
        <v>0.752922640837661</v>
      </c>
      <c r="AG57" s="165" t="n">
        <f aca="false">AG45*AG107+AG54*(1-AG107)</f>
        <v>0.752918792033271</v>
      </c>
      <c r="AH57" s="165" t="n">
        <f aca="false">AH45*AH107+AH54*(1-AH107)</f>
        <v>0.752914593027891</v>
      </c>
      <c r="AI57" s="165" t="n">
        <f aca="false">AI45*AI107+AI54*(1-AI107)</f>
        <v>0.752910071429325</v>
      </c>
      <c r="AJ57" s="165" t="n">
        <f aca="false">AJ45*AJ107+AJ54*(1-AJ107)</f>
        <v>0.752905274554593</v>
      </c>
      <c r="AK57" s="165" t="n">
        <f aca="false">AK45*AK107+AK54*(1-AK107)</f>
        <v>0.752900193876382</v>
      </c>
      <c r="AL57" s="165" t="n">
        <f aca="false">AL45*AL107+AL54*(1-AL107)</f>
        <v>0.752894883192208</v>
      </c>
      <c r="AM57" s="165" t="n">
        <f aca="false">AM45*AM107+AM54*(1-AM107)</f>
        <v>0.752889372373524</v>
      </c>
      <c r="AN57" s="165" t="n">
        <f aca="false">AN45*AN107+AN54*(1-AN107)</f>
        <v>0.752883687708869</v>
      </c>
      <c r="AO57" s="165" t="e">
        <f aca="false">AO45*AO107+AO54*(1-AO107)</f>
        <v>#VALUE!</v>
      </c>
      <c r="AP57" s="165" t="e">
        <f aca="false">AP45*AP107+AP54*(1-AP107)</f>
        <v>#VALUE!</v>
      </c>
      <c r="AQ57" s="165" t="e">
        <f aca="false">AQ45*AQ107+AQ54*(1-AQ107)</f>
        <v>#VALUE!</v>
      </c>
      <c r="AR57" s="165" t="e">
        <f aca="false">AR45*AR107+AR54*(1-AR107)</f>
        <v>#VALUE!</v>
      </c>
      <c r="AS57" s="165" t="e">
        <f aca="false">AS45*AS107+AS54*(1-AS107)</f>
        <v>#VALUE!</v>
      </c>
      <c r="AT57" s="165" t="e">
        <f aca="false">AT45*AT107+AT54*(1-AT107)</f>
        <v>#VALUE!</v>
      </c>
      <c r="AU57" s="165" t="e">
        <f aca="false">AU45*AU107+AU54*(1-AU107)</f>
        <v>#VALUE!</v>
      </c>
      <c r="AV57" s="165" t="e">
        <f aca="false">AV45*AV107+AV54*(1-AV107)</f>
        <v>#VALUE!</v>
      </c>
      <c r="AW57" s="165" t="e">
        <f aca="false">AW45*AW107+AW54*(1-AW107)</f>
        <v>#VALUE!</v>
      </c>
      <c r="AX57" s="165" t="e">
        <f aca="false">AX45*AX107+AX54*(1-AX107)</f>
        <v>#VALUE!</v>
      </c>
      <c r="AY57" s="165" t="e">
        <f aca="false">AY45*AY107+AY54*(1-AY107)</f>
        <v>#VALUE!</v>
      </c>
      <c r="AZ57" s="165" t="e">
        <f aca="false">AZ45*AZ107+AZ54*(1-AZ107)</f>
        <v>#VALUE!</v>
      </c>
      <c r="BA57" s="165" t="e">
        <f aca="false">BA45*BA107+BA54*(1-BA107)</f>
        <v>#VALUE!</v>
      </c>
      <c r="BB57" s="165" t="e">
        <f aca="false">BB45*BB107+BB54*(1-BB107)</f>
        <v>#VALUE!</v>
      </c>
      <c r="BC57" s="165" t="e">
        <f aca="false">BC45*BC107+BC54*(1-BC107)</f>
        <v>#VALUE!</v>
      </c>
      <c r="BD57" s="165" t="e">
        <f aca="false">BD45*BD107+BD54*(1-BD107)</f>
        <v>#VALUE!</v>
      </c>
      <c r="BE57" s="165" t="e">
        <f aca="false">BE45*BE107+BE54*(1-BE107)</f>
        <v>#VALUE!</v>
      </c>
      <c r="BF57" s="165" t="e">
        <f aca="false">BF45*BF107+BF54*(1-BF107)</f>
        <v>#VALUE!</v>
      </c>
      <c r="BG57" s="165" t="e">
        <f aca="false">BG45*BG107+BG54*(1-BG107)</f>
        <v>#VALUE!</v>
      </c>
      <c r="BH57" s="165" t="e">
        <f aca="false">BH45*BH107+BH54*(1-BH107)</f>
        <v>#VALUE!</v>
      </c>
      <c r="BI57" s="165" t="e">
        <f aca="false">BI45*BI107+BI54*(1-BI107)</f>
        <v>#VALUE!</v>
      </c>
      <c r="BJ57" s="165" t="e">
        <f aca="false">BJ45*BJ107+BJ54*(1-BJ107)</f>
        <v>#VALUE!</v>
      </c>
      <c r="BK57" s="165" t="e">
        <f aca="false">BK45*BK107+BK54*(1-BK107)</f>
        <v>#VALUE!</v>
      </c>
      <c r="BL57" s="165" t="e">
        <f aca="false">BL45*BL107+BL54*(1-BL107)</f>
        <v>#VALUE!</v>
      </c>
      <c r="BM57" s="165" t="e">
        <f aca="false">BM45*BM107+BM54*(1-BM107)</f>
        <v>#VALUE!</v>
      </c>
      <c r="BN57" s="165" t="e">
        <f aca="false">BN45*BN107+BN54*(1-BN107)</f>
        <v>#VALUE!</v>
      </c>
      <c r="BO57" s="165" t="e">
        <f aca="false">BO45*BO107+BO54*(1-BO107)</f>
        <v>#VALUE!</v>
      </c>
      <c r="BP57" s="165" t="e">
        <f aca="false">BP45*BP107+BP54*(1-BP107)</f>
        <v>#VALUE!</v>
      </c>
      <c r="BQ57" s="165" t="e">
        <f aca="false">BQ45*BQ107+BQ54*(1-BQ107)</f>
        <v>#VALUE!</v>
      </c>
      <c r="BR57" s="165" t="e">
        <f aca="false">BR45*BR107+BR54*(1-BR107)</f>
        <v>#VALUE!</v>
      </c>
      <c r="BS57" s="165" t="e">
        <f aca="false">BS45*BS107+BS54*(1-BS107)</f>
        <v>#VALUE!</v>
      </c>
      <c r="BT57" s="165" t="e">
        <f aca="false">BT45*BT107+BT54*(1-BT107)</f>
        <v>#VALUE!</v>
      </c>
      <c r="BU57" s="165" t="e">
        <f aca="false">BU45*BU107+BU54*(1-BU107)</f>
        <v>#VALUE!</v>
      </c>
      <c r="BV57" s="165" t="e">
        <f aca="false">BV45*BV107+BV54*(1-BV107)</f>
        <v>#VALUE!</v>
      </c>
      <c r="BW57" s="165" t="e">
        <f aca="false">BW45*BW107+BW54*(1-BW107)</f>
        <v>#VALUE!</v>
      </c>
    </row>
    <row r="58" customFormat="false" ht="15.75" hidden="false" customHeight="false" outlineLevel="0" collapsed="false">
      <c r="D58" s="127"/>
      <c r="E58" s="127"/>
      <c r="F58" s="17"/>
      <c r="G58" s="166"/>
      <c r="H58" s="133"/>
      <c r="I58" s="167"/>
      <c r="J58" s="167"/>
      <c r="K58" s="167"/>
      <c r="L58" s="167"/>
      <c r="M58" s="167"/>
      <c r="N58" s="167"/>
      <c r="O58" s="167"/>
      <c r="P58" s="167"/>
      <c r="Q58" s="167"/>
      <c r="R58" s="167"/>
      <c r="S58" s="167"/>
      <c r="T58" s="167"/>
      <c r="U58" s="167"/>
      <c r="V58" s="167"/>
      <c r="W58" s="167"/>
      <c r="X58" s="167"/>
      <c r="Y58" s="167"/>
      <c r="Z58" s="167"/>
      <c r="AA58" s="167"/>
      <c r="AB58" s="167"/>
      <c r="AC58" s="167"/>
      <c r="AD58" s="167"/>
      <c r="AE58" s="167"/>
      <c r="AF58" s="167"/>
      <c r="AG58" s="167"/>
      <c r="AH58" s="167"/>
      <c r="AI58" s="167"/>
      <c r="AJ58" s="167"/>
      <c r="AK58" s="167"/>
      <c r="AL58" s="167"/>
      <c r="AM58" s="167"/>
      <c r="AN58" s="167"/>
      <c r="AO58" s="167"/>
      <c r="AP58" s="167"/>
      <c r="AQ58" s="167"/>
      <c r="AR58" s="167"/>
      <c r="AS58" s="167"/>
      <c r="AT58" s="167"/>
      <c r="AU58" s="167"/>
      <c r="AV58" s="167"/>
      <c r="AW58" s="167"/>
      <c r="AX58" s="167"/>
      <c r="AY58" s="167"/>
      <c r="AZ58" s="167"/>
      <c r="BA58" s="167"/>
      <c r="BB58" s="167"/>
      <c r="BC58" s="167"/>
      <c r="BD58" s="167"/>
      <c r="BE58" s="167"/>
      <c r="BF58" s="167"/>
      <c r="BG58" s="167"/>
      <c r="BH58" s="167"/>
      <c r="BI58" s="167"/>
      <c r="BJ58" s="167"/>
      <c r="BK58" s="167"/>
      <c r="BL58" s="167"/>
      <c r="BM58" s="167"/>
      <c r="BN58" s="167"/>
      <c r="BO58" s="167"/>
      <c r="BP58" s="167"/>
      <c r="BQ58" s="167"/>
      <c r="BR58" s="167"/>
      <c r="BS58" s="167"/>
      <c r="BT58" s="167"/>
      <c r="BU58" s="167"/>
      <c r="BV58" s="167"/>
      <c r="BW58" s="167"/>
      <c r="BX58" s="135"/>
    </row>
    <row r="59" customFormat="false" ht="15.75" hidden="false" customHeight="false" outlineLevel="0" collapsed="false">
      <c r="A59" s="161"/>
      <c r="B59" s="47" t="s">
        <v>155</v>
      </c>
      <c r="C59" s="168"/>
      <c r="D59" s="66" t="str">
        <f aca="false">DataSummary!N4</f>
        <v>Baseline</v>
      </c>
      <c r="E59" s="67" t="str">
        <f aca="false">DataSummary!N5</f>
        <v>Scenario</v>
      </c>
      <c r="F59" s="17"/>
      <c r="G59" s="166"/>
      <c r="H59" s="133"/>
      <c r="I59" s="167"/>
      <c r="J59" s="167"/>
      <c r="K59" s="167"/>
      <c r="L59" s="167"/>
      <c r="M59" s="167"/>
      <c r="N59" s="167"/>
      <c r="O59" s="167"/>
      <c r="P59" s="167"/>
      <c r="Q59" s="167"/>
      <c r="R59" s="167"/>
      <c r="S59" s="167"/>
      <c r="T59" s="167"/>
      <c r="U59" s="167"/>
      <c r="V59" s="167"/>
      <c r="W59" s="167"/>
      <c r="X59" s="167"/>
      <c r="Y59" s="167"/>
      <c r="Z59" s="167"/>
      <c r="AA59" s="167"/>
      <c r="AB59" s="167"/>
      <c r="AC59" s="167"/>
      <c r="AD59" s="167"/>
      <c r="AE59" s="167"/>
      <c r="AF59" s="167"/>
      <c r="AG59" s="167"/>
      <c r="AH59" s="167"/>
      <c r="AI59" s="167"/>
      <c r="AJ59" s="167"/>
      <c r="AK59" s="167"/>
      <c r="AL59" s="167"/>
      <c r="AM59" s="167"/>
      <c r="AN59" s="167"/>
      <c r="AO59" s="167"/>
      <c r="AP59" s="167"/>
      <c r="AQ59" s="167"/>
      <c r="AR59" s="167"/>
      <c r="AS59" s="167"/>
      <c r="AT59" s="167"/>
      <c r="AU59" s="167"/>
      <c r="AV59" s="167"/>
      <c r="AW59" s="167"/>
      <c r="AX59" s="167"/>
      <c r="AY59" s="167"/>
      <c r="AZ59" s="167"/>
      <c r="BA59" s="167"/>
      <c r="BB59" s="167"/>
      <c r="BC59" s="167"/>
      <c r="BD59" s="167"/>
      <c r="BE59" s="167"/>
      <c r="BF59" s="167"/>
      <c r="BG59" s="167"/>
      <c r="BH59" s="167"/>
      <c r="BI59" s="167"/>
      <c r="BJ59" s="167"/>
      <c r="BK59" s="167"/>
      <c r="BL59" s="167"/>
      <c r="BM59" s="167"/>
      <c r="BN59" s="167"/>
      <c r="BO59" s="167"/>
      <c r="BP59" s="167"/>
      <c r="BQ59" s="167"/>
      <c r="BR59" s="167"/>
      <c r="BS59" s="167"/>
      <c r="BT59" s="167"/>
      <c r="BU59" s="167"/>
      <c r="BV59" s="167"/>
      <c r="BW59" s="167"/>
      <c r="BX59" s="135"/>
    </row>
    <row r="60" customFormat="false" ht="15.75" hidden="false" customHeight="false" outlineLevel="0" collapsed="false">
      <c r="A60" s="161"/>
      <c r="B60" s="54" t="s">
        <v>156</v>
      </c>
      <c r="C60" s="119" t="s">
        <v>128</v>
      </c>
      <c r="D60" s="120" t="s">
        <v>157</v>
      </c>
      <c r="E60" s="120"/>
      <c r="F60" s="17"/>
      <c r="G60" s="166"/>
      <c r="H60" s="133"/>
      <c r="I60" s="167"/>
      <c r="J60" s="167"/>
      <c r="K60" s="167"/>
      <c r="L60" s="167"/>
      <c r="M60" s="167"/>
      <c r="N60" s="167"/>
      <c r="O60" s="167"/>
      <c r="P60" s="167"/>
      <c r="Q60" s="167"/>
      <c r="R60" s="167"/>
      <c r="S60" s="167"/>
      <c r="T60" s="167"/>
      <c r="U60" s="167"/>
      <c r="V60" s="167"/>
      <c r="W60" s="167"/>
      <c r="X60" s="167"/>
      <c r="Y60" s="167"/>
      <c r="Z60" s="167"/>
      <c r="AA60" s="167"/>
      <c r="AB60" s="167"/>
      <c r="AC60" s="167"/>
      <c r="AD60" s="167"/>
      <c r="AE60" s="167"/>
      <c r="AF60" s="167"/>
      <c r="AG60" s="167"/>
      <c r="AH60" s="167"/>
      <c r="AI60" s="167"/>
      <c r="AJ60" s="167"/>
      <c r="AK60" s="167"/>
      <c r="AL60" s="167"/>
      <c r="AM60" s="167"/>
      <c r="AN60" s="167"/>
      <c r="AO60" s="167"/>
      <c r="AP60" s="167"/>
      <c r="AQ60" s="167"/>
      <c r="AR60" s="167"/>
      <c r="AS60" s="167"/>
      <c r="AT60" s="167"/>
      <c r="AU60" s="167"/>
      <c r="AV60" s="167"/>
      <c r="AW60" s="167"/>
      <c r="AX60" s="167"/>
      <c r="AY60" s="167"/>
      <c r="AZ60" s="167"/>
      <c r="BA60" s="167"/>
      <c r="BB60" s="167"/>
      <c r="BC60" s="167"/>
      <c r="BD60" s="167"/>
      <c r="BE60" s="167"/>
      <c r="BF60" s="167"/>
      <c r="BG60" s="167"/>
      <c r="BH60" s="167"/>
      <c r="BI60" s="167"/>
      <c r="BJ60" s="167"/>
      <c r="BK60" s="167"/>
      <c r="BL60" s="167"/>
      <c r="BM60" s="167"/>
      <c r="BN60" s="167"/>
      <c r="BO60" s="167"/>
      <c r="BP60" s="167"/>
      <c r="BQ60" s="167"/>
      <c r="BR60" s="167"/>
      <c r="BS60" s="167"/>
      <c r="BT60" s="167"/>
      <c r="BU60" s="167"/>
      <c r="BV60" s="167"/>
      <c r="BW60" s="167"/>
      <c r="BX60" s="135"/>
    </row>
    <row r="61" customFormat="false" ht="15.75" hidden="false" customHeight="false" outlineLevel="0" collapsed="false">
      <c r="A61" s="161"/>
      <c r="B61" s="169"/>
      <c r="C61" s="19" t="str">
        <f aca="false">VLOOKUP(D60,DataSummary!A116:D117,4,FALSE())</f>
        <v>Path for Current Account Balance</v>
      </c>
      <c r="D61" s="170"/>
      <c r="E61" s="171"/>
    </row>
    <row r="62" customFormat="false" ht="15.75" hidden="false" customHeight="false" outlineLevel="0" collapsed="false">
      <c r="A62" s="161"/>
      <c r="B62" s="172" t="s">
        <v>158</v>
      </c>
      <c r="C62" s="172"/>
      <c r="D62" s="172"/>
      <c r="E62" s="172"/>
      <c r="H62" s="102" t="s">
        <v>117</v>
      </c>
      <c r="I62" s="173" t="n">
        <f aca="false">InputDataA_GeneralAssumptions!$D$7</f>
        <v>2019</v>
      </c>
      <c r="J62" s="104" t="n">
        <f aca="false">I62+1</f>
        <v>2020</v>
      </c>
      <c r="K62" s="104" t="n">
        <f aca="false">J62+1</f>
        <v>2021</v>
      </c>
      <c r="L62" s="104" t="n">
        <f aca="false">K62+1</f>
        <v>2022</v>
      </c>
      <c r="M62" s="104" t="n">
        <f aca="false">L62+1</f>
        <v>2023</v>
      </c>
      <c r="N62" s="104" t="n">
        <f aca="false">M62+1</f>
        <v>2024</v>
      </c>
      <c r="O62" s="104" t="n">
        <f aca="false">N62+1</f>
        <v>2025</v>
      </c>
      <c r="P62" s="104" t="n">
        <f aca="false">O62+1</f>
        <v>2026</v>
      </c>
      <c r="Q62" s="104" t="n">
        <f aca="false">P62+1</f>
        <v>2027</v>
      </c>
      <c r="R62" s="104" t="n">
        <f aca="false">Q62+1</f>
        <v>2028</v>
      </c>
      <c r="S62" s="104" t="n">
        <f aca="false">R62+1</f>
        <v>2029</v>
      </c>
      <c r="T62" s="104" t="n">
        <f aca="false">S62+1</f>
        <v>2030</v>
      </c>
      <c r="U62" s="104" t="n">
        <f aca="false">T62+1</f>
        <v>2031</v>
      </c>
      <c r="V62" s="104" t="n">
        <f aca="false">U62+1</f>
        <v>2032</v>
      </c>
      <c r="W62" s="104" t="n">
        <f aca="false">V62+1</f>
        <v>2033</v>
      </c>
      <c r="X62" s="104" t="n">
        <f aca="false">W62+1</f>
        <v>2034</v>
      </c>
      <c r="Y62" s="104" t="n">
        <f aca="false">X62+1</f>
        <v>2035</v>
      </c>
      <c r="Z62" s="104" t="n">
        <f aca="false">Y62+1</f>
        <v>2036</v>
      </c>
      <c r="AA62" s="104" t="n">
        <f aca="false">Z62+1</f>
        <v>2037</v>
      </c>
      <c r="AB62" s="104" t="n">
        <f aca="false">AA62+1</f>
        <v>2038</v>
      </c>
      <c r="AC62" s="104" t="n">
        <f aca="false">AB62+1</f>
        <v>2039</v>
      </c>
      <c r="AD62" s="104" t="n">
        <f aca="false">AC62+1</f>
        <v>2040</v>
      </c>
      <c r="AE62" s="104" t="n">
        <f aca="false">AD62+1</f>
        <v>2041</v>
      </c>
      <c r="AF62" s="104" t="n">
        <f aca="false">AE62+1</f>
        <v>2042</v>
      </c>
      <c r="AG62" s="104" t="n">
        <f aca="false">AF62+1</f>
        <v>2043</v>
      </c>
      <c r="AH62" s="104" t="n">
        <f aca="false">AG62+1</f>
        <v>2044</v>
      </c>
      <c r="AI62" s="104" t="n">
        <f aca="false">AH62+1</f>
        <v>2045</v>
      </c>
      <c r="AJ62" s="104" t="n">
        <f aca="false">AI62+1</f>
        <v>2046</v>
      </c>
      <c r="AK62" s="104" t="n">
        <f aca="false">AJ62+1</f>
        <v>2047</v>
      </c>
      <c r="AL62" s="104" t="n">
        <f aca="false">AK62+1</f>
        <v>2048</v>
      </c>
      <c r="AM62" s="104" t="n">
        <f aca="false">AL62+1</f>
        <v>2049</v>
      </c>
      <c r="AN62" s="104" t="n">
        <f aca="false">AM62+1</f>
        <v>2050</v>
      </c>
      <c r="AO62" s="104" t="n">
        <f aca="false">AN62+1</f>
        <v>2051</v>
      </c>
      <c r="AP62" s="104" t="n">
        <f aca="false">AO62+1</f>
        <v>2052</v>
      </c>
      <c r="AQ62" s="104" t="n">
        <f aca="false">AP62+1</f>
        <v>2053</v>
      </c>
      <c r="AR62" s="104" t="n">
        <f aca="false">AQ62+1</f>
        <v>2054</v>
      </c>
      <c r="AS62" s="105" t="n">
        <f aca="false">AR62+1</f>
        <v>2055</v>
      </c>
      <c r="AT62" s="104" t="n">
        <f aca="false">AS62+1</f>
        <v>2056</v>
      </c>
      <c r="AU62" s="104" t="n">
        <f aca="false">AT62+1</f>
        <v>2057</v>
      </c>
      <c r="AV62" s="104" t="n">
        <f aca="false">AU62+1</f>
        <v>2058</v>
      </c>
      <c r="AW62" s="104" t="n">
        <f aca="false">AV62+1</f>
        <v>2059</v>
      </c>
      <c r="AX62" s="104" t="n">
        <f aca="false">AW62+1</f>
        <v>2060</v>
      </c>
      <c r="AY62" s="104" t="n">
        <f aca="false">AX62+1</f>
        <v>2061</v>
      </c>
      <c r="AZ62" s="104" t="n">
        <f aca="false">AY62+1</f>
        <v>2062</v>
      </c>
      <c r="BA62" s="104" t="n">
        <f aca="false">AZ62+1</f>
        <v>2063</v>
      </c>
      <c r="BB62" s="104" t="n">
        <f aca="false">BA62+1</f>
        <v>2064</v>
      </c>
      <c r="BC62" s="104" t="n">
        <f aca="false">BB62+1</f>
        <v>2065</v>
      </c>
      <c r="BD62" s="104" t="n">
        <f aca="false">BC62+1</f>
        <v>2066</v>
      </c>
      <c r="BE62" s="104" t="n">
        <f aca="false">BD62+1</f>
        <v>2067</v>
      </c>
      <c r="BF62" s="104" t="n">
        <f aca="false">BE62+1</f>
        <v>2068</v>
      </c>
      <c r="BG62" s="104" t="n">
        <f aca="false">BF62+1</f>
        <v>2069</v>
      </c>
      <c r="BH62" s="104" t="n">
        <f aca="false">BG62+1</f>
        <v>2070</v>
      </c>
      <c r="BI62" s="104" t="n">
        <f aca="false">BH62+1</f>
        <v>2071</v>
      </c>
      <c r="BJ62" s="104" t="n">
        <f aca="false">BI62+1</f>
        <v>2072</v>
      </c>
      <c r="BK62" s="104" t="n">
        <f aca="false">BJ62+1</f>
        <v>2073</v>
      </c>
      <c r="BL62" s="104" t="n">
        <f aca="false">BK62+1</f>
        <v>2074</v>
      </c>
      <c r="BM62" s="104" t="n">
        <f aca="false">BL62+1</f>
        <v>2075</v>
      </c>
      <c r="BN62" s="104" t="n">
        <f aca="false">BM62+1</f>
        <v>2076</v>
      </c>
      <c r="BO62" s="104" t="n">
        <f aca="false">BN62+1</f>
        <v>2077</v>
      </c>
      <c r="BP62" s="104" t="n">
        <f aca="false">BO62+1</f>
        <v>2078</v>
      </c>
      <c r="BQ62" s="104" t="n">
        <f aca="false">BP62+1</f>
        <v>2079</v>
      </c>
      <c r="BR62" s="104" t="n">
        <f aca="false">BQ62+1</f>
        <v>2080</v>
      </c>
      <c r="BS62" s="104" t="n">
        <f aca="false">BR62+1</f>
        <v>2081</v>
      </c>
      <c r="BT62" s="104" t="n">
        <f aca="false">BS62+1</f>
        <v>2082</v>
      </c>
      <c r="BU62" s="104" t="n">
        <f aca="false">BT62+1</f>
        <v>2083</v>
      </c>
      <c r="BV62" s="104" t="n">
        <f aca="false">BU62+1</f>
        <v>2084</v>
      </c>
      <c r="BW62" s="105" t="n">
        <f aca="false">BV62+1</f>
        <v>2085</v>
      </c>
    </row>
    <row r="63" customFormat="false" ht="15.75" hidden="false" customHeight="false" outlineLevel="0" collapsed="false">
      <c r="A63" s="161"/>
      <c r="B63" s="174" t="s">
        <v>159</v>
      </c>
      <c r="C63" s="175"/>
      <c r="D63" s="175"/>
      <c r="E63" s="176"/>
      <c r="F63" s="101" t="str">
        <f aca="false">D68</f>
        <v>Automatic</v>
      </c>
      <c r="G63" s="146" t="s">
        <v>160</v>
      </c>
      <c r="H63" s="17" t="str">
        <f aca="false">IF(VLOOKUP(InputDataA_GeneralAssumptions!$D$60,DataSummary!A116:B117,2,FALSE())=1,"This data is utilized, based on User's choice","This data is NOT utilized, based on User's choice")</f>
        <v>This data is utilized, based on User's choice</v>
      </c>
    </row>
    <row r="64" customFormat="false" ht="15.75" hidden="false" customHeight="false" outlineLevel="0" collapsed="false">
      <c r="B64" s="54" t="s">
        <v>161</v>
      </c>
      <c r="C64" s="55" t="s">
        <v>121</v>
      </c>
      <c r="D64" s="75"/>
      <c r="E64" s="75"/>
      <c r="F64" s="106" t="str">
        <f aca="false">DataSummary!N4</f>
        <v>Baseline</v>
      </c>
      <c r="G64" s="107" t="s">
        <v>120</v>
      </c>
      <c r="H64" s="108" t="str">
        <f aca="false">InputDataA_GeneralAssumptions!H29</f>
        <v>(e.g. 0.02)</v>
      </c>
      <c r="I64" s="109" t="n">
        <f aca="false">I65</f>
        <v>0.0534590557217598</v>
      </c>
      <c r="J64" s="121" t="n">
        <v>-0.007071567228</v>
      </c>
      <c r="K64" s="121" t="n">
        <v>-0.0086001294128</v>
      </c>
      <c r="L64" s="121" t="n">
        <v>-0.0101286915976</v>
      </c>
      <c r="M64" s="121" t="n">
        <v>-0.0116572537824</v>
      </c>
      <c r="N64" s="121" t="n">
        <v>-0.0131858159672</v>
      </c>
      <c r="O64" s="121" t="n">
        <v>-0.014714378152</v>
      </c>
      <c r="P64" s="121" t="n">
        <v>-0.0162429403368</v>
      </c>
      <c r="Q64" s="121" t="n">
        <v>-0.0177715025216</v>
      </c>
      <c r="R64" s="121" t="n">
        <v>-0.0193000647064</v>
      </c>
      <c r="S64" s="121" t="n">
        <v>-0.0208286268912</v>
      </c>
      <c r="T64" s="121" t="n">
        <v>-0.022357189076</v>
      </c>
      <c r="U64" s="121" t="n">
        <v>-0.0238857512608</v>
      </c>
      <c r="V64" s="121" t="n">
        <v>-0.0254143134456</v>
      </c>
      <c r="W64" s="121" t="n">
        <v>-0.0269428756304</v>
      </c>
      <c r="X64" s="121" t="n">
        <v>-0.0284714378152</v>
      </c>
      <c r="Y64" s="121" t="n">
        <v>-0.03</v>
      </c>
      <c r="Z64" s="121" t="n">
        <v>-0.03</v>
      </c>
      <c r="AA64" s="121" t="n">
        <v>-0.03</v>
      </c>
      <c r="AB64" s="121" t="n">
        <v>-0.03</v>
      </c>
      <c r="AC64" s="121" t="n">
        <v>-0.03</v>
      </c>
      <c r="AD64" s="121" t="n">
        <v>-0.03</v>
      </c>
      <c r="AE64" s="121" t="n">
        <v>-0.03</v>
      </c>
      <c r="AF64" s="121" t="n">
        <v>-0.03</v>
      </c>
      <c r="AG64" s="121" t="n">
        <v>-0.03</v>
      </c>
      <c r="AH64" s="121" t="n">
        <v>-0.03</v>
      </c>
      <c r="AI64" s="121" t="n">
        <v>-0.03</v>
      </c>
      <c r="AJ64" s="121" t="n">
        <v>-0.03</v>
      </c>
      <c r="AK64" s="121" t="n">
        <v>-0.03</v>
      </c>
      <c r="AL64" s="121" t="n">
        <v>-0.03</v>
      </c>
      <c r="AM64" s="121" t="n">
        <v>-0.03</v>
      </c>
      <c r="AN64" s="121" t="n">
        <v>-0.03</v>
      </c>
      <c r="AO64" s="121" t="n">
        <v>-0.03</v>
      </c>
      <c r="AP64" s="121" t="n">
        <v>-0.03</v>
      </c>
      <c r="AQ64" s="121" t="n">
        <v>-0.03</v>
      </c>
      <c r="AR64" s="121" t="n">
        <v>-0.03</v>
      </c>
      <c r="AS64" s="122" t="n">
        <v>-0.03</v>
      </c>
      <c r="AT64" s="121" t="n">
        <f aca="false">AS64</f>
        <v>-0.03</v>
      </c>
      <c r="AU64" s="121" t="n">
        <f aca="false">AT64</f>
        <v>-0.03</v>
      </c>
      <c r="AV64" s="121" t="n">
        <f aca="false">AU64</f>
        <v>-0.03</v>
      </c>
      <c r="AW64" s="121" t="n">
        <f aca="false">AV64</f>
        <v>-0.03</v>
      </c>
      <c r="AX64" s="121" t="n">
        <f aca="false">AW64</f>
        <v>-0.03</v>
      </c>
      <c r="AY64" s="121" t="n">
        <f aca="false">AX64</f>
        <v>-0.03</v>
      </c>
      <c r="AZ64" s="121" t="n">
        <f aca="false">AY64</f>
        <v>-0.03</v>
      </c>
      <c r="BA64" s="121" t="n">
        <f aca="false">AZ64</f>
        <v>-0.03</v>
      </c>
      <c r="BB64" s="121" t="n">
        <f aca="false">BA64</f>
        <v>-0.03</v>
      </c>
      <c r="BC64" s="121" t="n">
        <f aca="false">BB64</f>
        <v>-0.03</v>
      </c>
      <c r="BD64" s="121" t="n">
        <f aca="false">BC64</f>
        <v>-0.03</v>
      </c>
      <c r="BE64" s="121" t="n">
        <f aca="false">BD64</f>
        <v>-0.03</v>
      </c>
      <c r="BF64" s="121" t="n">
        <f aca="false">BE64</f>
        <v>-0.03</v>
      </c>
      <c r="BG64" s="121" t="n">
        <f aca="false">BF64</f>
        <v>-0.03</v>
      </c>
      <c r="BH64" s="121" t="n">
        <f aca="false">BG64</f>
        <v>-0.03</v>
      </c>
      <c r="BI64" s="121" t="n">
        <f aca="false">BH64</f>
        <v>-0.03</v>
      </c>
      <c r="BJ64" s="121" t="n">
        <f aca="false">BI64</f>
        <v>-0.03</v>
      </c>
      <c r="BK64" s="121" t="n">
        <f aca="false">BJ64</f>
        <v>-0.03</v>
      </c>
      <c r="BL64" s="121" t="n">
        <f aca="false">BK64</f>
        <v>-0.03</v>
      </c>
      <c r="BM64" s="121" t="n">
        <f aca="false">BL64</f>
        <v>-0.03</v>
      </c>
      <c r="BN64" s="121" t="n">
        <f aca="false">BM64</f>
        <v>-0.03</v>
      </c>
      <c r="BO64" s="121" t="n">
        <f aca="false">BN64</f>
        <v>-0.03</v>
      </c>
      <c r="BP64" s="121" t="n">
        <f aca="false">BO64</f>
        <v>-0.03</v>
      </c>
      <c r="BQ64" s="121" t="n">
        <f aca="false">BP64</f>
        <v>-0.03</v>
      </c>
      <c r="BR64" s="121" t="n">
        <f aca="false">BQ64</f>
        <v>-0.03</v>
      </c>
      <c r="BS64" s="121" t="n">
        <f aca="false">BR64</f>
        <v>-0.03</v>
      </c>
      <c r="BT64" s="121" t="n">
        <f aca="false">BS64</f>
        <v>-0.03</v>
      </c>
      <c r="BU64" s="121" t="n">
        <f aca="false">BT64</f>
        <v>-0.03</v>
      </c>
      <c r="BV64" s="121" t="n">
        <f aca="false">BU64</f>
        <v>-0.03</v>
      </c>
      <c r="BW64" s="122" t="n">
        <f aca="false">BV64</f>
        <v>-0.03</v>
      </c>
    </row>
    <row r="65" customFormat="false" ht="15.75" hidden="false" customHeight="false" outlineLevel="0" collapsed="false">
      <c r="A65" s="161"/>
      <c r="B65" s="54" t="s">
        <v>162</v>
      </c>
      <c r="C65" s="77" t="s">
        <v>163</v>
      </c>
      <c r="D65" s="78" t="n">
        <f aca="false">IF(ISNUMBER(DataSummary!B226)=TRUE(),DataSummary!B226,".")</f>
        <v>0.0534590557217598</v>
      </c>
      <c r="E65" s="78"/>
      <c r="F65" s="106"/>
      <c r="G65" s="111" t="s">
        <v>124</v>
      </c>
      <c r="H65" s="112" t="str">
        <f aca="false">H64</f>
        <v>(e.g. 0.02)</v>
      </c>
      <c r="I65" s="26" t="n">
        <f aca="false">InputDataA_GeneralAssumptions!$D$66</f>
        <v>0.0534590557217598</v>
      </c>
      <c r="J65" s="26" t="n">
        <f aca="false">IF(J62&gt;InputDataA_GeneralAssumptions!$D$70,InputDataA_GeneralAssumptions!$D$69,I65+(InputDataA_GeneralAssumptions!$D$69-$I$65)/(InputDataA_GeneralAssumptions!$D$70-InputDataA_GeneralAssumptions!$D$7))</f>
        <v>0.0534590557217598</v>
      </c>
      <c r="K65" s="26" t="n">
        <f aca="false">IF(K62&gt;InputDataA_GeneralAssumptions!$D$70,InputDataA_GeneralAssumptions!$D$69,J65+(InputDataA_GeneralAssumptions!$D$69-$I$65)/(InputDataA_GeneralAssumptions!$D$70-InputDataA_GeneralAssumptions!$D$7))</f>
        <v>0.0534590557217598</v>
      </c>
      <c r="L65" s="26" t="n">
        <f aca="false">IF(L62&gt;InputDataA_GeneralAssumptions!$D$70,InputDataA_GeneralAssumptions!$D$69,K65+(InputDataA_GeneralAssumptions!$D$69-$I$65)/(InputDataA_GeneralAssumptions!$D$70-InputDataA_GeneralAssumptions!$D$7))</f>
        <v>0.0534590557217598</v>
      </c>
      <c r="M65" s="26" t="n">
        <f aca="false">IF(M62&gt;InputDataA_GeneralAssumptions!$D$70,InputDataA_GeneralAssumptions!$D$69,L65+(InputDataA_GeneralAssumptions!$D$69-$I$65)/(InputDataA_GeneralAssumptions!$D$70-InputDataA_GeneralAssumptions!$D$7))</f>
        <v>0.0534590557217598</v>
      </c>
      <c r="N65" s="26" t="n">
        <f aca="false">IF(N62&gt;InputDataA_GeneralAssumptions!$D$70,InputDataA_GeneralAssumptions!$D$69,M65+(InputDataA_GeneralAssumptions!$D$69-$I$65)/(InputDataA_GeneralAssumptions!$D$70-InputDataA_GeneralAssumptions!$D$7))</f>
        <v>0.0534590557217598</v>
      </c>
      <c r="O65" s="26" t="n">
        <f aca="false">IF(O62&gt;InputDataA_GeneralAssumptions!$D$70,InputDataA_GeneralAssumptions!$D$69,N65+(InputDataA_GeneralAssumptions!$D$69-$I$65)/(InputDataA_GeneralAssumptions!$D$70-InputDataA_GeneralAssumptions!$D$7))</f>
        <v>0.0534590557217598</v>
      </c>
      <c r="P65" s="26" t="n">
        <f aca="false">IF(P62&gt;InputDataA_GeneralAssumptions!$D$70,InputDataA_GeneralAssumptions!$D$69,O65+(InputDataA_GeneralAssumptions!$D$69-$I$65)/(InputDataA_GeneralAssumptions!$D$70-InputDataA_GeneralAssumptions!$D$7))</f>
        <v>0.0534590557217598</v>
      </c>
      <c r="Q65" s="26" t="n">
        <f aca="false">IF(Q62&gt;InputDataA_GeneralAssumptions!$D$70,InputDataA_GeneralAssumptions!$D$69,P65+(InputDataA_GeneralAssumptions!$D$69-$I$65)/(InputDataA_GeneralAssumptions!$D$70-InputDataA_GeneralAssumptions!$D$7))</f>
        <v>0.0534590557217598</v>
      </c>
      <c r="R65" s="26" t="n">
        <f aca="false">IF(R62&gt;InputDataA_GeneralAssumptions!$D$70,InputDataA_GeneralAssumptions!$D$69,Q65+(InputDataA_GeneralAssumptions!$D$69-$I$65)/(InputDataA_GeneralAssumptions!$D$70-InputDataA_GeneralAssumptions!$D$7))</f>
        <v>0.0534590557217598</v>
      </c>
      <c r="S65" s="26" t="n">
        <f aca="false">IF(S62&gt;InputDataA_GeneralAssumptions!$D$70,InputDataA_GeneralAssumptions!$D$69,R65+(InputDataA_GeneralAssumptions!$D$69-$I$65)/(InputDataA_GeneralAssumptions!$D$70-InputDataA_GeneralAssumptions!$D$7))</f>
        <v>0.0534590557217598</v>
      </c>
      <c r="T65" s="26" t="n">
        <f aca="false">IF(T62&gt;InputDataA_GeneralAssumptions!$D$70,InputDataA_GeneralAssumptions!$D$69,S65+(InputDataA_GeneralAssumptions!$D$69-$I$65)/(InputDataA_GeneralAssumptions!$D$70-InputDataA_GeneralAssumptions!$D$7))</f>
        <v>0.0534590557217598</v>
      </c>
      <c r="U65" s="26" t="n">
        <f aca="false">IF(U62&gt;InputDataA_GeneralAssumptions!$D$70,InputDataA_GeneralAssumptions!$D$69,T65+(InputDataA_GeneralAssumptions!$D$69-$I$65)/(InputDataA_GeneralAssumptions!$D$70-InputDataA_GeneralAssumptions!$D$7))</f>
        <v>0.0534590557217598</v>
      </c>
      <c r="V65" s="26" t="n">
        <f aca="false">IF(V62&gt;InputDataA_GeneralAssumptions!$D$70,InputDataA_GeneralAssumptions!$D$69,U65+(InputDataA_GeneralAssumptions!$D$69-$I$65)/(InputDataA_GeneralAssumptions!$D$70-InputDataA_GeneralAssumptions!$D$7))</f>
        <v>0.0534590557217598</v>
      </c>
      <c r="W65" s="26" t="n">
        <f aca="false">IF(W62&gt;InputDataA_GeneralAssumptions!$D$70,InputDataA_GeneralAssumptions!$D$69,V65+(InputDataA_GeneralAssumptions!$D$69-$I$65)/(InputDataA_GeneralAssumptions!$D$70-InputDataA_GeneralAssumptions!$D$7))</f>
        <v>0.0534590557217598</v>
      </c>
      <c r="X65" s="26" t="n">
        <f aca="false">IF(X62&gt;InputDataA_GeneralAssumptions!$D$70,InputDataA_GeneralAssumptions!$D$69,W65+(InputDataA_GeneralAssumptions!$D$69-$I$65)/(InputDataA_GeneralAssumptions!$D$70-InputDataA_GeneralAssumptions!$D$7))</f>
        <v>0.0534590557217598</v>
      </c>
      <c r="Y65" s="26" t="n">
        <f aca="false">IF(Y62&gt;InputDataA_GeneralAssumptions!$D$70,InputDataA_GeneralAssumptions!$D$69,X65+(InputDataA_GeneralAssumptions!$D$69-$I$65)/(InputDataA_GeneralAssumptions!$D$70-InputDataA_GeneralAssumptions!$D$7))</f>
        <v>0.0534590557217598</v>
      </c>
      <c r="Z65" s="26" t="n">
        <f aca="false">IF(Z62&gt;InputDataA_GeneralAssumptions!$D$70,InputDataA_GeneralAssumptions!$D$69,Y65+(InputDataA_GeneralAssumptions!$D$69-$I$65)/(InputDataA_GeneralAssumptions!$D$70-InputDataA_GeneralAssumptions!$D$7))</f>
        <v>0.0534590557217598</v>
      </c>
      <c r="AA65" s="26" t="n">
        <f aca="false">IF(AA62&gt;InputDataA_GeneralAssumptions!$D$70,InputDataA_GeneralAssumptions!$D$69,Z65+(InputDataA_GeneralAssumptions!$D$69-$I$65)/(InputDataA_GeneralAssumptions!$D$70-InputDataA_GeneralAssumptions!$D$7))</f>
        <v>0.0534590557217598</v>
      </c>
      <c r="AB65" s="26" t="n">
        <f aca="false">IF(AB62&gt;InputDataA_GeneralAssumptions!$D$70,InputDataA_GeneralAssumptions!$D$69,AA65+(InputDataA_GeneralAssumptions!$D$69-$I$65)/(InputDataA_GeneralAssumptions!$D$70-InputDataA_GeneralAssumptions!$D$7))</f>
        <v>0.0534590557217598</v>
      </c>
      <c r="AC65" s="26" t="n">
        <f aca="false">IF(AC62&gt;InputDataA_GeneralAssumptions!$D$70,InputDataA_GeneralAssumptions!$D$69,AB65+(InputDataA_GeneralAssumptions!$D$69-$I$65)/(InputDataA_GeneralAssumptions!$D$70-InputDataA_GeneralAssumptions!$D$7))</f>
        <v>0.0534590557217598</v>
      </c>
      <c r="AD65" s="26" t="n">
        <f aca="false">IF(AD62&gt;InputDataA_GeneralAssumptions!$D$70,InputDataA_GeneralAssumptions!$D$69,AC65+(InputDataA_GeneralAssumptions!$D$69-$I$65)/(InputDataA_GeneralAssumptions!$D$70-InputDataA_GeneralAssumptions!$D$7))</f>
        <v>0.0534590557217598</v>
      </c>
      <c r="AE65" s="26" t="n">
        <f aca="false">IF(AE62&gt;InputDataA_GeneralAssumptions!$D$70,InputDataA_GeneralAssumptions!$D$69,AD65+(InputDataA_GeneralAssumptions!$D$69-$I$65)/(InputDataA_GeneralAssumptions!$D$70-InputDataA_GeneralAssumptions!$D$7))</f>
        <v>0.0534590557217598</v>
      </c>
      <c r="AF65" s="26" t="n">
        <f aca="false">IF(AF62&gt;InputDataA_GeneralAssumptions!$D$70,InputDataA_GeneralAssumptions!$D$69,AE65+(InputDataA_GeneralAssumptions!$D$69-$I$65)/(InputDataA_GeneralAssumptions!$D$70-InputDataA_GeneralAssumptions!$D$7))</f>
        <v>0.0534590557217598</v>
      </c>
      <c r="AG65" s="26" t="n">
        <f aca="false">IF(AG62&gt;InputDataA_GeneralAssumptions!$D$70,InputDataA_GeneralAssumptions!$D$69,AF65+(InputDataA_GeneralAssumptions!$D$69-$I$65)/(InputDataA_GeneralAssumptions!$D$70-InputDataA_GeneralAssumptions!$D$7))</f>
        <v>0.0534590557217598</v>
      </c>
      <c r="AH65" s="26" t="n">
        <f aca="false">IF(AH62&gt;InputDataA_GeneralAssumptions!$D$70,InputDataA_GeneralAssumptions!$D$69,AG65+(InputDataA_GeneralAssumptions!$D$69-$I$65)/(InputDataA_GeneralAssumptions!$D$70-InputDataA_GeneralAssumptions!$D$7))</f>
        <v>0.0534590557217598</v>
      </c>
      <c r="AI65" s="26" t="n">
        <f aca="false">IF(AI62&gt;InputDataA_GeneralAssumptions!$D$70,InputDataA_GeneralAssumptions!$D$69,AH65+(InputDataA_GeneralAssumptions!$D$69-$I$65)/(InputDataA_GeneralAssumptions!$D$70-InputDataA_GeneralAssumptions!$D$7))</f>
        <v>0.0534590557217598</v>
      </c>
      <c r="AJ65" s="26" t="n">
        <f aca="false">IF(AJ62&gt;InputDataA_GeneralAssumptions!$D$70,InputDataA_GeneralAssumptions!$D$69,AI65+(InputDataA_GeneralAssumptions!$D$69-$I$65)/(InputDataA_GeneralAssumptions!$D$70-InputDataA_GeneralAssumptions!$D$7))</f>
        <v>0.0534590557217598</v>
      </c>
      <c r="AK65" s="26" t="n">
        <f aca="false">IF(AK62&gt;InputDataA_GeneralAssumptions!$D$70,InputDataA_GeneralAssumptions!$D$69,AJ65+(InputDataA_GeneralAssumptions!$D$69-$I$65)/(InputDataA_GeneralAssumptions!$D$70-InputDataA_GeneralAssumptions!$D$7))</f>
        <v>0.0534590557217598</v>
      </c>
      <c r="AL65" s="26" t="n">
        <f aca="false">IF(AL62&gt;InputDataA_GeneralAssumptions!$D$70,InputDataA_GeneralAssumptions!$D$69,AK65+(InputDataA_GeneralAssumptions!$D$69-$I$65)/(InputDataA_GeneralAssumptions!$D$70-InputDataA_GeneralAssumptions!$D$7))</f>
        <v>0.0534590557217598</v>
      </c>
      <c r="AM65" s="26" t="n">
        <f aca="false">IF(AM62&gt;InputDataA_GeneralAssumptions!$D$70,InputDataA_GeneralAssumptions!$D$69,AL65+(InputDataA_GeneralAssumptions!$D$69-$I$65)/(InputDataA_GeneralAssumptions!$D$70-InputDataA_GeneralAssumptions!$D$7))</f>
        <v>0.0534590557217598</v>
      </c>
      <c r="AN65" s="26" t="n">
        <f aca="false">IF(AN62&gt;InputDataA_GeneralAssumptions!$D$70,InputDataA_GeneralAssumptions!$D$69,AM65+(InputDataA_GeneralAssumptions!$D$69-$I$65)/(InputDataA_GeneralAssumptions!$D$70-InputDataA_GeneralAssumptions!$D$7))</f>
        <v>0.0534590557217598</v>
      </c>
      <c r="AO65" s="26" t="n">
        <f aca="false">IF(AO62&gt;InputDataA_GeneralAssumptions!$D$70,InputDataA_GeneralAssumptions!$D$69,AN65+(InputDataA_GeneralAssumptions!$D$69-$I$65)/(InputDataA_GeneralAssumptions!$D$70-InputDataA_GeneralAssumptions!$D$7))</f>
        <v>0.0534590557217598</v>
      </c>
      <c r="AP65" s="26" t="n">
        <f aca="false">IF(AP62&gt;InputDataA_GeneralAssumptions!$D$70,InputDataA_GeneralAssumptions!$D$69,AO65+(InputDataA_GeneralAssumptions!$D$69-$I$65)/(InputDataA_GeneralAssumptions!$D$70-InputDataA_GeneralAssumptions!$D$7))</f>
        <v>0.0534590557217598</v>
      </c>
      <c r="AQ65" s="26" t="n">
        <f aca="false">IF(AQ62&gt;InputDataA_GeneralAssumptions!$D$70,InputDataA_GeneralAssumptions!$D$69,AP65+(InputDataA_GeneralAssumptions!$D$69-$I$65)/(InputDataA_GeneralAssumptions!$D$70-InputDataA_GeneralAssumptions!$D$7))</f>
        <v>0.0534590557217598</v>
      </c>
      <c r="AR65" s="26" t="n">
        <f aca="false">IF(AR62&gt;InputDataA_GeneralAssumptions!$D$70,InputDataA_GeneralAssumptions!$D$69,AQ65+(InputDataA_GeneralAssumptions!$D$69-$I$65)/(InputDataA_GeneralAssumptions!$D$70-InputDataA_GeneralAssumptions!$D$7))</f>
        <v>0.0534590557217598</v>
      </c>
      <c r="AS65" s="26" t="n">
        <f aca="false">IF(AS62&gt;InputDataA_GeneralAssumptions!$D$70,InputDataA_GeneralAssumptions!$D$69,AR65+(InputDataA_GeneralAssumptions!$D$69-$I$65)/(InputDataA_GeneralAssumptions!$D$70-InputDataA_GeneralAssumptions!$D$7))</f>
        <v>0.0534590557217598</v>
      </c>
      <c r="AT65" s="26" t="n">
        <f aca="false">IF(AT62&gt;InputDataA_GeneralAssumptions!$D$70,InputDataA_GeneralAssumptions!$D$69,AS65+(InputDataA_GeneralAssumptions!$D$69-$I$65)/(InputDataA_GeneralAssumptions!$D$70-InputDataA_GeneralAssumptions!$D$7))</f>
        <v>0.0534590557217598</v>
      </c>
      <c r="AU65" s="26" t="n">
        <f aca="false">IF(AU62&gt;InputDataA_GeneralAssumptions!$D$70,InputDataA_GeneralAssumptions!$D$69,AT65+(InputDataA_GeneralAssumptions!$D$69-$I$65)/(InputDataA_GeneralAssumptions!$D$70-InputDataA_GeneralAssumptions!$D$7))</f>
        <v>0.0534590557217598</v>
      </c>
      <c r="AV65" s="26" t="n">
        <f aca="false">IF(AV62&gt;InputDataA_GeneralAssumptions!$D$70,InputDataA_GeneralAssumptions!$D$69,AU65+(InputDataA_GeneralAssumptions!$D$69-$I$65)/(InputDataA_GeneralAssumptions!$D$70-InputDataA_GeneralAssumptions!$D$7))</f>
        <v>0.0534590557217598</v>
      </c>
      <c r="AW65" s="26" t="n">
        <f aca="false">IF(AW62&gt;InputDataA_GeneralAssumptions!$D$70,InputDataA_GeneralAssumptions!$D$69,AV65+(InputDataA_GeneralAssumptions!$D$69-$I$65)/(InputDataA_GeneralAssumptions!$D$70-InputDataA_GeneralAssumptions!$D$7))</f>
        <v>0.0534590557217598</v>
      </c>
      <c r="AX65" s="26" t="n">
        <f aca="false">IF(AX62&gt;InputDataA_GeneralAssumptions!$D$70,InputDataA_GeneralAssumptions!$D$69,AW65+(InputDataA_GeneralAssumptions!$D$69-$I$65)/(InputDataA_GeneralAssumptions!$D$70-InputDataA_GeneralAssumptions!$D$7))</f>
        <v>0.0534590557217598</v>
      </c>
      <c r="AY65" s="26" t="n">
        <f aca="false">IF(AY62&gt;InputDataA_GeneralAssumptions!$D$70,InputDataA_GeneralAssumptions!$D$69,AX65+(InputDataA_GeneralAssumptions!$D$69-$I$65)/(InputDataA_GeneralAssumptions!$D$70-InputDataA_GeneralAssumptions!$D$7))</f>
        <v>0.0534590557217598</v>
      </c>
      <c r="AZ65" s="26" t="n">
        <f aca="false">IF(AZ62&gt;InputDataA_GeneralAssumptions!$D$70,InputDataA_GeneralAssumptions!$D$69,AY65+(InputDataA_GeneralAssumptions!$D$69-$I$65)/(InputDataA_GeneralAssumptions!$D$70-InputDataA_GeneralAssumptions!$D$7))</f>
        <v>0.0534590557217598</v>
      </c>
      <c r="BA65" s="26" t="n">
        <f aca="false">IF(BA62&gt;InputDataA_GeneralAssumptions!$D$70,InputDataA_GeneralAssumptions!$D$69,AZ65+(InputDataA_GeneralAssumptions!$D$69-$I$65)/(InputDataA_GeneralAssumptions!$D$70-InputDataA_GeneralAssumptions!$D$7))</f>
        <v>0.0534590557217598</v>
      </c>
      <c r="BB65" s="26" t="n">
        <f aca="false">IF(BB62&gt;InputDataA_GeneralAssumptions!$D$70,InputDataA_GeneralAssumptions!$D$69,BA65+(InputDataA_GeneralAssumptions!$D$69-$I$65)/(InputDataA_GeneralAssumptions!$D$70-InputDataA_GeneralAssumptions!$D$7))</f>
        <v>0.0534590557217598</v>
      </c>
      <c r="BC65" s="26" t="n">
        <f aca="false">IF(BC62&gt;InputDataA_GeneralAssumptions!$D$70,InputDataA_GeneralAssumptions!$D$69,BB65+(InputDataA_GeneralAssumptions!$D$69-$I$65)/(InputDataA_GeneralAssumptions!$D$70-InputDataA_GeneralAssumptions!$D$7))</f>
        <v>0.0534590557217598</v>
      </c>
      <c r="BD65" s="26" t="n">
        <f aca="false">IF(BD62&gt;InputDataA_GeneralAssumptions!$D$70,InputDataA_GeneralAssumptions!$D$69,BC65+(InputDataA_GeneralAssumptions!$D$69-$I$65)/(InputDataA_GeneralAssumptions!$D$70-InputDataA_GeneralAssumptions!$D$7))</f>
        <v>0.0534590557217598</v>
      </c>
      <c r="BE65" s="26" t="n">
        <f aca="false">IF(BE62&gt;InputDataA_GeneralAssumptions!$D$70,InputDataA_GeneralAssumptions!$D$69,BD65+(InputDataA_GeneralAssumptions!$D$69-$I$65)/(InputDataA_GeneralAssumptions!$D$70-InputDataA_GeneralAssumptions!$D$7))</f>
        <v>0.0534590557217598</v>
      </c>
      <c r="BF65" s="26" t="n">
        <f aca="false">IF(BF62&gt;InputDataA_GeneralAssumptions!$D$70,InputDataA_GeneralAssumptions!$D$69,BE65+(InputDataA_GeneralAssumptions!$D$69-$I$65)/(InputDataA_GeneralAssumptions!$D$70-InputDataA_GeneralAssumptions!$D$7))</f>
        <v>0.0534590557217598</v>
      </c>
      <c r="BG65" s="26" t="n">
        <f aca="false">IF(BG62&gt;InputDataA_GeneralAssumptions!$D$70,InputDataA_GeneralAssumptions!$D$69,BF65+(InputDataA_GeneralAssumptions!$D$69-$I$65)/(InputDataA_GeneralAssumptions!$D$70-InputDataA_GeneralAssumptions!$D$7))</f>
        <v>0.0534590557217598</v>
      </c>
      <c r="BH65" s="26" t="n">
        <f aca="false">IF(BH62&gt;InputDataA_GeneralAssumptions!$D$70,InputDataA_GeneralAssumptions!$D$69,BG65+(InputDataA_GeneralAssumptions!$D$69-$I$65)/(InputDataA_GeneralAssumptions!$D$70-InputDataA_GeneralAssumptions!$D$7))</f>
        <v>0.0534590557217598</v>
      </c>
      <c r="BI65" s="26" t="n">
        <f aca="false">IF(BI62&gt;InputDataA_GeneralAssumptions!$D$70,InputDataA_GeneralAssumptions!$D$69,BH65+(InputDataA_GeneralAssumptions!$D$69-$I$65)/(InputDataA_GeneralAssumptions!$D$70-InputDataA_GeneralAssumptions!$D$7))</f>
        <v>0.0534590557217598</v>
      </c>
      <c r="BJ65" s="26" t="n">
        <f aca="false">IF(BJ62&gt;InputDataA_GeneralAssumptions!$D$70,InputDataA_GeneralAssumptions!$D$69,BI65+(InputDataA_GeneralAssumptions!$D$69-$I$65)/(InputDataA_GeneralAssumptions!$D$70-InputDataA_GeneralAssumptions!$D$7))</f>
        <v>0.0534590557217598</v>
      </c>
      <c r="BK65" s="26" t="n">
        <f aca="false">IF(BK62&gt;InputDataA_GeneralAssumptions!$D$70,InputDataA_GeneralAssumptions!$D$69,BJ65+(InputDataA_GeneralAssumptions!$D$69-$I$65)/(InputDataA_GeneralAssumptions!$D$70-InputDataA_GeneralAssumptions!$D$7))</f>
        <v>0.0534590557217598</v>
      </c>
      <c r="BL65" s="26" t="n">
        <f aca="false">IF(BL62&gt;InputDataA_GeneralAssumptions!$D$70,InputDataA_GeneralAssumptions!$D$69,BK65+(InputDataA_GeneralAssumptions!$D$69-$I$65)/(InputDataA_GeneralAssumptions!$D$70-InputDataA_GeneralAssumptions!$D$7))</f>
        <v>0.0534590557217598</v>
      </c>
      <c r="BM65" s="26" t="n">
        <f aca="false">IF(BM62&gt;InputDataA_GeneralAssumptions!$D$70,InputDataA_GeneralAssumptions!$D$69,BL65+(InputDataA_GeneralAssumptions!$D$69-$I$65)/(InputDataA_GeneralAssumptions!$D$70-InputDataA_GeneralAssumptions!$D$7))</f>
        <v>0.0534590557217598</v>
      </c>
      <c r="BN65" s="26" t="n">
        <f aca="false">IF(BN62&gt;InputDataA_GeneralAssumptions!$D$70,InputDataA_GeneralAssumptions!$D$69,BM65+(InputDataA_GeneralAssumptions!$D$69-$I$65)/(InputDataA_GeneralAssumptions!$D$70-InputDataA_GeneralAssumptions!$D$7))</f>
        <v>0.0534590557217598</v>
      </c>
      <c r="BO65" s="26" t="n">
        <f aca="false">IF(BO62&gt;InputDataA_GeneralAssumptions!$D$70,InputDataA_GeneralAssumptions!$D$69,BN65+(InputDataA_GeneralAssumptions!$D$69-$I$65)/(InputDataA_GeneralAssumptions!$D$70-InputDataA_GeneralAssumptions!$D$7))</f>
        <v>0.0534590557217598</v>
      </c>
      <c r="BP65" s="26" t="n">
        <f aca="false">IF(BP62&gt;InputDataA_GeneralAssumptions!$D$70,InputDataA_GeneralAssumptions!$D$69,BO65+(InputDataA_GeneralAssumptions!$D$69-$I$65)/(InputDataA_GeneralAssumptions!$D$70-InputDataA_GeneralAssumptions!$D$7))</f>
        <v>0.0534590557217598</v>
      </c>
      <c r="BQ65" s="26" t="n">
        <f aca="false">IF(BQ62&gt;InputDataA_GeneralAssumptions!$D$70,InputDataA_GeneralAssumptions!$D$69,BP65+(InputDataA_GeneralAssumptions!$D$69-$I$65)/(InputDataA_GeneralAssumptions!$D$70-InputDataA_GeneralAssumptions!$D$7))</f>
        <v>0.0534590557217598</v>
      </c>
      <c r="BR65" s="26" t="n">
        <f aca="false">IF(BR62&gt;InputDataA_GeneralAssumptions!$D$70,InputDataA_GeneralAssumptions!$D$69,BQ65+(InputDataA_GeneralAssumptions!$D$69-$I$65)/(InputDataA_GeneralAssumptions!$D$70-InputDataA_GeneralAssumptions!$D$7))</f>
        <v>0.0534590557217598</v>
      </c>
      <c r="BS65" s="26" t="n">
        <f aca="false">IF(BS62&gt;InputDataA_GeneralAssumptions!$D$70,InputDataA_GeneralAssumptions!$D$69,BR65+(InputDataA_GeneralAssumptions!$D$69-$I$65)/(InputDataA_GeneralAssumptions!$D$70-InputDataA_GeneralAssumptions!$D$7))</f>
        <v>0.0534590557217598</v>
      </c>
      <c r="BT65" s="26" t="n">
        <f aca="false">IF(BT62&gt;InputDataA_GeneralAssumptions!$D$70,InputDataA_GeneralAssumptions!$D$69,BS65+(InputDataA_GeneralAssumptions!$D$69-$I$65)/(InputDataA_GeneralAssumptions!$D$70-InputDataA_GeneralAssumptions!$D$7))</f>
        <v>0.0534590557217598</v>
      </c>
      <c r="BU65" s="26" t="n">
        <f aca="false">IF(BU62&gt;InputDataA_GeneralAssumptions!$D$70,InputDataA_GeneralAssumptions!$D$69,BT65+(InputDataA_GeneralAssumptions!$D$69-$I$65)/(InputDataA_GeneralAssumptions!$D$70-InputDataA_GeneralAssumptions!$D$7))</f>
        <v>0.0534590557217598</v>
      </c>
      <c r="BV65" s="26" t="n">
        <f aca="false">IF(BV62&gt;InputDataA_GeneralAssumptions!$D$70,InputDataA_GeneralAssumptions!$D$69,BU65+(InputDataA_GeneralAssumptions!$D$69-$I$65)/(InputDataA_GeneralAssumptions!$D$70-InputDataA_GeneralAssumptions!$D$7))</f>
        <v>0.0534590557217598</v>
      </c>
      <c r="BW65" s="26" t="n">
        <f aca="false">IF(BW62&gt;InputDataA_GeneralAssumptions!$D$70,InputDataA_GeneralAssumptions!$D$69,BV65+(InputDataA_GeneralAssumptions!$D$69-$I$65)/(InputDataA_GeneralAssumptions!$D$70-InputDataA_GeneralAssumptions!$D$7))</f>
        <v>0.0534590557217598</v>
      </c>
    </row>
    <row r="66" customFormat="false" ht="15.75" hidden="false" customHeight="false" outlineLevel="0" collapsed="false">
      <c r="B66" s="54" t="s">
        <v>164</v>
      </c>
      <c r="C66" s="55" t="s">
        <v>121</v>
      </c>
      <c r="D66" s="113" t="n">
        <f aca="false">IF(ISBLANK(D64)=TRUE(),D65,D64)</f>
        <v>0.0534590557217598</v>
      </c>
      <c r="E66" s="113" t="n">
        <f aca="false">IF(ISBLANK(E64)=TRUE(),D65,E64)</f>
        <v>0.0534590557217598</v>
      </c>
      <c r="F66" s="106"/>
      <c r="G66" s="114" t="s">
        <v>126</v>
      </c>
      <c r="H66" s="138" t="s">
        <v>121</v>
      </c>
      <c r="I66" s="115" t="n">
        <f aca="false">IF(AND(VLOOKUP(InputDataA_GeneralAssumptions!$D$60,DataSummary!$A$116:$B$117,2,FALSE())=1,VLOOKUP(InputDataA_GeneralAssumptions!$D$68,DataSummary!$A$111:$B$112,2,FALSE())=2),InputDataA_GeneralAssumptions!I$65, IF(AND(VLOOKUP(InputDataA_GeneralAssumptions!$D$60,DataSummary!$A$116:$B$117,2,FALSE())=1,VLOOKUP(InputDataA_GeneralAssumptions!$D$68,DataSummary!$A$111:$B$112,2,FALSE())=1), InputDataA_GeneralAssumptions!I$64,"Not an input"))</f>
        <v>0.0534590557217598</v>
      </c>
      <c r="J66" s="115" t="n">
        <f aca="false">IF(AND(VLOOKUP(InputDataA_GeneralAssumptions!$D$60,DataSummary!$A$116:$B$117,2,FALSE())=1,VLOOKUP(InputDataA_GeneralAssumptions!$D$68,DataSummary!$A$111:$B$112,2,FALSE())=2),InputDataA_GeneralAssumptions!J$65, IF(AND(VLOOKUP(InputDataA_GeneralAssumptions!$D$60,DataSummary!$A$116:$B$117,2,FALSE())=1,VLOOKUP(InputDataA_GeneralAssumptions!$D$68,DataSummary!$A$111:$B$112,2,FALSE())=1), InputDataA_GeneralAssumptions!J$64,"Not an input"))</f>
        <v>0.0534590557217598</v>
      </c>
      <c r="K66" s="115" t="n">
        <f aca="false">IF(AND(VLOOKUP(InputDataA_GeneralAssumptions!$D$60,DataSummary!$A$116:$B$117,2,FALSE())=1,VLOOKUP(InputDataA_GeneralAssumptions!$D$68,DataSummary!$A$111:$B$112,2,FALSE())=2),InputDataA_GeneralAssumptions!K$65, IF(AND(VLOOKUP(InputDataA_GeneralAssumptions!$D$60,DataSummary!$A$116:$B$117,2,FALSE())=1,VLOOKUP(InputDataA_GeneralAssumptions!$D$68,DataSummary!$A$111:$B$112,2,FALSE())=1), InputDataA_GeneralAssumptions!K$64,"Not an input"))</f>
        <v>0.0534590557217598</v>
      </c>
      <c r="L66" s="115" t="n">
        <f aca="false">IF(AND(VLOOKUP(InputDataA_GeneralAssumptions!$D$60,DataSummary!$A$116:$B$117,2,FALSE())=1,VLOOKUP(InputDataA_GeneralAssumptions!$D$68,DataSummary!$A$111:$B$112,2,FALSE())=2),InputDataA_GeneralAssumptions!L$65, IF(AND(VLOOKUP(InputDataA_GeneralAssumptions!$D$60,DataSummary!$A$116:$B$117,2,FALSE())=1,VLOOKUP(InputDataA_GeneralAssumptions!$D$68,DataSummary!$A$111:$B$112,2,FALSE())=1), InputDataA_GeneralAssumptions!L$64,"Not an input"))</f>
        <v>0.0534590557217598</v>
      </c>
      <c r="M66" s="115" t="n">
        <f aca="false">IF(AND(VLOOKUP(InputDataA_GeneralAssumptions!$D$60,DataSummary!$A$116:$B$117,2,FALSE())=1,VLOOKUP(InputDataA_GeneralAssumptions!$D$68,DataSummary!$A$111:$B$112,2,FALSE())=2),InputDataA_GeneralAssumptions!M$65, IF(AND(VLOOKUP(InputDataA_GeneralAssumptions!$D$60,DataSummary!$A$116:$B$117,2,FALSE())=1,VLOOKUP(InputDataA_GeneralAssumptions!$D$68,DataSummary!$A$111:$B$112,2,FALSE())=1), InputDataA_GeneralAssumptions!M$64,"Not an input"))</f>
        <v>0.0534590557217598</v>
      </c>
      <c r="N66" s="115" t="n">
        <f aca="false">IF(AND(VLOOKUP(InputDataA_GeneralAssumptions!$D$60,DataSummary!$A$116:$B$117,2,FALSE())=1,VLOOKUP(InputDataA_GeneralAssumptions!$D$68,DataSummary!$A$111:$B$112,2,FALSE())=2),InputDataA_GeneralAssumptions!N$65, IF(AND(VLOOKUP(InputDataA_GeneralAssumptions!$D$60,DataSummary!$A$116:$B$117,2,FALSE())=1,VLOOKUP(InputDataA_GeneralAssumptions!$D$68,DataSummary!$A$111:$B$112,2,FALSE())=1), InputDataA_GeneralAssumptions!N$64,"Not an input"))</f>
        <v>0.0534590557217598</v>
      </c>
      <c r="O66" s="115" t="n">
        <f aca="false">IF(AND(VLOOKUP(InputDataA_GeneralAssumptions!$D$60,DataSummary!$A$116:$B$117,2,FALSE())=1,VLOOKUP(InputDataA_GeneralAssumptions!$D$68,DataSummary!$A$111:$B$112,2,FALSE())=2),InputDataA_GeneralAssumptions!O$65, IF(AND(VLOOKUP(InputDataA_GeneralAssumptions!$D$60,DataSummary!$A$116:$B$117,2,FALSE())=1,VLOOKUP(InputDataA_GeneralAssumptions!$D$68,DataSummary!$A$111:$B$112,2,FALSE())=1), InputDataA_GeneralAssumptions!O$64,"Not an input"))</f>
        <v>0.0534590557217598</v>
      </c>
      <c r="P66" s="115" t="n">
        <f aca="false">IF(AND(VLOOKUP(InputDataA_GeneralAssumptions!$D$60,DataSummary!$A$116:$B$117,2,FALSE())=1,VLOOKUP(InputDataA_GeneralAssumptions!$D$68,DataSummary!$A$111:$B$112,2,FALSE())=2),InputDataA_GeneralAssumptions!P$65, IF(AND(VLOOKUP(InputDataA_GeneralAssumptions!$D$60,DataSummary!$A$116:$B$117,2,FALSE())=1,VLOOKUP(InputDataA_GeneralAssumptions!$D$68,DataSummary!$A$111:$B$112,2,FALSE())=1), InputDataA_GeneralAssumptions!P$64,"Not an input"))</f>
        <v>0.0534590557217598</v>
      </c>
      <c r="Q66" s="115" t="n">
        <f aca="false">IF(AND(VLOOKUP(InputDataA_GeneralAssumptions!$D$60,DataSummary!$A$116:$B$117,2,FALSE())=1,VLOOKUP(InputDataA_GeneralAssumptions!$D$68,DataSummary!$A$111:$B$112,2,FALSE())=2),InputDataA_GeneralAssumptions!Q$65, IF(AND(VLOOKUP(InputDataA_GeneralAssumptions!$D$60,DataSummary!$A$116:$B$117,2,FALSE())=1,VLOOKUP(InputDataA_GeneralAssumptions!$D$68,DataSummary!$A$111:$B$112,2,FALSE())=1), InputDataA_GeneralAssumptions!Q$64,"Not an input"))</f>
        <v>0.0534590557217598</v>
      </c>
      <c r="R66" s="115" t="n">
        <f aca="false">IF(AND(VLOOKUP(InputDataA_GeneralAssumptions!$D$60,DataSummary!$A$116:$B$117,2,FALSE())=1,VLOOKUP(InputDataA_GeneralAssumptions!$D$68,DataSummary!$A$111:$B$112,2,FALSE())=2),InputDataA_GeneralAssumptions!R$65, IF(AND(VLOOKUP(InputDataA_GeneralAssumptions!$D$60,DataSummary!$A$116:$B$117,2,FALSE())=1,VLOOKUP(InputDataA_GeneralAssumptions!$D$68,DataSummary!$A$111:$B$112,2,FALSE())=1), InputDataA_GeneralAssumptions!R$64,"Not an input"))</f>
        <v>0.0534590557217598</v>
      </c>
      <c r="S66" s="115" t="n">
        <f aca="false">IF(AND(VLOOKUP(InputDataA_GeneralAssumptions!$D$60,DataSummary!$A$116:$B$117,2,FALSE())=1,VLOOKUP(InputDataA_GeneralAssumptions!$D$68,DataSummary!$A$111:$B$112,2,FALSE())=2),InputDataA_GeneralAssumptions!S$65, IF(AND(VLOOKUP(InputDataA_GeneralAssumptions!$D$60,DataSummary!$A$116:$B$117,2,FALSE())=1,VLOOKUP(InputDataA_GeneralAssumptions!$D$68,DataSummary!$A$111:$B$112,2,FALSE())=1), InputDataA_GeneralAssumptions!S$64,"Not an input"))</f>
        <v>0.0534590557217598</v>
      </c>
      <c r="T66" s="115" t="n">
        <f aca="false">IF(AND(VLOOKUP(InputDataA_GeneralAssumptions!$D$60,DataSummary!$A$116:$B$117,2,FALSE())=1,VLOOKUP(InputDataA_GeneralAssumptions!$D$68,DataSummary!$A$111:$B$112,2,FALSE())=2),InputDataA_GeneralAssumptions!T$65, IF(AND(VLOOKUP(InputDataA_GeneralAssumptions!$D$60,DataSummary!$A$116:$B$117,2,FALSE())=1,VLOOKUP(InputDataA_GeneralAssumptions!$D$68,DataSummary!$A$111:$B$112,2,FALSE())=1), InputDataA_GeneralAssumptions!T$64,"Not an input"))</f>
        <v>0.0534590557217598</v>
      </c>
      <c r="U66" s="115" t="n">
        <f aca="false">IF(AND(VLOOKUP(InputDataA_GeneralAssumptions!$D$60,DataSummary!$A$116:$B$117,2,FALSE())=1,VLOOKUP(InputDataA_GeneralAssumptions!$D$68,DataSummary!$A$111:$B$112,2,FALSE())=2),InputDataA_GeneralAssumptions!U$65, IF(AND(VLOOKUP(InputDataA_GeneralAssumptions!$D$60,DataSummary!$A$116:$B$117,2,FALSE())=1,VLOOKUP(InputDataA_GeneralAssumptions!$D$68,DataSummary!$A$111:$B$112,2,FALSE())=1), InputDataA_GeneralAssumptions!U$64,"Not an input"))</f>
        <v>0.0534590557217598</v>
      </c>
      <c r="V66" s="115" t="n">
        <f aca="false">IF(AND(VLOOKUP(InputDataA_GeneralAssumptions!$D$60,DataSummary!$A$116:$B$117,2,FALSE())=1,VLOOKUP(InputDataA_GeneralAssumptions!$D$68,DataSummary!$A$111:$B$112,2,FALSE())=2),InputDataA_GeneralAssumptions!V$65, IF(AND(VLOOKUP(InputDataA_GeneralAssumptions!$D$60,DataSummary!$A$116:$B$117,2,FALSE())=1,VLOOKUP(InputDataA_GeneralAssumptions!$D$68,DataSummary!$A$111:$B$112,2,FALSE())=1), InputDataA_GeneralAssumptions!V$64,"Not an input"))</f>
        <v>0.0534590557217598</v>
      </c>
      <c r="W66" s="115" t="n">
        <f aca="false">IF(AND(VLOOKUP(InputDataA_GeneralAssumptions!$D$60,DataSummary!$A$116:$B$117,2,FALSE())=1,VLOOKUP(InputDataA_GeneralAssumptions!$D$68,DataSummary!$A$111:$B$112,2,FALSE())=2),InputDataA_GeneralAssumptions!W$65, IF(AND(VLOOKUP(InputDataA_GeneralAssumptions!$D$60,DataSummary!$A$116:$B$117,2,FALSE())=1,VLOOKUP(InputDataA_GeneralAssumptions!$D$68,DataSummary!$A$111:$B$112,2,FALSE())=1), InputDataA_GeneralAssumptions!W$64,"Not an input"))</f>
        <v>0.0534590557217598</v>
      </c>
      <c r="X66" s="115" t="n">
        <f aca="false">IF(AND(VLOOKUP(InputDataA_GeneralAssumptions!$D$60,DataSummary!$A$116:$B$117,2,FALSE())=1,VLOOKUP(InputDataA_GeneralAssumptions!$D$68,DataSummary!$A$111:$B$112,2,FALSE())=2),InputDataA_GeneralAssumptions!X$65, IF(AND(VLOOKUP(InputDataA_GeneralAssumptions!$D$60,DataSummary!$A$116:$B$117,2,FALSE())=1,VLOOKUP(InputDataA_GeneralAssumptions!$D$68,DataSummary!$A$111:$B$112,2,FALSE())=1), InputDataA_GeneralAssumptions!X$64,"Not an input"))</f>
        <v>0.0534590557217598</v>
      </c>
      <c r="Y66" s="115" t="n">
        <f aca="false">IF(AND(VLOOKUP(InputDataA_GeneralAssumptions!$D$60,DataSummary!$A$116:$B$117,2,FALSE())=1,VLOOKUP(InputDataA_GeneralAssumptions!$D$68,DataSummary!$A$111:$B$112,2,FALSE())=2),InputDataA_GeneralAssumptions!Y$65, IF(AND(VLOOKUP(InputDataA_GeneralAssumptions!$D$60,DataSummary!$A$116:$B$117,2,FALSE())=1,VLOOKUP(InputDataA_GeneralAssumptions!$D$68,DataSummary!$A$111:$B$112,2,FALSE())=1), InputDataA_GeneralAssumptions!Y$64,"Not an input"))</f>
        <v>0.0534590557217598</v>
      </c>
      <c r="Z66" s="115" t="n">
        <f aca="false">IF(AND(VLOOKUP(InputDataA_GeneralAssumptions!$D$60,DataSummary!$A$116:$B$117,2,FALSE())=1,VLOOKUP(InputDataA_GeneralAssumptions!$D$68,DataSummary!$A$111:$B$112,2,FALSE())=2),InputDataA_GeneralAssumptions!Z$65, IF(AND(VLOOKUP(InputDataA_GeneralAssumptions!$D$60,DataSummary!$A$116:$B$117,2,FALSE())=1,VLOOKUP(InputDataA_GeneralAssumptions!$D$68,DataSummary!$A$111:$B$112,2,FALSE())=1), InputDataA_GeneralAssumptions!Z$64,"Not an input"))</f>
        <v>0.0534590557217598</v>
      </c>
      <c r="AA66" s="115" t="n">
        <f aca="false">IF(AND(VLOOKUP(InputDataA_GeneralAssumptions!$D$60,DataSummary!$A$116:$B$117,2,FALSE())=1,VLOOKUP(InputDataA_GeneralAssumptions!$D$68,DataSummary!$A$111:$B$112,2,FALSE())=2),InputDataA_GeneralAssumptions!AA$65, IF(AND(VLOOKUP(InputDataA_GeneralAssumptions!$D$60,DataSummary!$A$116:$B$117,2,FALSE())=1,VLOOKUP(InputDataA_GeneralAssumptions!$D$68,DataSummary!$A$111:$B$112,2,FALSE())=1), InputDataA_GeneralAssumptions!AA$64,"Not an input"))</f>
        <v>0.0534590557217598</v>
      </c>
      <c r="AB66" s="115" t="n">
        <f aca="false">IF(AND(VLOOKUP(InputDataA_GeneralAssumptions!$D$60,DataSummary!$A$116:$B$117,2,FALSE())=1,VLOOKUP(InputDataA_GeneralAssumptions!$D$68,DataSummary!$A$111:$B$112,2,FALSE())=2),InputDataA_GeneralAssumptions!AB$65, IF(AND(VLOOKUP(InputDataA_GeneralAssumptions!$D$60,DataSummary!$A$116:$B$117,2,FALSE())=1,VLOOKUP(InputDataA_GeneralAssumptions!$D$68,DataSummary!$A$111:$B$112,2,FALSE())=1), InputDataA_GeneralAssumptions!AB$64,"Not an input"))</f>
        <v>0.0534590557217598</v>
      </c>
      <c r="AC66" s="115" t="n">
        <f aca="false">IF(AND(VLOOKUP(InputDataA_GeneralAssumptions!$D$60,DataSummary!$A$116:$B$117,2,FALSE())=1,VLOOKUP(InputDataA_GeneralAssumptions!$D$68,DataSummary!$A$111:$B$112,2,FALSE())=2),InputDataA_GeneralAssumptions!AC$65, IF(AND(VLOOKUP(InputDataA_GeneralAssumptions!$D$60,DataSummary!$A$116:$B$117,2,FALSE())=1,VLOOKUP(InputDataA_GeneralAssumptions!$D$68,DataSummary!$A$111:$B$112,2,FALSE())=1), InputDataA_GeneralAssumptions!AC$64,"Not an input"))</f>
        <v>0.0534590557217598</v>
      </c>
      <c r="AD66" s="115" t="n">
        <f aca="false">IF(AND(VLOOKUP(InputDataA_GeneralAssumptions!$D$60,DataSummary!$A$116:$B$117,2,FALSE())=1,VLOOKUP(InputDataA_GeneralAssumptions!$D$68,DataSummary!$A$111:$B$112,2,FALSE())=2),InputDataA_GeneralAssumptions!AD$65, IF(AND(VLOOKUP(InputDataA_GeneralAssumptions!$D$60,DataSummary!$A$116:$B$117,2,FALSE())=1,VLOOKUP(InputDataA_GeneralAssumptions!$D$68,DataSummary!$A$111:$B$112,2,FALSE())=1), InputDataA_GeneralAssumptions!AD$64,"Not an input"))</f>
        <v>0.0534590557217598</v>
      </c>
      <c r="AE66" s="115" t="n">
        <f aca="false">IF(AND(VLOOKUP(InputDataA_GeneralAssumptions!$D$60,DataSummary!$A$116:$B$117,2,FALSE())=1,VLOOKUP(InputDataA_GeneralAssumptions!$D$68,DataSummary!$A$111:$B$112,2,FALSE())=2),InputDataA_GeneralAssumptions!AE$65, IF(AND(VLOOKUP(InputDataA_GeneralAssumptions!$D$60,DataSummary!$A$116:$B$117,2,FALSE())=1,VLOOKUP(InputDataA_GeneralAssumptions!$D$68,DataSummary!$A$111:$B$112,2,FALSE())=1), InputDataA_GeneralAssumptions!AE$64,"Not an input"))</f>
        <v>0.0534590557217598</v>
      </c>
      <c r="AF66" s="115" t="n">
        <f aca="false">IF(AND(VLOOKUP(InputDataA_GeneralAssumptions!$D$60,DataSummary!$A$116:$B$117,2,FALSE())=1,VLOOKUP(InputDataA_GeneralAssumptions!$D$68,DataSummary!$A$111:$B$112,2,FALSE())=2),InputDataA_GeneralAssumptions!AF$65, IF(AND(VLOOKUP(InputDataA_GeneralAssumptions!$D$60,DataSummary!$A$116:$B$117,2,FALSE())=1,VLOOKUP(InputDataA_GeneralAssumptions!$D$68,DataSummary!$A$111:$B$112,2,FALSE())=1), InputDataA_GeneralAssumptions!AF$64,"Not an input"))</f>
        <v>0.0534590557217598</v>
      </c>
      <c r="AG66" s="115" t="n">
        <f aca="false">IF(AND(VLOOKUP(InputDataA_GeneralAssumptions!$D$60,DataSummary!$A$116:$B$117,2,FALSE())=1,VLOOKUP(InputDataA_GeneralAssumptions!$D$68,DataSummary!$A$111:$B$112,2,FALSE())=2),InputDataA_GeneralAssumptions!AG$65, IF(AND(VLOOKUP(InputDataA_GeneralAssumptions!$D$60,DataSummary!$A$116:$B$117,2,FALSE())=1,VLOOKUP(InputDataA_GeneralAssumptions!$D$68,DataSummary!$A$111:$B$112,2,FALSE())=1), InputDataA_GeneralAssumptions!AG$64,"Not an input"))</f>
        <v>0.0534590557217598</v>
      </c>
      <c r="AH66" s="115" t="n">
        <f aca="false">IF(AND(VLOOKUP(InputDataA_GeneralAssumptions!$D$60,DataSummary!$A$116:$B$117,2,FALSE())=1,VLOOKUP(InputDataA_GeneralAssumptions!$D$68,DataSummary!$A$111:$B$112,2,FALSE())=2),InputDataA_GeneralAssumptions!AH$65, IF(AND(VLOOKUP(InputDataA_GeneralAssumptions!$D$60,DataSummary!$A$116:$B$117,2,FALSE())=1,VLOOKUP(InputDataA_GeneralAssumptions!$D$68,DataSummary!$A$111:$B$112,2,FALSE())=1), InputDataA_GeneralAssumptions!AH$64,"Not an input"))</f>
        <v>0.0534590557217598</v>
      </c>
      <c r="AI66" s="115" t="n">
        <f aca="false">IF(AND(VLOOKUP(InputDataA_GeneralAssumptions!$D$60,DataSummary!$A$116:$B$117,2,FALSE())=1,VLOOKUP(InputDataA_GeneralAssumptions!$D$68,DataSummary!$A$111:$B$112,2,FALSE())=2),InputDataA_GeneralAssumptions!AI$65, IF(AND(VLOOKUP(InputDataA_GeneralAssumptions!$D$60,DataSummary!$A$116:$B$117,2,FALSE())=1,VLOOKUP(InputDataA_GeneralAssumptions!$D$68,DataSummary!$A$111:$B$112,2,FALSE())=1), InputDataA_GeneralAssumptions!AI$64,"Not an input"))</f>
        <v>0.0534590557217598</v>
      </c>
      <c r="AJ66" s="115" t="n">
        <f aca="false">IF(AND(VLOOKUP(InputDataA_GeneralAssumptions!$D$60,DataSummary!$A$116:$B$117,2,FALSE())=1,VLOOKUP(InputDataA_GeneralAssumptions!$D$68,DataSummary!$A$111:$B$112,2,FALSE())=2),InputDataA_GeneralAssumptions!AJ$65, IF(AND(VLOOKUP(InputDataA_GeneralAssumptions!$D$60,DataSummary!$A$116:$B$117,2,FALSE())=1,VLOOKUP(InputDataA_GeneralAssumptions!$D$68,DataSummary!$A$111:$B$112,2,FALSE())=1), InputDataA_GeneralAssumptions!AJ$64,"Not an input"))</f>
        <v>0.0534590557217598</v>
      </c>
      <c r="AK66" s="115" t="n">
        <f aca="false">IF(AND(VLOOKUP(InputDataA_GeneralAssumptions!$D$60,DataSummary!$A$116:$B$117,2,FALSE())=1,VLOOKUP(InputDataA_GeneralAssumptions!$D$68,DataSummary!$A$111:$B$112,2,FALSE())=2),InputDataA_GeneralAssumptions!AK$65, IF(AND(VLOOKUP(InputDataA_GeneralAssumptions!$D$60,DataSummary!$A$116:$B$117,2,FALSE())=1,VLOOKUP(InputDataA_GeneralAssumptions!$D$68,DataSummary!$A$111:$B$112,2,FALSE())=1), InputDataA_GeneralAssumptions!AK$64,"Not an input"))</f>
        <v>0.0534590557217598</v>
      </c>
      <c r="AL66" s="115" t="n">
        <f aca="false">IF(AND(VLOOKUP(InputDataA_GeneralAssumptions!$D$60,DataSummary!$A$116:$B$117,2,FALSE())=1,VLOOKUP(InputDataA_GeneralAssumptions!$D$68,DataSummary!$A$111:$B$112,2,FALSE())=2),InputDataA_GeneralAssumptions!AL$65, IF(AND(VLOOKUP(InputDataA_GeneralAssumptions!$D$60,DataSummary!$A$116:$B$117,2,FALSE())=1,VLOOKUP(InputDataA_GeneralAssumptions!$D$68,DataSummary!$A$111:$B$112,2,FALSE())=1), InputDataA_GeneralAssumptions!AL$64,"Not an input"))</f>
        <v>0.0534590557217598</v>
      </c>
      <c r="AM66" s="115" t="n">
        <f aca="false">IF(AND(VLOOKUP(InputDataA_GeneralAssumptions!$D$60,DataSummary!$A$116:$B$117,2,FALSE())=1,VLOOKUP(InputDataA_GeneralAssumptions!$D$68,DataSummary!$A$111:$B$112,2,FALSE())=2),InputDataA_GeneralAssumptions!AM$65, IF(AND(VLOOKUP(InputDataA_GeneralAssumptions!$D$60,DataSummary!$A$116:$B$117,2,FALSE())=1,VLOOKUP(InputDataA_GeneralAssumptions!$D$68,DataSummary!$A$111:$B$112,2,FALSE())=1), InputDataA_GeneralAssumptions!AM$64,"Not an input"))</f>
        <v>0.0534590557217598</v>
      </c>
      <c r="AN66" s="115" t="n">
        <f aca="false">IF(AND(VLOOKUP(InputDataA_GeneralAssumptions!$D$60,DataSummary!$A$116:$B$117,2,FALSE())=1,VLOOKUP(InputDataA_GeneralAssumptions!$D$68,DataSummary!$A$111:$B$112,2,FALSE())=2),InputDataA_GeneralAssumptions!AN$65, IF(AND(VLOOKUP(InputDataA_GeneralAssumptions!$D$60,DataSummary!$A$116:$B$117,2,FALSE())=1,VLOOKUP(InputDataA_GeneralAssumptions!$D$68,DataSummary!$A$111:$B$112,2,FALSE())=1), InputDataA_GeneralAssumptions!AN$64,"Not an input"))</f>
        <v>0.0534590557217598</v>
      </c>
      <c r="AO66" s="115" t="n">
        <f aca="false">IF(AND(VLOOKUP(InputDataA_GeneralAssumptions!$D$60,DataSummary!$A$116:$B$117,2,FALSE())=1,VLOOKUP(InputDataA_GeneralAssumptions!$D$68,DataSummary!$A$111:$B$112,2,FALSE())=2),InputDataA_GeneralAssumptions!AO$65, IF(AND(VLOOKUP(InputDataA_GeneralAssumptions!$D$60,DataSummary!$A$116:$B$117,2,FALSE())=1,VLOOKUP(InputDataA_GeneralAssumptions!$D$68,DataSummary!$A$111:$B$112,2,FALSE())=1), InputDataA_GeneralAssumptions!AO$64,"Not an input"))</f>
        <v>0.0534590557217598</v>
      </c>
      <c r="AP66" s="115" t="n">
        <f aca="false">IF(AND(VLOOKUP(InputDataA_GeneralAssumptions!$D$60,DataSummary!$A$116:$B$117,2,FALSE())=1,VLOOKUP(InputDataA_GeneralAssumptions!$D$68,DataSummary!$A$111:$B$112,2,FALSE())=2),InputDataA_GeneralAssumptions!AP$65, IF(AND(VLOOKUP(InputDataA_GeneralAssumptions!$D$60,DataSummary!$A$116:$B$117,2,FALSE())=1,VLOOKUP(InputDataA_GeneralAssumptions!$D$68,DataSummary!$A$111:$B$112,2,FALSE())=1), InputDataA_GeneralAssumptions!AP$64,"Not an input"))</f>
        <v>0.0534590557217598</v>
      </c>
      <c r="AQ66" s="115" t="n">
        <f aca="false">IF(AND(VLOOKUP(InputDataA_GeneralAssumptions!$D$60,DataSummary!$A$116:$B$117,2,FALSE())=1,VLOOKUP(InputDataA_GeneralAssumptions!$D$68,DataSummary!$A$111:$B$112,2,FALSE())=2),InputDataA_GeneralAssumptions!AQ$65, IF(AND(VLOOKUP(InputDataA_GeneralAssumptions!$D$60,DataSummary!$A$116:$B$117,2,FALSE())=1,VLOOKUP(InputDataA_GeneralAssumptions!$D$68,DataSummary!$A$111:$B$112,2,FALSE())=1), InputDataA_GeneralAssumptions!AQ$64,"Not an input"))</f>
        <v>0.0534590557217598</v>
      </c>
      <c r="AR66" s="115" t="n">
        <f aca="false">IF(AND(VLOOKUP(InputDataA_GeneralAssumptions!$D$60,DataSummary!$A$116:$B$117,2,FALSE())=1,VLOOKUP(InputDataA_GeneralAssumptions!$D$68,DataSummary!$A$111:$B$112,2,FALSE())=2),InputDataA_GeneralAssumptions!AR$65, IF(AND(VLOOKUP(InputDataA_GeneralAssumptions!$D$60,DataSummary!$A$116:$B$117,2,FALSE())=1,VLOOKUP(InputDataA_GeneralAssumptions!$D$68,DataSummary!$A$111:$B$112,2,FALSE())=1), InputDataA_GeneralAssumptions!AR$64,"Not an input"))</f>
        <v>0.0534590557217598</v>
      </c>
      <c r="AS66" s="115" t="n">
        <f aca="false">IF(AND(VLOOKUP(InputDataA_GeneralAssumptions!$D$60,DataSummary!$A$116:$B$117,2,FALSE())=1,VLOOKUP(InputDataA_GeneralAssumptions!$D$68,DataSummary!$A$111:$B$112,2,FALSE())=2),InputDataA_GeneralAssumptions!AS$65, IF(AND(VLOOKUP(InputDataA_GeneralAssumptions!$D$60,DataSummary!$A$116:$B$117,2,FALSE())=1,VLOOKUP(InputDataA_GeneralAssumptions!$D$68,DataSummary!$A$111:$B$112,2,FALSE())=1), InputDataA_GeneralAssumptions!AS$64,"Not an input"))</f>
        <v>0.0534590557217598</v>
      </c>
      <c r="AT66" s="115" t="n">
        <f aca="false">IF(AND(VLOOKUP(InputDataA_GeneralAssumptions!$D$60,DataSummary!$A$116:$B$117,2,FALSE())=1,VLOOKUP(InputDataA_GeneralAssumptions!$D$68,DataSummary!$A$111:$B$112,2,FALSE())=2),InputDataA_GeneralAssumptions!AT$65, IF(AND(VLOOKUP(InputDataA_GeneralAssumptions!$D$60,DataSummary!$A$116:$B$117,2,FALSE())=1,VLOOKUP(InputDataA_GeneralAssumptions!$D$68,DataSummary!$A$111:$B$112,2,FALSE())=1), InputDataA_GeneralAssumptions!AT$64,"Not an input"))</f>
        <v>0.0534590557217598</v>
      </c>
      <c r="AU66" s="115" t="n">
        <f aca="false">IF(AND(VLOOKUP(InputDataA_GeneralAssumptions!$D$60,DataSummary!$A$116:$B$117,2,FALSE())=1,VLOOKUP(InputDataA_GeneralAssumptions!$D$68,DataSummary!$A$111:$B$112,2,FALSE())=2),InputDataA_GeneralAssumptions!AU$65, IF(AND(VLOOKUP(InputDataA_GeneralAssumptions!$D$60,DataSummary!$A$116:$B$117,2,FALSE())=1,VLOOKUP(InputDataA_GeneralAssumptions!$D$68,DataSummary!$A$111:$B$112,2,FALSE())=1), InputDataA_GeneralAssumptions!AU$64,"Not an input"))</f>
        <v>0.0534590557217598</v>
      </c>
      <c r="AV66" s="115" t="n">
        <f aca="false">IF(AND(VLOOKUP(InputDataA_GeneralAssumptions!$D$60,DataSummary!$A$116:$B$117,2,FALSE())=1,VLOOKUP(InputDataA_GeneralAssumptions!$D$68,DataSummary!$A$111:$B$112,2,FALSE())=2),InputDataA_GeneralAssumptions!AV$65, IF(AND(VLOOKUP(InputDataA_GeneralAssumptions!$D$60,DataSummary!$A$116:$B$117,2,FALSE())=1,VLOOKUP(InputDataA_GeneralAssumptions!$D$68,DataSummary!$A$111:$B$112,2,FALSE())=1), InputDataA_GeneralAssumptions!AV$64,"Not an input"))</f>
        <v>0.0534590557217598</v>
      </c>
      <c r="AW66" s="115" t="n">
        <f aca="false">IF(AND(VLOOKUP(InputDataA_GeneralAssumptions!$D$60,DataSummary!$A$116:$B$117,2,FALSE())=1,VLOOKUP(InputDataA_GeneralAssumptions!$D$68,DataSummary!$A$111:$B$112,2,FALSE())=2),InputDataA_GeneralAssumptions!AW$65, IF(AND(VLOOKUP(InputDataA_GeneralAssumptions!$D$60,DataSummary!$A$116:$B$117,2,FALSE())=1,VLOOKUP(InputDataA_GeneralAssumptions!$D$68,DataSummary!$A$111:$B$112,2,FALSE())=1), InputDataA_GeneralAssumptions!AW$64,"Not an input"))</f>
        <v>0.0534590557217598</v>
      </c>
      <c r="AX66" s="115" t="n">
        <f aca="false">IF(AND(VLOOKUP(InputDataA_GeneralAssumptions!$D$60,DataSummary!$A$116:$B$117,2,FALSE())=1,VLOOKUP(InputDataA_GeneralAssumptions!$D$68,DataSummary!$A$111:$B$112,2,FALSE())=2),InputDataA_GeneralAssumptions!AX$65, IF(AND(VLOOKUP(InputDataA_GeneralAssumptions!$D$60,DataSummary!$A$116:$B$117,2,FALSE())=1,VLOOKUP(InputDataA_GeneralAssumptions!$D$68,DataSummary!$A$111:$B$112,2,FALSE())=1), InputDataA_GeneralAssumptions!AX$64,"Not an input"))</f>
        <v>0.0534590557217598</v>
      </c>
      <c r="AY66" s="115" t="n">
        <f aca="false">IF(AND(VLOOKUP(InputDataA_GeneralAssumptions!$D$60,DataSummary!$A$116:$B$117,2,FALSE())=1,VLOOKUP(InputDataA_GeneralAssumptions!$D$68,DataSummary!$A$111:$B$112,2,FALSE())=2),InputDataA_GeneralAssumptions!AY$65, IF(AND(VLOOKUP(InputDataA_GeneralAssumptions!$D$60,DataSummary!$A$116:$B$117,2,FALSE())=1,VLOOKUP(InputDataA_GeneralAssumptions!$D$68,DataSummary!$A$111:$B$112,2,FALSE())=1), InputDataA_GeneralAssumptions!AY$64,"Not an input"))</f>
        <v>0.0534590557217598</v>
      </c>
      <c r="AZ66" s="115" t="n">
        <f aca="false">IF(AND(VLOOKUP(InputDataA_GeneralAssumptions!$D$60,DataSummary!$A$116:$B$117,2,FALSE())=1,VLOOKUP(InputDataA_GeneralAssumptions!$D$68,DataSummary!$A$111:$B$112,2,FALSE())=2),InputDataA_GeneralAssumptions!AZ$65, IF(AND(VLOOKUP(InputDataA_GeneralAssumptions!$D$60,DataSummary!$A$116:$B$117,2,FALSE())=1,VLOOKUP(InputDataA_GeneralAssumptions!$D$68,DataSummary!$A$111:$B$112,2,FALSE())=1), InputDataA_GeneralAssumptions!AZ$64,"Not an input"))</f>
        <v>0.0534590557217598</v>
      </c>
      <c r="BA66" s="115" t="n">
        <f aca="false">IF(AND(VLOOKUP(InputDataA_GeneralAssumptions!$D$60,DataSummary!$A$116:$B$117,2,FALSE())=1,VLOOKUP(InputDataA_GeneralAssumptions!$D$68,DataSummary!$A$111:$B$112,2,FALSE())=2),InputDataA_GeneralAssumptions!BA$65, IF(AND(VLOOKUP(InputDataA_GeneralAssumptions!$D$60,DataSummary!$A$116:$B$117,2,FALSE())=1,VLOOKUP(InputDataA_GeneralAssumptions!$D$68,DataSummary!$A$111:$B$112,2,FALSE())=1), InputDataA_GeneralAssumptions!BA$64,"Not an input"))</f>
        <v>0.0534590557217598</v>
      </c>
      <c r="BB66" s="115" t="n">
        <f aca="false">IF(AND(VLOOKUP(InputDataA_GeneralAssumptions!$D$60,DataSummary!$A$116:$B$117,2,FALSE())=1,VLOOKUP(InputDataA_GeneralAssumptions!$D$68,DataSummary!$A$111:$B$112,2,FALSE())=2),InputDataA_GeneralAssumptions!BB$65, IF(AND(VLOOKUP(InputDataA_GeneralAssumptions!$D$60,DataSummary!$A$116:$B$117,2,FALSE())=1,VLOOKUP(InputDataA_GeneralAssumptions!$D$68,DataSummary!$A$111:$B$112,2,FALSE())=1), InputDataA_GeneralAssumptions!BB$64,"Not an input"))</f>
        <v>0.0534590557217598</v>
      </c>
      <c r="BC66" s="115" t="n">
        <f aca="false">IF(AND(VLOOKUP(InputDataA_GeneralAssumptions!$D$60,DataSummary!$A$116:$B$117,2,FALSE())=1,VLOOKUP(InputDataA_GeneralAssumptions!$D$68,DataSummary!$A$111:$B$112,2,FALSE())=2),InputDataA_GeneralAssumptions!BC$65, IF(AND(VLOOKUP(InputDataA_GeneralAssumptions!$D$60,DataSummary!$A$116:$B$117,2,FALSE())=1,VLOOKUP(InputDataA_GeneralAssumptions!$D$68,DataSummary!$A$111:$B$112,2,FALSE())=1), InputDataA_GeneralAssumptions!BC$64,"Not an input"))</f>
        <v>0.0534590557217598</v>
      </c>
      <c r="BD66" s="115" t="n">
        <f aca="false">IF(AND(VLOOKUP(InputDataA_GeneralAssumptions!$D$60,DataSummary!$A$116:$B$117,2,FALSE())=1,VLOOKUP(InputDataA_GeneralAssumptions!$D$68,DataSummary!$A$111:$B$112,2,FALSE())=2),InputDataA_GeneralAssumptions!BD$65, IF(AND(VLOOKUP(InputDataA_GeneralAssumptions!$D$60,DataSummary!$A$116:$B$117,2,FALSE())=1,VLOOKUP(InputDataA_GeneralAssumptions!$D$68,DataSummary!$A$111:$B$112,2,FALSE())=1), InputDataA_GeneralAssumptions!BD$64,"Not an input"))</f>
        <v>0.0534590557217598</v>
      </c>
      <c r="BE66" s="115" t="n">
        <f aca="false">IF(AND(VLOOKUP(InputDataA_GeneralAssumptions!$D$60,DataSummary!$A$116:$B$117,2,FALSE())=1,VLOOKUP(InputDataA_GeneralAssumptions!$D$68,DataSummary!$A$111:$B$112,2,FALSE())=2),InputDataA_GeneralAssumptions!BE$65, IF(AND(VLOOKUP(InputDataA_GeneralAssumptions!$D$60,DataSummary!$A$116:$B$117,2,FALSE())=1,VLOOKUP(InputDataA_GeneralAssumptions!$D$68,DataSummary!$A$111:$B$112,2,FALSE())=1), InputDataA_GeneralAssumptions!BE$64,"Not an input"))</f>
        <v>0.0534590557217598</v>
      </c>
      <c r="BF66" s="115" t="n">
        <f aca="false">IF(AND(VLOOKUP(InputDataA_GeneralAssumptions!$D$60,DataSummary!$A$116:$B$117,2,FALSE())=1,VLOOKUP(InputDataA_GeneralAssumptions!$D$68,DataSummary!$A$111:$B$112,2,FALSE())=2),InputDataA_GeneralAssumptions!BF$65, IF(AND(VLOOKUP(InputDataA_GeneralAssumptions!$D$60,DataSummary!$A$116:$B$117,2,FALSE())=1,VLOOKUP(InputDataA_GeneralAssumptions!$D$68,DataSummary!$A$111:$B$112,2,FALSE())=1), InputDataA_GeneralAssumptions!BF$64,"Not an input"))</f>
        <v>0.0534590557217598</v>
      </c>
      <c r="BG66" s="115" t="n">
        <f aca="false">IF(AND(VLOOKUP(InputDataA_GeneralAssumptions!$D$60,DataSummary!$A$116:$B$117,2,FALSE())=1,VLOOKUP(InputDataA_GeneralAssumptions!$D$68,DataSummary!$A$111:$B$112,2,FALSE())=2),InputDataA_GeneralAssumptions!BG$65, IF(AND(VLOOKUP(InputDataA_GeneralAssumptions!$D$60,DataSummary!$A$116:$B$117,2,FALSE())=1,VLOOKUP(InputDataA_GeneralAssumptions!$D$68,DataSummary!$A$111:$B$112,2,FALSE())=1), InputDataA_GeneralAssumptions!BG$64,"Not an input"))</f>
        <v>0.0534590557217598</v>
      </c>
      <c r="BH66" s="115" t="n">
        <f aca="false">IF(AND(VLOOKUP(InputDataA_GeneralAssumptions!$D$60,DataSummary!$A$116:$B$117,2,FALSE())=1,VLOOKUP(InputDataA_GeneralAssumptions!$D$68,DataSummary!$A$111:$B$112,2,FALSE())=2),InputDataA_GeneralAssumptions!BH$65, IF(AND(VLOOKUP(InputDataA_GeneralAssumptions!$D$60,DataSummary!$A$116:$B$117,2,FALSE())=1,VLOOKUP(InputDataA_GeneralAssumptions!$D$68,DataSummary!$A$111:$B$112,2,FALSE())=1), InputDataA_GeneralAssumptions!BH$64,"Not an input"))</f>
        <v>0.0534590557217598</v>
      </c>
      <c r="BI66" s="115" t="n">
        <f aca="false">IF(AND(VLOOKUP(InputDataA_GeneralAssumptions!$D$60,DataSummary!$A$116:$B$117,2,FALSE())=1,VLOOKUP(InputDataA_GeneralAssumptions!$D$68,DataSummary!$A$111:$B$112,2,FALSE())=2),InputDataA_GeneralAssumptions!BI$65, IF(AND(VLOOKUP(InputDataA_GeneralAssumptions!$D$60,DataSummary!$A$116:$B$117,2,FALSE())=1,VLOOKUP(InputDataA_GeneralAssumptions!$D$68,DataSummary!$A$111:$B$112,2,FALSE())=1), InputDataA_GeneralAssumptions!BI$64,"Not an input"))</f>
        <v>0.0534590557217598</v>
      </c>
      <c r="BJ66" s="115" t="n">
        <f aca="false">IF(AND(VLOOKUP(InputDataA_GeneralAssumptions!$D$60,DataSummary!$A$116:$B$117,2,FALSE())=1,VLOOKUP(InputDataA_GeneralAssumptions!$D$68,DataSummary!$A$111:$B$112,2,FALSE())=2),InputDataA_GeneralAssumptions!BJ$65, IF(AND(VLOOKUP(InputDataA_GeneralAssumptions!$D$60,DataSummary!$A$116:$B$117,2,FALSE())=1,VLOOKUP(InputDataA_GeneralAssumptions!$D$68,DataSummary!$A$111:$B$112,2,FALSE())=1), InputDataA_GeneralAssumptions!BJ$64,"Not an input"))</f>
        <v>0.0534590557217598</v>
      </c>
      <c r="BK66" s="115" t="n">
        <f aca="false">IF(AND(VLOOKUP(InputDataA_GeneralAssumptions!$D$60,DataSummary!$A$116:$B$117,2,FALSE())=1,VLOOKUP(InputDataA_GeneralAssumptions!$D$68,DataSummary!$A$111:$B$112,2,FALSE())=2),InputDataA_GeneralAssumptions!BK$65, IF(AND(VLOOKUP(InputDataA_GeneralAssumptions!$D$60,DataSummary!$A$116:$B$117,2,FALSE())=1,VLOOKUP(InputDataA_GeneralAssumptions!$D$68,DataSummary!$A$111:$B$112,2,FALSE())=1), InputDataA_GeneralAssumptions!BK$64,"Not an input"))</f>
        <v>0.0534590557217598</v>
      </c>
      <c r="BL66" s="115" t="n">
        <f aca="false">IF(AND(VLOOKUP(InputDataA_GeneralAssumptions!$D$60,DataSummary!$A$116:$B$117,2,FALSE())=1,VLOOKUP(InputDataA_GeneralAssumptions!$D$68,DataSummary!$A$111:$B$112,2,FALSE())=2),InputDataA_GeneralAssumptions!BL$65, IF(AND(VLOOKUP(InputDataA_GeneralAssumptions!$D$60,DataSummary!$A$116:$B$117,2,FALSE())=1,VLOOKUP(InputDataA_GeneralAssumptions!$D$68,DataSummary!$A$111:$B$112,2,FALSE())=1), InputDataA_GeneralAssumptions!BL$64,"Not an input"))</f>
        <v>0.0534590557217598</v>
      </c>
      <c r="BM66" s="115" t="n">
        <f aca="false">IF(AND(VLOOKUP(InputDataA_GeneralAssumptions!$D$60,DataSummary!$A$116:$B$117,2,FALSE())=1,VLOOKUP(InputDataA_GeneralAssumptions!$D$68,DataSummary!$A$111:$B$112,2,FALSE())=2),InputDataA_GeneralAssumptions!BM$65, IF(AND(VLOOKUP(InputDataA_GeneralAssumptions!$D$60,DataSummary!$A$116:$B$117,2,FALSE())=1,VLOOKUP(InputDataA_GeneralAssumptions!$D$68,DataSummary!$A$111:$B$112,2,FALSE())=1), InputDataA_GeneralAssumptions!BM$64,"Not an input"))</f>
        <v>0.0534590557217598</v>
      </c>
      <c r="BN66" s="115" t="n">
        <f aca="false">IF(AND(VLOOKUP(InputDataA_GeneralAssumptions!$D$60,DataSummary!$A$116:$B$117,2,FALSE())=1,VLOOKUP(InputDataA_GeneralAssumptions!$D$68,DataSummary!$A$111:$B$112,2,FALSE())=2),InputDataA_GeneralAssumptions!BN$65, IF(AND(VLOOKUP(InputDataA_GeneralAssumptions!$D$60,DataSummary!$A$116:$B$117,2,FALSE())=1,VLOOKUP(InputDataA_GeneralAssumptions!$D$68,DataSummary!$A$111:$B$112,2,FALSE())=1), InputDataA_GeneralAssumptions!BN$64,"Not an input"))</f>
        <v>0.0534590557217598</v>
      </c>
      <c r="BO66" s="115" t="n">
        <f aca="false">IF(AND(VLOOKUP(InputDataA_GeneralAssumptions!$D$60,DataSummary!$A$116:$B$117,2,FALSE())=1,VLOOKUP(InputDataA_GeneralAssumptions!$D$68,DataSummary!$A$111:$B$112,2,FALSE())=2),InputDataA_GeneralAssumptions!BO$65, IF(AND(VLOOKUP(InputDataA_GeneralAssumptions!$D$60,DataSummary!$A$116:$B$117,2,FALSE())=1,VLOOKUP(InputDataA_GeneralAssumptions!$D$68,DataSummary!$A$111:$B$112,2,FALSE())=1), InputDataA_GeneralAssumptions!BO$64,"Not an input"))</f>
        <v>0.0534590557217598</v>
      </c>
      <c r="BP66" s="115" t="n">
        <f aca="false">IF(AND(VLOOKUP(InputDataA_GeneralAssumptions!$D$60,DataSummary!$A$116:$B$117,2,FALSE())=1,VLOOKUP(InputDataA_GeneralAssumptions!$D$68,DataSummary!$A$111:$B$112,2,FALSE())=2),InputDataA_GeneralAssumptions!BP$65, IF(AND(VLOOKUP(InputDataA_GeneralAssumptions!$D$60,DataSummary!$A$116:$B$117,2,FALSE())=1,VLOOKUP(InputDataA_GeneralAssumptions!$D$68,DataSummary!$A$111:$B$112,2,FALSE())=1), InputDataA_GeneralAssumptions!BP$64,"Not an input"))</f>
        <v>0.0534590557217598</v>
      </c>
      <c r="BQ66" s="115" t="n">
        <f aca="false">IF(AND(VLOOKUP(InputDataA_GeneralAssumptions!$D$60,DataSummary!$A$116:$B$117,2,FALSE())=1,VLOOKUP(InputDataA_GeneralAssumptions!$D$68,DataSummary!$A$111:$B$112,2,FALSE())=2),InputDataA_GeneralAssumptions!BQ$65, IF(AND(VLOOKUP(InputDataA_GeneralAssumptions!$D$60,DataSummary!$A$116:$B$117,2,FALSE())=1,VLOOKUP(InputDataA_GeneralAssumptions!$D$68,DataSummary!$A$111:$B$112,2,FALSE())=1), InputDataA_GeneralAssumptions!BQ$64,"Not an input"))</f>
        <v>0.0534590557217598</v>
      </c>
      <c r="BR66" s="115" t="n">
        <f aca="false">IF(AND(VLOOKUP(InputDataA_GeneralAssumptions!$D$60,DataSummary!$A$116:$B$117,2,FALSE())=1,VLOOKUP(InputDataA_GeneralAssumptions!$D$68,DataSummary!$A$111:$B$112,2,FALSE())=2),InputDataA_GeneralAssumptions!BR$65, IF(AND(VLOOKUP(InputDataA_GeneralAssumptions!$D$60,DataSummary!$A$116:$B$117,2,FALSE())=1,VLOOKUP(InputDataA_GeneralAssumptions!$D$68,DataSummary!$A$111:$B$112,2,FALSE())=1), InputDataA_GeneralAssumptions!BR$64,"Not an input"))</f>
        <v>0.0534590557217598</v>
      </c>
      <c r="BS66" s="115" t="n">
        <f aca="false">IF(AND(VLOOKUP(InputDataA_GeneralAssumptions!$D$60,DataSummary!$A$116:$B$117,2,FALSE())=1,VLOOKUP(InputDataA_GeneralAssumptions!$D$68,DataSummary!$A$111:$B$112,2,FALSE())=2),InputDataA_GeneralAssumptions!BS$65, IF(AND(VLOOKUP(InputDataA_GeneralAssumptions!$D$60,DataSummary!$A$116:$B$117,2,FALSE())=1,VLOOKUP(InputDataA_GeneralAssumptions!$D$68,DataSummary!$A$111:$B$112,2,FALSE())=1), InputDataA_GeneralAssumptions!BS$64,"Not an input"))</f>
        <v>0.0534590557217598</v>
      </c>
      <c r="BT66" s="115" t="n">
        <f aca="false">IF(AND(VLOOKUP(InputDataA_GeneralAssumptions!$D$60,DataSummary!$A$116:$B$117,2,FALSE())=1,VLOOKUP(InputDataA_GeneralAssumptions!$D$68,DataSummary!$A$111:$B$112,2,FALSE())=2),InputDataA_GeneralAssumptions!BT$65, IF(AND(VLOOKUP(InputDataA_GeneralAssumptions!$D$60,DataSummary!$A$116:$B$117,2,FALSE())=1,VLOOKUP(InputDataA_GeneralAssumptions!$D$68,DataSummary!$A$111:$B$112,2,FALSE())=1), InputDataA_GeneralAssumptions!BT$64,"Not an input"))</f>
        <v>0.0534590557217598</v>
      </c>
      <c r="BU66" s="115" t="n">
        <f aca="false">IF(AND(VLOOKUP(InputDataA_GeneralAssumptions!$D$60,DataSummary!$A$116:$B$117,2,FALSE())=1,VLOOKUP(InputDataA_GeneralAssumptions!$D$68,DataSummary!$A$111:$B$112,2,FALSE())=2),InputDataA_GeneralAssumptions!BU$65, IF(AND(VLOOKUP(InputDataA_GeneralAssumptions!$D$60,DataSummary!$A$116:$B$117,2,FALSE())=1,VLOOKUP(InputDataA_GeneralAssumptions!$D$68,DataSummary!$A$111:$B$112,2,FALSE())=1), InputDataA_GeneralAssumptions!BU$64,"Not an input"))</f>
        <v>0.0534590557217598</v>
      </c>
      <c r="BV66" s="115" t="n">
        <f aca="false">IF(AND(VLOOKUP(InputDataA_GeneralAssumptions!$D$60,DataSummary!$A$116:$B$117,2,FALSE())=1,VLOOKUP(InputDataA_GeneralAssumptions!$D$68,DataSummary!$A$111:$B$112,2,FALSE())=2),InputDataA_GeneralAssumptions!BV$65, IF(AND(VLOOKUP(InputDataA_GeneralAssumptions!$D$60,DataSummary!$A$116:$B$117,2,FALSE())=1,VLOOKUP(InputDataA_GeneralAssumptions!$D$68,DataSummary!$A$111:$B$112,2,FALSE())=1), InputDataA_GeneralAssumptions!BV$64,"Not an input"))</f>
        <v>0.0534590557217598</v>
      </c>
      <c r="BW66" s="115" t="n">
        <f aca="false">IF(AND(VLOOKUP(InputDataA_GeneralAssumptions!$D$60,DataSummary!$A$116:$B$117,2,FALSE())=1,VLOOKUP(InputDataA_GeneralAssumptions!$D$68,DataSummary!$A$111:$B$112,2,FALSE())=2),InputDataA_GeneralAssumptions!BW$65, IF(AND(VLOOKUP(InputDataA_GeneralAssumptions!$D$60,DataSummary!$A$116:$B$117,2,FALSE())=1,VLOOKUP(InputDataA_GeneralAssumptions!$D$68,DataSummary!$A$111:$B$112,2,FALSE())=1), InputDataA_GeneralAssumptions!BW$64,"Not an input"))</f>
        <v>0.0534590557217598</v>
      </c>
    </row>
    <row r="67" s="135" customFormat="true" ht="15.75" hidden="false" customHeight="false" outlineLevel="0" collapsed="false">
      <c r="A67" s="13"/>
      <c r="B67" s="54"/>
      <c r="C67" s="55"/>
      <c r="D67" s="177"/>
      <c r="E67" s="178"/>
      <c r="F67" s="136"/>
      <c r="G67" s="132"/>
      <c r="H67" s="133"/>
      <c r="I67" s="134"/>
      <c r="J67" s="134"/>
      <c r="K67" s="134"/>
      <c r="L67" s="134"/>
      <c r="M67" s="134"/>
      <c r="N67" s="134"/>
      <c r="O67" s="134"/>
      <c r="P67" s="134"/>
      <c r="Q67" s="134"/>
      <c r="R67" s="134"/>
      <c r="S67" s="134"/>
      <c r="T67" s="134"/>
      <c r="U67" s="134"/>
      <c r="V67" s="134"/>
      <c r="W67" s="134"/>
      <c r="X67" s="134"/>
      <c r="Y67" s="134"/>
      <c r="Z67" s="134"/>
      <c r="AA67" s="134"/>
      <c r="AB67" s="134"/>
      <c r="AC67" s="134"/>
      <c r="AD67" s="134"/>
      <c r="AE67" s="134"/>
      <c r="AF67" s="134"/>
      <c r="AG67" s="134"/>
      <c r="AH67" s="134"/>
      <c r="AI67" s="134"/>
      <c r="AJ67" s="134"/>
      <c r="AK67" s="134"/>
      <c r="AL67" s="134"/>
      <c r="AM67" s="134"/>
      <c r="AN67" s="134"/>
      <c r="AO67" s="134"/>
      <c r="AP67" s="134"/>
      <c r="AQ67" s="134"/>
      <c r="AR67" s="134"/>
      <c r="AS67" s="134"/>
      <c r="AT67" s="134"/>
      <c r="AU67" s="134"/>
      <c r="AV67" s="134"/>
      <c r="AW67" s="134"/>
      <c r="AX67" s="134"/>
      <c r="AY67" s="134"/>
      <c r="AZ67" s="134"/>
      <c r="BA67" s="134"/>
      <c r="BB67" s="134"/>
      <c r="BC67" s="134"/>
      <c r="BD67" s="134"/>
      <c r="BE67" s="134"/>
      <c r="BF67" s="134"/>
      <c r="BG67" s="134"/>
      <c r="BH67" s="134"/>
      <c r="BI67" s="134"/>
      <c r="BJ67" s="134"/>
      <c r="BK67" s="134"/>
      <c r="BL67" s="134"/>
      <c r="BM67" s="134"/>
      <c r="BN67" s="134"/>
      <c r="BO67" s="134"/>
      <c r="BP67" s="134"/>
      <c r="BQ67" s="134"/>
      <c r="BR67" s="134"/>
      <c r="BS67" s="134"/>
      <c r="BT67" s="134"/>
      <c r="BU67" s="134"/>
      <c r="BV67" s="134"/>
      <c r="BW67" s="134"/>
    </row>
    <row r="68" customFormat="false" ht="15.75" hidden="false" customHeight="false" outlineLevel="0" collapsed="false">
      <c r="B68" s="179" t="s">
        <v>165</v>
      </c>
      <c r="C68" s="119" t="s">
        <v>128</v>
      </c>
      <c r="D68" s="120" t="s">
        <v>129</v>
      </c>
      <c r="E68" s="120"/>
      <c r="F68" s="136" t="str">
        <f aca="false">DataSummary!N5</f>
        <v>Scenario</v>
      </c>
      <c r="G68" s="107" t="s">
        <v>120</v>
      </c>
      <c r="H68" s="108" t="s">
        <v>121</v>
      </c>
      <c r="I68" s="109" t="n">
        <f aca="false">I69</f>
        <v>0.0534590557217598</v>
      </c>
      <c r="J68" s="121" t="n">
        <v>-0.007071567228</v>
      </c>
      <c r="K68" s="121" t="n">
        <v>-0.0086001294128</v>
      </c>
      <c r="L68" s="121" t="n">
        <v>-0.0101286915976</v>
      </c>
      <c r="M68" s="121" t="n">
        <v>-0.0116572537824</v>
      </c>
      <c r="N68" s="121" t="n">
        <v>-0.0131858159672</v>
      </c>
      <c r="O68" s="121" t="n">
        <v>-0.014714378152</v>
      </c>
      <c r="P68" s="121" t="n">
        <v>-0.0162429403368</v>
      </c>
      <c r="Q68" s="121" t="n">
        <v>-0.0177715025216</v>
      </c>
      <c r="R68" s="121" t="n">
        <v>-0.0193000647064</v>
      </c>
      <c r="S68" s="121" t="n">
        <v>-0.0208286268912</v>
      </c>
      <c r="T68" s="121" t="n">
        <v>-0.022357189076</v>
      </c>
      <c r="U68" s="121" t="n">
        <v>-0.0238857512608</v>
      </c>
      <c r="V68" s="121" t="n">
        <v>-0.0254143134456</v>
      </c>
      <c r="W68" s="121" t="n">
        <v>-0.0269428756304</v>
      </c>
      <c r="X68" s="121" t="n">
        <v>-0.0284714378152</v>
      </c>
      <c r="Y68" s="121" t="n">
        <v>-0.03</v>
      </c>
      <c r="Z68" s="121" t="n">
        <v>-0.03</v>
      </c>
      <c r="AA68" s="121" t="n">
        <v>-0.03</v>
      </c>
      <c r="AB68" s="121" t="n">
        <v>-0.03</v>
      </c>
      <c r="AC68" s="121" t="n">
        <v>-0.03</v>
      </c>
      <c r="AD68" s="121" t="n">
        <v>-0.03</v>
      </c>
      <c r="AE68" s="121" t="n">
        <v>-0.03</v>
      </c>
      <c r="AF68" s="121" t="n">
        <v>-0.03</v>
      </c>
      <c r="AG68" s="121" t="n">
        <v>-0.03</v>
      </c>
      <c r="AH68" s="121" t="n">
        <v>-0.03</v>
      </c>
      <c r="AI68" s="121" t="n">
        <v>-0.03</v>
      </c>
      <c r="AJ68" s="121" t="n">
        <v>-0.03</v>
      </c>
      <c r="AK68" s="121" t="n">
        <v>-0.03</v>
      </c>
      <c r="AL68" s="121" t="n">
        <v>-0.03</v>
      </c>
      <c r="AM68" s="121" t="n">
        <v>-0.03</v>
      </c>
      <c r="AN68" s="121" t="n">
        <v>-0.03</v>
      </c>
      <c r="AO68" s="121" t="n">
        <v>-0.03</v>
      </c>
      <c r="AP68" s="121" t="n">
        <v>-0.03</v>
      </c>
      <c r="AQ68" s="121" t="n">
        <v>-0.03</v>
      </c>
      <c r="AR68" s="121" t="n">
        <v>-0.03</v>
      </c>
      <c r="AS68" s="122" t="n">
        <v>-0.03</v>
      </c>
      <c r="AT68" s="121" t="n">
        <v>-0.03</v>
      </c>
      <c r="AU68" s="121" t="n">
        <v>-0.03</v>
      </c>
      <c r="AV68" s="121" t="n">
        <v>-0.03</v>
      </c>
      <c r="AW68" s="121" t="n">
        <v>-0.03</v>
      </c>
      <c r="AX68" s="121" t="n">
        <v>-0.03</v>
      </c>
      <c r="AY68" s="121" t="n">
        <v>-0.03</v>
      </c>
      <c r="AZ68" s="121" t="n">
        <v>-0.03</v>
      </c>
      <c r="BA68" s="121" t="n">
        <v>-0.03</v>
      </c>
      <c r="BB68" s="121" t="n">
        <v>-0.03</v>
      </c>
      <c r="BC68" s="121" t="n">
        <v>-0.03</v>
      </c>
      <c r="BD68" s="121" t="n">
        <v>-0.03</v>
      </c>
      <c r="BE68" s="121" t="n">
        <v>-0.03</v>
      </c>
      <c r="BF68" s="121" t="n">
        <v>-0.03</v>
      </c>
      <c r="BG68" s="121" t="n">
        <v>-0.03</v>
      </c>
      <c r="BH68" s="121" t="n">
        <v>-0.03</v>
      </c>
      <c r="BI68" s="121" t="n">
        <v>-0.03</v>
      </c>
      <c r="BJ68" s="121" t="n">
        <v>-0.03</v>
      </c>
      <c r="BK68" s="121" t="n">
        <v>-0.03</v>
      </c>
      <c r="BL68" s="121" t="n">
        <v>-0.03</v>
      </c>
      <c r="BM68" s="121" t="n">
        <v>-0.03</v>
      </c>
      <c r="BN68" s="121" t="n">
        <v>-0.03</v>
      </c>
      <c r="BO68" s="121" t="n">
        <v>-0.03</v>
      </c>
      <c r="BP68" s="121" t="n">
        <v>-0.03</v>
      </c>
      <c r="BQ68" s="121" t="n">
        <v>-0.03</v>
      </c>
      <c r="BR68" s="121" t="n">
        <v>-0.03</v>
      </c>
      <c r="BS68" s="121" t="n">
        <v>-0.03</v>
      </c>
      <c r="BT68" s="121" t="n">
        <v>-0.03</v>
      </c>
      <c r="BU68" s="121" t="n">
        <v>-0.03</v>
      </c>
      <c r="BV68" s="121" t="n">
        <v>-0.03</v>
      </c>
      <c r="BW68" s="122" t="n">
        <v>-0.03</v>
      </c>
    </row>
    <row r="69" customFormat="false" ht="15.75" hidden="false" customHeight="false" outlineLevel="0" collapsed="false">
      <c r="B69" s="54" t="s">
        <v>166</v>
      </c>
      <c r="C69" s="55" t="s">
        <v>121</v>
      </c>
      <c r="D69" s="72" t="n">
        <f aca="false">D66</f>
        <v>0.0534590557217598</v>
      </c>
      <c r="E69" s="123" t="n">
        <f aca="false">D69</f>
        <v>0.0534590557217598</v>
      </c>
      <c r="F69" s="136"/>
      <c r="G69" s="111" t="s">
        <v>124</v>
      </c>
      <c r="H69" s="112" t="s">
        <v>121</v>
      </c>
      <c r="I69" s="26" t="n">
        <f aca="false">InputDataA_GeneralAssumptions!$E$66</f>
        <v>0.0534590557217598</v>
      </c>
      <c r="J69" s="26" t="n">
        <f aca="false">IF(J62&gt;InputDataA_GeneralAssumptions!$E$70,InputDataA_GeneralAssumptions!$E$69,I69+(InputDataA_GeneralAssumptions!$E$69-$I$69)/(InputDataA_GeneralAssumptions!$E$70-InputDataA_GeneralAssumptions!$D$7))</f>
        <v>0.0534590557217598</v>
      </c>
      <c r="K69" s="26" t="n">
        <f aca="false">IF(K62&gt;InputDataA_GeneralAssumptions!$E$70,InputDataA_GeneralAssumptions!$E$69,J69+(InputDataA_GeneralAssumptions!$E$69-$I$69)/(InputDataA_GeneralAssumptions!$E$70-InputDataA_GeneralAssumptions!$D$7))</f>
        <v>0.0534590557217598</v>
      </c>
      <c r="L69" s="26" t="n">
        <f aca="false">IF(L62&gt;InputDataA_GeneralAssumptions!$E$70,InputDataA_GeneralAssumptions!$E$69,K69+(InputDataA_GeneralAssumptions!$E$69-$I$69)/(InputDataA_GeneralAssumptions!$E$70-InputDataA_GeneralAssumptions!$D$7))</f>
        <v>0.0534590557217598</v>
      </c>
      <c r="M69" s="26" t="n">
        <f aca="false">IF(M62&gt;InputDataA_GeneralAssumptions!$E$70,InputDataA_GeneralAssumptions!$E$69,L69+(InputDataA_GeneralAssumptions!$E$69-$I$69)/(InputDataA_GeneralAssumptions!$E$70-InputDataA_GeneralAssumptions!$D$7))</f>
        <v>0.0534590557217598</v>
      </c>
      <c r="N69" s="26" t="n">
        <f aca="false">IF(N62&gt;InputDataA_GeneralAssumptions!$E$70,InputDataA_GeneralAssumptions!$E$69,M69+(InputDataA_GeneralAssumptions!$E$69-$I$69)/(InputDataA_GeneralAssumptions!$E$70-InputDataA_GeneralAssumptions!$D$7))</f>
        <v>0.0534590557217598</v>
      </c>
      <c r="O69" s="26" t="n">
        <f aca="false">IF(O62&gt;InputDataA_GeneralAssumptions!$E$70,InputDataA_GeneralAssumptions!$E$69,N69+(InputDataA_GeneralAssumptions!$E$69-$I$69)/(InputDataA_GeneralAssumptions!$E$70-InputDataA_GeneralAssumptions!$D$7))</f>
        <v>0.0534590557217598</v>
      </c>
      <c r="P69" s="26" t="n">
        <f aca="false">IF(P62&gt;InputDataA_GeneralAssumptions!$E$70,InputDataA_GeneralAssumptions!$E$69,O69+(InputDataA_GeneralAssumptions!$E$69-$I$69)/(InputDataA_GeneralAssumptions!$E$70-InputDataA_GeneralAssumptions!$D$7))</f>
        <v>0.0534590557217598</v>
      </c>
      <c r="Q69" s="26" t="n">
        <f aca="false">IF(Q62&gt;InputDataA_GeneralAssumptions!$E$70,InputDataA_GeneralAssumptions!$E$69,P69+(InputDataA_GeneralAssumptions!$E$69-$I$69)/(InputDataA_GeneralAssumptions!$E$70-InputDataA_GeneralAssumptions!$D$7))</f>
        <v>0.0534590557217598</v>
      </c>
      <c r="R69" s="26" t="n">
        <f aca="false">IF(R62&gt;InputDataA_GeneralAssumptions!$E$70,InputDataA_GeneralAssumptions!$E$69,Q69+(InputDataA_GeneralAssumptions!$E$69-$I$69)/(InputDataA_GeneralAssumptions!$E$70-InputDataA_GeneralAssumptions!$D$7))</f>
        <v>0.0534590557217598</v>
      </c>
      <c r="S69" s="26" t="n">
        <f aca="false">IF(S62&gt;InputDataA_GeneralAssumptions!$E$70,InputDataA_GeneralAssumptions!$E$69,R69+(InputDataA_GeneralAssumptions!$E$69-$I$69)/(InputDataA_GeneralAssumptions!$E$70-InputDataA_GeneralAssumptions!$D$7))</f>
        <v>0.0534590557217598</v>
      </c>
      <c r="T69" s="26" t="n">
        <f aca="false">IF(T62&gt;InputDataA_GeneralAssumptions!$E$70,InputDataA_GeneralAssumptions!$E$69,S69+(InputDataA_GeneralAssumptions!$E$69-$I$69)/(InputDataA_GeneralAssumptions!$E$70-InputDataA_GeneralAssumptions!$D$7))</f>
        <v>0.0534590557217598</v>
      </c>
      <c r="U69" s="26" t="n">
        <f aca="false">IF(U62&gt;InputDataA_GeneralAssumptions!$E$70,InputDataA_GeneralAssumptions!$E$69,T69+(InputDataA_GeneralAssumptions!$E$69-$I$69)/(InputDataA_GeneralAssumptions!$E$70-InputDataA_GeneralAssumptions!$D$7))</f>
        <v>0.0534590557217598</v>
      </c>
      <c r="V69" s="26" t="n">
        <f aca="false">IF(V62&gt;InputDataA_GeneralAssumptions!$E$70,InputDataA_GeneralAssumptions!$E$69,U69+(InputDataA_GeneralAssumptions!$E$69-$I$69)/(InputDataA_GeneralAssumptions!$E$70-InputDataA_GeneralAssumptions!$D$7))</f>
        <v>0.0534590557217598</v>
      </c>
      <c r="W69" s="26" t="n">
        <f aca="false">IF(W62&gt;InputDataA_GeneralAssumptions!$E$70,InputDataA_GeneralAssumptions!$E$69,V69+(InputDataA_GeneralAssumptions!$E$69-$I$69)/(InputDataA_GeneralAssumptions!$E$70-InputDataA_GeneralAssumptions!$D$7))</f>
        <v>0.0534590557217598</v>
      </c>
      <c r="X69" s="26" t="n">
        <f aca="false">IF(X62&gt;InputDataA_GeneralAssumptions!$E$70,InputDataA_GeneralAssumptions!$E$69,W69+(InputDataA_GeneralAssumptions!$E$69-$I$69)/(InputDataA_GeneralAssumptions!$E$70-InputDataA_GeneralAssumptions!$D$7))</f>
        <v>0.0534590557217598</v>
      </c>
      <c r="Y69" s="26" t="n">
        <f aca="false">IF(Y62&gt;InputDataA_GeneralAssumptions!$E$70,InputDataA_GeneralAssumptions!$E$69,X69+(InputDataA_GeneralAssumptions!$E$69-$I$69)/(InputDataA_GeneralAssumptions!$E$70-InputDataA_GeneralAssumptions!$D$7))</f>
        <v>0.0534590557217598</v>
      </c>
      <c r="Z69" s="26" t="n">
        <f aca="false">IF(Z62&gt;InputDataA_GeneralAssumptions!$E$70,InputDataA_GeneralAssumptions!$E$69,Y69+(InputDataA_GeneralAssumptions!$E$69-$I$69)/(InputDataA_GeneralAssumptions!$E$70-InputDataA_GeneralAssumptions!$D$7))</f>
        <v>0.0534590557217598</v>
      </c>
      <c r="AA69" s="26" t="n">
        <f aca="false">IF(AA62&gt;InputDataA_GeneralAssumptions!$E$70,InputDataA_GeneralAssumptions!$E$69,Z69+(InputDataA_GeneralAssumptions!$E$69-$I$69)/(InputDataA_GeneralAssumptions!$E$70-InputDataA_GeneralAssumptions!$D$7))</f>
        <v>0.0534590557217598</v>
      </c>
      <c r="AB69" s="26" t="n">
        <f aca="false">IF(AB62&gt;InputDataA_GeneralAssumptions!$E$70,InputDataA_GeneralAssumptions!$E$69,AA69+(InputDataA_GeneralAssumptions!$E$69-$I$69)/(InputDataA_GeneralAssumptions!$E$70-InputDataA_GeneralAssumptions!$D$7))</f>
        <v>0.0534590557217598</v>
      </c>
      <c r="AC69" s="26" t="n">
        <f aca="false">IF(AC62&gt;InputDataA_GeneralAssumptions!$E$70,InputDataA_GeneralAssumptions!$E$69,AB69+(InputDataA_GeneralAssumptions!$E$69-$I$69)/(InputDataA_GeneralAssumptions!$E$70-InputDataA_GeneralAssumptions!$D$7))</f>
        <v>0.0534590557217598</v>
      </c>
      <c r="AD69" s="26" t="n">
        <f aca="false">IF(AD62&gt;InputDataA_GeneralAssumptions!$E$70,InputDataA_GeneralAssumptions!$E$69,AC69+(InputDataA_GeneralAssumptions!$E$69-$I$69)/(InputDataA_GeneralAssumptions!$E$70-InputDataA_GeneralAssumptions!$D$7))</f>
        <v>0.0534590557217598</v>
      </c>
      <c r="AE69" s="26" t="n">
        <f aca="false">IF(AE62&gt;InputDataA_GeneralAssumptions!$E$70,InputDataA_GeneralAssumptions!$E$69,AD69+(InputDataA_GeneralAssumptions!$E$69-$I$69)/(InputDataA_GeneralAssumptions!$E$70-InputDataA_GeneralAssumptions!$D$7))</f>
        <v>0.0534590557217598</v>
      </c>
      <c r="AF69" s="26" t="n">
        <f aca="false">IF(AF62&gt;InputDataA_GeneralAssumptions!$E$70,InputDataA_GeneralAssumptions!$E$69,AE69+(InputDataA_GeneralAssumptions!$E$69-$I$69)/(InputDataA_GeneralAssumptions!$E$70-InputDataA_GeneralAssumptions!$D$7))</f>
        <v>0.0534590557217598</v>
      </c>
      <c r="AG69" s="26" t="n">
        <f aca="false">IF(AG62&gt;InputDataA_GeneralAssumptions!$E$70,InputDataA_GeneralAssumptions!$E$69,AF69+(InputDataA_GeneralAssumptions!$E$69-$I$69)/(InputDataA_GeneralAssumptions!$E$70-InputDataA_GeneralAssumptions!$D$7))</f>
        <v>0.0534590557217598</v>
      </c>
      <c r="AH69" s="26" t="n">
        <f aca="false">IF(AH62&gt;InputDataA_GeneralAssumptions!$E$70,InputDataA_GeneralAssumptions!$E$69,AG69+(InputDataA_GeneralAssumptions!$E$69-$I$69)/(InputDataA_GeneralAssumptions!$E$70-InputDataA_GeneralAssumptions!$D$7))</f>
        <v>0.0534590557217598</v>
      </c>
      <c r="AI69" s="26" t="n">
        <f aca="false">IF(AI62&gt;InputDataA_GeneralAssumptions!$E$70,InputDataA_GeneralAssumptions!$E$69,AH69+(InputDataA_GeneralAssumptions!$E$69-$I$69)/(InputDataA_GeneralAssumptions!$E$70-InputDataA_GeneralAssumptions!$D$7))</f>
        <v>0.0534590557217598</v>
      </c>
      <c r="AJ69" s="26" t="n">
        <f aca="false">IF(AJ62&gt;InputDataA_GeneralAssumptions!$E$70,InputDataA_GeneralAssumptions!$E$69,AI69+(InputDataA_GeneralAssumptions!$E$69-$I$69)/(InputDataA_GeneralAssumptions!$E$70-InputDataA_GeneralAssumptions!$D$7))</f>
        <v>0.0534590557217598</v>
      </c>
      <c r="AK69" s="26" t="n">
        <f aca="false">IF(AK62&gt;InputDataA_GeneralAssumptions!$E$70,InputDataA_GeneralAssumptions!$E$69,AJ69+(InputDataA_GeneralAssumptions!$E$69-$I$69)/(InputDataA_GeneralAssumptions!$E$70-InputDataA_GeneralAssumptions!$D$7))</f>
        <v>0.0534590557217598</v>
      </c>
      <c r="AL69" s="26" t="n">
        <f aca="false">IF(AL62&gt;InputDataA_GeneralAssumptions!$E$70,InputDataA_GeneralAssumptions!$E$69,AK69+(InputDataA_GeneralAssumptions!$E$69-$I$69)/(InputDataA_GeneralAssumptions!$E$70-InputDataA_GeneralAssumptions!$D$7))</f>
        <v>0.0534590557217598</v>
      </c>
      <c r="AM69" s="26" t="n">
        <f aca="false">IF(AM62&gt;InputDataA_GeneralAssumptions!$E$70,InputDataA_GeneralAssumptions!$E$69,AL69+(InputDataA_GeneralAssumptions!$E$69-$I$69)/(InputDataA_GeneralAssumptions!$E$70-InputDataA_GeneralAssumptions!$D$7))</f>
        <v>0.0534590557217598</v>
      </c>
      <c r="AN69" s="26" t="n">
        <f aca="false">IF(AN62&gt;InputDataA_GeneralAssumptions!$E$70,InputDataA_GeneralAssumptions!$E$69,AM69+(InputDataA_GeneralAssumptions!$E$69-$I$69)/(InputDataA_GeneralAssumptions!$E$70-InputDataA_GeneralAssumptions!$D$7))</f>
        <v>0.0534590557217598</v>
      </c>
      <c r="AO69" s="26" t="n">
        <f aca="false">IF(AO62&gt;InputDataA_GeneralAssumptions!$E$70,InputDataA_GeneralAssumptions!$E$69,AN69+(InputDataA_GeneralAssumptions!$E$69-$I$69)/(InputDataA_GeneralAssumptions!$E$70-InputDataA_GeneralAssumptions!$D$7))</f>
        <v>0.0534590557217598</v>
      </c>
      <c r="AP69" s="26" t="n">
        <f aca="false">IF(AP62&gt;InputDataA_GeneralAssumptions!$E$70,InputDataA_GeneralAssumptions!$E$69,AO69+(InputDataA_GeneralAssumptions!$E$69-$I$69)/(InputDataA_GeneralAssumptions!$E$70-InputDataA_GeneralAssumptions!$D$7))</f>
        <v>0.0534590557217598</v>
      </c>
      <c r="AQ69" s="26" t="n">
        <f aca="false">IF(AQ62&gt;InputDataA_GeneralAssumptions!$E$70,InputDataA_GeneralAssumptions!$E$69,AP69+(InputDataA_GeneralAssumptions!$E$69-$I$69)/(InputDataA_GeneralAssumptions!$E$70-InputDataA_GeneralAssumptions!$D$7))</f>
        <v>0.0534590557217598</v>
      </c>
      <c r="AR69" s="26" t="n">
        <f aca="false">IF(AR62&gt;InputDataA_GeneralAssumptions!$E$70,InputDataA_GeneralAssumptions!$E$69,AQ69+(InputDataA_GeneralAssumptions!$E$69-$I$69)/(InputDataA_GeneralAssumptions!$E$70-InputDataA_GeneralAssumptions!$D$7))</f>
        <v>0.0534590557217598</v>
      </c>
      <c r="AS69" s="26" t="n">
        <f aca="false">IF(AS62&gt;InputDataA_GeneralAssumptions!$E$70,InputDataA_GeneralAssumptions!$E$69,AR69+(InputDataA_GeneralAssumptions!$E$69-$I$69)/(InputDataA_GeneralAssumptions!$E$70-InputDataA_GeneralAssumptions!$D$7))</f>
        <v>0.0534590557217598</v>
      </c>
      <c r="AT69" s="26" t="n">
        <f aca="false">IF(AT62&gt;InputDataA_GeneralAssumptions!$E$70,InputDataA_GeneralAssumptions!$E$69,AS69+(InputDataA_GeneralAssumptions!$E$69-$I$69)/(InputDataA_GeneralAssumptions!$E$70-InputDataA_GeneralAssumptions!$D$7))</f>
        <v>0.0534590557217598</v>
      </c>
      <c r="AU69" s="26" t="n">
        <f aca="false">IF(AU62&gt;InputDataA_GeneralAssumptions!$E$70,InputDataA_GeneralAssumptions!$E$69,AT69+(InputDataA_GeneralAssumptions!$E$69-$I$69)/(InputDataA_GeneralAssumptions!$E$70-InputDataA_GeneralAssumptions!$D$7))</f>
        <v>0.0534590557217598</v>
      </c>
      <c r="AV69" s="26" t="n">
        <f aca="false">IF(AV62&gt;InputDataA_GeneralAssumptions!$E$70,InputDataA_GeneralAssumptions!$E$69,AU69+(InputDataA_GeneralAssumptions!$E$69-$I$69)/(InputDataA_GeneralAssumptions!$E$70-InputDataA_GeneralAssumptions!$D$7))</f>
        <v>0.0534590557217598</v>
      </c>
      <c r="AW69" s="26" t="n">
        <f aca="false">IF(AW62&gt;InputDataA_GeneralAssumptions!$E$70,InputDataA_GeneralAssumptions!$E$69,AV69+(InputDataA_GeneralAssumptions!$E$69-$I$69)/(InputDataA_GeneralAssumptions!$E$70-InputDataA_GeneralAssumptions!$D$7))</f>
        <v>0.0534590557217598</v>
      </c>
      <c r="AX69" s="26" t="n">
        <f aca="false">IF(AX62&gt;InputDataA_GeneralAssumptions!$E$70,InputDataA_GeneralAssumptions!$E$69,AW69+(InputDataA_GeneralAssumptions!$E$69-$I$69)/(InputDataA_GeneralAssumptions!$E$70-InputDataA_GeneralAssumptions!$D$7))</f>
        <v>0.0534590557217598</v>
      </c>
      <c r="AY69" s="26" t="n">
        <f aca="false">IF(AY62&gt;InputDataA_GeneralAssumptions!$E$70,InputDataA_GeneralAssumptions!$E$69,AX69+(InputDataA_GeneralAssumptions!$E$69-$I$69)/(InputDataA_GeneralAssumptions!$E$70-InputDataA_GeneralAssumptions!$D$7))</f>
        <v>0.0534590557217598</v>
      </c>
      <c r="AZ69" s="26" t="n">
        <f aca="false">IF(AZ62&gt;InputDataA_GeneralAssumptions!$E$70,InputDataA_GeneralAssumptions!$E$69,AY69+(InputDataA_GeneralAssumptions!$E$69-$I$69)/(InputDataA_GeneralAssumptions!$E$70-InputDataA_GeneralAssumptions!$D$7))</f>
        <v>0.0534590557217598</v>
      </c>
      <c r="BA69" s="26" t="n">
        <f aca="false">IF(BA62&gt;InputDataA_GeneralAssumptions!$E$70,InputDataA_GeneralAssumptions!$E$69,AZ69+(InputDataA_GeneralAssumptions!$E$69-$I$69)/(InputDataA_GeneralAssumptions!$E$70-InputDataA_GeneralAssumptions!$D$7))</f>
        <v>0.0534590557217598</v>
      </c>
      <c r="BB69" s="26" t="n">
        <f aca="false">IF(BB62&gt;InputDataA_GeneralAssumptions!$E$70,InputDataA_GeneralAssumptions!$E$69,BA69+(InputDataA_GeneralAssumptions!$E$69-$I$69)/(InputDataA_GeneralAssumptions!$E$70-InputDataA_GeneralAssumptions!$D$7))</f>
        <v>0.0534590557217598</v>
      </c>
      <c r="BC69" s="26" t="n">
        <f aca="false">IF(BC62&gt;InputDataA_GeneralAssumptions!$E$70,InputDataA_GeneralAssumptions!$E$69,BB69+(InputDataA_GeneralAssumptions!$E$69-$I$69)/(InputDataA_GeneralAssumptions!$E$70-InputDataA_GeneralAssumptions!$D$7))</f>
        <v>0.0534590557217598</v>
      </c>
      <c r="BD69" s="26" t="n">
        <f aca="false">IF(BD62&gt;InputDataA_GeneralAssumptions!$E$70,InputDataA_GeneralAssumptions!$E$69,BC69+(InputDataA_GeneralAssumptions!$E$69-$I$69)/(InputDataA_GeneralAssumptions!$E$70-InputDataA_GeneralAssumptions!$D$7))</f>
        <v>0.0534590557217598</v>
      </c>
      <c r="BE69" s="26" t="n">
        <f aca="false">IF(BE62&gt;InputDataA_GeneralAssumptions!$E$70,InputDataA_GeneralAssumptions!$E$69,BD69+(InputDataA_GeneralAssumptions!$E$69-$I$69)/(InputDataA_GeneralAssumptions!$E$70-InputDataA_GeneralAssumptions!$D$7))</f>
        <v>0.0534590557217598</v>
      </c>
      <c r="BF69" s="26" t="n">
        <f aca="false">IF(BF62&gt;InputDataA_GeneralAssumptions!$E$70,InputDataA_GeneralAssumptions!$E$69,BE69+(InputDataA_GeneralAssumptions!$E$69-$I$69)/(InputDataA_GeneralAssumptions!$E$70-InputDataA_GeneralAssumptions!$D$7))</f>
        <v>0.0534590557217598</v>
      </c>
      <c r="BG69" s="26" t="n">
        <f aca="false">IF(BG62&gt;InputDataA_GeneralAssumptions!$E$70,InputDataA_GeneralAssumptions!$E$69,BF69+(InputDataA_GeneralAssumptions!$E$69-$I$69)/(InputDataA_GeneralAssumptions!$E$70-InputDataA_GeneralAssumptions!$D$7))</f>
        <v>0.0534590557217598</v>
      </c>
      <c r="BH69" s="26" t="n">
        <f aca="false">IF(BH62&gt;InputDataA_GeneralAssumptions!$E$70,InputDataA_GeneralAssumptions!$E$69,BG69+(InputDataA_GeneralAssumptions!$E$69-$I$69)/(InputDataA_GeneralAssumptions!$E$70-InputDataA_GeneralAssumptions!$D$7))</f>
        <v>0.0534590557217598</v>
      </c>
      <c r="BI69" s="26" t="n">
        <f aca="false">IF(BI62&gt;InputDataA_GeneralAssumptions!$E$70,InputDataA_GeneralAssumptions!$E$69,BH69+(InputDataA_GeneralAssumptions!$E$69-$I$69)/(InputDataA_GeneralAssumptions!$E$70-InputDataA_GeneralAssumptions!$D$7))</f>
        <v>0.0534590557217598</v>
      </c>
      <c r="BJ69" s="26" t="n">
        <f aca="false">IF(BJ62&gt;InputDataA_GeneralAssumptions!$E$70,InputDataA_GeneralAssumptions!$E$69,BI69+(InputDataA_GeneralAssumptions!$E$69-$I$69)/(InputDataA_GeneralAssumptions!$E$70-InputDataA_GeneralAssumptions!$D$7))</f>
        <v>0.0534590557217598</v>
      </c>
      <c r="BK69" s="26" t="n">
        <f aca="false">IF(BK62&gt;InputDataA_GeneralAssumptions!$E$70,InputDataA_GeneralAssumptions!$E$69,BJ69+(InputDataA_GeneralAssumptions!$E$69-$I$69)/(InputDataA_GeneralAssumptions!$E$70-InputDataA_GeneralAssumptions!$D$7))</f>
        <v>0.0534590557217598</v>
      </c>
      <c r="BL69" s="26" t="n">
        <f aca="false">IF(BL62&gt;InputDataA_GeneralAssumptions!$E$70,InputDataA_GeneralAssumptions!$E$69,BK69+(InputDataA_GeneralAssumptions!$E$69-$I$69)/(InputDataA_GeneralAssumptions!$E$70-InputDataA_GeneralAssumptions!$D$7))</f>
        <v>0.0534590557217598</v>
      </c>
      <c r="BM69" s="26" t="n">
        <f aca="false">IF(BM62&gt;InputDataA_GeneralAssumptions!$E$70,InputDataA_GeneralAssumptions!$E$69,BL69+(InputDataA_GeneralAssumptions!$E$69-$I$69)/(InputDataA_GeneralAssumptions!$E$70-InputDataA_GeneralAssumptions!$D$7))</f>
        <v>0.0534590557217598</v>
      </c>
      <c r="BN69" s="26" t="n">
        <f aca="false">IF(BN62&gt;InputDataA_GeneralAssumptions!$E$70,InputDataA_GeneralAssumptions!$E$69,BM69+(InputDataA_GeneralAssumptions!$E$69-$I$69)/(InputDataA_GeneralAssumptions!$E$70-InputDataA_GeneralAssumptions!$D$7))</f>
        <v>0.0534590557217598</v>
      </c>
      <c r="BO69" s="26" t="n">
        <f aca="false">IF(BO62&gt;InputDataA_GeneralAssumptions!$E$70,InputDataA_GeneralAssumptions!$E$69,BN69+(InputDataA_GeneralAssumptions!$E$69-$I$69)/(InputDataA_GeneralAssumptions!$E$70-InputDataA_GeneralAssumptions!$D$7))</f>
        <v>0.0534590557217598</v>
      </c>
      <c r="BP69" s="26" t="n">
        <f aca="false">IF(BP62&gt;InputDataA_GeneralAssumptions!$E$70,InputDataA_GeneralAssumptions!$E$69,BO69+(InputDataA_GeneralAssumptions!$E$69-$I$69)/(InputDataA_GeneralAssumptions!$E$70-InputDataA_GeneralAssumptions!$D$7))</f>
        <v>0.0534590557217598</v>
      </c>
      <c r="BQ69" s="26" t="n">
        <f aca="false">IF(BQ62&gt;InputDataA_GeneralAssumptions!$E$70,InputDataA_GeneralAssumptions!$E$69,BP69+(InputDataA_GeneralAssumptions!$E$69-$I$69)/(InputDataA_GeneralAssumptions!$E$70-InputDataA_GeneralAssumptions!$D$7))</f>
        <v>0.0534590557217598</v>
      </c>
      <c r="BR69" s="26" t="n">
        <f aca="false">IF(BR62&gt;InputDataA_GeneralAssumptions!$E$70,InputDataA_GeneralAssumptions!$E$69,BQ69+(InputDataA_GeneralAssumptions!$E$69-$I$69)/(InputDataA_GeneralAssumptions!$E$70-InputDataA_GeneralAssumptions!$D$7))</f>
        <v>0.0534590557217598</v>
      </c>
      <c r="BS69" s="26" t="n">
        <f aca="false">IF(BS62&gt;InputDataA_GeneralAssumptions!$E$70,InputDataA_GeneralAssumptions!$E$69,BR69+(InputDataA_GeneralAssumptions!$E$69-$I$69)/(InputDataA_GeneralAssumptions!$E$70-InputDataA_GeneralAssumptions!$D$7))</f>
        <v>0.0534590557217598</v>
      </c>
      <c r="BT69" s="26" t="n">
        <f aca="false">IF(BT62&gt;InputDataA_GeneralAssumptions!$E$70,InputDataA_GeneralAssumptions!$E$69,BS69+(InputDataA_GeneralAssumptions!$E$69-$I$69)/(InputDataA_GeneralAssumptions!$E$70-InputDataA_GeneralAssumptions!$D$7))</f>
        <v>0.0534590557217598</v>
      </c>
      <c r="BU69" s="26" t="n">
        <f aca="false">IF(BU62&gt;InputDataA_GeneralAssumptions!$E$70,InputDataA_GeneralAssumptions!$E$69,BT69+(InputDataA_GeneralAssumptions!$E$69-$I$69)/(InputDataA_GeneralAssumptions!$E$70-InputDataA_GeneralAssumptions!$D$7))</f>
        <v>0.0534590557217598</v>
      </c>
      <c r="BV69" s="26" t="n">
        <f aca="false">IF(BV62&gt;InputDataA_GeneralAssumptions!$E$70,InputDataA_GeneralAssumptions!$E$69,BU69+(InputDataA_GeneralAssumptions!$E$69-$I$69)/(InputDataA_GeneralAssumptions!$E$70-InputDataA_GeneralAssumptions!$D$7))</f>
        <v>0.0534590557217598</v>
      </c>
      <c r="BW69" s="26" t="n">
        <f aca="false">IF(BW62&gt;InputDataA_GeneralAssumptions!$E$70,InputDataA_GeneralAssumptions!$E$69,BV69+(InputDataA_GeneralAssumptions!$E$69-$I$69)/(InputDataA_GeneralAssumptions!$E$70-InputDataA_GeneralAssumptions!$D$7))</f>
        <v>0.0534590557217598</v>
      </c>
    </row>
    <row r="70" customFormat="false" ht="15.75" hidden="false" customHeight="false" outlineLevel="0" collapsed="false">
      <c r="B70" s="54" t="s">
        <v>167</v>
      </c>
      <c r="C70" s="55" t="s">
        <v>94</v>
      </c>
      <c r="D70" s="137" t="n">
        <v>2030</v>
      </c>
      <c r="E70" s="56" t="n">
        <f aca="false">D70</f>
        <v>2030</v>
      </c>
      <c r="F70" s="136"/>
      <c r="G70" s="114" t="s">
        <v>132</v>
      </c>
      <c r="H70" s="138" t="s">
        <v>121</v>
      </c>
      <c r="I70" s="115" t="n">
        <f aca="false">IF(AND(VLOOKUP(InputDataA_GeneralAssumptions!$D$60,DataSummary!$A$116:$B$117,2,FALSE())=1,VLOOKUP(InputDataA_GeneralAssumptions!$D$68,DataSummary!$A$111:$B$112,2,FALSE())=2),InputDataA_GeneralAssumptions!I$69, IF(AND(VLOOKUP(InputDataA_GeneralAssumptions!$D$60,DataSummary!$A$116:$B$117,2,FALSE())=1,VLOOKUP(InputDataA_GeneralAssumptions!$D$68,DataSummary!$A$111:$B$112,2,FALSE())=1), InputDataA_GeneralAssumptions!I$68,"Not an input"))</f>
        <v>0.0534590557217598</v>
      </c>
      <c r="J70" s="115" t="n">
        <f aca="false">IF(AND(VLOOKUP(InputDataA_GeneralAssumptions!$D$60,DataSummary!$A$116:$B$117,2,FALSE())=1,VLOOKUP(InputDataA_GeneralAssumptions!$D$68,DataSummary!$A$111:$B$112,2,FALSE())=2),InputDataA_GeneralAssumptions!J$69, IF(AND(VLOOKUP(InputDataA_GeneralAssumptions!$D$60,DataSummary!$A$116:$B$117,2,FALSE())=1,VLOOKUP(InputDataA_GeneralAssumptions!$D$68,DataSummary!$A$111:$B$112,2,FALSE())=1), InputDataA_GeneralAssumptions!J$68,"Not an input"))</f>
        <v>0.0534590557217598</v>
      </c>
      <c r="K70" s="115" t="n">
        <f aca="false">IF(AND(VLOOKUP(InputDataA_GeneralAssumptions!$D$60,DataSummary!$A$116:$B$117,2,FALSE())=1,VLOOKUP(InputDataA_GeneralAssumptions!$D$68,DataSummary!$A$111:$B$112,2,FALSE())=2),InputDataA_GeneralAssumptions!K$69, IF(AND(VLOOKUP(InputDataA_GeneralAssumptions!$D$60,DataSummary!$A$116:$B$117,2,FALSE())=1,VLOOKUP(InputDataA_GeneralAssumptions!$D$68,DataSummary!$A$111:$B$112,2,FALSE())=1), InputDataA_GeneralAssumptions!K$68,"Not an input"))</f>
        <v>0.0534590557217598</v>
      </c>
      <c r="L70" s="115" t="n">
        <f aca="false">IF(AND(VLOOKUP(InputDataA_GeneralAssumptions!$D$60,DataSummary!$A$116:$B$117,2,FALSE())=1,VLOOKUP(InputDataA_GeneralAssumptions!$D$68,DataSummary!$A$111:$B$112,2,FALSE())=2),InputDataA_GeneralAssumptions!L$69, IF(AND(VLOOKUP(InputDataA_GeneralAssumptions!$D$60,DataSummary!$A$116:$B$117,2,FALSE())=1,VLOOKUP(InputDataA_GeneralAssumptions!$D$68,DataSummary!$A$111:$B$112,2,FALSE())=1), InputDataA_GeneralAssumptions!L$68,"Not an input"))</f>
        <v>0.0534590557217598</v>
      </c>
      <c r="M70" s="115" t="n">
        <f aca="false">IF(AND(VLOOKUP(InputDataA_GeneralAssumptions!$D$60,DataSummary!$A$116:$B$117,2,FALSE())=1,VLOOKUP(InputDataA_GeneralAssumptions!$D$68,DataSummary!$A$111:$B$112,2,FALSE())=2),InputDataA_GeneralAssumptions!M$69, IF(AND(VLOOKUP(InputDataA_GeneralAssumptions!$D$60,DataSummary!$A$116:$B$117,2,FALSE())=1,VLOOKUP(InputDataA_GeneralAssumptions!$D$68,DataSummary!$A$111:$B$112,2,FALSE())=1), InputDataA_GeneralAssumptions!M$68,"Not an input"))</f>
        <v>0.0534590557217598</v>
      </c>
      <c r="N70" s="115" t="n">
        <f aca="false">IF(AND(VLOOKUP(InputDataA_GeneralAssumptions!$D$60,DataSummary!$A$116:$B$117,2,FALSE())=1,VLOOKUP(InputDataA_GeneralAssumptions!$D$68,DataSummary!$A$111:$B$112,2,FALSE())=2),InputDataA_GeneralAssumptions!N$69, IF(AND(VLOOKUP(InputDataA_GeneralAssumptions!$D$60,DataSummary!$A$116:$B$117,2,FALSE())=1,VLOOKUP(InputDataA_GeneralAssumptions!$D$68,DataSummary!$A$111:$B$112,2,FALSE())=1), InputDataA_GeneralAssumptions!N$68,"Not an input"))</f>
        <v>0.0534590557217598</v>
      </c>
      <c r="O70" s="115" t="n">
        <f aca="false">IF(AND(VLOOKUP(InputDataA_GeneralAssumptions!$D$60,DataSummary!$A$116:$B$117,2,FALSE())=1,VLOOKUP(InputDataA_GeneralAssumptions!$D$68,DataSummary!$A$111:$B$112,2,FALSE())=2),InputDataA_GeneralAssumptions!O$69, IF(AND(VLOOKUP(InputDataA_GeneralAssumptions!$D$60,DataSummary!$A$116:$B$117,2,FALSE())=1,VLOOKUP(InputDataA_GeneralAssumptions!$D$68,DataSummary!$A$111:$B$112,2,FALSE())=1), InputDataA_GeneralAssumptions!O$68,"Not an input"))</f>
        <v>0.0534590557217598</v>
      </c>
      <c r="P70" s="115" t="n">
        <f aca="false">IF(AND(VLOOKUP(InputDataA_GeneralAssumptions!$D$60,DataSummary!$A$116:$B$117,2,FALSE())=1,VLOOKUP(InputDataA_GeneralAssumptions!$D$68,DataSummary!$A$111:$B$112,2,FALSE())=2),InputDataA_GeneralAssumptions!P$69, IF(AND(VLOOKUP(InputDataA_GeneralAssumptions!$D$60,DataSummary!$A$116:$B$117,2,FALSE())=1,VLOOKUP(InputDataA_GeneralAssumptions!$D$68,DataSummary!$A$111:$B$112,2,FALSE())=1), InputDataA_GeneralAssumptions!P$68,"Not an input"))</f>
        <v>0.0534590557217598</v>
      </c>
      <c r="Q70" s="115" t="n">
        <f aca="false">IF(AND(VLOOKUP(InputDataA_GeneralAssumptions!$D$60,DataSummary!$A$116:$B$117,2,FALSE())=1,VLOOKUP(InputDataA_GeneralAssumptions!$D$68,DataSummary!$A$111:$B$112,2,FALSE())=2),InputDataA_GeneralAssumptions!Q$69, IF(AND(VLOOKUP(InputDataA_GeneralAssumptions!$D$60,DataSummary!$A$116:$B$117,2,FALSE())=1,VLOOKUP(InputDataA_GeneralAssumptions!$D$68,DataSummary!$A$111:$B$112,2,FALSE())=1), InputDataA_GeneralAssumptions!Q$68,"Not an input"))</f>
        <v>0.0534590557217598</v>
      </c>
      <c r="R70" s="115" t="n">
        <f aca="false">IF(AND(VLOOKUP(InputDataA_GeneralAssumptions!$D$60,DataSummary!$A$116:$B$117,2,FALSE())=1,VLOOKUP(InputDataA_GeneralAssumptions!$D$68,DataSummary!$A$111:$B$112,2,FALSE())=2),InputDataA_GeneralAssumptions!R$69, IF(AND(VLOOKUP(InputDataA_GeneralAssumptions!$D$60,DataSummary!$A$116:$B$117,2,FALSE())=1,VLOOKUP(InputDataA_GeneralAssumptions!$D$68,DataSummary!$A$111:$B$112,2,FALSE())=1), InputDataA_GeneralAssumptions!R$68,"Not an input"))</f>
        <v>0.0534590557217598</v>
      </c>
      <c r="S70" s="115" t="n">
        <f aca="false">IF(AND(VLOOKUP(InputDataA_GeneralAssumptions!$D$60,DataSummary!$A$116:$B$117,2,FALSE())=1,VLOOKUP(InputDataA_GeneralAssumptions!$D$68,DataSummary!$A$111:$B$112,2,FALSE())=2),InputDataA_GeneralAssumptions!S$69, IF(AND(VLOOKUP(InputDataA_GeneralAssumptions!$D$60,DataSummary!$A$116:$B$117,2,FALSE())=1,VLOOKUP(InputDataA_GeneralAssumptions!$D$68,DataSummary!$A$111:$B$112,2,FALSE())=1), InputDataA_GeneralAssumptions!S$68,"Not an input"))</f>
        <v>0.0534590557217598</v>
      </c>
      <c r="T70" s="115" t="n">
        <f aca="false">IF(AND(VLOOKUP(InputDataA_GeneralAssumptions!$D$60,DataSummary!$A$116:$B$117,2,FALSE())=1,VLOOKUP(InputDataA_GeneralAssumptions!$D$68,DataSummary!$A$111:$B$112,2,FALSE())=2),InputDataA_GeneralAssumptions!T$69, IF(AND(VLOOKUP(InputDataA_GeneralAssumptions!$D$60,DataSummary!$A$116:$B$117,2,FALSE())=1,VLOOKUP(InputDataA_GeneralAssumptions!$D$68,DataSummary!$A$111:$B$112,2,FALSE())=1), InputDataA_GeneralAssumptions!T$68,"Not an input"))</f>
        <v>0.0534590557217598</v>
      </c>
      <c r="U70" s="115" t="n">
        <f aca="false">IF(AND(VLOOKUP(InputDataA_GeneralAssumptions!$D$60,DataSummary!$A$116:$B$117,2,FALSE())=1,VLOOKUP(InputDataA_GeneralAssumptions!$D$68,DataSummary!$A$111:$B$112,2,FALSE())=2),InputDataA_GeneralAssumptions!U$69, IF(AND(VLOOKUP(InputDataA_GeneralAssumptions!$D$60,DataSummary!$A$116:$B$117,2,FALSE())=1,VLOOKUP(InputDataA_GeneralAssumptions!$D$68,DataSummary!$A$111:$B$112,2,FALSE())=1), InputDataA_GeneralAssumptions!U$68,"Not an input"))</f>
        <v>0.0534590557217598</v>
      </c>
      <c r="V70" s="115" t="n">
        <f aca="false">IF(AND(VLOOKUP(InputDataA_GeneralAssumptions!$D$60,DataSummary!$A$116:$B$117,2,FALSE())=1,VLOOKUP(InputDataA_GeneralAssumptions!$D$68,DataSummary!$A$111:$B$112,2,FALSE())=2),InputDataA_GeneralAssumptions!V$69, IF(AND(VLOOKUP(InputDataA_GeneralAssumptions!$D$60,DataSummary!$A$116:$B$117,2,FALSE())=1,VLOOKUP(InputDataA_GeneralAssumptions!$D$68,DataSummary!$A$111:$B$112,2,FALSE())=1), InputDataA_GeneralAssumptions!V$68,"Not an input"))</f>
        <v>0.0534590557217598</v>
      </c>
      <c r="W70" s="115" t="n">
        <f aca="false">IF(AND(VLOOKUP(InputDataA_GeneralAssumptions!$D$60,DataSummary!$A$116:$B$117,2,FALSE())=1,VLOOKUP(InputDataA_GeneralAssumptions!$D$68,DataSummary!$A$111:$B$112,2,FALSE())=2),InputDataA_GeneralAssumptions!W$69, IF(AND(VLOOKUP(InputDataA_GeneralAssumptions!$D$60,DataSummary!$A$116:$B$117,2,FALSE())=1,VLOOKUP(InputDataA_GeneralAssumptions!$D$68,DataSummary!$A$111:$B$112,2,FALSE())=1), InputDataA_GeneralAssumptions!W$68,"Not an input"))</f>
        <v>0.0534590557217598</v>
      </c>
      <c r="X70" s="115" t="n">
        <f aca="false">IF(AND(VLOOKUP(InputDataA_GeneralAssumptions!$D$60,DataSummary!$A$116:$B$117,2,FALSE())=1,VLOOKUP(InputDataA_GeneralAssumptions!$D$68,DataSummary!$A$111:$B$112,2,FALSE())=2),InputDataA_GeneralAssumptions!X$69, IF(AND(VLOOKUP(InputDataA_GeneralAssumptions!$D$60,DataSummary!$A$116:$B$117,2,FALSE())=1,VLOOKUP(InputDataA_GeneralAssumptions!$D$68,DataSummary!$A$111:$B$112,2,FALSE())=1), InputDataA_GeneralAssumptions!X$68,"Not an input"))</f>
        <v>0.0534590557217598</v>
      </c>
      <c r="Y70" s="115" t="n">
        <f aca="false">IF(AND(VLOOKUP(InputDataA_GeneralAssumptions!$D$60,DataSummary!$A$116:$B$117,2,FALSE())=1,VLOOKUP(InputDataA_GeneralAssumptions!$D$68,DataSummary!$A$111:$B$112,2,FALSE())=2),InputDataA_GeneralAssumptions!Y$69, IF(AND(VLOOKUP(InputDataA_GeneralAssumptions!$D$60,DataSummary!$A$116:$B$117,2,FALSE())=1,VLOOKUP(InputDataA_GeneralAssumptions!$D$68,DataSummary!$A$111:$B$112,2,FALSE())=1), InputDataA_GeneralAssumptions!Y$68,"Not an input"))</f>
        <v>0.0534590557217598</v>
      </c>
      <c r="Z70" s="115" t="n">
        <f aca="false">IF(AND(VLOOKUP(InputDataA_GeneralAssumptions!$D$60,DataSummary!$A$116:$B$117,2,FALSE())=1,VLOOKUP(InputDataA_GeneralAssumptions!$D$68,DataSummary!$A$111:$B$112,2,FALSE())=2),InputDataA_GeneralAssumptions!Z$69, IF(AND(VLOOKUP(InputDataA_GeneralAssumptions!$D$60,DataSummary!$A$116:$B$117,2,FALSE())=1,VLOOKUP(InputDataA_GeneralAssumptions!$D$68,DataSummary!$A$111:$B$112,2,FALSE())=1), InputDataA_GeneralAssumptions!Z$68,"Not an input"))</f>
        <v>0.0534590557217598</v>
      </c>
      <c r="AA70" s="115" t="n">
        <f aca="false">IF(AND(VLOOKUP(InputDataA_GeneralAssumptions!$D$60,DataSummary!$A$116:$B$117,2,FALSE())=1,VLOOKUP(InputDataA_GeneralAssumptions!$D$68,DataSummary!$A$111:$B$112,2,FALSE())=2),InputDataA_GeneralAssumptions!AA$69, IF(AND(VLOOKUP(InputDataA_GeneralAssumptions!$D$60,DataSummary!$A$116:$B$117,2,FALSE())=1,VLOOKUP(InputDataA_GeneralAssumptions!$D$68,DataSummary!$A$111:$B$112,2,FALSE())=1), InputDataA_GeneralAssumptions!AA$68,"Not an input"))</f>
        <v>0.0534590557217598</v>
      </c>
      <c r="AB70" s="115" t="n">
        <f aca="false">IF(AND(VLOOKUP(InputDataA_GeneralAssumptions!$D$60,DataSummary!$A$116:$B$117,2,FALSE())=1,VLOOKUP(InputDataA_GeneralAssumptions!$D$68,DataSummary!$A$111:$B$112,2,FALSE())=2),InputDataA_GeneralAssumptions!AB$69, IF(AND(VLOOKUP(InputDataA_GeneralAssumptions!$D$60,DataSummary!$A$116:$B$117,2,FALSE())=1,VLOOKUP(InputDataA_GeneralAssumptions!$D$68,DataSummary!$A$111:$B$112,2,FALSE())=1), InputDataA_GeneralAssumptions!AB$68,"Not an input"))</f>
        <v>0.0534590557217598</v>
      </c>
      <c r="AC70" s="115" t="n">
        <f aca="false">IF(AND(VLOOKUP(InputDataA_GeneralAssumptions!$D$60,DataSummary!$A$116:$B$117,2,FALSE())=1,VLOOKUP(InputDataA_GeneralAssumptions!$D$68,DataSummary!$A$111:$B$112,2,FALSE())=2),InputDataA_GeneralAssumptions!AC$69, IF(AND(VLOOKUP(InputDataA_GeneralAssumptions!$D$60,DataSummary!$A$116:$B$117,2,FALSE())=1,VLOOKUP(InputDataA_GeneralAssumptions!$D$68,DataSummary!$A$111:$B$112,2,FALSE())=1), InputDataA_GeneralAssumptions!AC$68,"Not an input"))</f>
        <v>0.0534590557217598</v>
      </c>
      <c r="AD70" s="115" t="n">
        <f aca="false">IF(AND(VLOOKUP(InputDataA_GeneralAssumptions!$D$60,DataSummary!$A$116:$B$117,2,FALSE())=1,VLOOKUP(InputDataA_GeneralAssumptions!$D$68,DataSummary!$A$111:$B$112,2,FALSE())=2),InputDataA_GeneralAssumptions!AD$69, IF(AND(VLOOKUP(InputDataA_GeneralAssumptions!$D$60,DataSummary!$A$116:$B$117,2,FALSE())=1,VLOOKUP(InputDataA_GeneralAssumptions!$D$68,DataSummary!$A$111:$B$112,2,FALSE())=1), InputDataA_GeneralAssumptions!AD$68,"Not an input"))</f>
        <v>0.0534590557217598</v>
      </c>
      <c r="AE70" s="115" t="n">
        <f aca="false">IF(AND(VLOOKUP(InputDataA_GeneralAssumptions!$D$60,DataSummary!$A$116:$B$117,2,FALSE())=1,VLOOKUP(InputDataA_GeneralAssumptions!$D$68,DataSummary!$A$111:$B$112,2,FALSE())=2),InputDataA_GeneralAssumptions!AE$69, IF(AND(VLOOKUP(InputDataA_GeneralAssumptions!$D$60,DataSummary!$A$116:$B$117,2,FALSE())=1,VLOOKUP(InputDataA_GeneralAssumptions!$D$68,DataSummary!$A$111:$B$112,2,FALSE())=1), InputDataA_GeneralAssumptions!AE$68,"Not an input"))</f>
        <v>0.0534590557217598</v>
      </c>
      <c r="AF70" s="115" t="n">
        <f aca="false">IF(AND(VLOOKUP(InputDataA_GeneralAssumptions!$D$60,DataSummary!$A$116:$B$117,2,FALSE())=1,VLOOKUP(InputDataA_GeneralAssumptions!$D$68,DataSummary!$A$111:$B$112,2,FALSE())=2),InputDataA_GeneralAssumptions!AF$69, IF(AND(VLOOKUP(InputDataA_GeneralAssumptions!$D$60,DataSummary!$A$116:$B$117,2,FALSE())=1,VLOOKUP(InputDataA_GeneralAssumptions!$D$68,DataSummary!$A$111:$B$112,2,FALSE())=1), InputDataA_GeneralAssumptions!AF$68,"Not an input"))</f>
        <v>0.0534590557217598</v>
      </c>
      <c r="AG70" s="115" t="n">
        <f aca="false">IF(AND(VLOOKUP(InputDataA_GeneralAssumptions!$D$60,DataSummary!$A$116:$B$117,2,FALSE())=1,VLOOKUP(InputDataA_GeneralAssumptions!$D$68,DataSummary!$A$111:$B$112,2,FALSE())=2),InputDataA_GeneralAssumptions!AG$69, IF(AND(VLOOKUP(InputDataA_GeneralAssumptions!$D$60,DataSummary!$A$116:$B$117,2,FALSE())=1,VLOOKUP(InputDataA_GeneralAssumptions!$D$68,DataSummary!$A$111:$B$112,2,FALSE())=1), InputDataA_GeneralAssumptions!AG$68,"Not an input"))</f>
        <v>0.0534590557217598</v>
      </c>
      <c r="AH70" s="115" t="n">
        <f aca="false">IF(AND(VLOOKUP(InputDataA_GeneralAssumptions!$D$60,DataSummary!$A$116:$B$117,2,FALSE())=1,VLOOKUP(InputDataA_GeneralAssumptions!$D$68,DataSummary!$A$111:$B$112,2,FALSE())=2),InputDataA_GeneralAssumptions!AH$69, IF(AND(VLOOKUP(InputDataA_GeneralAssumptions!$D$60,DataSummary!$A$116:$B$117,2,FALSE())=1,VLOOKUP(InputDataA_GeneralAssumptions!$D$68,DataSummary!$A$111:$B$112,2,FALSE())=1), InputDataA_GeneralAssumptions!AH$68,"Not an input"))</f>
        <v>0.0534590557217598</v>
      </c>
      <c r="AI70" s="115" t="n">
        <f aca="false">IF(AND(VLOOKUP(InputDataA_GeneralAssumptions!$D$60,DataSummary!$A$116:$B$117,2,FALSE())=1,VLOOKUP(InputDataA_GeneralAssumptions!$D$68,DataSummary!$A$111:$B$112,2,FALSE())=2),InputDataA_GeneralAssumptions!AI$69, IF(AND(VLOOKUP(InputDataA_GeneralAssumptions!$D$60,DataSummary!$A$116:$B$117,2,FALSE())=1,VLOOKUP(InputDataA_GeneralAssumptions!$D$68,DataSummary!$A$111:$B$112,2,FALSE())=1), InputDataA_GeneralAssumptions!AI$68,"Not an input"))</f>
        <v>0.0534590557217598</v>
      </c>
      <c r="AJ70" s="115" t="n">
        <f aca="false">IF(AND(VLOOKUP(InputDataA_GeneralAssumptions!$D$60,DataSummary!$A$116:$B$117,2,FALSE())=1,VLOOKUP(InputDataA_GeneralAssumptions!$D$68,DataSummary!$A$111:$B$112,2,FALSE())=2),InputDataA_GeneralAssumptions!AJ$69, IF(AND(VLOOKUP(InputDataA_GeneralAssumptions!$D$60,DataSummary!$A$116:$B$117,2,FALSE())=1,VLOOKUP(InputDataA_GeneralAssumptions!$D$68,DataSummary!$A$111:$B$112,2,FALSE())=1), InputDataA_GeneralAssumptions!AJ$68,"Not an input"))</f>
        <v>0.0534590557217598</v>
      </c>
      <c r="AK70" s="115" t="n">
        <f aca="false">IF(AND(VLOOKUP(InputDataA_GeneralAssumptions!$D$60,DataSummary!$A$116:$B$117,2,FALSE())=1,VLOOKUP(InputDataA_GeneralAssumptions!$D$68,DataSummary!$A$111:$B$112,2,FALSE())=2),InputDataA_GeneralAssumptions!AK$69, IF(AND(VLOOKUP(InputDataA_GeneralAssumptions!$D$60,DataSummary!$A$116:$B$117,2,FALSE())=1,VLOOKUP(InputDataA_GeneralAssumptions!$D$68,DataSummary!$A$111:$B$112,2,FALSE())=1), InputDataA_GeneralAssumptions!AK$68,"Not an input"))</f>
        <v>0.0534590557217598</v>
      </c>
      <c r="AL70" s="115" t="n">
        <f aca="false">IF(AND(VLOOKUP(InputDataA_GeneralAssumptions!$D$60,DataSummary!$A$116:$B$117,2,FALSE())=1,VLOOKUP(InputDataA_GeneralAssumptions!$D$68,DataSummary!$A$111:$B$112,2,FALSE())=2),InputDataA_GeneralAssumptions!AL$69, IF(AND(VLOOKUP(InputDataA_GeneralAssumptions!$D$60,DataSummary!$A$116:$B$117,2,FALSE())=1,VLOOKUP(InputDataA_GeneralAssumptions!$D$68,DataSummary!$A$111:$B$112,2,FALSE())=1), InputDataA_GeneralAssumptions!AL$68,"Not an input"))</f>
        <v>0.0534590557217598</v>
      </c>
      <c r="AM70" s="115" t="n">
        <f aca="false">IF(AND(VLOOKUP(InputDataA_GeneralAssumptions!$D$60,DataSummary!$A$116:$B$117,2,FALSE())=1,VLOOKUP(InputDataA_GeneralAssumptions!$D$68,DataSummary!$A$111:$B$112,2,FALSE())=2),InputDataA_GeneralAssumptions!AM$69, IF(AND(VLOOKUP(InputDataA_GeneralAssumptions!$D$60,DataSummary!$A$116:$B$117,2,FALSE())=1,VLOOKUP(InputDataA_GeneralAssumptions!$D$68,DataSummary!$A$111:$B$112,2,FALSE())=1), InputDataA_GeneralAssumptions!AM$68,"Not an input"))</f>
        <v>0.0534590557217598</v>
      </c>
      <c r="AN70" s="115" t="n">
        <f aca="false">IF(AND(VLOOKUP(InputDataA_GeneralAssumptions!$D$60,DataSummary!$A$116:$B$117,2,FALSE())=1,VLOOKUP(InputDataA_GeneralAssumptions!$D$68,DataSummary!$A$111:$B$112,2,FALSE())=2),InputDataA_GeneralAssumptions!AN$69, IF(AND(VLOOKUP(InputDataA_GeneralAssumptions!$D$60,DataSummary!$A$116:$B$117,2,FALSE())=1,VLOOKUP(InputDataA_GeneralAssumptions!$D$68,DataSummary!$A$111:$B$112,2,FALSE())=1), InputDataA_GeneralAssumptions!AN$68,"Not an input"))</f>
        <v>0.0534590557217598</v>
      </c>
      <c r="AO70" s="115" t="n">
        <f aca="false">IF(AND(VLOOKUP(InputDataA_GeneralAssumptions!$D$60,DataSummary!$A$116:$B$117,2,FALSE())=1,VLOOKUP(InputDataA_GeneralAssumptions!$D$68,DataSummary!$A$111:$B$112,2,FALSE())=2),InputDataA_GeneralAssumptions!AO$69, IF(AND(VLOOKUP(InputDataA_GeneralAssumptions!$D$60,DataSummary!$A$116:$B$117,2,FALSE())=1,VLOOKUP(InputDataA_GeneralAssumptions!$D$68,DataSummary!$A$111:$B$112,2,FALSE())=1), InputDataA_GeneralAssumptions!AO$68,"Not an input"))</f>
        <v>0.0534590557217598</v>
      </c>
      <c r="AP70" s="115" t="n">
        <f aca="false">IF(AND(VLOOKUP(InputDataA_GeneralAssumptions!$D$60,DataSummary!$A$116:$B$117,2,FALSE())=1,VLOOKUP(InputDataA_GeneralAssumptions!$D$68,DataSummary!$A$111:$B$112,2,FALSE())=2),InputDataA_GeneralAssumptions!AP$69, IF(AND(VLOOKUP(InputDataA_GeneralAssumptions!$D$60,DataSummary!$A$116:$B$117,2,FALSE())=1,VLOOKUP(InputDataA_GeneralAssumptions!$D$68,DataSummary!$A$111:$B$112,2,FALSE())=1), InputDataA_GeneralAssumptions!AP$68,"Not an input"))</f>
        <v>0.0534590557217598</v>
      </c>
      <c r="AQ70" s="115" t="n">
        <f aca="false">IF(AND(VLOOKUP(InputDataA_GeneralAssumptions!$D$60,DataSummary!$A$116:$B$117,2,FALSE())=1,VLOOKUP(InputDataA_GeneralAssumptions!$D$68,DataSummary!$A$111:$B$112,2,FALSE())=2),InputDataA_GeneralAssumptions!AQ$69, IF(AND(VLOOKUP(InputDataA_GeneralAssumptions!$D$60,DataSummary!$A$116:$B$117,2,FALSE())=1,VLOOKUP(InputDataA_GeneralAssumptions!$D$68,DataSummary!$A$111:$B$112,2,FALSE())=1), InputDataA_GeneralAssumptions!AQ$68,"Not an input"))</f>
        <v>0.0534590557217598</v>
      </c>
      <c r="AR70" s="115" t="n">
        <f aca="false">IF(AND(VLOOKUP(InputDataA_GeneralAssumptions!$D$60,DataSummary!$A$116:$B$117,2,FALSE())=1,VLOOKUP(InputDataA_GeneralAssumptions!$D$68,DataSummary!$A$111:$B$112,2,FALSE())=2),InputDataA_GeneralAssumptions!AR$69, IF(AND(VLOOKUP(InputDataA_GeneralAssumptions!$D$60,DataSummary!$A$116:$B$117,2,FALSE())=1,VLOOKUP(InputDataA_GeneralAssumptions!$D$68,DataSummary!$A$111:$B$112,2,FALSE())=1), InputDataA_GeneralAssumptions!AR$68,"Not an input"))</f>
        <v>0.0534590557217598</v>
      </c>
      <c r="AS70" s="115" t="n">
        <f aca="false">IF(AND(VLOOKUP(InputDataA_GeneralAssumptions!$D$60,DataSummary!$A$116:$B$117,2,FALSE())=1,VLOOKUP(InputDataA_GeneralAssumptions!$D$68,DataSummary!$A$111:$B$112,2,FALSE())=2),InputDataA_GeneralAssumptions!AS$69, IF(AND(VLOOKUP(InputDataA_GeneralAssumptions!$D$60,DataSummary!$A$116:$B$117,2,FALSE())=1,VLOOKUP(InputDataA_GeneralAssumptions!$D$68,DataSummary!$A$111:$B$112,2,FALSE())=1), InputDataA_GeneralAssumptions!AS$68,"Not an input"))</f>
        <v>0.0534590557217598</v>
      </c>
      <c r="AT70" s="115" t="n">
        <f aca="false">IF(AND(VLOOKUP(InputDataA_GeneralAssumptions!$D$60,DataSummary!$A$116:$B$117,2,FALSE())=1,VLOOKUP(InputDataA_GeneralAssumptions!$D$68,DataSummary!$A$111:$B$112,2,FALSE())=2),InputDataA_GeneralAssumptions!AT$69, IF(AND(VLOOKUP(InputDataA_GeneralAssumptions!$D$60,DataSummary!$A$116:$B$117,2,FALSE())=1,VLOOKUP(InputDataA_GeneralAssumptions!$D$68,DataSummary!$A$111:$B$112,2,FALSE())=1), InputDataA_GeneralAssumptions!AT$68,"Not an input"))</f>
        <v>0.0534590557217598</v>
      </c>
      <c r="AU70" s="115" t="n">
        <f aca="false">IF(AND(VLOOKUP(InputDataA_GeneralAssumptions!$D$60,DataSummary!$A$116:$B$117,2,FALSE())=1,VLOOKUP(InputDataA_GeneralAssumptions!$D$68,DataSummary!$A$111:$B$112,2,FALSE())=2),InputDataA_GeneralAssumptions!AU$69, IF(AND(VLOOKUP(InputDataA_GeneralAssumptions!$D$60,DataSummary!$A$116:$B$117,2,FALSE())=1,VLOOKUP(InputDataA_GeneralAssumptions!$D$68,DataSummary!$A$111:$B$112,2,FALSE())=1), InputDataA_GeneralAssumptions!AU$68,"Not an input"))</f>
        <v>0.0534590557217598</v>
      </c>
      <c r="AV70" s="115" t="n">
        <f aca="false">IF(AND(VLOOKUP(InputDataA_GeneralAssumptions!$D$60,DataSummary!$A$116:$B$117,2,FALSE())=1,VLOOKUP(InputDataA_GeneralAssumptions!$D$68,DataSummary!$A$111:$B$112,2,FALSE())=2),InputDataA_GeneralAssumptions!AV$69, IF(AND(VLOOKUP(InputDataA_GeneralAssumptions!$D$60,DataSummary!$A$116:$B$117,2,FALSE())=1,VLOOKUP(InputDataA_GeneralAssumptions!$D$68,DataSummary!$A$111:$B$112,2,FALSE())=1), InputDataA_GeneralAssumptions!AV$68,"Not an input"))</f>
        <v>0.0534590557217598</v>
      </c>
      <c r="AW70" s="115" t="n">
        <f aca="false">IF(AND(VLOOKUP(InputDataA_GeneralAssumptions!$D$60,DataSummary!$A$116:$B$117,2,FALSE())=1,VLOOKUP(InputDataA_GeneralAssumptions!$D$68,DataSummary!$A$111:$B$112,2,FALSE())=2),InputDataA_GeneralAssumptions!AW$69, IF(AND(VLOOKUP(InputDataA_GeneralAssumptions!$D$60,DataSummary!$A$116:$B$117,2,FALSE())=1,VLOOKUP(InputDataA_GeneralAssumptions!$D$68,DataSummary!$A$111:$B$112,2,FALSE())=1), InputDataA_GeneralAssumptions!AW$68,"Not an input"))</f>
        <v>0.0534590557217598</v>
      </c>
      <c r="AX70" s="115" t="n">
        <f aca="false">IF(AND(VLOOKUP(InputDataA_GeneralAssumptions!$D$60,DataSummary!$A$116:$B$117,2,FALSE())=1,VLOOKUP(InputDataA_GeneralAssumptions!$D$68,DataSummary!$A$111:$B$112,2,FALSE())=2),InputDataA_GeneralAssumptions!AX$69, IF(AND(VLOOKUP(InputDataA_GeneralAssumptions!$D$60,DataSummary!$A$116:$B$117,2,FALSE())=1,VLOOKUP(InputDataA_GeneralAssumptions!$D$68,DataSummary!$A$111:$B$112,2,FALSE())=1), InputDataA_GeneralAssumptions!AX$68,"Not an input"))</f>
        <v>0.0534590557217598</v>
      </c>
      <c r="AY70" s="115" t="n">
        <f aca="false">IF(AND(VLOOKUP(InputDataA_GeneralAssumptions!$D$60,DataSummary!$A$116:$B$117,2,FALSE())=1,VLOOKUP(InputDataA_GeneralAssumptions!$D$68,DataSummary!$A$111:$B$112,2,FALSE())=2),InputDataA_GeneralAssumptions!AY$69, IF(AND(VLOOKUP(InputDataA_GeneralAssumptions!$D$60,DataSummary!$A$116:$B$117,2,FALSE())=1,VLOOKUP(InputDataA_GeneralAssumptions!$D$68,DataSummary!$A$111:$B$112,2,FALSE())=1), InputDataA_GeneralAssumptions!AY$68,"Not an input"))</f>
        <v>0.0534590557217598</v>
      </c>
      <c r="AZ70" s="115" t="n">
        <f aca="false">IF(AND(VLOOKUP(InputDataA_GeneralAssumptions!$D$60,DataSummary!$A$116:$B$117,2,FALSE())=1,VLOOKUP(InputDataA_GeneralAssumptions!$D$68,DataSummary!$A$111:$B$112,2,FALSE())=2),InputDataA_GeneralAssumptions!AZ$69, IF(AND(VLOOKUP(InputDataA_GeneralAssumptions!$D$60,DataSummary!$A$116:$B$117,2,FALSE())=1,VLOOKUP(InputDataA_GeneralAssumptions!$D$68,DataSummary!$A$111:$B$112,2,FALSE())=1), InputDataA_GeneralAssumptions!AZ$68,"Not an input"))</f>
        <v>0.0534590557217598</v>
      </c>
      <c r="BA70" s="115" t="n">
        <f aca="false">IF(AND(VLOOKUP(InputDataA_GeneralAssumptions!$D$60,DataSummary!$A$116:$B$117,2,FALSE())=1,VLOOKUP(InputDataA_GeneralAssumptions!$D$68,DataSummary!$A$111:$B$112,2,FALSE())=2),InputDataA_GeneralAssumptions!BA$69, IF(AND(VLOOKUP(InputDataA_GeneralAssumptions!$D$60,DataSummary!$A$116:$B$117,2,FALSE())=1,VLOOKUP(InputDataA_GeneralAssumptions!$D$68,DataSummary!$A$111:$B$112,2,FALSE())=1), InputDataA_GeneralAssumptions!BA$68,"Not an input"))</f>
        <v>0.0534590557217598</v>
      </c>
      <c r="BB70" s="115" t="n">
        <f aca="false">IF(AND(VLOOKUP(InputDataA_GeneralAssumptions!$D$60,DataSummary!$A$116:$B$117,2,FALSE())=1,VLOOKUP(InputDataA_GeneralAssumptions!$D$68,DataSummary!$A$111:$B$112,2,FALSE())=2),InputDataA_GeneralAssumptions!BB$69, IF(AND(VLOOKUP(InputDataA_GeneralAssumptions!$D$60,DataSummary!$A$116:$B$117,2,FALSE())=1,VLOOKUP(InputDataA_GeneralAssumptions!$D$68,DataSummary!$A$111:$B$112,2,FALSE())=1), InputDataA_GeneralAssumptions!BB$68,"Not an input"))</f>
        <v>0.0534590557217598</v>
      </c>
      <c r="BC70" s="115" t="n">
        <f aca="false">IF(AND(VLOOKUP(InputDataA_GeneralAssumptions!$D$60,DataSummary!$A$116:$B$117,2,FALSE())=1,VLOOKUP(InputDataA_GeneralAssumptions!$D$68,DataSummary!$A$111:$B$112,2,FALSE())=2),InputDataA_GeneralAssumptions!BC$69, IF(AND(VLOOKUP(InputDataA_GeneralAssumptions!$D$60,DataSummary!$A$116:$B$117,2,FALSE())=1,VLOOKUP(InputDataA_GeneralAssumptions!$D$68,DataSummary!$A$111:$B$112,2,FALSE())=1), InputDataA_GeneralAssumptions!BC$68,"Not an input"))</f>
        <v>0.0534590557217598</v>
      </c>
      <c r="BD70" s="115" t="n">
        <f aca="false">IF(AND(VLOOKUP(InputDataA_GeneralAssumptions!$D$60,DataSummary!$A$116:$B$117,2,FALSE())=1,VLOOKUP(InputDataA_GeneralAssumptions!$D$68,DataSummary!$A$111:$B$112,2,FALSE())=2),InputDataA_GeneralAssumptions!BD$69, IF(AND(VLOOKUP(InputDataA_GeneralAssumptions!$D$60,DataSummary!$A$116:$B$117,2,FALSE())=1,VLOOKUP(InputDataA_GeneralAssumptions!$D$68,DataSummary!$A$111:$B$112,2,FALSE())=1), InputDataA_GeneralAssumptions!BD$68,"Not an input"))</f>
        <v>0.0534590557217598</v>
      </c>
      <c r="BE70" s="115" t="n">
        <f aca="false">IF(AND(VLOOKUP(InputDataA_GeneralAssumptions!$D$60,DataSummary!$A$116:$B$117,2,FALSE())=1,VLOOKUP(InputDataA_GeneralAssumptions!$D$68,DataSummary!$A$111:$B$112,2,FALSE())=2),InputDataA_GeneralAssumptions!BE$69, IF(AND(VLOOKUP(InputDataA_GeneralAssumptions!$D$60,DataSummary!$A$116:$B$117,2,FALSE())=1,VLOOKUP(InputDataA_GeneralAssumptions!$D$68,DataSummary!$A$111:$B$112,2,FALSE())=1), InputDataA_GeneralAssumptions!BE$68,"Not an input"))</f>
        <v>0.0534590557217598</v>
      </c>
      <c r="BF70" s="115" t="n">
        <f aca="false">IF(AND(VLOOKUP(InputDataA_GeneralAssumptions!$D$60,DataSummary!$A$116:$B$117,2,FALSE())=1,VLOOKUP(InputDataA_GeneralAssumptions!$D$68,DataSummary!$A$111:$B$112,2,FALSE())=2),InputDataA_GeneralAssumptions!BF$69, IF(AND(VLOOKUP(InputDataA_GeneralAssumptions!$D$60,DataSummary!$A$116:$B$117,2,FALSE())=1,VLOOKUP(InputDataA_GeneralAssumptions!$D$68,DataSummary!$A$111:$B$112,2,FALSE())=1), InputDataA_GeneralAssumptions!BF$68,"Not an input"))</f>
        <v>0.0534590557217598</v>
      </c>
      <c r="BG70" s="115" t="n">
        <f aca="false">IF(AND(VLOOKUP(InputDataA_GeneralAssumptions!$D$60,DataSummary!$A$116:$B$117,2,FALSE())=1,VLOOKUP(InputDataA_GeneralAssumptions!$D$68,DataSummary!$A$111:$B$112,2,FALSE())=2),InputDataA_GeneralAssumptions!BG$69, IF(AND(VLOOKUP(InputDataA_GeneralAssumptions!$D$60,DataSummary!$A$116:$B$117,2,FALSE())=1,VLOOKUP(InputDataA_GeneralAssumptions!$D$68,DataSummary!$A$111:$B$112,2,FALSE())=1), InputDataA_GeneralAssumptions!BG$68,"Not an input"))</f>
        <v>0.0534590557217598</v>
      </c>
      <c r="BH70" s="115" t="n">
        <f aca="false">IF(AND(VLOOKUP(InputDataA_GeneralAssumptions!$D$60,DataSummary!$A$116:$B$117,2,FALSE())=1,VLOOKUP(InputDataA_GeneralAssumptions!$D$68,DataSummary!$A$111:$B$112,2,FALSE())=2),InputDataA_GeneralAssumptions!BH$69, IF(AND(VLOOKUP(InputDataA_GeneralAssumptions!$D$60,DataSummary!$A$116:$B$117,2,FALSE())=1,VLOOKUP(InputDataA_GeneralAssumptions!$D$68,DataSummary!$A$111:$B$112,2,FALSE())=1), InputDataA_GeneralAssumptions!BH$68,"Not an input"))</f>
        <v>0.0534590557217598</v>
      </c>
      <c r="BI70" s="115" t="n">
        <f aca="false">IF(AND(VLOOKUP(InputDataA_GeneralAssumptions!$D$60,DataSummary!$A$116:$B$117,2,FALSE())=1,VLOOKUP(InputDataA_GeneralAssumptions!$D$68,DataSummary!$A$111:$B$112,2,FALSE())=2),InputDataA_GeneralAssumptions!BI$69, IF(AND(VLOOKUP(InputDataA_GeneralAssumptions!$D$60,DataSummary!$A$116:$B$117,2,FALSE())=1,VLOOKUP(InputDataA_GeneralAssumptions!$D$68,DataSummary!$A$111:$B$112,2,FALSE())=1), InputDataA_GeneralAssumptions!BI$68,"Not an input"))</f>
        <v>0.0534590557217598</v>
      </c>
      <c r="BJ70" s="115" t="n">
        <f aca="false">IF(AND(VLOOKUP(InputDataA_GeneralAssumptions!$D$60,DataSummary!$A$116:$B$117,2,FALSE())=1,VLOOKUP(InputDataA_GeneralAssumptions!$D$68,DataSummary!$A$111:$B$112,2,FALSE())=2),InputDataA_GeneralAssumptions!BJ$69, IF(AND(VLOOKUP(InputDataA_GeneralAssumptions!$D$60,DataSummary!$A$116:$B$117,2,FALSE())=1,VLOOKUP(InputDataA_GeneralAssumptions!$D$68,DataSummary!$A$111:$B$112,2,FALSE())=1), InputDataA_GeneralAssumptions!BJ$68,"Not an input"))</f>
        <v>0.0534590557217598</v>
      </c>
      <c r="BK70" s="115" t="n">
        <f aca="false">IF(AND(VLOOKUP(InputDataA_GeneralAssumptions!$D$60,DataSummary!$A$116:$B$117,2,FALSE())=1,VLOOKUP(InputDataA_GeneralAssumptions!$D$68,DataSummary!$A$111:$B$112,2,FALSE())=2),InputDataA_GeneralAssumptions!BK$69, IF(AND(VLOOKUP(InputDataA_GeneralAssumptions!$D$60,DataSummary!$A$116:$B$117,2,FALSE())=1,VLOOKUP(InputDataA_GeneralAssumptions!$D$68,DataSummary!$A$111:$B$112,2,FALSE())=1), InputDataA_GeneralAssumptions!BK$68,"Not an input"))</f>
        <v>0.0534590557217598</v>
      </c>
      <c r="BL70" s="115" t="n">
        <f aca="false">IF(AND(VLOOKUP(InputDataA_GeneralAssumptions!$D$60,DataSummary!$A$116:$B$117,2,FALSE())=1,VLOOKUP(InputDataA_GeneralAssumptions!$D$68,DataSummary!$A$111:$B$112,2,FALSE())=2),InputDataA_GeneralAssumptions!BL$69, IF(AND(VLOOKUP(InputDataA_GeneralAssumptions!$D$60,DataSummary!$A$116:$B$117,2,FALSE())=1,VLOOKUP(InputDataA_GeneralAssumptions!$D$68,DataSummary!$A$111:$B$112,2,FALSE())=1), InputDataA_GeneralAssumptions!BL$68,"Not an input"))</f>
        <v>0.0534590557217598</v>
      </c>
      <c r="BM70" s="115" t="n">
        <f aca="false">IF(AND(VLOOKUP(InputDataA_GeneralAssumptions!$D$60,DataSummary!$A$116:$B$117,2,FALSE())=1,VLOOKUP(InputDataA_GeneralAssumptions!$D$68,DataSummary!$A$111:$B$112,2,FALSE())=2),InputDataA_GeneralAssumptions!BM$69, IF(AND(VLOOKUP(InputDataA_GeneralAssumptions!$D$60,DataSummary!$A$116:$B$117,2,FALSE())=1,VLOOKUP(InputDataA_GeneralAssumptions!$D$68,DataSummary!$A$111:$B$112,2,FALSE())=1), InputDataA_GeneralAssumptions!BM$68,"Not an input"))</f>
        <v>0.0534590557217598</v>
      </c>
      <c r="BN70" s="115" t="n">
        <f aca="false">IF(AND(VLOOKUP(InputDataA_GeneralAssumptions!$D$60,DataSummary!$A$116:$B$117,2,FALSE())=1,VLOOKUP(InputDataA_GeneralAssumptions!$D$68,DataSummary!$A$111:$B$112,2,FALSE())=2),InputDataA_GeneralAssumptions!BN$69, IF(AND(VLOOKUP(InputDataA_GeneralAssumptions!$D$60,DataSummary!$A$116:$B$117,2,FALSE())=1,VLOOKUP(InputDataA_GeneralAssumptions!$D$68,DataSummary!$A$111:$B$112,2,FALSE())=1), InputDataA_GeneralAssumptions!BN$68,"Not an input"))</f>
        <v>0.0534590557217598</v>
      </c>
      <c r="BO70" s="115" t="n">
        <f aca="false">IF(AND(VLOOKUP(InputDataA_GeneralAssumptions!$D$60,DataSummary!$A$116:$B$117,2,FALSE())=1,VLOOKUP(InputDataA_GeneralAssumptions!$D$68,DataSummary!$A$111:$B$112,2,FALSE())=2),InputDataA_GeneralAssumptions!BO$69, IF(AND(VLOOKUP(InputDataA_GeneralAssumptions!$D$60,DataSummary!$A$116:$B$117,2,FALSE())=1,VLOOKUP(InputDataA_GeneralAssumptions!$D$68,DataSummary!$A$111:$B$112,2,FALSE())=1), InputDataA_GeneralAssumptions!BO$68,"Not an input"))</f>
        <v>0.0534590557217598</v>
      </c>
      <c r="BP70" s="115" t="n">
        <f aca="false">IF(AND(VLOOKUP(InputDataA_GeneralAssumptions!$D$60,DataSummary!$A$116:$B$117,2,FALSE())=1,VLOOKUP(InputDataA_GeneralAssumptions!$D$68,DataSummary!$A$111:$B$112,2,FALSE())=2),InputDataA_GeneralAssumptions!BP$69, IF(AND(VLOOKUP(InputDataA_GeneralAssumptions!$D$60,DataSummary!$A$116:$B$117,2,FALSE())=1,VLOOKUP(InputDataA_GeneralAssumptions!$D$68,DataSummary!$A$111:$B$112,2,FALSE())=1), InputDataA_GeneralAssumptions!BP$68,"Not an input"))</f>
        <v>0.0534590557217598</v>
      </c>
      <c r="BQ70" s="115" t="n">
        <f aca="false">IF(AND(VLOOKUP(InputDataA_GeneralAssumptions!$D$60,DataSummary!$A$116:$B$117,2,FALSE())=1,VLOOKUP(InputDataA_GeneralAssumptions!$D$68,DataSummary!$A$111:$B$112,2,FALSE())=2),InputDataA_GeneralAssumptions!BQ$69, IF(AND(VLOOKUP(InputDataA_GeneralAssumptions!$D$60,DataSummary!$A$116:$B$117,2,FALSE())=1,VLOOKUP(InputDataA_GeneralAssumptions!$D$68,DataSummary!$A$111:$B$112,2,FALSE())=1), InputDataA_GeneralAssumptions!BQ$68,"Not an input"))</f>
        <v>0.0534590557217598</v>
      </c>
      <c r="BR70" s="115" t="n">
        <f aca="false">IF(AND(VLOOKUP(InputDataA_GeneralAssumptions!$D$60,DataSummary!$A$116:$B$117,2,FALSE())=1,VLOOKUP(InputDataA_GeneralAssumptions!$D$68,DataSummary!$A$111:$B$112,2,FALSE())=2),InputDataA_GeneralAssumptions!BR$69, IF(AND(VLOOKUP(InputDataA_GeneralAssumptions!$D$60,DataSummary!$A$116:$B$117,2,FALSE())=1,VLOOKUP(InputDataA_GeneralAssumptions!$D$68,DataSummary!$A$111:$B$112,2,FALSE())=1), InputDataA_GeneralAssumptions!BR$68,"Not an input"))</f>
        <v>0.0534590557217598</v>
      </c>
      <c r="BS70" s="115" t="n">
        <f aca="false">IF(AND(VLOOKUP(InputDataA_GeneralAssumptions!$D$60,DataSummary!$A$116:$B$117,2,FALSE())=1,VLOOKUP(InputDataA_GeneralAssumptions!$D$68,DataSummary!$A$111:$B$112,2,FALSE())=2),InputDataA_GeneralAssumptions!BS$69, IF(AND(VLOOKUP(InputDataA_GeneralAssumptions!$D$60,DataSummary!$A$116:$B$117,2,FALSE())=1,VLOOKUP(InputDataA_GeneralAssumptions!$D$68,DataSummary!$A$111:$B$112,2,FALSE())=1), InputDataA_GeneralAssumptions!BS$68,"Not an input"))</f>
        <v>0.0534590557217598</v>
      </c>
      <c r="BT70" s="115" t="n">
        <f aca="false">IF(AND(VLOOKUP(InputDataA_GeneralAssumptions!$D$60,DataSummary!$A$116:$B$117,2,FALSE())=1,VLOOKUP(InputDataA_GeneralAssumptions!$D$68,DataSummary!$A$111:$B$112,2,FALSE())=2),InputDataA_GeneralAssumptions!BT$69, IF(AND(VLOOKUP(InputDataA_GeneralAssumptions!$D$60,DataSummary!$A$116:$B$117,2,FALSE())=1,VLOOKUP(InputDataA_GeneralAssumptions!$D$68,DataSummary!$A$111:$B$112,2,FALSE())=1), InputDataA_GeneralAssumptions!BT$68,"Not an input"))</f>
        <v>0.0534590557217598</v>
      </c>
      <c r="BU70" s="115" t="n">
        <f aca="false">IF(AND(VLOOKUP(InputDataA_GeneralAssumptions!$D$60,DataSummary!$A$116:$B$117,2,FALSE())=1,VLOOKUP(InputDataA_GeneralAssumptions!$D$68,DataSummary!$A$111:$B$112,2,FALSE())=2),InputDataA_GeneralAssumptions!BU$69, IF(AND(VLOOKUP(InputDataA_GeneralAssumptions!$D$60,DataSummary!$A$116:$B$117,2,FALSE())=1,VLOOKUP(InputDataA_GeneralAssumptions!$D$68,DataSummary!$A$111:$B$112,2,FALSE())=1), InputDataA_GeneralAssumptions!BU$68,"Not an input"))</f>
        <v>0.0534590557217598</v>
      </c>
      <c r="BV70" s="115" t="n">
        <f aca="false">IF(AND(VLOOKUP(InputDataA_GeneralAssumptions!$D$60,DataSummary!$A$116:$B$117,2,FALSE())=1,VLOOKUP(InputDataA_GeneralAssumptions!$D$68,DataSummary!$A$111:$B$112,2,FALSE())=2),InputDataA_GeneralAssumptions!BV$69, IF(AND(VLOOKUP(InputDataA_GeneralAssumptions!$D$60,DataSummary!$A$116:$B$117,2,FALSE())=1,VLOOKUP(InputDataA_GeneralAssumptions!$D$68,DataSummary!$A$111:$B$112,2,FALSE())=1), InputDataA_GeneralAssumptions!BV$68,"Not an input"))</f>
        <v>0.0534590557217598</v>
      </c>
      <c r="BW70" s="115" t="n">
        <f aca="false">IF(AND(VLOOKUP(InputDataA_GeneralAssumptions!$D$60,DataSummary!$A$116:$B$117,2,FALSE())=1,VLOOKUP(InputDataA_GeneralAssumptions!$D$68,DataSummary!$A$111:$B$112,2,FALSE())=2),InputDataA_GeneralAssumptions!BW$69, IF(AND(VLOOKUP(InputDataA_GeneralAssumptions!$D$60,DataSummary!$A$116:$B$117,2,FALSE())=1,VLOOKUP(InputDataA_GeneralAssumptions!$D$68,DataSummary!$A$111:$B$112,2,FALSE())=1), InputDataA_GeneralAssumptions!BW$68,"Not an input"))</f>
        <v>0.0534590557217598</v>
      </c>
    </row>
    <row r="71" s="135" customFormat="true" ht="15.75" hidden="false" customHeight="false" outlineLevel="0" collapsed="false">
      <c r="A71" s="13"/>
      <c r="B71" s="54"/>
      <c r="C71" s="55"/>
      <c r="D71" s="158"/>
      <c r="E71" s="159"/>
      <c r="F71" s="106"/>
      <c r="G71" s="132"/>
      <c r="H71" s="133"/>
      <c r="I71" s="134"/>
      <c r="J71" s="134"/>
      <c r="K71" s="134"/>
      <c r="L71" s="134"/>
      <c r="M71" s="134"/>
      <c r="N71" s="134"/>
      <c r="O71" s="134"/>
      <c r="P71" s="134"/>
      <c r="Q71" s="134"/>
      <c r="R71" s="134"/>
      <c r="S71" s="134"/>
      <c r="T71" s="134"/>
      <c r="U71" s="134"/>
      <c r="V71" s="134"/>
      <c r="W71" s="134"/>
      <c r="X71" s="134"/>
      <c r="Y71" s="134"/>
      <c r="Z71" s="134"/>
      <c r="AA71" s="134"/>
      <c r="AB71" s="134"/>
      <c r="AC71" s="134"/>
      <c r="AD71" s="134"/>
      <c r="AE71" s="134"/>
      <c r="AF71" s="134"/>
      <c r="AG71" s="134"/>
      <c r="AH71" s="134"/>
      <c r="AI71" s="134"/>
      <c r="AJ71" s="134"/>
      <c r="AK71" s="134"/>
      <c r="AL71" s="134"/>
      <c r="AM71" s="134"/>
      <c r="AN71" s="134"/>
      <c r="AO71" s="134"/>
      <c r="AP71" s="134"/>
      <c r="AQ71" s="134"/>
      <c r="AR71" s="134"/>
      <c r="AS71" s="134"/>
      <c r="AT71" s="134"/>
      <c r="AU71" s="134"/>
      <c r="AV71" s="134"/>
      <c r="AW71" s="134"/>
      <c r="AX71" s="134"/>
      <c r="AY71" s="134"/>
      <c r="AZ71" s="134"/>
      <c r="BA71" s="134"/>
      <c r="BB71" s="134"/>
      <c r="BC71" s="134"/>
      <c r="BD71" s="134"/>
      <c r="BE71" s="134"/>
      <c r="BF71" s="134"/>
      <c r="BG71" s="134"/>
      <c r="BH71" s="134"/>
      <c r="BI71" s="134"/>
      <c r="BJ71" s="134"/>
      <c r="BK71" s="134"/>
      <c r="BL71" s="134"/>
      <c r="BM71" s="134"/>
      <c r="BN71" s="134"/>
      <c r="BO71" s="134"/>
      <c r="BP71" s="134"/>
      <c r="BQ71" s="134"/>
      <c r="BR71" s="134"/>
      <c r="BS71" s="134"/>
      <c r="BT71" s="134"/>
      <c r="BU71" s="134"/>
      <c r="BV71" s="134"/>
      <c r="BW71" s="134"/>
    </row>
    <row r="72" customFormat="false" ht="15.75" hidden="false" customHeight="false" outlineLevel="0" collapsed="false">
      <c r="B72" s="174" t="s">
        <v>168</v>
      </c>
      <c r="C72" s="91"/>
      <c r="D72" s="180"/>
      <c r="E72" s="181"/>
      <c r="H72" s="102" t="s">
        <v>117</v>
      </c>
      <c r="I72" s="182" t="n">
        <f aca="false">InputDataA_GeneralAssumptions!$D$7</f>
        <v>2019</v>
      </c>
      <c r="J72" s="104" t="n">
        <f aca="false">I72+1</f>
        <v>2020</v>
      </c>
      <c r="K72" s="104" t="n">
        <f aca="false">J72+1</f>
        <v>2021</v>
      </c>
      <c r="L72" s="104" t="n">
        <f aca="false">K72+1</f>
        <v>2022</v>
      </c>
      <c r="M72" s="104" t="n">
        <f aca="false">L72+1</f>
        <v>2023</v>
      </c>
      <c r="N72" s="104" t="n">
        <f aca="false">M72+1</f>
        <v>2024</v>
      </c>
      <c r="O72" s="104" t="n">
        <f aca="false">N72+1</f>
        <v>2025</v>
      </c>
      <c r="P72" s="104" t="n">
        <f aca="false">O72+1</f>
        <v>2026</v>
      </c>
      <c r="Q72" s="104" t="n">
        <f aca="false">P72+1</f>
        <v>2027</v>
      </c>
      <c r="R72" s="104" t="n">
        <f aca="false">Q72+1</f>
        <v>2028</v>
      </c>
      <c r="S72" s="104" t="n">
        <f aca="false">R72+1</f>
        <v>2029</v>
      </c>
      <c r="T72" s="104" t="n">
        <f aca="false">S72+1</f>
        <v>2030</v>
      </c>
      <c r="U72" s="104" t="n">
        <f aca="false">T72+1</f>
        <v>2031</v>
      </c>
      <c r="V72" s="104" t="n">
        <f aca="false">U72+1</f>
        <v>2032</v>
      </c>
      <c r="W72" s="104" t="n">
        <f aca="false">V72+1</f>
        <v>2033</v>
      </c>
      <c r="X72" s="104" t="n">
        <f aca="false">W72+1</f>
        <v>2034</v>
      </c>
      <c r="Y72" s="104" t="n">
        <f aca="false">X72+1</f>
        <v>2035</v>
      </c>
      <c r="Z72" s="104" t="n">
        <f aca="false">Y72+1</f>
        <v>2036</v>
      </c>
      <c r="AA72" s="104" t="n">
        <f aca="false">Z72+1</f>
        <v>2037</v>
      </c>
      <c r="AB72" s="104" t="n">
        <f aca="false">AA72+1</f>
        <v>2038</v>
      </c>
      <c r="AC72" s="104" t="n">
        <f aca="false">AB72+1</f>
        <v>2039</v>
      </c>
      <c r="AD72" s="104" t="n">
        <f aca="false">AC72+1</f>
        <v>2040</v>
      </c>
      <c r="AE72" s="104" t="n">
        <f aca="false">AD72+1</f>
        <v>2041</v>
      </c>
      <c r="AF72" s="104" t="n">
        <f aca="false">AE72+1</f>
        <v>2042</v>
      </c>
      <c r="AG72" s="104" t="n">
        <f aca="false">AF72+1</f>
        <v>2043</v>
      </c>
      <c r="AH72" s="104" t="n">
        <f aca="false">AG72+1</f>
        <v>2044</v>
      </c>
      <c r="AI72" s="104" t="n">
        <f aca="false">AH72+1</f>
        <v>2045</v>
      </c>
      <c r="AJ72" s="104" t="n">
        <f aca="false">AI72+1</f>
        <v>2046</v>
      </c>
      <c r="AK72" s="104" t="n">
        <f aca="false">AJ72+1</f>
        <v>2047</v>
      </c>
      <c r="AL72" s="104" t="n">
        <f aca="false">AK72+1</f>
        <v>2048</v>
      </c>
      <c r="AM72" s="104" t="n">
        <f aca="false">AL72+1</f>
        <v>2049</v>
      </c>
      <c r="AN72" s="104" t="n">
        <f aca="false">AM72+1</f>
        <v>2050</v>
      </c>
      <c r="AO72" s="104" t="n">
        <f aca="false">AN72+1</f>
        <v>2051</v>
      </c>
      <c r="AP72" s="104" t="n">
        <f aca="false">AO72+1</f>
        <v>2052</v>
      </c>
      <c r="AQ72" s="104" t="n">
        <f aca="false">AP72+1</f>
        <v>2053</v>
      </c>
      <c r="AR72" s="104" t="n">
        <f aca="false">AQ72+1</f>
        <v>2054</v>
      </c>
      <c r="AS72" s="105" t="n">
        <f aca="false">AR72+1</f>
        <v>2055</v>
      </c>
      <c r="AT72" s="104" t="n">
        <f aca="false">AS72+1</f>
        <v>2056</v>
      </c>
      <c r="AU72" s="104" t="n">
        <f aca="false">AT72+1</f>
        <v>2057</v>
      </c>
      <c r="AV72" s="104" t="n">
        <f aca="false">AU72+1</f>
        <v>2058</v>
      </c>
      <c r="AW72" s="104" t="n">
        <f aca="false">AV72+1</f>
        <v>2059</v>
      </c>
      <c r="AX72" s="104" t="n">
        <f aca="false">AW72+1</f>
        <v>2060</v>
      </c>
      <c r="AY72" s="104" t="n">
        <f aca="false">AX72+1</f>
        <v>2061</v>
      </c>
      <c r="AZ72" s="104" t="n">
        <f aca="false">AY72+1</f>
        <v>2062</v>
      </c>
      <c r="BA72" s="104" t="n">
        <f aca="false">AZ72+1</f>
        <v>2063</v>
      </c>
      <c r="BB72" s="104" t="n">
        <f aca="false">BA72+1</f>
        <v>2064</v>
      </c>
      <c r="BC72" s="104" t="n">
        <f aca="false">BB72+1</f>
        <v>2065</v>
      </c>
      <c r="BD72" s="104" t="n">
        <f aca="false">BC72+1</f>
        <v>2066</v>
      </c>
      <c r="BE72" s="104" t="n">
        <f aca="false">BD72+1</f>
        <v>2067</v>
      </c>
      <c r="BF72" s="104" t="n">
        <f aca="false">BE72+1</f>
        <v>2068</v>
      </c>
      <c r="BG72" s="104" t="n">
        <f aca="false">BF72+1</f>
        <v>2069</v>
      </c>
      <c r="BH72" s="104" t="n">
        <f aca="false">BG72+1</f>
        <v>2070</v>
      </c>
      <c r="BI72" s="104" t="n">
        <f aca="false">BH72+1</f>
        <v>2071</v>
      </c>
      <c r="BJ72" s="104" t="n">
        <f aca="false">BI72+1</f>
        <v>2072</v>
      </c>
      <c r="BK72" s="104" t="n">
        <f aca="false">BJ72+1</f>
        <v>2073</v>
      </c>
      <c r="BL72" s="104" t="n">
        <f aca="false">BK72+1</f>
        <v>2074</v>
      </c>
      <c r="BM72" s="104" t="n">
        <f aca="false">BL72+1</f>
        <v>2075</v>
      </c>
      <c r="BN72" s="104" t="n">
        <f aca="false">BM72+1</f>
        <v>2076</v>
      </c>
      <c r="BO72" s="104" t="n">
        <f aca="false">BN72+1</f>
        <v>2077</v>
      </c>
      <c r="BP72" s="104" t="n">
        <f aca="false">BO72+1</f>
        <v>2078</v>
      </c>
      <c r="BQ72" s="104" t="n">
        <f aca="false">BP72+1</f>
        <v>2079</v>
      </c>
      <c r="BR72" s="104" t="n">
        <f aca="false">BQ72+1</f>
        <v>2080</v>
      </c>
      <c r="BS72" s="104" t="n">
        <f aca="false">BR72+1</f>
        <v>2081</v>
      </c>
      <c r="BT72" s="104" t="n">
        <f aca="false">BS72+1</f>
        <v>2082</v>
      </c>
      <c r="BU72" s="104" t="n">
        <f aca="false">BT72+1</f>
        <v>2083</v>
      </c>
      <c r="BV72" s="104" t="n">
        <f aca="false">BU72+1</f>
        <v>2084</v>
      </c>
      <c r="BW72" s="105" t="n">
        <f aca="false">BV72+1</f>
        <v>2085</v>
      </c>
    </row>
    <row r="73" customFormat="false" ht="15.75" hidden="false" customHeight="false" outlineLevel="0" collapsed="false">
      <c r="B73" s="150" t="s">
        <v>169</v>
      </c>
      <c r="C73" s="183" t="s">
        <v>100</v>
      </c>
      <c r="D73" s="75"/>
      <c r="E73" s="75"/>
      <c r="F73" s="101" t="str">
        <f aca="false">D76</f>
        <v>Automatic</v>
      </c>
      <c r="G73" s="146" t="s">
        <v>170</v>
      </c>
      <c r="H73" s="17" t="str">
        <f aca="false">IF(VLOOKUP(InputDataA_GeneralAssumptions!$D$60,DataSummary!A116:B117,2,FALSE())=2,"This data is utilized, based on User's choice","This data is NOT utilized, based on User's choice")</f>
        <v>This data is NOT utilized, based on User's choice</v>
      </c>
    </row>
    <row r="74" customFormat="false" ht="15.75" hidden="false" customHeight="false" outlineLevel="0" collapsed="false">
      <c r="B74" s="54" t="s">
        <v>171</v>
      </c>
      <c r="C74" s="183" t="s">
        <v>100</v>
      </c>
      <c r="D74" s="80" t="n">
        <f aca="false">IF(ISNUMBER(DataSummary!D40)=TRUE(),DataSummary!D40,".")</f>
        <v>1.17295980453491</v>
      </c>
      <c r="E74" s="80"/>
      <c r="F74" s="136" t="str">
        <f aca="false">DataSummary!N4</f>
        <v>Baseline</v>
      </c>
      <c r="G74" s="107" t="s">
        <v>120</v>
      </c>
      <c r="H74" s="108" t="s">
        <v>100</v>
      </c>
      <c r="I74" s="109" t="n">
        <f aca="false">I75</f>
        <v>1.17295980453491</v>
      </c>
      <c r="J74" s="109" t="n">
        <f aca="false">J75</f>
        <v>1.17295980453491</v>
      </c>
      <c r="K74" s="109" t="n">
        <f aca="false">K75</f>
        <v>1.17295980453491</v>
      </c>
      <c r="L74" s="109" t="n">
        <f aca="false">L75</f>
        <v>1.17295980453491</v>
      </c>
      <c r="M74" s="109" t="n">
        <f aca="false">M75</f>
        <v>1.17295980453491</v>
      </c>
      <c r="N74" s="109" t="n">
        <f aca="false">N75</f>
        <v>1.17295980453491</v>
      </c>
      <c r="O74" s="109" t="n">
        <f aca="false">O75</f>
        <v>1.17295980453491</v>
      </c>
      <c r="P74" s="109" t="n">
        <f aca="false">P75</f>
        <v>1.17295980453491</v>
      </c>
      <c r="Q74" s="109" t="n">
        <f aca="false">Q75</f>
        <v>1.17295980453491</v>
      </c>
      <c r="R74" s="109" t="n">
        <f aca="false">R75</f>
        <v>1.17295980453491</v>
      </c>
      <c r="S74" s="109" t="n">
        <f aca="false">S75</f>
        <v>1.17295980453491</v>
      </c>
      <c r="T74" s="109" t="n">
        <f aca="false">T75</f>
        <v>1.17295980453491</v>
      </c>
      <c r="U74" s="109" t="n">
        <f aca="false">U75</f>
        <v>1.17295980453491</v>
      </c>
      <c r="V74" s="109" t="n">
        <f aca="false">V75</f>
        <v>1.17295980453491</v>
      </c>
      <c r="W74" s="109" t="n">
        <f aca="false">W75</f>
        <v>1.17295980453491</v>
      </c>
      <c r="X74" s="109" t="n">
        <f aca="false">X75</f>
        <v>1.17295980453491</v>
      </c>
      <c r="Y74" s="109" t="n">
        <f aca="false">Y75</f>
        <v>1.17295980453491</v>
      </c>
      <c r="Z74" s="109" t="n">
        <f aca="false">Z75</f>
        <v>1.17295980453491</v>
      </c>
      <c r="AA74" s="109" t="n">
        <f aca="false">AA75</f>
        <v>1.17295980453491</v>
      </c>
      <c r="AB74" s="109" t="n">
        <f aca="false">AB75</f>
        <v>1.17295980453491</v>
      </c>
      <c r="AC74" s="109" t="n">
        <f aca="false">AC75</f>
        <v>1.17295980453491</v>
      </c>
      <c r="AD74" s="109" t="n">
        <f aca="false">AD75</f>
        <v>1.17295980453491</v>
      </c>
      <c r="AE74" s="109" t="n">
        <f aca="false">AE75</f>
        <v>1.17295980453491</v>
      </c>
      <c r="AF74" s="109" t="n">
        <f aca="false">AF75</f>
        <v>1.17295980453491</v>
      </c>
      <c r="AG74" s="109" t="n">
        <f aca="false">AG75</f>
        <v>1.17295980453491</v>
      </c>
      <c r="AH74" s="109" t="n">
        <f aca="false">AH75</f>
        <v>1.17295980453491</v>
      </c>
      <c r="AI74" s="109" t="n">
        <f aca="false">AI75</f>
        <v>1.17295980453491</v>
      </c>
      <c r="AJ74" s="109" t="n">
        <f aca="false">AJ75</f>
        <v>1.17295980453491</v>
      </c>
      <c r="AK74" s="109" t="n">
        <f aca="false">AK75</f>
        <v>1.17295980453491</v>
      </c>
      <c r="AL74" s="109" t="n">
        <f aca="false">AL75</f>
        <v>1.17295980453491</v>
      </c>
      <c r="AM74" s="109" t="n">
        <f aca="false">AM75</f>
        <v>1.17295980453491</v>
      </c>
      <c r="AN74" s="109" t="n">
        <f aca="false">AN75</f>
        <v>1.17295980453491</v>
      </c>
      <c r="AO74" s="121" t="n">
        <v>0.6</v>
      </c>
      <c r="AP74" s="121" t="n">
        <v>0.6</v>
      </c>
      <c r="AQ74" s="121" t="n">
        <v>0.6</v>
      </c>
      <c r="AR74" s="121" t="n">
        <v>0.6</v>
      </c>
      <c r="AS74" s="122" t="n">
        <v>0.6</v>
      </c>
      <c r="AT74" s="121" t="n">
        <f aca="false">AS74</f>
        <v>0.6</v>
      </c>
      <c r="AU74" s="121" t="n">
        <f aca="false">AT74</f>
        <v>0.6</v>
      </c>
      <c r="AV74" s="121" t="n">
        <f aca="false">AU74</f>
        <v>0.6</v>
      </c>
      <c r="AW74" s="121" t="n">
        <f aca="false">AV74</f>
        <v>0.6</v>
      </c>
      <c r="AX74" s="121" t="n">
        <f aca="false">AW74</f>
        <v>0.6</v>
      </c>
      <c r="AY74" s="121" t="n">
        <f aca="false">AX74</f>
        <v>0.6</v>
      </c>
      <c r="AZ74" s="121" t="n">
        <f aca="false">AY74</f>
        <v>0.6</v>
      </c>
      <c r="BA74" s="121" t="n">
        <f aca="false">AZ74</f>
        <v>0.6</v>
      </c>
      <c r="BB74" s="121" t="n">
        <f aca="false">BA74</f>
        <v>0.6</v>
      </c>
      <c r="BC74" s="121" t="n">
        <f aca="false">BB74</f>
        <v>0.6</v>
      </c>
      <c r="BD74" s="121" t="n">
        <f aca="false">BC74</f>
        <v>0.6</v>
      </c>
      <c r="BE74" s="121" t="n">
        <f aca="false">BD74</f>
        <v>0.6</v>
      </c>
      <c r="BF74" s="121" t="n">
        <f aca="false">BE74</f>
        <v>0.6</v>
      </c>
      <c r="BG74" s="121" t="n">
        <f aca="false">BF74</f>
        <v>0.6</v>
      </c>
      <c r="BH74" s="121" t="n">
        <f aca="false">BG74</f>
        <v>0.6</v>
      </c>
      <c r="BI74" s="121" t="n">
        <f aca="false">BH74</f>
        <v>0.6</v>
      </c>
      <c r="BJ74" s="121" t="n">
        <f aca="false">BI74</f>
        <v>0.6</v>
      </c>
      <c r="BK74" s="121" t="n">
        <f aca="false">BJ74</f>
        <v>0.6</v>
      </c>
      <c r="BL74" s="121" t="n">
        <f aca="false">BK74</f>
        <v>0.6</v>
      </c>
      <c r="BM74" s="121" t="n">
        <f aca="false">BL74</f>
        <v>0.6</v>
      </c>
      <c r="BN74" s="121" t="n">
        <f aca="false">BM74</f>
        <v>0.6</v>
      </c>
      <c r="BO74" s="121" t="n">
        <f aca="false">BN74</f>
        <v>0.6</v>
      </c>
      <c r="BP74" s="121" t="n">
        <f aca="false">BO74</f>
        <v>0.6</v>
      </c>
      <c r="BQ74" s="121" t="n">
        <f aca="false">BP74</f>
        <v>0.6</v>
      </c>
      <c r="BR74" s="121" t="n">
        <f aca="false">BQ74</f>
        <v>0.6</v>
      </c>
      <c r="BS74" s="121" t="n">
        <f aca="false">BR74</f>
        <v>0.6</v>
      </c>
      <c r="BT74" s="121" t="n">
        <f aca="false">BS74</f>
        <v>0.6</v>
      </c>
      <c r="BU74" s="121" t="n">
        <f aca="false">BT74</f>
        <v>0.6</v>
      </c>
      <c r="BV74" s="121" t="n">
        <f aca="false">BU74</f>
        <v>0.6</v>
      </c>
      <c r="BW74" s="122" t="n">
        <f aca="false">BV74</f>
        <v>0.6</v>
      </c>
    </row>
    <row r="75" customFormat="false" ht="15.75" hidden="false" customHeight="false" outlineLevel="0" collapsed="false">
      <c r="B75" s="54" t="s">
        <v>172</v>
      </c>
      <c r="C75" s="55" t="s">
        <v>100</v>
      </c>
      <c r="D75" s="184" t="n">
        <f aca="false">IF(ISBLANK(D73)=TRUE(),D74,D73)</f>
        <v>1.17295980453491</v>
      </c>
      <c r="E75" s="184" t="n">
        <f aca="false">IF(ISBLANK(E73)=TRUE(),D74,E73)</f>
        <v>1.17295980453491</v>
      </c>
      <c r="F75" s="136"/>
      <c r="G75" s="111" t="s">
        <v>124</v>
      </c>
      <c r="H75" s="112" t="str">
        <f aca="false">H74</f>
        <v>(e.g. 0.40)</v>
      </c>
      <c r="I75" s="26" t="n">
        <f aca="false">InputDataA_GeneralAssumptions!D75</f>
        <v>1.17295980453491</v>
      </c>
      <c r="J75" s="26" t="n">
        <f aca="false">InputDataA_GeneralAssumptions!$D$75+(InputDataA_GeneralAssumptions!$D$78-InputDataA_GeneralAssumptions!$D$75)/(1+EXP(-DataSummary!$K$97*(J$72-$I$72)))^(1/DataSummary!$H$97)</f>
        <v>1.17295980453491</v>
      </c>
      <c r="K75" s="26" t="n">
        <f aca="false">InputDataA_GeneralAssumptions!$D$75+(InputDataA_GeneralAssumptions!$D$78-InputDataA_GeneralAssumptions!$D$75)/(1+EXP(-DataSummary!$K$97*(K$72-$I$72)))^(1/DataSummary!$H$97)</f>
        <v>1.17295980453491</v>
      </c>
      <c r="L75" s="26" t="n">
        <f aca="false">InputDataA_GeneralAssumptions!$D$75+(InputDataA_GeneralAssumptions!$D$78-InputDataA_GeneralAssumptions!$D$75)/(1+EXP(-DataSummary!$K$97*(L$72-$I$72)))^(1/DataSummary!$H$97)</f>
        <v>1.17295980453491</v>
      </c>
      <c r="M75" s="26" t="n">
        <f aca="false">InputDataA_GeneralAssumptions!$D$75+(InputDataA_GeneralAssumptions!$D$78-InputDataA_GeneralAssumptions!$D$75)/(1+EXP(-DataSummary!$K$97*(M$72-$I$72)))^(1/DataSummary!$H$97)</f>
        <v>1.17295980453491</v>
      </c>
      <c r="N75" s="26" t="n">
        <f aca="false">InputDataA_GeneralAssumptions!$D$75+(InputDataA_GeneralAssumptions!$D$78-InputDataA_GeneralAssumptions!$D$75)/(1+EXP(-DataSummary!$K$97*(N$72-$I$72)))^(1/DataSummary!$H$97)</f>
        <v>1.17295980453491</v>
      </c>
      <c r="O75" s="26" t="n">
        <f aca="false">InputDataA_GeneralAssumptions!$D$75+(InputDataA_GeneralAssumptions!$D$78-InputDataA_GeneralAssumptions!$D$75)/(1+EXP(-DataSummary!$K$97*(O$72-$I$72)))^(1/DataSummary!$H$97)</f>
        <v>1.17295980453491</v>
      </c>
      <c r="P75" s="26" t="n">
        <f aca="false">InputDataA_GeneralAssumptions!$D$75+(InputDataA_GeneralAssumptions!$D$78-InputDataA_GeneralAssumptions!$D$75)/(1+EXP(-DataSummary!$K$97*(P$72-$I$72)))^(1/DataSummary!$H$97)</f>
        <v>1.17295980453491</v>
      </c>
      <c r="Q75" s="26" t="n">
        <f aca="false">InputDataA_GeneralAssumptions!$D$75+(InputDataA_GeneralAssumptions!$D$78-InputDataA_GeneralAssumptions!$D$75)/(1+EXP(-DataSummary!$K$97*(Q$72-$I$72)))^(1/DataSummary!$H$97)</f>
        <v>1.17295980453491</v>
      </c>
      <c r="R75" s="26" t="n">
        <f aca="false">InputDataA_GeneralAssumptions!$D$75+(InputDataA_GeneralAssumptions!$D$78-InputDataA_GeneralAssumptions!$D$75)/(1+EXP(-DataSummary!$K$97*(R$72-$I$72)))^(1/DataSummary!$H$97)</f>
        <v>1.17295980453491</v>
      </c>
      <c r="S75" s="26" t="n">
        <f aca="false">InputDataA_GeneralAssumptions!$D$75+(InputDataA_GeneralAssumptions!$D$78-InputDataA_GeneralAssumptions!$D$75)/(1+EXP(-DataSummary!$K$97*(S$72-$I$72)))^(1/DataSummary!$H$97)</f>
        <v>1.17295980453491</v>
      </c>
      <c r="T75" s="26" t="n">
        <f aca="false">InputDataA_GeneralAssumptions!$D$75+(InputDataA_GeneralAssumptions!$D$78-InputDataA_GeneralAssumptions!$D$75)/(1+EXP(-DataSummary!$K$97*(T$72-$I$72)))^(1/DataSummary!$H$97)</f>
        <v>1.17295980453491</v>
      </c>
      <c r="U75" s="26" t="n">
        <f aca="false">InputDataA_GeneralAssumptions!$D$75+(InputDataA_GeneralAssumptions!$D$78-InputDataA_GeneralAssumptions!$D$75)/(1+EXP(-DataSummary!$K$97*(U$72-$I$72)))^(1/DataSummary!$H$97)</f>
        <v>1.17295980453491</v>
      </c>
      <c r="V75" s="26" t="n">
        <f aca="false">InputDataA_GeneralAssumptions!$D$75+(InputDataA_GeneralAssumptions!$D$78-InputDataA_GeneralAssumptions!$D$75)/(1+EXP(-DataSummary!$K$97*(V$72-$I$72)))^(1/DataSummary!$H$97)</f>
        <v>1.17295980453491</v>
      </c>
      <c r="W75" s="26" t="n">
        <f aca="false">InputDataA_GeneralAssumptions!$D$75+(InputDataA_GeneralAssumptions!$D$78-InputDataA_GeneralAssumptions!$D$75)/(1+EXP(-DataSummary!$K$97*(W$72-$I$72)))^(1/DataSummary!$H$97)</f>
        <v>1.17295980453491</v>
      </c>
      <c r="X75" s="26" t="n">
        <f aca="false">InputDataA_GeneralAssumptions!$D$75+(InputDataA_GeneralAssumptions!$D$78-InputDataA_GeneralAssumptions!$D$75)/(1+EXP(-DataSummary!$K$97*(X$72-$I$72)))^(1/DataSummary!$H$97)</f>
        <v>1.17295980453491</v>
      </c>
      <c r="Y75" s="26" t="n">
        <f aca="false">InputDataA_GeneralAssumptions!$D$75+(InputDataA_GeneralAssumptions!$D$78-InputDataA_GeneralAssumptions!$D$75)/(1+EXP(-DataSummary!$K$97*(Y$72-$I$72)))^(1/DataSummary!$H$97)</f>
        <v>1.17295980453491</v>
      </c>
      <c r="Z75" s="26" t="n">
        <f aca="false">InputDataA_GeneralAssumptions!$D$75+(InputDataA_GeneralAssumptions!$D$78-InputDataA_GeneralAssumptions!$D$75)/(1+EXP(-DataSummary!$K$97*(Z$72-$I$72)))^(1/DataSummary!$H$97)</f>
        <v>1.17295980453491</v>
      </c>
      <c r="AA75" s="26" t="n">
        <f aca="false">InputDataA_GeneralAssumptions!$D$75+(InputDataA_GeneralAssumptions!$D$78-InputDataA_GeneralAssumptions!$D$75)/(1+EXP(-DataSummary!$K$97*(AA$72-$I$72)))^(1/DataSummary!$H$97)</f>
        <v>1.17295980453491</v>
      </c>
      <c r="AB75" s="26" t="n">
        <f aca="false">InputDataA_GeneralAssumptions!$D$75+(InputDataA_GeneralAssumptions!$D$78-InputDataA_GeneralAssumptions!$D$75)/(1+EXP(-DataSummary!$K$97*(AB$72-$I$72)))^(1/DataSummary!$H$97)</f>
        <v>1.17295980453491</v>
      </c>
      <c r="AC75" s="26" t="n">
        <f aca="false">InputDataA_GeneralAssumptions!$D$75+(InputDataA_GeneralAssumptions!$D$78-InputDataA_GeneralAssumptions!$D$75)/(1+EXP(-DataSummary!$K$97*(AC$72-$I$72)))^(1/DataSummary!$H$97)</f>
        <v>1.17295980453491</v>
      </c>
      <c r="AD75" s="26" t="n">
        <f aca="false">InputDataA_GeneralAssumptions!$D$75+(InputDataA_GeneralAssumptions!$D$78-InputDataA_GeneralAssumptions!$D$75)/(1+EXP(-DataSummary!$K$97*(AD$72-$I$72)))^(1/DataSummary!$H$97)</f>
        <v>1.17295980453491</v>
      </c>
      <c r="AE75" s="26" t="n">
        <f aca="false">InputDataA_GeneralAssumptions!$D$75+(InputDataA_GeneralAssumptions!$D$78-InputDataA_GeneralAssumptions!$D$75)/(1+EXP(-DataSummary!$K$97*(AE$72-$I$72)))^(1/DataSummary!$H$97)</f>
        <v>1.17295980453491</v>
      </c>
      <c r="AF75" s="26" t="n">
        <f aca="false">InputDataA_GeneralAssumptions!$D$75+(InputDataA_GeneralAssumptions!$D$78-InputDataA_GeneralAssumptions!$D$75)/(1+EXP(-DataSummary!$K$97*(AF$72-$I$72)))^(1/DataSummary!$H$97)</f>
        <v>1.17295980453491</v>
      </c>
      <c r="AG75" s="26" t="n">
        <f aca="false">InputDataA_GeneralAssumptions!$D$75+(InputDataA_GeneralAssumptions!$D$78-InputDataA_GeneralAssumptions!$D$75)/(1+EXP(-DataSummary!$K$97*(AG$72-$I$72)))^(1/DataSummary!$H$97)</f>
        <v>1.17295980453491</v>
      </c>
      <c r="AH75" s="26" t="n">
        <f aca="false">InputDataA_GeneralAssumptions!$D$75+(InputDataA_GeneralAssumptions!$D$78-InputDataA_GeneralAssumptions!$D$75)/(1+EXP(-DataSummary!$K$97*(AH$72-$I$72)))^(1/DataSummary!$H$97)</f>
        <v>1.17295980453491</v>
      </c>
      <c r="AI75" s="26" t="n">
        <f aca="false">InputDataA_GeneralAssumptions!$D$75+(InputDataA_GeneralAssumptions!$D$78-InputDataA_GeneralAssumptions!$D$75)/(1+EXP(-DataSummary!$K$97*(AI$72-$I$72)))^(1/DataSummary!$H$97)</f>
        <v>1.17295980453491</v>
      </c>
      <c r="AJ75" s="26" t="n">
        <f aca="false">InputDataA_GeneralAssumptions!$D$75+(InputDataA_GeneralAssumptions!$D$78-InputDataA_GeneralAssumptions!$D$75)/(1+EXP(-DataSummary!$K$97*(AJ$72-$I$72)))^(1/DataSummary!$H$97)</f>
        <v>1.17295980453491</v>
      </c>
      <c r="AK75" s="26" t="n">
        <f aca="false">InputDataA_GeneralAssumptions!$D$75+(InputDataA_GeneralAssumptions!$D$78-InputDataA_GeneralAssumptions!$D$75)/(1+EXP(-DataSummary!$K$97*(AK$72-$I$72)))^(1/DataSummary!$H$97)</f>
        <v>1.17295980453491</v>
      </c>
      <c r="AL75" s="26" t="n">
        <f aca="false">InputDataA_GeneralAssumptions!$D$75+(InputDataA_GeneralAssumptions!$D$78-InputDataA_GeneralAssumptions!$D$75)/(1+EXP(-DataSummary!$K$97*(AL$72-$I$72)))^(1/DataSummary!$H$97)</f>
        <v>1.17295980453491</v>
      </c>
      <c r="AM75" s="26" t="n">
        <f aca="false">InputDataA_GeneralAssumptions!$D$75+(InputDataA_GeneralAssumptions!$D$78-InputDataA_GeneralAssumptions!$D$75)/(1+EXP(-DataSummary!$K$97*(AM$72-$I$72)))^(1/DataSummary!$H$97)</f>
        <v>1.17295980453491</v>
      </c>
      <c r="AN75" s="26" t="n">
        <f aca="false">InputDataA_GeneralAssumptions!$D$75+(InputDataA_GeneralAssumptions!$D$78-InputDataA_GeneralAssumptions!$D$75)/(1+EXP(-DataSummary!$K$97*(AN$72-$I$72)))^(1/DataSummary!$H$97)</f>
        <v>1.17295980453491</v>
      </c>
      <c r="AO75" s="26" t="n">
        <f aca="false">InputDataA_GeneralAssumptions!$D$75+(InputDataA_GeneralAssumptions!$D$78-InputDataA_GeneralAssumptions!$D$75)/(1+EXP(-DataSummary!$K$97*(AO$72-$I$72)))^(1/DataSummary!$H$97)</f>
        <v>1.17295980453491</v>
      </c>
      <c r="AP75" s="26" t="n">
        <f aca="false">InputDataA_GeneralAssumptions!$D$75+(InputDataA_GeneralAssumptions!$D$78-InputDataA_GeneralAssumptions!$D$75)/(1+EXP(-DataSummary!$K$97*(AP$72-$I$72)))^(1/DataSummary!$H$97)</f>
        <v>1.17295980453491</v>
      </c>
      <c r="AQ75" s="26" t="n">
        <f aca="false">InputDataA_GeneralAssumptions!$D$75+(InputDataA_GeneralAssumptions!$D$78-InputDataA_GeneralAssumptions!$D$75)/(1+EXP(-DataSummary!$K$97*(AQ$72-$I$72)))^(1/DataSummary!$H$97)</f>
        <v>1.17295980453491</v>
      </c>
      <c r="AR75" s="26" t="n">
        <f aca="false">InputDataA_GeneralAssumptions!$D$75+(InputDataA_GeneralAssumptions!$D$78-InputDataA_GeneralAssumptions!$D$75)/(1+EXP(-DataSummary!$K$97*(AR$72-$I$72)))^(1/DataSummary!$H$97)</f>
        <v>1.17295980453491</v>
      </c>
      <c r="AS75" s="26" t="n">
        <f aca="false">InputDataA_GeneralAssumptions!$D$75+(InputDataA_GeneralAssumptions!$D$78-InputDataA_GeneralAssumptions!$D$75)/(1+EXP(-DataSummary!$K$97*(AS$72-$I$72)))^(1/DataSummary!$H$97)</f>
        <v>1.17295980453491</v>
      </c>
      <c r="AT75" s="26" t="n">
        <f aca="false">InputDataA_GeneralAssumptions!$D$75+(InputDataA_GeneralAssumptions!$D$78-InputDataA_GeneralAssumptions!$D$75)/(1+EXP(-DataSummary!$K$97*(AT$72-$I$72)))^(1/DataSummary!$H$97)</f>
        <v>1.17295980453491</v>
      </c>
      <c r="AU75" s="26" t="n">
        <f aca="false">InputDataA_GeneralAssumptions!$D$75+(InputDataA_GeneralAssumptions!$D$78-InputDataA_GeneralAssumptions!$D$75)/(1+EXP(-DataSummary!$K$97*(AU$72-$I$72)))^(1/DataSummary!$H$97)</f>
        <v>1.17295980453491</v>
      </c>
      <c r="AV75" s="26" t="n">
        <f aca="false">InputDataA_GeneralAssumptions!$D$75+(InputDataA_GeneralAssumptions!$D$78-InputDataA_GeneralAssumptions!$D$75)/(1+EXP(-DataSummary!$K$97*(AV$72-$I$72)))^(1/DataSummary!$H$97)</f>
        <v>1.17295980453491</v>
      </c>
      <c r="AW75" s="26" t="n">
        <f aca="false">InputDataA_GeneralAssumptions!$D$75+(InputDataA_GeneralAssumptions!$D$78-InputDataA_GeneralAssumptions!$D$75)/(1+EXP(-DataSummary!$K$97*(AW$72-$I$72)))^(1/DataSummary!$H$97)</f>
        <v>1.17295980453491</v>
      </c>
      <c r="AX75" s="26" t="n">
        <f aca="false">InputDataA_GeneralAssumptions!$D$75+(InputDataA_GeneralAssumptions!$D$78-InputDataA_GeneralAssumptions!$D$75)/(1+EXP(-DataSummary!$K$97*(AX$72-$I$72)))^(1/DataSummary!$H$97)</f>
        <v>1.17295980453491</v>
      </c>
      <c r="AY75" s="26" t="n">
        <f aca="false">InputDataA_GeneralAssumptions!$D$75+(InputDataA_GeneralAssumptions!$D$78-InputDataA_GeneralAssumptions!$D$75)/(1+EXP(-DataSummary!$K$97*(AY$72-$I$72)))^(1/DataSummary!$H$97)</f>
        <v>1.17295980453491</v>
      </c>
      <c r="AZ75" s="26" t="n">
        <f aca="false">InputDataA_GeneralAssumptions!$D$75+(InputDataA_GeneralAssumptions!$D$78-InputDataA_GeneralAssumptions!$D$75)/(1+EXP(-DataSummary!$K$97*(AZ$72-$I$72)))^(1/DataSummary!$H$97)</f>
        <v>1.17295980453491</v>
      </c>
      <c r="BA75" s="26" t="n">
        <f aca="false">InputDataA_GeneralAssumptions!$D$75+(InputDataA_GeneralAssumptions!$D$78-InputDataA_GeneralAssumptions!$D$75)/(1+EXP(-DataSummary!$K$97*(BA$72-$I$72)))^(1/DataSummary!$H$97)</f>
        <v>1.17295980453491</v>
      </c>
      <c r="BB75" s="26" t="n">
        <f aca="false">InputDataA_GeneralAssumptions!$D$75+(InputDataA_GeneralAssumptions!$D$78-InputDataA_GeneralAssumptions!$D$75)/(1+EXP(-DataSummary!$K$97*(BB$72-$I$72)))^(1/DataSummary!$H$97)</f>
        <v>1.17295980453491</v>
      </c>
      <c r="BC75" s="26" t="n">
        <f aca="false">InputDataA_GeneralAssumptions!$D$75+(InputDataA_GeneralAssumptions!$D$78-InputDataA_GeneralAssumptions!$D$75)/(1+EXP(-DataSummary!$K$97*(BC$72-$I$72)))^(1/DataSummary!$H$97)</f>
        <v>1.17295980453491</v>
      </c>
      <c r="BD75" s="26" t="n">
        <f aca="false">InputDataA_GeneralAssumptions!$D$75+(InputDataA_GeneralAssumptions!$D$78-InputDataA_GeneralAssumptions!$D$75)/(1+EXP(-DataSummary!$K$97*(BD$72-$I$72)))^(1/DataSummary!$H$97)</f>
        <v>1.17295980453491</v>
      </c>
      <c r="BE75" s="26" t="n">
        <f aca="false">InputDataA_GeneralAssumptions!$D$75+(InputDataA_GeneralAssumptions!$D$78-InputDataA_GeneralAssumptions!$D$75)/(1+EXP(-DataSummary!$K$97*(BE$72-$I$72)))^(1/DataSummary!$H$97)</f>
        <v>1.17295980453491</v>
      </c>
      <c r="BF75" s="26" t="n">
        <f aca="false">InputDataA_GeneralAssumptions!$D$75+(InputDataA_GeneralAssumptions!$D$78-InputDataA_GeneralAssumptions!$D$75)/(1+EXP(-DataSummary!$K$97*(BF$72-$I$72)))^(1/DataSummary!$H$97)</f>
        <v>1.17295980453491</v>
      </c>
      <c r="BG75" s="26" t="n">
        <f aca="false">InputDataA_GeneralAssumptions!$D$75+(InputDataA_GeneralAssumptions!$D$78-InputDataA_GeneralAssumptions!$D$75)/(1+EXP(-DataSummary!$K$97*(BG$72-$I$72)))^(1/DataSummary!$H$97)</f>
        <v>1.17295980453491</v>
      </c>
      <c r="BH75" s="26" t="n">
        <f aca="false">InputDataA_GeneralAssumptions!$D$75+(InputDataA_GeneralAssumptions!$D$78-InputDataA_GeneralAssumptions!$D$75)/(1+EXP(-DataSummary!$K$97*(BH$72-$I$72)))^(1/DataSummary!$H$97)</f>
        <v>1.17295980453491</v>
      </c>
      <c r="BI75" s="26" t="n">
        <f aca="false">InputDataA_GeneralAssumptions!$D$75+(InputDataA_GeneralAssumptions!$D$78-InputDataA_GeneralAssumptions!$D$75)/(1+EXP(-DataSummary!$K$97*(BI$72-$I$72)))^(1/DataSummary!$H$97)</f>
        <v>1.17295980453491</v>
      </c>
      <c r="BJ75" s="26" t="n">
        <f aca="false">InputDataA_GeneralAssumptions!$D$75+(InputDataA_GeneralAssumptions!$D$78-InputDataA_GeneralAssumptions!$D$75)/(1+EXP(-DataSummary!$K$97*(BJ$72-$I$72)))^(1/DataSummary!$H$97)</f>
        <v>1.17295980453491</v>
      </c>
      <c r="BK75" s="26" t="n">
        <f aca="false">InputDataA_GeneralAssumptions!$D$75+(InputDataA_GeneralAssumptions!$D$78-InputDataA_GeneralAssumptions!$D$75)/(1+EXP(-DataSummary!$K$97*(BK$72-$I$72)))^(1/DataSummary!$H$97)</f>
        <v>1.17295980453491</v>
      </c>
      <c r="BL75" s="26" t="n">
        <f aca="false">InputDataA_GeneralAssumptions!$D$75+(InputDataA_GeneralAssumptions!$D$78-InputDataA_GeneralAssumptions!$D$75)/(1+EXP(-DataSummary!$K$97*(BL$72-$I$72)))^(1/DataSummary!$H$97)</f>
        <v>1.17295980453491</v>
      </c>
      <c r="BM75" s="26" t="n">
        <f aca="false">InputDataA_GeneralAssumptions!$D$75+(InputDataA_GeneralAssumptions!$D$78-InputDataA_GeneralAssumptions!$D$75)/(1+EXP(-DataSummary!$K$97*(BM$72-$I$72)))^(1/DataSummary!$H$97)</f>
        <v>1.17295980453491</v>
      </c>
      <c r="BN75" s="26" t="n">
        <f aca="false">InputDataA_GeneralAssumptions!$D$75+(InputDataA_GeneralAssumptions!$D$78-InputDataA_GeneralAssumptions!$D$75)/(1+EXP(-DataSummary!$K$97*(BN$72-$I$72)))^(1/DataSummary!$H$97)</f>
        <v>1.17295980453491</v>
      </c>
      <c r="BO75" s="26" t="n">
        <f aca="false">InputDataA_GeneralAssumptions!$D$75+(InputDataA_GeneralAssumptions!$D$78-InputDataA_GeneralAssumptions!$D$75)/(1+EXP(-DataSummary!$K$97*(BO$72-$I$72)))^(1/DataSummary!$H$97)</f>
        <v>1.17295980453491</v>
      </c>
      <c r="BP75" s="26" t="n">
        <f aca="false">InputDataA_GeneralAssumptions!$D$75+(InputDataA_GeneralAssumptions!$D$78-InputDataA_GeneralAssumptions!$D$75)/(1+EXP(-DataSummary!$K$97*(BP$72-$I$72)))^(1/DataSummary!$H$97)</f>
        <v>1.17295980453491</v>
      </c>
      <c r="BQ75" s="26" t="n">
        <f aca="false">InputDataA_GeneralAssumptions!$D$75+(InputDataA_GeneralAssumptions!$D$78-InputDataA_GeneralAssumptions!$D$75)/(1+EXP(-DataSummary!$K$97*(BQ$72-$I$72)))^(1/DataSummary!$H$97)</f>
        <v>1.17295980453491</v>
      </c>
      <c r="BR75" s="26" t="n">
        <f aca="false">InputDataA_GeneralAssumptions!$D$75+(InputDataA_GeneralAssumptions!$D$78-InputDataA_GeneralAssumptions!$D$75)/(1+EXP(-DataSummary!$K$97*(BR$72-$I$72)))^(1/DataSummary!$H$97)</f>
        <v>1.17295980453491</v>
      </c>
      <c r="BS75" s="26" t="n">
        <f aca="false">InputDataA_GeneralAssumptions!$D$75+(InputDataA_GeneralAssumptions!$D$78-InputDataA_GeneralAssumptions!$D$75)/(1+EXP(-DataSummary!$K$97*(BS$72-$I$72)))^(1/DataSummary!$H$97)</f>
        <v>1.17295980453491</v>
      </c>
      <c r="BT75" s="26" t="n">
        <f aca="false">InputDataA_GeneralAssumptions!$D$75+(InputDataA_GeneralAssumptions!$D$78-InputDataA_GeneralAssumptions!$D$75)/(1+EXP(-DataSummary!$K$97*(BT$72-$I$72)))^(1/DataSummary!$H$97)</f>
        <v>1.17295980453491</v>
      </c>
      <c r="BU75" s="26" t="n">
        <f aca="false">InputDataA_GeneralAssumptions!$D$75+(InputDataA_GeneralAssumptions!$D$78-InputDataA_GeneralAssumptions!$D$75)/(1+EXP(-DataSummary!$K$97*(BU$72-$I$72)))^(1/DataSummary!$H$97)</f>
        <v>1.17295980453491</v>
      </c>
      <c r="BV75" s="26" t="n">
        <f aca="false">InputDataA_GeneralAssumptions!$D$75+(InputDataA_GeneralAssumptions!$D$78-InputDataA_GeneralAssumptions!$D$75)/(1+EXP(-DataSummary!$K$97*(BV$72-$I$72)))^(1/DataSummary!$H$97)</f>
        <v>1.17295980453491</v>
      </c>
      <c r="BW75" s="26" t="n">
        <f aca="false">InputDataA_GeneralAssumptions!$D$75+(InputDataA_GeneralAssumptions!$D$78-InputDataA_GeneralAssumptions!$D$75)/(1+EXP(-DataSummary!$K$97*(BW$72-$I$72)))^(1/DataSummary!$H$97)</f>
        <v>1.17295980453491</v>
      </c>
    </row>
    <row r="76" customFormat="false" ht="15.75" hidden="false" customHeight="false" outlineLevel="0" collapsed="false">
      <c r="B76" s="179" t="s">
        <v>173</v>
      </c>
      <c r="C76" s="119" t="s">
        <v>128</v>
      </c>
      <c r="D76" s="120" t="s">
        <v>129</v>
      </c>
      <c r="E76" s="120"/>
      <c r="F76" s="136"/>
      <c r="G76" s="114" t="s">
        <v>126</v>
      </c>
      <c r="H76" s="138" t="s">
        <v>100</v>
      </c>
      <c r="I76" s="115" t="str">
        <f aca="false">IF(AND(VLOOKUP(InputDataA_GeneralAssumptions!$D$60,DataSummary!$A$116:$B$117,2,FALSE())=2,VLOOKUP(InputDataA_GeneralAssumptions!$D$76,DataSummary!$A$111:$B$112,2,FALSE())=2),InputDataA_GeneralAssumptions!I$75, IF(AND(VLOOKUP(InputDataA_GeneralAssumptions!$D$60,DataSummary!$A$116:$B$117,2,FALSE())=2,VLOOKUP(InputDataA_GeneralAssumptions!$D$76,DataSummary!$A$111:$B$112,2,FALSE())=1), InputDataA_GeneralAssumptions!I$74,"Not an input"))</f>
        <v>Not an input</v>
      </c>
      <c r="J76" s="115" t="str">
        <f aca="false">IF(AND(VLOOKUP(InputDataA_GeneralAssumptions!$D$60,DataSummary!$A$116:$B$117,2,FALSE())=2,VLOOKUP(InputDataA_GeneralAssumptions!$D$76,DataSummary!$A$111:$B$112,2,FALSE())=2),InputDataA_GeneralAssumptions!J$75, IF(AND(VLOOKUP(InputDataA_GeneralAssumptions!$D$60,DataSummary!$A$116:$B$117,2,FALSE())=2,VLOOKUP(InputDataA_GeneralAssumptions!$D$76,DataSummary!$A$111:$B$112,2,FALSE())=1), InputDataA_GeneralAssumptions!J$74,"Not an input"))</f>
        <v>Not an input</v>
      </c>
      <c r="K76" s="115" t="str">
        <f aca="false">IF(AND(VLOOKUP(InputDataA_GeneralAssumptions!$D$60,DataSummary!$A$116:$B$117,2,FALSE())=2,VLOOKUP(InputDataA_GeneralAssumptions!$D$76,DataSummary!$A$111:$B$112,2,FALSE())=2),InputDataA_GeneralAssumptions!K$75, IF(AND(VLOOKUP(InputDataA_GeneralAssumptions!$D$60,DataSummary!$A$116:$B$117,2,FALSE())=2,VLOOKUP(InputDataA_GeneralAssumptions!$D$76,DataSummary!$A$111:$B$112,2,FALSE())=1), InputDataA_GeneralAssumptions!K$74,"Not an input"))</f>
        <v>Not an input</v>
      </c>
      <c r="L76" s="115" t="str">
        <f aca="false">IF(AND(VLOOKUP(InputDataA_GeneralAssumptions!$D$60,DataSummary!$A$116:$B$117,2,FALSE())=2,VLOOKUP(InputDataA_GeneralAssumptions!$D$76,DataSummary!$A$111:$B$112,2,FALSE())=2),InputDataA_GeneralAssumptions!L$75, IF(AND(VLOOKUP(InputDataA_GeneralAssumptions!$D$60,DataSummary!$A$116:$B$117,2,FALSE())=2,VLOOKUP(InputDataA_GeneralAssumptions!$D$76,DataSummary!$A$111:$B$112,2,FALSE())=1), InputDataA_GeneralAssumptions!L$74,"Not an input"))</f>
        <v>Not an input</v>
      </c>
      <c r="M76" s="115" t="str">
        <f aca="false">IF(AND(VLOOKUP(InputDataA_GeneralAssumptions!$D$60,DataSummary!$A$116:$B$117,2,FALSE())=2,VLOOKUP(InputDataA_GeneralAssumptions!$D$76,DataSummary!$A$111:$B$112,2,FALSE())=2),InputDataA_GeneralAssumptions!M$75, IF(AND(VLOOKUP(InputDataA_GeneralAssumptions!$D$60,DataSummary!$A$116:$B$117,2,FALSE())=2,VLOOKUP(InputDataA_GeneralAssumptions!$D$76,DataSummary!$A$111:$B$112,2,FALSE())=1), InputDataA_GeneralAssumptions!M$74,"Not an input"))</f>
        <v>Not an input</v>
      </c>
      <c r="N76" s="115" t="str">
        <f aca="false">IF(AND(VLOOKUP(InputDataA_GeneralAssumptions!$D$60,DataSummary!$A$116:$B$117,2,FALSE())=2,VLOOKUP(InputDataA_GeneralAssumptions!$D$76,DataSummary!$A$111:$B$112,2,FALSE())=2),InputDataA_GeneralAssumptions!N$75, IF(AND(VLOOKUP(InputDataA_GeneralAssumptions!$D$60,DataSummary!$A$116:$B$117,2,FALSE())=2,VLOOKUP(InputDataA_GeneralAssumptions!$D$76,DataSummary!$A$111:$B$112,2,FALSE())=1), InputDataA_GeneralAssumptions!N$74,"Not an input"))</f>
        <v>Not an input</v>
      </c>
      <c r="O76" s="115" t="str">
        <f aca="false">IF(AND(VLOOKUP(InputDataA_GeneralAssumptions!$D$60,DataSummary!$A$116:$B$117,2,FALSE())=2,VLOOKUP(InputDataA_GeneralAssumptions!$D$76,DataSummary!$A$111:$B$112,2,FALSE())=2),InputDataA_GeneralAssumptions!O$75, IF(AND(VLOOKUP(InputDataA_GeneralAssumptions!$D$60,DataSummary!$A$116:$B$117,2,FALSE())=2,VLOOKUP(InputDataA_GeneralAssumptions!$D$76,DataSummary!$A$111:$B$112,2,FALSE())=1), InputDataA_GeneralAssumptions!O$74,"Not an input"))</f>
        <v>Not an input</v>
      </c>
      <c r="P76" s="115" t="str">
        <f aca="false">IF(AND(VLOOKUP(InputDataA_GeneralAssumptions!$D$60,DataSummary!$A$116:$B$117,2,FALSE())=2,VLOOKUP(InputDataA_GeneralAssumptions!$D$76,DataSummary!$A$111:$B$112,2,FALSE())=2),InputDataA_GeneralAssumptions!P$75, IF(AND(VLOOKUP(InputDataA_GeneralAssumptions!$D$60,DataSummary!$A$116:$B$117,2,FALSE())=2,VLOOKUP(InputDataA_GeneralAssumptions!$D$76,DataSummary!$A$111:$B$112,2,FALSE())=1), InputDataA_GeneralAssumptions!P$74,"Not an input"))</f>
        <v>Not an input</v>
      </c>
      <c r="Q76" s="115" t="str">
        <f aca="false">IF(AND(VLOOKUP(InputDataA_GeneralAssumptions!$D$60,DataSummary!$A$116:$B$117,2,FALSE())=2,VLOOKUP(InputDataA_GeneralAssumptions!$D$76,DataSummary!$A$111:$B$112,2,FALSE())=2),InputDataA_GeneralAssumptions!Q$75, IF(AND(VLOOKUP(InputDataA_GeneralAssumptions!$D$60,DataSummary!$A$116:$B$117,2,FALSE())=2,VLOOKUP(InputDataA_GeneralAssumptions!$D$76,DataSummary!$A$111:$B$112,2,FALSE())=1), InputDataA_GeneralAssumptions!Q$74,"Not an input"))</f>
        <v>Not an input</v>
      </c>
      <c r="R76" s="115" t="str">
        <f aca="false">IF(AND(VLOOKUP(InputDataA_GeneralAssumptions!$D$60,DataSummary!$A$116:$B$117,2,FALSE())=2,VLOOKUP(InputDataA_GeneralAssumptions!$D$76,DataSummary!$A$111:$B$112,2,FALSE())=2),InputDataA_GeneralAssumptions!R$75, IF(AND(VLOOKUP(InputDataA_GeneralAssumptions!$D$60,DataSummary!$A$116:$B$117,2,FALSE())=2,VLOOKUP(InputDataA_GeneralAssumptions!$D$76,DataSummary!$A$111:$B$112,2,FALSE())=1), InputDataA_GeneralAssumptions!R$74,"Not an input"))</f>
        <v>Not an input</v>
      </c>
      <c r="S76" s="115" t="str">
        <f aca="false">IF(AND(VLOOKUP(InputDataA_GeneralAssumptions!$D$60,DataSummary!$A$116:$B$117,2,FALSE())=2,VLOOKUP(InputDataA_GeneralAssumptions!$D$76,DataSummary!$A$111:$B$112,2,FALSE())=2),InputDataA_GeneralAssumptions!S$75, IF(AND(VLOOKUP(InputDataA_GeneralAssumptions!$D$60,DataSummary!$A$116:$B$117,2,FALSE())=2,VLOOKUP(InputDataA_GeneralAssumptions!$D$76,DataSummary!$A$111:$B$112,2,FALSE())=1), InputDataA_GeneralAssumptions!S$74,"Not an input"))</f>
        <v>Not an input</v>
      </c>
      <c r="T76" s="115" t="str">
        <f aca="false">IF(AND(VLOOKUP(InputDataA_GeneralAssumptions!$D$60,DataSummary!$A$116:$B$117,2,FALSE())=2,VLOOKUP(InputDataA_GeneralAssumptions!$D$76,DataSummary!$A$111:$B$112,2,FALSE())=2),InputDataA_GeneralAssumptions!T$75, IF(AND(VLOOKUP(InputDataA_GeneralAssumptions!$D$60,DataSummary!$A$116:$B$117,2,FALSE())=2,VLOOKUP(InputDataA_GeneralAssumptions!$D$76,DataSummary!$A$111:$B$112,2,FALSE())=1), InputDataA_GeneralAssumptions!T$74,"Not an input"))</f>
        <v>Not an input</v>
      </c>
      <c r="U76" s="115" t="str">
        <f aca="false">IF(AND(VLOOKUP(InputDataA_GeneralAssumptions!$D$60,DataSummary!$A$116:$B$117,2,FALSE())=2,VLOOKUP(InputDataA_GeneralAssumptions!$D$76,DataSummary!$A$111:$B$112,2,FALSE())=2),InputDataA_GeneralAssumptions!U$75, IF(AND(VLOOKUP(InputDataA_GeneralAssumptions!$D$60,DataSummary!$A$116:$B$117,2,FALSE())=2,VLOOKUP(InputDataA_GeneralAssumptions!$D$76,DataSummary!$A$111:$B$112,2,FALSE())=1), InputDataA_GeneralAssumptions!U$74,"Not an input"))</f>
        <v>Not an input</v>
      </c>
      <c r="V76" s="115" t="str">
        <f aca="false">IF(AND(VLOOKUP(InputDataA_GeneralAssumptions!$D$60,DataSummary!$A$116:$B$117,2,FALSE())=2,VLOOKUP(InputDataA_GeneralAssumptions!$D$76,DataSummary!$A$111:$B$112,2,FALSE())=2),InputDataA_GeneralAssumptions!V$75, IF(AND(VLOOKUP(InputDataA_GeneralAssumptions!$D$60,DataSummary!$A$116:$B$117,2,FALSE())=2,VLOOKUP(InputDataA_GeneralAssumptions!$D$76,DataSummary!$A$111:$B$112,2,FALSE())=1), InputDataA_GeneralAssumptions!V$74,"Not an input"))</f>
        <v>Not an input</v>
      </c>
      <c r="W76" s="115" t="str">
        <f aca="false">IF(AND(VLOOKUP(InputDataA_GeneralAssumptions!$D$60,DataSummary!$A$116:$B$117,2,FALSE())=2,VLOOKUP(InputDataA_GeneralAssumptions!$D$76,DataSummary!$A$111:$B$112,2,FALSE())=2),InputDataA_GeneralAssumptions!W$75, IF(AND(VLOOKUP(InputDataA_GeneralAssumptions!$D$60,DataSummary!$A$116:$B$117,2,FALSE())=2,VLOOKUP(InputDataA_GeneralAssumptions!$D$76,DataSummary!$A$111:$B$112,2,FALSE())=1), InputDataA_GeneralAssumptions!W$74,"Not an input"))</f>
        <v>Not an input</v>
      </c>
      <c r="X76" s="115" t="str">
        <f aca="false">IF(AND(VLOOKUP(InputDataA_GeneralAssumptions!$D$60,DataSummary!$A$116:$B$117,2,FALSE())=2,VLOOKUP(InputDataA_GeneralAssumptions!$D$76,DataSummary!$A$111:$B$112,2,FALSE())=2),InputDataA_GeneralAssumptions!X$75, IF(AND(VLOOKUP(InputDataA_GeneralAssumptions!$D$60,DataSummary!$A$116:$B$117,2,FALSE())=2,VLOOKUP(InputDataA_GeneralAssumptions!$D$76,DataSummary!$A$111:$B$112,2,FALSE())=1), InputDataA_GeneralAssumptions!X$74,"Not an input"))</f>
        <v>Not an input</v>
      </c>
      <c r="Y76" s="115" t="str">
        <f aca="false">IF(AND(VLOOKUP(InputDataA_GeneralAssumptions!$D$60,DataSummary!$A$116:$B$117,2,FALSE())=2,VLOOKUP(InputDataA_GeneralAssumptions!$D$76,DataSummary!$A$111:$B$112,2,FALSE())=2),InputDataA_GeneralAssumptions!Y$75, IF(AND(VLOOKUP(InputDataA_GeneralAssumptions!$D$60,DataSummary!$A$116:$B$117,2,FALSE())=2,VLOOKUP(InputDataA_GeneralAssumptions!$D$76,DataSummary!$A$111:$B$112,2,FALSE())=1), InputDataA_GeneralAssumptions!Y$74,"Not an input"))</f>
        <v>Not an input</v>
      </c>
      <c r="Z76" s="115" t="str">
        <f aca="false">IF(AND(VLOOKUP(InputDataA_GeneralAssumptions!$D$60,DataSummary!$A$116:$B$117,2,FALSE())=2,VLOOKUP(InputDataA_GeneralAssumptions!$D$76,DataSummary!$A$111:$B$112,2,FALSE())=2),InputDataA_GeneralAssumptions!Z$75, IF(AND(VLOOKUP(InputDataA_GeneralAssumptions!$D$60,DataSummary!$A$116:$B$117,2,FALSE())=2,VLOOKUP(InputDataA_GeneralAssumptions!$D$76,DataSummary!$A$111:$B$112,2,FALSE())=1), InputDataA_GeneralAssumptions!Z$74,"Not an input"))</f>
        <v>Not an input</v>
      </c>
      <c r="AA76" s="115" t="str">
        <f aca="false">IF(AND(VLOOKUP(InputDataA_GeneralAssumptions!$D$60,DataSummary!$A$116:$B$117,2,FALSE())=2,VLOOKUP(InputDataA_GeneralAssumptions!$D$76,DataSummary!$A$111:$B$112,2,FALSE())=2),InputDataA_GeneralAssumptions!AA$75, IF(AND(VLOOKUP(InputDataA_GeneralAssumptions!$D$60,DataSummary!$A$116:$B$117,2,FALSE())=2,VLOOKUP(InputDataA_GeneralAssumptions!$D$76,DataSummary!$A$111:$B$112,2,FALSE())=1), InputDataA_GeneralAssumptions!AA$74,"Not an input"))</f>
        <v>Not an input</v>
      </c>
      <c r="AB76" s="115" t="str">
        <f aca="false">IF(AND(VLOOKUP(InputDataA_GeneralAssumptions!$D$60,DataSummary!$A$116:$B$117,2,FALSE())=2,VLOOKUP(InputDataA_GeneralAssumptions!$D$76,DataSummary!$A$111:$B$112,2,FALSE())=2),InputDataA_GeneralAssumptions!AB$75, IF(AND(VLOOKUP(InputDataA_GeneralAssumptions!$D$60,DataSummary!$A$116:$B$117,2,FALSE())=2,VLOOKUP(InputDataA_GeneralAssumptions!$D$76,DataSummary!$A$111:$B$112,2,FALSE())=1), InputDataA_GeneralAssumptions!AB$74,"Not an input"))</f>
        <v>Not an input</v>
      </c>
      <c r="AC76" s="115" t="str">
        <f aca="false">IF(AND(VLOOKUP(InputDataA_GeneralAssumptions!$D$60,DataSummary!$A$116:$B$117,2,FALSE())=2,VLOOKUP(InputDataA_GeneralAssumptions!$D$76,DataSummary!$A$111:$B$112,2,FALSE())=2),InputDataA_GeneralAssumptions!AC$75, IF(AND(VLOOKUP(InputDataA_GeneralAssumptions!$D$60,DataSummary!$A$116:$B$117,2,FALSE())=2,VLOOKUP(InputDataA_GeneralAssumptions!$D$76,DataSummary!$A$111:$B$112,2,FALSE())=1), InputDataA_GeneralAssumptions!AC$74,"Not an input"))</f>
        <v>Not an input</v>
      </c>
      <c r="AD76" s="115" t="str">
        <f aca="false">IF(AND(VLOOKUP(InputDataA_GeneralAssumptions!$D$60,DataSummary!$A$116:$B$117,2,FALSE())=2,VLOOKUP(InputDataA_GeneralAssumptions!$D$76,DataSummary!$A$111:$B$112,2,FALSE())=2),InputDataA_GeneralAssumptions!AD$75, IF(AND(VLOOKUP(InputDataA_GeneralAssumptions!$D$60,DataSummary!$A$116:$B$117,2,FALSE())=2,VLOOKUP(InputDataA_GeneralAssumptions!$D$76,DataSummary!$A$111:$B$112,2,FALSE())=1), InputDataA_GeneralAssumptions!AD$74,"Not an input"))</f>
        <v>Not an input</v>
      </c>
      <c r="AE76" s="115" t="str">
        <f aca="false">IF(AND(VLOOKUP(InputDataA_GeneralAssumptions!$D$60,DataSummary!$A$116:$B$117,2,FALSE())=2,VLOOKUP(InputDataA_GeneralAssumptions!$D$76,DataSummary!$A$111:$B$112,2,FALSE())=2),InputDataA_GeneralAssumptions!AE$75, IF(AND(VLOOKUP(InputDataA_GeneralAssumptions!$D$60,DataSummary!$A$116:$B$117,2,FALSE())=2,VLOOKUP(InputDataA_GeneralAssumptions!$D$76,DataSummary!$A$111:$B$112,2,FALSE())=1), InputDataA_GeneralAssumptions!AE$74,"Not an input"))</f>
        <v>Not an input</v>
      </c>
      <c r="AF76" s="115" t="str">
        <f aca="false">IF(AND(VLOOKUP(InputDataA_GeneralAssumptions!$D$60,DataSummary!$A$116:$B$117,2,FALSE())=2,VLOOKUP(InputDataA_GeneralAssumptions!$D$76,DataSummary!$A$111:$B$112,2,FALSE())=2),InputDataA_GeneralAssumptions!AF$75, IF(AND(VLOOKUP(InputDataA_GeneralAssumptions!$D$60,DataSummary!$A$116:$B$117,2,FALSE())=2,VLOOKUP(InputDataA_GeneralAssumptions!$D$76,DataSummary!$A$111:$B$112,2,FALSE())=1), InputDataA_GeneralAssumptions!AF$74,"Not an input"))</f>
        <v>Not an input</v>
      </c>
      <c r="AG76" s="115" t="str">
        <f aca="false">IF(AND(VLOOKUP(InputDataA_GeneralAssumptions!$D$60,DataSummary!$A$116:$B$117,2,FALSE())=2,VLOOKUP(InputDataA_GeneralAssumptions!$D$76,DataSummary!$A$111:$B$112,2,FALSE())=2),InputDataA_GeneralAssumptions!AG$75, IF(AND(VLOOKUP(InputDataA_GeneralAssumptions!$D$60,DataSummary!$A$116:$B$117,2,FALSE())=2,VLOOKUP(InputDataA_GeneralAssumptions!$D$76,DataSummary!$A$111:$B$112,2,FALSE())=1), InputDataA_GeneralAssumptions!AG$74,"Not an input"))</f>
        <v>Not an input</v>
      </c>
      <c r="AH76" s="115" t="str">
        <f aca="false">IF(AND(VLOOKUP(InputDataA_GeneralAssumptions!$D$60,DataSummary!$A$116:$B$117,2,FALSE())=2,VLOOKUP(InputDataA_GeneralAssumptions!$D$76,DataSummary!$A$111:$B$112,2,FALSE())=2),InputDataA_GeneralAssumptions!AH$75, IF(AND(VLOOKUP(InputDataA_GeneralAssumptions!$D$60,DataSummary!$A$116:$B$117,2,FALSE())=2,VLOOKUP(InputDataA_GeneralAssumptions!$D$76,DataSummary!$A$111:$B$112,2,FALSE())=1), InputDataA_GeneralAssumptions!AH$74,"Not an input"))</f>
        <v>Not an input</v>
      </c>
      <c r="AI76" s="115" t="str">
        <f aca="false">IF(AND(VLOOKUP(InputDataA_GeneralAssumptions!$D$60,DataSummary!$A$116:$B$117,2,FALSE())=2,VLOOKUP(InputDataA_GeneralAssumptions!$D$76,DataSummary!$A$111:$B$112,2,FALSE())=2),InputDataA_GeneralAssumptions!AI$75, IF(AND(VLOOKUP(InputDataA_GeneralAssumptions!$D$60,DataSummary!$A$116:$B$117,2,FALSE())=2,VLOOKUP(InputDataA_GeneralAssumptions!$D$76,DataSummary!$A$111:$B$112,2,FALSE())=1), InputDataA_GeneralAssumptions!AI$74,"Not an input"))</f>
        <v>Not an input</v>
      </c>
      <c r="AJ76" s="115" t="str">
        <f aca="false">IF(AND(VLOOKUP(InputDataA_GeneralAssumptions!$D$60,DataSummary!$A$116:$B$117,2,FALSE())=2,VLOOKUP(InputDataA_GeneralAssumptions!$D$76,DataSummary!$A$111:$B$112,2,FALSE())=2),InputDataA_GeneralAssumptions!AJ$75, IF(AND(VLOOKUP(InputDataA_GeneralAssumptions!$D$60,DataSummary!$A$116:$B$117,2,FALSE())=2,VLOOKUP(InputDataA_GeneralAssumptions!$D$76,DataSummary!$A$111:$B$112,2,FALSE())=1), InputDataA_GeneralAssumptions!AJ$74,"Not an input"))</f>
        <v>Not an input</v>
      </c>
      <c r="AK76" s="115" t="str">
        <f aca="false">IF(AND(VLOOKUP(InputDataA_GeneralAssumptions!$D$60,DataSummary!$A$116:$B$117,2,FALSE())=2,VLOOKUP(InputDataA_GeneralAssumptions!$D$76,DataSummary!$A$111:$B$112,2,FALSE())=2),InputDataA_GeneralAssumptions!AK$75, IF(AND(VLOOKUP(InputDataA_GeneralAssumptions!$D$60,DataSummary!$A$116:$B$117,2,FALSE())=2,VLOOKUP(InputDataA_GeneralAssumptions!$D$76,DataSummary!$A$111:$B$112,2,FALSE())=1), InputDataA_GeneralAssumptions!AK$74,"Not an input"))</f>
        <v>Not an input</v>
      </c>
      <c r="AL76" s="115" t="str">
        <f aca="false">IF(AND(VLOOKUP(InputDataA_GeneralAssumptions!$D$60,DataSummary!$A$116:$B$117,2,FALSE())=2,VLOOKUP(InputDataA_GeneralAssumptions!$D$76,DataSummary!$A$111:$B$112,2,FALSE())=2),InputDataA_GeneralAssumptions!AL$75, IF(AND(VLOOKUP(InputDataA_GeneralAssumptions!$D$60,DataSummary!$A$116:$B$117,2,FALSE())=2,VLOOKUP(InputDataA_GeneralAssumptions!$D$76,DataSummary!$A$111:$B$112,2,FALSE())=1), InputDataA_GeneralAssumptions!AL$74,"Not an input"))</f>
        <v>Not an input</v>
      </c>
      <c r="AM76" s="115" t="str">
        <f aca="false">IF(AND(VLOOKUP(InputDataA_GeneralAssumptions!$D$60,DataSummary!$A$116:$B$117,2,FALSE())=2,VLOOKUP(InputDataA_GeneralAssumptions!$D$76,DataSummary!$A$111:$B$112,2,FALSE())=2),InputDataA_GeneralAssumptions!AM$75, IF(AND(VLOOKUP(InputDataA_GeneralAssumptions!$D$60,DataSummary!$A$116:$B$117,2,FALSE())=2,VLOOKUP(InputDataA_GeneralAssumptions!$D$76,DataSummary!$A$111:$B$112,2,FALSE())=1), InputDataA_GeneralAssumptions!AM$74,"Not an input"))</f>
        <v>Not an input</v>
      </c>
      <c r="AN76" s="115" t="str">
        <f aca="false">IF(AND(VLOOKUP(InputDataA_GeneralAssumptions!$D$60,DataSummary!$A$116:$B$117,2,FALSE())=2,VLOOKUP(InputDataA_GeneralAssumptions!$D$76,DataSummary!$A$111:$B$112,2,FALSE())=2),InputDataA_GeneralAssumptions!AN$75, IF(AND(VLOOKUP(InputDataA_GeneralAssumptions!$D$60,DataSummary!$A$116:$B$117,2,FALSE())=2,VLOOKUP(InputDataA_GeneralAssumptions!$D$76,DataSummary!$A$111:$B$112,2,FALSE())=1), InputDataA_GeneralAssumptions!AN$74,"Not an input"))</f>
        <v>Not an input</v>
      </c>
      <c r="AO76" s="115" t="str">
        <f aca="false">IF(AND(VLOOKUP(InputDataA_GeneralAssumptions!$D$60,DataSummary!$A$116:$B$117,2,FALSE())=2,VLOOKUP(InputDataA_GeneralAssumptions!$D$76,DataSummary!$A$111:$B$112,2,FALSE())=2),InputDataA_GeneralAssumptions!AO$75, IF(AND(VLOOKUP(InputDataA_GeneralAssumptions!$D$60,DataSummary!$A$116:$B$117,2,FALSE())=2,VLOOKUP(InputDataA_GeneralAssumptions!$D$76,DataSummary!$A$111:$B$112,2,FALSE())=1), InputDataA_GeneralAssumptions!AO$74,"Not an input"))</f>
        <v>Not an input</v>
      </c>
      <c r="AP76" s="115" t="str">
        <f aca="false">IF(AND(VLOOKUP(InputDataA_GeneralAssumptions!$D$60,DataSummary!$A$116:$B$117,2,FALSE())=2,VLOOKUP(InputDataA_GeneralAssumptions!$D$76,DataSummary!$A$111:$B$112,2,FALSE())=2),InputDataA_GeneralAssumptions!AP$75, IF(AND(VLOOKUP(InputDataA_GeneralAssumptions!$D$60,DataSummary!$A$116:$B$117,2,FALSE())=2,VLOOKUP(InputDataA_GeneralAssumptions!$D$76,DataSummary!$A$111:$B$112,2,FALSE())=1), InputDataA_GeneralAssumptions!AP$74,"Not an input"))</f>
        <v>Not an input</v>
      </c>
      <c r="AQ76" s="115" t="str">
        <f aca="false">IF(AND(VLOOKUP(InputDataA_GeneralAssumptions!$D$60,DataSummary!$A$116:$B$117,2,FALSE())=2,VLOOKUP(InputDataA_GeneralAssumptions!$D$76,DataSummary!$A$111:$B$112,2,FALSE())=2),InputDataA_GeneralAssumptions!AQ$75, IF(AND(VLOOKUP(InputDataA_GeneralAssumptions!$D$60,DataSummary!$A$116:$B$117,2,FALSE())=2,VLOOKUP(InputDataA_GeneralAssumptions!$D$76,DataSummary!$A$111:$B$112,2,FALSE())=1), InputDataA_GeneralAssumptions!AQ$74,"Not an input"))</f>
        <v>Not an input</v>
      </c>
      <c r="AR76" s="115" t="str">
        <f aca="false">IF(AND(VLOOKUP(InputDataA_GeneralAssumptions!$D$60,DataSummary!$A$116:$B$117,2,FALSE())=2,VLOOKUP(InputDataA_GeneralAssumptions!$D$76,DataSummary!$A$111:$B$112,2,FALSE())=2),InputDataA_GeneralAssumptions!AR$75, IF(AND(VLOOKUP(InputDataA_GeneralAssumptions!$D$60,DataSummary!$A$116:$B$117,2,FALSE())=2,VLOOKUP(InputDataA_GeneralAssumptions!$D$76,DataSummary!$A$111:$B$112,2,FALSE())=1), InputDataA_GeneralAssumptions!AR$74,"Not an input"))</f>
        <v>Not an input</v>
      </c>
      <c r="AS76" s="115" t="str">
        <f aca="false">IF(AND(VLOOKUP(InputDataA_GeneralAssumptions!$D$60,DataSummary!$A$116:$B$117,2,FALSE())=2,VLOOKUP(InputDataA_GeneralAssumptions!$D$76,DataSummary!$A$111:$B$112,2,FALSE())=2),InputDataA_GeneralAssumptions!AS$75, IF(AND(VLOOKUP(InputDataA_GeneralAssumptions!$D$60,DataSummary!$A$116:$B$117,2,FALSE())=2,VLOOKUP(InputDataA_GeneralAssumptions!$D$76,DataSummary!$A$111:$B$112,2,FALSE())=1), InputDataA_GeneralAssumptions!AS$74,"Not an input"))</f>
        <v>Not an input</v>
      </c>
      <c r="AT76" s="115" t="str">
        <f aca="false">IF(AND(VLOOKUP(InputDataA_GeneralAssumptions!$D$60,DataSummary!$A$116:$B$117,2,FALSE())=2,VLOOKUP(InputDataA_GeneralAssumptions!$D$76,DataSummary!$A$111:$B$112,2,FALSE())=2),InputDataA_GeneralAssumptions!AT$75, IF(AND(VLOOKUP(InputDataA_GeneralAssumptions!$D$60,DataSummary!$A$116:$B$117,2,FALSE())=2,VLOOKUP(InputDataA_GeneralAssumptions!$D$76,DataSummary!$A$111:$B$112,2,FALSE())=1), InputDataA_GeneralAssumptions!AT$74,"Not an input"))</f>
        <v>Not an input</v>
      </c>
      <c r="AU76" s="115" t="str">
        <f aca="false">IF(AND(VLOOKUP(InputDataA_GeneralAssumptions!$D$60,DataSummary!$A$116:$B$117,2,FALSE())=2,VLOOKUP(InputDataA_GeneralAssumptions!$D$76,DataSummary!$A$111:$B$112,2,FALSE())=2),InputDataA_GeneralAssumptions!AU$75, IF(AND(VLOOKUP(InputDataA_GeneralAssumptions!$D$60,DataSummary!$A$116:$B$117,2,FALSE())=2,VLOOKUP(InputDataA_GeneralAssumptions!$D$76,DataSummary!$A$111:$B$112,2,FALSE())=1), InputDataA_GeneralAssumptions!AU$74,"Not an input"))</f>
        <v>Not an input</v>
      </c>
      <c r="AV76" s="115" t="str">
        <f aca="false">IF(AND(VLOOKUP(InputDataA_GeneralAssumptions!$D$60,DataSummary!$A$116:$B$117,2,FALSE())=2,VLOOKUP(InputDataA_GeneralAssumptions!$D$76,DataSummary!$A$111:$B$112,2,FALSE())=2),InputDataA_GeneralAssumptions!AV$75, IF(AND(VLOOKUP(InputDataA_GeneralAssumptions!$D$60,DataSummary!$A$116:$B$117,2,FALSE())=2,VLOOKUP(InputDataA_GeneralAssumptions!$D$76,DataSummary!$A$111:$B$112,2,FALSE())=1), InputDataA_GeneralAssumptions!AV$74,"Not an input"))</f>
        <v>Not an input</v>
      </c>
      <c r="AW76" s="115" t="str">
        <f aca="false">IF(AND(VLOOKUP(InputDataA_GeneralAssumptions!$D$60,DataSummary!$A$116:$B$117,2,FALSE())=2,VLOOKUP(InputDataA_GeneralAssumptions!$D$76,DataSummary!$A$111:$B$112,2,FALSE())=2),InputDataA_GeneralAssumptions!AW$75, IF(AND(VLOOKUP(InputDataA_GeneralAssumptions!$D$60,DataSummary!$A$116:$B$117,2,FALSE())=2,VLOOKUP(InputDataA_GeneralAssumptions!$D$76,DataSummary!$A$111:$B$112,2,FALSE())=1), InputDataA_GeneralAssumptions!AW$74,"Not an input"))</f>
        <v>Not an input</v>
      </c>
      <c r="AX76" s="115" t="str">
        <f aca="false">IF(AND(VLOOKUP(InputDataA_GeneralAssumptions!$D$60,DataSummary!$A$116:$B$117,2,FALSE())=2,VLOOKUP(InputDataA_GeneralAssumptions!$D$76,DataSummary!$A$111:$B$112,2,FALSE())=2),InputDataA_GeneralAssumptions!AX$75, IF(AND(VLOOKUP(InputDataA_GeneralAssumptions!$D$60,DataSummary!$A$116:$B$117,2,FALSE())=2,VLOOKUP(InputDataA_GeneralAssumptions!$D$76,DataSummary!$A$111:$B$112,2,FALSE())=1), InputDataA_GeneralAssumptions!AX$74,"Not an input"))</f>
        <v>Not an input</v>
      </c>
      <c r="AY76" s="115" t="str">
        <f aca="false">IF(AND(VLOOKUP(InputDataA_GeneralAssumptions!$D$60,DataSummary!$A$116:$B$117,2,FALSE())=2,VLOOKUP(InputDataA_GeneralAssumptions!$D$76,DataSummary!$A$111:$B$112,2,FALSE())=2),InputDataA_GeneralAssumptions!AY$75, IF(AND(VLOOKUP(InputDataA_GeneralAssumptions!$D$60,DataSummary!$A$116:$B$117,2,FALSE())=2,VLOOKUP(InputDataA_GeneralAssumptions!$D$76,DataSummary!$A$111:$B$112,2,FALSE())=1), InputDataA_GeneralAssumptions!AY$74,"Not an input"))</f>
        <v>Not an input</v>
      </c>
      <c r="AZ76" s="115" t="str">
        <f aca="false">IF(AND(VLOOKUP(InputDataA_GeneralAssumptions!$D$60,DataSummary!$A$116:$B$117,2,FALSE())=2,VLOOKUP(InputDataA_GeneralAssumptions!$D$76,DataSummary!$A$111:$B$112,2,FALSE())=2),InputDataA_GeneralAssumptions!AZ$75, IF(AND(VLOOKUP(InputDataA_GeneralAssumptions!$D$60,DataSummary!$A$116:$B$117,2,FALSE())=2,VLOOKUP(InputDataA_GeneralAssumptions!$D$76,DataSummary!$A$111:$B$112,2,FALSE())=1), InputDataA_GeneralAssumptions!AZ$74,"Not an input"))</f>
        <v>Not an input</v>
      </c>
      <c r="BA76" s="115" t="str">
        <f aca="false">IF(AND(VLOOKUP(InputDataA_GeneralAssumptions!$D$60,DataSummary!$A$116:$B$117,2,FALSE())=2,VLOOKUP(InputDataA_GeneralAssumptions!$D$76,DataSummary!$A$111:$B$112,2,FALSE())=2),InputDataA_GeneralAssumptions!BA$75, IF(AND(VLOOKUP(InputDataA_GeneralAssumptions!$D$60,DataSummary!$A$116:$B$117,2,FALSE())=2,VLOOKUP(InputDataA_GeneralAssumptions!$D$76,DataSummary!$A$111:$B$112,2,FALSE())=1), InputDataA_GeneralAssumptions!BA$74,"Not an input"))</f>
        <v>Not an input</v>
      </c>
      <c r="BB76" s="115" t="str">
        <f aca="false">IF(AND(VLOOKUP(InputDataA_GeneralAssumptions!$D$60,DataSummary!$A$116:$B$117,2,FALSE())=2,VLOOKUP(InputDataA_GeneralAssumptions!$D$76,DataSummary!$A$111:$B$112,2,FALSE())=2),InputDataA_GeneralAssumptions!BB$75, IF(AND(VLOOKUP(InputDataA_GeneralAssumptions!$D$60,DataSummary!$A$116:$B$117,2,FALSE())=2,VLOOKUP(InputDataA_GeneralAssumptions!$D$76,DataSummary!$A$111:$B$112,2,FALSE())=1), InputDataA_GeneralAssumptions!BB$74,"Not an input"))</f>
        <v>Not an input</v>
      </c>
      <c r="BC76" s="115" t="str">
        <f aca="false">IF(AND(VLOOKUP(InputDataA_GeneralAssumptions!$D$60,DataSummary!$A$116:$B$117,2,FALSE())=2,VLOOKUP(InputDataA_GeneralAssumptions!$D$76,DataSummary!$A$111:$B$112,2,FALSE())=2),InputDataA_GeneralAssumptions!BC$75, IF(AND(VLOOKUP(InputDataA_GeneralAssumptions!$D$60,DataSummary!$A$116:$B$117,2,FALSE())=2,VLOOKUP(InputDataA_GeneralAssumptions!$D$76,DataSummary!$A$111:$B$112,2,FALSE())=1), InputDataA_GeneralAssumptions!BC$74,"Not an input"))</f>
        <v>Not an input</v>
      </c>
      <c r="BD76" s="115" t="str">
        <f aca="false">IF(AND(VLOOKUP(InputDataA_GeneralAssumptions!$D$60,DataSummary!$A$116:$B$117,2,FALSE())=2,VLOOKUP(InputDataA_GeneralAssumptions!$D$76,DataSummary!$A$111:$B$112,2,FALSE())=2),InputDataA_GeneralAssumptions!BD$75, IF(AND(VLOOKUP(InputDataA_GeneralAssumptions!$D$60,DataSummary!$A$116:$B$117,2,FALSE())=2,VLOOKUP(InputDataA_GeneralAssumptions!$D$76,DataSummary!$A$111:$B$112,2,FALSE())=1), InputDataA_GeneralAssumptions!BD$74,"Not an input"))</f>
        <v>Not an input</v>
      </c>
      <c r="BE76" s="115" t="str">
        <f aca="false">IF(AND(VLOOKUP(InputDataA_GeneralAssumptions!$D$60,DataSummary!$A$116:$B$117,2,FALSE())=2,VLOOKUP(InputDataA_GeneralAssumptions!$D$76,DataSummary!$A$111:$B$112,2,FALSE())=2),InputDataA_GeneralAssumptions!BE$75, IF(AND(VLOOKUP(InputDataA_GeneralAssumptions!$D$60,DataSummary!$A$116:$B$117,2,FALSE())=2,VLOOKUP(InputDataA_GeneralAssumptions!$D$76,DataSummary!$A$111:$B$112,2,FALSE())=1), InputDataA_GeneralAssumptions!BE$74,"Not an input"))</f>
        <v>Not an input</v>
      </c>
      <c r="BF76" s="115" t="str">
        <f aca="false">IF(AND(VLOOKUP(InputDataA_GeneralAssumptions!$D$60,DataSummary!$A$116:$B$117,2,FALSE())=2,VLOOKUP(InputDataA_GeneralAssumptions!$D$76,DataSummary!$A$111:$B$112,2,FALSE())=2),InputDataA_GeneralAssumptions!BF$75, IF(AND(VLOOKUP(InputDataA_GeneralAssumptions!$D$60,DataSummary!$A$116:$B$117,2,FALSE())=2,VLOOKUP(InputDataA_GeneralAssumptions!$D$76,DataSummary!$A$111:$B$112,2,FALSE())=1), InputDataA_GeneralAssumptions!BF$74,"Not an input"))</f>
        <v>Not an input</v>
      </c>
      <c r="BG76" s="115" t="str">
        <f aca="false">IF(AND(VLOOKUP(InputDataA_GeneralAssumptions!$D$60,DataSummary!$A$116:$B$117,2,FALSE())=2,VLOOKUP(InputDataA_GeneralAssumptions!$D$76,DataSummary!$A$111:$B$112,2,FALSE())=2),InputDataA_GeneralAssumptions!BG$75, IF(AND(VLOOKUP(InputDataA_GeneralAssumptions!$D$60,DataSummary!$A$116:$B$117,2,FALSE())=2,VLOOKUP(InputDataA_GeneralAssumptions!$D$76,DataSummary!$A$111:$B$112,2,FALSE())=1), InputDataA_GeneralAssumptions!BG$74,"Not an input"))</f>
        <v>Not an input</v>
      </c>
      <c r="BH76" s="115" t="str">
        <f aca="false">IF(AND(VLOOKUP(InputDataA_GeneralAssumptions!$D$60,DataSummary!$A$116:$B$117,2,FALSE())=2,VLOOKUP(InputDataA_GeneralAssumptions!$D$76,DataSummary!$A$111:$B$112,2,FALSE())=2),InputDataA_GeneralAssumptions!BH$75, IF(AND(VLOOKUP(InputDataA_GeneralAssumptions!$D$60,DataSummary!$A$116:$B$117,2,FALSE())=2,VLOOKUP(InputDataA_GeneralAssumptions!$D$76,DataSummary!$A$111:$B$112,2,FALSE())=1), InputDataA_GeneralAssumptions!BH$74,"Not an input"))</f>
        <v>Not an input</v>
      </c>
      <c r="BI76" s="115" t="str">
        <f aca="false">IF(AND(VLOOKUP(InputDataA_GeneralAssumptions!$D$60,DataSummary!$A$116:$B$117,2,FALSE())=2,VLOOKUP(InputDataA_GeneralAssumptions!$D$76,DataSummary!$A$111:$B$112,2,FALSE())=2),InputDataA_GeneralAssumptions!BI$75, IF(AND(VLOOKUP(InputDataA_GeneralAssumptions!$D$60,DataSummary!$A$116:$B$117,2,FALSE())=2,VLOOKUP(InputDataA_GeneralAssumptions!$D$76,DataSummary!$A$111:$B$112,2,FALSE())=1), InputDataA_GeneralAssumptions!BI$74,"Not an input"))</f>
        <v>Not an input</v>
      </c>
      <c r="BJ76" s="115" t="str">
        <f aca="false">IF(AND(VLOOKUP(InputDataA_GeneralAssumptions!$D$60,DataSummary!$A$116:$B$117,2,FALSE())=2,VLOOKUP(InputDataA_GeneralAssumptions!$D$76,DataSummary!$A$111:$B$112,2,FALSE())=2),InputDataA_GeneralAssumptions!BJ$75, IF(AND(VLOOKUP(InputDataA_GeneralAssumptions!$D$60,DataSummary!$A$116:$B$117,2,FALSE())=2,VLOOKUP(InputDataA_GeneralAssumptions!$D$76,DataSummary!$A$111:$B$112,2,FALSE())=1), InputDataA_GeneralAssumptions!BJ$74,"Not an input"))</f>
        <v>Not an input</v>
      </c>
      <c r="BK76" s="115" t="str">
        <f aca="false">IF(AND(VLOOKUP(InputDataA_GeneralAssumptions!$D$60,DataSummary!$A$116:$B$117,2,FALSE())=2,VLOOKUP(InputDataA_GeneralAssumptions!$D$76,DataSummary!$A$111:$B$112,2,FALSE())=2),InputDataA_GeneralAssumptions!BK$75, IF(AND(VLOOKUP(InputDataA_GeneralAssumptions!$D$60,DataSummary!$A$116:$B$117,2,FALSE())=2,VLOOKUP(InputDataA_GeneralAssumptions!$D$76,DataSummary!$A$111:$B$112,2,FALSE())=1), InputDataA_GeneralAssumptions!BK$74,"Not an input"))</f>
        <v>Not an input</v>
      </c>
      <c r="BL76" s="115" t="str">
        <f aca="false">IF(AND(VLOOKUP(InputDataA_GeneralAssumptions!$D$60,DataSummary!$A$116:$B$117,2,FALSE())=2,VLOOKUP(InputDataA_GeneralAssumptions!$D$76,DataSummary!$A$111:$B$112,2,FALSE())=2),InputDataA_GeneralAssumptions!BL$75, IF(AND(VLOOKUP(InputDataA_GeneralAssumptions!$D$60,DataSummary!$A$116:$B$117,2,FALSE())=2,VLOOKUP(InputDataA_GeneralAssumptions!$D$76,DataSummary!$A$111:$B$112,2,FALSE())=1), InputDataA_GeneralAssumptions!BL$74,"Not an input"))</f>
        <v>Not an input</v>
      </c>
      <c r="BM76" s="115" t="str">
        <f aca="false">IF(AND(VLOOKUP(InputDataA_GeneralAssumptions!$D$60,DataSummary!$A$116:$B$117,2,FALSE())=2,VLOOKUP(InputDataA_GeneralAssumptions!$D$76,DataSummary!$A$111:$B$112,2,FALSE())=2),InputDataA_GeneralAssumptions!BM$75, IF(AND(VLOOKUP(InputDataA_GeneralAssumptions!$D$60,DataSummary!$A$116:$B$117,2,FALSE())=2,VLOOKUP(InputDataA_GeneralAssumptions!$D$76,DataSummary!$A$111:$B$112,2,FALSE())=1), InputDataA_GeneralAssumptions!BM$74,"Not an input"))</f>
        <v>Not an input</v>
      </c>
      <c r="BN76" s="115" t="str">
        <f aca="false">IF(AND(VLOOKUP(InputDataA_GeneralAssumptions!$D$60,DataSummary!$A$116:$B$117,2,FALSE())=2,VLOOKUP(InputDataA_GeneralAssumptions!$D$76,DataSummary!$A$111:$B$112,2,FALSE())=2),InputDataA_GeneralAssumptions!BN$75, IF(AND(VLOOKUP(InputDataA_GeneralAssumptions!$D$60,DataSummary!$A$116:$B$117,2,FALSE())=2,VLOOKUP(InputDataA_GeneralAssumptions!$D$76,DataSummary!$A$111:$B$112,2,FALSE())=1), InputDataA_GeneralAssumptions!BN$74,"Not an input"))</f>
        <v>Not an input</v>
      </c>
      <c r="BO76" s="115" t="str">
        <f aca="false">IF(AND(VLOOKUP(InputDataA_GeneralAssumptions!$D$60,DataSummary!$A$116:$B$117,2,FALSE())=2,VLOOKUP(InputDataA_GeneralAssumptions!$D$76,DataSummary!$A$111:$B$112,2,FALSE())=2),InputDataA_GeneralAssumptions!BO$75, IF(AND(VLOOKUP(InputDataA_GeneralAssumptions!$D$60,DataSummary!$A$116:$B$117,2,FALSE())=2,VLOOKUP(InputDataA_GeneralAssumptions!$D$76,DataSummary!$A$111:$B$112,2,FALSE())=1), InputDataA_GeneralAssumptions!BO$74,"Not an input"))</f>
        <v>Not an input</v>
      </c>
      <c r="BP76" s="115" t="str">
        <f aca="false">IF(AND(VLOOKUP(InputDataA_GeneralAssumptions!$D$60,DataSummary!$A$116:$B$117,2,FALSE())=2,VLOOKUP(InputDataA_GeneralAssumptions!$D$76,DataSummary!$A$111:$B$112,2,FALSE())=2),InputDataA_GeneralAssumptions!BP$75, IF(AND(VLOOKUP(InputDataA_GeneralAssumptions!$D$60,DataSummary!$A$116:$B$117,2,FALSE())=2,VLOOKUP(InputDataA_GeneralAssumptions!$D$76,DataSummary!$A$111:$B$112,2,FALSE())=1), InputDataA_GeneralAssumptions!BP$74,"Not an input"))</f>
        <v>Not an input</v>
      </c>
      <c r="BQ76" s="115" t="str">
        <f aca="false">IF(AND(VLOOKUP(InputDataA_GeneralAssumptions!$D$60,DataSummary!$A$116:$B$117,2,FALSE())=2,VLOOKUP(InputDataA_GeneralAssumptions!$D$76,DataSummary!$A$111:$B$112,2,FALSE())=2),InputDataA_GeneralAssumptions!BQ$75, IF(AND(VLOOKUP(InputDataA_GeneralAssumptions!$D$60,DataSummary!$A$116:$B$117,2,FALSE())=2,VLOOKUP(InputDataA_GeneralAssumptions!$D$76,DataSummary!$A$111:$B$112,2,FALSE())=1), InputDataA_GeneralAssumptions!BQ$74,"Not an input"))</f>
        <v>Not an input</v>
      </c>
      <c r="BR76" s="115" t="str">
        <f aca="false">IF(AND(VLOOKUP(InputDataA_GeneralAssumptions!$D$60,DataSummary!$A$116:$B$117,2,FALSE())=2,VLOOKUP(InputDataA_GeneralAssumptions!$D$76,DataSummary!$A$111:$B$112,2,FALSE())=2),InputDataA_GeneralAssumptions!BR$75, IF(AND(VLOOKUP(InputDataA_GeneralAssumptions!$D$60,DataSummary!$A$116:$B$117,2,FALSE())=2,VLOOKUP(InputDataA_GeneralAssumptions!$D$76,DataSummary!$A$111:$B$112,2,FALSE())=1), InputDataA_GeneralAssumptions!BR$74,"Not an input"))</f>
        <v>Not an input</v>
      </c>
      <c r="BS76" s="115" t="str">
        <f aca="false">IF(AND(VLOOKUP(InputDataA_GeneralAssumptions!$D$60,DataSummary!$A$116:$B$117,2,FALSE())=2,VLOOKUP(InputDataA_GeneralAssumptions!$D$76,DataSummary!$A$111:$B$112,2,FALSE())=2),InputDataA_GeneralAssumptions!BS$75, IF(AND(VLOOKUP(InputDataA_GeneralAssumptions!$D$60,DataSummary!$A$116:$B$117,2,FALSE())=2,VLOOKUP(InputDataA_GeneralAssumptions!$D$76,DataSummary!$A$111:$B$112,2,FALSE())=1), InputDataA_GeneralAssumptions!BS$74,"Not an input"))</f>
        <v>Not an input</v>
      </c>
      <c r="BT76" s="115" t="str">
        <f aca="false">IF(AND(VLOOKUP(InputDataA_GeneralAssumptions!$D$60,DataSummary!$A$116:$B$117,2,FALSE())=2,VLOOKUP(InputDataA_GeneralAssumptions!$D$76,DataSummary!$A$111:$B$112,2,FALSE())=2),InputDataA_GeneralAssumptions!BT$75, IF(AND(VLOOKUP(InputDataA_GeneralAssumptions!$D$60,DataSummary!$A$116:$B$117,2,FALSE())=2,VLOOKUP(InputDataA_GeneralAssumptions!$D$76,DataSummary!$A$111:$B$112,2,FALSE())=1), InputDataA_GeneralAssumptions!BT$74,"Not an input"))</f>
        <v>Not an input</v>
      </c>
      <c r="BU76" s="115" t="str">
        <f aca="false">IF(AND(VLOOKUP(InputDataA_GeneralAssumptions!$D$60,DataSummary!$A$116:$B$117,2,FALSE())=2,VLOOKUP(InputDataA_GeneralAssumptions!$D$76,DataSummary!$A$111:$B$112,2,FALSE())=2),InputDataA_GeneralAssumptions!BU$75, IF(AND(VLOOKUP(InputDataA_GeneralAssumptions!$D$60,DataSummary!$A$116:$B$117,2,FALSE())=2,VLOOKUP(InputDataA_GeneralAssumptions!$D$76,DataSummary!$A$111:$B$112,2,FALSE())=1), InputDataA_GeneralAssumptions!BU$74,"Not an input"))</f>
        <v>Not an input</v>
      </c>
      <c r="BV76" s="115" t="str">
        <f aca="false">IF(AND(VLOOKUP(InputDataA_GeneralAssumptions!$D$60,DataSummary!$A$116:$B$117,2,FALSE())=2,VLOOKUP(InputDataA_GeneralAssumptions!$D$76,DataSummary!$A$111:$B$112,2,FALSE())=2),InputDataA_GeneralAssumptions!BV$75, IF(AND(VLOOKUP(InputDataA_GeneralAssumptions!$D$60,DataSummary!$A$116:$B$117,2,FALSE())=2,VLOOKUP(InputDataA_GeneralAssumptions!$D$76,DataSummary!$A$111:$B$112,2,FALSE())=1), InputDataA_GeneralAssumptions!BV$74,"Not an input"))</f>
        <v>Not an input</v>
      </c>
      <c r="BW76" s="115" t="str">
        <f aca="false">IF(AND(VLOOKUP(InputDataA_GeneralAssumptions!$D$60,DataSummary!$A$116:$B$117,2,FALSE())=2,VLOOKUP(InputDataA_GeneralAssumptions!$D$76,DataSummary!$A$111:$B$112,2,FALSE())=2),InputDataA_GeneralAssumptions!BW$75, IF(AND(VLOOKUP(InputDataA_GeneralAssumptions!$D$60,DataSummary!$A$116:$B$117,2,FALSE())=2,VLOOKUP(InputDataA_GeneralAssumptions!$D$76,DataSummary!$A$111:$B$112,2,FALSE())=1), InputDataA_GeneralAssumptions!BW$74,"Not an input"))</f>
        <v>Not an input</v>
      </c>
    </row>
    <row r="77" s="135" customFormat="true" ht="15.75" hidden="false" customHeight="false" outlineLevel="0" collapsed="false">
      <c r="A77" s="13"/>
      <c r="B77" s="179"/>
      <c r="C77" s="119"/>
      <c r="D77" s="185"/>
      <c r="E77" s="186"/>
      <c r="F77" s="136"/>
      <c r="G77" s="132"/>
      <c r="H77" s="133"/>
      <c r="I77" s="134"/>
      <c r="J77" s="134"/>
      <c r="K77" s="134"/>
      <c r="L77" s="134"/>
      <c r="M77" s="134"/>
      <c r="N77" s="134"/>
      <c r="O77" s="134"/>
      <c r="P77" s="134"/>
      <c r="Q77" s="134"/>
      <c r="R77" s="134"/>
      <c r="S77" s="134"/>
      <c r="T77" s="134"/>
      <c r="U77" s="134"/>
      <c r="V77" s="134"/>
      <c r="W77" s="134"/>
      <c r="X77" s="134"/>
      <c r="Y77" s="134"/>
      <c r="Z77" s="134"/>
      <c r="AA77" s="134"/>
      <c r="AB77" s="134"/>
      <c r="AC77" s="134"/>
      <c r="AD77" s="134"/>
      <c r="AE77" s="134"/>
      <c r="AF77" s="134"/>
      <c r="AG77" s="134"/>
      <c r="AH77" s="134"/>
      <c r="AI77" s="134"/>
      <c r="AJ77" s="134"/>
      <c r="AK77" s="134"/>
      <c r="AL77" s="134"/>
      <c r="AM77" s="134"/>
      <c r="AN77" s="134"/>
      <c r="AO77" s="134"/>
      <c r="AP77" s="134"/>
      <c r="AQ77" s="134"/>
      <c r="AR77" s="134"/>
      <c r="AS77" s="134"/>
      <c r="AT77" s="134"/>
      <c r="AU77" s="134"/>
      <c r="AV77" s="134"/>
      <c r="AW77" s="134"/>
      <c r="AX77" s="134"/>
      <c r="AY77" s="134"/>
      <c r="AZ77" s="134"/>
      <c r="BA77" s="134"/>
      <c r="BB77" s="134"/>
      <c r="BC77" s="134"/>
      <c r="BD77" s="134"/>
      <c r="BE77" s="134"/>
      <c r="BF77" s="134"/>
      <c r="BG77" s="134"/>
      <c r="BH77" s="134"/>
      <c r="BI77" s="134"/>
      <c r="BJ77" s="134"/>
      <c r="BK77" s="134"/>
      <c r="BL77" s="134"/>
      <c r="BM77" s="134"/>
      <c r="BN77" s="134"/>
      <c r="BO77" s="134"/>
      <c r="BP77" s="134"/>
      <c r="BQ77" s="134"/>
      <c r="BR77" s="134"/>
      <c r="BS77" s="134"/>
      <c r="BT77" s="134"/>
      <c r="BU77" s="134"/>
      <c r="BV77" s="134"/>
      <c r="BW77" s="134"/>
    </row>
    <row r="78" customFormat="false" ht="15.75" hidden="false" customHeight="false" outlineLevel="0" collapsed="false">
      <c r="B78" s="54" t="s">
        <v>174</v>
      </c>
      <c r="C78" s="55" t="s">
        <v>100</v>
      </c>
      <c r="D78" s="75" t="n">
        <f aca="false">D75</f>
        <v>1.17295980453491</v>
      </c>
      <c r="E78" s="187" t="n">
        <f aca="false">D78</f>
        <v>1.17295980453491</v>
      </c>
      <c r="F78" s="136" t="str">
        <f aca="false">DataSummary!N5</f>
        <v>Scenario</v>
      </c>
      <c r="G78" s="107" t="s">
        <v>120</v>
      </c>
      <c r="H78" s="108" t="s">
        <v>100</v>
      </c>
      <c r="I78" s="109" t="n">
        <f aca="false">I79</f>
        <v>1.17295980453491</v>
      </c>
      <c r="J78" s="109" t="n">
        <f aca="false">J79</f>
        <v>1.17295980453491</v>
      </c>
      <c r="K78" s="109" t="n">
        <f aca="false">K79</f>
        <v>1.17295980453491</v>
      </c>
      <c r="L78" s="109" t="n">
        <f aca="false">L79</f>
        <v>1.17295980453491</v>
      </c>
      <c r="M78" s="109" t="n">
        <f aca="false">M79</f>
        <v>1.17295980453491</v>
      </c>
      <c r="N78" s="109" t="n">
        <f aca="false">N79</f>
        <v>1.17295980453491</v>
      </c>
      <c r="O78" s="109" t="n">
        <f aca="false">O79</f>
        <v>1.17295980453491</v>
      </c>
      <c r="P78" s="109" t="n">
        <f aca="false">P79</f>
        <v>1.17295980453491</v>
      </c>
      <c r="Q78" s="109" t="n">
        <f aca="false">Q79</f>
        <v>1.17295980453491</v>
      </c>
      <c r="R78" s="109" t="n">
        <f aca="false">R79</f>
        <v>1.17295980453491</v>
      </c>
      <c r="S78" s="109" t="n">
        <f aca="false">S79</f>
        <v>1.17295980453491</v>
      </c>
      <c r="T78" s="109" t="n">
        <f aca="false">T79</f>
        <v>1.17295980453491</v>
      </c>
      <c r="U78" s="109" t="n">
        <f aca="false">U79</f>
        <v>1.17295980453491</v>
      </c>
      <c r="V78" s="109" t="n">
        <f aca="false">V79</f>
        <v>1.17295980453491</v>
      </c>
      <c r="W78" s="109" t="n">
        <f aca="false">W79</f>
        <v>1.17295980453491</v>
      </c>
      <c r="X78" s="109" t="n">
        <f aca="false">X79</f>
        <v>1.17295980453491</v>
      </c>
      <c r="Y78" s="109" t="n">
        <f aca="false">Y79</f>
        <v>1.17295980453491</v>
      </c>
      <c r="Z78" s="109" t="n">
        <f aca="false">Z79</f>
        <v>1.17295980453491</v>
      </c>
      <c r="AA78" s="109" t="n">
        <f aca="false">AA79</f>
        <v>1.17295980453491</v>
      </c>
      <c r="AB78" s="109" t="n">
        <f aca="false">AB79</f>
        <v>1.17295980453491</v>
      </c>
      <c r="AC78" s="109" t="n">
        <f aca="false">AC79</f>
        <v>1.17295980453491</v>
      </c>
      <c r="AD78" s="109" t="n">
        <f aca="false">AD79</f>
        <v>1.17295980453491</v>
      </c>
      <c r="AE78" s="109" t="n">
        <f aca="false">AE79</f>
        <v>1.17295980453491</v>
      </c>
      <c r="AF78" s="109" t="n">
        <f aca="false">AF79</f>
        <v>1.17295980453491</v>
      </c>
      <c r="AG78" s="109" t="n">
        <f aca="false">AG79</f>
        <v>1.17295980453491</v>
      </c>
      <c r="AH78" s="109" t="n">
        <f aca="false">AH79</f>
        <v>1.17295980453491</v>
      </c>
      <c r="AI78" s="109" t="n">
        <f aca="false">AI79</f>
        <v>1.17295980453491</v>
      </c>
      <c r="AJ78" s="109" t="n">
        <f aca="false">AJ79</f>
        <v>1.17295980453491</v>
      </c>
      <c r="AK78" s="109" t="n">
        <f aca="false">AK79</f>
        <v>1.17295980453491</v>
      </c>
      <c r="AL78" s="109" t="n">
        <f aca="false">AL79</f>
        <v>1.17295980453491</v>
      </c>
      <c r="AM78" s="109" t="n">
        <f aca="false">AM79</f>
        <v>1.17295980453491</v>
      </c>
      <c r="AN78" s="109" t="n">
        <f aca="false">AN79</f>
        <v>1.17295980453491</v>
      </c>
      <c r="AO78" s="121" t="n">
        <v>0.6</v>
      </c>
      <c r="AP78" s="121" t="n">
        <v>0.6</v>
      </c>
      <c r="AQ78" s="121" t="n">
        <v>0.6</v>
      </c>
      <c r="AR78" s="121" t="n">
        <v>0.6</v>
      </c>
      <c r="AS78" s="122" t="n">
        <v>0.6</v>
      </c>
      <c r="AT78" s="121" t="n">
        <v>0.6</v>
      </c>
      <c r="AU78" s="121" t="n">
        <v>0.6</v>
      </c>
      <c r="AV78" s="121" t="n">
        <v>0.6</v>
      </c>
      <c r="AW78" s="121" t="n">
        <v>0.6</v>
      </c>
      <c r="AX78" s="121" t="n">
        <v>0.6</v>
      </c>
      <c r="AY78" s="121" t="n">
        <v>0.6</v>
      </c>
      <c r="AZ78" s="121" t="n">
        <v>0.6</v>
      </c>
      <c r="BA78" s="121" t="n">
        <v>0.6</v>
      </c>
      <c r="BB78" s="121" t="n">
        <v>0.6</v>
      </c>
      <c r="BC78" s="121" t="n">
        <v>0.6</v>
      </c>
      <c r="BD78" s="121" t="n">
        <v>0.6</v>
      </c>
      <c r="BE78" s="121" t="n">
        <v>0.6</v>
      </c>
      <c r="BF78" s="121" t="n">
        <v>0.6</v>
      </c>
      <c r="BG78" s="121" t="n">
        <v>0.6</v>
      </c>
      <c r="BH78" s="121" t="n">
        <v>0.6</v>
      </c>
      <c r="BI78" s="121" t="n">
        <v>0.6</v>
      </c>
      <c r="BJ78" s="121" t="n">
        <v>0.6</v>
      </c>
      <c r="BK78" s="121" t="n">
        <v>0.6</v>
      </c>
      <c r="BL78" s="121" t="n">
        <v>0.6</v>
      </c>
      <c r="BM78" s="121" t="n">
        <v>0.6</v>
      </c>
      <c r="BN78" s="121" t="n">
        <v>0.6</v>
      </c>
      <c r="BO78" s="121" t="n">
        <v>0.6</v>
      </c>
      <c r="BP78" s="121" t="n">
        <v>0.6</v>
      </c>
      <c r="BQ78" s="121" t="n">
        <v>0.6</v>
      </c>
      <c r="BR78" s="121" t="n">
        <v>0.6</v>
      </c>
      <c r="BS78" s="121" t="n">
        <v>0.6</v>
      </c>
      <c r="BT78" s="121" t="n">
        <v>0.6</v>
      </c>
      <c r="BU78" s="121" t="n">
        <v>0.6</v>
      </c>
      <c r="BV78" s="121" t="n">
        <v>0.6</v>
      </c>
      <c r="BW78" s="122" t="n">
        <v>0.6</v>
      </c>
    </row>
    <row r="79" customFormat="false" ht="15.75" hidden="false" customHeight="false" outlineLevel="0" collapsed="false">
      <c r="B79" s="59" t="s">
        <v>175</v>
      </c>
      <c r="C79" s="60" t="s">
        <v>94</v>
      </c>
      <c r="D79" s="137" t="n">
        <v>2030</v>
      </c>
      <c r="E79" s="56" t="n">
        <v>2030</v>
      </c>
      <c r="F79" s="136"/>
      <c r="G79" s="111" t="s">
        <v>124</v>
      </c>
      <c r="H79" s="112" t="str">
        <f aca="false">H78</f>
        <v>(e.g. 0.40)</v>
      </c>
      <c r="I79" s="26" t="n">
        <f aca="false">InputDataA_GeneralAssumptions!E75</f>
        <v>1.17295980453491</v>
      </c>
      <c r="J79" s="26" t="n">
        <f aca="false">InputDataA_GeneralAssumptions!$D$75+(InputDataA_GeneralAssumptions!$E$78-InputDataA_GeneralAssumptions!$D$75)/(1+EXP(-DataSummary!$K$97*(J$72-$I$72)))^(1/DataSummary!$H$97)</f>
        <v>1.17295980453491</v>
      </c>
      <c r="K79" s="26" t="n">
        <f aca="false">InputDataA_GeneralAssumptions!$D$75+(InputDataA_GeneralAssumptions!$E$78-InputDataA_GeneralAssumptions!$D$75)/(1+EXP(-DataSummary!$K$97*(K$72-$I$72)))^(1/DataSummary!$H$97)</f>
        <v>1.17295980453491</v>
      </c>
      <c r="L79" s="26" t="n">
        <f aca="false">InputDataA_GeneralAssumptions!$D$75+(InputDataA_GeneralAssumptions!$E$78-InputDataA_GeneralAssumptions!$D$75)/(1+EXP(-DataSummary!$K$97*(L$72-$I$72)))^(1/DataSummary!$H$97)</f>
        <v>1.17295980453491</v>
      </c>
      <c r="M79" s="26" t="n">
        <f aca="false">InputDataA_GeneralAssumptions!$D$75+(InputDataA_GeneralAssumptions!$E$78-InputDataA_GeneralAssumptions!$D$75)/(1+EXP(-DataSummary!$K$97*(M$72-$I$72)))^(1/DataSummary!$H$97)</f>
        <v>1.17295980453491</v>
      </c>
      <c r="N79" s="26" t="n">
        <f aca="false">InputDataA_GeneralAssumptions!$D$75+(InputDataA_GeneralAssumptions!$E$78-InputDataA_GeneralAssumptions!$D$75)/(1+EXP(-DataSummary!$K$97*(N$72-$I$72)))^(1/DataSummary!$H$97)</f>
        <v>1.17295980453491</v>
      </c>
      <c r="O79" s="26" t="n">
        <f aca="false">InputDataA_GeneralAssumptions!$D$75+(InputDataA_GeneralAssumptions!$E$78-InputDataA_GeneralAssumptions!$D$75)/(1+EXP(-DataSummary!$K$97*(O$72-$I$72)))^(1/DataSummary!$H$97)</f>
        <v>1.17295980453491</v>
      </c>
      <c r="P79" s="26" t="n">
        <f aca="false">InputDataA_GeneralAssumptions!$D$75+(InputDataA_GeneralAssumptions!$E$78-InputDataA_GeneralAssumptions!$D$75)/(1+EXP(-DataSummary!$K$97*(P$72-$I$72)))^(1/DataSummary!$H$97)</f>
        <v>1.17295980453491</v>
      </c>
      <c r="Q79" s="26" t="n">
        <f aca="false">InputDataA_GeneralAssumptions!$D$75+(InputDataA_GeneralAssumptions!$E$78-InputDataA_GeneralAssumptions!$D$75)/(1+EXP(-DataSummary!$K$97*(Q$72-$I$72)))^(1/DataSummary!$H$97)</f>
        <v>1.17295980453491</v>
      </c>
      <c r="R79" s="26" t="n">
        <f aca="false">InputDataA_GeneralAssumptions!$D$75+(InputDataA_GeneralAssumptions!$E$78-InputDataA_GeneralAssumptions!$D$75)/(1+EXP(-DataSummary!$K$97*(R$72-$I$72)))^(1/DataSummary!$H$97)</f>
        <v>1.17295980453491</v>
      </c>
      <c r="S79" s="26" t="n">
        <f aca="false">InputDataA_GeneralAssumptions!$D$75+(InputDataA_GeneralAssumptions!$E$78-InputDataA_GeneralAssumptions!$D$75)/(1+EXP(-DataSummary!$K$97*(S$72-$I$72)))^(1/DataSummary!$H$97)</f>
        <v>1.17295980453491</v>
      </c>
      <c r="T79" s="26" t="n">
        <f aca="false">InputDataA_GeneralAssumptions!$D$75+(InputDataA_GeneralAssumptions!$E$78-InputDataA_GeneralAssumptions!$D$75)/(1+EXP(-DataSummary!$K$97*(T$72-$I$72)))^(1/DataSummary!$H$97)</f>
        <v>1.17295980453491</v>
      </c>
      <c r="U79" s="26" t="n">
        <f aca="false">InputDataA_GeneralAssumptions!$D$75+(InputDataA_GeneralAssumptions!$E$78-InputDataA_GeneralAssumptions!$D$75)/(1+EXP(-DataSummary!$K$97*(U$72-$I$72)))^(1/DataSummary!$H$97)</f>
        <v>1.17295980453491</v>
      </c>
      <c r="V79" s="26" t="n">
        <f aca="false">InputDataA_GeneralAssumptions!$D$75+(InputDataA_GeneralAssumptions!$E$78-InputDataA_GeneralAssumptions!$D$75)/(1+EXP(-DataSummary!$K$97*(V$72-$I$72)))^(1/DataSummary!$H$97)</f>
        <v>1.17295980453491</v>
      </c>
      <c r="W79" s="26" t="n">
        <f aca="false">InputDataA_GeneralAssumptions!$D$75+(InputDataA_GeneralAssumptions!$E$78-InputDataA_GeneralAssumptions!$D$75)/(1+EXP(-DataSummary!$K$97*(W$72-$I$72)))^(1/DataSummary!$H$97)</f>
        <v>1.17295980453491</v>
      </c>
      <c r="X79" s="26" t="n">
        <f aca="false">InputDataA_GeneralAssumptions!$D$75+(InputDataA_GeneralAssumptions!$E$78-InputDataA_GeneralAssumptions!$D$75)/(1+EXP(-DataSummary!$K$97*(X$72-$I$72)))^(1/DataSummary!$H$97)</f>
        <v>1.17295980453491</v>
      </c>
      <c r="Y79" s="26" t="n">
        <f aca="false">InputDataA_GeneralAssumptions!$D$75+(InputDataA_GeneralAssumptions!$E$78-InputDataA_GeneralAssumptions!$D$75)/(1+EXP(-DataSummary!$K$97*(Y$72-$I$72)))^(1/DataSummary!$H$97)</f>
        <v>1.17295980453491</v>
      </c>
      <c r="Z79" s="26" t="n">
        <f aca="false">InputDataA_GeneralAssumptions!$D$75+(InputDataA_GeneralAssumptions!$E$78-InputDataA_GeneralAssumptions!$D$75)/(1+EXP(-DataSummary!$K$97*(Z$72-$I$72)))^(1/DataSummary!$H$97)</f>
        <v>1.17295980453491</v>
      </c>
      <c r="AA79" s="26" t="n">
        <f aca="false">InputDataA_GeneralAssumptions!$D$75+(InputDataA_GeneralAssumptions!$E$78-InputDataA_GeneralAssumptions!$D$75)/(1+EXP(-DataSummary!$K$97*(AA$72-$I$72)))^(1/DataSummary!$H$97)</f>
        <v>1.17295980453491</v>
      </c>
      <c r="AB79" s="26" t="n">
        <f aca="false">InputDataA_GeneralAssumptions!$D$75+(InputDataA_GeneralAssumptions!$E$78-InputDataA_GeneralAssumptions!$D$75)/(1+EXP(-DataSummary!$K$97*(AB$72-$I$72)))^(1/DataSummary!$H$97)</f>
        <v>1.17295980453491</v>
      </c>
      <c r="AC79" s="26" t="n">
        <f aca="false">InputDataA_GeneralAssumptions!$D$75+(InputDataA_GeneralAssumptions!$E$78-InputDataA_GeneralAssumptions!$D$75)/(1+EXP(-DataSummary!$K$97*(AC$72-$I$72)))^(1/DataSummary!$H$97)</f>
        <v>1.17295980453491</v>
      </c>
      <c r="AD79" s="26" t="n">
        <f aca="false">InputDataA_GeneralAssumptions!$D$75+(InputDataA_GeneralAssumptions!$E$78-InputDataA_GeneralAssumptions!$D$75)/(1+EXP(-DataSummary!$K$97*(AD$72-$I$72)))^(1/DataSummary!$H$97)</f>
        <v>1.17295980453491</v>
      </c>
      <c r="AE79" s="26" t="n">
        <f aca="false">InputDataA_GeneralAssumptions!$D$75+(InputDataA_GeneralAssumptions!$E$78-InputDataA_GeneralAssumptions!$D$75)/(1+EXP(-DataSummary!$K$97*(AE$72-$I$72)))^(1/DataSummary!$H$97)</f>
        <v>1.17295980453491</v>
      </c>
      <c r="AF79" s="26" t="n">
        <f aca="false">InputDataA_GeneralAssumptions!$D$75+(InputDataA_GeneralAssumptions!$E$78-InputDataA_GeneralAssumptions!$D$75)/(1+EXP(-DataSummary!$K$97*(AF$72-$I$72)))^(1/DataSummary!$H$97)</f>
        <v>1.17295980453491</v>
      </c>
      <c r="AG79" s="26" t="n">
        <f aca="false">InputDataA_GeneralAssumptions!$D$75+(InputDataA_GeneralAssumptions!$E$78-InputDataA_GeneralAssumptions!$D$75)/(1+EXP(-DataSummary!$K$97*(AG$72-$I$72)))^(1/DataSummary!$H$97)</f>
        <v>1.17295980453491</v>
      </c>
      <c r="AH79" s="26" t="n">
        <f aca="false">InputDataA_GeneralAssumptions!$D$75+(InputDataA_GeneralAssumptions!$E$78-InputDataA_GeneralAssumptions!$D$75)/(1+EXP(-DataSummary!$K$97*(AH$72-$I$72)))^(1/DataSummary!$H$97)</f>
        <v>1.17295980453491</v>
      </c>
      <c r="AI79" s="26" t="n">
        <f aca="false">InputDataA_GeneralAssumptions!$D$75+(InputDataA_GeneralAssumptions!$E$78-InputDataA_GeneralAssumptions!$D$75)/(1+EXP(-DataSummary!$K$97*(AI$72-$I$72)))^(1/DataSummary!$H$97)</f>
        <v>1.17295980453491</v>
      </c>
      <c r="AJ79" s="26" t="n">
        <f aca="false">InputDataA_GeneralAssumptions!$D$75+(InputDataA_GeneralAssumptions!$E$78-InputDataA_GeneralAssumptions!$D$75)/(1+EXP(-DataSummary!$K$97*(AJ$72-$I$72)))^(1/DataSummary!$H$97)</f>
        <v>1.17295980453491</v>
      </c>
      <c r="AK79" s="26" t="n">
        <f aca="false">InputDataA_GeneralAssumptions!$D$75+(InputDataA_GeneralAssumptions!$E$78-InputDataA_GeneralAssumptions!$D$75)/(1+EXP(-DataSummary!$K$97*(AK$72-$I$72)))^(1/DataSummary!$H$97)</f>
        <v>1.17295980453491</v>
      </c>
      <c r="AL79" s="26" t="n">
        <f aca="false">InputDataA_GeneralAssumptions!$D$75+(InputDataA_GeneralAssumptions!$E$78-InputDataA_GeneralAssumptions!$D$75)/(1+EXP(-DataSummary!$K$97*(AL$72-$I$72)))^(1/DataSummary!$H$97)</f>
        <v>1.17295980453491</v>
      </c>
      <c r="AM79" s="26" t="n">
        <f aca="false">InputDataA_GeneralAssumptions!$D$75+(InputDataA_GeneralAssumptions!$E$78-InputDataA_GeneralAssumptions!$D$75)/(1+EXP(-DataSummary!$K$97*(AM$72-$I$72)))^(1/DataSummary!$H$97)</f>
        <v>1.17295980453491</v>
      </c>
      <c r="AN79" s="26" t="n">
        <f aca="false">InputDataA_GeneralAssumptions!$D$75+(InputDataA_GeneralAssumptions!$E$78-InputDataA_GeneralAssumptions!$D$75)/(1+EXP(-DataSummary!$K$97*(AN$72-$I$72)))^(1/DataSummary!$H$97)</f>
        <v>1.17295980453491</v>
      </c>
      <c r="AO79" s="26" t="n">
        <f aca="false">InputDataA_GeneralAssumptions!$D$75+(InputDataA_GeneralAssumptions!$E$78-InputDataA_GeneralAssumptions!$D$75)/(1+EXP(-DataSummary!$K$97*(AO$72-$I$72)))^(1/DataSummary!$H$97)</f>
        <v>1.17295980453491</v>
      </c>
      <c r="AP79" s="26" t="n">
        <f aca="false">InputDataA_GeneralAssumptions!$D$75+(InputDataA_GeneralAssumptions!$E$78-InputDataA_GeneralAssumptions!$D$75)/(1+EXP(-DataSummary!$K$97*(AP$72-$I$72)))^(1/DataSummary!$H$97)</f>
        <v>1.17295980453491</v>
      </c>
      <c r="AQ79" s="26" t="n">
        <f aca="false">InputDataA_GeneralAssumptions!$D$75+(InputDataA_GeneralAssumptions!$E$78-InputDataA_GeneralAssumptions!$D$75)/(1+EXP(-DataSummary!$K$97*(AQ$72-$I$72)))^(1/DataSummary!$H$97)</f>
        <v>1.17295980453491</v>
      </c>
      <c r="AR79" s="26" t="n">
        <f aca="false">InputDataA_GeneralAssumptions!$D$75+(InputDataA_GeneralAssumptions!$E$78-InputDataA_GeneralAssumptions!$D$75)/(1+EXP(-DataSummary!$K$97*(AR$72-$I$72)))^(1/DataSummary!$H$97)</f>
        <v>1.17295980453491</v>
      </c>
      <c r="AS79" s="26" t="n">
        <f aca="false">InputDataA_GeneralAssumptions!$D$75+(InputDataA_GeneralAssumptions!$E$78-InputDataA_GeneralAssumptions!$D$75)/(1+EXP(-DataSummary!$K$97*(AS$72-$I$72)))^(1/DataSummary!$H$97)</f>
        <v>1.17295980453491</v>
      </c>
      <c r="AT79" s="26" t="n">
        <f aca="false">InputDataA_GeneralAssumptions!$D$75+(InputDataA_GeneralAssumptions!$E$78-InputDataA_GeneralAssumptions!$D$75)/(1+EXP(-DataSummary!$K$97*(AT$72-$I$72)))^(1/DataSummary!$H$97)</f>
        <v>1.17295980453491</v>
      </c>
      <c r="AU79" s="26" t="n">
        <f aca="false">InputDataA_GeneralAssumptions!$D$75+(InputDataA_GeneralAssumptions!$E$78-InputDataA_GeneralAssumptions!$D$75)/(1+EXP(-DataSummary!$K$97*(AU$72-$I$72)))^(1/DataSummary!$H$97)</f>
        <v>1.17295980453491</v>
      </c>
      <c r="AV79" s="26" t="n">
        <f aca="false">InputDataA_GeneralAssumptions!$D$75+(InputDataA_GeneralAssumptions!$E$78-InputDataA_GeneralAssumptions!$D$75)/(1+EXP(-DataSummary!$K$97*(AV$72-$I$72)))^(1/DataSummary!$H$97)</f>
        <v>1.17295980453491</v>
      </c>
      <c r="AW79" s="26" t="n">
        <f aca="false">InputDataA_GeneralAssumptions!$D$75+(InputDataA_GeneralAssumptions!$E$78-InputDataA_GeneralAssumptions!$D$75)/(1+EXP(-DataSummary!$K$97*(AW$72-$I$72)))^(1/DataSummary!$H$97)</f>
        <v>1.17295980453491</v>
      </c>
      <c r="AX79" s="26" t="n">
        <f aca="false">InputDataA_GeneralAssumptions!$D$75+(InputDataA_GeneralAssumptions!$E$78-InputDataA_GeneralAssumptions!$D$75)/(1+EXP(-DataSummary!$K$97*(AX$72-$I$72)))^(1/DataSummary!$H$97)</f>
        <v>1.17295980453491</v>
      </c>
      <c r="AY79" s="26" t="n">
        <f aca="false">InputDataA_GeneralAssumptions!$D$75+(InputDataA_GeneralAssumptions!$E$78-InputDataA_GeneralAssumptions!$D$75)/(1+EXP(-DataSummary!$K$97*(AY$72-$I$72)))^(1/DataSummary!$H$97)</f>
        <v>1.17295980453491</v>
      </c>
      <c r="AZ79" s="26" t="n">
        <f aca="false">InputDataA_GeneralAssumptions!$D$75+(InputDataA_GeneralAssumptions!$E$78-InputDataA_GeneralAssumptions!$D$75)/(1+EXP(-DataSummary!$K$97*(AZ$72-$I$72)))^(1/DataSummary!$H$97)</f>
        <v>1.17295980453491</v>
      </c>
      <c r="BA79" s="26" t="n">
        <f aca="false">InputDataA_GeneralAssumptions!$D$75+(InputDataA_GeneralAssumptions!$E$78-InputDataA_GeneralAssumptions!$D$75)/(1+EXP(-DataSummary!$K$97*(BA$72-$I$72)))^(1/DataSummary!$H$97)</f>
        <v>1.17295980453491</v>
      </c>
      <c r="BB79" s="26" t="n">
        <f aca="false">InputDataA_GeneralAssumptions!$D$75+(InputDataA_GeneralAssumptions!$E$78-InputDataA_GeneralAssumptions!$D$75)/(1+EXP(-DataSummary!$K$97*(BB$72-$I$72)))^(1/DataSummary!$H$97)</f>
        <v>1.17295980453491</v>
      </c>
      <c r="BC79" s="26" t="n">
        <f aca="false">InputDataA_GeneralAssumptions!$D$75+(InputDataA_GeneralAssumptions!$E$78-InputDataA_GeneralAssumptions!$D$75)/(1+EXP(-DataSummary!$K$97*(BC$72-$I$72)))^(1/DataSummary!$H$97)</f>
        <v>1.17295980453491</v>
      </c>
      <c r="BD79" s="26" t="n">
        <f aca="false">InputDataA_GeneralAssumptions!$D$75+(InputDataA_GeneralAssumptions!$E$78-InputDataA_GeneralAssumptions!$D$75)/(1+EXP(-DataSummary!$K$97*(BD$72-$I$72)))^(1/DataSummary!$H$97)</f>
        <v>1.17295980453491</v>
      </c>
      <c r="BE79" s="26" t="n">
        <f aca="false">InputDataA_GeneralAssumptions!$D$75+(InputDataA_GeneralAssumptions!$E$78-InputDataA_GeneralAssumptions!$D$75)/(1+EXP(-DataSummary!$K$97*(BE$72-$I$72)))^(1/DataSummary!$H$97)</f>
        <v>1.17295980453491</v>
      </c>
      <c r="BF79" s="26" t="n">
        <f aca="false">InputDataA_GeneralAssumptions!$D$75+(InputDataA_GeneralAssumptions!$E$78-InputDataA_GeneralAssumptions!$D$75)/(1+EXP(-DataSummary!$K$97*(BF$72-$I$72)))^(1/DataSummary!$H$97)</f>
        <v>1.17295980453491</v>
      </c>
      <c r="BG79" s="26" t="n">
        <f aca="false">InputDataA_GeneralAssumptions!$D$75+(InputDataA_GeneralAssumptions!$E$78-InputDataA_GeneralAssumptions!$D$75)/(1+EXP(-DataSummary!$K$97*(BG$72-$I$72)))^(1/DataSummary!$H$97)</f>
        <v>1.17295980453491</v>
      </c>
      <c r="BH79" s="26" t="n">
        <f aca="false">InputDataA_GeneralAssumptions!$D$75+(InputDataA_GeneralAssumptions!$E$78-InputDataA_GeneralAssumptions!$D$75)/(1+EXP(-DataSummary!$K$97*(BH$72-$I$72)))^(1/DataSummary!$H$97)</f>
        <v>1.17295980453491</v>
      </c>
      <c r="BI79" s="26" t="n">
        <f aca="false">InputDataA_GeneralAssumptions!$D$75+(InputDataA_GeneralAssumptions!$E$78-InputDataA_GeneralAssumptions!$D$75)/(1+EXP(-DataSummary!$K$97*(BI$72-$I$72)))^(1/DataSummary!$H$97)</f>
        <v>1.17295980453491</v>
      </c>
      <c r="BJ79" s="26" t="n">
        <f aca="false">InputDataA_GeneralAssumptions!$D$75+(InputDataA_GeneralAssumptions!$E$78-InputDataA_GeneralAssumptions!$D$75)/(1+EXP(-DataSummary!$K$97*(BJ$72-$I$72)))^(1/DataSummary!$H$97)</f>
        <v>1.17295980453491</v>
      </c>
      <c r="BK79" s="26" t="n">
        <f aca="false">InputDataA_GeneralAssumptions!$D$75+(InputDataA_GeneralAssumptions!$E$78-InputDataA_GeneralAssumptions!$D$75)/(1+EXP(-DataSummary!$K$97*(BK$72-$I$72)))^(1/DataSummary!$H$97)</f>
        <v>1.17295980453491</v>
      </c>
      <c r="BL79" s="26" t="n">
        <f aca="false">InputDataA_GeneralAssumptions!$D$75+(InputDataA_GeneralAssumptions!$E$78-InputDataA_GeneralAssumptions!$D$75)/(1+EXP(-DataSummary!$K$97*(BL$72-$I$72)))^(1/DataSummary!$H$97)</f>
        <v>1.17295980453491</v>
      </c>
      <c r="BM79" s="26" t="n">
        <f aca="false">InputDataA_GeneralAssumptions!$D$75+(InputDataA_GeneralAssumptions!$E$78-InputDataA_GeneralAssumptions!$D$75)/(1+EXP(-DataSummary!$K$97*(BM$72-$I$72)))^(1/DataSummary!$H$97)</f>
        <v>1.17295980453491</v>
      </c>
      <c r="BN79" s="26" t="n">
        <f aca="false">InputDataA_GeneralAssumptions!$D$75+(InputDataA_GeneralAssumptions!$E$78-InputDataA_GeneralAssumptions!$D$75)/(1+EXP(-DataSummary!$K$97*(BN$72-$I$72)))^(1/DataSummary!$H$97)</f>
        <v>1.17295980453491</v>
      </c>
      <c r="BO79" s="26" t="n">
        <f aca="false">InputDataA_GeneralAssumptions!$D$75+(InputDataA_GeneralAssumptions!$E$78-InputDataA_GeneralAssumptions!$D$75)/(1+EXP(-DataSummary!$K$97*(BO$72-$I$72)))^(1/DataSummary!$H$97)</f>
        <v>1.17295980453491</v>
      </c>
      <c r="BP79" s="26" t="n">
        <f aca="false">InputDataA_GeneralAssumptions!$D$75+(InputDataA_GeneralAssumptions!$E$78-InputDataA_GeneralAssumptions!$D$75)/(1+EXP(-DataSummary!$K$97*(BP$72-$I$72)))^(1/DataSummary!$H$97)</f>
        <v>1.17295980453491</v>
      </c>
      <c r="BQ79" s="26" t="n">
        <f aca="false">InputDataA_GeneralAssumptions!$D$75+(InputDataA_GeneralAssumptions!$E$78-InputDataA_GeneralAssumptions!$D$75)/(1+EXP(-DataSummary!$K$97*(BQ$72-$I$72)))^(1/DataSummary!$H$97)</f>
        <v>1.17295980453491</v>
      </c>
      <c r="BR79" s="26" t="n">
        <f aca="false">InputDataA_GeneralAssumptions!$D$75+(InputDataA_GeneralAssumptions!$E$78-InputDataA_GeneralAssumptions!$D$75)/(1+EXP(-DataSummary!$K$97*(BR$72-$I$72)))^(1/DataSummary!$H$97)</f>
        <v>1.17295980453491</v>
      </c>
      <c r="BS79" s="26" t="n">
        <f aca="false">InputDataA_GeneralAssumptions!$D$75+(InputDataA_GeneralAssumptions!$E$78-InputDataA_GeneralAssumptions!$D$75)/(1+EXP(-DataSummary!$K$97*(BS$72-$I$72)))^(1/DataSummary!$H$97)</f>
        <v>1.17295980453491</v>
      </c>
      <c r="BT79" s="26" t="n">
        <f aca="false">InputDataA_GeneralAssumptions!$D$75+(InputDataA_GeneralAssumptions!$E$78-InputDataA_GeneralAssumptions!$D$75)/(1+EXP(-DataSummary!$K$97*(BT$72-$I$72)))^(1/DataSummary!$H$97)</f>
        <v>1.17295980453491</v>
      </c>
      <c r="BU79" s="26" t="n">
        <f aca="false">InputDataA_GeneralAssumptions!$D$75+(InputDataA_GeneralAssumptions!$E$78-InputDataA_GeneralAssumptions!$D$75)/(1+EXP(-DataSummary!$K$97*(BU$72-$I$72)))^(1/DataSummary!$H$97)</f>
        <v>1.17295980453491</v>
      </c>
      <c r="BV79" s="26" t="n">
        <f aca="false">InputDataA_GeneralAssumptions!$D$75+(InputDataA_GeneralAssumptions!$E$78-InputDataA_GeneralAssumptions!$D$75)/(1+EXP(-DataSummary!$K$97*(BV$72-$I$72)))^(1/DataSummary!$H$97)</f>
        <v>1.17295980453491</v>
      </c>
      <c r="BW79" s="26" t="n">
        <f aca="false">InputDataA_GeneralAssumptions!$D$75+(InputDataA_GeneralAssumptions!$E$78-InputDataA_GeneralAssumptions!$D$75)/(1+EXP(-DataSummary!$K$97*(BW$72-$I$72)))^(1/DataSummary!$H$97)</f>
        <v>1.17295980453491</v>
      </c>
    </row>
    <row r="80" customFormat="false" ht="15.75" hidden="false" customHeight="false" outlineLevel="0" collapsed="false">
      <c r="B80" s="54"/>
      <c r="C80" s="55"/>
      <c r="D80" s="158"/>
      <c r="E80" s="158"/>
      <c r="F80" s="136"/>
      <c r="G80" s="114" t="s">
        <v>132</v>
      </c>
      <c r="H80" s="108" t="s">
        <v>100</v>
      </c>
      <c r="I80" s="115" t="str">
        <f aca="false">IF(AND(VLOOKUP(InputDataA_GeneralAssumptions!$D$60,DataSummary!$A$116:$B$117,2,FALSE())=2,VLOOKUP(InputDataA_GeneralAssumptions!$D$76,DataSummary!$A$111:$B$112,2,FALSE())=2),InputDataA_GeneralAssumptions!I$79, IF(AND(VLOOKUP(InputDataA_GeneralAssumptions!$D$60,DataSummary!$A$116:$B$117,2,FALSE())=2,VLOOKUP(InputDataA_GeneralAssumptions!$D$76,DataSummary!$A$111:$B$112,2,FALSE())=1), InputDataA_GeneralAssumptions!I$78,"Not an input"))</f>
        <v>Not an input</v>
      </c>
      <c r="J80" s="115" t="str">
        <f aca="false">IF(AND(VLOOKUP(InputDataA_GeneralAssumptions!$D$60,DataSummary!$A$116:$B$117,2,FALSE())=2,VLOOKUP(InputDataA_GeneralAssumptions!$D$76,DataSummary!$A$111:$B$112,2,FALSE())=2),InputDataA_GeneralAssumptions!J$79, IF(AND(VLOOKUP(InputDataA_GeneralAssumptions!$D$60,DataSummary!$A$116:$B$117,2,FALSE())=2,VLOOKUP(InputDataA_GeneralAssumptions!$D$76,DataSummary!$A$111:$B$112,2,FALSE())=1), InputDataA_GeneralAssumptions!J$78,"Not an input"))</f>
        <v>Not an input</v>
      </c>
      <c r="K80" s="115" t="str">
        <f aca="false">IF(AND(VLOOKUP(InputDataA_GeneralAssumptions!$D$60,DataSummary!$A$116:$B$117,2,FALSE())=2,VLOOKUP(InputDataA_GeneralAssumptions!$D$76,DataSummary!$A$111:$B$112,2,FALSE())=2),InputDataA_GeneralAssumptions!K$79, IF(AND(VLOOKUP(InputDataA_GeneralAssumptions!$D$60,DataSummary!$A$116:$B$117,2,FALSE())=2,VLOOKUP(InputDataA_GeneralAssumptions!$D$76,DataSummary!$A$111:$B$112,2,FALSE())=1), InputDataA_GeneralAssumptions!K$78,"Not an input"))</f>
        <v>Not an input</v>
      </c>
      <c r="L80" s="115" t="str">
        <f aca="false">IF(AND(VLOOKUP(InputDataA_GeneralAssumptions!$D$60,DataSummary!$A$116:$B$117,2,FALSE())=2,VLOOKUP(InputDataA_GeneralAssumptions!$D$76,DataSummary!$A$111:$B$112,2,FALSE())=2),InputDataA_GeneralAssumptions!L$79, IF(AND(VLOOKUP(InputDataA_GeneralAssumptions!$D$60,DataSummary!$A$116:$B$117,2,FALSE())=2,VLOOKUP(InputDataA_GeneralAssumptions!$D$76,DataSummary!$A$111:$B$112,2,FALSE())=1), InputDataA_GeneralAssumptions!L$78,"Not an input"))</f>
        <v>Not an input</v>
      </c>
      <c r="M80" s="115" t="str">
        <f aca="false">IF(AND(VLOOKUP(InputDataA_GeneralAssumptions!$D$60,DataSummary!$A$116:$B$117,2,FALSE())=2,VLOOKUP(InputDataA_GeneralAssumptions!$D$76,DataSummary!$A$111:$B$112,2,FALSE())=2),InputDataA_GeneralAssumptions!M$79, IF(AND(VLOOKUP(InputDataA_GeneralAssumptions!$D$60,DataSummary!$A$116:$B$117,2,FALSE())=2,VLOOKUP(InputDataA_GeneralAssumptions!$D$76,DataSummary!$A$111:$B$112,2,FALSE())=1), InputDataA_GeneralAssumptions!M$78,"Not an input"))</f>
        <v>Not an input</v>
      </c>
      <c r="N80" s="115" t="str">
        <f aca="false">IF(AND(VLOOKUP(InputDataA_GeneralAssumptions!$D$60,DataSummary!$A$116:$B$117,2,FALSE())=2,VLOOKUP(InputDataA_GeneralAssumptions!$D$76,DataSummary!$A$111:$B$112,2,FALSE())=2),InputDataA_GeneralAssumptions!N$79, IF(AND(VLOOKUP(InputDataA_GeneralAssumptions!$D$60,DataSummary!$A$116:$B$117,2,FALSE())=2,VLOOKUP(InputDataA_GeneralAssumptions!$D$76,DataSummary!$A$111:$B$112,2,FALSE())=1), InputDataA_GeneralAssumptions!N$78,"Not an input"))</f>
        <v>Not an input</v>
      </c>
      <c r="O80" s="115" t="str">
        <f aca="false">IF(AND(VLOOKUP(InputDataA_GeneralAssumptions!$D$60,DataSummary!$A$116:$B$117,2,FALSE())=2,VLOOKUP(InputDataA_GeneralAssumptions!$D$76,DataSummary!$A$111:$B$112,2,FALSE())=2),InputDataA_GeneralAssumptions!O$79, IF(AND(VLOOKUP(InputDataA_GeneralAssumptions!$D$60,DataSummary!$A$116:$B$117,2,FALSE())=2,VLOOKUP(InputDataA_GeneralAssumptions!$D$76,DataSummary!$A$111:$B$112,2,FALSE())=1), InputDataA_GeneralAssumptions!O$78,"Not an input"))</f>
        <v>Not an input</v>
      </c>
      <c r="P80" s="115" t="str">
        <f aca="false">IF(AND(VLOOKUP(InputDataA_GeneralAssumptions!$D$60,DataSummary!$A$116:$B$117,2,FALSE())=2,VLOOKUP(InputDataA_GeneralAssumptions!$D$76,DataSummary!$A$111:$B$112,2,FALSE())=2),InputDataA_GeneralAssumptions!P$79, IF(AND(VLOOKUP(InputDataA_GeneralAssumptions!$D$60,DataSummary!$A$116:$B$117,2,FALSE())=2,VLOOKUP(InputDataA_GeneralAssumptions!$D$76,DataSummary!$A$111:$B$112,2,FALSE())=1), InputDataA_GeneralAssumptions!P$78,"Not an input"))</f>
        <v>Not an input</v>
      </c>
      <c r="Q80" s="115" t="str">
        <f aca="false">IF(AND(VLOOKUP(InputDataA_GeneralAssumptions!$D$60,DataSummary!$A$116:$B$117,2,FALSE())=2,VLOOKUP(InputDataA_GeneralAssumptions!$D$76,DataSummary!$A$111:$B$112,2,FALSE())=2),InputDataA_GeneralAssumptions!Q$79, IF(AND(VLOOKUP(InputDataA_GeneralAssumptions!$D$60,DataSummary!$A$116:$B$117,2,FALSE())=2,VLOOKUP(InputDataA_GeneralAssumptions!$D$76,DataSummary!$A$111:$B$112,2,FALSE())=1), InputDataA_GeneralAssumptions!Q$78,"Not an input"))</f>
        <v>Not an input</v>
      </c>
      <c r="R80" s="115" t="str">
        <f aca="false">IF(AND(VLOOKUP(InputDataA_GeneralAssumptions!$D$60,DataSummary!$A$116:$B$117,2,FALSE())=2,VLOOKUP(InputDataA_GeneralAssumptions!$D$76,DataSummary!$A$111:$B$112,2,FALSE())=2),InputDataA_GeneralAssumptions!R$79, IF(AND(VLOOKUP(InputDataA_GeneralAssumptions!$D$60,DataSummary!$A$116:$B$117,2,FALSE())=2,VLOOKUP(InputDataA_GeneralAssumptions!$D$76,DataSummary!$A$111:$B$112,2,FALSE())=1), InputDataA_GeneralAssumptions!R$78,"Not an input"))</f>
        <v>Not an input</v>
      </c>
      <c r="S80" s="115" t="str">
        <f aca="false">IF(AND(VLOOKUP(InputDataA_GeneralAssumptions!$D$60,DataSummary!$A$116:$B$117,2,FALSE())=2,VLOOKUP(InputDataA_GeneralAssumptions!$D$76,DataSummary!$A$111:$B$112,2,FALSE())=2),InputDataA_GeneralAssumptions!S$79, IF(AND(VLOOKUP(InputDataA_GeneralAssumptions!$D$60,DataSummary!$A$116:$B$117,2,FALSE())=2,VLOOKUP(InputDataA_GeneralAssumptions!$D$76,DataSummary!$A$111:$B$112,2,FALSE())=1), InputDataA_GeneralAssumptions!S$78,"Not an input"))</f>
        <v>Not an input</v>
      </c>
      <c r="T80" s="115" t="str">
        <f aca="false">IF(AND(VLOOKUP(InputDataA_GeneralAssumptions!$D$60,DataSummary!$A$116:$B$117,2,FALSE())=2,VLOOKUP(InputDataA_GeneralAssumptions!$D$76,DataSummary!$A$111:$B$112,2,FALSE())=2),InputDataA_GeneralAssumptions!T$79, IF(AND(VLOOKUP(InputDataA_GeneralAssumptions!$D$60,DataSummary!$A$116:$B$117,2,FALSE())=2,VLOOKUP(InputDataA_GeneralAssumptions!$D$76,DataSummary!$A$111:$B$112,2,FALSE())=1), InputDataA_GeneralAssumptions!T$78,"Not an input"))</f>
        <v>Not an input</v>
      </c>
      <c r="U80" s="115" t="str">
        <f aca="false">IF(AND(VLOOKUP(InputDataA_GeneralAssumptions!$D$60,DataSummary!$A$116:$B$117,2,FALSE())=2,VLOOKUP(InputDataA_GeneralAssumptions!$D$76,DataSummary!$A$111:$B$112,2,FALSE())=2),InputDataA_GeneralAssumptions!U$79, IF(AND(VLOOKUP(InputDataA_GeneralAssumptions!$D$60,DataSummary!$A$116:$B$117,2,FALSE())=2,VLOOKUP(InputDataA_GeneralAssumptions!$D$76,DataSummary!$A$111:$B$112,2,FALSE())=1), InputDataA_GeneralAssumptions!U$78,"Not an input"))</f>
        <v>Not an input</v>
      </c>
      <c r="V80" s="115" t="str">
        <f aca="false">IF(AND(VLOOKUP(InputDataA_GeneralAssumptions!$D$60,DataSummary!$A$116:$B$117,2,FALSE())=2,VLOOKUP(InputDataA_GeneralAssumptions!$D$76,DataSummary!$A$111:$B$112,2,FALSE())=2),InputDataA_GeneralAssumptions!V$79, IF(AND(VLOOKUP(InputDataA_GeneralAssumptions!$D$60,DataSummary!$A$116:$B$117,2,FALSE())=2,VLOOKUP(InputDataA_GeneralAssumptions!$D$76,DataSummary!$A$111:$B$112,2,FALSE())=1), InputDataA_GeneralAssumptions!V$78,"Not an input"))</f>
        <v>Not an input</v>
      </c>
      <c r="W80" s="115" t="str">
        <f aca="false">IF(AND(VLOOKUP(InputDataA_GeneralAssumptions!$D$60,DataSummary!$A$116:$B$117,2,FALSE())=2,VLOOKUP(InputDataA_GeneralAssumptions!$D$76,DataSummary!$A$111:$B$112,2,FALSE())=2),InputDataA_GeneralAssumptions!W$79, IF(AND(VLOOKUP(InputDataA_GeneralAssumptions!$D$60,DataSummary!$A$116:$B$117,2,FALSE())=2,VLOOKUP(InputDataA_GeneralAssumptions!$D$76,DataSummary!$A$111:$B$112,2,FALSE())=1), InputDataA_GeneralAssumptions!W$78,"Not an input"))</f>
        <v>Not an input</v>
      </c>
      <c r="X80" s="115" t="str">
        <f aca="false">IF(AND(VLOOKUP(InputDataA_GeneralAssumptions!$D$60,DataSummary!$A$116:$B$117,2,FALSE())=2,VLOOKUP(InputDataA_GeneralAssumptions!$D$76,DataSummary!$A$111:$B$112,2,FALSE())=2),InputDataA_GeneralAssumptions!X$79, IF(AND(VLOOKUP(InputDataA_GeneralAssumptions!$D$60,DataSummary!$A$116:$B$117,2,FALSE())=2,VLOOKUP(InputDataA_GeneralAssumptions!$D$76,DataSummary!$A$111:$B$112,2,FALSE())=1), InputDataA_GeneralAssumptions!X$78,"Not an input"))</f>
        <v>Not an input</v>
      </c>
      <c r="Y80" s="115" t="str">
        <f aca="false">IF(AND(VLOOKUP(InputDataA_GeneralAssumptions!$D$60,DataSummary!$A$116:$B$117,2,FALSE())=2,VLOOKUP(InputDataA_GeneralAssumptions!$D$76,DataSummary!$A$111:$B$112,2,FALSE())=2),InputDataA_GeneralAssumptions!Y$79, IF(AND(VLOOKUP(InputDataA_GeneralAssumptions!$D$60,DataSummary!$A$116:$B$117,2,FALSE())=2,VLOOKUP(InputDataA_GeneralAssumptions!$D$76,DataSummary!$A$111:$B$112,2,FALSE())=1), InputDataA_GeneralAssumptions!Y$78,"Not an input"))</f>
        <v>Not an input</v>
      </c>
      <c r="Z80" s="115" t="str">
        <f aca="false">IF(AND(VLOOKUP(InputDataA_GeneralAssumptions!$D$60,DataSummary!$A$116:$B$117,2,FALSE())=2,VLOOKUP(InputDataA_GeneralAssumptions!$D$76,DataSummary!$A$111:$B$112,2,FALSE())=2),InputDataA_GeneralAssumptions!Z$79, IF(AND(VLOOKUP(InputDataA_GeneralAssumptions!$D$60,DataSummary!$A$116:$B$117,2,FALSE())=2,VLOOKUP(InputDataA_GeneralAssumptions!$D$76,DataSummary!$A$111:$B$112,2,FALSE())=1), InputDataA_GeneralAssumptions!Z$78,"Not an input"))</f>
        <v>Not an input</v>
      </c>
      <c r="AA80" s="115" t="str">
        <f aca="false">IF(AND(VLOOKUP(InputDataA_GeneralAssumptions!$D$60,DataSummary!$A$116:$B$117,2,FALSE())=2,VLOOKUP(InputDataA_GeneralAssumptions!$D$76,DataSummary!$A$111:$B$112,2,FALSE())=2),InputDataA_GeneralAssumptions!AA$79, IF(AND(VLOOKUP(InputDataA_GeneralAssumptions!$D$60,DataSummary!$A$116:$B$117,2,FALSE())=2,VLOOKUP(InputDataA_GeneralAssumptions!$D$76,DataSummary!$A$111:$B$112,2,FALSE())=1), InputDataA_GeneralAssumptions!AA$78,"Not an input"))</f>
        <v>Not an input</v>
      </c>
      <c r="AB80" s="115" t="str">
        <f aca="false">IF(AND(VLOOKUP(InputDataA_GeneralAssumptions!$D$60,DataSummary!$A$116:$B$117,2,FALSE())=2,VLOOKUP(InputDataA_GeneralAssumptions!$D$76,DataSummary!$A$111:$B$112,2,FALSE())=2),InputDataA_GeneralAssumptions!AB$79, IF(AND(VLOOKUP(InputDataA_GeneralAssumptions!$D$60,DataSummary!$A$116:$B$117,2,FALSE())=2,VLOOKUP(InputDataA_GeneralAssumptions!$D$76,DataSummary!$A$111:$B$112,2,FALSE())=1), InputDataA_GeneralAssumptions!AB$78,"Not an input"))</f>
        <v>Not an input</v>
      </c>
      <c r="AC80" s="115" t="str">
        <f aca="false">IF(AND(VLOOKUP(InputDataA_GeneralAssumptions!$D$60,DataSummary!$A$116:$B$117,2,FALSE())=2,VLOOKUP(InputDataA_GeneralAssumptions!$D$76,DataSummary!$A$111:$B$112,2,FALSE())=2),InputDataA_GeneralAssumptions!AC$79, IF(AND(VLOOKUP(InputDataA_GeneralAssumptions!$D$60,DataSummary!$A$116:$B$117,2,FALSE())=2,VLOOKUP(InputDataA_GeneralAssumptions!$D$76,DataSummary!$A$111:$B$112,2,FALSE())=1), InputDataA_GeneralAssumptions!AC$78,"Not an input"))</f>
        <v>Not an input</v>
      </c>
      <c r="AD80" s="115" t="str">
        <f aca="false">IF(AND(VLOOKUP(InputDataA_GeneralAssumptions!$D$60,DataSummary!$A$116:$B$117,2,FALSE())=2,VLOOKUP(InputDataA_GeneralAssumptions!$D$76,DataSummary!$A$111:$B$112,2,FALSE())=2),InputDataA_GeneralAssumptions!AD$79, IF(AND(VLOOKUP(InputDataA_GeneralAssumptions!$D$60,DataSummary!$A$116:$B$117,2,FALSE())=2,VLOOKUP(InputDataA_GeneralAssumptions!$D$76,DataSummary!$A$111:$B$112,2,FALSE())=1), InputDataA_GeneralAssumptions!AD$78,"Not an input"))</f>
        <v>Not an input</v>
      </c>
      <c r="AE80" s="115" t="str">
        <f aca="false">IF(AND(VLOOKUP(InputDataA_GeneralAssumptions!$D$60,DataSummary!$A$116:$B$117,2,FALSE())=2,VLOOKUP(InputDataA_GeneralAssumptions!$D$76,DataSummary!$A$111:$B$112,2,FALSE())=2),InputDataA_GeneralAssumptions!AE$79, IF(AND(VLOOKUP(InputDataA_GeneralAssumptions!$D$60,DataSummary!$A$116:$B$117,2,FALSE())=2,VLOOKUP(InputDataA_GeneralAssumptions!$D$76,DataSummary!$A$111:$B$112,2,FALSE())=1), InputDataA_GeneralAssumptions!AE$78,"Not an input"))</f>
        <v>Not an input</v>
      </c>
      <c r="AF80" s="115" t="str">
        <f aca="false">IF(AND(VLOOKUP(InputDataA_GeneralAssumptions!$D$60,DataSummary!$A$116:$B$117,2,FALSE())=2,VLOOKUP(InputDataA_GeneralAssumptions!$D$76,DataSummary!$A$111:$B$112,2,FALSE())=2),InputDataA_GeneralAssumptions!AF$79, IF(AND(VLOOKUP(InputDataA_GeneralAssumptions!$D$60,DataSummary!$A$116:$B$117,2,FALSE())=2,VLOOKUP(InputDataA_GeneralAssumptions!$D$76,DataSummary!$A$111:$B$112,2,FALSE())=1), InputDataA_GeneralAssumptions!AF$78,"Not an input"))</f>
        <v>Not an input</v>
      </c>
      <c r="AG80" s="115" t="str">
        <f aca="false">IF(AND(VLOOKUP(InputDataA_GeneralAssumptions!$D$60,DataSummary!$A$116:$B$117,2,FALSE())=2,VLOOKUP(InputDataA_GeneralAssumptions!$D$76,DataSummary!$A$111:$B$112,2,FALSE())=2),InputDataA_GeneralAssumptions!AG$79, IF(AND(VLOOKUP(InputDataA_GeneralAssumptions!$D$60,DataSummary!$A$116:$B$117,2,FALSE())=2,VLOOKUP(InputDataA_GeneralAssumptions!$D$76,DataSummary!$A$111:$B$112,2,FALSE())=1), InputDataA_GeneralAssumptions!AG$78,"Not an input"))</f>
        <v>Not an input</v>
      </c>
      <c r="AH80" s="115" t="str">
        <f aca="false">IF(AND(VLOOKUP(InputDataA_GeneralAssumptions!$D$60,DataSummary!$A$116:$B$117,2,FALSE())=2,VLOOKUP(InputDataA_GeneralAssumptions!$D$76,DataSummary!$A$111:$B$112,2,FALSE())=2),InputDataA_GeneralAssumptions!AH$79, IF(AND(VLOOKUP(InputDataA_GeneralAssumptions!$D$60,DataSummary!$A$116:$B$117,2,FALSE())=2,VLOOKUP(InputDataA_GeneralAssumptions!$D$76,DataSummary!$A$111:$B$112,2,FALSE())=1), InputDataA_GeneralAssumptions!AH$78,"Not an input"))</f>
        <v>Not an input</v>
      </c>
      <c r="AI80" s="115" t="str">
        <f aca="false">IF(AND(VLOOKUP(InputDataA_GeneralAssumptions!$D$60,DataSummary!$A$116:$B$117,2,FALSE())=2,VLOOKUP(InputDataA_GeneralAssumptions!$D$76,DataSummary!$A$111:$B$112,2,FALSE())=2),InputDataA_GeneralAssumptions!AI$79, IF(AND(VLOOKUP(InputDataA_GeneralAssumptions!$D$60,DataSummary!$A$116:$B$117,2,FALSE())=2,VLOOKUP(InputDataA_GeneralAssumptions!$D$76,DataSummary!$A$111:$B$112,2,FALSE())=1), InputDataA_GeneralAssumptions!AI$78,"Not an input"))</f>
        <v>Not an input</v>
      </c>
      <c r="AJ80" s="115" t="str">
        <f aca="false">IF(AND(VLOOKUP(InputDataA_GeneralAssumptions!$D$60,DataSummary!$A$116:$B$117,2,FALSE())=2,VLOOKUP(InputDataA_GeneralAssumptions!$D$76,DataSummary!$A$111:$B$112,2,FALSE())=2),InputDataA_GeneralAssumptions!AJ$79, IF(AND(VLOOKUP(InputDataA_GeneralAssumptions!$D$60,DataSummary!$A$116:$B$117,2,FALSE())=2,VLOOKUP(InputDataA_GeneralAssumptions!$D$76,DataSummary!$A$111:$B$112,2,FALSE())=1), InputDataA_GeneralAssumptions!AJ$78,"Not an input"))</f>
        <v>Not an input</v>
      </c>
      <c r="AK80" s="115" t="str">
        <f aca="false">IF(AND(VLOOKUP(InputDataA_GeneralAssumptions!$D$60,DataSummary!$A$116:$B$117,2,FALSE())=2,VLOOKUP(InputDataA_GeneralAssumptions!$D$76,DataSummary!$A$111:$B$112,2,FALSE())=2),InputDataA_GeneralAssumptions!AK$79, IF(AND(VLOOKUP(InputDataA_GeneralAssumptions!$D$60,DataSummary!$A$116:$B$117,2,FALSE())=2,VLOOKUP(InputDataA_GeneralAssumptions!$D$76,DataSummary!$A$111:$B$112,2,FALSE())=1), InputDataA_GeneralAssumptions!AK$78,"Not an input"))</f>
        <v>Not an input</v>
      </c>
      <c r="AL80" s="115" t="str">
        <f aca="false">IF(AND(VLOOKUP(InputDataA_GeneralAssumptions!$D$60,DataSummary!$A$116:$B$117,2,FALSE())=2,VLOOKUP(InputDataA_GeneralAssumptions!$D$76,DataSummary!$A$111:$B$112,2,FALSE())=2),InputDataA_GeneralAssumptions!AL$79, IF(AND(VLOOKUP(InputDataA_GeneralAssumptions!$D$60,DataSummary!$A$116:$B$117,2,FALSE())=2,VLOOKUP(InputDataA_GeneralAssumptions!$D$76,DataSummary!$A$111:$B$112,2,FALSE())=1), InputDataA_GeneralAssumptions!AL$78,"Not an input"))</f>
        <v>Not an input</v>
      </c>
      <c r="AM80" s="115" t="str">
        <f aca="false">IF(AND(VLOOKUP(InputDataA_GeneralAssumptions!$D$60,DataSummary!$A$116:$B$117,2,FALSE())=2,VLOOKUP(InputDataA_GeneralAssumptions!$D$76,DataSummary!$A$111:$B$112,2,FALSE())=2),InputDataA_GeneralAssumptions!AM$79, IF(AND(VLOOKUP(InputDataA_GeneralAssumptions!$D$60,DataSummary!$A$116:$B$117,2,FALSE())=2,VLOOKUP(InputDataA_GeneralAssumptions!$D$76,DataSummary!$A$111:$B$112,2,FALSE())=1), InputDataA_GeneralAssumptions!AM$78,"Not an input"))</f>
        <v>Not an input</v>
      </c>
      <c r="AN80" s="115" t="str">
        <f aca="false">IF(AND(VLOOKUP(InputDataA_GeneralAssumptions!$D$60,DataSummary!$A$116:$B$117,2,FALSE())=2,VLOOKUP(InputDataA_GeneralAssumptions!$D$76,DataSummary!$A$111:$B$112,2,FALSE())=2),InputDataA_GeneralAssumptions!AN$79, IF(AND(VLOOKUP(InputDataA_GeneralAssumptions!$D$60,DataSummary!$A$116:$B$117,2,FALSE())=2,VLOOKUP(InputDataA_GeneralAssumptions!$D$76,DataSummary!$A$111:$B$112,2,FALSE())=1), InputDataA_GeneralAssumptions!AN$78,"Not an input"))</f>
        <v>Not an input</v>
      </c>
      <c r="AO80" s="115" t="str">
        <f aca="false">IF(AND(VLOOKUP(InputDataA_GeneralAssumptions!$D$60,DataSummary!$A$116:$B$117,2,FALSE())=2,VLOOKUP(InputDataA_GeneralAssumptions!$D$76,DataSummary!$A$111:$B$112,2,FALSE())=2),InputDataA_GeneralAssumptions!AO$79, IF(AND(VLOOKUP(InputDataA_GeneralAssumptions!$D$60,DataSummary!$A$116:$B$117,2,FALSE())=2,VLOOKUP(InputDataA_GeneralAssumptions!$D$76,DataSummary!$A$111:$B$112,2,FALSE())=1), InputDataA_GeneralAssumptions!AO$78,"Not an input"))</f>
        <v>Not an input</v>
      </c>
      <c r="AP80" s="115" t="str">
        <f aca="false">IF(AND(VLOOKUP(InputDataA_GeneralAssumptions!$D$60,DataSummary!$A$116:$B$117,2,FALSE())=2,VLOOKUP(InputDataA_GeneralAssumptions!$D$76,DataSummary!$A$111:$B$112,2,FALSE())=2),InputDataA_GeneralAssumptions!AP$79, IF(AND(VLOOKUP(InputDataA_GeneralAssumptions!$D$60,DataSummary!$A$116:$B$117,2,FALSE())=2,VLOOKUP(InputDataA_GeneralAssumptions!$D$76,DataSummary!$A$111:$B$112,2,FALSE())=1), InputDataA_GeneralAssumptions!AP$78,"Not an input"))</f>
        <v>Not an input</v>
      </c>
      <c r="AQ80" s="115" t="str">
        <f aca="false">IF(AND(VLOOKUP(InputDataA_GeneralAssumptions!$D$60,DataSummary!$A$116:$B$117,2,FALSE())=2,VLOOKUP(InputDataA_GeneralAssumptions!$D$76,DataSummary!$A$111:$B$112,2,FALSE())=2),InputDataA_GeneralAssumptions!AQ$79, IF(AND(VLOOKUP(InputDataA_GeneralAssumptions!$D$60,DataSummary!$A$116:$B$117,2,FALSE())=2,VLOOKUP(InputDataA_GeneralAssumptions!$D$76,DataSummary!$A$111:$B$112,2,FALSE())=1), InputDataA_GeneralAssumptions!AQ$78,"Not an input"))</f>
        <v>Not an input</v>
      </c>
      <c r="AR80" s="115" t="str">
        <f aca="false">IF(AND(VLOOKUP(InputDataA_GeneralAssumptions!$D$60,DataSummary!$A$116:$B$117,2,FALSE())=2,VLOOKUP(InputDataA_GeneralAssumptions!$D$76,DataSummary!$A$111:$B$112,2,FALSE())=2),InputDataA_GeneralAssumptions!AR$79, IF(AND(VLOOKUP(InputDataA_GeneralAssumptions!$D$60,DataSummary!$A$116:$B$117,2,FALSE())=2,VLOOKUP(InputDataA_GeneralAssumptions!$D$76,DataSummary!$A$111:$B$112,2,FALSE())=1), InputDataA_GeneralAssumptions!AR$78,"Not an input"))</f>
        <v>Not an input</v>
      </c>
      <c r="AS80" s="115" t="str">
        <f aca="false">IF(AND(VLOOKUP(InputDataA_GeneralAssumptions!$D$60,DataSummary!$A$116:$B$117,2,FALSE())=2,VLOOKUP(InputDataA_GeneralAssumptions!$D$76,DataSummary!$A$111:$B$112,2,FALSE())=2),InputDataA_GeneralAssumptions!AS$79, IF(AND(VLOOKUP(InputDataA_GeneralAssumptions!$D$60,DataSummary!$A$116:$B$117,2,FALSE())=2,VLOOKUP(InputDataA_GeneralAssumptions!$D$76,DataSummary!$A$111:$B$112,2,FALSE())=1), InputDataA_GeneralAssumptions!AS$78,"Not an input"))</f>
        <v>Not an input</v>
      </c>
      <c r="AT80" s="115" t="str">
        <f aca="false">IF(AND(VLOOKUP(InputDataA_GeneralAssumptions!$D$60,DataSummary!$A$116:$B$117,2,FALSE())=2,VLOOKUP(InputDataA_GeneralAssumptions!$D$76,DataSummary!$A$111:$B$112,2,FALSE())=2),InputDataA_GeneralAssumptions!AT$79, IF(AND(VLOOKUP(InputDataA_GeneralAssumptions!$D$60,DataSummary!$A$116:$B$117,2,FALSE())=2,VLOOKUP(InputDataA_GeneralAssumptions!$D$76,DataSummary!$A$111:$B$112,2,FALSE())=1), InputDataA_GeneralAssumptions!AT$78,"Not an input"))</f>
        <v>Not an input</v>
      </c>
      <c r="AU80" s="115" t="str">
        <f aca="false">IF(AND(VLOOKUP(InputDataA_GeneralAssumptions!$D$60,DataSummary!$A$116:$B$117,2,FALSE())=2,VLOOKUP(InputDataA_GeneralAssumptions!$D$76,DataSummary!$A$111:$B$112,2,FALSE())=2),InputDataA_GeneralAssumptions!AU$79, IF(AND(VLOOKUP(InputDataA_GeneralAssumptions!$D$60,DataSummary!$A$116:$B$117,2,FALSE())=2,VLOOKUP(InputDataA_GeneralAssumptions!$D$76,DataSummary!$A$111:$B$112,2,FALSE())=1), InputDataA_GeneralAssumptions!AU$78,"Not an input"))</f>
        <v>Not an input</v>
      </c>
      <c r="AV80" s="115" t="str">
        <f aca="false">IF(AND(VLOOKUP(InputDataA_GeneralAssumptions!$D$60,DataSummary!$A$116:$B$117,2,FALSE())=2,VLOOKUP(InputDataA_GeneralAssumptions!$D$76,DataSummary!$A$111:$B$112,2,FALSE())=2),InputDataA_GeneralAssumptions!AV$79, IF(AND(VLOOKUP(InputDataA_GeneralAssumptions!$D$60,DataSummary!$A$116:$B$117,2,FALSE())=2,VLOOKUP(InputDataA_GeneralAssumptions!$D$76,DataSummary!$A$111:$B$112,2,FALSE())=1), InputDataA_GeneralAssumptions!AV$78,"Not an input"))</f>
        <v>Not an input</v>
      </c>
      <c r="AW80" s="115" t="str">
        <f aca="false">IF(AND(VLOOKUP(InputDataA_GeneralAssumptions!$D$60,DataSummary!$A$116:$B$117,2,FALSE())=2,VLOOKUP(InputDataA_GeneralAssumptions!$D$76,DataSummary!$A$111:$B$112,2,FALSE())=2),InputDataA_GeneralAssumptions!AW$79, IF(AND(VLOOKUP(InputDataA_GeneralAssumptions!$D$60,DataSummary!$A$116:$B$117,2,FALSE())=2,VLOOKUP(InputDataA_GeneralAssumptions!$D$76,DataSummary!$A$111:$B$112,2,FALSE())=1), InputDataA_GeneralAssumptions!AW$78,"Not an input"))</f>
        <v>Not an input</v>
      </c>
      <c r="AX80" s="115" t="str">
        <f aca="false">IF(AND(VLOOKUP(InputDataA_GeneralAssumptions!$D$60,DataSummary!$A$116:$B$117,2,FALSE())=2,VLOOKUP(InputDataA_GeneralAssumptions!$D$76,DataSummary!$A$111:$B$112,2,FALSE())=2),InputDataA_GeneralAssumptions!AX$79, IF(AND(VLOOKUP(InputDataA_GeneralAssumptions!$D$60,DataSummary!$A$116:$B$117,2,FALSE())=2,VLOOKUP(InputDataA_GeneralAssumptions!$D$76,DataSummary!$A$111:$B$112,2,FALSE())=1), InputDataA_GeneralAssumptions!AX$78,"Not an input"))</f>
        <v>Not an input</v>
      </c>
      <c r="AY80" s="115" t="str">
        <f aca="false">IF(AND(VLOOKUP(InputDataA_GeneralAssumptions!$D$60,DataSummary!$A$116:$B$117,2,FALSE())=2,VLOOKUP(InputDataA_GeneralAssumptions!$D$76,DataSummary!$A$111:$B$112,2,FALSE())=2),InputDataA_GeneralAssumptions!AY$79, IF(AND(VLOOKUP(InputDataA_GeneralAssumptions!$D$60,DataSummary!$A$116:$B$117,2,FALSE())=2,VLOOKUP(InputDataA_GeneralAssumptions!$D$76,DataSummary!$A$111:$B$112,2,FALSE())=1), InputDataA_GeneralAssumptions!AY$78,"Not an input"))</f>
        <v>Not an input</v>
      </c>
      <c r="AZ80" s="115" t="str">
        <f aca="false">IF(AND(VLOOKUP(InputDataA_GeneralAssumptions!$D$60,DataSummary!$A$116:$B$117,2,FALSE())=2,VLOOKUP(InputDataA_GeneralAssumptions!$D$76,DataSummary!$A$111:$B$112,2,FALSE())=2),InputDataA_GeneralAssumptions!AZ$79, IF(AND(VLOOKUP(InputDataA_GeneralAssumptions!$D$60,DataSummary!$A$116:$B$117,2,FALSE())=2,VLOOKUP(InputDataA_GeneralAssumptions!$D$76,DataSummary!$A$111:$B$112,2,FALSE())=1), InputDataA_GeneralAssumptions!AZ$78,"Not an input"))</f>
        <v>Not an input</v>
      </c>
      <c r="BA80" s="115" t="str">
        <f aca="false">IF(AND(VLOOKUP(InputDataA_GeneralAssumptions!$D$60,DataSummary!$A$116:$B$117,2,FALSE())=2,VLOOKUP(InputDataA_GeneralAssumptions!$D$76,DataSummary!$A$111:$B$112,2,FALSE())=2),InputDataA_GeneralAssumptions!BA$79, IF(AND(VLOOKUP(InputDataA_GeneralAssumptions!$D$60,DataSummary!$A$116:$B$117,2,FALSE())=2,VLOOKUP(InputDataA_GeneralAssumptions!$D$76,DataSummary!$A$111:$B$112,2,FALSE())=1), InputDataA_GeneralAssumptions!BA$78,"Not an input"))</f>
        <v>Not an input</v>
      </c>
      <c r="BB80" s="115" t="str">
        <f aca="false">IF(AND(VLOOKUP(InputDataA_GeneralAssumptions!$D$60,DataSummary!$A$116:$B$117,2,FALSE())=2,VLOOKUP(InputDataA_GeneralAssumptions!$D$76,DataSummary!$A$111:$B$112,2,FALSE())=2),InputDataA_GeneralAssumptions!BB$79, IF(AND(VLOOKUP(InputDataA_GeneralAssumptions!$D$60,DataSummary!$A$116:$B$117,2,FALSE())=2,VLOOKUP(InputDataA_GeneralAssumptions!$D$76,DataSummary!$A$111:$B$112,2,FALSE())=1), InputDataA_GeneralAssumptions!BB$78,"Not an input"))</f>
        <v>Not an input</v>
      </c>
      <c r="BC80" s="115" t="str">
        <f aca="false">IF(AND(VLOOKUP(InputDataA_GeneralAssumptions!$D$60,DataSummary!$A$116:$B$117,2,FALSE())=2,VLOOKUP(InputDataA_GeneralAssumptions!$D$76,DataSummary!$A$111:$B$112,2,FALSE())=2),InputDataA_GeneralAssumptions!BC$79, IF(AND(VLOOKUP(InputDataA_GeneralAssumptions!$D$60,DataSummary!$A$116:$B$117,2,FALSE())=2,VLOOKUP(InputDataA_GeneralAssumptions!$D$76,DataSummary!$A$111:$B$112,2,FALSE())=1), InputDataA_GeneralAssumptions!BC$78,"Not an input"))</f>
        <v>Not an input</v>
      </c>
      <c r="BD80" s="115" t="str">
        <f aca="false">IF(AND(VLOOKUP(InputDataA_GeneralAssumptions!$D$60,DataSummary!$A$116:$B$117,2,FALSE())=2,VLOOKUP(InputDataA_GeneralAssumptions!$D$76,DataSummary!$A$111:$B$112,2,FALSE())=2),InputDataA_GeneralAssumptions!BD$79, IF(AND(VLOOKUP(InputDataA_GeneralAssumptions!$D$60,DataSummary!$A$116:$B$117,2,FALSE())=2,VLOOKUP(InputDataA_GeneralAssumptions!$D$76,DataSummary!$A$111:$B$112,2,FALSE())=1), InputDataA_GeneralAssumptions!BD$78,"Not an input"))</f>
        <v>Not an input</v>
      </c>
      <c r="BE80" s="115" t="str">
        <f aca="false">IF(AND(VLOOKUP(InputDataA_GeneralAssumptions!$D$60,DataSummary!$A$116:$B$117,2,FALSE())=2,VLOOKUP(InputDataA_GeneralAssumptions!$D$76,DataSummary!$A$111:$B$112,2,FALSE())=2),InputDataA_GeneralAssumptions!BE$79, IF(AND(VLOOKUP(InputDataA_GeneralAssumptions!$D$60,DataSummary!$A$116:$B$117,2,FALSE())=2,VLOOKUP(InputDataA_GeneralAssumptions!$D$76,DataSummary!$A$111:$B$112,2,FALSE())=1), InputDataA_GeneralAssumptions!BE$78,"Not an input"))</f>
        <v>Not an input</v>
      </c>
      <c r="BF80" s="115" t="str">
        <f aca="false">IF(AND(VLOOKUP(InputDataA_GeneralAssumptions!$D$60,DataSummary!$A$116:$B$117,2,FALSE())=2,VLOOKUP(InputDataA_GeneralAssumptions!$D$76,DataSummary!$A$111:$B$112,2,FALSE())=2),InputDataA_GeneralAssumptions!BF$79, IF(AND(VLOOKUP(InputDataA_GeneralAssumptions!$D$60,DataSummary!$A$116:$B$117,2,FALSE())=2,VLOOKUP(InputDataA_GeneralAssumptions!$D$76,DataSummary!$A$111:$B$112,2,FALSE())=1), InputDataA_GeneralAssumptions!BF$78,"Not an input"))</f>
        <v>Not an input</v>
      </c>
      <c r="BG80" s="115" t="str">
        <f aca="false">IF(AND(VLOOKUP(InputDataA_GeneralAssumptions!$D$60,DataSummary!$A$116:$B$117,2,FALSE())=2,VLOOKUP(InputDataA_GeneralAssumptions!$D$76,DataSummary!$A$111:$B$112,2,FALSE())=2),InputDataA_GeneralAssumptions!BG$79, IF(AND(VLOOKUP(InputDataA_GeneralAssumptions!$D$60,DataSummary!$A$116:$B$117,2,FALSE())=2,VLOOKUP(InputDataA_GeneralAssumptions!$D$76,DataSummary!$A$111:$B$112,2,FALSE())=1), InputDataA_GeneralAssumptions!BG$78,"Not an input"))</f>
        <v>Not an input</v>
      </c>
      <c r="BH80" s="115" t="str">
        <f aca="false">IF(AND(VLOOKUP(InputDataA_GeneralAssumptions!$D$60,DataSummary!$A$116:$B$117,2,FALSE())=2,VLOOKUP(InputDataA_GeneralAssumptions!$D$76,DataSummary!$A$111:$B$112,2,FALSE())=2),InputDataA_GeneralAssumptions!BH$79, IF(AND(VLOOKUP(InputDataA_GeneralAssumptions!$D$60,DataSummary!$A$116:$B$117,2,FALSE())=2,VLOOKUP(InputDataA_GeneralAssumptions!$D$76,DataSummary!$A$111:$B$112,2,FALSE())=1), InputDataA_GeneralAssumptions!BH$78,"Not an input"))</f>
        <v>Not an input</v>
      </c>
      <c r="BI80" s="115" t="str">
        <f aca="false">IF(AND(VLOOKUP(InputDataA_GeneralAssumptions!$D$60,DataSummary!$A$116:$B$117,2,FALSE())=2,VLOOKUP(InputDataA_GeneralAssumptions!$D$76,DataSummary!$A$111:$B$112,2,FALSE())=2),InputDataA_GeneralAssumptions!BI$79, IF(AND(VLOOKUP(InputDataA_GeneralAssumptions!$D$60,DataSummary!$A$116:$B$117,2,FALSE())=2,VLOOKUP(InputDataA_GeneralAssumptions!$D$76,DataSummary!$A$111:$B$112,2,FALSE())=1), InputDataA_GeneralAssumptions!BI$78,"Not an input"))</f>
        <v>Not an input</v>
      </c>
      <c r="BJ80" s="115" t="str">
        <f aca="false">IF(AND(VLOOKUP(InputDataA_GeneralAssumptions!$D$60,DataSummary!$A$116:$B$117,2,FALSE())=2,VLOOKUP(InputDataA_GeneralAssumptions!$D$76,DataSummary!$A$111:$B$112,2,FALSE())=2),InputDataA_GeneralAssumptions!BJ$79, IF(AND(VLOOKUP(InputDataA_GeneralAssumptions!$D$60,DataSummary!$A$116:$B$117,2,FALSE())=2,VLOOKUP(InputDataA_GeneralAssumptions!$D$76,DataSummary!$A$111:$B$112,2,FALSE())=1), InputDataA_GeneralAssumptions!BJ$78,"Not an input"))</f>
        <v>Not an input</v>
      </c>
      <c r="BK80" s="115" t="str">
        <f aca="false">IF(AND(VLOOKUP(InputDataA_GeneralAssumptions!$D$60,DataSummary!$A$116:$B$117,2,FALSE())=2,VLOOKUP(InputDataA_GeneralAssumptions!$D$76,DataSummary!$A$111:$B$112,2,FALSE())=2),InputDataA_GeneralAssumptions!BK$79, IF(AND(VLOOKUP(InputDataA_GeneralAssumptions!$D$60,DataSummary!$A$116:$B$117,2,FALSE())=2,VLOOKUP(InputDataA_GeneralAssumptions!$D$76,DataSummary!$A$111:$B$112,2,FALSE())=1), InputDataA_GeneralAssumptions!BK$78,"Not an input"))</f>
        <v>Not an input</v>
      </c>
      <c r="BL80" s="115" t="str">
        <f aca="false">IF(AND(VLOOKUP(InputDataA_GeneralAssumptions!$D$60,DataSummary!$A$116:$B$117,2,FALSE())=2,VLOOKUP(InputDataA_GeneralAssumptions!$D$76,DataSummary!$A$111:$B$112,2,FALSE())=2),InputDataA_GeneralAssumptions!BL$79, IF(AND(VLOOKUP(InputDataA_GeneralAssumptions!$D$60,DataSummary!$A$116:$B$117,2,FALSE())=2,VLOOKUP(InputDataA_GeneralAssumptions!$D$76,DataSummary!$A$111:$B$112,2,FALSE())=1), InputDataA_GeneralAssumptions!BL$78,"Not an input"))</f>
        <v>Not an input</v>
      </c>
      <c r="BM80" s="115" t="str">
        <f aca="false">IF(AND(VLOOKUP(InputDataA_GeneralAssumptions!$D$60,DataSummary!$A$116:$B$117,2,FALSE())=2,VLOOKUP(InputDataA_GeneralAssumptions!$D$76,DataSummary!$A$111:$B$112,2,FALSE())=2),InputDataA_GeneralAssumptions!BM$79, IF(AND(VLOOKUP(InputDataA_GeneralAssumptions!$D$60,DataSummary!$A$116:$B$117,2,FALSE())=2,VLOOKUP(InputDataA_GeneralAssumptions!$D$76,DataSummary!$A$111:$B$112,2,FALSE())=1), InputDataA_GeneralAssumptions!BM$78,"Not an input"))</f>
        <v>Not an input</v>
      </c>
      <c r="BN80" s="115" t="str">
        <f aca="false">IF(AND(VLOOKUP(InputDataA_GeneralAssumptions!$D$60,DataSummary!$A$116:$B$117,2,FALSE())=2,VLOOKUP(InputDataA_GeneralAssumptions!$D$76,DataSummary!$A$111:$B$112,2,FALSE())=2),InputDataA_GeneralAssumptions!BN$79, IF(AND(VLOOKUP(InputDataA_GeneralAssumptions!$D$60,DataSummary!$A$116:$B$117,2,FALSE())=2,VLOOKUP(InputDataA_GeneralAssumptions!$D$76,DataSummary!$A$111:$B$112,2,FALSE())=1), InputDataA_GeneralAssumptions!BN$78,"Not an input"))</f>
        <v>Not an input</v>
      </c>
      <c r="BO80" s="115" t="str">
        <f aca="false">IF(AND(VLOOKUP(InputDataA_GeneralAssumptions!$D$60,DataSummary!$A$116:$B$117,2,FALSE())=2,VLOOKUP(InputDataA_GeneralAssumptions!$D$76,DataSummary!$A$111:$B$112,2,FALSE())=2),InputDataA_GeneralAssumptions!BO$79, IF(AND(VLOOKUP(InputDataA_GeneralAssumptions!$D$60,DataSummary!$A$116:$B$117,2,FALSE())=2,VLOOKUP(InputDataA_GeneralAssumptions!$D$76,DataSummary!$A$111:$B$112,2,FALSE())=1), InputDataA_GeneralAssumptions!BO$78,"Not an input"))</f>
        <v>Not an input</v>
      </c>
      <c r="BP80" s="115" t="str">
        <f aca="false">IF(AND(VLOOKUP(InputDataA_GeneralAssumptions!$D$60,DataSummary!$A$116:$B$117,2,FALSE())=2,VLOOKUP(InputDataA_GeneralAssumptions!$D$76,DataSummary!$A$111:$B$112,2,FALSE())=2),InputDataA_GeneralAssumptions!BP$79, IF(AND(VLOOKUP(InputDataA_GeneralAssumptions!$D$60,DataSummary!$A$116:$B$117,2,FALSE())=2,VLOOKUP(InputDataA_GeneralAssumptions!$D$76,DataSummary!$A$111:$B$112,2,FALSE())=1), InputDataA_GeneralAssumptions!BP$78,"Not an input"))</f>
        <v>Not an input</v>
      </c>
      <c r="BQ80" s="115" t="str">
        <f aca="false">IF(AND(VLOOKUP(InputDataA_GeneralAssumptions!$D$60,DataSummary!$A$116:$B$117,2,FALSE())=2,VLOOKUP(InputDataA_GeneralAssumptions!$D$76,DataSummary!$A$111:$B$112,2,FALSE())=2),InputDataA_GeneralAssumptions!BQ$79, IF(AND(VLOOKUP(InputDataA_GeneralAssumptions!$D$60,DataSummary!$A$116:$B$117,2,FALSE())=2,VLOOKUP(InputDataA_GeneralAssumptions!$D$76,DataSummary!$A$111:$B$112,2,FALSE())=1), InputDataA_GeneralAssumptions!BQ$78,"Not an input"))</f>
        <v>Not an input</v>
      </c>
      <c r="BR80" s="115" t="str">
        <f aca="false">IF(AND(VLOOKUP(InputDataA_GeneralAssumptions!$D$60,DataSummary!$A$116:$B$117,2,FALSE())=2,VLOOKUP(InputDataA_GeneralAssumptions!$D$76,DataSummary!$A$111:$B$112,2,FALSE())=2),InputDataA_GeneralAssumptions!BR$79, IF(AND(VLOOKUP(InputDataA_GeneralAssumptions!$D$60,DataSummary!$A$116:$B$117,2,FALSE())=2,VLOOKUP(InputDataA_GeneralAssumptions!$D$76,DataSummary!$A$111:$B$112,2,FALSE())=1), InputDataA_GeneralAssumptions!BR$78,"Not an input"))</f>
        <v>Not an input</v>
      </c>
      <c r="BS80" s="115" t="str">
        <f aca="false">IF(AND(VLOOKUP(InputDataA_GeneralAssumptions!$D$60,DataSummary!$A$116:$B$117,2,FALSE())=2,VLOOKUP(InputDataA_GeneralAssumptions!$D$76,DataSummary!$A$111:$B$112,2,FALSE())=2),InputDataA_GeneralAssumptions!BS$79, IF(AND(VLOOKUP(InputDataA_GeneralAssumptions!$D$60,DataSummary!$A$116:$B$117,2,FALSE())=2,VLOOKUP(InputDataA_GeneralAssumptions!$D$76,DataSummary!$A$111:$B$112,2,FALSE())=1), InputDataA_GeneralAssumptions!BS$78,"Not an input"))</f>
        <v>Not an input</v>
      </c>
      <c r="BT80" s="115" t="str">
        <f aca="false">IF(AND(VLOOKUP(InputDataA_GeneralAssumptions!$D$60,DataSummary!$A$116:$B$117,2,FALSE())=2,VLOOKUP(InputDataA_GeneralAssumptions!$D$76,DataSummary!$A$111:$B$112,2,FALSE())=2),InputDataA_GeneralAssumptions!BT$79, IF(AND(VLOOKUP(InputDataA_GeneralAssumptions!$D$60,DataSummary!$A$116:$B$117,2,FALSE())=2,VLOOKUP(InputDataA_GeneralAssumptions!$D$76,DataSummary!$A$111:$B$112,2,FALSE())=1), InputDataA_GeneralAssumptions!BT$78,"Not an input"))</f>
        <v>Not an input</v>
      </c>
      <c r="BU80" s="115" t="str">
        <f aca="false">IF(AND(VLOOKUP(InputDataA_GeneralAssumptions!$D$60,DataSummary!$A$116:$B$117,2,FALSE())=2,VLOOKUP(InputDataA_GeneralAssumptions!$D$76,DataSummary!$A$111:$B$112,2,FALSE())=2),InputDataA_GeneralAssumptions!BU$79, IF(AND(VLOOKUP(InputDataA_GeneralAssumptions!$D$60,DataSummary!$A$116:$B$117,2,FALSE())=2,VLOOKUP(InputDataA_GeneralAssumptions!$D$76,DataSummary!$A$111:$B$112,2,FALSE())=1), InputDataA_GeneralAssumptions!BU$78,"Not an input"))</f>
        <v>Not an input</v>
      </c>
      <c r="BV80" s="115" t="str">
        <f aca="false">IF(AND(VLOOKUP(InputDataA_GeneralAssumptions!$D$60,DataSummary!$A$116:$B$117,2,FALSE())=2,VLOOKUP(InputDataA_GeneralAssumptions!$D$76,DataSummary!$A$111:$B$112,2,FALSE())=2),InputDataA_GeneralAssumptions!BV$79, IF(AND(VLOOKUP(InputDataA_GeneralAssumptions!$D$60,DataSummary!$A$116:$B$117,2,FALSE())=2,VLOOKUP(InputDataA_GeneralAssumptions!$D$76,DataSummary!$A$111:$B$112,2,FALSE())=1), InputDataA_GeneralAssumptions!BV$78,"Not an input"))</f>
        <v>Not an input</v>
      </c>
      <c r="BW80" s="115" t="str">
        <f aca="false">IF(AND(VLOOKUP(InputDataA_GeneralAssumptions!$D$60,DataSummary!$A$116:$B$117,2,FALSE())=2,VLOOKUP(InputDataA_GeneralAssumptions!$D$76,DataSummary!$A$111:$B$112,2,FALSE())=2),InputDataA_GeneralAssumptions!BW$79, IF(AND(VLOOKUP(InputDataA_GeneralAssumptions!$D$60,DataSummary!$A$116:$B$117,2,FALSE())=2,VLOOKUP(InputDataA_GeneralAssumptions!$D$76,DataSummary!$A$111:$B$112,2,FALSE())=1), InputDataA_GeneralAssumptions!BW$78,"Not an input"))</f>
        <v>Not an input</v>
      </c>
    </row>
    <row r="81" customFormat="false" ht="15.75" hidden="false" customHeight="false" outlineLevel="0" collapsed="false">
      <c r="B81" s="54"/>
      <c r="C81" s="55"/>
      <c r="D81" s="158"/>
      <c r="E81" s="158"/>
      <c r="F81" s="106"/>
      <c r="G81" s="114"/>
      <c r="H81" s="154"/>
      <c r="I81" s="155"/>
      <c r="J81" s="155"/>
      <c r="K81" s="155"/>
      <c r="L81" s="155"/>
      <c r="M81" s="155"/>
      <c r="N81" s="155"/>
      <c r="O81" s="155"/>
      <c r="P81" s="155"/>
      <c r="Q81" s="155"/>
      <c r="R81" s="155"/>
      <c r="S81" s="155"/>
      <c r="T81" s="155"/>
      <c r="U81" s="155"/>
      <c r="V81" s="155"/>
      <c r="W81" s="155"/>
      <c r="X81" s="155"/>
      <c r="Y81" s="155"/>
      <c r="Z81" s="155"/>
      <c r="AA81" s="155"/>
      <c r="AB81" s="155"/>
      <c r="AC81" s="155"/>
      <c r="AD81" s="155"/>
      <c r="AE81" s="155"/>
      <c r="AF81" s="155"/>
      <c r="AG81" s="155"/>
      <c r="AH81" s="155"/>
      <c r="AI81" s="155"/>
      <c r="AJ81" s="155"/>
      <c r="AK81" s="155"/>
      <c r="AL81" s="155"/>
      <c r="AM81" s="155"/>
      <c r="AN81" s="155"/>
      <c r="AO81" s="155"/>
      <c r="AP81" s="155"/>
      <c r="AQ81" s="155"/>
      <c r="AR81" s="155"/>
      <c r="AS81" s="155"/>
      <c r="AT81" s="155"/>
      <c r="AU81" s="155"/>
      <c r="AV81" s="155"/>
      <c r="AW81" s="155"/>
      <c r="AX81" s="155"/>
      <c r="AY81" s="155"/>
      <c r="AZ81" s="155"/>
      <c r="BA81" s="155"/>
      <c r="BB81" s="155"/>
      <c r="BC81" s="155"/>
      <c r="BD81" s="155"/>
      <c r="BE81" s="155"/>
      <c r="BF81" s="155"/>
      <c r="BG81" s="155"/>
      <c r="BH81" s="155"/>
      <c r="BI81" s="155"/>
      <c r="BJ81" s="155"/>
      <c r="BK81" s="155"/>
      <c r="BL81" s="155"/>
      <c r="BM81" s="155"/>
      <c r="BN81" s="155"/>
      <c r="BO81" s="155"/>
      <c r="BP81" s="155"/>
      <c r="BQ81" s="155"/>
      <c r="BR81" s="155"/>
      <c r="BS81" s="155"/>
      <c r="BT81" s="155"/>
      <c r="BU81" s="155"/>
      <c r="BV81" s="155"/>
      <c r="BW81" s="155"/>
    </row>
    <row r="82" customFormat="false" ht="15.75" hidden="false" customHeight="false" outlineLevel="0" collapsed="false">
      <c r="B82" s="148" t="s">
        <v>176</v>
      </c>
      <c r="C82" s="55"/>
      <c r="D82" s="158"/>
      <c r="E82" s="158"/>
      <c r="F82" s="145" t="str">
        <f aca="false">D87</f>
        <v>Automatic</v>
      </c>
      <c r="G82" s="17" t="s">
        <v>176</v>
      </c>
      <c r="H82" s="102" t="s">
        <v>117</v>
      </c>
      <c r="I82" s="182" t="n">
        <f aca="false">InputDataA_GeneralAssumptions!$D$7</f>
        <v>2019</v>
      </c>
      <c r="J82" s="104" t="n">
        <f aca="false">I82+1</f>
        <v>2020</v>
      </c>
      <c r="K82" s="104" t="n">
        <f aca="false">J82+1</f>
        <v>2021</v>
      </c>
      <c r="L82" s="104" t="n">
        <f aca="false">K82+1</f>
        <v>2022</v>
      </c>
      <c r="M82" s="104" t="n">
        <f aca="false">L82+1</f>
        <v>2023</v>
      </c>
      <c r="N82" s="104" t="n">
        <f aca="false">M82+1</f>
        <v>2024</v>
      </c>
      <c r="O82" s="104" t="n">
        <f aca="false">N82+1</f>
        <v>2025</v>
      </c>
      <c r="P82" s="104" t="n">
        <f aca="false">O82+1</f>
        <v>2026</v>
      </c>
      <c r="Q82" s="104" t="n">
        <f aca="false">P82+1</f>
        <v>2027</v>
      </c>
      <c r="R82" s="104" t="n">
        <f aca="false">Q82+1</f>
        <v>2028</v>
      </c>
      <c r="S82" s="104" t="n">
        <f aca="false">R82+1</f>
        <v>2029</v>
      </c>
      <c r="T82" s="104" t="n">
        <f aca="false">S82+1</f>
        <v>2030</v>
      </c>
      <c r="U82" s="104" t="n">
        <f aca="false">T82+1</f>
        <v>2031</v>
      </c>
      <c r="V82" s="104" t="n">
        <f aca="false">U82+1</f>
        <v>2032</v>
      </c>
      <c r="W82" s="104" t="n">
        <f aca="false">V82+1</f>
        <v>2033</v>
      </c>
      <c r="X82" s="104" t="n">
        <f aca="false">W82+1</f>
        <v>2034</v>
      </c>
      <c r="Y82" s="104" t="n">
        <f aca="false">X82+1</f>
        <v>2035</v>
      </c>
      <c r="Z82" s="104" t="n">
        <f aca="false">Y82+1</f>
        <v>2036</v>
      </c>
      <c r="AA82" s="104" t="n">
        <f aca="false">Z82+1</f>
        <v>2037</v>
      </c>
      <c r="AB82" s="104" t="n">
        <f aca="false">AA82+1</f>
        <v>2038</v>
      </c>
      <c r="AC82" s="104" t="n">
        <f aca="false">AB82+1</f>
        <v>2039</v>
      </c>
      <c r="AD82" s="104" t="n">
        <f aca="false">AC82+1</f>
        <v>2040</v>
      </c>
      <c r="AE82" s="104" t="n">
        <f aca="false">AD82+1</f>
        <v>2041</v>
      </c>
      <c r="AF82" s="104" t="n">
        <f aca="false">AE82+1</f>
        <v>2042</v>
      </c>
      <c r="AG82" s="104" t="n">
        <f aca="false">AF82+1</f>
        <v>2043</v>
      </c>
      <c r="AH82" s="104" t="n">
        <f aca="false">AG82+1</f>
        <v>2044</v>
      </c>
      <c r="AI82" s="104" t="n">
        <f aca="false">AH82+1</f>
        <v>2045</v>
      </c>
      <c r="AJ82" s="104" t="n">
        <f aca="false">AI82+1</f>
        <v>2046</v>
      </c>
      <c r="AK82" s="104" t="n">
        <f aca="false">AJ82+1</f>
        <v>2047</v>
      </c>
      <c r="AL82" s="104" t="n">
        <f aca="false">AK82+1</f>
        <v>2048</v>
      </c>
      <c r="AM82" s="104" t="n">
        <f aca="false">AL82+1</f>
        <v>2049</v>
      </c>
      <c r="AN82" s="104" t="n">
        <f aca="false">AM82+1</f>
        <v>2050</v>
      </c>
      <c r="AO82" s="104" t="n">
        <f aca="false">AN82+1</f>
        <v>2051</v>
      </c>
      <c r="AP82" s="104" t="n">
        <f aca="false">AO82+1</f>
        <v>2052</v>
      </c>
      <c r="AQ82" s="104" t="n">
        <f aca="false">AP82+1</f>
        <v>2053</v>
      </c>
      <c r="AR82" s="104" t="n">
        <f aca="false">AQ82+1</f>
        <v>2054</v>
      </c>
      <c r="AS82" s="105" t="n">
        <f aca="false">AR82+1</f>
        <v>2055</v>
      </c>
      <c r="AT82" s="104" t="n">
        <f aca="false">AS82+1</f>
        <v>2056</v>
      </c>
      <c r="AU82" s="104" t="n">
        <f aca="false">AT82+1</f>
        <v>2057</v>
      </c>
      <c r="AV82" s="104" t="n">
        <f aca="false">AU82+1</f>
        <v>2058</v>
      </c>
      <c r="AW82" s="104" t="n">
        <f aca="false">AV82+1</f>
        <v>2059</v>
      </c>
      <c r="AX82" s="104" t="n">
        <f aca="false">AW82+1</f>
        <v>2060</v>
      </c>
      <c r="AY82" s="104" t="n">
        <f aca="false">AX82+1</f>
        <v>2061</v>
      </c>
      <c r="AZ82" s="104" t="n">
        <f aca="false">AY82+1</f>
        <v>2062</v>
      </c>
      <c r="BA82" s="104" t="n">
        <f aca="false">AZ82+1</f>
        <v>2063</v>
      </c>
      <c r="BB82" s="104" t="n">
        <f aca="false">BA82+1</f>
        <v>2064</v>
      </c>
      <c r="BC82" s="104" t="n">
        <f aca="false">BB82+1</f>
        <v>2065</v>
      </c>
      <c r="BD82" s="104" t="n">
        <f aca="false">BC82+1</f>
        <v>2066</v>
      </c>
      <c r="BE82" s="104" t="n">
        <f aca="false">BD82+1</f>
        <v>2067</v>
      </c>
      <c r="BF82" s="104" t="n">
        <f aca="false">BE82+1</f>
        <v>2068</v>
      </c>
      <c r="BG82" s="104" t="n">
        <f aca="false">BF82+1</f>
        <v>2069</v>
      </c>
      <c r="BH82" s="104" t="n">
        <f aca="false">BG82+1</f>
        <v>2070</v>
      </c>
      <c r="BI82" s="104" t="n">
        <f aca="false">BH82+1</f>
        <v>2071</v>
      </c>
      <c r="BJ82" s="104" t="n">
        <f aca="false">BI82+1</f>
        <v>2072</v>
      </c>
      <c r="BK82" s="104" t="n">
        <f aca="false">BJ82+1</f>
        <v>2073</v>
      </c>
      <c r="BL82" s="104" t="n">
        <f aca="false">BK82+1</f>
        <v>2074</v>
      </c>
      <c r="BM82" s="104" t="n">
        <f aca="false">BL82+1</f>
        <v>2075</v>
      </c>
      <c r="BN82" s="104" t="n">
        <f aca="false">BM82+1</f>
        <v>2076</v>
      </c>
      <c r="BO82" s="104" t="n">
        <f aca="false">BN82+1</f>
        <v>2077</v>
      </c>
      <c r="BP82" s="104" t="n">
        <f aca="false">BO82+1</f>
        <v>2078</v>
      </c>
      <c r="BQ82" s="104" t="n">
        <f aca="false">BP82+1</f>
        <v>2079</v>
      </c>
      <c r="BR82" s="104" t="n">
        <f aca="false">BQ82+1</f>
        <v>2080</v>
      </c>
      <c r="BS82" s="104" t="n">
        <f aca="false">BR82+1</f>
        <v>2081</v>
      </c>
      <c r="BT82" s="104" t="n">
        <f aca="false">BS82+1</f>
        <v>2082</v>
      </c>
      <c r="BU82" s="104" t="n">
        <f aca="false">BT82+1</f>
        <v>2083</v>
      </c>
      <c r="BV82" s="104" t="n">
        <f aca="false">BU82+1</f>
        <v>2084</v>
      </c>
      <c r="BW82" s="105" t="n">
        <f aca="false">BV82+1</f>
        <v>2085</v>
      </c>
    </row>
    <row r="83" customFormat="false" ht="15.75" hidden="false" customHeight="false" outlineLevel="0" collapsed="false">
      <c r="B83" s="150" t="s">
        <v>177</v>
      </c>
      <c r="C83" s="151" t="s">
        <v>178</v>
      </c>
      <c r="D83" s="75"/>
      <c r="E83" s="75"/>
      <c r="F83" s="106" t="str">
        <f aca="false">DataSummary!N4</f>
        <v>Baseline</v>
      </c>
      <c r="G83" s="107" t="s">
        <v>120</v>
      </c>
      <c r="H83" s="138" t="s">
        <v>100</v>
      </c>
      <c r="I83" s="109" t="n">
        <f aca="false">I84</f>
        <v>0.0235080756247044</v>
      </c>
      <c r="J83" s="121" t="n">
        <v>0.0122794581423707</v>
      </c>
      <c r="K83" s="121" t="n">
        <v>0.0125882798166759</v>
      </c>
      <c r="L83" s="121" t="n">
        <v>0.012897101490981</v>
      </c>
      <c r="M83" s="121" t="n">
        <v>0.0132059231652862</v>
      </c>
      <c r="N83" s="121" t="n">
        <v>0.0135147448395914</v>
      </c>
      <c r="O83" s="121" t="n">
        <v>0.0138235665138965</v>
      </c>
      <c r="P83" s="121" t="n">
        <v>0.0141323881882017</v>
      </c>
      <c r="Q83" s="121" t="n">
        <v>0.0144412098625069</v>
      </c>
      <c r="R83" s="121" t="n">
        <v>0.0147500315368121</v>
      </c>
      <c r="S83" s="121" t="n">
        <v>0.0150588532111172</v>
      </c>
      <c r="T83" s="121" t="n">
        <v>0.0153676748854224</v>
      </c>
      <c r="U83" s="121" t="n">
        <v>0.0156764965597276</v>
      </c>
      <c r="V83" s="121" t="n">
        <v>0.0159853182340328</v>
      </c>
      <c r="W83" s="121" t="n">
        <v>0.0162941399083379</v>
      </c>
      <c r="X83" s="121" t="n">
        <v>0.0166029615826431</v>
      </c>
      <c r="Y83" s="121" t="n">
        <v>0.0169117832569483</v>
      </c>
      <c r="Z83" s="121" t="n">
        <v>0.0172206049312534</v>
      </c>
      <c r="AA83" s="121" t="n">
        <v>0.0175294266055586</v>
      </c>
      <c r="AB83" s="121" t="n">
        <v>0.0178382482798638</v>
      </c>
      <c r="AC83" s="121" t="n">
        <v>0.018147069954169</v>
      </c>
      <c r="AD83" s="121" t="n">
        <v>0.0184558916284741</v>
      </c>
      <c r="AE83" s="121" t="n">
        <v>0.0187647133027793</v>
      </c>
      <c r="AF83" s="121" t="n">
        <v>0.0190735349770845</v>
      </c>
      <c r="AG83" s="121" t="n">
        <v>0.0193823566513896</v>
      </c>
      <c r="AH83" s="121" t="n">
        <v>0.0196911783256948</v>
      </c>
      <c r="AI83" s="121" t="n">
        <v>0.02</v>
      </c>
      <c r="AJ83" s="121" t="n">
        <v>0.02</v>
      </c>
      <c r="AK83" s="121" t="n">
        <v>0.02</v>
      </c>
      <c r="AL83" s="121" t="n">
        <v>0.02</v>
      </c>
      <c r="AM83" s="121" t="n">
        <v>0.02</v>
      </c>
      <c r="AN83" s="121" t="n">
        <v>0.02</v>
      </c>
      <c r="AO83" s="121" t="n">
        <v>0.02</v>
      </c>
      <c r="AP83" s="121" t="n">
        <v>0.02</v>
      </c>
      <c r="AQ83" s="121" t="n">
        <v>0.02</v>
      </c>
      <c r="AR83" s="121" t="n">
        <v>0.02</v>
      </c>
      <c r="AS83" s="122" t="n">
        <v>0.02</v>
      </c>
      <c r="AT83" s="121" t="n">
        <f aca="false">AS83</f>
        <v>0.02</v>
      </c>
      <c r="AU83" s="121" t="n">
        <f aca="false">AT83</f>
        <v>0.02</v>
      </c>
      <c r="AV83" s="121" t="n">
        <f aca="false">AU83</f>
        <v>0.02</v>
      </c>
      <c r="AW83" s="121" t="n">
        <f aca="false">AV83</f>
        <v>0.02</v>
      </c>
      <c r="AX83" s="121" t="n">
        <f aca="false">AW83</f>
        <v>0.02</v>
      </c>
      <c r="AY83" s="121" t="n">
        <f aca="false">AX83</f>
        <v>0.02</v>
      </c>
      <c r="AZ83" s="121" t="n">
        <f aca="false">AY83</f>
        <v>0.02</v>
      </c>
      <c r="BA83" s="121" t="n">
        <f aca="false">AZ83</f>
        <v>0.02</v>
      </c>
      <c r="BB83" s="121" t="n">
        <f aca="false">BA83</f>
        <v>0.02</v>
      </c>
      <c r="BC83" s="121" t="n">
        <f aca="false">BB83</f>
        <v>0.02</v>
      </c>
      <c r="BD83" s="121" t="n">
        <f aca="false">BC83</f>
        <v>0.02</v>
      </c>
      <c r="BE83" s="121" t="n">
        <f aca="false">BD83</f>
        <v>0.02</v>
      </c>
      <c r="BF83" s="121" t="n">
        <f aca="false">BE83</f>
        <v>0.02</v>
      </c>
      <c r="BG83" s="121" t="n">
        <f aca="false">BF83</f>
        <v>0.02</v>
      </c>
      <c r="BH83" s="121" t="n">
        <f aca="false">BG83</f>
        <v>0.02</v>
      </c>
      <c r="BI83" s="121" t="n">
        <f aca="false">BH83</f>
        <v>0.02</v>
      </c>
      <c r="BJ83" s="121" t="n">
        <f aca="false">BI83</f>
        <v>0.02</v>
      </c>
      <c r="BK83" s="121" t="n">
        <f aca="false">BJ83</f>
        <v>0.02</v>
      </c>
      <c r="BL83" s="121" t="n">
        <f aca="false">BK83</f>
        <v>0.02</v>
      </c>
      <c r="BM83" s="121" t="n">
        <f aca="false">BL83</f>
        <v>0.02</v>
      </c>
      <c r="BN83" s="121" t="n">
        <f aca="false">BM83</f>
        <v>0.02</v>
      </c>
      <c r="BO83" s="121" t="n">
        <f aca="false">BN83</f>
        <v>0.02</v>
      </c>
      <c r="BP83" s="121" t="n">
        <f aca="false">BO83</f>
        <v>0.02</v>
      </c>
      <c r="BQ83" s="121" t="n">
        <f aca="false">BP83</f>
        <v>0.02</v>
      </c>
      <c r="BR83" s="121" t="n">
        <f aca="false">BQ83</f>
        <v>0.02</v>
      </c>
      <c r="BS83" s="121" t="n">
        <f aca="false">BR83</f>
        <v>0.02</v>
      </c>
      <c r="BT83" s="121" t="n">
        <f aca="false">BS83</f>
        <v>0.02</v>
      </c>
      <c r="BU83" s="121" t="n">
        <f aca="false">BT83</f>
        <v>0.02</v>
      </c>
      <c r="BV83" s="121" t="n">
        <f aca="false">BU83</f>
        <v>0.02</v>
      </c>
      <c r="BW83" s="122" t="n">
        <f aca="false">BV83</f>
        <v>0.02</v>
      </c>
    </row>
    <row r="84" customFormat="false" ht="15.75" hidden="false" customHeight="false" outlineLevel="0" collapsed="false">
      <c r="B84" s="54" t="s">
        <v>179</v>
      </c>
      <c r="C84" s="77" t="n">
        <v>2019</v>
      </c>
      <c r="D84" s="188" t="n">
        <f aca="false">IF(ISNUMBER(DataSummary!B240)=TRUE(),DataSummary!B240,".")</f>
        <v>0.0235080756247044</v>
      </c>
      <c r="E84" s="188"/>
      <c r="F84" s="106"/>
      <c r="G84" s="111" t="s">
        <v>124</v>
      </c>
      <c r="H84" s="138" t="s">
        <v>100</v>
      </c>
      <c r="I84" s="26" t="n">
        <f aca="false">D85</f>
        <v>0.0235080756247044</v>
      </c>
      <c r="J84" s="26" t="n">
        <f aca="false">IF(J82&gt;InputDataA_GeneralAssumptions!$D$89,InputDataA_GeneralAssumptions!$D$88,I84+(InputDataA_GeneralAssumptions!$D$88-$I84)/(InputDataA_GeneralAssumptions!$D$89-InputDataA_GeneralAssumptions!$D$7))</f>
        <v>0.0235080756247044</v>
      </c>
      <c r="K84" s="26" t="n">
        <f aca="false">IF(K82&gt;InputDataA_GeneralAssumptions!$D$89,InputDataA_GeneralAssumptions!$D$88,J84+(InputDataA_GeneralAssumptions!$D$88-$I84)/(InputDataA_GeneralAssumptions!$D$89-InputDataA_GeneralAssumptions!$D$7))</f>
        <v>0.0235080756247044</v>
      </c>
      <c r="L84" s="26" t="n">
        <f aca="false">IF(L82&gt;InputDataA_GeneralAssumptions!$D$89,InputDataA_GeneralAssumptions!$D$88,K84+(InputDataA_GeneralAssumptions!$D$88-$I84)/(InputDataA_GeneralAssumptions!$D$89-InputDataA_GeneralAssumptions!$D$7))</f>
        <v>0.0235080756247044</v>
      </c>
      <c r="M84" s="26" t="n">
        <f aca="false">IF(M82&gt;InputDataA_GeneralAssumptions!$D$89,InputDataA_GeneralAssumptions!$D$88,L84+(InputDataA_GeneralAssumptions!$D$88-$I84)/(InputDataA_GeneralAssumptions!$D$89-InputDataA_GeneralAssumptions!$D$7))</f>
        <v>0.0235080756247044</v>
      </c>
      <c r="N84" s="26" t="n">
        <f aca="false">IF(N82&gt;InputDataA_GeneralAssumptions!$D$89,InputDataA_GeneralAssumptions!$D$88,M84+(InputDataA_GeneralAssumptions!$D$88-$I84)/(InputDataA_GeneralAssumptions!$D$89-InputDataA_GeneralAssumptions!$D$7))</f>
        <v>0.0235080756247044</v>
      </c>
      <c r="O84" s="26" t="n">
        <f aca="false">IF(O82&gt;InputDataA_GeneralAssumptions!$D$89,InputDataA_GeneralAssumptions!$D$88,N84+(InputDataA_GeneralAssumptions!$D$88-$I84)/(InputDataA_GeneralAssumptions!$D$89-InputDataA_GeneralAssumptions!$D$7))</f>
        <v>0.0235080756247044</v>
      </c>
      <c r="P84" s="26" t="n">
        <f aca="false">IF(P82&gt;InputDataA_GeneralAssumptions!$D$89,InputDataA_GeneralAssumptions!$D$88,O84+(InputDataA_GeneralAssumptions!$D$88-$I84)/(InputDataA_GeneralAssumptions!$D$89-InputDataA_GeneralAssumptions!$D$7))</f>
        <v>0.0235080756247044</v>
      </c>
      <c r="Q84" s="26" t="n">
        <f aca="false">IF(Q82&gt;InputDataA_GeneralAssumptions!$D$89,InputDataA_GeneralAssumptions!$D$88,P84+(InputDataA_GeneralAssumptions!$D$88-$I84)/(InputDataA_GeneralAssumptions!$D$89-InputDataA_GeneralAssumptions!$D$7))</f>
        <v>0.0235080756247044</v>
      </c>
      <c r="R84" s="26" t="n">
        <f aca="false">IF(R82&gt;InputDataA_GeneralAssumptions!$D$89,InputDataA_GeneralAssumptions!$D$88,Q84+(InputDataA_GeneralAssumptions!$D$88-$I84)/(InputDataA_GeneralAssumptions!$D$89-InputDataA_GeneralAssumptions!$D$7))</f>
        <v>0.0235080756247044</v>
      </c>
      <c r="S84" s="26" t="n">
        <f aca="false">IF(S82&gt;InputDataA_GeneralAssumptions!$D$89,InputDataA_GeneralAssumptions!$D$88,R84+(InputDataA_GeneralAssumptions!$D$88-$I84)/(InputDataA_GeneralAssumptions!$D$89-InputDataA_GeneralAssumptions!$D$7))</f>
        <v>0.0235080756247044</v>
      </c>
      <c r="T84" s="26" t="n">
        <f aca="false">IF(T82&gt;InputDataA_GeneralAssumptions!$D$89,InputDataA_GeneralAssumptions!$D$88,S84+(InputDataA_GeneralAssumptions!$D$88-$I84)/(InputDataA_GeneralAssumptions!$D$89-InputDataA_GeneralAssumptions!$D$7))</f>
        <v>0.0235080756247044</v>
      </c>
      <c r="U84" s="26" t="n">
        <f aca="false">IF(U82&gt;InputDataA_GeneralAssumptions!$D$89,InputDataA_GeneralAssumptions!$D$88,T84+(InputDataA_GeneralAssumptions!$D$88-$I84)/(InputDataA_GeneralAssumptions!$D$89-InputDataA_GeneralAssumptions!$D$7))</f>
        <v>0.0235080756247044</v>
      </c>
      <c r="V84" s="26" t="n">
        <f aca="false">IF(V82&gt;InputDataA_GeneralAssumptions!$D$89,InputDataA_GeneralAssumptions!$D$88,U84+(InputDataA_GeneralAssumptions!$D$88-$I84)/(InputDataA_GeneralAssumptions!$D$89-InputDataA_GeneralAssumptions!$D$7))</f>
        <v>0.0235080756247044</v>
      </c>
      <c r="W84" s="26" t="n">
        <f aca="false">IF(W82&gt;InputDataA_GeneralAssumptions!$D$89,InputDataA_GeneralAssumptions!$D$88,V84+(InputDataA_GeneralAssumptions!$D$88-$I84)/(InputDataA_GeneralAssumptions!$D$89-InputDataA_GeneralAssumptions!$D$7))</f>
        <v>0.0235080756247044</v>
      </c>
      <c r="X84" s="26" t="n">
        <f aca="false">IF(X82&gt;InputDataA_GeneralAssumptions!$D$89,InputDataA_GeneralAssumptions!$D$88,W84+(InputDataA_GeneralAssumptions!$D$88-$I84)/(InputDataA_GeneralAssumptions!$D$89-InputDataA_GeneralAssumptions!$D$7))</f>
        <v>0.0235080756247044</v>
      </c>
      <c r="Y84" s="26" t="n">
        <f aca="false">IF(Y82&gt;InputDataA_GeneralAssumptions!$D$89,InputDataA_GeneralAssumptions!$D$88,X84+(InputDataA_GeneralAssumptions!$D$88-$I84)/(InputDataA_GeneralAssumptions!$D$89-InputDataA_GeneralAssumptions!$D$7))</f>
        <v>0.0235080756247044</v>
      </c>
      <c r="Z84" s="26" t="n">
        <f aca="false">IF(Z82&gt;InputDataA_GeneralAssumptions!$D$89,InputDataA_GeneralAssumptions!$D$88,Y84+(InputDataA_GeneralAssumptions!$D$88-$I84)/(InputDataA_GeneralAssumptions!$D$89-InputDataA_GeneralAssumptions!$D$7))</f>
        <v>0.0235080756247044</v>
      </c>
      <c r="AA84" s="26" t="n">
        <f aca="false">IF(AA82&gt;InputDataA_GeneralAssumptions!$D$89,InputDataA_GeneralAssumptions!$D$88,Z84+(InputDataA_GeneralAssumptions!$D$88-$I84)/(InputDataA_GeneralAssumptions!$D$89-InputDataA_GeneralAssumptions!$D$7))</f>
        <v>0.0235080756247044</v>
      </c>
      <c r="AB84" s="26" t="n">
        <f aca="false">IF(AB82&gt;InputDataA_GeneralAssumptions!$D$89,InputDataA_GeneralAssumptions!$D$88,AA84+(InputDataA_GeneralAssumptions!$D$88-$I84)/(InputDataA_GeneralAssumptions!$D$89-InputDataA_GeneralAssumptions!$D$7))</f>
        <v>0.0235080756247044</v>
      </c>
      <c r="AC84" s="26" t="n">
        <f aca="false">IF(AC82&gt;InputDataA_GeneralAssumptions!$D$89,InputDataA_GeneralAssumptions!$D$88,AB84+(InputDataA_GeneralAssumptions!$D$88-$I84)/(InputDataA_GeneralAssumptions!$D$89-InputDataA_GeneralAssumptions!$D$7))</f>
        <v>0.0235080756247044</v>
      </c>
      <c r="AD84" s="26" t="n">
        <f aca="false">IF(AD82&gt;InputDataA_GeneralAssumptions!$D$89,InputDataA_GeneralAssumptions!$D$88,AC84+(InputDataA_GeneralAssumptions!$D$88-$I84)/(InputDataA_GeneralAssumptions!$D$89-InputDataA_GeneralAssumptions!$D$7))</f>
        <v>0.0235080756247044</v>
      </c>
      <c r="AE84" s="26" t="n">
        <f aca="false">IF(AE82&gt;InputDataA_GeneralAssumptions!$D$89,InputDataA_GeneralAssumptions!$D$88,AD84+(InputDataA_GeneralAssumptions!$D$88-$I84)/(InputDataA_GeneralAssumptions!$D$89-InputDataA_GeneralAssumptions!$D$7))</f>
        <v>0.0235080756247044</v>
      </c>
      <c r="AF84" s="26" t="n">
        <f aca="false">IF(AF82&gt;InputDataA_GeneralAssumptions!$D$89,InputDataA_GeneralAssumptions!$D$88,AE84+(InputDataA_GeneralAssumptions!$D$88-$I84)/(InputDataA_GeneralAssumptions!$D$89-InputDataA_GeneralAssumptions!$D$7))</f>
        <v>0.0235080756247044</v>
      </c>
      <c r="AG84" s="26" t="n">
        <f aca="false">IF(AG82&gt;InputDataA_GeneralAssumptions!$D$89,InputDataA_GeneralAssumptions!$D$88,AF84+(InputDataA_GeneralAssumptions!$D$88-$I84)/(InputDataA_GeneralAssumptions!$D$89-InputDataA_GeneralAssumptions!$D$7))</f>
        <v>0.0235080756247044</v>
      </c>
      <c r="AH84" s="26" t="n">
        <f aca="false">IF(AH82&gt;InputDataA_GeneralAssumptions!$D$89,InputDataA_GeneralAssumptions!$D$88,AG84+(InputDataA_GeneralAssumptions!$D$88-$I84)/(InputDataA_GeneralAssumptions!$D$89-InputDataA_GeneralAssumptions!$D$7))</f>
        <v>0.0235080756247044</v>
      </c>
      <c r="AI84" s="26" t="n">
        <f aca="false">IF(AI82&gt;InputDataA_GeneralAssumptions!$D$89,InputDataA_GeneralAssumptions!$D$88,AH84+(InputDataA_GeneralAssumptions!$D$88-$I84)/(InputDataA_GeneralAssumptions!$D$89-InputDataA_GeneralAssumptions!$D$7))</f>
        <v>0.0235080756247044</v>
      </c>
      <c r="AJ84" s="26" t="n">
        <f aca="false">IF(AJ82&gt;InputDataA_GeneralAssumptions!$D$89,InputDataA_GeneralAssumptions!$D$88,AI84+(InputDataA_GeneralAssumptions!$D$88-$I84)/(InputDataA_GeneralAssumptions!$D$89-InputDataA_GeneralAssumptions!$D$7))</f>
        <v>0.0235080756247044</v>
      </c>
      <c r="AK84" s="26" t="n">
        <f aca="false">IF(AK82&gt;InputDataA_GeneralAssumptions!$D$89,InputDataA_GeneralAssumptions!$D$88,AJ84+(InputDataA_GeneralAssumptions!$D$88-$I84)/(InputDataA_GeneralAssumptions!$D$89-InputDataA_GeneralAssumptions!$D$7))</f>
        <v>0.0235080756247044</v>
      </c>
      <c r="AL84" s="26" t="n">
        <f aca="false">IF(AL82&gt;InputDataA_GeneralAssumptions!$D$89,InputDataA_GeneralAssumptions!$D$88,AK84+(InputDataA_GeneralAssumptions!$D$88-$I84)/(InputDataA_GeneralAssumptions!$D$89-InputDataA_GeneralAssumptions!$D$7))</f>
        <v>0.0235080756247044</v>
      </c>
      <c r="AM84" s="26" t="n">
        <f aca="false">IF(AM82&gt;InputDataA_GeneralAssumptions!$D$89,InputDataA_GeneralAssumptions!$D$88,AL84+(InputDataA_GeneralAssumptions!$D$88-$I84)/(InputDataA_GeneralAssumptions!$D$89-InputDataA_GeneralAssumptions!$D$7))</f>
        <v>0.0235080756247044</v>
      </c>
      <c r="AN84" s="26" t="n">
        <f aca="false">IF(AN82&gt;InputDataA_GeneralAssumptions!$D$89,InputDataA_GeneralAssumptions!$D$88,AM84+(InputDataA_GeneralAssumptions!$D$88-$I84)/(InputDataA_GeneralAssumptions!$D$89-InputDataA_GeneralAssumptions!$D$7))</f>
        <v>0.0235080756247044</v>
      </c>
      <c r="AO84" s="26" t="n">
        <f aca="false">IF(AO82&gt;InputDataA_GeneralAssumptions!$D$89,InputDataA_GeneralAssumptions!$D$88,AN84+(InputDataA_GeneralAssumptions!$D$88-$I84)/(InputDataA_GeneralAssumptions!$D$89-InputDataA_GeneralAssumptions!$D$7))</f>
        <v>0.0235080756247044</v>
      </c>
      <c r="AP84" s="26" t="n">
        <f aca="false">IF(AP82&gt;InputDataA_GeneralAssumptions!$D$89,InputDataA_GeneralAssumptions!$D$88,AO84+(InputDataA_GeneralAssumptions!$D$88-$I84)/(InputDataA_GeneralAssumptions!$D$89-InputDataA_GeneralAssumptions!$D$7))</f>
        <v>0.0235080756247044</v>
      </c>
      <c r="AQ84" s="26" t="n">
        <f aca="false">IF(AQ82&gt;InputDataA_GeneralAssumptions!$D$89,InputDataA_GeneralAssumptions!$D$88,AP84+(InputDataA_GeneralAssumptions!$D$88-$I84)/(InputDataA_GeneralAssumptions!$D$89-InputDataA_GeneralAssumptions!$D$7))</f>
        <v>0.0235080756247044</v>
      </c>
      <c r="AR84" s="26" t="n">
        <f aca="false">IF(AR82&gt;InputDataA_GeneralAssumptions!$D$89,InputDataA_GeneralAssumptions!$D$88,AQ84+(InputDataA_GeneralAssumptions!$D$88-$I84)/(InputDataA_GeneralAssumptions!$D$89-InputDataA_GeneralAssumptions!$D$7))</f>
        <v>0.0235080756247044</v>
      </c>
      <c r="AS84" s="26" t="n">
        <f aca="false">IF(AS82&gt;InputDataA_GeneralAssumptions!$D$89,InputDataA_GeneralAssumptions!$D$88,AR84+(InputDataA_GeneralAssumptions!$D$88-$I84)/(InputDataA_GeneralAssumptions!$D$89-InputDataA_GeneralAssumptions!$D$7))</f>
        <v>0.0235080756247044</v>
      </c>
      <c r="AT84" s="26" t="n">
        <f aca="false">IF(AT82&gt;InputDataA_GeneralAssumptions!$D$89,InputDataA_GeneralAssumptions!$D$88,AS84+(InputDataA_GeneralAssumptions!$D$88-$I84)/(InputDataA_GeneralAssumptions!$D$89-InputDataA_GeneralAssumptions!$D$7))</f>
        <v>0.0235080756247044</v>
      </c>
      <c r="AU84" s="26" t="n">
        <f aca="false">IF(AU82&gt;InputDataA_GeneralAssumptions!$D$89,InputDataA_GeneralAssumptions!$D$88,AT84+(InputDataA_GeneralAssumptions!$D$88-$I84)/(InputDataA_GeneralAssumptions!$D$89-InputDataA_GeneralAssumptions!$D$7))</f>
        <v>0.0235080756247044</v>
      </c>
      <c r="AV84" s="26" t="n">
        <f aca="false">IF(AV82&gt;InputDataA_GeneralAssumptions!$D$89,InputDataA_GeneralAssumptions!$D$88,AU84+(InputDataA_GeneralAssumptions!$D$88-$I84)/(InputDataA_GeneralAssumptions!$D$89-InputDataA_GeneralAssumptions!$D$7))</f>
        <v>0.0235080756247044</v>
      </c>
      <c r="AW84" s="26" t="n">
        <f aca="false">IF(AW82&gt;InputDataA_GeneralAssumptions!$D$89,InputDataA_GeneralAssumptions!$D$88,AV84+(InputDataA_GeneralAssumptions!$D$88-$I84)/(InputDataA_GeneralAssumptions!$D$89-InputDataA_GeneralAssumptions!$D$7))</f>
        <v>0.0235080756247044</v>
      </c>
      <c r="AX84" s="26" t="n">
        <f aca="false">IF(AX82&gt;InputDataA_GeneralAssumptions!$D$89,InputDataA_GeneralAssumptions!$D$88,AW84+(InputDataA_GeneralAssumptions!$D$88-$I84)/(InputDataA_GeneralAssumptions!$D$89-InputDataA_GeneralAssumptions!$D$7))</f>
        <v>0.0235080756247044</v>
      </c>
      <c r="AY84" s="26" t="n">
        <f aca="false">IF(AY82&gt;InputDataA_GeneralAssumptions!$D$89,InputDataA_GeneralAssumptions!$D$88,AX84+(InputDataA_GeneralAssumptions!$D$88-$I84)/(InputDataA_GeneralAssumptions!$D$89-InputDataA_GeneralAssumptions!$D$7))</f>
        <v>0.0235080756247044</v>
      </c>
      <c r="AZ84" s="26" t="n">
        <f aca="false">IF(AZ82&gt;InputDataA_GeneralAssumptions!$D$89,InputDataA_GeneralAssumptions!$D$88,AY84+(InputDataA_GeneralAssumptions!$D$88-$I84)/(InputDataA_GeneralAssumptions!$D$89-InputDataA_GeneralAssumptions!$D$7))</f>
        <v>0.0235080756247044</v>
      </c>
      <c r="BA84" s="26" t="n">
        <f aca="false">IF(BA82&gt;InputDataA_GeneralAssumptions!$D$89,InputDataA_GeneralAssumptions!$D$88,AZ84+(InputDataA_GeneralAssumptions!$D$88-$I84)/(InputDataA_GeneralAssumptions!$D$89-InputDataA_GeneralAssumptions!$D$7))</f>
        <v>0.0235080756247044</v>
      </c>
      <c r="BB84" s="26" t="n">
        <f aca="false">IF(BB82&gt;InputDataA_GeneralAssumptions!$D$89,InputDataA_GeneralAssumptions!$D$88,BA84+(InputDataA_GeneralAssumptions!$D$88-$I84)/(InputDataA_GeneralAssumptions!$D$89-InputDataA_GeneralAssumptions!$D$7))</f>
        <v>0.0235080756247044</v>
      </c>
      <c r="BC84" s="26" t="n">
        <f aca="false">IF(BC82&gt;InputDataA_GeneralAssumptions!$D$89,InputDataA_GeneralAssumptions!$D$88,BB84+(InputDataA_GeneralAssumptions!$D$88-$I84)/(InputDataA_GeneralAssumptions!$D$89-InputDataA_GeneralAssumptions!$D$7))</f>
        <v>0.0235080756247044</v>
      </c>
      <c r="BD84" s="26" t="n">
        <f aca="false">IF(BD82&gt;InputDataA_GeneralAssumptions!$D$89,InputDataA_GeneralAssumptions!$D$88,BC84+(InputDataA_GeneralAssumptions!$D$88-$I84)/(InputDataA_GeneralAssumptions!$D$89-InputDataA_GeneralAssumptions!$D$7))</f>
        <v>0.0235080756247044</v>
      </c>
      <c r="BE84" s="26" t="n">
        <f aca="false">IF(BE82&gt;InputDataA_GeneralAssumptions!$D$89,InputDataA_GeneralAssumptions!$D$88,BD84+(InputDataA_GeneralAssumptions!$D$88-$I84)/(InputDataA_GeneralAssumptions!$D$89-InputDataA_GeneralAssumptions!$D$7))</f>
        <v>0.0235080756247044</v>
      </c>
      <c r="BF84" s="26" t="n">
        <f aca="false">IF(BF82&gt;InputDataA_GeneralAssumptions!$D$89,InputDataA_GeneralAssumptions!$D$88,BE84+(InputDataA_GeneralAssumptions!$D$88-$I84)/(InputDataA_GeneralAssumptions!$D$89-InputDataA_GeneralAssumptions!$D$7))</f>
        <v>0.0235080756247044</v>
      </c>
      <c r="BG84" s="26" t="n">
        <f aca="false">IF(BG82&gt;InputDataA_GeneralAssumptions!$D$89,InputDataA_GeneralAssumptions!$D$88,BF84+(InputDataA_GeneralAssumptions!$D$88-$I84)/(InputDataA_GeneralAssumptions!$D$89-InputDataA_GeneralAssumptions!$D$7))</f>
        <v>0.0235080756247044</v>
      </c>
      <c r="BH84" s="26" t="n">
        <f aca="false">IF(BH82&gt;InputDataA_GeneralAssumptions!$D$89,InputDataA_GeneralAssumptions!$D$88,BG84+(InputDataA_GeneralAssumptions!$D$88-$I84)/(InputDataA_GeneralAssumptions!$D$89-InputDataA_GeneralAssumptions!$D$7))</f>
        <v>0.0235080756247044</v>
      </c>
      <c r="BI84" s="26" t="n">
        <f aca="false">IF(BI82&gt;InputDataA_GeneralAssumptions!$D$89,InputDataA_GeneralAssumptions!$D$88,BH84+(InputDataA_GeneralAssumptions!$D$88-$I84)/(InputDataA_GeneralAssumptions!$D$89-InputDataA_GeneralAssumptions!$D$7))</f>
        <v>0.0235080756247044</v>
      </c>
      <c r="BJ84" s="26" t="n">
        <f aca="false">IF(BJ82&gt;InputDataA_GeneralAssumptions!$D$89,InputDataA_GeneralAssumptions!$D$88,BI84+(InputDataA_GeneralAssumptions!$D$88-$I84)/(InputDataA_GeneralAssumptions!$D$89-InputDataA_GeneralAssumptions!$D$7))</f>
        <v>0.0235080756247044</v>
      </c>
      <c r="BK84" s="26" t="n">
        <f aca="false">IF(BK82&gt;InputDataA_GeneralAssumptions!$D$89,InputDataA_GeneralAssumptions!$D$88,BJ84+(InputDataA_GeneralAssumptions!$D$88-$I84)/(InputDataA_GeneralAssumptions!$D$89-InputDataA_GeneralAssumptions!$D$7))</f>
        <v>0.0235080756247044</v>
      </c>
      <c r="BL84" s="26" t="n">
        <f aca="false">IF(BL82&gt;InputDataA_GeneralAssumptions!$D$89,InputDataA_GeneralAssumptions!$D$88,BK84+(InputDataA_GeneralAssumptions!$D$88-$I84)/(InputDataA_GeneralAssumptions!$D$89-InputDataA_GeneralAssumptions!$D$7))</f>
        <v>0.0235080756247044</v>
      </c>
      <c r="BM84" s="26" t="n">
        <f aca="false">IF(BM82&gt;InputDataA_GeneralAssumptions!$D$89,InputDataA_GeneralAssumptions!$D$88,BL84+(InputDataA_GeneralAssumptions!$D$88-$I84)/(InputDataA_GeneralAssumptions!$D$89-InputDataA_GeneralAssumptions!$D$7))</f>
        <v>0.0235080756247044</v>
      </c>
      <c r="BN84" s="26" t="n">
        <f aca="false">IF(BN82&gt;InputDataA_GeneralAssumptions!$D$89,InputDataA_GeneralAssumptions!$D$88,BM84+(InputDataA_GeneralAssumptions!$D$88-$I84)/(InputDataA_GeneralAssumptions!$D$89-InputDataA_GeneralAssumptions!$D$7))</f>
        <v>0.0235080756247044</v>
      </c>
      <c r="BO84" s="26" t="n">
        <f aca="false">IF(BO82&gt;InputDataA_GeneralAssumptions!$D$89,InputDataA_GeneralAssumptions!$D$88,BN84+(InputDataA_GeneralAssumptions!$D$88-$I84)/(InputDataA_GeneralAssumptions!$D$89-InputDataA_GeneralAssumptions!$D$7))</f>
        <v>0.0235080756247044</v>
      </c>
      <c r="BP84" s="26" t="n">
        <f aca="false">IF(BP82&gt;InputDataA_GeneralAssumptions!$D$89,InputDataA_GeneralAssumptions!$D$88,BO84+(InputDataA_GeneralAssumptions!$D$88-$I84)/(InputDataA_GeneralAssumptions!$D$89-InputDataA_GeneralAssumptions!$D$7))</f>
        <v>0.0235080756247044</v>
      </c>
      <c r="BQ84" s="26" t="n">
        <f aca="false">IF(BQ82&gt;InputDataA_GeneralAssumptions!$D$89,InputDataA_GeneralAssumptions!$D$88,BP84+(InputDataA_GeneralAssumptions!$D$88-$I84)/(InputDataA_GeneralAssumptions!$D$89-InputDataA_GeneralAssumptions!$D$7))</f>
        <v>0.0235080756247044</v>
      </c>
      <c r="BR84" s="26" t="n">
        <f aca="false">IF(BR82&gt;InputDataA_GeneralAssumptions!$D$89,InputDataA_GeneralAssumptions!$D$88,BQ84+(InputDataA_GeneralAssumptions!$D$88-$I84)/(InputDataA_GeneralAssumptions!$D$89-InputDataA_GeneralAssumptions!$D$7))</f>
        <v>0.0235080756247044</v>
      </c>
      <c r="BS84" s="26" t="n">
        <f aca="false">IF(BS82&gt;InputDataA_GeneralAssumptions!$D$89,InputDataA_GeneralAssumptions!$D$88,BR84+(InputDataA_GeneralAssumptions!$D$88-$I84)/(InputDataA_GeneralAssumptions!$D$89-InputDataA_GeneralAssumptions!$D$7))</f>
        <v>0.0235080756247044</v>
      </c>
      <c r="BT84" s="26" t="n">
        <f aca="false">IF(BT82&gt;InputDataA_GeneralAssumptions!$D$89,InputDataA_GeneralAssumptions!$D$88,BS84+(InputDataA_GeneralAssumptions!$D$88-$I84)/(InputDataA_GeneralAssumptions!$D$89-InputDataA_GeneralAssumptions!$D$7))</f>
        <v>0.0235080756247044</v>
      </c>
      <c r="BU84" s="26" t="n">
        <f aca="false">IF(BU82&gt;InputDataA_GeneralAssumptions!$D$89,InputDataA_GeneralAssumptions!$D$88,BT84+(InputDataA_GeneralAssumptions!$D$88-$I84)/(InputDataA_GeneralAssumptions!$D$89-InputDataA_GeneralAssumptions!$D$7))</f>
        <v>0.0235080756247044</v>
      </c>
      <c r="BV84" s="26" t="n">
        <f aca="false">IF(BV82&gt;InputDataA_GeneralAssumptions!$D$89,InputDataA_GeneralAssumptions!$D$88,BU84+(InputDataA_GeneralAssumptions!$D$88-$I84)/(InputDataA_GeneralAssumptions!$D$89-InputDataA_GeneralAssumptions!$D$7))</f>
        <v>0.0235080756247044</v>
      </c>
      <c r="BW84" s="26" t="n">
        <f aca="false">IF(BW82&gt;InputDataA_GeneralAssumptions!$D$89,InputDataA_GeneralAssumptions!$D$88,BV84+(InputDataA_GeneralAssumptions!$D$88-$I84)/(InputDataA_GeneralAssumptions!$D$89-InputDataA_GeneralAssumptions!$D$7))</f>
        <v>0.0235080756247044</v>
      </c>
    </row>
    <row r="85" customFormat="false" ht="15.75" hidden="false" customHeight="false" outlineLevel="0" collapsed="false">
      <c r="B85" s="54" t="s">
        <v>180</v>
      </c>
      <c r="C85" s="55" t="s">
        <v>178</v>
      </c>
      <c r="D85" s="189" t="n">
        <f aca="false">IF(ISBLANK(D83)=TRUE(),D84,D83)</f>
        <v>0.0235080756247044</v>
      </c>
      <c r="E85" s="189" t="n">
        <f aca="false">IF(ISBLANK(E83)=TRUE(),D84,E83)</f>
        <v>0.0235080756247044</v>
      </c>
      <c r="F85" s="106"/>
      <c r="G85" s="114" t="s">
        <v>126</v>
      </c>
      <c r="H85" s="138" t="s">
        <v>100</v>
      </c>
      <c r="I85" s="115" t="n">
        <f aca="false">IF(VLOOKUP(InputDataA_GeneralAssumptions!$D$87,DataSummary!$A$111:$B$112,2,FALSE())=1,I83,I84)</f>
        <v>0.0235080756247044</v>
      </c>
      <c r="J85" s="115" t="n">
        <f aca="false">IF(VLOOKUP(InputDataA_GeneralAssumptions!$D$87,DataSummary!$A$111:$B$112,2,FALSE())=1,J83,J84)</f>
        <v>0.0235080756247044</v>
      </c>
      <c r="K85" s="115" t="n">
        <f aca="false">IF(VLOOKUP(InputDataA_GeneralAssumptions!$D$87,DataSummary!$A$111:$B$112,2,FALSE())=1,K83,K84)</f>
        <v>0.0235080756247044</v>
      </c>
      <c r="L85" s="115" t="n">
        <f aca="false">IF(VLOOKUP(InputDataA_GeneralAssumptions!$D$87,DataSummary!$A$111:$B$112,2,FALSE())=1,L83,L84)</f>
        <v>0.0235080756247044</v>
      </c>
      <c r="M85" s="115" t="n">
        <f aca="false">IF(VLOOKUP(InputDataA_GeneralAssumptions!$D$87,DataSummary!$A$111:$B$112,2,FALSE())=1,M83,M84)</f>
        <v>0.0235080756247044</v>
      </c>
      <c r="N85" s="115" t="n">
        <f aca="false">IF(VLOOKUP(InputDataA_GeneralAssumptions!$D$87,DataSummary!$A$111:$B$112,2,FALSE())=1,N83,N84)</f>
        <v>0.0235080756247044</v>
      </c>
      <c r="O85" s="115" t="n">
        <f aca="false">IF(VLOOKUP(InputDataA_GeneralAssumptions!$D$87,DataSummary!$A$111:$B$112,2,FALSE())=1,O83,O84)</f>
        <v>0.0235080756247044</v>
      </c>
      <c r="P85" s="115" t="n">
        <f aca="false">IF(VLOOKUP(InputDataA_GeneralAssumptions!$D$87,DataSummary!$A$111:$B$112,2,FALSE())=1,P83,P84)</f>
        <v>0.0235080756247044</v>
      </c>
      <c r="Q85" s="115" t="n">
        <f aca="false">IF(VLOOKUP(InputDataA_GeneralAssumptions!$D$87,DataSummary!$A$111:$B$112,2,FALSE())=1,Q83,Q84)</f>
        <v>0.0235080756247044</v>
      </c>
      <c r="R85" s="115" t="n">
        <f aca="false">IF(VLOOKUP(InputDataA_GeneralAssumptions!$D$87,DataSummary!$A$111:$B$112,2,FALSE())=1,R83,R84)</f>
        <v>0.0235080756247044</v>
      </c>
      <c r="S85" s="115" t="n">
        <f aca="false">IF(VLOOKUP(InputDataA_GeneralAssumptions!$D$87,DataSummary!$A$111:$B$112,2,FALSE())=1,S83,S84)</f>
        <v>0.0235080756247044</v>
      </c>
      <c r="T85" s="115" t="n">
        <f aca="false">IF(VLOOKUP(InputDataA_GeneralAssumptions!$D$87,DataSummary!$A$111:$B$112,2,FALSE())=1,T83,T84)</f>
        <v>0.0235080756247044</v>
      </c>
      <c r="U85" s="115" t="n">
        <f aca="false">IF(VLOOKUP(InputDataA_GeneralAssumptions!$D$87,DataSummary!$A$111:$B$112,2,FALSE())=1,U83,U84)</f>
        <v>0.0235080756247044</v>
      </c>
      <c r="V85" s="115" t="n">
        <f aca="false">IF(VLOOKUP(InputDataA_GeneralAssumptions!$D$87,DataSummary!$A$111:$B$112,2,FALSE())=1,V83,V84)</f>
        <v>0.0235080756247044</v>
      </c>
      <c r="W85" s="115" t="n">
        <f aca="false">IF(VLOOKUP(InputDataA_GeneralAssumptions!$D$87,DataSummary!$A$111:$B$112,2,FALSE())=1,W83,W84)</f>
        <v>0.0235080756247044</v>
      </c>
      <c r="X85" s="115" t="n">
        <f aca="false">IF(VLOOKUP(InputDataA_GeneralAssumptions!$D$87,DataSummary!$A$111:$B$112,2,FALSE())=1,X83,X84)</f>
        <v>0.0235080756247044</v>
      </c>
      <c r="Y85" s="115" t="n">
        <f aca="false">IF(VLOOKUP(InputDataA_GeneralAssumptions!$D$87,DataSummary!$A$111:$B$112,2,FALSE())=1,Y83,Y84)</f>
        <v>0.0235080756247044</v>
      </c>
      <c r="Z85" s="115" t="n">
        <f aca="false">IF(VLOOKUP(InputDataA_GeneralAssumptions!$D$87,DataSummary!$A$111:$B$112,2,FALSE())=1,Z83,Z84)</f>
        <v>0.0235080756247044</v>
      </c>
      <c r="AA85" s="115" t="n">
        <f aca="false">IF(VLOOKUP(InputDataA_GeneralAssumptions!$D$87,DataSummary!$A$111:$B$112,2,FALSE())=1,AA83,AA84)</f>
        <v>0.0235080756247044</v>
      </c>
      <c r="AB85" s="115" t="n">
        <f aca="false">IF(VLOOKUP(InputDataA_GeneralAssumptions!$D$87,DataSummary!$A$111:$B$112,2,FALSE())=1,AB83,AB84)</f>
        <v>0.0235080756247044</v>
      </c>
      <c r="AC85" s="115" t="n">
        <f aca="false">IF(VLOOKUP(InputDataA_GeneralAssumptions!$D$87,DataSummary!$A$111:$B$112,2,FALSE())=1,AC83,AC84)</f>
        <v>0.0235080756247044</v>
      </c>
      <c r="AD85" s="115" t="n">
        <f aca="false">IF(VLOOKUP(InputDataA_GeneralAssumptions!$D$87,DataSummary!$A$111:$B$112,2,FALSE())=1,AD83,AD84)</f>
        <v>0.0235080756247044</v>
      </c>
      <c r="AE85" s="115" t="n">
        <f aca="false">IF(VLOOKUP(InputDataA_GeneralAssumptions!$D$87,DataSummary!$A$111:$B$112,2,FALSE())=1,AE83,AE84)</f>
        <v>0.0235080756247044</v>
      </c>
      <c r="AF85" s="115" t="n">
        <f aca="false">IF(VLOOKUP(InputDataA_GeneralAssumptions!$D$87,DataSummary!$A$111:$B$112,2,FALSE())=1,AF83,AF84)</f>
        <v>0.0235080756247044</v>
      </c>
      <c r="AG85" s="115" t="n">
        <f aca="false">IF(VLOOKUP(InputDataA_GeneralAssumptions!$D$87,DataSummary!$A$111:$B$112,2,FALSE())=1,AG83,AG84)</f>
        <v>0.0235080756247044</v>
      </c>
      <c r="AH85" s="115" t="n">
        <f aca="false">IF(VLOOKUP(InputDataA_GeneralAssumptions!$D$87,DataSummary!$A$111:$B$112,2,FALSE())=1,AH83,AH84)</f>
        <v>0.0235080756247044</v>
      </c>
      <c r="AI85" s="115" t="n">
        <f aca="false">IF(VLOOKUP(InputDataA_GeneralAssumptions!$D$87,DataSummary!$A$111:$B$112,2,FALSE())=1,AI83,AI84)</f>
        <v>0.0235080756247044</v>
      </c>
      <c r="AJ85" s="115" t="n">
        <f aca="false">IF(VLOOKUP(InputDataA_GeneralAssumptions!$D$87,DataSummary!$A$111:$B$112,2,FALSE())=1,AJ83,AJ84)</f>
        <v>0.0235080756247044</v>
      </c>
      <c r="AK85" s="115" t="n">
        <f aca="false">IF(VLOOKUP(InputDataA_GeneralAssumptions!$D$87,DataSummary!$A$111:$B$112,2,FALSE())=1,AK83,AK84)</f>
        <v>0.0235080756247044</v>
      </c>
      <c r="AL85" s="115" t="n">
        <f aca="false">IF(VLOOKUP(InputDataA_GeneralAssumptions!$D$87,DataSummary!$A$111:$B$112,2,FALSE())=1,AL83,AL84)</f>
        <v>0.0235080756247044</v>
      </c>
      <c r="AM85" s="115" t="n">
        <f aca="false">IF(VLOOKUP(InputDataA_GeneralAssumptions!$D$87,DataSummary!$A$111:$B$112,2,FALSE())=1,AM83,AM84)</f>
        <v>0.0235080756247044</v>
      </c>
      <c r="AN85" s="115" t="n">
        <f aca="false">IF(VLOOKUP(InputDataA_GeneralAssumptions!$D$87,DataSummary!$A$111:$B$112,2,FALSE())=1,AN83,AN84)</f>
        <v>0.0235080756247044</v>
      </c>
      <c r="AO85" s="115" t="n">
        <f aca="false">IF(VLOOKUP(InputDataA_GeneralAssumptions!$D$87,DataSummary!$A$111:$B$112,2,FALSE())=1,AO83,AO84)</f>
        <v>0.0235080756247044</v>
      </c>
      <c r="AP85" s="115" t="n">
        <f aca="false">IF(VLOOKUP(InputDataA_GeneralAssumptions!$D$87,DataSummary!$A$111:$B$112,2,FALSE())=1,AP83,AP84)</f>
        <v>0.0235080756247044</v>
      </c>
      <c r="AQ85" s="115" t="n">
        <f aca="false">IF(VLOOKUP(InputDataA_GeneralAssumptions!$D$87,DataSummary!$A$111:$B$112,2,FALSE())=1,AQ83,AQ84)</f>
        <v>0.0235080756247044</v>
      </c>
      <c r="AR85" s="115" t="n">
        <f aca="false">IF(VLOOKUP(InputDataA_GeneralAssumptions!$D$87,DataSummary!$A$111:$B$112,2,FALSE())=1,AR83,AR84)</f>
        <v>0.0235080756247044</v>
      </c>
      <c r="AS85" s="115" t="n">
        <f aca="false">IF(VLOOKUP(InputDataA_GeneralAssumptions!$D$87,DataSummary!$A$111:$B$112,2,FALSE())=1,AS83,AS84)</f>
        <v>0.0235080756247044</v>
      </c>
      <c r="AT85" s="115" t="n">
        <f aca="false">IF(VLOOKUP(InputDataA_GeneralAssumptions!$D$87,DataSummary!$A$111:$B$112,2,FALSE())=1,AT83,AT84)</f>
        <v>0.0235080756247044</v>
      </c>
      <c r="AU85" s="115" t="n">
        <f aca="false">IF(VLOOKUP(InputDataA_GeneralAssumptions!$D$87,DataSummary!$A$111:$B$112,2,FALSE())=1,AU83,AU84)</f>
        <v>0.0235080756247044</v>
      </c>
      <c r="AV85" s="115" t="n">
        <f aca="false">IF(VLOOKUP(InputDataA_GeneralAssumptions!$D$87,DataSummary!$A$111:$B$112,2,FALSE())=1,AV83,AV84)</f>
        <v>0.0235080756247044</v>
      </c>
      <c r="AW85" s="115" t="n">
        <f aca="false">IF(VLOOKUP(InputDataA_GeneralAssumptions!$D$87,DataSummary!$A$111:$B$112,2,FALSE())=1,AW83,AW84)</f>
        <v>0.0235080756247044</v>
      </c>
      <c r="AX85" s="115" t="n">
        <f aca="false">IF(VLOOKUP(InputDataA_GeneralAssumptions!$D$87,DataSummary!$A$111:$B$112,2,FALSE())=1,AX83,AX84)</f>
        <v>0.0235080756247044</v>
      </c>
      <c r="AY85" s="115" t="n">
        <f aca="false">IF(VLOOKUP(InputDataA_GeneralAssumptions!$D$87,DataSummary!$A$111:$B$112,2,FALSE())=1,AY83,AY84)</f>
        <v>0.0235080756247044</v>
      </c>
      <c r="AZ85" s="115" t="n">
        <f aca="false">IF(VLOOKUP(InputDataA_GeneralAssumptions!$D$87,DataSummary!$A$111:$B$112,2,FALSE())=1,AZ83,AZ84)</f>
        <v>0.0235080756247044</v>
      </c>
      <c r="BA85" s="115" t="n">
        <f aca="false">IF(VLOOKUP(InputDataA_GeneralAssumptions!$D$87,DataSummary!$A$111:$B$112,2,FALSE())=1,BA83,BA84)</f>
        <v>0.0235080756247044</v>
      </c>
      <c r="BB85" s="115" t="n">
        <f aca="false">IF(VLOOKUP(InputDataA_GeneralAssumptions!$D$87,DataSummary!$A$111:$B$112,2,FALSE())=1,BB83,BB84)</f>
        <v>0.0235080756247044</v>
      </c>
      <c r="BC85" s="115" t="n">
        <f aca="false">IF(VLOOKUP(InputDataA_GeneralAssumptions!$D$87,DataSummary!$A$111:$B$112,2,FALSE())=1,BC83,BC84)</f>
        <v>0.0235080756247044</v>
      </c>
      <c r="BD85" s="115" t="n">
        <f aca="false">IF(VLOOKUP(InputDataA_GeneralAssumptions!$D$87,DataSummary!$A$111:$B$112,2,FALSE())=1,BD83,BD84)</f>
        <v>0.0235080756247044</v>
      </c>
      <c r="BE85" s="115" t="n">
        <f aca="false">IF(VLOOKUP(InputDataA_GeneralAssumptions!$D$87,DataSummary!$A$111:$B$112,2,FALSE())=1,BE83,BE84)</f>
        <v>0.0235080756247044</v>
      </c>
      <c r="BF85" s="115" t="n">
        <f aca="false">IF(VLOOKUP(InputDataA_GeneralAssumptions!$D$87,DataSummary!$A$111:$B$112,2,FALSE())=1,BF83,BF84)</f>
        <v>0.0235080756247044</v>
      </c>
      <c r="BG85" s="115" t="n">
        <f aca="false">IF(VLOOKUP(InputDataA_GeneralAssumptions!$D$87,DataSummary!$A$111:$B$112,2,FALSE())=1,BG83,BG84)</f>
        <v>0.0235080756247044</v>
      </c>
      <c r="BH85" s="115" t="n">
        <f aca="false">IF(VLOOKUP(InputDataA_GeneralAssumptions!$D$87,DataSummary!$A$111:$B$112,2,FALSE())=1,BH83,BH84)</f>
        <v>0.0235080756247044</v>
      </c>
      <c r="BI85" s="115" t="n">
        <f aca="false">IF(VLOOKUP(InputDataA_GeneralAssumptions!$D$87,DataSummary!$A$111:$B$112,2,FALSE())=1,BI83,BI84)</f>
        <v>0.0235080756247044</v>
      </c>
      <c r="BJ85" s="115" t="n">
        <f aca="false">IF(VLOOKUP(InputDataA_GeneralAssumptions!$D$87,DataSummary!$A$111:$B$112,2,FALSE())=1,BJ83,BJ84)</f>
        <v>0.0235080756247044</v>
      </c>
      <c r="BK85" s="115" t="n">
        <f aca="false">IF(VLOOKUP(InputDataA_GeneralAssumptions!$D$87,DataSummary!$A$111:$B$112,2,FALSE())=1,BK83,BK84)</f>
        <v>0.0235080756247044</v>
      </c>
      <c r="BL85" s="115" t="n">
        <f aca="false">IF(VLOOKUP(InputDataA_GeneralAssumptions!$D$87,DataSummary!$A$111:$B$112,2,FALSE())=1,BL83,BL84)</f>
        <v>0.0235080756247044</v>
      </c>
      <c r="BM85" s="115" t="n">
        <f aca="false">IF(VLOOKUP(InputDataA_GeneralAssumptions!$D$87,DataSummary!$A$111:$B$112,2,FALSE())=1,BM83,BM84)</f>
        <v>0.0235080756247044</v>
      </c>
      <c r="BN85" s="115" t="n">
        <f aca="false">IF(VLOOKUP(InputDataA_GeneralAssumptions!$D$87,DataSummary!$A$111:$B$112,2,FALSE())=1,BN83,BN84)</f>
        <v>0.0235080756247044</v>
      </c>
      <c r="BO85" s="115" t="n">
        <f aca="false">IF(VLOOKUP(InputDataA_GeneralAssumptions!$D$87,DataSummary!$A$111:$B$112,2,FALSE())=1,BO83,BO84)</f>
        <v>0.0235080756247044</v>
      </c>
      <c r="BP85" s="115" t="n">
        <f aca="false">IF(VLOOKUP(InputDataA_GeneralAssumptions!$D$87,DataSummary!$A$111:$B$112,2,FALSE())=1,BP83,BP84)</f>
        <v>0.0235080756247044</v>
      </c>
      <c r="BQ85" s="115" t="n">
        <f aca="false">IF(VLOOKUP(InputDataA_GeneralAssumptions!$D$87,DataSummary!$A$111:$B$112,2,FALSE())=1,BQ83,BQ84)</f>
        <v>0.0235080756247044</v>
      </c>
      <c r="BR85" s="115" t="n">
        <f aca="false">IF(VLOOKUP(InputDataA_GeneralAssumptions!$D$87,DataSummary!$A$111:$B$112,2,FALSE())=1,BR83,BR84)</f>
        <v>0.0235080756247044</v>
      </c>
      <c r="BS85" s="115" t="n">
        <f aca="false">IF(VLOOKUP(InputDataA_GeneralAssumptions!$D$87,DataSummary!$A$111:$B$112,2,FALSE())=1,BS83,BS84)</f>
        <v>0.0235080756247044</v>
      </c>
      <c r="BT85" s="115" t="n">
        <f aca="false">IF(VLOOKUP(InputDataA_GeneralAssumptions!$D$87,DataSummary!$A$111:$B$112,2,FALSE())=1,BT83,BT84)</f>
        <v>0.0235080756247044</v>
      </c>
      <c r="BU85" s="115" t="n">
        <f aca="false">IF(VLOOKUP(InputDataA_GeneralAssumptions!$D$87,DataSummary!$A$111:$B$112,2,FALSE())=1,BU83,BU84)</f>
        <v>0.0235080756247044</v>
      </c>
      <c r="BV85" s="115" t="n">
        <f aca="false">IF(VLOOKUP(InputDataA_GeneralAssumptions!$D$87,DataSummary!$A$111:$B$112,2,FALSE())=1,BV83,BV84)</f>
        <v>0.0235080756247044</v>
      </c>
      <c r="BW85" s="115" t="n">
        <f aca="false">IF(VLOOKUP(InputDataA_GeneralAssumptions!$D$87,DataSummary!$A$111:$B$112,2,FALSE())=1,BW83,BW84)</f>
        <v>0.0235080756247044</v>
      </c>
    </row>
    <row r="86" s="135" customFormat="true" ht="15.75" hidden="false" customHeight="false" outlineLevel="0" collapsed="false">
      <c r="A86" s="13"/>
      <c r="B86" s="54"/>
      <c r="C86" s="55"/>
      <c r="D86" s="190"/>
      <c r="E86" s="191"/>
      <c r="F86" s="136"/>
      <c r="G86" s="114"/>
      <c r="H86" s="133"/>
      <c r="I86" s="134"/>
      <c r="J86" s="134"/>
      <c r="K86" s="134"/>
      <c r="L86" s="134"/>
      <c r="M86" s="134"/>
      <c r="N86" s="134"/>
      <c r="O86" s="134"/>
      <c r="P86" s="134"/>
      <c r="Q86" s="134"/>
      <c r="R86" s="134"/>
      <c r="S86" s="134"/>
      <c r="T86" s="134"/>
      <c r="U86" s="134"/>
      <c r="V86" s="134"/>
      <c r="W86" s="134"/>
      <c r="X86" s="134"/>
      <c r="Y86" s="134"/>
      <c r="Z86" s="134"/>
      <c r="AA86" s="134"/>
      <c r="AB86" s="134"/>
      <c r="AC86" s="134"/>
      <c r="AD86" s="134"/>
      <c r="AE86" s="134"/>
      <c r="AF86" s="134"/>
      <c r="AG86" s="134"/>
      <c r="AH86" s="134"/>
      <c r="AI86" s="134"/>
      <c r="AJ86" s="134"/>
      <c r="AK86" s="134"/>
      <c r="AL86" s="134"/>
      <c r="AM86" s="134"/>
      <c r="AN86" s="134"/>
      <c r="AO86" s="134"/>
      <c r="AP86" s="134"/>
      <c r="AQ86" s="134"/>
      <c r="AR86" s="134"/>
      <c r="AS86" s="134"/>
      <c r="AT86" s="134"/>
      <c r="AU86" s="134"/>
      <c r="AV86" s="134"/>
      <c r="AW86" s="134"/>
      <c r="AX86" s="134"/>
      <c r="AY86" s="134"/>
      <c r="AZ86" s="134"/>
      <c r="BA86" s="134"/>
      <c r="BB86" s="134"/>
      <c r="BC86" s="134"/>
      <c r="BD86" s="134"/>
      <c r="BE86" s="134"/>
      <c r="BF86" s="134"/>
      <c r="BG86" s="134"/>
      <c r="BH86" s="134"/>
      <c r="BI86" s="134"/>
      <c r="BJ86" s="134"/>
      <c r="BK86" s="134"/>
      <c r="BL86" s="134"/>
      <c r="BM86" s="134"/>
      <c r="BN86" s="134"/>
      <c r="BO86" s="134"/>
      <c r="BP86" s="134"/>
      <c r="BQ86" s="134"/>
      <c r="BR86" s="134"/>
      <c r="BS86" s="134"/>
      <c r="BT86" s="134"/>
      <c r="BU86" s="134"/>
      <c r="BV86" s="134"/>
      <c r="BW86" s="134"/>
    </row>
    <row r="87" customFormat="false" ht="15.75" hidden="false" customHeight="false" outlineLevel="0" collapsed="false">
      <c r="B87" s="179" t="s">
        <v>181</v>
      </c>
      <c r="C87" s="119" t="s">
        <v>128</v>
      </c>
      <c r="D87" s="120" t="s">
        <v>129</v>
      </c>
      <c r="E87" s="120"/>
      <c r="F87" s="136" t="str">
        <f aca="false">DataSummary!N5</f>
        <v>Scenario</v>
      </c>
      <c r="G87" s="107" t="s">
        <v>120</v>
      </c>
      <c r="H87" s="138" t="s">
        <v>100</v>
      </c>
      <c r="I87" s="109" t="n">
        <f aca="false">I88</f>
        <v>0.0235080756247044</v>
      </c>
      <c r="J87" s="121" t="n">
        <v>0.0122794581423707</v>
      </c>
      <c r="K87" s="121" t="n">
        <v>0.0125882798166759</v>
      </c>
      <c r="L87" s="121" t="n">
        <v>0.012897101490981</v>
      </c>
      <c r="M87" s="121" t="n">
        <v>0.0132059231652862</v>
      </c>
      <c r="N87" s="121" t="n">
        <v>0.0135147448395914</v>
      </c>
      <c r="O87" s="121" t="n">
        <v>0.0138235665138965</v>
      </c>
      <c r="P87" s="121" t="n">
        <v>0.0141323881882017</v>
      </c>
      <c r="Q87" s="121" t="n">
        <v>0.0144412098625069</v>
      </c>
      <c r="R87" s="121" t="n">
        <v>0.0147500315368121</v>
      </c>
      <c r="S87" s="121" t="n">
        <v>0.0150588532111172</v>
      </c>
      <c r="T87" s="121" t="n">
        <v>0.0153676748854224</v>
      </c>
      <c r="U87" s="121" t="n">
        <v>0.0156764965597276</v>
      </c>
      <c r="V87" s="121" t="n">
        <v>0.0159853182340328</v>
      </c>
      <c r="W87" s="121" t="n">
        <v>0.0162941399083379</v>
      </c>
      <c r="X87" s="121" t="n">
        <v>0.0166029615826431</v>
      </c>
      <c r="Y87" s="121" t="n">
        <v>0.0169117832569483</v>
      </c>
      <c r="Z87" s="121" t="n">
        <v>0.0172206049312534</v>
      </c>
      <c r="AA87" s="121" t="n">
        <v>0.0175294266055586</v>
      </c>
      <c r="AB87" s="121" t="n">
        <v>0.0178382482798638</v>
      </c>
      <c r="AC87" s="121" t="n">
        <v>0.018147069954169</v>
      </c>
      <c r="AD87" s="121" t="n">
        <v>0.0184558916284741</v>
      </c>
      <c r="AE87" s="121" t="n">
        <v>0.0187647133027793</v>
      </c>
      <c r="AF87" s="121" t="n">
        <v>0.0190735349770845</v>
      </c>
      <c r="AG87" s="121" t="n">
        <v>0.0193823566513896</v>
      </c>
      <c r="AH87" s="121" t="n">
        <v>0.0196911783256948</v>
      </c>
      <c r="AI87" s="121" t="n">
        <v>0.02</v>
      </c>
      <c r="AJ87" s="121" t="n">
        <v>0.02</v>
      </c>
      <c r="AK87" s="121" t="n">
        <v>0.02</v>
      </c>
      <c r="AL87" s="121" t="n">
        <v>0.02</v>
      </c>
      <c r="AM87" s="121" t="n">
        <v>0.02</v>
      </c>
      <c r="AN87" s="121" t="n">
        <v>0.02</v>
      </c>
      <c r="AO87" s="121" t="n">
        <v>0.02</v>
      </c>
      <c r="AP87" s="121" t="n">
        <v>0.02</v>
      </c>
      <c r="AQ87" s="121" t="n">
        <v>0.02</v>
      </c>
      <c r="AR87" s="121" t="n">
        <v>0.02</v>
      </c>
      <c r="AS87" s="122" t="n">
        <v>0.02</v>
      </c>
      <c r="AT87" s="121" t="n">
        <v>0.02</v>
      </c>
      <c r="AU87" s="121" t="n">
        <v>0.02</v>
      </c>
      <c r="AV87" s="121" t="n">
        <v>0.02</v>
      </c>
      <c r="AW87" s="121" t="n">
        <v>0.02</v>
      </c>
      <c r="AX87" s="121" t="n">
        <v>0.02</v>
      </c>
      <c r="AY87" s="121" t="n">
        <v>0.02</v>
      </c>
      <c r="AZ87" s="121" t="n">
        <v>0.02</v>
      </c>
      <c r="BA87" s="121" t="n">
        <v>0.02</v>
      </c>
      <c r="BB87" s="121" t="n">
        <v>0.02</v>
      </c>
      <c r="BC87" s="121" t="n">
        <v>0.02</v>
      </c>
      <c r="BD87" s="121" t="n">
        <v>0.02</v>
      </c>
      <c r="BE87" s="121" t="n">
        <v>0.02</v>
      </c>
      <c r="BF87" s="121" t="n">
        <v>0.02</v>
      </c>
      <c r="BG87" s="121" t="n">
        <v>0.02</v>
      </c>
      <c r="BH87" s="121" t="n">
        <v>0.02</v>
      </c>
      <c r="BI87" s="121" t="n">
        <v>0.02</v>
      </c>
      <c r="BJ87" s="121" t="n">
        <v>0.02</v>
      </c>
      <c r="BK87" s="121" t="n">
        <v>0.02</v>
      </c>
      <c r="BL87" s="121" t="n">
        <v>0.02</v>
      </c>
      <c r="BM87" s="121" t="n">
        <v>0.02</v>
      </c>
      <c r="BN87" s="121" t="n">
        <v>0.02</v>
      </c>
      <c r="BO87" s="121" t="n">
        <v>0.02</v>
      </c>
      <c r="BP87" s="121" t="n">
        <v>0.02</v>
      </c>
      <c r="BQ87" s="121" t="n">
        <v>0.02</v>
      </c>
      <c r="BR87" s="121" t="n">
        <v>0.02</v>
      </c>
      <c r="BS87" s="121" t="n">
        <v>0.02</v>
      </c>
      <c r="BT87" s="121" t="n">
        <v>0.02</v>
      </c>
      <c r="BU87" s="121" t="n">
        <v>0.02</v>
      </c>
      <c r="BV87" s="121" t="n">
        <v>0.02</v>
      </c>
      <c r="BW87" s="122" t="n">
        <v>0.02</v>
      </c>
    </row>
    <row r="88" customFormat="false" ht="15.75" hidden="false" customHeight="false" outlineLevel="0" collapsed="false">
      <c r="B88" s="54" t="s">
        <v>182</v>
      </c>
      <c r="C88" s="55" t="s">
        <v>178</v>
      </c>
      <c r="D88" s="72" t="n">
        <f aca="false">D85</f>
        <v>0.0235080756247044</v>
      </c>
      <c r="E88" s="123" t="n">
        <f aca="false">E85</f>
        <v>0.0235080756247044</v>
      </c>
      <c r="F88" s="136"/>
      <c r="G88" s="111" t="s">
        <v>124</v>
      </c>
      <c r="H88" s="138" t="s">
        <v>100</v>
      </c>
      <c r="I88" s="26" t="n">
        <f aca="false">InputDataA_GeneralAssumptions!E85</f>
        <v>0.0235080756247044</v>
      </c>
      <c r="J88" s="26" t="n">
        <f aca="false">IF(J82&gt;InputDataA_GeneralAssumptions!$E$89,InputDataA_GeneralAssumptions!$E$88,I88+(InputDataA_GeneralAssumptions!$E$88-$I88)/(InputDataA_GeneralAssumptions!$E$89-InputDataA_GeneralAssumptions!$D$7))</f>
        <v>0.0235080756247044</v>
      </c>
      <c r="K88" s="26" t="n">
        <f aca="false">IF(K82&gt;InputDataA_GeneralAssumptions!$E$89,InputDataA_GeneralAssumptions!$E$88,J88+(InputDataA_GeneralAssumptions!$E$88-$I88)/(InputDataA_GeneralAssumptions!$E$89-InputDataA_GeneralAssumptions!$D$7))</f>
        <v>0.0235080756247044</v>
      </c>
      <c r="L88" s="26" t="n">
        <f aca="false">IF(L82&gt;InputDataA_GeneralAssumptions!$E$89,InputDataA_GeneralAssumptions!$E$88,K88+(InputDataA_GeneralAssumptions!$E$88-$I88)/(InputDataA_GeneralAssumptions!$E$89-InputDataA_GeneralAssumptions!$D$7))</f>
        <v>0.0235080756247044</v>
      </c>
      <c r="M88" s="26" t="n">
        <f aca="false">IF(M82&gt;InputDataA_GeneralAssumptions!$E$89,InputDataA_GeneralAssumptions!$E$88,L88+(InputDataA_GeneralAssumptions!$E$88-$I88)/(InputDataA_GeneralAssumptions!$E$89-InputDataA_GeneralAssumptions!$D$7))</f>
        <v>0.0235080756247044</v>
      </c>
      <c r="N88" s="26" t="n">
        <f aca="false">IF(N82&gt;InputDataA_GeneralAssumptions!$E$89,InputDataA_GeneralAssumptions!$E$88,M88+(InputDataA_GeneralAssumptions!$E$88-$I88)/(InputDataA_GeneralAssumptions!$E$89-InputDataA_GeneralAssumptions!$D$7))</f>
        <v>0.0235080756247044</v>
      </c>
      <c r="O88" s="26" t="n">
        <f aca="false">IF(O82&gt;InputDataA_GeneralAssumptions!$E$89,InputDataA_GeneralAssumptions!$E$88,N88+(InputDataA_GeneralAssumptions!$E$88-$I88)/(InputDataA_GeneralAssumptions!$E$89-InputDataA_GeneralAssumptions!$D$7))</f>
        <v>0.0235080756247044</v>
      </c>
      <c r="P88" s="26" t="n">
        <f aca="false">IF(P82&gt;InputDataA_GeneralAssumptions!$E$89,InputDataA_GeneralAssumptions!$E$88,O88+(InputDataA_GeneralAssumptions!$E$88-$I88)/(InputDataA_GeneralAssumptions!$E$89-InputDataA_GeneralAssumptions!$D$7))</f>
        <v>0.0235080756247044</v>
      </c>
      <c r="Q88" s="26" t="n">
        <f aca="false">IF(Q82&gt;InputDataA_GeneralAssumptions!$E$89,InputDataA_GeneralAssumptions!$E$88,P88+(InputDataA_GeneralAssumptions!$E$88-$I88)/(InputDataA_GeneralAssumptions!$E$89-InputDataA_GeneralAssumptions!$D$7))</f>
        <v>0.0235080756247044</v>
      </c>
      <c r="R88" s="26" t="n">
        <f aca="false">IF(R82&gt;InputDataA_GeneralAssumptions!$E$89,InputDataA_GeneralAssumptions!$E$88,Q88+(InputDataA_GeneralAssumptions!$E$88-$I88)/(InputDataA_GeneralAssumptions!$E$89-InputDataA_GeneralAssumptions!$D$7))</f>
        <v>0.0235080756247044</v>
      </c>
      <c r="S88" s="26" t="n">
        <f aca="false">IF(S82&gt;InputDataA_GeneralAssumptions!$E$89,InputDataA_GeneralAssumptions!$E$88,R88+(InputDataA_GeneralAssumptions!$E$88-$I88)/(InputDataA_GeneralAssumptions!$E$89-InputDataA_GeneralAssumptions!$D$7))</f>
        <v>0.0235080756247044</v>
      </c>
      <c r="T88" s="26" t="n">
        <f aca="false">IF(T82&gt;InputDataA_GeneralAssumptions!$E$89,InputDataA_GeneralAssumptions!$E$88,S88+(InputDataA_GeneralAssumptions!$E$88-$I88)/(InputDataA_GeneralAssumptions!$E$89-InputDataA_GeneralAssumptions!$D$7))</f>
        <v>0.0235080756247044</v>
      </c>
      <c r="U88" s="26" t="n">
        <f aca="false">IF(U82&gt;InputDataA_GeneralAssumptions!$E$89,InputDataA_GeneralAssumptions!$E$88,T88+(InputDataA_GeneralAssumptions!$E$88-$I88)/(InputDataA_GeneralAssumptions!$E$89-InputDataA_GeneralAssumptions!$D$7))</f>
        <v>0.0235080756247044</v>
      </c>
      <c r="V88" s="26" t="n">
        <f aca="false">IF(V82&gt;InputDataA_GeneralAssumptions!$E$89,InputDataA_GeneralAssumptions!$E$88,U88+(InputDataA_GeneralAssumptions!$E$88-$I88)/(InputDataA_GeneralAssumptions!$E$89-InputDataA_GeneralAssumptions!$D$7))</f>
        <v>0.0235080756247044</v>
      </c>
      <c r="W88" s="26" t="n">
        <f aca="false">IF(W82&gt;InputDataA_GeneralAssumptions!$E$89,InputDataA_GeneralAssumptions!$E$88,V88+(InputDataA_GeneralAssumptions!$E$88-$I88)/(InputDataA_GeneralAssumptions!$E$89-InputDataA_GeneralAssumptions!$D$7))</f>
        <v>0.0235080756247044</v>
      </c>
      <c r="X88" s="26" t="n">
        <f aca="false">IF(X82&gt;InputDataA_GeneralAssumptions!$E$89,InputDataA_GeneralAssumptions!$E$88,W88+(InputDataA_GeneralAssumptions!$E$88-$I88)/(InputDataA_GeneralAssumptions!$E$89-InputDataA_GeneralAssumptions!$D$7))</f>
        <v>0.0235080756247044</v>
      </c>
      <c r="Y88" s="26" t="n">
        <f aca="false">IF(Y82&gt;InputDataA_GeneralAssumptions!$E$89,InputDataA_GeneralAssumptions!$E$88,X88+(InputDataA_GeneralAssumptions!$E$88-$I88)/(InputDataA_GeneralAssumptions!$E$89-InputDataA_GeneralAssumptions!$D$7))</f>
        <v>0.0235080756247044</v>
      </c>
      <c r="Z88" s="26" t="n">
        <f aca="false">IF(Z82&gt;InputDataA_GeneralAssumptions!$E$89,InputDataA_GeneralAssumptions!$E$88,Y88+(InputDataA_GeneralAssumptions!$E$88-$I88)/(InputDataA_GeneralAssumptions!$E$89-InputDataA_GeneralAssumptions!$D$7))</f>
        <v>0.0235080756247044</v>
      </c>
      <c r="AA88" s="26" t="n">
        <f aca="false">IF(AA82&gt;InputDataA_GeneralAssumptions!$E$89,InputDataA_GeneralAssumptions!$E$88,Z88+(InputDataA_GeneralAssumptions!$E$88-$I88)/(InputDataA_GeneralAssumptions!$E$89-InputDataA_GeneralAssumptions!$D$7))</f>
        <v>0.0235080756247044</v>
      </c>
      <c r="AB88" s="26" t="n">
        <f aca="false">IF(AB82&gt;InputDataA_GeneralAssumptions!$E$89,InputDataA_GeneralAssumptions!$E$88,AA88+(InputDataA_GeneralAssumptions!$E$88-$I88)/(InputDataA_GeneralAssumptions!$E$89-InputDataA_GeneralAssumptions!$D$7))</f>
        <v>0.0235080756247044</v>
      </c>
      <c r="AC88" s="26" t="n">
        <f aca="false">IF(AC82&gt;InputDataA_GeneralAssumptions!$E$89,InputDataA_GeneralAssumptions!$E$88,AB88+(InputDataA_GeneralAssumptions!$E$88-$I88)/(InputDataA_GeneralAssumptions!$E$89-InputDataA_GeneralAssumptions!$D$7))</f>
        <v>0.0235080756247044</v>
      </c>
      <c r="AD88" s="26" t="n">
        <f aca="false">IF(AD82&gt;InputDataA_GeneralAssumptions!$E$89,InputDataA_GeneralAssumptions!$E$88,AC88+(InputDataA_GeneralAssumptions!$E$88-$I88)/(InputDataA_GeneralAssumptions!$E$89-InputDataA_GeneralAssumptions!$D$7))</f>
        <v>0.0235080756247044</v>
      </c>
      <c r="AE88" s="26" t="n">
        <f aca="false">IF(AE82&gt;InputDataA_GeneralAssumptions!$E$89,InputDataA_GeneralAssumptions!$E$88,AD88+(InputDataA_GeneralAssumptions!$E$88-$I88)/(InputDataA_GeneralAssumptions!$E$89-InputDataA_GeneralAssumptions!$D$7))</f>
        <v>0.0235080756247044</v>
      </c>
      <c r="AF88" s="26" t="n">
        <f aca="false">IF(AF82&gt;InputDataA_GeneralAssumptions!$E$89,InputDataA_GeneralAssumptions!$E$88,AE88+(InputDataA_GeneralAssumptions!$E$88-$I88)/(InputDataA_GeneralAssumptions!$E$89-InputDataA_GeneralAssumptions!$D$7))</f>
        <v>0.0235080756247044</v>
      </c>
      <c r="AG88" s="26" t="n">
        <f aca="false">IF(AG82&gt;InputDataA_GeneralAssumptions!$E$89,InputDataA_GeneralAssumptions!$E$88,AF88+(InputDataA_GeneralAssumptions!$E$88-$I88)/(InputDataA_GeneralAssumptions!$E$89-InputDataA_GeneralAssumptions!$D$7))</f>
        <v>0.0235080756247044</v>
      </c>
      <c r="AH88" s="26" t="n">
        <f aca="false">IF(AH82&gt;InputDataA_GeneralAssumptions!$E$89,InputDataA_GeneralAssumptions!$E$88,AG88+(InputDataA_GeneralAssumptions!$E$88-$I88)/(InputDataA_GeneralAssumptions!$E$89-InputDataA_GeneralAssumptions!$D$7))</f>
        <v>0.0235080756247044</v>
      </c>
      <c r="AI88" s="26" t="n">
        <f aca="false">IF(AI82&gt;InputDataA_GeneralAssumptions!$E$89,InputDataA_GeneralAssumptions!$E$88,AH88+(InputDataA_GeneralAssumptions!$E$88-$I88)/(InputDataA_GeneralAssumptions!$E$89-InputDataA_GeneralAssumptions!$D$7))</f>
        <v>0.0235080756247044</v>
      </c>
      <c r="AJ88" s="26" t="n">
        <f aca="false">IF(AJ82&gt;InputDataA_GeneralAssumptions!$E$89,InputDataA_GeneralAssumptions!$E$88,AI88+(InputDataA_GeneralAssumptions!$E$88-$I88)/(InputDataA_GeneralAssumptions!$E$89-InputDataA_GeneralAssumptions!$D$7))</f>
        <v>0.0235080756247044</v>
      </c>
      <c r="AK88" s="26" t="n">
        <f aca="false">IF(AK82&gt;InputDataA_GeneralAssumptions!$E$89,InputDataA_GeneralAssumptions!$E$88,AJ88+(InputDataA_GeneralAssumptions!$E$88-$I88)/(InputDataA_GeneralAssumptions!$E$89-InputDataA_GeneralAssumptions!$D$7))</f>
        <v>0.0235080756247044</v>
      </c>
      <c r="AL88" s="26" t="n">
        <f aca="false">IF(AL82&gt;InputDataA_GeneralAssumptions!$E$89,InputDataA_GeneralAssumptions!$E$88,AK88+(InputDataA_GeneralAssumptions!$E$88-$I88)/(InputDataA_GeneralAssumptions!$E$89-InputDataA_GeneralAssumptions!$D$7))</f>
        <v>0.0235080756247044</v>
      </c>
      <c r="AM88" s="26" t="n">
        <f aca="false">IF(AM82&gt;InputDataA_GeneralAssumptions!$E$89,InputDataA_GeneralAssumptions!$E$88,AL88+(InputDataA_GeneralAssumptions!$E$88-$I88)/(InputDataA_GeneralAssumptions!$E$89-InputDataA_GeneralAssumptions!$D$7))</f>
        <v>0.0235080756247044</v>
      </c>
      <c r="AN88" s="26" t="n">
        <f aca="false">IF(AN82&gt;InputDataA_GeneralAssumptions!$E$89,InputDataA_GeneralAssumptions!$E$88,AM88+(InputDataA_GeneralAssumptions!$E$88-$I88)/(InputDataA_GeneralAssumptions!$E$89-InputDataA_GeneralAssumptions!$D$7))</f>
        <v>0.0235080756247044</v>
      </c>
      <c r="AO88" s="26" t="n">
        <f aca="false">IF(AO82&gt;InputDataA_GeneralAssumptions!$E$89,InputDataA_GeneralAssumptions!$E$88,AN88+(InputDataA_GeneralAssumptions!$E$88-$I88)/(InputDataA_GeneralAssumptions!$E$89-InputDataA_GeneralAssumptions!$D$7))</f>
        <v>0.0235080756247044</v>
      </c>
      <c r="AP88" s="26" t="n">
        <f aca="false">IF(AP82&gt;InputDataA_GeneralAssumptions!$E$89,InputDataA_GeneralAssumptions!$E$88,AO88+(InputDataA_GeneralAssumptions!$E$88-$I88)/(InputDataA_GeneralAssumptions!$E$89-InputDataA_GeneralAssumptions!$D$7))</f>
        <v>0.0235080756247044</v>
      </c>
      <c r="AQ88" s="26" t="n">
        <f aca="false">IF(AQ82&gt;InputDataA_GeneralAssumptions!$E$89,InputDataA_GeneralAssumptions!$E$88,AP88+(InputDataA_GeneralAssumptions!$E$88-$I88)/(InputDataA_GeneralAssumptions!$E$89-InputDataA_GeneralAssumptions!$D$7))</f>
        <v>0.0235080756247044</v>
      </c>
      <c r="AR88" s="26" t="n">
        <f aca="false">IF(AR82&gt;InputDataA_GeneralAssumptions!$E$89,InputDataA_GeneralAssumptions!$E$88,AQ88+(InputDataA_GeneralAssumptions!$E$88-$I88)/(InputDataA_GeneralAssumptions!$E$89-InputDataA_GeneralAssumptions!$D$7))</f>
        <v>0.0235080756247044</v>
      </c>
      <c r="AS88" s="26" t="n">
        <f aca="false">IF(AS82&gt;InputDataA_GeneralAssumptions!$E$89,InputDataA_GeneralAssumptions!$E$88,AR88+(InputDataA_GeneralAssumptions!$E$88-$I88)/(InputDataA_GeneralAssumptions!$E$89-InputDataA_GeneralAssumptions!$D$7))</f>
        <v>0.0235080756247044</v>
      </c>
      <c r="AT88" s="26" t="n">
        <f aca="false">IF(AT82&gt;InputDataA_GeneralAssumptions!$E$89,InputDataA_GeneralAssumptions!$E$88,AS88+(InputDataA_GeneralAssumptions!$E$88-$I88)/(InputDataA_GeneralAssumptions!$E$89-InputDataA_GeneralAssumptions!$D$7))</f>
        <v>0.0235080756247044</v>
      </c>
      <c r="AU88" s="26" t="n">
        <f aca="false">IF(AU82&gt;InputDataA_GeneralAssumptions!$E$89,InputDataA_GeneralAssumptions!$E$88,AT88+(InputDataA_GeneralAssumptions!$E$88-$I88)/(InputDataA_GeneralAssumptions!$E$89-InputDataA_GeneralAssumptions!$D$7))</f>
        <v>0.0235080756247044</v>
      </c>
      <c r="AV88" s="26" t="n">
        <f aca="false">IF(AV82&gt;InputDataA_GeneralAssumptions!$E$89,InputDataA_GeneralAssumptions!$E$88,AU88+(InputDataA_GeneralAssumptions!$E$88-$I88)/(InputDataA_GeneralAssumptions!$E$89-InputDataA_GeneralAssumptions!$D$7))</f>
        <v>0.0235080756247044</v>
      </c>
      <c r="AW88" s="26" t="n">
        <f aca="false">IF(AW82&gt;InputDataA_GeneralAssumptions!$E$89,InputDataA_GeneralAssumptions!$E$88,AV88+(InputDataA_GeneralAssumptions!$E$88-$I88)/(InputDataA_GeneralAssumptions!$E$89-InputDataA_GeneralAssumptions!$D$7))</f>
        <v>0.0235080756247044</v>
      </c>
      <c r="AX88" s="26" t="n">
        <f aca="false">IF(AX82&gt;InputDataA_GeneralAssumptions!$E$89,InputDataA_GeneralAssumptions!$E$88,AW88+(InputDataA_GeneralAssumptions!$E$88-$I88)/(InputDataA_GeneralAssumptions!$E$89-InputDataA_GeneralAssumptions!$D$7))</f>
        <v>0.0235080756247044</v>
      </c>
      <c r="AY88" s="26" t="n">
        <f aca="false">IF(AY82&gt;InputDataA_GeneralAssumptions!$E$89,InputDataA_GeneralAssumptions!$E$88,AX88+(InputDataA_GeneralAssumptions!$E$88-$I88)/(InputDataA_GeneralAssumptions!$E$89-InputDataA_GeneralAssumptions!$D$7))</f>
        <v>0.0235080756247044</v>
      </c>
      <c r="AZ88" s="26" t="n">
        <f aca="false">IF(AZ82&gt;InputDataA_GeneralAssumptions!$E$89,InputDataA_GeneralAssumptions!$E$88,AY88+(InputDataA_GeneralAssumptions!$E$88-$I88)/(InputDataA_GeneralAssumptions!$E$89-InputDataA_GeneralAssumptions!$D$7))</f>
        <v>0.0235080756247044</v>
      </c>
      <c r="BA88" s="26" t="n">
        <f aca="false">IF(BA82&gt;InputDataA_GeneralAssumptions!$E$89,InputDataA_GeneralAssumptions!$E$88,AZ88+(InputDataA_GeneralAssumptions!$E$88-$I88)/(InputDataA_GeneralAssumptions!$E$89-InputDataA_GeneralAssumptions!$D$7))</f>
        <v>0.0235080756247044</v>
      </c>
      <c r="BB88" s="26" t="n">
        <f aca="false">IF(BB82&gt;InputDataA_GeneralAssumptions!$E$89,InputDataA_GeneralAssumptions!$E$88,BA88+(InputDataA_GeneralAssumptions!$E$88-$I88)/(InputDataA_GeneralAssumptions!$E$89-InputDataA_GeneralAssumptions!$D$7))</f>
        <v>0.0235080756247044</v>
      </c>
      <c r="BC88" s="26" t="n">
        <f aca="false">IF(BC82&gt;InputDataA_GeneralAssumptions!$E$89,InputDataA_GeneralAssumptions!$E$88,BB88+(InputDataA_GeneralAssumptions!$E$88-$I88)/(InputDataA_GeneralAssumptions!$E$89-InputDataA_GeneralAssumptions!$D$7))</f>
        <v>0.0235080756247044</v>
      </c>
      <c r="BD88" s="26" t="n">
        <f aca="false">IF(BD82&gt;InputDataA_GeneralAssumptions!$E$89,InputDataA_GeneralAssumptions!$E$88,BC88+(InputDataA_GeneralAssumptions!$E$88-$I88)/(InputDataA_GeneralAssumptions!$E$89-InputDataA_GeneralAssumptions!$D$7))</f>
        <v>0.0235080756247044</v>
      </c>
      <c r="BE88" s="26" t="n">
        <f aca="false">IF(BE82&gt;InputDataA_GeneralAssumptions!$E$89,InputDataA_GeneralAssumptions!$E$88,BD88+(InputDataA_GeneralAssumptions!$E$88-$I88)/(InputDataA_GeneralAssumptions!$E$89-InputDataA_GeneralAssumptions!$D$7))</f>
        <v>0.0235080756247044</v>
      </c>
      <c r="BF88" s="26" t="n">
        <f aca="false">IF(BF82&gt;InputDataA_GeneralAssumptions!$E$89,InputDataA_GeneralAssumptions!$E$88,BE88+(InputDataA_GeneralAssumptions!$E$88-$I88)/(InputDataA_GeneralAssumptions!$E$89-InputDataA_GeneralAssumptions!$D$7))</f>
        <v>0.0235080756247044</v>
      </c>
      <c r="BG88" s="26" t="n">
        <f aca="false">IF(BG82&gt;InputDataA_GeneralAssumptions!$E$89,InputDataA_GeneralAssumptions!$E$88,BF88+(InputDataA_GeneralAssumptions!$E$88-$I88)/(InputDataA_GeneralAssumptions!$E$89-InputDataA_GeneralAssumptions!$D$7))</f>
        <v>0.0235080756247044</v>
      </c>
      <c r="BH88" s="26" t="n">
        <f aca="false">IF(BH82&gt;InputDataA_GeneralAssumptions!$E$89,InputDataA_GeneralAssumptions!$E$88,BG88+(InputDataA_GeneralAssumptions!$E$88-$I88)/(InputDataA_GeneralAssumptions!$E$89-InputDataA_GeneralAssumptions!$D$7))</f>
        <v>0.0235080756247044</v>
      </c>
      <c r="BI88" s="26" t="n">
        <f aca="false">IF(BI82&gt;InputDataA_GeneralAssumptions!$E$89,InputDataA_GeneralAssumptions!$E$88,BH88+(InputDataA_GeneralAssumptions!$E$88-$I88)/(InputDataA_GeneralAssumptions!$E$89-InputDataA_GeneralAssumptions!$D$7))</f>
        <v>0.0235080756247044</v>
      </c>
      <c r="BJ88" s="26" t="n">
        <f aca="false">IF(BJ82&gt;InputDataA_GeneralAssumptions!$E$89,InputDataA_GeneralAssumptions!$E$88,BI88+(InputDataA_GeneralAssumptions!$E$88-$I88)/(InputDataA_GeneralAssumptions!$E$89-InputDataA_GeneralAssumptions!$D$7))</f>
        <v>0.0235080756247044</v>
      </c>
      <c r="BK88" s="26" t="n">
        <f aca="false">IF(BK82&gt;InputDataA_GeneralAssumptions!$E$89,InputDataA_GeneralAssumptions!$E$88,BJ88+(InputDataA_GeneralAssumptions!$E$88-$I88)/(InputDataA_GeneralAssumptions!$E$89-InputDataA_GeneralAssumptions!$D$7))</f>
        <v>0.0235080756247044</v>
      </c>
      <c r="BL88" s="26" t="n">
        <f aca="false">IF(BL82&gt;InputDataA_GeneralAssumptions!$E$89,InputDataA_GeneralAssumptions!$E$88,BK88+(InputDataA_GeneralAssumptions!$E$88-$I88)/(InputDataA_GeneralAssumptions!$E$89-InputDataA_GeneralAssumptions!$D$7))</f>
        <v>0.0235080756247044</v>
      </c>
      <c r="BM88" s="26" t="n">
        <f aca="false">IF(BM82&gt;InputDataA_GeneralAssumptions!$E$89,InputDataA_GeneralAssumptions!$E$88,BL88+(InputDataA_GeneralAssumptions!$E$88-$I88)/(InputDataA_GeneralAssumptions!$E$89-InputDataA_GeneralAssumptions!$D$7))</f>
        <v>0.0235080756247044</v>
      </c>
      <c r="BN88" s="26" t="n">
        <f aca="false">IF(BN82&gt;InputDataA_GeneralAssumptions!$E$89,InputDataA_GeneralAssumptions!$E$88,BM88+(InputDataA_GeneralAssumptions!$E$88-$I88)/(InputDataA_GeneralAssumptions!$E$89-InputDataA_GeneralAssumptions!$D$7))</f>
        <v>0.0235080756247044</v>
      </c>
      <c r="BO88" s="26" t="n">
        <f aca="false">IF(BO82&gt;InputDataA_GeneralAssumptions!$E$89,InputDataA_GeneralAssumptions!$E$88,BN88+(InputDataA_GeneralAssumptions!$E$88-$I88)/(InputDataA_GeneralAssumptions!$E$89-InputDataA_GeneralAssumptions!$D$7))</f>
        <v>0.0235080756247044</v>
      </c>
      <c r="BP88" s="26" t="n">
        <f aca="false">IF(BP82&gt;InputDataA_GeneralAssumptions!$E$89,InputDataA_GeneralAssumptions!$E$88,BO88+(InputDataA_GeneralAssumptions!$E$88-$I88)/(InputDataA_GeneralAssumptions!$E$89-InputDataA_GeneralAssumptions!$D$7))</f>
        <v>0.0235080756247044</v>
      </c>
      <c r="BQ88" s="26" t="n">
        <f aca="false">IF(BQ82&gt;InputDataA_GeneralAssumptions!$E$89,InputDataA_GeneralAssumptions!$E$88,BP88+(InputDataA_GeneralAssumptions!$E$88-$I88)/(InputDataA_GeneralAssumptions!$E$89-InputDataA_GeneralAssumptions!$D$7))</f>
        <v>0.0235080756247044</v>
      </c>
      <c r="BR88" s="26" t="n">
        <f aca="false">IF(BR82&gt;InputDataA_GeneralAssumptions!$E$89,InputDataA_GeneralAssumptions!$E$88,BQ88+(InputDataA_GeneralAssumptions!$E$88-$I88)/(InputDataA_GeneralAssumptions!$E$89-InputDataA_GeneralAssumptions!$D$7))</f>
        <v>0.0235080756247044</v>
      </c>
      <c r="BS88" s="26" t="n">
        <f aca="false">IF(BS82&gt;InputDataA_GeneralAssumptions!$E$89,InputDataA_GeneralAssumptions!$E$88,BR88+(InputDataA_GeneralAssumptions!$E$88-$I88)/(InputDataA_GeneralAssumptions!$E$89-InputDataA_GeneralAssumptions!$D$7))</f>
        <v>0.0235080756247044</v>
      </c>
      <c r="BT88" s="26" t="n">
        <f aca="false">IF(BT82&gt;InputDataA_GeneralAssumptions!$E$89,InputDataA_GeneralAssumptions!$E$88,BS88+(InputDataA_GeneralAssumptions!$E$88-$I88)/(InputDataA_GeneralAssumptions!$E$89-InputDataA_GeneralAssumptions!$D$7))</f>
        <v>0.0235080756247044</v>
      </c>
      <c r="BU88" s="26" t="n">
        <f aca="false">IF(BU82&gt;InputDataA_GeneralAssumptions!$E$89,InputDataA_GeneralAssumptions!$E$88,BT88+(InputDataA_GeneralAssumptions!$E$88-$I88)/(InputDataA_GeneralAssumptions!$E$89-InputDataA_GeneralAssumptions!$D$7))</f>
        <v>0.0235080756247044</v>
      </c>
      <c r="BV88" s="26" t="n">
        <f aca="false">IF(BV82&gt;InputDataA_GeneralAssumptions!$E$89,InputDataA_GeneralAssumptions!$E$88,BU88+(InputDataA_GeneralAssumptions!$E$88-$I88)/(InputDataA_GeneralAssumptions!$E$89-InputDataA_GeneralAssumptions!$D$7))</f>
        <v>0.0235080756247044</v>
      </c>
      <c r="BW88" s="26" t="n">
        <f aca="false">IF(BW82&gt;InputDataA_GeneralAssumptions!$E$89,InputDataA_GeneralAssumptions!$E$88,BV88+(InputDataA_GeneralAssumptions!$E$88-$I88)/(InputDataA_GeneralAssumptions!$E$89-InputDataA_GeneralAssumptions!$D$7))</f>
        <v>0.0235080756247044</v>
      </c>
    </row>
    <row r="89" customFormat="false" ht="15.75" hidden="false" customHeight="false" outlineLevel="0" collapsed="false">
      <c r="B89" s="59" t="s">
        <v>183</v>
      </c>
      <c r="C89" s="60" t="s">
        <v>94</v>
      </c>
      <c r="D89" s="125" t="n">
        <v>2030</v>
      </c>
      <c r="E89" s="126" t="n">
        <v>2030</v>
      </c>
      <c r="F89" s="136"/>
      <c r="G89" s="114" t="s">
        <v>132</v>
      </c>
      <c r="H89" s="138" t="s">
        <v>100</v>
      </c>
      <c r="I89" s="115" t="n">
        <f aca="false">IF(VLOOKUP(InputDataA_GeneralAssumptions!$D$87,DataSummary!$A$111:$B$112,2,FALSE())=1,I87,I88)</f>
        <v>0.0235080756247044</v>
      </c>
      <c r="J89" s="115" t="n">
        <f aca="false">IF(VLOOKUP(InputDataA_GeneralAssumptions!$D$87,DataSummary!$A$111:$B$112,2,FALSE())=1,J87,J88)</f>
        <v>0.0235080756247044</v>
      </c>
      <c r="K89" s="115" t="n">
        <f aca="false">IF(VLOOKUP(InputDataA_GeneralAssumptions!$D$87,DataSummary!$A$111:$B$112,2,FALSE())=1,K87,K88)</f>
        <v>0.0235080756247044</v>
      </c>
      <c r="L89" s="115" t="n">
        <f aca="false">IF(VLOOKUP(InputDataA_GeneralAssumptions!$D$87,DataSummary!$A$111:$B$112,2,FALSE())=1,L87,L88)</f>
        <v>0.0235080756247044</v>
      </c>
      <c r="M89" s="115" t="n">
        <f aca="false">IF(VLOOKUP(InputDataA_GeneralAssumptions!$D$87,DataSummary!$A$111:$B$112,2,FALSE())=1,M87,M88)</f>
        <v>0.0235080756247044</v>
      </c>
      <c r="N89" s="115" t="n">
        <f aca="false">IF(VLOOKUP(InputDataA_GeneralAssumptions!$D$87,DataSummary!$A$111:$B$112,2,FALSE())=1,N87,N88)</f>
        <v>0.0235080756247044</v>
      </c>
      <c r="O89" s="115" t="n">
        <f aca="false">IF(VLOOKUP(InputDataA_GeneralAssumptions!$D$87,DataSummary!$A$111:$B$112,2,FALSE())=1,O87,O88)</f>
        <v>0.0235080756247044</v>
      </c>
      <c r="P89" s="115" t="n">
        <f aca="false">IF(VLOOKUP(InputDataA_GeneralAssumptions!$D$87,DataSummary!$A$111:$B$112,2,FALSE())=1,P87,P88)</f>
        <v>0.0235080756247044</v>
      </c>
      <c r="Q89" s="115" t="n">
        <f aca="false">IF(VLOOKUP(InputDataA_GeneralAssumptions!$D$87,DataSummary!$A$111:$B$112,2,FALSE())=1,Q87,Q88)</f>
        <v>0.0235080756247044</v>
      </c>
      <c r="R89" s="115" t="n">
        <f aca="false">IF(VLOOKUP(InputDataA_GeneralAssumptions!$D$87,DataSummary!$A$111:$B$112,2,FALSE())=1,R87,R88)</f>
        <v>0.0235080756247044</v>
      </c>
      <c r="S89" s="115" t="n">
        <f aca="false">IF(VLOOKUP(InputDataA_GeneralAssumptions!$D$87,DataSummary!$A$111:$B$112,2,FALSE())=1,S87,S88)</f>
        <v>0.0235080756247044</v>
      </c>
      <c r="T89" s="115" t="n">
        <f aca="false">IF(VLOOKUP(InputDataA_GeneralAssumptions!$D$87,DataSummary!$A$111:$B$112,2,FALSE())=1,T87,T88)</f>
        <v>0.0235080756247044</v>
      </c>
      <c r="U89" s="115" t="n">
        <f aca="false">IF(VLOOKUP(InputDataA_GeneralAssumptions!$D$87,DataSummary!$A$111:$B$112,2,FALSE())=1,U87,U88)</f>
        <v>0.0235080756247044</v>
      </c>
      <c r="V89" s="115" t="n">
        <f aca="false">IF(VLOOKUP(InputDataA_GeneralAssumptions!$D$87,DataSummary!$A$111:$B$112,2,FALSE())=1,V87,V88)</f>
        <v>0.0235080756247044</v>
      </c>
      <c r="W89" s="115" t="n">
        <f aca="false">IF(VLOOKUP(InputDataA_GeneralAssumptions!$D$87,DataSummary!$A$111:$B$112,2,FALSE())=1,W87,W88)</f>
        <v>0.0235080756247044</v>
      </c>
      <c r="X89" s="115" t="n">
        <f aca="false">IF(VLOOKUP(InputDataA_GeneralAssumptions!$D$87,DataSummary!$A$111:$B$112,2,FALSE())=1,X87,X88)</f>
        <v>0.0235080756247044</v>
      </c>
      <c r="Y89" s="115" t="n">
        <f aca="false">IF(VLOOKUP(InputDataA_GeneralAssumptions!$D$87,DataSummary!$A$111:$B$112,2,FALSE())=1,Y87,Y88)</f>
        <v>0.0235080756247044</v>
      </c>
      <c r="Z89" s="115" t="n">
        <f aca="false">IF(VLOOKUP(InputDataA_GeneralAssumptions!$D$87,DataSummary!$A$111:$B$112,2,FALSE())=1,Z87,Z88)</f>
        <v>0.0235080756247044</v>
      </c>
      <c r="AA89" s="115" t="n">
        <f aca="false">IF(VLOOKUP(InputDataA_GeneralAssumptions!$D$87,DataSummary!$A$111:$B$112,2,FALSE())=1,AA87,AA88)</f>
        <v>0.0235080756247044</v>
      </c>
      <c r="AB89" s="115" t="n">
        <f aca="false">IF(VLOOKUP(InputDataA_GeneralAssumptions!$D$87,DataSummary!$A$111:$B$112,2,FALSE())=1,AB87,AB88)</f>
        <v>0.0235080756247044</v>
      </c>
      <c r="AC89" s="115" t="n">
        <f aca="false">IF(VLOOKUP(InputDataA_GeneralAssumptions!$D$87,DataSummary!$A$111:$B$112,2,FALSE())=1,AC87,AC88)</f>
        <v>0.0235080756247044</v>
      </c>
      <c r="AD89" s="115" t="n">
        <f aca="false">IF(VLOOKUP(InputDataA_GeneralAssumptions!$D$87,DataSummary!$A$111:$B$112,2,FALSE())=1,AD87,AD88)</f>
        <v>0.0235080756247044</v>
      </c>
      <c r="AE89" s="115" t="n">
        <f aca="false">IF(VLOOKUP(InputDataA_GeneralAssumptions!$D$87,DataSummary!$A$111:$B$112,2,FALSE())=1,AE87,AE88)</f>
        <v>0.0235080756247044</v>
      </c>
      <c r="AF89" s="115" t="n">
        <f aca="false">IF(VLOOKUP(InputDataA_GeneralAssumptions!$D$87,DataSummary!$A$111:$B$112,2,FALSE())=1,AF87,AF88)</f>
        <v>0.0235080756247044</v>
      </c>
      <c r="AG89" s="115" t="n">
        <f aca="false">IF(VLOOKUP(InputDataA_GeneralAssumptions!$D$87,DataSummary!$A$111:$B$112,2,FALSE())=1,AG87,AG88)</f>
        <v>0.0235080756247044</v>
      </c>
      <c r="AH89" s="115" t="n">
        <f aca="false">IF(VLOOKUP(InputDataA_GeneralAssumptions!$D$87,DataSummary!$A$111:$B$112,2,FALSE())=1,AH87,AH88)</f>
        <v>0.0235080756247044</v>
      </c>
      <c r="AI89" s="115" t="n">
        <f aca="false">IF(VLOOKUP(InputDataA_GeneralAssumptions!$D$87,DataSummary!$A$111:$B$112,2,FALSE())=1,AI87,AI88)</f>
        <v>0.0235080756247044</v>
      </c>
      <c r="AJ89" s="115" t="n">
        <f aca="false">IF(VLOOKUP(InputDataA_GeneralAssumptions!$D$87,DataSummary!$A$111:$B$112,2,FALSE())=1,AJ87,AJ88)</f>
        <v>0.0235080756247044</v>
      </c>
      <c r="AK89" s="115" t="n">
        <f aca="false">IF(VLOOKUP(InputDataA_GeneralAssumptions!$D$87,DataSummary!$A$111:$B$112,2,FALSE())=1,AK87,AK88)</f>
        <v>0.0235080756247044</v>
      </c>
      <c r="AL89" s="115" t="n">
        <f aca="false">IF(VLOOKUP(InputDataA_GeneralAssumptions!$D$87,DataSummary!$A$111:$B$112,2,FALSE())=1,AL87,AL88)</f>
        <v>0.0235080756247044</v>
      </c>
      <c r="AM89" s="115" t="n">
        <f aca="false">IF(VLOOKUP(InputDataA_GeneralAssumptions!$D$87,DataSummary!$A$111:$B$112,2,FALSE())=1,AM87,AM88)</f>
        <v>0.0235080756247044</v>
      </c>
      <c r="AN89" s="115" t="n">
        <f aca="false">IF(VLOOKUP(InputDataA_GeneralAssumptions!$D$87,DataSummary!$A$111:$B$112,2,FALSE())=1,AN87,AN88)</f>
        <v>0.0235080756247044</v>
      </c>
      <c r="AO89" s="115" t="n">
        <f aca="false">IF(VLOOKUP(InputDataA_GeneralAssumptions!$D$87,DataSummary!$A$111:$B$112,2,FALSE())=1,AO87,AO88)</f>
        <v>0.0235080756247044</v>
      </c>
      <c r="AP89" s="115" t="n">
        <f aca="false">IF(VLOOKUP(InputDataA_GeneralAssumptions!$D$87,DataSummary!$A$111:$B$112,2,FALSE())=1,AP87,AP88)</f>
        <v>0.0235080756247044</v>
      </c>
      <c r="AQ89" s="115" t="n">
        <f aca="false">IF(VLOOKUP(InputDataA_GeneralAssumptions!$D$87,DataSummary!$A$111:$B$112,2,FALSE())=1,AQ87,AQ88)</f>
        <v>0.0235080756247044</v>
      </c>
      <c r="AR89" s="115" t="n">
        <f aca="false">IF(VLOOKUP(InputDataA_GeneralAssumptions!$D$87,DataSummary!$A$111:$B$112,2,FALSE())=1,AR87,AR88)</f>
        <v>0.0235080756247044</v>
      </c>
      <c r="AS89" s="115" t="n">
        <f aca="false">IF(VLOOKUP(InputDataA_GeneralAssumptions!$D$87,DataSummary!$A$111:$B$112,2,FALSE())=1,AS87,AS88)</f>
        <v>0.0235080756247044</v>
      </c>
      <c r="AT89" s="115" t="n">
        <f aca="false">IF(VLOOKUP(InputDataA_GeneralAssumptions!$D$87,DataSummary!$A$111:$B$112,2,FALSE())=1,AT87,AT88)</f>
        <v>0.0235080756247044</v>
      </c>
      <c r="AU89" s="115" t="n">
        <f aca="false">IF(VLOOKUP(InputDataA_GeneralAssumptions!$D$87,DataSummary!$A$111:$B$112,2,FALSE())=1,AU87,AU88)</f>
        <v>0.0235080756247044</v>
      </c>
      <c r="AV89" s="115" t="n">
        <f aca="false">IF(VLOOKUP(InputDataA_GeneralAssumptions!$D$87,DataSummary!$A$111:$B$112,2,FALSE())=1,AV87,AV88)</f>
        <v>0.0235080756247044</v>
      </c>
      <c r="AW89" s="115" t="n">
        <f aca="false">IF(VLOOKUP(InputDataA_GeneralAssumptions!$D$87,DataSummary!$A$111:$B$112,2,FALSE())=1,AW87,AW88)</f>
        <v>0.0235080756247044</v>
      </c>
      <c r="AX89" s="115" t="n">
        <f aca="false">IF(VLOOKUP(InputDataA_GeneralAssumptions!$D$87,DataSummary!$A$111:$B$112,2,FALSE())=1,AX87,AX88)</f>
        <v>0.0235080756247044</v>
      </c>
      <c r="AY89" s="115" t="n">
        <f aca="false">IF(VLOOKUP(InputDataA_GeneralAssumptions!$D$87,DataSummary!$A$111:$B$112,2,FALSE())=1,AY87,AY88)</f>
        <v>0.0235080756247044</v>
      </c>
      <c r="AZ89" s="115" t="n">
        <f aca="false">IF(VLOOKUP(InputDataA_GeneralAssumptions!$D$87,DataSummary!$A$111:$B$112,2,FALSE())=1,AZ87,AZ88)</f>
        <v>0.0235080756247044</v>
      </c>
      <c r="BA89" s="115" t="n">
        <f aca="false">IF(VLOOKUP(InputDataA_GeneralAssumptions!$D$87,DataSummary!$A$111:$B$112,2,FALSE())=1,BA87,BA88)</f>
        <v>0.0235080756247044</v>
      </c>
      <c r="BB89" s="115" t="n">
        <f aca="false">IF(VLOOKUP(InputDataA_GeneralAssumptions!$D$87,DataSummary!$A$111:$B$112,2,FALSE())=1,BB87,BB88)</f>
        <v>0.0235080756247044</v>
      </c>
      <c r="BC89" s="115" t="n">
        <f aca="false">IF(VLOOKUP(InputDataA_GeneralAssumptions!$D$87,DataSummary!$A$111:$B$112,2,FALSE())=1,BC87,BC88)</f>
        <v>0.0235080756247044</v>
      </c>
      <c r="BD89" s="115" t="n">
        <f aca="false">IF(VLOOKUP(InputDataA_GeneralAssumptions!$D$87,DataSummary!$A$111:$B$112,2,FALSE())=1,BD87,BD88)</f>
        <v>0.0235080756247044</v>
      </c>
      <c r="BE89" s="115" t="n">
        <f aca="false">IF(VLOOKUP(InputDataA_GeneralAssumptions!$D$87,DataSummary!$A$111:$B$112,2,FALSE())=1,BE87,BE88)</f>
        <v>0.0235080756247044</v>
      </c>
      <c r="BF89" s="115" t="n">
        <f aca="false">IF(VLOOKUP(InputDataA_GeneralAssumptions!$D$87,DataSummary!$A$111:$B$112,2,FALSE())=1,BF87,BF88)</f>
        <v>0.0235080756247044</v>
      </c>
      <c r="BG89" s="115" t="n">
        <f aca="false">IF(VLOOKUP(InputDataA_GeneralAssumptions!$D$87,DataSummary!$A$111:$B$112,2,FALSE())=1,BG87,BG88)</f>
        <v>0.0235080756247044</v>
      </c>
      <c r="BH89" s="115" t="n">
        <f aca="false">IF(VLOOKUP(InputDataA_GeneralAssumptions!$D$87,DataSummary!$A$111:$B$112,2,FALSE())=1,BH87,BH88)</f>
        <v>0.0235080756247044</v>
      </c>
      <c r="BI89" s="115" t="n">
        <f aca="false">IF(VLOOKUP(InputDataA_GeneralAssumptions!$D$87,DataSummary!$A$111:$B$112,2,FALSE())=1,BI87,BI88)</f>
        <v>0.0235080756247044</v>
      </c>
      <c r="BJ89" s="115" t="n">
        <f aca="false">IF(VLOOKUP(InputDataA_GeneralAssumptions!$D$87,DataSummary!$A$111:$B$112,2,FALSE())=1,BJ87,BJ88)</f>
        <v>0.0235080756247044</v>
      </c>
      <c r="BK89" s="115" t="n">
        <f aca="false">IF(VLOOKUP(InputDataA_GeneralAssumptions!$D$87,DataSummary!$A$111:$B$112,2,FALSE())=1,BK87,BK88)</f>
        <v>0.0235080756247044</v>
      </c>
      <c r="BL89" s="115" t="n">
        <f aca="false">IF(VLOOKUP(InputDataA_GeneralAssumptions!$D$87,DataSummary!$A$111:$B$112,2,FALSE())=1,BL87,BL88)</f>
        <v>0.0235080756247044</v>
      </c>
      <c r="BM89" s="115" t="n">
        <f aca="false">IF(VLOOKUP(InputDataA_GeneralAssumptions!$D$87,DataSummary!$A$111:$B$112,2,FALSE())=1,BM87,BM88)</f>
        <v>0.0235080756247044</v>
      </c>
      <c r="BN89" s="115" t="n">
        <f aca="false">IF(VLOOKUP(InputDataA_GeneralAssumptions!$D$87,DataSummary!$A$111:$B$112,2,FALSE())=1,BN87,BN88)</f>
        <v>0.0235080756247044</v>
      </c>
      <c r="BO89" s="115" t="n">
        <f aca="false">IF(VLOOKUP(InputDataA_GeneralAssumptions!$D$87,DataSummary!$A$111:$B$112,2,FALSE())=1,BO87,BO88)</f>
        <v>0.0235080756247044</v>
      </c>
      <c r="BP89" s="115" t="n">
        <f aca="false">IF(VLOOKUP(InputDataA_GeneralAssumptions!$D$87,DataSummary!$A$111:$B$112,2,FALSE())=1,BP87,BP88)</f>
        <v>0.0235080756247044</v>
      </c>
      <c r="BQ89" s="115" t="n">
        <f aca="false">IF(VLOOKUP(InputDataA_GeneralAssumptions!$D$87,DataSummary!$A$111:$B$112,2,FALSE())=1,BQ87,BQ88)</f>
        <v>0.0235080756247044</v>
      </c>
      <c r="BR89" s="115" t="n">
        <f aca="false">IF(VLOOKUP(InputDataA_GeneralAssumptions!$D$87,DataSummary!$A$111:$B$112,2,FALSE())=1,BR87,BR88)</f>
        <v>0.0235080756247044</v>
      </c>
      <c r="BS89" s="115" t="n">
        <f aca="false">IF(VLOOKUP(InputDataA_GeneralAssumptions!$D$87,DataSummary!$A$111:$B$112,2,FALSE())=1,BS87,BS88)</f>
        <v>0.0235080756247044</v>
      </c>
      <c r="BT89" s="115" t="n">
        <f aca="false">IF(VLOOKUP(InputDataA_GeneralAssumptions!$D$87,DataSummary!$A$111:$B$112,2,FALSE())=1,BT87,BT88)</f>
        <v>0.0235080756247044</v>
      </c>
      <c r="BU89" s="115" t="n">
        <f aca="false">IF(VLOOKUP(InputDataA_GeneralAssumptions!$D$87,DataSummary!$A$111:$B$112,2,FALSE())=1,BU87,BU88)</f>
        <v>0.0235080756247044</v>
      </c>
      <c r="BV89" s="115" t="n">
        <f aca="false">IF(VLOOKUP(InputDataA_GeneralAssumptions!$D$87,DataSummary!$A$111:$B$112,2,FALSE())=1,BV87,BV88)</f>
        <v>0.0235080756247044</v>
      </c>
      <c r="BW89" s="115" t="n">
        <f aca="false">IF(VLOOKUP(InputDataA_GeneralAssumptions!$D$87,DataSummary!$A$111:$B$112,2,FALSE())=1,BW87,BW88)</f>
        <v>0.0235080756247044</v>
      </c>
    </row>
    <row r="90" customFormat="false" ht="15.75" hidden="false" customHeight="false" outlineLevel="0" collapsed="false">
      <c r="F90" s="13"/>
      <c r="G90" s="13"/>
      <c r="H90" s="13"/>
    </row>
    <row r="91" customFormat="false" ht="15.75" hidden="false" customHeight="false" outlineLevel="0" collapsed="false">
      <c r="B91" s="47" t="s">
        <v>184</v>
      </c>
      <c r="C91" s="192" t="str">
        <f aca="false">DataSummary!K44</f>
        <v>UN &amp; WDI</v>
      </c>
      <c r="D91" s="66" t="str">
        <f aca="false">DataSummary!N4</f>
        <v>Baseline</v>
      </c>
      <c r="E91" s="67" t="str">
        <f aca="false">DataSummary!N5</f>
        <v>Scenario</v>
      </c>
      <c r="F91" s="101" t="str">
        <f aca="false">D92</f>
        <v>Automatic</v>
      </c>
      <c r="G91" s="193" t="s">
        <v>185</v>
      </c>
      <c r="H91" s="102" t="s">
        <v>117</v>
      </c>
      <c r="I91" s="182" t="n">
        <f aca="false">InputDataA_GeneralAssumptions!$D$7</f>
        <v>2019</v>
      </c>
      <c r="J91" s="104" t="n">
        <f aca="false">I91+1</f>
        <v>2020</v>
      </c>
      <c r="K91" s="104" t="n">
        <f aca="false">J91+1</f>
        <v>2021</v>
      </c>
      <c r="L91" s="104" t="n">
        <f aca="false">K91+1</f>
        <v>2022</v>
      </c>
      <c r="M91" s="104" t="n">
        <f aca="false">L91+1</f>
        <v>2023</v>
      </c>
      <c r="N91" s="104" t="n">
        <f aca="false">M91+1</f>
        <v>2024</v>
      </c>
      <c r="O91" s="104" t="n">
        <f aca="false">N91+1</f>
        <v>2025</v>
      </c>
      <c r="P91" s="104" t="n">
        <f aca="false">O91+1</f>
        <v>2026</v>
      </c>
      <c r="Q91" s="104" t="n">
        <f aca="false">P91+1</f>
        <v>2027</v>
      </c>
      <c r="R91" s="104" t="n">
        <f aca="false">Q91+1</f>
        <v>2028</v>
      </c>
      <c r="S91" s="104" t="n">
        <f aca="false">R91+1</f>
        <v>2029</v>
      </c>
      <c r="T91" s="104" t="n">
        <f aca="false">S91+1</f>
        <v>2030</v>
      </c>
      <c r="U91" s="104" t="n">
        <f aca="false">T91+1</f>
        <v>2031</v>
      </c>
      <c r="V91" s="104" t="n">
        <f aca="false">U91+1</f>
        <v>2032</v>
      </c>
      <c r="W91" s="104" t="n">
        <f aca="false">V91+1</f>
        <v>2033</v>
      </c>
      <c r="X91" s="104" t="n">
        <f aca="false">W91+1</f>
        <v>2034</v>
      </c>
      <c r="Y91" s="104" t="n">
        <f aca="false">X91+1</f>
        <v>2035</v>
      </c>
      <c r="Z91" s="104" t="n">
        <f aca="false">Y91+1</f>
        <v>2036</v>
      </c>
      <c r="AA91" s="104" t="n">
        <f aca="false">Z91+1</f>
        <v>2037</v>
      </c>
      <c r="AB91" s="104" t="n">
        <f aca="false">AA91+1</f>
        <v>2038</v>
      </c>
      <c r="AC91" s="104" t="n">
        <f aca="false">AB91+1</f>
        <v>2039</v>
      </c>
      <c r="AD91" s="104" t="n">
        <f aca="false">AC91+1</f>
        <v>2040</v>
      </c>
      <c r="AE91" s="104" t="n">
        <f aca="false">AD91+1</f>
        <v>2041</v>
      </c>
      <c r="AF91" s="104" t="n">
        <f aca="false">AE91+1</f>
        <v>2042</v>
      </c>
      <c r="AG91" s="104" t="n">
        <f aca="false">AF91+1</f>
        <v>2043</v>
      </c>
      <c r="AH91" s="104" t="n">
        <f aca="false">AG91+1</f>
        <v>2044</v>
      </c>
      <c r="AI91" s="104" t="n">
        <f aca="false">AH91+1</f>
        <v>2045</v>
      </c>
      <c r="AJ91" s="104" t="n">
        <f aca="false">AI91+1</f>
        <v>2046</v>
      </c>
      <c r="AK91" s="104" t="n">
        <f aca="false">AJ91+1</f>
        <v>2047</v>
      </c>
      <c r="AL91" s="104" t="n">
        <f aca="false">AK91+1</f>
        <v>2048</v>
      </c>
      <c r="AM91" s="104" t="n">
        <f aca="false">AL91+1</f>
        <v>2049</v>
      </c>
      <c r="AN91" s="104" t="n">
        <f aca="false">AM91+1</f>
        <v>2050</v>
      </c>
      <c r="AO91" s="104" t="n">
        <f aca="false">AN91+1</f>
        <v>2051</v>
      </c>
      <c r="AP91" s="104" t="n">
        <f aca="false">AO91+1</f>
        <v>2052</v>
      </c>
      <c r="AQ91" s="104" t="n">
        <f aca="false">AP91+1</f>
        <v>2053</v>
      </c>
      <c r="AR91" s="104" t="n">
        <f aca="false">AQ91+1</f>
        <v>2054</v>
      </c>
      <c r="AS91" s="105" t="n">
        <f aca="false">AR91+1</f>
        <v>2055</v>
      </c>
      <c r="AT91" s="104" t="n">
        <f aca="false">AS91+1</f>
        <v>2056</v>
      </c>
      <c r="AU91" s="104" t="n">
        <f aca="false">AT91+1</f>
        <v>2057</v>
      </c>
      <c r="AV91" s="104" t="n">
        <f aca="false">AU91+1</f>
        <v>2058</v>
      </c>
      <c r="AW91" s="104" t="n">
        <f aca="false">AV91+1</f>
        <v>2059</v>
      </c>
      <c r="AX91" s="104" t="n">
        <f aca="false">AW91+1</f>
        <v>2060</v>
      </c>
      <c r="AY91" s="104" t="n">
        <f aca="false">AX91+1</f>
        <v>2061</v>
      </c>
      <c r="AZ91" s="104" t="n">
        <f aca="false">AY91+1</f>
        <v>2062</v>
      </c>
      <c r="BA91" s="104" t="n">
        <f aca="false">AZ91+1</f>
        <v>2063</v>
      </c>
      <c r="BB91" s="104" t="n">
        <f aca="false">BA91+1</f>
        <v>2064</v>
      </c>
      <c r="BC91" s="104" t="n">
        <f aca="false">BB91+1</f>
        <v>2065</v>
      </c>
      <c r="BD91" s="104" t="n">
        <f aca="false">BC91+1</f>
        <v>2066</v>
      </c>
      <c r="BE91" s="104" t="n">
        <f aca="false">BD91+1</f>
        <v>2067</v>
      </c>
      <c r="BF91" s="104" t="n">
        <f aca="false">BE91+1</f>
        <v>2068</v>
      </c>
      <c r="BG91" s="104" t="n">
        <f aca="false">BF91+1</f>
        <v>2069</v>
      </c>
      <c r="BH91" s="104" t="n">
        <f aca="false">BG91+1</f>
        <v>2070</v>
      </c>
      <c r="BI91" s="104" t="n">
        <f aca="false">BH91+1</f>
        <v>2071</v>
      </c>
      <c r="BJ91" s="104" t="n">
        <f aca="false">BI91+1</f>
        <v>2072</v>
      </c>
      <c r="BK91" s="104" t="n">
        <f aca="false">BJ91+1</f>
        <v>2073</v>
      </c>
      <c r="BL91" s="104" t="n">
        <f aca="false">BK91+1</f>
        <v>2074</v>
      </c>
      <c r="BM91" s="104" t="n">
        <f aca="false">BL91+1</f>
        <v>2075</v>
      </c>
      <c r="BN91" s="104" t="n">
        <f aca="false">BM91+1</f>
        <v>2076</v>
      </c>
      <c r="BO91" s="104" t="n">
        <f aca="false">BN91+1</f>
        <v>2077</v>
      </c>
      <c r="BP91" s="104" t="n">
        <f aca="false">BO91+1</f>
        <v>2078</v>
      </c>
      <c r="BQ91" s="104" t="n">
        <f aca="false">BP91+1</f>
        <v>2079</v>
      </c>
      <c r="BR91" s="104" t="n">
        <f aca="false">BQ91+1</f>
        <v>2080</v>
      </c>
      <c r="BS91" s="104" t="n">
        <f aca="false">BR91+1</f>
        <v>2081</v>
      </c>
      <c r="BT91" s="104" t="n">
        <f aca="false">BS91+1</f>
        <v>2082</v>
      </c>
      <c r="BU91" s="104" t="n">
        <f aca="false">BT91+1</f>
        <v>2083</v>
      </c>
      <c r="BV91" s="104" t="n">
        <f aca="false">BU91+1</f>
        <v>2084</v>
      </c>
      <c r="BW91" s="105" t="n">
        <f aca="false">BV91+1</f>
        <v>2085</v>
      </c>
    </row>
    <row r="92" customFormat="false" ht="15.75" hidden="false" customHeight="false" outlineLevel="0" collapsed="false">
      <c r="B92" s="194"/>
      <c r="C92" s="192"/>
      <c r="D92" s="120" t="s">
        <v>129</v>
      </c>
      <c r="E92" s="120"/>
      <c r="F92" s="195" t="str">
        <f aca="false">DataSummary!N4</f>
        <v>Baseline</v>
      </c>
      <c r="G92" s="107" t="s">
        <v>120</v>
      </c>
      <c r="H92" s="108" t="s">
        <v>100</v>
      </c>
      <c r="I92" s="121" t="n">
        <f aca="false">I93</f>
        <v>0.0293460825036125</v>
      </c>
      <c r="J92" s="121" t="n">
        <v>0.03</v>
      </c>
      <c r="K92" s="121" t="n">
        <v>0.0243150383226147</v>
      </c>
      <c r="L92" s="121" t="n">
        <v>0.0241678850950373</v>
      </c>
      <c r="M92" s="121" t="n">
        <v>0.0239754786698019</v>
      </c>
      <c r="N92" s="121" t="n">
        <v>0.0239061795218765</v>
      </c>
      <c r="O92" s="121" t="n">
        <v>0.023868642370845</v>
      </c>
      <c r="P92" s="121" t="n">
        <v>0.0237424704685911</v>
      </c>
      <c r="Q92" s="121" t="n">
        <v>0.0236503266725252</v>
      </c>
      <c r="R92" s="121" t="n">
        <v>0.0235518065094058</v>
      </c>
      <c r="S92" s="121" t="n">
        <v>0.0234110053604639</v>
      </c>
      <c r="T92" s="121" t="n">
        <v>0.023231783360057</v>
      </c>
      <c r="U92" s="121" t="n">
        <v>0.0230873698506111</v>
      </c>
      <c r="V92" s="121" t="n">
        <v>0.0229407760381213</v>
      </c>
      <c r="W92" s="121" t="n">
        <v>0.0227923071804086</v>
      </c>
      <c r="X92" s="121" t="n">
        <v>0.0226422460067015</v>
      </c>
      <c r="Y92" s="121" t="n">
        <v>0.0225226658183553</v>
      </c>
      <c r="Z92" s="121" t="n">
        <v>0.0223687894720468</v>
      </c>
      <c r="AA92" s="121" t="n">
        <v>0.0222141074797639</v>
      </c>
      <c r="AB92" s="121" t="n">
        <v>0.0221183615146463</v>
      </c>
      <c r="AC92" s="121" t="n">
        <v>0.0219892238240862</v>
      </c>
      <c r="AD92" s="121" t="n">
        <v>0.0218580792248504</v>
      </c>
      <c r="AE92" s="121" t="n">
        <v>0.0217530747134451</v>
      </c>
      <c r="AF92" s="121" t="n">
        <v>0.0216447853263095</v>
      </c>
      <c r="AG92" s="121" t="n">
        <v>0.0215068127170719</v>
      </c>
      <c r="AH92" s="121" t="n">
        <v>0.0213940107231594</v>
      </c>
      <c r="AI92" s="121" t="n">
        <v>0.0212275625432106</v>
      </c>
      <c r="AJ92" s="121" t="n">
        <v>0.0211122812296274</v>
      </c>
      <c r="AK92" s="121" t="n">
        <v>0.0209458795796091</v>
      </c>
      <c r="AL92" s="121" t="n">
        <v>0.0208047718690623</v>
      </c>
      <c r="AM92" s="121" t="n">
        <v>0.0206163705763158</v>
      </c>
      <c r="AN92" s="121" t="n">
        <v>0.0204769490038552</v>
      </c>
      <c r="AO92" s="121" t="n">
        <v>0.020314903628631</v>
      </c>
      <c r="AP92" s="121" t="n">
        <v>0.0201321449159682</v>
      </c>
      <c r="AQ92" s="121" t="n">
        <v>0.0199521843077592</v>
      </c>
      <c r="AR92" s="121" t="n">
        <v>0.0197962836685988</v>
      </c>
      <c r="AS92" s="122" t="n">
        <v>0.0196418496771633</v>
      </c>
      <c r="AT92" s="121" t="n">
        <f aca="false">AS92</f>
        <v>0.0196418496771633</v>
      </c>
      <c r="AU92" s="121" t="n">
        <f aca="false">AT92</f>
        <v>0.0196418496771633</v>
      </c>
      <c r="AV92" s="121" t="n">
        <f aca="false">AU92</f>
        <v>0.0196418496771633</v>
      </c>
      <c r="AW92" s="121" t="n">
        <f aca="false">AV92</f>
        <v>0.0196418496771633</v>
      </c>
      <c r="AX92" s="121" t="n">
        <f aca="false">AW92</f>
        <v>0.0196418496771633</v>
      </c>
      <c r="AY92" s="121" t="n">
        <f aca="false">AX92</f>
        <v>0.0196418496771633</v>
      </c>
      <c r="AZ92" s="121" t="n">
        <f aca="false">AY92</f>
        <v>0.0196418496771633</v>
      </c>
      <c r="BA92" s="121" t="n">
        <f aca="false">AZ92</f>
        <v>0.0196418496771633</v>
      </c>
      <c r="BB92" s="121" t="n">
        <f aca="false">BA92</f>
        <v>0.0196418496771633</v>
      </c>
      <c r="BC92" s="121" t="n">
        <f aca="false">BB92</f>
        <v>0.0196418496771633</v>
      </c>
      <c r="BD92" s="121" t="n">
        <f aca="false">BC92</f>
        <v>0.0196418496771633</v>
      </c>
      <c r="BE92" s="121" t="n">
        <f aca="false">BD92</f>
        <v>0.0196418496771633</v>
      </c>
      <c r="BF92" s="121" t="n">
        <f aca="false">BE92</f>
        <v>0.0196418496771633</v>
      </c>
      <c r="BG92" s="121" t="n">
        <f aca="false">BF92</f>
        <v>0.0196418496771633</v>
      </c>
      <c r="BH92" s="121" t="n">
        <f aca="false">BG92</f>
        <v>0.0196418496771633</v>
      </c>
      <c r="BI92" s="121" t="n">
        <f aca="false">BH92</f>
        <v>0.0196418496771633</v>
      </c>
      <c r="BJ92" s="121" t="n">
        <f aca="false">BI92</f>
        <v>0.0196418496771633</v>
      </c>
      <c r="BK92" s="121" t="n">
        <f aca="false">BJ92</f>
        <v>0.0196418496771633</v>
      </c>
      <c r="BL92" s="121" t="n">
        <f aca="false">BK92</f>
        <v>0.0196418496771633</v>
      </c>
      <c r="BM92" s="121" t="n">
        <f aca="false">BL92</f>
        <v>0.0196418496771633</v>
      </c>
      <c r="BN92" s="121" t="n">
        <f aca="false">BM92</f>
        <v>0.0196418496771633</v>
      </c>
      <c r="BO92" s="121" t="n">
        <f aca="false">BN92</f>
        <v>0.0196418496771633</v>
      </c>
      <c r="BP92" s="121" t="n">
        <f aca="false">BO92</f>
        <v>0.0196418496771633</v>
      </c>
      <c r="BQ92" s="121" t="n">
        <f aca="false">BP92</f>
        <v>0.0196418496771633</v>
      </c>
      <c r="BR92" s="121" t="n">
        <f aca="false">BQ92</f>
        <v>0.0196418496771633</v>
      </c>
      <c r="BS92" s="121" t="n">
        <f aca="false">BR92</f>
        <v>0.0196418496771633</v>
      </c>
      <c r="BT92" s="121" t="n">
        <f aca="false">BS92</f>
        <v>0.0196418496771633</v>
      </c>
      <c r="BU92" s="121" t="n">
        <f aca="false">BT92</f>
        <v>0.0196418496771633</v>
      </c>
      <c r="BV92" s="121" t="n">
        <f aca="false">BU92</f>
        <v>0.0196418496771633</v>
      </c>
      <c r="BW92" s="122" t="n">
        <f aca="false">BV92</f>
        <v>0.0196418496771633</v>
      </c>
    </row>
    <row r="93" customFormat="false" ht="15.75" hidden="false" customHeight="false" outlineLevel="0" collapsed="false">
      <c r="B93" s="54" t="s">
        <v>186</v>
      </c>
      <c r="C93" s="55" t="s">
        <v>119</v>
      </c>
      <c r="D93" s="196" t="n">
        <f aca="false">IF(ISNUMBER(DataSummary!D42)=TRUE(),DataSummary!D42,".")</f>
        <v>0.0293460825036125</v>
      </c>
      <c r="E93" s="196"/>
      <c r="F93" s="195"/>
      <c r="G93" s="111" t="s">
        <v>124</v>
      </c>
      <c r="H93" s="108" t="s">
        <v>100</v>
      </c>
      <c r="I93" s="26" t="n">
        <f aca="false">IF(ISNUMBER(DataSummary!F81),DataSummary!F81,"#N/A")</f>
        <v>0.0293460825036125</v>
      </c>
      <c r="J93" s="26" t="n">
        <f aca="false">IF(ISNUMBER(DataSummary!G81),DataSummary!G81,"#N/A")</f>
        <v>0.0292799463412805</v>
      </c>
      <c r="K93" s="26" t="n">
        <f aca="false">IF(ISNUMBER(DataSummary!H81),DataSummary!H81,"#N/A")</f>
        <v>0.0292101827676241</v>
      </c>
      <c r="L93" s="26" t="n">
        <f aca="false">IF(ISNUMBER(DataSummary!I81),DataSummary!I81,"#N/A")</f>
        <v>0.0290153797368005</v>
      </c>
      <c r="M93" s="26" t="n">
        <f aca="false">IF(ISNUMBER(DataSummary!J81),DataSummary!J81,"#N/A")</f>
        <v>0.0289162814586543</v>
      </c>
      <c r="N93" s="26" t="n">
        <f aca="false">IF(ISNUMBER(DataSummary!K81),DataSummary!K81,"#N/A")</f>
        <v>0.0287026406429391</v>
      </c>
      <c r="O93" s="26" t="n">
        <f aca="false">IF(ISNUMBER(DataSummary!L81),DataSummary!L81,"#N/A")</f>
        <v>0.0285811335403727</v>
      </c>
      <c r="P93" s="26" t="n">
        <f aca="false">IF(ISNUMBER(DataSummary!M81),DataSummary!M81,"#N/A")</f>
        <v>0.0283530688304949</v>
      </c>
      <c r="Q93" s="26" t="n">
        <f aca="false">IF(ISNUMBER(DataSummary!N81),DataSummary!N81,"#N/A")</f>
        <v>0.0281677218093404</v>
      </c>
      <c r="R93" s="26" t="n">
        <f aca="false">IF(ISNUMBER(DataSummary!O81),DataSummary!O81,"#N/A")</f>
        <v>0.0279760842405854</v>
      </c>
      <c r="S93" s="26" t="n">
        <f aca="false">IF(ISNUMBER(DataSummary!P81),DataSummary!P81,"#N/A")</f>
        <v>0.0276921741395026</v>
      </c>
      <c r="T93" s="26" t="n">
        <f aca="false">IF(ISNUMBER(DataSummary!Q81),DataSummary!Q81,"#N/A")</f>
        <v>0.0274105672171305</v>
      </c>
      <c r="U93" s="26" t="n">
        <f aca="false">IF(ISNUMBER(DataSummary!R81),DataSummary!R81,"#N/A")</f>
        <v>0.027090355997698</v>
      </c>
      <c r="V93" s="26" t="n">
        <f aca="false">IF(ISNUMBER(DataSummary!S81),DataSummary!S81,"#N/A")</f>
        <v>0.0268160896537923</v>
      </c>
      <c r="W93" s="26" t="n">
        <f aca="false">IF(ISNUMBER(DataSummary!T81),DataSummary!T81,"#N/A")</f>
        <v>0.0265055544728123</v>
      </c>
      <c r="X93" s="26" t="n">
        <f aca="false">IF(ISNUMBER(DataSummary!U81),DataSummary!U81,"#N/A")</f>
        <v>0.02616290108221</v>
      </c>
      <c r="Y93" s="26" t="n">
        <f aca="false">IF(ISNUMBER(DataSummary!V81),DataSummary!V81,"#N/A")</f>
        <v>0.0258288928359975</v>
      </c>
      <c r="Z93" s="26" t="n">
        <f aca="false">IF(ISNUMBER(DataSummary!W81),DataSummary!W81,"#N/A")</f>
        <v>0.0255032104465767</v>
      </c>
      <c r="AA93" s="26" t="n">
        <f aca="false">IF(ISNUMBER(DataSummary!X81),DataSummary!X81,"#N/A")</f>
        <v>0.0251503746174682</v>
      </c>
      <c r="AB93" s="26" t="n">
        <f aca="false">IF(ISNUMBER(DataSummary!Y81),DataSummary!Y81,"#N/A")</f>
        <v>0.0248078506725227</v>
      </c>
      <c r="AC93" s="26" t="n">
        <f aca="false">IF(ISNUMBER(DataSummary!Z81),DataSummary!Z81,"#N/A")</f>
        <v>0.0245086550373321</v>
      </c>
      <c r="AD93" s="26" t="n">
        <f aca="false">IF(ISNUMBER(DataSummary!AA81),DataSummary!AA81,"#N/A")</f>
        <v>0.024151116049544</v>
      </c>
      <c r="AE93" s="26" t="n">
        <f aca="false">IF(ISNUMBER(DataSummary!AB81),DataSummary!AB81,"#N/A")</f>
        <v>0.0238687855000319</v>
      </c>
      <c r="AF93" s="26" t="n">
        <f aca="false">IF(ISNUMBER(DataSummary!AC81),DataSummary!AC81,"#N/A")</f>
        <v>0.0235305117496727</v>
      </c>
      <c r="AG93" s="26" t="n">
        <f aca="false">IF(ISNUMBER(DataSummary!AD81),DataSummary!AD81,"#N/A")</f>
        <v>0.0232331536798514</v>
      </c>
      <c r="AH93" s="26" t="n">
        <f aca="false">IF(ISNUMBER(DataSummary!AE81),DataSummary!AE81,"#N/A")</f>
        <v>0.0228841804547077</v>
      </c>
      <c r="AI93" s="26" t="n">
        <f aca="false">IF(ISNUMBER(DataSummary!AF81),DataSummary!AF81,"#N/A")</f>
        <v>0.0225758589590668</v>
      </c>
      <c r="AJ93" s="26" t="n">
        <f aca="false">IF(ISNUMBER(DataSummary!AG81),DataSummary!AG81,"#N/A")</f>
        <v>0.0222481436171726</v>
      </c>
      <c r="AK93" s="26" t="n">
        <f aca="false">IF(ISNUMBER(DataSummary!AH81),DataSummary!AH81,"#N/A")</f>
        <v>0.0219309231582756</v>
      </c>
      <c r="AL93" s="26" t="n">
        <f aca="false">IF(ISNUMBER(DataSummary!AI81),DataSummary!AI81,"#N/A")</f>
        <v>0.0216509164192924</v>
      </c>
      <c r="AM93" s="26" t="n">
        <f aca="false">IF(ISNUMBER(DataSummary!AJ81),DataSummary!AJ81,"#N/A")</f>
        <v>0.0213253718611719</v>
      </c>
      <c r="AN93" s="26" t="n">
        <f aca="false">IF(ISNUMBER(DataSummary!AK81),DataSummary!AK81,"#N/A")</f>
        <v>0.0210627968888657</v>
      </c>
      <c r="AO93" s="26" t="str">
        <f aca="false">IF(ISNUMBER(DataSummary!AL81),DataSummary!AL81,"#N/A")</f>
        <v>#N/A</v>
      </c>
      <c r="AP93" s="26" t="str">
        <f aca="false">IF(ISNUMBER(DataSummary!AM81),DataSummary!AM81,"#N/A")</f>
        <v>#N/A</v>
      </c>
      <c r="AQ93" s="26" t="str">
        <f aca="false">AP93</f>
        <v>#N/A</v>
      </c>
      <c r="AR93" s="26" t="str">
        <f aca="false">AQ93</f>
        <v>#N/A</v>
      </c>
      <c r="AS93" s="26" t="str">
        <f aca="false">AR93</f>
        <v>#N/A</v>
      </c>
      <c r="AT93" s="26" t="str">
        <f aca="false">AS93</f>
        <v>#N/A</v>
      </c>
      <c r="AU93" s="26" t="str">
        <f aca="false">AT93</f>
        <v>#N/A</v>
      </c>
      <c r="AV93" s="26" t="str">
        <f aca="false">AU93</f>
        <v>#N/A</v>
      </c>
      <c r="AW93" s="26" t="str">
        <f aca="false">AV93</f>
        <v>#N/A</v>
      </c>
      <c r="AX93" s="26" t="str">
        <f aca="false">AW93</f>
        <v>#N/A</v>
      </c>
      <c r="AY93" s="26" t="str">
        <f aca="false">AX93</f>
        <v>#N/A</v>
      </c>
      <c r="AZ93" s="26" t="str">
        <f aca="false">AY93</f>
        <v>#N/A</v>
      </c>
      <c r="BA93" s="26" t="str">
        <f aca="false">AZ93</f>
        <v>#N/A</v>
      </c>
      <c r="BB93" s="26" t="str">
        <f aca="false">BA93</f>
        <v>#N/A</v>
      </c>
      <c r="BC93" s="26" t="str">
        <f aca="false">BB93</f>
        <v>#N/A</v>
      </c>
      <c r="BD93" s="26" t="str">
        <f aca="false">BC93</f>
        <v>#N/A</v>
      </c>
      <c r="BE93" s="26" t="str">
        <f aca="false">BD93</f>
        <v>#N/A</v>
      </c>
      <c r="BF93" s="26" t="str">
        <f aca="false">BE93</f>
        <v>#N/A</v>
      </c>
      <c r="BG93" s="26" t="str">
        <f aca="false">BF93</f>
        <v>#N/A</v>
      </c>
      <c r="BH93" s="26" t="str">
        <f aca="false">BG93</f>
        <v>#N/A</v>
      </c>
      <c r="BI93" s="26" t="str">
        <f aca="false">BH93</f>
        <v>#N/A</v>
      </c>
      <c r="BJ93" s="26" t="str">
        <f aca="false">BI93</f>
        <v>#N/A</v>
      </c>
      <c r="BK93" s="26" t="str">
        <f aca="false">BJ93</f>
        <v>#N/A</v>
      </c>
      <c r="BL93" s="26" t="str">
        <f aca="false">BK93</f>
        <v>#N/A</v>
      </c>
      <c r="BM93" s="26" t="str">
        <f aca="false">BL93</f>
        <v>#N/A</v>
      </c>
      <c r="BN93" s="26" t="str">
        <f aca="false">BM93</f>
        <v>#N/A</v>
      </c>
      <c r="BO93" s="26" t="str">
        <f aca="false">BN93</f>
        <v>#N/A</v>
      </c>
      <c r="BP93" s="26" t="str">
        <f aca="false">BO93</f>
        <v>#N/A</v>
      </c>
      <c r="BQ93" s="26" t="str">
        <f aca="false">BP93</f>
        <v>#N/A</v>
      </c>
      <c r="BR93" s="26" t="str">
        <f aca="false">BQ93</f>
        <v>#N/A</v>
      </c>
      <c r="BS93" s="26" t="str">
        <f aca="false">BR93</f>
        <v>#N/A</v>
      </c>
      <c r="BT93" s="26" t="str">
        <f aca="false">BS93</f>
        <v>#N/A</v>
      </c>
      <c r="BU93" s="26" t="str">
        <f aca="false">BT93</f>
        <v>#N/A</v>
      </c>
      <c r="BV93" s="26" t="str">
        <f aca="false">BU93</f>
        <v>#N/A</v>
      </c>
      <c r="BW93" s="26" t="str">
        <f aca="false">BV93</f>
        <v>#N/A</v>
      </c>
    </row>
    <row r="94" customFormat="false" ht="15.75" hidden="false" customHeight="false" outlineLevel="0" collapsed="false">
      <c r="B94" s="54" t="str">
        <f aca="false">"Automated: Population growth rate by "&amp;DataSummary!AK79&amp;" --&gt;"</f>
        <v>Automated: Population growth rate by 2050 --&gt;</v>
      </c>
      <c r="C94" s="55" t="s">
        <v>119</v>
      </c>
      <c r="D94" s="196" t="n">
        <f aca="false">IF(ISNUMBER(DataSummary!D43)=TRUE(),DataSummary!D43,".")</f>
        <v>0.0210627968888657</v>
      </c>
      <c r="E94" s="196"/>
      <c r="F94" s="195"/>
      <c r="G94" s="114" t="s">
        <v>126</v>
      </c>
      <c r="H94" s="112" t="str">
        <f aca="false">H93</f>
        <v>(e.g. 0.40)</v>
      </c>
      <c r="I94" s="115" t="n">
        <f aca="false">IF(VLOOKUP(InputDataA_GeneralAssumptions!$D$92,DataSummary!$A$111:$B$112,2,FALSE())=1,I92,I93)</f>
        <v>0.0293460825036125</v>
      </c>
      <c r="J94" s="115" t="n">
        <f aca="false">IF(VLOOKUP(InputDataA_GeneralAssumptions!$D$92,DataSummary!$A$111:$B$112,2,FALSE())=1,J92,J93)</f>
        <v>0.0292799463412805</v>
      </c>
      <c r="K94" s="115" t="n">
        <f aca="false">IF(VLOOKUP(InputDataA_GeneralAssumptions!$D$92,DataSummary!$A$111:$B$112,2,FALSE())=1,K92,K93)</f>
        <v>0.0292101827676241</v>
      </c>
      <c r="L94" s="115" t="n">
        <f aca="false">IF(VLOOKUP(InputDataA_GeneralAssumptions!$D$92,DataSummary!$A$111:$B$112,2,FALSE())=1,L92,L93)</f>
        <v>0.0290153797368005</v>
      </c>
      <c r="M94" s="115" t="n">
        <f aca="false">IF(VLOOKUP(InputDataA_GeneralAssumptions!$D$92,DataSummary!$A$111:$B$112,2,FALSE())=1,M92,M93)</f>
        <v>0.0289162814586543</v>
      </c>
      <c r="N94" s="115" t="n">
        <f aca="false">IF(VLOOKUP(InputDataA_GeneralAssumptions!$D$92,DataSummary!$A$111:$B$112,2,FALSE())=1,N92,N93)</f>
        <v>0.0287026406429391</v>
      </c>
      <c r="O94" s="115" t="n">
        <f aca="false">IF(VLOOKUP(InputDataA_GeneralAssumptions!$D$92,DataSummary!$A$111:$B$112,2,FALSE())=1,O92,O93)</f>
        <v>0.0285811335403727</v>
      </c>
      <c r="P94" s="115" t="n">
        <f aca="false">IF(VLOOKUP(InputDataA_GeneralAssumptions!$D$92,DataSummary!$A$111:$B$112,2,FALSE())=1,P92,P93)</f>
        <v>0.0283530688304949</v>
      </c>
      <c r="Q94" s="115" t="n">
        <f aca="false">IF(VLOOKUP(InputDataA_GeneralAssumptions!$D$92,DataSummary!$A$111:$B$112,2,FALSE())=1,Q92,Q93)</f>
        <v>0.0281677218093404</v>
      </c>
      <c r="R94" s="115" t="n">
        <f aca="false">IF(VLOOKUP(InputDataA_GeneralAssumptions!$D$92,DataSummary!$A$111:$B$112,2,FALSE())=1,R92,R93)</f>
        <v>0.0279760842405854</v>
      </c>
      <c r="S94" s="115" t="n">
        <f aca="false">IF(VLOOKUP(InputDataA_GeneralAssumptions!$D$92,DataSummary!$A$111:$B$112,2,FALSE())=1,S92,S93)</f>
        <v>0.0276921741395026</v>
      </c>
      <c r="T94" s="115" t="n">
        <f aca="false">IF(VLOOKUP(InputDataA_GeneralAssumptions!$D$92,DataSummary!$A$111:$B$112,2,FALSE())=1,T92,T93)</f>
        <v>0.0274105672171305</v>
      </c>
      <c r="U94" s="115" t="n">
        <f aca="false">IF(VLOOKUP(InputDataA_GeneralAssumptions!$D$92,DataSummary!$A$111:$B$112,2,FALSE())=1,U92,U93)</f>
        <v>0.027090355997698</v>
      </c>
      <c r="V94" s="115" t="n">
        <f aca="false">IF(VLOOKUP(InputDataA_GeneralAssumptions!$D$92,DataSummary!$A$111:$B$112,2,FALSE())=1,V92,V93)</f>
        <v>0.0268160896537923</v>
      </c>
      <c r="W94" s="115" t="n">
        <f aca="false">IF(VLOOKUP(InputDataA_GeneralAssumptions!$D$92,DataSummary!$A$111:$B$112,2,FALSE())=1,W92,W93)</f>
        <v>0.0265055544728123</v>
      </c>
      <c r="X94" s="115" t="n">
        <f aca="false">IF(VLOOKUP(InputDataA_GeneralAssumptions!$D$92,DataSummary!$A$111:$B$112,2,FALSE())=1,X92,X93)</f>
        <v>0.02616290108221</v>
      </c>
      <c r="Y94" s="115" t="n">
        <f aca="false">IF(VLOOKUP(InputDataA_GeneralAssumptions!$D$92,DataSummary!$A$111:$B$112,2,FALSE())=1,Y92,Y93)</f>
        <v>0.0258288928359975</v>
      </c>
      <c r="Z94" s="115" t="n">
        <f aca="false">IF(VLOOKUP(InputDataA_GeneralAssumptions!$D$92,DataSummary!$A$111:$B$112,2,FALSE())=1,Z92,Z93)</f>
        <v>0.0255032104465767</v>
      </c>
      <c r="AA94" s="115" t="n">
        <f aca="false">IF(VLOOKUP(InputDataA_GeneralAssumptions!$D$92,DataSummary!$A$111:$B$112,2,FALSE())=1,AA92,AA93)</f>
        <v>0.0251503746174682</v>
      </c>
      <c r="AB94" s="115" t="n">
        <f aca="false">IF(VLOOKUP(InputDataA_GeneralAssumptions!$D$92,DataSummary!$A$111:$B$112,2,FALSE())=1,AB92,AB93)</f>
        <v>0.0248078506725227</v>
      </c>
      <c r="AC94" s="115" t="n">
        <f aca="false">IF(VLOOKUP(InputDataA_GeneralAssumptions!$D$92,DataSummary!$A$111:$B$112,2,FALSE())=1,AC92,AC93)</f>
        <v>0.0245086550373321</v>
      </c>
      <c r="AD94" s="115" t="n">
        <f aca="false">IF(VLOOKUP(InputDataA_GeneralAssumptions!$D$92,DataSummary!$A$111:$B$112,2,FALSE())=1,AD92,AD93)</f>
        <v>0.024151116049544</v>
      </c>
      <c r="AE94" s="115" t="n">
        <f aca="false">IF(VLOOKUP(InputDataA_GeneralAssumptions!$D$92,DataSummary!$A$111:$B$112,2,FALSE())=1,AE92,AE93)</f>
        <v>0.0238687855000319</v>
      </c>
      <c r="AF94" s="115" t="n">
        <f aca="false">IF(VLOOKUP(InputDataA_GeneralAssumptions!$D$92,DataSummary!$A$111:$B$112,2,FALSE())=1,AF92,AF93)</f>
        <v>0.0235305117496727</v>
      </c>
      <c r="AG94" s="115" t="n">
        <f aca="false">IF(VLOOKUP(InputDataA_GeneralAssumptions!$D$92,DataSummary!$A$111:$B$112,2,FALSE())=1,AG92,AG93)</f>
        <v>0.0232331536798514</v>
      </c>
      <c r="AH94" s="115" t="n">
        <f aca="false">IF(VLOOKUP(InputDataA_GeneralAssumptions!$D$92,DataSummary!$A$111:$B$112,2,FALSE())=1,AH92,AH93)</f>
        <v>0.0228841804547077</v>
      </c>
      <c r="AI94" s="115" t="n">
        <f aca="false">IF(VLOOKUP(InputDataA_GeneralAssumptions!$D$92,DataSummary!$A$111:$B$112,2,FALSE())=1,AI92,AI93)</f>
        <v>0.0225758589590668</v>
      </c>
      <c r="AJ94" s="115" t="n">
        <f aca="false">IF(VLOOKUP(InputDataA_GeneralAssumptions!$D$92,DataSummary!$A$111:$B$112,2,FALSE())=1,AJ92,AJ93)</f>
        <v>0.0222481436171726</v>
      </c>
      <c r="AK94" s="115" t="n">
        <f aca="false">IF(VLOOKUP(InputDataA_GeneralAssumptions!$D$92,DataSummary!$A$111:$B$112,2,FALSE())=1,AK92,AK93)</f>
        <v>0.0219309231582756</v>
      </c>
      <c r="AL94" s="115" t="n">
        <f aca="false">IF(VLOOKUP(InputDataA_GeneralAssumptions!$D$92,DataSummary!$A$111:$B$112,2,FALSE())=1,AL92,AL93)</f>
        <v>0.0216509164192924</v>
      </c>
      <c r="AM94" s="115" t="n">
        <f aca="false">IF(VLOOKUP(InputDataA_GeneralAssumptions!$D$92,DataSummary!$A$111:$B$112,2,FALSE())=1,AM92,AM93)</f>
        <v>0.0213253718611719</v>
      </c>
      <c r="AN94" s="115" t="n">
        <f aca="false">IF(VLOOKUP(InputDataA_GeneralAssumptions!$D$92,DataSummary!$A$111:$B$112,2,FALSE())=1,AN92,AN93)</f>
        <v>0.0210627968888657</v>
      </c>
      <c r="AO94" s="115" t="str">
        <f aca="false">IF(VLOOKUP(InputDataA_GeneralAssumptions!$D$92,DataSummary!$A$111:$B$112,2,FALSE())=1,AO92,AO93)</f>
        <v>#N/A</v>
      </c>
      <c r="AP94" s="115" t="str">
        <f aca="false">IF(VLOOKUP(InputDataA_GeneralAssumptions!$D$92,DataSummary!$A$111:$B$112,2,FALSE())=1,AP92,AP93)</f>
        <v>#N/A</v>
      </c>
      <c r="AQ94" s="115" t="str">
        <f aca="false">IF(VLOOKUP(InputDataA_GeneralAssumptions!$D$92,DataSummary!$A$111:$B$112,2,FALSE())=1,AQ92,AQ93)</f>
        <v>#N/A</v>
      </c>
      <c r="AR94" s="115" t="str">
        <f aca="false">IF(VLOOKUP(InputDataA_GeneralAssumptions!$D$92,DataSummary!$A$111:$B$112,2,FALSE())=1,AR92,AR93)</f>
        <v>#N/A</v>
      </c>
      <c r="AS94" s="115" t="str">
        <f aca="false">IF(VLOOKUP(InputDataA_GeneralAssumptions!$D$92,DataSummary!$A$111:$B$112,2,FALSE())=1,AS92,AS93)</f>
        <v>#N/A</v>
      </c>
      <c r="AT94" s="115" t="str">
        <f aca="false">IF(VLOOKUP(InputDataA_GeneralAssumptions!$D$92,DataSummary!$A$111:$B$112,2,FALSE())=1,AT92,AT93)</f>
        <v>#N/A</v>
      </c>
      <c r="AU94" s="115" t="str">
        <f aca="false">IF(VLOOKUP(InputDataA_GeneralAssumptions!$D$92,DataSummary!$A$111:$B$112,2,FALSE())=1,AU92,AU93)</f>
        <v>#N/A</v>
      </c>
      <c r="AV94" s="115" t="str">
        <f aca="false">IF(VLOOKUP(InputDataA_GeneralAssumptions!$D$92,DataSummary!$A$111:$B$112,2,FALSE())=1,AV92,AV93)</f>
        <v>#N/A</v>
      </c>
      <c r="AW94" s="115" t="str">
        <f aca="false">IF(VLOOKUP(InputDataA_GeneralAssumptions!$D$92,DataSummary!$A$111:$B$112,2,FALSE())=1,AW92,AW93)</f>
        <v>#N/A</v>
      </c>
      <c r="AX94" s="115" t="str">
        <f aca="false">IF(VLOOKUP(InputDataA_GeneralAssumptions!$D$92,DataSummary!$A$111:$B$112,2,FALSE())=1,AX92,AX93)</f>
        <v>#N/A</v>
      </c>
      <c r="AY94" s="115" t="str">
        <f aca="false">IF(VLOOKUP(InputDataA_GeneralAssumptions!$D$92,DataSummary!$A$111:$B$112,2,FALSE())=1,AY92,AY93)</f>
        <v>#N/A</v>
      </c>
      <c r="AZ94" s="115" t="str">
        <f aca="false">IF(VLOOKUP(InputDataA_GeneralAssumptions!$D$92,DataSummary!$A$111:$B$112,2,FALSE())=1,AZ92,AZ93)</f>
        <v>#N/A</v>
      </c>
      <c r="BA94" s="115" t="str">
        <f aca="false">IF(VLOOKUP(InputDataA_GeneralAssumptions!$D$92,DataSummary!$A$111:$B$112,2,FALSE())=1,BA92,BA93)</f>
        <v>#N/A</v>
      </c>
      <c r="BB94" s="115" t="str">
        <f aca="false">IF(VLOOKUP(InputDataA_GeneralAssumptions!$D$92,DataSummary!$A$111:$B$112,2,FALSE())=1,BB92,BB93)</f>
        <v>#N/A</v>
      </c>
      <c r="BC94" s="115" t="str">
        <f aca="false">IF(VLOOKUP(InputDataA_GeneralAssumptions!$D$92,DataSummary!$A$111:$B$112,2,FALSE())=1,BC92,BC93)</f>
        <v>#N/A</v>
      </c>
      <c r="BD94" s="115" t="str">
        <f aca="false">IF(VLOOKUP(InputDataA_GeneralAssumptions!$D$92,DataSummary!$A$111:$B$112,2,FALSE())=1,BD92,BD93)</f>
        <v>#N/A</v>
      </c>
      <c r="BE94" s="115" t="str">
        <f aca="false">IF(VLOOKUP(InputDataA_GeneralAssumptions!$D$92,DataSummary!$A$111:$B$112,2,FALSE())=1,BE92,BE93)</f>
        <v>#N/A</v>
      </c>
      <c r="BF94" s="115" t="str">
        <f aca="false">IF(VLOOKUP(InputDataA_GeneralAssumptions!$D$92,DataSummary!$A$111:$B$112,2,FALSE())=1,BF92,BF93)</f>
        <v>#N/A</v>
      </c>
      <c r="BG94" s="115" t="str">
        <f aca="false">IF(VLOOKUP(InputDataA_GeneralAssumptions!$D$92,DataSummary!$A$111:$B$112,2,FALSE())=1,BG92,BG93)</f>
        <v>#N/A</v>
      </c>
      <c r="BH94" s="115" t="str">
        <f aca="false">IF(VLOOKUP(InputDataA_GeneralAssumptions!$D$92,DataSummary!$A$111:$B$112,2,FALSE())=1,BH92,BH93)</f>
        <v>#N/A</v>
      </c>
      <c r="BI94" s="115" t="str">
        <f aca="false">IF(VLOOKUP(InputDataA_GeneralAssumptions!$D$92,DataSummary!$A$111:$B$112,2,FALSE())=1,BI92,BI93)</f>
        <v>#N/A</v>
      </c>
      <c r="BJ94" s="115" t="str">
        <f aca="false">IF(VLOOKUP(InputDataA_GeneralAssumptions!$D$92,DataSummary!$A$111:$B$112,2,FALSE())=1,BJ92,BJ93)</f>
        <v>#N/A</v>
      </c>
      <c r="BK94" s="115" t="str">
        <f aca="false">IF(VLOOKUP(InputDataA_GeneralAssumptions!$D$92,DataSummary!$A$111:$B$112,2,FALSE())=1,BK92,BK93)</f>
        <v>#N/A</v>
      </c>
      <c r="BL94" s="115" t="str">
        <f aca="false">IF(VLOOKUP(InputDataA_GeneralAssumptions!$D$92,DataSummary!$A$111:$B$112,2,FALSE())=1,BL92,BL93)</f>
        <v>#N/A</v>
      </c>
      <c r="BM94" s="115" t="str">
        <f aca="false">IF(VLOOKUP(InputDataA_GeneralAssumptions!$D$92,DataSummary!$A$111:$B$112,2,FALSE())=1,BM92,BM93)</f>
        <v>#N/A</v>
      </c>
      <c r="BN94" s="115" t="str">
        <f aca="false">IF(VLOOKUP(InputDataA_GeneralAssumptions!$D$92,DataSummary!$A$111:$B$112,2,FALSE())=1,BN92,BN93)</f>
        <v>#N/A</v>
      </c>
      <c r="BO94" s="115" t="str">
        <f aca="false">IF(VLOOKUP(InputDataA_GeneralAssumptions!$D$92,DataSummary!$A$111:$B$112,2,FALSE())=1,BO92,BO93)</f>
        <v>#N/A</v>
      </c>
      <c r="BP94" s="115" t="str">
        <f aca="false">IF(VLOOKUP(InputDataA_GeneralAssumptions!$D$92,DataSummary!$A$111:$B$112,2,FALSE())=1,BP92,BP93)</f>
        <v>#N/A</v>
      </c>
      <c r="BQ94" s="115" t="str">
        <f aca="false">IF(VLOOKUP(InputDataA_GeneralAssumptions!$D$92,DataSummary!$A$111:$B$112,2,FALSE())=1,BQ92,BQ93)</f>
        <v>#N/A</v>
      </c>
      <c r="BR94" s="115" t="str">
        <f aca="false">IF(VLOOKUP(InputDataA_GeneralAssumptions!$D$92,DataSummary!$A$111:$B$112,2,FALSE())=1,BR92,BR93)</f>
        <v>#N/A</v>
      </c>
      <c r="BS94" s="115" t="str">
        <f aca="false">IF(VLOOKUP(InputDataA_GeneralAssumptions!$D$92,DataSummary!$A$111:$B$112,2,FALSE())=1,BS92,BS93)</f>
        <v>#N/A</v>
      </c>
      <c r="BT94" s="115" t="str">
        <f aca="false">IF(VLOOKUP(InputDataA_GeneralAssumptions!$D$92,DataSummary!$A$111:$B$112,2,FALSE())=1,BT92,BT93)</f>
        <v>#N/A</v>
      </c>
      <c r="BU94" s="115" t="str">
        <f aca="false">IF(VLOOKUP(InputDataA_GeneralAssumptions!$D$92,DataSummary!$A$111:$B$112,2,FALSE())=1,BU92,BU93)</f>
        <v>#N/A</v>
      </c>
      <c r="BV94" s="115" t="str">
        <f aca="false">IF(VLOOKUP(InputDataA_GeneralAssumptions!$D$92,DataSummary!$A$111:$B$112,2,FALSE())=1,BV92,BV93)</f>
        <v>#N/A</v>
      </c>
      <c r="BW94" s="115" t="str">
        <f aca="false">IF(VLOOKUP(InputDataA_GeneralAssumptions!$D$92,DataSummary!$A$111:$B$112,2,FALSE())=1,BW92,BW93)</f>
        <v>#N/A</v>
      </c>
    </row>
    <row r="95" s="135" customFormat="true" ht="15.75" hidden="false" customHeight="false" outlineLevel="0" collapsed="false">
      <c r="A95" s="13"/>
      <c r="B95" s="54"/>
      <c r="C95" s="55"/>
      <c r="D95" s="152"/>
      <c r="E95" s="197"/>
      <c r="F95" s="195"/>
      <c r="G95" s="114"/>
      <c r="H95" s="133"/>
      <c r="I95" s="134"/>
      <c r="J95" s="134"/>
      <c r="K95" s="134"/>
      <c r="L95" s="134"/>
      <c r="M95" s="134"/>
      <c r="N95" s="134"/>
      <c r="O95" s="134"/>
      <c r="P95" s="134"/>
      <c r="Q95" s="134"/>
      <c r="R95" s="134"/>
      <c r="S95" s="134"/>
      <c r="T95" s="134"/>
      <c r="U95" s="134"/>
      <c r="V95" s="134"/>
      <c r="W95" s="134"/>
      <c r="X95" s="134"/>
      <c r="Y95" s="134"/>
      <c r="Z95" s="134"/>
      <c r="AA95" s="134"/>
      <c r="AB95" s="134"/>
      <c r="AC95" s="134"/>
      <c r="AD95" s="134"/>
      <c r="AE95" s="134"/>
      <c r="AF95" s="134"/>
      <c r="AG95" s="134"/>
      <c r="AH95" s="134"/>
      <c r="AI95" s="134"/>
      <c r="AJ95" s="134"/>
      <c r="AK95" s="134"/>
      <c r="AL95" s="134"/>
      <c r="AM95" s="134"/>
      <c r="AN95" s="134"/>
      <c r="AO95" s="134"/>
      <c r="AP95" s="134"/>
      <c r="AQ95" s="134"/>
      <c r="AR95" s="134"/>
      <c r="AS95" s="134"/>
      <c r="AT95" s="134"/>
      <c r="AU95" s="134"/>
      <c r="AV95" s="134"/>
      <c r="AW95" s="134"/>
      <c r="AX95" s="134"/>
      <c r="AY95" s="134"/>
      <c r="AZ95" s="134"/>
      <c r="BA95" s="134"/>
      <c r="BB95" s="134"/>
      <c r="BC95" s="134"/>
      <c r="BD95" s="134"/>
      <c r="BE95" s="134"/>
      <c r="BF95" s="134"/>
      <c r="BG95" s="134"/>
      <c r="BH95" s="134"/>
      <c r="BI95" s="134"/>
      <c r="BJ95" s="134"/>
      <c r="BK95" s="134"/>
      <c r="BL95" s="134"/>
      <c r="BM95" s="134"/>
      <c r="BN95" s="134"/>
      <c r="BO95" s="134"/>
      <c r="BP95" s="134"/>
      <c r="BQ95" s="134"/>
      <c r="BR95" s="134"/>
      <c r="BS95" s="134"/>
      <c r="BT95" s="134"/>
      <c r="BU95" s="134"/>
      <c r="BV95" s="134"/>
      <c r="BW95" s="134"/>
    </row>
    <row r="96" customFormat="false" ht="15.75" hidden="false" customHeight="false" outlineLevel="0" collapsed="false">
      <c r="B96" s="194"/>
      <c r="C96" s="198"/>
      <c r="D96" s="199"/>
      <c r="E96" s="200"/>
      <c r="F96" s="195" t="str">
        <f aca="false">DataSummary!N5</f>
        <v>Scenario</v>
      </c>
      <c r="G96" s="107" t="s">
        <v>120</v>
      </c>
      <c r="H96" s="108" t="s">
        <v>121</v>
      </c>
      <c r="I96" s="121" t="n">
        <f aca="false">I97</f>
        <v>0.0293460825036125</v>
      </c>
      <c r="J96" s="121" t="n">
        <v>0.03</v>
      </c>
      <c r="K96" s="121" t="n">
        <v>0.0243150383226147</v>
      </c>
      <c r="L96" s="121" t="n">
        <v>0.0241678850950373</v>
      </c>
      <c r="M96" s="121" t="n">
        <v>0.0239754786698019</v>
      </c>
      <c r="N96" s="121" t="n">
        <v>0.0239061795218765</v>
      </c>
      <c r="O96" s="121" t="n">
        <v>0.023868642370845</v>
      </c>
      <c r="P96" s="121" t="n">
        <v>0.0237424704685911</v>
      </c>
      <c r="Q96" s="121" t="n">
        <v>0.0236503266725252</v>
      </c>
      <c r="R96" s="121" t="n">
        <v>0.0235518065094058</v>
      </c>
      <c r="S96" s="121" t="n">
        <v>0.0234110053604639</v>
      </c>
      <c r="T96" s="121" t="n">
        <v>0.023231783360057</v>
      </c>
      <c r="U96" s="121" t="n">
        <v>0.0230873698506111</v>
      </c>
      <c r="V96" s="121" t="n">
        <v>0.0229407760381213</v>
      </c>
      <c r="W96" s="121" t="n">
        <v>0.0227923071804086</v>
      </c>
      <c r="X96" s="121" t="n">
        <v>0.0226422460067015</v>
      </c>
      <c r="Y96" s="121" t="n">
        <v>0.0225226658183553</v>
      </c>
      <c r="Z96" s="121" t="n">
        <v>0.0223687894720468</v>
      </c>
      <c r="AA96" s="121" t="n">
        <v>0.0222141074797639</v>
      </c>
      <c r="AB96" s="121" t="n">
        <v>0.0221183615146463</v>
      </c>
      <c r="AC96" s="121" t="n">
        <v>0.0219892238240862</v>
      </c>
      <c r="AD96" s="121" t="n">
        <v>0.0218580792248504</v>
      </c>
      <c r="AE96" s="121" t="n">
        <v>0.0217530747134451</v>
      </c>
      <c r="AF96" s="121" t="n">
        <v>0.0216447853263095</v>
      </c>
      <c r="AG96" s="121" t="n">
        <v>0.0215068127170719</v>
      </c>
      <c r="AH96" s="121" t="n">
        <v>0.0213940107231594</v>
      </c>
      <c r="AI96" s="121" t="n">
        <v>0.0212275625432106</v>
      </c>
      <c r="AJ96" s="121" t="n">
        <v>0.0211122812296274</v>
      </c>
      <c r="AK96" s="121" t="n">
        <v>0.0209458795796091</v>
      </c>
      <c r="AL96" s="121" t="n">
        <v>0.0208047718690623</v>
      </c>
      <c r="AM96" s="121" t="n">
        <v>0.0206163705763158</v>
      </c>
      <c r="AN96" s="121" t="n">
        <v>0.0204769490038552</v>
      </c>
      <c r="AO96" s="121" t="n">
        <v>0.020314903628631</v>
      </c>
      <c r="AP96" s="121" t="n">
        <v>0.0201321449159682</v>
      </c>
      <c r="AQ96" s="121" t="n">
        <v>0.0199521843077592</v>
      </c>
      <c r="AR96" s="121" t="n">
        <v>0.0197962836685988</v>
      </c>
      <c r="AS96" s="122" t="n">
        <v>0.0196418496771633</v>
      </c>
      <c r="AT96" s="121" t="n">
        <v>0.0196418496771633</v>
      </c>
      <c r="AU96" s="121" t="n">
        <v>0.0196418496771633</v>
      </c>
      <c r="AV96" s="121" t="n">
        <v>0.0196418496771633</v>
      </c>
      <c r="AW96" s="121" t="n">
        <v>0.0196418496771633</v>
      </c>
      <c r="AX96" s="121" t="n">
        <v>0.0196418496771633</v>
      </c>
      <c r="AY96" s="121" t="n">
        <v>0.0196418496771633</v>
      </c>
      <c r="AZ96" s="121" t="n">
        <v>0.0196418496771633</v>
      </c>
      <c r="BA96" s="121" t="n">
        <v>0.0196418496771633</v>
      </c>
      <c r="BB96" s="121" t="n">
        <v>0.0196418496771633</v>
      </c>
      <c r="BC96" s="121" t="n">
        <v>0.0196418496771633</v>
      </c>
      <c r="BD96" s="121" t="n">
        <v>0.0196418496771633</v>
      </c>
      <c r="BE96" s="121" t="n">
        <v>0.0196418496771633</v>
      </c>
      <c r="BF96" s="121" t="n">
        <v>0.0196418496771633</v>
      </c>
      <c r="BG96" s="121" t="n">
        <v>0.0196418496771633</v>
      </c>
      <c r="BH96" s="121" t="n">
        <v>0.0196418496771633</v>
      </c>
      <c r="BI96" s="121" t="n">
        <v>0.0196418496771633</v>
      </c>
      <c r="BJ96" s="121" t="n">
        <v>0.0196418496771633</v>
      </c>
      <c r="BK96" s="121" t="n">
        <v>0.0196418496771633</v>
      </c>
      <c r="BL96" s="121" t="n">
        <v>0.0196418496771633</v>
      </c>
      <c r="BM96" s="121" t="n">
        <v>0.0196418496771633</v>
      </c>
      <c r="BN96" s="121" t="n">
        <v>0.0196418496771633</v>
      </c>
      <c r="BO96" s="121" t="n">
        <v>0.0196418496771633</v>
      </c>
      <c r="BP96" s="121" t="n">
        <v>0.0196418496771633</v>
      </c>
      <c r="BQ96" s="121" t="n">
        <v>0.0196418496771633</v>
      </c>
      <c r="BR96" s="121" t="n">
        <v>0.0196418496771633</v>
      </c>
      <c r="BS96" s="121" t="n">
        <v>0.0196418496771633</v>
      </c>
      <c r="BT96" s="121" t="n">
        <v>0.0196418496771633</v>
      </c>
      <c r="BU96" s="121" t="n">
        <v>0.0196418496771633</v>
      </c>
      <c r="BV96" s="121" t="n">
        <v>0.0196418496771633</v>
      </c>
      <c r="BW96" s="122" t="n">
        <v>0.0196418496771633</v>
      </c>
    </row>
    <row r="97" customFormat="false" ht="15.75" hidden="false" customHeight="false" outlineLevel="0" collapsed="false">
      <c r="B97" s="194"/>
      <c r="C97" s="55"/>
      <c r="D97" s="199"/>
      <c r="E97" s="201"/>
      <c r="F97" s="195"/>
      <c r="G97" s="111" t="s">
        <v>124</v>
      </c>
      <c r="H97" s="112" t="s">
        <v>121</v>
      </c>
      <c r="I97" s="26" t="n">
        <f aca="false">IF(ISNUMBER(DataSummary!F81),DataSummary!F81,"#N/A")</f>
        <v>0.0293460825036125</v>
      </c>
      <c r="J97" s="26" t="n">
        <f aca="false">IF(ISNUMBER(DataSummary!G81),DataSummary!G81,"#N/A")</f>
        <v>0.0292799463412805</v>
      </c>
      <c r="K97" s="26" t="n">
        <f aca="false">IF(ISNUMBER(DataSummary!H81),DataSummary!H81,"#N/A")</f>
        <v>0.0292101827676241</v>
      </c>
      <c r="L97" s="26" t="n">
        <f aca="false">IF(ISNUMBER(DataSummary!I81),DataSummary!I81,"#N/A")</f>
        <v>0.0290153797368005</v>
      </c>
      <c r="M97" s="26" t="n">
        <f aca="false">IF(ISNUMBER(DataSummary!J81),DataSummary!J81,"#N/A")</f>
        <v>0.0289162814586543</v>
      </c>
      <c r="N97" s="26" t="n">
        <f aca="false">IF(ISNUMBER(DataSummary!K81),DataSummary!K81,"#N/A")</f>
        <v>0.0287026406429391</v>
      </c>
      <c r="O97" s="26" t="n">
        <f aca="false">IF(ISNUMBER(DataSummary!L81),DataSummary!L81,"#N/A")</f>
        <v>0.0285811335403727</v>
      </c>
      <c r="P97" s="26" t="n">
        <f aca="false">IF(ISNUMBER(DataSummary!M81),DataSummary!M81,"#N/A")</f>
        <v>0.0283530688304949</v>
      </c>
      <c r="Q97" s="26" t="n">
        <f aca="false">IF(ISNUMBER(DataSummary!N81),DataSummary!N81,"#N/A")</f>
        <v>0.0281677218093404</v>
      </c>
      <c r="R97" s="26" t="n">
        <f aca="false">IF(ISNUMBER(DataSummary!O81),DataSummary!O81,"#N/A")</f>
        <v>0.0279760842405854</v>
      </c>
      <c r="S97" s="26" t="n">
        <f aca="false">IF(ISNUMBER(DataSummary!P81),DataSummary!P81,"#N/A")</f>
        <v>0.0276921741395026</v>
      </c>
      <c r="T97" s="26" t="n">
        <f aca="false">IF(ISNUMBER(DataSummary!Q81),DataSummary!Q81,"#N/A")</f>
        <v>0.0274105672171305</v>
      </c>
      <c r="U97" s="26" t="n">
        <f aca="false">IF(ISNUMBER(DataSummary!R81),DataSummary!R81,"#N/A")</f>
        <v>0.027090355997698</v>
      </c>
      <c r="V97" s="26" t="n">
        <f aca="false">IF(ISNUMBER(DataSummary!S81),DataSummary!S81,"#N/A")</f>
        <v>0.0268160896537923</v>
      </c>
      <c r="W97" s="26" t="n">
        <f aca="false">IF(ISNUMBER(DataSummary!T81),DataSummary!T81,"#N/A")</f>
        <v>0.0265055544728123</v>
      </c>
      <c r="X97" s="26" t="n">
        <f aca="false">IF(ISNUMBER(DataSummary!U81),DataSummary!U81,"#N/A")</f>
        <v>0.02616290108221</v>
      </c>
      <c r="Y97" s="26" t="n">
        <f aca="false">IF(ISNUMBER(DataSummary!V81),DataSummary!V81,"#N/A")</f>
        <v>0.0258288928359975</v>
      </c>
      <c r="Z97" s="26" t="n">
        <f aca="false">IF(ISNUMBER(DataSummary!W81),DataSummary!W81,"#N/A")</f>
        <v>0.0255032104465767</v>
      </c>
      <c r="AA97" s="26" t="n">
        <f aca="false">IF(ISNUMBER(DataSummary!X81),DataSummary!X81,"#N/A")</f>
        <v>0.0251503746174682</v>
      </c>
      <c r="AB97" s="26" t="n">
        <f aca="false">IF(ISNUMBER(DataSummary!Y81),DataSummary!Y81,"#N/A")</f>
        <v>0.0248078506725227</v>
      </c>
      <c r="AC97" s="26" t="n">
        <f aca="false">IF(ISNUMBER(DataSummary!Z81),DataSummary!Z81,"#N/A")</f>
        <v>0.0245086550373321</v>
      </c>
      <c r="AD97" s="26" t="n">
        <f aca="false">IF(ISNUMBER(DataSummary!AA81),DataSummary!AA81,"#N/A")</f>
        <v>0.024151116049544</v>
      </c>
      <c r="AE97" s="26" t="n">
        <f aca="false">IF(ISNUMBER(DataSummary!AB81),DataSummary!AB81,"#N/A")</f>
        <v>0.0238687855000319</v>
      </c>
      <c r="AF97" s="26" t="n">
        <f aca="false">IF(ISNUMBER(DataSummary!AC81),DataSummary!AC81,"#N/A")</f>
        <v>0.0235305117496727</v>
      </c>
      <c r="AG97" s="26" t="n">
        <f aca="false">IF(ISNUMBER(DataSummary!AD81),DataSummary!AD81,"#N/A")</f>
        <v>0.0232331536798514</v>
      </c>
      <c r="AH97" s="26" t="n">
        <f aca="false">IF(ISNUMBER(DataSummary!AE81),DataSummary!AE81,"#N/A")</f>
        <v>0.0228841804547077</v>
      </c>
      <c r="AI97" s="26" t="n">
        <f aca="false">IF(ISNUMBER(DataSummary!AF81),DataSummary!AF81,"#N/A")</f>
        <v>0.0225758589590668</v>
      </c>
      <c r="AJ97" s="26" t="n">
        <f aca="false">IF(ISNUMBER(DataSummary!AG81),DataSummary!AG81,"#N/A")</f>
        <v>0.0222481436171726</v>
      </c>
      <c r="AK97" s="26" t="n">
        <f aca="false">IF(ISNUMBER(DataSummary!AH81),DataSummary!AH81,"#N/A")</f>
        <v>0.0219309231582756</v>
      </c>
      <c r="AL97" s="26" t="n">
        <f aca="false">IF(ISNUMBER(DataSummary!AI81),DataSummary!AI81,"#N/A")</f>
        <v>0.0216509164192924</v>
      </c>
      <c r="AM97" s="26" t="n">
        <f aca="false">IF(ISNUMBER(DataSummary!AJ81),DataSummary!AJ81,"#N/A")</f>
        <v>0.0213253718611719</v>
      </c>
      <c r="AN97" s="26" t="n">
        <f aca="false">IF(ISNUMBER(DataSummary!AK81),DataSummary!AK81,"#N/A")</f>
        <v>0.0210627968888657</v>
      </c>
      <c r="AO97" s="26" t="str">
        <f aca="false">IF(ISNUMBER(DataSummary!AL81),DataSummary!AL81,"#N/A")</f>
        <v>#N/A</v>
      </c>
      <c r="AP97" s="26" t="str">
        <f aca="false">IF(ISNUMBER(DataSummary!AM81),DataSummary!AM81,"#N/A")</f>
        <v>#N/A</v>
      </c>
      <c r="AQ97" s="26" t="str">
        <f aca="false">AP97</f>
        <v>#N/A</v>
      </c>
      <c r="AR97" s="26" t="str">
        <f aca="false">AQ97</f>
        <v>#N/A</v>
      </c>
      <c r="AS97" s="26" t="str">
        <f aca="false">AR97</f>
        <v>#N/A</v>
      </c>
      <c r="AT97" s="26" t="str">
        <f aca="false">AS97</f>
        <v>#N/A</v>
      </c>
      <c r="AU97" s="26" t="str">
        <f aca="false">AT97</f>
        <v>#N/A</v>
      </c>
      <c r="AV97" s="26" t="str">
        <f aca="false">AU97</f>
        <v>#N/A</v>
      </c>
      <c r="AW97" s="26" t="str">
        <f aca="false">AV97</f>
        <v>#N/A</v>
      </c>
      <c r="AX97" s="26" t="str">
        <f aca="false">AW97</f>
        <v>#N/A</v>
      </c>
      <c r="AY97" s="26" t="str">
        <f aca="false">AX97</f>
        <v>#N/A</v>
      </c>
      <c r="AZ97" s="26" t="str">
        <f aca="false">AY97</f>
        <v>#N/A</v>
      </c>
      <c r="BA97" s="26" t="str">
        <f aca="false">AZ97</f>
        <v>#N/A</v>
      </c>
      <c r="BB97" s="26" t="str">
        <f aca="false">BA97</f>
        <v>#N/A</v>
      </c>
      <c r="BC97" s="26" t="str">
        <f aca="false">BB97</f>
        <v>#N/A</v>
      </c>
      <c r="BD97" s="26" t="str">
        <f aca="false">BC97</f>
        <v>#N/A</v>
      </c>
      <c r="BE97" s="26" t="str">
        <f aca="false">BD97</f>
        <v>#N/A</v>
      </c>
      <c r="BF97" s="26" t="str">
        <f aca="false">BE97</f>
        <v>#N/A</v>
      </c>
      <c r="BG97" s="26" t="str">
        <f aca="false">BF97</f>
        <v>#N/A</v>
      </c>
      <c r="BH97" s="26" t="str">
        <f aca="false">BG97</f>
        <v>#N/A</v>
      </c>
      <c r="BI97" s="26" t="str">
        <f aca="false">BH97</f>
        <v>#N/A</v>
      </c>
      <c r="BJ97" s="26" t="str">
        <f aca="false">BI97</f>
        <v>#N/A</v>
      </c>
      <c r="BK97" s="26" t="str">
        <f aca="false">BJ97</f>
        <v>#N/A</v>
      </c>
      <c r="BL97" s="26" t="str">
        <f aca="false">BK97</f>
        <v>#N/A</v>
      </c>
      <c r="BM97" s="26" t="str">
        <f aca="false">BL97</f>
        <v>#N/A</v>
      </c>
      <c r="BN97" s="26" t="str">
        <f aca="false">BM97</f>
        <v>#N/A</v>
      </c>
      <c r="BO97" s="26" t="str">
        <f aca="false">BN97</f>
        <v>#N/A</v>
      </c>
      <c r="BP97" s="26" t="str">
        <f aca="false">BO97</f>
        <v>#N/A</v>
      </c>
      <c r="BQ97" s="26" t="str">
        <f aca="false">BP97</f>
        <v>#N/A</v>
      </c>
      <c r="BR97" s="26" t="str">
        <f aca="false">BQ97</f>
        <v>#N/A</v>
      </c>
      <c r="BS97" s="26" t="str">
        <f aca="false">BR97</f>
        <v>#N/A</v>
      </c>
      <c r="BT97" s="26" t="str">
        <f aca="false">BS97</f>
        <v>#N/A</v>
      </c>
      <c r="BU97" s="26" t="str">
        <f aca="false">BT97</f>
        <v>#N/A</v>
      </c>
      <c r="BV97" s="26" t="str">
        <f aca="false">BU97</f>
        <v>#N/A</v>
      </c>
      <c r="BW97" s="26" t="str">
        <f aca="false">BV97</f>
        <v>#N/A</v>
      </c>
    </row>
    <row r="98" customFormat="false" ht="15.75" hidden="false" customHeight="false" outlineLevel="0" collapsed="false">
      <c r="B98" s="194"/>
      <c r="C98" s="55"/>
      <c r="D98" s="199"/>
      <c r="E98" s="201"/>
      <c r="F98" s="195"/>
      <c r="G98" s="114" t="s">
        <v>132</v>
      </c>
      <c r="H98" s="138" t="str">
        <f aca="false">H97</f>
        <v>(e.g. 0.02)</v>
      </c>
      <c r="I98" s="115" t="n">
        <f aca="false">IF(VLOOKUP(InputDataA_GeneralAssumptions!$D$92,DataSummary!$A$111:$B$112,2,FALSE())=1,I96,I97)</f>
        <v>0.0293460825036125</v>
      </c>
      <c r="J98" s="115" t="n">
        <f aca="false">IF(VLOOKUP(InputDataA_GeneralAssumptions!$D$92,DataSummary!$A$111:$B$112,2,FALSE())=1,J96,J97)</f>
        <v>0.0292799463412805</v>
      </c>
      <c r="K98" s="115" t="n">
        <f aca="false">IF(VLOOKUP(InputDataA_GeneralAssumptions!$D$92,DataSummary!$A$111:$B$112,2,FALSE())=1,K96,K97)</f>
        <v>0.0292101827676241</v>
      </c>
      <c r="L98" s="115" t="n">
        <f aca="false">IF(VLOOKUP(InputDataA_GeneralAssumptions!$D$92,DataSummary!$A$111:$B$112,2,FALSE())=1,L96,L97)</f>
        <v>0.0290153797368005</v>
      </c>
      <c r="M98" s="115" t="n">
        <f aca="false">IF(VLOOKUP(InputDataA_GeneralAssumptions!$D$92,DataSummary!$A$111:$B$112,2,FALSE())=1,M96,M97)</f>
        <v>0.0289162814586543</v>
      </c>
      <c r="N98" s="115" t="n">
        <f aca="false">IF(VLOOKUP(InputDataA_GeneralAssumptions!$D$92,DataSummary!$A$111:$B$112,2,FALSE())=1,N96,N97)</f>
        <v>0.0287026406429391</v>
      </c>
      <c r="O98" s="115" t="n">
        <f aca="false">IF(VLOOKUP(InputDataA_GeneralAssumptions!$D$92,DataSummary!$A$111:$B$112,2,FALSE())=1,O96,O97)</f>
        <v>0.0285811335403727</v>
      </c>
      <c r="P98" s="115" t="n">
        <f aca="false">IF(VLOOKUP(InputDataA_GeneralAssumptions!$D$92,DataSummary!$A$111:$B$112,2,FALSE())=1,P96,P97)</f>
        <v>0.0283530688304949</v>
      </c>
      <c r="Q98" s="115" t="n">
        <f aca="false">IF(VLOOKUP(InputDataA_GeneralAssumptions!$D$92,DataSummary!$A$111:$B$112,2,FALSE())=1,Q96,Q97)</f>
        <v>0.0281677218093404</v>
      </c>
      <c r="R98" s="115" t="n">
        <f aca="false">IF(VLOOKUP(InputDataA_GeneralAssumptions!$D$92,DataSummary!$A$111:$B$112,2,FALSE())=1,R96,R97)</f>
        <v>0.0279760842405854</v>
      </c>
      <c r="S98" s="115" t="n">
        <f aca="false">IF(VLOOKUP(InputDataA_GeneralAssumptions!$D$92,DataSummary!$A$111:$B$112,2,FALSE())=1,S96,S97)</f>
        <v>0.0276921741395026</v>
      </c>
      <c r="T98" s="115" t="n">
        <f aca="false">IF(VLOOKUP(InputDataA_GeneralAssumptions!$D$92,DataSummary!$A$111:$B$112,2,FALSE())=1,T96,T97)</f>
        <v>0.0274105672171305</v>
      </c>
      <c r="U98" s="115" t="n">
        <f aca="false">IF(VLOOKUP(InputDataA_GeneralAssumptions!$D$92,DataSummary!$A$111:$B$112,2,FALSE())=1,U96,U97)</f>
        <v>0.027090355997698</v>
      </c>
      <c r="V98" s="115" t="n">
        <f aca="false">IF(VLOOKUP(InputDataA_GeneralAssumptions!$D$92,DataSummary!$A$111:$B$112,2,FALSE())=1,V96,V97)</f>
        <v>0.0268160896537923</v>
      </c>
      <c r="W98" s="115" t="n">
        <f aca="false">IF(VLOOKUP(InputDataA_GeneralAssumptions!$D$92,DataSummary!$A$111:$B$112,2,FALSE())=1,W96,W97)</f>
        <v>0.0265055544728123</v>
      </c>
      <c r="X98" s="115" t="n">
        <f aca="false">IF(VLOOKUP(InputDataA_GeneralAssumptions!$D$92,DataSummary!$A$111:$B$112,2,FALSE())=1,X96,X97)</f>
        <v>0.02616290108221</v>
      </c>
      <c r="Y98" s="115" t="n">
        <f aca="false">IF(VLOOKUP(InputDataA_GeneralAssumptions!$D$92,DataSummary!$A$111:$B$112,2,FALSE())=1,Y96,Y97)</f>
        <v>0.0258288928359975</v>
      </c>
      <c r="Z98" s="115" t="n">
        <f aca="false">IF(VLOOKUP(InputDataA_GeneralAssumptions!$D$92,DataSummary!$A$111:$B$112,2,FALSE())=1,Z96,Z97)</f>
        <v>0.0255032104465767</v>
      </c>
      <c r="AA98" s="115" t="n">
        <f aca="false">IF(VLOOKUP(InputDataA_GeneralAssumptions!$D$92,DataSummary!$A$111:$B$112,2,FALSE())=1,AA96,AA97)</f>
        <v>0.0251503746174682</v>
      </c>
      <c r="AB98" s="115" t="n">
        <f aca="false">IF(VLOOKUP(InputDataA_GeneralAssumptions!$D$92,DataSummary!$A$111:$B$112,2,FALSE())=1,AB96,AB97)</f>
        <v>0.0248078506725227</v>
      </c>
      <c r="AC98" s="115" t="n">
        <f aca="false">IF(VLOOKUP(InputDataA_GeneralAssumptions!$D$92,DataSummary!$A$111:$B$112,2,FALSE())=1,AC96,AC97)</f>
        <v>0.0245086550373321</v>
      </c>
      <c r="AD98" s="115" t="n">
        <f aca="false">IF(VLOOKUP(InputDataA_GeneralAssumptions!$D$92,DataSummary!$A$111:$B$112,2,FALSE())=1,AD96,AD97)</f>
        <v>0.024151116049544</v>
      </c>
      <c r="AE98" s="115" t="n">
        <f aca="false">IF(VLOOKUP(InputDataA_GeneralAssumptions!$D$92,DataSummary!$A$111:$B$112,2,FALSE())=1,AE96,AE97)</f>
        <v>0.0238687855000319</v>
      </c>
      <c r="AF98" s="115" t="n">
        <f aca="false">IF(VLOOKUP(InputDataA_GeneralAssumptions!$D$92,DataSummary!$A$111:$B$112,2,FALSE())=1,AF96,AF97)</f>
        <v>0.0235305117496727</v>
      </c>
      <c r="AG98" s="115" t="n">
        <f aca="false">IF(VLOOKUP(InputDataA_GeneralAssumptions!$D$92,DataSummary!$A$111:$B$112,2,FALSE())=1,AG96,AG97)</f>
        <v>0.0232331536798514</v>
      </c>
      <c r="AH98" s="115" t="n">
        <f aca="false">IF(VLOOKUP(InputDataA_GeneralAssumptions!$D$92,DataSummary!$A$111:$B$112,2,FALSE())=1,AH96,AH97)</f>
        <v>0.0228841804547077</v>
      </c>
      <c r="AI98" s="115" t="n">
        <f aca="false">IF(VLOOKUP(InputDataA_GeneralAssumptions!$D$92,DataSummary!$A$111:$B$112,2,FALSE())=1,AI96,AI97)</f>
        <v>0.0225758589590668</v>
      </c>
      <c r="AJ98" s="115" t="n">
        <f aca="false">IF(VLOOKUP(InputDataA_GeneralAssumptions!$D$92,DataSummary!$A$111:$B$112,2,FALSE())=1,AJ96,AJ97)</f>
        <v>0.0222481436171726</v>
      </c>
      <c r="AK98" s="115" t="n">
        <f aca="false">IF(VLOOKUP(InputDataA_GeneralAssumptions!$D$92,DataSummary!$A$111:$B$112,2,FALSE())=1,AK96,AK97)</f>
        <v>0.0219309231582756</v>
      </c>
      <c r="AL98" s="115" t="n">
        <f aca="false">IF(VLOOKUP(InputDataA_GeneralAssumptions!$D$92,DataSummary!$A$111:$B$112,2,FALSE())=1,AL96,AL97)</f>
        <v>0.0216509164192924</v>
      </c>
      <c r="AM98" s="115" t="n">
        <f aca="false">IF(VLOOKUP(InputDataA_GeneralAssumptions!$D$92,DataSummary!$A$111:$B$112,2,FALSE())=1,AM96,AM97)</f>
        <v>0.0213253718611719</v>
      </c>
      <c r="AN98" s="115" t="n">
        <f aca="false">IF(VLOOKUP(InputDataA_GeneralAssumptions!$D$92,DataSummary!$A$111:$B$112,2,FALSE())=1,AN96,AN97)</f>
        <v>0.0210627968888657</v>
      </c>
      <c r="AO98" s="115" t="str">
        <f aca="false">IF(VLOOKUP(InputDataA_GeneralAssumptions!$D$92,DataSummary!$A$111:$B$112,2,FALSE())=1,AO96,AO97)</f>
        <v>#N/A</v>
      </c>
      <c r="AP98" s="115" t="str">
        <f aca="false">IF(VLOOKUP(InputDataA_GeneralAssumptions!$D$92,DataSummary!$A$111:$B$112,2,FALSE())=1,AP96,AP97)</f>
        <v>#N/A</v>
      </c>
      <c r="AQ98" s="115" t="str">
        <f aca="false">IF(VLOOKUP(InputDataA_GeneralAssumptions!$D$92,DataSummary!$A$111:$B$112,2,FALSE())=1,AQ96,AQ97)</f>
        <v>#N/A</v>
      </c>
      <c r="AR98" s="115" t="str">
        <f aca="false">IF(VLOOKUP(InputDataA_GeneralAssumptions!$D$92,DataSummary!$A$111:$B$112,2,FALSE())=1,AR96,AR97)</f>
        <v>#N/A</v>
      </c>
      <c r="AS98" s="115" t="str">
        <f aca="false">IF(VLOOKUP(InputDataA_GeneralAssumptions!$D$92,DataSummary!$A$111:$B$112,2,FALSE())=1,AS96,AS97)</f>
        <v>#N/A</v>
      </c>
      <c r="AT98" s="115" t="str">
        <f aca="false">IF(VLOOKUP(InputDataA_GeneralAssumptions!$D$92,DataSummary!$A$111:$B$112,2,FALSE())=1,AT96,AT97)</f>
        <v>#N/A</v>
      </c>
      <c r="AU98" s="115" t="str">
        <f aca="false">IF(VLOOKUP(InputDataA_GeneralAssumptions!$D$92,DataSummary!$A$111:$B$112,2,FALSE())=1,AU96,AU97)</f>
        <v>#N/A</v>
      </c>
      <c r="AV98" s="115" t="str">
        <f aca="false">IF(VLOOKUP(InputDataA_GeneralAssumptions!$D$92,DataSummary!$A$111:$B$112,2,FALSE())=1,AV96,AV97)</f>
        <v>#N/A</v>
      </c>
      <c r="AW98" s="115" t="str">
        <f aca="false">IF(VLOOKUP(InputDataA_GeneralAssumptions!$D$92,DataSummary!$A$111:$B$112,2,FALSE())=1,AW96,AW97)</f>
        <v>#N/A</v>
      </c>
      <c r="AX98" s="115" t="str">
        <f aca="false">IF(VLOOKUP(InputDataA_GeneralAssumptions!$D$92,DataSummary!$A$111:$B$112,2,FALSE())=1,AX96,AX97)</f>
        <v>#N/A</v>
      </c>
      <c r="AY98" s="115" t="str">
        <f aca="false">IF(VLOOKUP(InputDataA_GeneralAssumptions!$D$92,DataSummary!$A$111:$B$112,2,FALSE())=1,AY96,AY97)</f>
        <v>#N/A</v>
      </c>
      <c r="AZ98" s="115" t="str">
        <f aca="false">IF(VLOOKUP(InputDataA_GeneralAssumptions!$D$92,DataSummary!$A$111:$B$112,2,FALSE())=1,AZ96,AZ97)</f>
        <v>#N/A</v>
      </c>
      <c r="BA98" s="115" t="str">
        <f aca="false">IF(VLOOKUP(InputDataA_GeneralAssumptions!$D$92,DataSummary!$A$111:$B$112,2,FALSE())=1,BA96,BA97)</f>
        <v>#N/A</v>
      </c>
      <c r="BB98" s="115" t="str">
        <f aca="false">IF(VLOOKUP(InputDataA_GeneralAssumptions!$D$92,DataSummary!$A$111:$B$112,2,FALSE())=1,BB96,BB97)</f>
        <v>#N/A</v>
      </c>
      <c r="BC98" s="115" t="str">
        <f aca="false">IF(VLOOKUP(InputDataA_GeneralAssumptions!$D$92,DataSummary!$A$111:$B$112,2,FALSE())=1,BC96,BC97)</f>
        <v>#N/A</v>
      </c>
      <c r="BD98" s="115" t="str">
        <f aca="false">IF(VLOOKUP(InputDataA_GeneralAssumptions!$D$92,DataSummary!$A$111:$B$112,2,FALSE())=1,BD96,BD97)</f>
        <v>#N/A</v>
      </c>
      <c r="BE98" s="115" t="str">
        <f aca="false">IF(VLOOKUP(InputDataA_GeneralAssumptions!$D$92,DataSummary!$A$111:$B$112,2,FALSE())=1,BE96,BE97)</f>
        <v>#N/A</v>
      </c>
      <c r="BF98" s="115" t="str">
        <f aca="false">IF(VLOOKUP(InputDataA_GeneralAssumptions!$D$92,DataSummary!$A$111:$B$112,2,FALSE())=1,BF96,BF97)</f>
        <v>#N/A</v>
      </c>
      <c r="BG98" s="115" t="str">
        <f aca="false">IF(VLOOKUP(InputDataA_GeneralAssumptions!$D$92,DataSummary!$A$111:$B$112,2,FALSE())=1,BG96,BG97)</f>
        <v>#N/A</v>
      </c>
      <c r="BH98" s="115" t="str">
        <f aca="false">IF(VLOOKUP(InputDataA_GeneralAssumptions!$D$92,DataSummary!$A$111:$B$112,2,FALSE())=1,BH96,BH97)</f>
        <v>#N/A</v>
      </c>
      <c r="BI98" s="115" t="str">
        <f aca="false">IF(VLOOKUP(InputDataA_GeneralAssumptions!$D$92,DataSummary!$A$111:$B$112,2,FALSE())=1,BI96,BI97)</f>
        <v>#N/A</v>
      </c>
      <c r="BJ98" s="115" t="str">
        <f aca="false">IF(VLOOKUP(InputDataA_GeneralAssumptions!$D$92,DataSummary!$A$111:$B$112,2,FALSE())=1,BJ96,BJ97)</f>
        <v>#N/A</v>
      </c>
      <c r="BK98" s="115" t="str">
        <f aca="false">IF(VLOOKUP(InputDataA_GeneralAssumptions!$D$92,DataSummary!$A$111:$B$112,2,FALSE())=1,BK96,BK97)</f>
        <v>#N/A</v>
      </c>
      <c r="BL98" s="115" t="str">
        <f aca="false">IF(VLOOKUP(InputDataA_GeneralAssumptions!$D$92,DataSummary!$A$111:$B$112,2,FALSE())=1,BL96,BL97)</f>
        <v>#N/A</v>
      </c>
      <c r="BM98" s="115" t="str">
        <f aca="false">IF(VLOOKUP(InputDataA_GeneralAssumptions!$D$92,DataSummary!$A$111:$B$112,2,FALSE())=1,BM96,BM97)</f>
        <v>#N/A</v>
      </c>
      <c r="BN98" s="115" t="str">
        <f aca="false">IF(VLOOKUP(InputDataA_GeneralAssumptions!$D$92,DataSummary!$A$111:$B$112,2,FALSE())=1,BN96,BN97)</f>
        <v>#N/A</v>
      </c>
      <c r="BO98" s="115" t="str">
        <f aca="false">IF(VLOOKUP(InputDataA_GeneralAssumptions!$D$92,DataSummary!$A$111:$B$112,2,FALSE())=1,BO96,BO97)</f>
        <v>#N/A</v>
      </c>
      <c r="BP98" s="115" t="str">
        <f aca="false">IF(VLOOKUP(InputDataA_GeneralAssumptions!$D$92,DataSummary!$A$111:$B$112,2,FALSE())=1,BP96,BP97)</f>
        <v>#N/A</v>
      </c>
      <c r="BQ98" s="115" t="str">
        <f aca="false">IF(VLOOKUP(InputDataA_GeneralAssumptions!$D$92,DataSummary!$A$111:$B$112,2,FALSE())=1,BQ96,BQ97)</f>
        <v>#N/A</v>
      </c>
      <c r="BR98" s="115" t="str">
        <f aca="false">IF(VLOOKUP(InputDataA_GeneralAssumptions!$D$92,DataSummary!$A$111:$B$112,2,FALSE())=1,BR96,BR97)</f>
        <v>#N/A</v>
      </c>
      <c r="BS98" s="115" t="str">
        <f aca="false">IF(VLOOKUP(InputDataA_GeneralAssumptions!$D$92,DataSummary!$A$111:$B$112,2,FALSE())=1,BS96,BS97)</f>
        <v>#N/A</v>
      </c>
      <c r="BT98" s="115" t="str">
        <f aca="false">IF(VLOOKUP(InputDataA_GeneralAssumptions!$D$92,DataSummary!$A$111:$B$112,2,FALSE())=1,BT96,BT97)</f>
        <v>#N/A</v>
      </c>
      <c r="BU98" s="115" t="str">
        <f aca="false">IF(VLOOKUP(InputDataA_GeneralAssumptions!$D$92,DataSummary!$A$111:$B$112,2,FALSE())=1,BU96,BU97)</f>
        <v>#N/A</v>
      </c>
      <c r="BV98" s="115" t="str">
        <f aca="false">IF(VLOOKUP(InputDataA_GeneralAssumptions!$D$92,DataSummary!$A$111:$B$112,2,FALSE())=1,BV96,BV97)</f>
        <v>#N/A</v>
      </c>
      <c r="BW98" s="115" t="str">
        <f aca="false">IF(VLOOKUP(InputDataA_GeneralAssumptions!$D$92,DataSummary!$A$111:$B$112,2,FALSE())=1,BW96,BW97)</f>
        <v>#N/A</v>
      </c>
    </row>
    <row r="99" customFormat="false" ht="15.75" hidden="false" customHeight="false" outlineLevel="0" collapsed="false">
      <c r="B99" s="194"/>
      <c r="C99" s="55"/>
      <c r="D99" s="199"/>
      <c r="E99" s="201"/>
      <c r="F99" s="202"/>
      <c r="G99" s="114"/>
      <c r="H99" s="102" t="s">
        <v>117</v>
      </c>
      <c r="I99" s="155"/>
      <c r="J99" s="155"/>
      <c r="K99" s="155"/>
      <c r="L99" s="155"/>
      <c r="M99" s="155"/>
      <c r="N99" s="155"/>
      <c r="O99" s="155"/>
      <c r="P99" s="155"/>
      <c r="Q99" s="155"/>
      <c r="R99" s="155"/>
      <c r="S99" s="155"/>
      <c r="T99" s="155"/>
      <c r="U99" s="155"/>
      <c r="V99" s="155"/>
      <c r="W99" s="155"/>
      <c r="X99" s="155"/>
      <c r="Y99" s="155"/>
      <c r="Z99" s="155"/>
      <c r="AA99" s="155"/>
      <c r="AB99" s="155"/>
      <c r="AC99" s="155"/>
      <c r="AD99" s="155"/>
      <c r="AE99" s="155"/>
      <c r="AF99" s="155"/>
      <c r="AG99" s="155"/>
      <c r="AH99" s="155"/>
      <c r="AI99" s="155"/>
      <c r="AJ99" s="155"/>
      <c r="AK99" s="155"/>
      <c r="AL99" s="155"/>
      <c r="AM99" s="155"/>
      <c r="AN99" s="155"/>
      <c r="AO99" s="155"/>
      <c r="AP99" s="155"/>
      <c r="AQ99" s="155"/>
      <c r="AR99" s="155"/>
      <c r="AS99" s="155"/>
      <c r="AT99" s="155"/>
      <c r="AU99" s="155"/>
      <c r="AV99" s="155"/>
      <c r="AW99" s="155"/>
      <c r="AX99" s="155"/>
      <c r="AY99" s="155"/>
      <c r="AZ99" s="155"/>
      <c r="BA99" s="155"/>
      <c r="BB99" s="155"/>
      <c r="BC99" s="155"/>
      <c r="BD99" s="155"/>
      <c r="BE99" s="155"/>
      <c r="BF99" s="155"/>
      <c r="BG99" s="155"/>
      <c r="BH99" s="155"/>
      <c r="BI99" s="155"/>
      <c r="BJ99" s="155"/>
      <c r="BK99" s="155"/>
      <c r="BL99" s="155"/>
      <c r="BM99" s="155"/>
      <c r="BN99" s="155"/>
      <c r="BO99" s="155"/>
      <c r="BP99" s="155"/>
      <c r="BQ99" s="155"/>
      <c r="BR99" s="155"/>
      <c r="BS99" s="155"/>
      <c r="BT99" s="155"/>
      <c r="BU99" s="155"/>
      <c r="BV99" s="155"/>
      <c r="BW99" s="155"/>
    </row>
    <row r="100" customFormat="false" ht="15.75" hidden="false" customHeight="false" outlineLevel="0" collapsed="false">
      <c r="B100" s="203"/>
      <c r="C100" s="55"/>
      <c r="D100" s="152"/>
      <c r="E100" s="204"/>
      <c r="F100" s="106"/>
      <c r="G100" s="17" t="s">
        <v>187</v>
      </c>
      <c r="H100" s="205" t="n">
        <f aca="false">I100-1</f>
        <v>2018</v>
      </c>
      <c r="I100" s="182" t="n">
        <f aca="false">InputDataA_GeneralAssumptions!$D$7</f>
        <v>2019</v>
      </c>
      <c r="J100" s="104" t="n">
        <f aca="false">I100+1</f>
        <v>2020</v>
      </c>
      <c r="K100" s="104" t="n">
        <f aca="false">J100+1</f>
        <v>2021</v>
      </c>
      <c r="L100" s="104" t="n">
        <f aca="false">K100+1</f>
        <v>2022</v>
      </c>
      <c r="M100" s="104" t="n">
        <f aca="false">L100+1</f>
        <v>2023</v>
      </c>
      <c r="N100" s="104" t="n">
        <f aca="false">M100+1</f>
        <v>2024</v>
      </c>
      <c r="O100" s="104" t="n">
        <f aca="false">N100+1</f>
        <v>2025</v>
      </c>
      <c r="P100" s="104" t="n">
        <f aca="false">O100+1</f>
        <v>2026</v>
      </c>
      <c r="Q100" s="104" t="n">
        <f aca="false">P100+1</f>
        <v>2027</v>
      </c>
      <c r="R100" s="104" t="n">
        <f aca="false">Q100+1</f>
        <v>2028</v>
      </c>
      <c r="S100" s="104" t="n">
        <f aca="false">R100+1</f>
        <v>2029</v>
      </c>
      <c r="T100" s="104" t="n">
        <f aca="false">S100+1</f>
        <v>2030</v>
      </c>
      <c r="U100" s="104" t="n">
        <f aca="false">T100+1</f>
        <v>2031</v>
      </c>
      <c r="V100" s="104" t="n">
        <f aca="false">U100+1</f>
        <v>2032</v>
      </c>
      <c r="W100" s="104" t="n">
        <f aca="false">V100+1</f>
        <v>2033</v>
      </c>
      <c r="X100" s="104" t="n">
        <f aca="false">W100+1</f>
        <v>2034</v>
      </c>
      <c r="Y100" s="104" t="n">
        <f aca="false">X100+1</f>
        <v>2035</v>
      </c>
      <c r="Z100" s="104" t="n">
        <f aca="false">Y100+1</f>
        <v>2036</v>
      </c>
      <c r="AA100" s="104" t="n">
        <f aca="false">Z100+1</f>
        <v>2037</v>
      </c>
      <c r="AB100" s="104" t="n">
        <f aca="false">AA100+1</f>
        <v>2038</v>
      </c>
      <c r="AC100" s="104" t="n">
        <f aca="false">AB100+1</f>
        <v>2039</v>
      </c>
      <c r="AD100" s="104" t="n">
        <f aca="false">AC100+1</f>
        <v>2040</v>
      </c>
      <c r="AE100" s="104" t="n">
        <f aca="false">AD100+1</f>
        <v>2041</v>
      </c>
      <c r="AF100" s="104" t="n">
        <f aca="false">AE100+1</f>
        <v>2042</v>
      </c>
      <c r="AG100" s="104" t="n">
        <f aca="false">AF100+1</f>
        <v>2043</v>
      </c>
      <c r="AH100" s="104" t="n">
        <f aca="false">AG100+1</f>
        <v>2044</v>
      </c>
      <c r="AI100" s="104" t="n">
        <f aca="false">AH100+1</f>
        <v>2045</v>
      </c>
      <c r="AJ100" s="104" t="n">
        <f aca="false">AI100+1</f>
        <v>2046</v>
      </c>
      <c r="AK100" s="104" t="n">
        <f aca="false">AJ100+1</f>
        <v>2047</v>
      </c>
      <c r="AL100" s="104" t="n">
        <f aca="false">AK100+1</f>
        <v>2048</v>
      </c>
      <c r="AM100" s="104" t="n">
        <f aca="false">AL100+1</f>
        <v>2049</v>
      </c>
      <c r="AN100" s="104" t="n">
        <f aca="false">AM100+1</f>
        <v>2050</v>
      </c>
      <c r="AO100" s="104" t="n">
        <f aca="false">AN100+1</f>
        <v>2051</v>
      </c>
      <c r="AP100" s="104" t="n">
        <f aca="false">AO100+1</f>
        <v>2052</v>
      </c>
      <c r="AQ100" s="104" t="n">
        <f aca="false">AP100+1</f>
        <v>2053</v>
      </c>
      <c r="AR100" s="104" t="n">
        <f aca="false">AQ100+1</f>
        <v>2054</v>
      </c>
      <c r="AS100" s="105" t="n">
        <f aca="false">AR100+1</f>
        <v>2055</v>
      </c>
      <c r="AT100" s="104" t="n">
        <f aca="false">AS100+1</f>
        <v>2056</v>
      </c>
      <c r="AU100" s="104" t="n">
        <f aca="false">AT100+1</f>
        <v>2057</v>
      </c>
      <c r="AV100" s="104" t="n">
        <f aca="false">AU100+1</f>
        <v>2058</v>
      </c>
      <c r="AW100" s="104" t="n">
        <f aca="false">AV100+1</f>
        <v>2059</v>
      </c>
      <c r="AX100" s="104" t="n">
        <f aca="false">AW100+1</f>
        <v>2060</v>
      </c>
      <c r="AY100" s="104" t="n">
        <f aca="false">AX100+1</f>
        <v>2061</v>
      </c>
      <c r="AZ100" s="104" t="n">
        <f aca="false">AY100+1</f>
        <v>2062</v>
      </c>
      <c r="BA100" s="104" t="n">
        <f aca="false">AZ100+1</f>
        <v>2063</v>
      </c>
      <c r="BB100" s="104" t="n">
        <f aca="false">BA100+1</f>
        <v>2064</v>
      </c>
      <c r="BC100" s="104" t="n">
        <f aca="false">BB100+1</f>
        <v>2065</v>
      </c>
      <c r="BD100" s="104" t="n">
        <f aca="false">BC100+1</f>
        <v>2066</v>
      </c>
      <c r="BE100" s="104" t="n">
        <f aca="false">BD100+1</f>
        <v>2067</v>
      </c>
      <c r="BF100" s="104" t="n">
        <f aca="false">BE100+1</f>
        <v>2068</v>
      </c>
      <c r="BG100" s="104" t="n">
        <f aca="false">BF100+1</f>
        <v>2069</v>
      </c>
      <c r="BH100" s="104" t="n">
        <f aca="false">BG100+1</f>
        <v>2070</v>
      </c>
      <c r="BI100" s="104" t="n">
        <f aca="false">BH100+1</f>
        <v>2071</v>
      </c>
      <c r="BJ100" s="104" t="n">
        <f aca="false">BI100+1</f>
        <v>2072</v>
      </c>
      <c r="BK100" s="104" t="n">
        <f aca="false">BJ100+1</f>
        <v>2073</v>
      </c>
      <c r="BL100" s="104" t="n">
        <f aca="false">BK100+1</f>
        <v>2074</v>
      </c>
      <c r="BM100" s="104" t="n">
        <f aca="false">BL100+1</f>
        <v>2075</v>
      </c>
      <c r="BN100" s="104" t="n">
        <f aca="false">BM100+1</f>
        <v>2076</v>
      </c>
      <c r="BO100" s="104" t="n">
        <f aca="false">BN100+1</f>
        <v>2077</v>
      </c>
      <c r="BP100" s="104" t="n">
        <f aca="false">BO100+1</f>
        <v>2078</v>
      </c>
      <c r="BQ100" s="104" t="n">
        <f aca="false">BP100+1</f>
        <v>2079</v>
      </c>
      <c r="BR100" s="104" t="n">
        <f aca="false">BQ100+1</f>
        <v>2080</v>
      </c>
      <c r="BS100" s="104" t="n">
        <f aca="false">BR100+1</f>
        <v>2081</v>
      </c>
      <c r="BT100" s="104" t="n">
        <f aca="false">BS100+1</f>
        <v>2082</v>
      </c>
      <c r="BU100" s="104" t="n">
        <f aca="false">BT100+1</f>
        <v>2083</v>
      </c>
      <c r="BV100" s="104" t="n">
        <f aca="false">BU100+1</f>
        <v>2084</v>
      </c>
      <c r="BW100" s="105" t="n">
        <f aca="false">BV100+1</f>
        <v>2085</v>
      </c>
    </row>
    <row r="101" customFormat="false" ht="15.75" hidden="false" customHeight="false" outlineLevel="0" collapsed="false">
      <c r="B101" s="206"/>
      <c r="C101" s="55"/>
      <c r="D101" s="152"/>
      <c r="E101" s="207"/>
      <c r="F101" s="208" t="str">
        <f aca="false">DataSummary!N4</f>
        <v>Baseline</v>
      </c>
      <c r="G101" s="107" t="s">
        <v>120</v>
      </c>
      <c r="H101" s="108" t="s">
        <v>100</v>
      </c>
      <c r="I101" s="121" t="n">
        <f aca="false">I102</f>
        <v>0.495112097093595</v>
      </c>
      <c r="J101" s="121" t="n">
        <v>0.506658209770241</v>
      </c>
      <c r="K101" s="121" t="n">
        <v>0.506755274987596</v>
      </c>
      <c r="L101" s="121" t="n">
        <v>0.50676901395908</v>
      </c>
      <c r="M101" s="121" t="n">
        <v>0.50673226342305</v>
      </c>
      <c r="N101" s="121" t="n">
        <v>0.506717296013215</v>
      </c>
      <c r="O101" s="121" t="n">
        <v>0.506626485410321</v>
      </c>
      <c r="P101" s="121" t="n">
        <v>0.506657700738936</v>
      </c>
      <c r="Q101" s="121" t="n">
        <v>0.506717636395784</v>
      </c>
      <c r="R101" s="121" t="n">
        <v>0.506687607029238</v>
      </c>
      <c r="S101" s="121" t="n">
        <v>0.506684468772946</v>
      </c>
      <c r="T101" s="121" t="n">
        <v>0.506641588429397</v>
      </c>
      <c r="U101" s="121" t="n">
        <v>0.506586930559559</v>
      </c>
      <c r="V101" s="121" t="n">
        <v>0.506506537622244</v>
      </c>
      <c r="W101" s="121" t="n">
        <v>0.50637539498916</v>
      </c>
      <c r="X101" s="121" t="n">
        <v>0.506238738341419</v>
      </c>
      <c r="Y101" s="121" t="n">
        <v>0.506084080379683</v>
      </c>
      <c r="Z101" s="121" t="n">
        <v>0.505946554759167</v>
      </c>
      <c r="AA101" s="121" t="n">
        <v>0.505816970603685</v>
      </c>
      <c r="AB101" s="121" t="n">
        <v>0.505627724506075</v>
      </c>
      <c r="AC101" s="121" t="n">
        <v>0.505441327377784</v>
      </c>
      <c r="AD101" s="121" t="n">
        <v>0.505252139373757</v>
      </c>
      <c r="AE101" s="121" t="n">
        <v>0.505083618861864</v>
      </c>
      <c r="AF101" s="121" t="n">
        <v>0.504873347298833</v>
      </c>
      <c r="AG101" s="121" t="n">
        <v>0.504669835876334</v>
      </c>
      <c r="AH101" s="121" t="n">
        <v>0.504418415742221</v>
      </c>
      <c r="AI101" s="121" t="n">
        <v>0.504202092270086</v>
      </c>
      <c r="AJ101" s="121" t="n">
        <v>0.504022665156688</v>
      </c>
      <c r="AK101" s="121" t="n">
        <v>0.503848948456484</v>
      </c>
      <c r="AL101" s="121" t="n">
        <v>0.503668367269395</v>
      </c>
      <c r="AM101" s="121" t="n">
        <v>0.50347924625389</v>
      </c>
      <c r="AN101" s="121" t="n">
        <v>0.503280317007165</v>
      </c>
      <c r="AO101" s="121" t="n">
        <v>0.50312249878038</v>
      </c>
      <c r="AP101" s="121" t="n">
        <v>0.502979020431191</v>
      </c>
      <c r="AQ101" s="121" t="n">
        <v>0.50282913111813</v>
      </c>
      <c r="AR101" s="121" t="n">
        <v>0.502666231832886</v>
      </c>
      <c r="AS101" s="122" t="n">
        <v>0.502493684970599</v>
      </c>
      <c r="AT101" s="121" t="n">
        <f aca="false">AS101</f>
        <v>0.502493684970599</v>
      </c>
      <c r="AU101" s="121" t="n">
        <f aca="false">AT101</f>
        <v>0.502493684970599</v>
      </c>
      <c r="AV101" s="121" t="n">
        <f aca="false">AU101</f>
        <v>0.502493684970599</v>
      </c>
      <c r="AW101" s="121" t="n">
        <f aca="false">AV101</f>
        <v>0.502493684970599</v>
      </c>
      <c r="AX101" s="121" t="n">
        <f aca="false">AW101</f>
        <v>0.502493684970599</v>
      </c>
      <c r="AY101" s="121" t="n">
        <f aca="false">AX101</f>
        <v>0.502493684970599</v>
      </c>
      <c r="AZ101" s="121" t="n">
        <f aca="false">AY101</f>
        <v>0.502493684970599</v>
      </c>
      <c r="BA101" s="121" t="n">
        <f aca="false">AZ101</f>
        <v>0.502493684970599</v>
      </c>
      <c r="BB101" s="121" t="n">
        <f aca="false">BA101</f>
        <v>0.502493684970599</v>
      </c>
      <c r="BC101" s="121" t="n">
        <f aca="false">BB101</f>
        <v>0.502493684970599</v>
      </c>
      <c r="BD101" s="121" t="n">
        <f aca="false">BC101</f>
        <v>0.502493684970599</v>
      </c>
      <c r="BE101" s="121" t="n">
        <f aca="false">BD101</f>
        <v>0.502493684970599</v>
      </c>
      <c r="BF101" s="121" t="n">
        <f aca="false">BE101</f>
        <v>0.502493684970599</v>
      </c>
      <c r="BG101" s="121" t="n">
        <f aca="false">BF101</f>
        <v>0.502493684970599</v>
      </c>
      <c r="BH101" s="121" t="n">
        <f aca="false">BG101</f>
        <v>0.502493684970599</v>
      </c>
      <c r="BI101" s="121" t="n">
        <f aca="false">BH101</f>
        <v>0.502493684970599</v>
      </c>
      <c r="BJ101" s="121" t="n">
        <f aca="false">BI101</f>
        <v>0.502493684970599</v>
      </c>
      <c r="BK101" s="121" t="n">
        <f aca="false">BJ101</f>
        <v>0.502493684970599</v>
      </c>
      <c r="BL101" s="121" t="n">
        <f aca="false">BK101</f>
        <v>0.502493684970599</v>
      </c>
      <c r="BM101" s="121" t="n">
        <f aca="false">BL101</f>
        <v>0.502493684970599</v>
      </c>
      <c r="BN101" s="121" t="n">
        <f aca="false">BM101</f>
        <v>0.502493684970599</v>
      </c>
      <c r="BO101" s="121" t="n">
        <f aca="false">BN101</f>
        <v>0.502493684970599</v>
      </c>
      <c r="BP101" s="121" t="n">
        <f aca="false">BO101</f>
        <v>0.502493684970599</v>
      </c>
      <c r="BQ101" s="121" t="n">
        <f aca="false">BP101</f>
        <v>0.502493684970599</v>
      </c>
      <c r="BR101" s="121" t="n">
        <f aca="false">BQ101</f>
        <v>0.502493684970599</v>
      </c>
      <c r="BS101" s="121" t="n">
        <f aca="false">BR101</f>
        <v>0.502493684970599</v>
      </c>
      <c r="BT101" s="121" t="n">
        <f aca="false">BS101</f>
        <v>0.502493684970599</v>
      </c>
      <c r="BU101" s="121" t="n">
        <f aca="false">BT101</f>
        <v>0.502493684970599</v>
      </c>
      <c r="BV101" s="121" t="n">
        <f aca="false">BU101</f>
        <v>0.502493684970599</v>
      </c>
      <c r="BW101" s="122" t="n">
        <f aca="false">BV101</f>
        <v>0.502493684970599</v>
      </c>
    </row>
    <row r="102" customFormat="false" ht="15.75" hidden="false" customHeight="false" outlineLevel="0" collapsed="false">
      <c r="B102" s="206"/>
      <c r="C102" s="55"/>
      <c r="D102" s="152"/>
      <c r="E102" s="207"/>
      <c r="F102" s="208"/>
      <c r="G102" s="111" t="s">
        <v>124</v>
      </c>
      <c r="H102" s="108" t="s">
        <v>100</v>
      </c>
      <c r="I102" s="26" t="n">
        <f aca="false">IF(ISNUMBER(DataSummary!F82),DataSummary!F82,"N/A")</f>
        <v>0.495112097093595</v>
      </c>
      <c r="J102" s="26" t="n">
        <f aca="false">IF(ISNUMBER(DataSummary!G82),DataSummary!G82,"N/A")</f>
        <v>0.495160345248868</v>
      </c>
      <c r="K102" s="26" t="n">
        <f aca="false">IF(ISNUMBER(DataSummary!H82),DataSummary!H82,"N/A")</f>
        <v>0.495212137718051</v>
      </c>
      <c r="L102" s="26" t="n">
        <f aca="false">IF(ISNUMBER(DataSummary!I82),DataSummary!I82,"N/A")</f>
        <v>0.495263642899486</v>
      </c>
      <c r="M102" s="26" t="n">
        <f aca="false">IF(ISNUMBER(DataSummary!J82),DataSummary!J82,"N/A")</f>
        <v>0.495313560994291</v>
      </c>
      <c r="N102" s="26" t="n">
        <f aca="false">IF(ISNUMBER(DataSummary!K82),DataSummary!K82,"N/A")</f>
        <v>0.495361493172963</v>
      </c>
      <c r="O102" s="26" t="n">
        <f aca="false">IF(ISNUMBER(DataSummary!L82),DataSummary!L82,"N/A")</f>
        <v>0.495407064644166</v>
      </c>
      <c r="P102" s="26" t="n">
        <f aca="false">IF(ISNUMBER(DataSummary!M82),DataSummary!M82,"N/A")</f>
        <v>0.49545067064841</v>
      </c>
      <c r="Q102" s="26" t="n">
        <f aca="false">IF(ISNUMBER(DataSummary!N82),DataSummary!N82,"N/A")</f>
        <v>0.49549194170525</v>
      </c>
      <c r="R102" s="26" t="n">
        <f aca="false">IF(ISNUMBER(DataSummary!O82),DataSummary!O82,"N/A")</f>
        <v>0.495529701895052</v>
      </c>
      <c r="S102" s="26" t="n">
        <f aca="false">IF(ISNUMBER(DataSummary!P82),DataSummary!P82,"N/A")</f>
        <v>0.495561959610361</v>
      </c>
      <c r="T102" s="26" t="n">
        <f aca="false">IF(ISNUMBER(DataSummary!Q82),DataSummary!Q82,"N/A")</f>
        <v>0.495587346974381</v>
      </c>
      <c r="U102" s="26" t="n">
        <f aca="false">IF(ISNUMBER(DataSummary!R82),DataSummary!R82,"N/A")</f>
        <v>0.495605416746064</v>
      </c>
      <c r="V102" s="26" t="n">
        <f aca="false">IF(ISNUMBER(DataSummary!S82),DataSummary!S82,"N/A")</f>
        <v>0.495617116143343</v>
      </c>
      <c r="W102" s="26" t="n">
        <f aca="false">IF(ISNUMBER(DataSummary!T82),DataSummary!T82,"N/A")</f>
        <v>0.495622444090385</v>
      </c>
      <c r="X102" s="26" t="n">
        <f aca="false">IF(ISNUMBER(DataSummary!U82),DataSummary!U82,"N/A")</f>
        <v>0.495622015563577</v>
      </c>
      <c r="Y102" s="26" t="n">
        <f aca="false">IF(ISNUMBER(DataSummary!V82),DataSummary!V82,"N/A")</f>
        <v>0.495615596649898</v>
      </c>
      <c r="Z102" s="26" t="n">
        <f aca="false">IF(ISNUMBER(DataSummary!W82),DataSummary!W82,"N/A")</f>
        <v>0.495604085593874</v>
      </c>
      <c r="AA102" s="26" t="n">
        <f aca="false">IF(ISNUMBER(DataSummary!X82),DataSummary!X82,"N/A")</f>
        <v>0.49558740008515</v>
      </c>
      <c r="AB102" s="26" t="n">
        <f aca="false">IF(ISNUMBER(DataSummary!Y82),DataSummary!Y82,"N/A")</f>
        <v>0.495565169370044</v>
      </c>
      <c r="AC102" s="26" t="n">
        <f aca="false">IF(ISNUMBER(DataSummary!Z82),DataSummary!Z82,"N/A")</f>
        <v>0.495537519766712</v>
      </c>
      <c r="AD102" s="26" t="n">
        <f aca="false">IF(ISNUMBER(DataSummary!AA82),DataSummary!AA82,"N/A")</f>
        <v>0.495504489415842</v>
      </c>
      <c r="AE102" s="26" t="n">
        <f aca="false">IF(ISNUMBER(DataSummary!AB82),DataSummary!AB82,"N/A")</f>
        <v>0.495466417769735</v>
      </c>
      <c r="AF102" s="26" t="n">
        <f aca="false">IF(ISNUMBER(DataSummary!AC82),DataSummary!AC82,"N/A")</f>
        <v>0.495423618385353</v>
      </c>
      <c r="AG102" s="26" t="n">
        <f aca="false">IF(ISNUMBER(DataSummary!AD82),DataSummary!AD82,"N/A")</f>
        <v>0.495376318349722</v>
      </c>
      <c r="AH102" s="26" t="n">
        <f aca="false">IF(ISNUMBER(DataSummary!AE82),DataSummary!AE82,"N/A")</f>
        <v>0.495324714505009</v>
      </c>
      <c r="AI102" s="26" t="n">
        <f aca="false">IF(ISNUMBER(DataSummary!AF82),DataSummary!AF82,"N/A")</f>
        <v>0.495269146138419</v>
      </c>
      <c r="AJ102" s="26" t="n">
        <f aca="false">IF(ISNUMBER(DataSummary!AG82),DataSummary!AG82,"N/A")</f>
        <v>0.495210194754372</v>
      </c>
      <c r="AK102" s="26" t="n">
        <f aca="false">IF(ISNUMBER(DataSummary!AH82),DataSummary!AH82,"N/A")</f>
        <v>0.495147755556098</v>
      </c>
      <c r="AL102" s="26" t="n">
        <f aca="false">IF(ISNUMBER(DataSummary!AI82),DataSummary!AI82,"N/A")</f>
        <v>0.495082489690338</v>
      </c>
      <c r="AM102" s="26" t="n">
        <f aca="false">IF(ISNUMBER(DataSummary!AJ82),DataSummary!AJ82,"N/A")</f>
        <v>0.495014764263508</v>
      </c>
      <c r="AN102" s="26" t="n">
        <f aca="false">IF(ISNUMBER(DataSummary!AK82),DataSummary!AK82,"N/A")</f>
        <v>0.494944902349654</v>
      </c>
      <c r="AO102" s="26" t="str">
        <f aca="false">IF(ISNUMBER(DataSummary!AL82),DataSummary!AL82,"N/A")</f>
        <v>N/A</v>
      </c>
      <c r="AP102" s="26" t="str">
        <f aca="false">IF(ISNUMBER(DataSummary!AM82),DataSummary!AM82,"N/A")</f>
        <v>N/A</v>
      </c>
      <c r="AQ102" s="26" t="str">
        <f aca="false">AP102</f>
        <v>N/A</v>
      </c>
      <c r="AR102" s="26" t="str">
        <f aca="false">AQ102</f>
        <v>N/A</v>
      </c>
      <c r="AS102" s="26" t="str">
        <f aca="false">AR102</f>
        <v>N/A</v>
      </c>
      <c r="AT102" s="26" t="str">
        <f aca="false">AS102</f>
        <v>N/A</v>
      </c>
      <c r="AU102" s="26" t="str">
        <f aca="false">AT102</f>
        <v>N/A</v>
      </c>
      <c r="AV102" s="26" t="str">
        <f aca="false">AU102</f>
        <v>N/A</v>
      </c>
      <c r="AW102" s="26" t="str">
        <f aca="false">AV102</f>
        <v>N/A</v>
      </c>
      <c r="AX102" s="26" t="str">
        <f aca="false">AW102</f>
        <v>N/A</v>
      </c>
      <c r="AY102" s="26" t="str">
        <f aca="false">AX102</f>
        <v>N/A</v>
      </c>
      <c r="AZ102" s="26" t="str">
        <f aca="false">AY102</f>
        <v>N/A</v>
      </c>
      <c r="BA102" s="26" t="str">
        <f aca="false">AZ102</f>
        <v>N/A</v>
      </c>
      <c r="BB102" s="26" t="str">
        <f aca="false">BA102</f>
        <v>N/A</v>
      </c>
      <c r="BC102" s="26" t="str">
        <f aca="false">BB102</f>
        <v>N/A</v>
      </c>
      <c r="BD102" s="26" t="str">
        <f aca="false">BC102</f>
        <v>N/A</v>
      </c>
      <c r="BE102" s="26" t="str">
        <f aca="false">BD102</f>
        <v>N/A</v>
      </c>
      <c r="BF102" s="26" t="str">
        <f aca="false">BE102</f>
        <v>N/A</v>
      </c>
      <c r="BG102" s="26" t="str">
        <f aca="false">BF102</f>
        <v>N/A</v>
      </c>
      <c r="BH102" s="26" t="str">
        <f aca="false">BG102</f>
        <v>N/A</v>
      </c>
      <c r="BI102" s="26" t="str">
        <f aca="false">BH102</f>
        <v>N/A</v>
      </c>
      <c r="BJ102" s="26" t="str">
        <f aca="false">BI102</f>
        <v>N/A</v>
      </c>
      <c r="BK102" s="26" t="str">
        <f aca="false">BJ102</f>
        <v>N/A</v>
      </c>
      <c r="BL102" s="26" t="str">
        <f aca="false">BK102</f>
        <v>N/A</v>
      </c>
      <c r="BM102" s="26" t="str">
        <f aca="false">BL102</f>
        <v>N/A</v>
      </c>
      <c r="BN102" s="26" t="str">
        <f aca="false">BM102</f>
        <v>N/A</v>
      </c>
      <c r="BO102" s="26" t="str">
        <f aca="false">BN102</f>
        <v>N/A</v>
      </c>
      <c r="BP102" s="26" t="str">
        <f aca="false">BO102</f>
        <v>N/A</v>
      </c>
      <c r="BQ102" s="26" t="str">
        <f aca="false">BP102</f>
        <v>N/A</v>
      </c>
      <c r="BR102" s="26" t="str">
        <f aca="false">BQ102</f>
        <v>N/A</v>
      </c>
      <c r="BS102" s="26" t="str">
        <f aca="false">BR102</f>
        <v>N/A</v>
      </c>
      <c r="BT102" s="26" t="str">
        <f aca="false">BS102</f>
        <v>N/A</v>
      </c>
      <c r="BU102" s="26" t="str">
        <f aca="false">BT102</f>
        <v>N/A</v>
      </c>
      <c r="BV102" s="26" t="str">
        <f aca="false">BU102</f>
        <v>N/A</v>
      </c>
      <c r="BW102" s="26" t="str">
        <f aca="false">BV102</f>
        <v>N/A</v>
      </c>
    </row>
    <row r="103" customFormat="false" ht="15.75" hidden="false" customHeight="false" outlineLevel="0" collapsed="false">
      <c r="B103" s="206"/>
      <c r="C103" s="55"/>
      <c r="D103" s="152"/>
      <c r="E103" s="209"/>
      <c r="F103" s="208"/>
      <c r="G103" s="114" t="s">
        <v>126</v>
      </c>
      <c r="H103" s="108" t="s">
        <v>100</v>
      </c>
      <c r="I103" s="115" t="n">
        <f aca="false">IF(VLOOKUP(InputDataA_GeneralAssumptions!$D$92,DataSummary!$A$111:$B$112,2,FALSE())=1,I101,I102)</f>
        <v>0.495112097093595</v>
      </c>
      <c r="J103" s="115" t="n">
        <f aca="false">IF(VLOOKUP(InputDataA_GeneralAssumptions!$D$92,DataSummary!$A$111:$B$112,2,FALSE())=1,J101,J102)</f>
        <v>0.495160345248868</v>
      </c>
      <c r="K103" s="115" t="n">
        <f aca="false">IF(VLOOKUP(InputDataA_GeneralAssumptions!$D$92,DataSummary!$A$111:$B$112,2,FALSE())=1,K101,K102)</f>
        <v>0.495212137718051</v>
      </c>
      <c r="L103" s="115" t="n">
        <f aca="false">IF(VLOOKUP(InputDataA_GeneralAssumptions!$D$92,DataSummary!$A$111:$B$112,2,FALSE())=1,L101,L102)</f>
        <v>0.495263642899486</v>
      </c>
      <c r="M103" s="115" t="n">
        <f aca="false">IF(VLOOKUP(InputDataA_GeneralAssumptions!$D$92,DataSummary!$A$111:$B$112,2,FALSE())=1,M101,M102)</f>
        <v>0.495313560994291</v>
      </c>
      <c r="N103" s="115" t="n">
        <f aca="false">IF(VLOOKUP(InputDataA_GeneralAssumptions!$D$92,DataSummary!$A$111:$B$112,2,FALSE())=1,N101,N102)</f>
        <v>0.495361493172963</v>
      </c>
      <c r="O103" s="115" t="n">
        <f aca="false">IF(VLOOKUP(InputDataA_GeneralAssumptions!$D$92,DataSummary!$A$111:$B$112,2,FALSE())=1,O101,O102)</f>
        <v>0.495407064644166</v>
      </c>
      <c r="P103" s="115" t="n">
        <f aca="false">IF(VLOOKUP(InputDataA_GeneralAssumptions!$D$92,DataSummary!$A$111:$B$112,2,FALSE())=1,P101,P102)</f>
        <v>0.49545067064841</v>
      </c>
      <c r="Q103" s="115" t="n">
        <f aca="false">IF(VLOOKUP(InputDataA_GeneralAssumptions!$D$92,DataSummary!$A$111:$B$112,2,FALSE())=1,Q101,Q102)</f>
        <v>0.49549194170525</v>
      </c>
      <c r="R103" s="115" t="n">
        <f aca="false">IF(VLOOKUP(InputDataA_GeneralAssumptions!$D$92,DataSummary!$A$111:$B$112,2,FALSE())=1,R101,R102)</f>
        <v>0.495529701895052</v>
      </c>
      <c r="S103" s="115" t="n">
        <f aca="false">IF(VLOOKUP(InputDataA_GeneralAssumptions!$D$92,DataSummary!$A$111:$B$112,2,FALSE())=1,S101,S102)</f>
        <v>0.495561959610361</v>
      </c>
      <c r="T103" s="115" t="n">
        <f aca="false">IF(VLOOKUP(InputDataA_GeneralAssumptions!$D$92,DataSummary!$A$111:$B$112,2,FALSE())=1,T101,T102)</f>
        <v>0.495587346974381</v>
      </c>
      <c r="U103" s="115" t="n">
        <f aca="false">IF(VLOOKUP(InputDataA_GeneralAssumptions!$D$92,DataSummary!$A$111:$B$112,2,FALSE())=1,U101,U102)</f>
        <v>0.495605416746064</v>
      </c>
      <c r="V103" s="115" t="n">
        <f aca="false">IF(VLOOKUP(InputDataA_GeneralAssumptions!$D$92,DataSummary!$A$111:$B$112,2,FALSE())=1,V101,V102)</f>
        <v>0.495617116143343</v>
      </c>
      <c r="W103" s="115" t="n">
        <f aca="false">IF(VLOOKUP(InputDataA_GeneralAssumptions!$D$92,DataSummary!$A$111:$B$112,2,FALSE())=1,W101,W102)</f>
        <v>0.495622444090385</v>
      </c>
      <c r="X103" s="115" t="n">
        <f aca="false">IF(VLOOKUP(InputDataA_GeneralAssumptions!$D$92,DataSummary!$A$111:$B$112,2,FALSE())=1,X101,X102)</f>
        <v>0.495622015563577</v>
      </c>
      <c r="Y103" s="115" t="n">
        <f aca="false">IF(VLOOKUP(InputDataA_GeneralAssumptions!$D$92,DataSummary!$A$111:$B$112,2,FALSE())=1,Y101,Y102)</f>
        <v>0.495615596649898</v>
      </c>
      <c r="Z103" s="115" t="n">
        <f aca="false">IF(VLOOKUP(InputDataA_GeneralAssumptions!$D$92,DataSummary!$A$111:$B$112,2,FALSE())=1,Z101,Z102)</f>
        <v>0.495604085593874</v>
      </c>
      <c r="AA103" s="115" t="n">
        <f aca="false">IF(VLOOKUP(InputDataA_GeneralAssumptions!$D$92,DataSummary!$A$111:$B$112,2,FALSE())=1,AA101,AA102)</f>
        <v>0.49558740008515</v>
      </c>
      <c r="AB103" s="115" t="n">
        <f aca="false">IF(VLOOKUP(InputDataA_GeneralAssumptions!$D$92,DataSummary!$A$111:$B$112,2,FALSE())=1,AB101,AB102)</f>
        <v>0.495565169370044</v>
      </c>
      <c r="AC103" s="115" t="n">
        <f aca="false">IF(VLOOKUP(InputDataA_GeneralAssumptions!$D$92,DataSummary!$A$111:$B$112,2,FALSE())=1,AC101,AC102)</f>
        <v>0.495537519766712</v>
      </c>
      <c r="AD103" s="115" t="n">
        <f aca="false">IF(VLOOKUP(InputDataA_GeneralAssumptions!$D$92,DataSummary!$A$111:$B$112,2,FALSE())=1,AD101,AD102)</f>
        <v>0.495504489415842</v>
      </c>
      <c r="AE103" s="115" t="n">
        <f aca="false">IF(VLOOKUP(InputDataA_GeneralAssumptions!$D$92,DataSummary!$A$111:$B$112,2,FALSE())=1,AE101,AE102)</f>
        <v>0.495466417769735</v>
      </c>
      <c r="AF103" s="115" t="n">
        <f aca="false">IF(VLOOKUP(InputDataA_GeneralAssumptions!$D$92,DataSummary!$A$111:$B$112,2,FALSE())=1,AF101,AF102)</f>
        <v>0.495423618385353</v>
      </c>
      <c r="AG103" s="115" t="n">
        <f aca="false">IF(VLOOKUP(InputDataA_GeneralAssumptions!$D$92,DataSummary!$A$111:$B$112,2,FALSE())=1,AG101,AG102)</f>
        <v>0.495376318349722</v>
      </c>
      <c r="AH103" s="115" t="n">
        <f aca="false">IF(VLOOKUP(InputDataA_GeneralAssumptions!$D$92,DataSummary!$A$111:$B$112,2,FALSE())=1,AH101,AH102)</f>
        <v>0.495324714505009</v>
      </c>
      <c r="AI103" s="115" t="n">
        <f aca="false">IF(VLOOKUP(InputDataA_GeneralAssumptions!$D$92,DataSummary!$A$111:$B$112,2,FALSE())=1,AI101,AI102)</f>
        <v>0.495269146138419</v>
      </c>
      <c r="AJ103" s="115" t="n">
        <f aca="false">IF(VLOOKUP(InputDataA_GeneralAssumptions!$D$92,DataSummary!$A$111:$B$112,2,FALSE())=1,AJ101,AJ102)</f>
        <v>0.495210194754372</v>
      </c>
      <c r="AK103" s="115" t="n">
        <f aca="false">IF(VLOOKUP(InputDataA_GeneralAssumptions!$D$92,DataSummary!$A$111:$B$112,2,FALSE())=1,AK101,AK102)</f>
        <v>0.495147755556098</v>
      </c>
      <c r="AL103" s="115" t="n">
        <f aca="false">IF(VLOOKUP(InputDataA_GeneralAssumptions!$D$92,DataSummary!$A$111:$B$112,2,FALSE())=1,AL101,AL102)</f>
        <v>0.495082489690338</v>
      </c>
      <c r="AM103" s="115" t="n">
        <f aca="false">IF(VLOOKUP(InputDataA_GeneralAssumptions!$D$92,DataSummary!$A$111:$B$112,2,FALSE())=1,AM101,AM102)</f>
        <v>0.495014764263508</v>
      </c>
      <c r="AN103" s="115" t="n">
        <f aca="false">IF(VLOOKUP(InputDataA_GeneralAssumptions!$D$92,DataSummary!$A$111:$B$112,2,FALSE())=1,AN101,AN102)</f>
        <v>0.494944902349654</v>
      </c>
      <c r="AO103" s="115" t="str">
        <f aca="false">IF(VLOOKUP(InputDataA_GeneralAssumptions!$D$92,DataSummary!$A$111:$B$112,2,FALSE())=1,AO101,AO102)</f>
        <v>N/A</v>
      </c>
      <c r="AP103" s="115" t="str">
        <f aca="false">IF(VLOOKUP(InputDataA_GeneralAssumptions!$D$92,DataSummary!$A$111:$B$112,2,FALSE())=1,AP101,AP102)</f>
        <v>N/A</v>
      </c>
      <c r="AQ103" s="115" t="str">
        <f aca="false">IF(VLOOKUP(InputDataA_GeneralAssumptions!$D$92,DataSummary!$A$111:$B$112,2,FALSE())=1,AQ101,AQ102)</f>
        <v>N/A</v>
      </c>
      <c r="AR103" s="115" t="str">
        <f aca="false">IF(VLOOKUP(InputDataA_GeneralAssumptions!$D$92,DataSummary!$A$111:$B$112,2,FALSE())=1,AR101,AR102)</f>
        <v>N/A</v>
      </c>
      <c r="AS103" s="115" t="str">
        <f aca="false">IF(VLOOKUP(InputDataA_GeneralAssumptions!$D$92,DataSummary!$A$111:$B$112,2,FALSE())=1,AS101,AS102)</f>
        <v>N/A</v>
      </c>
      <c r="AT103" s="115" t="str">
        <f aca="false">IF(VLOOKUP(InputDataA_GeneralAssumptions!$D$92,DataSummary!$A$111:$B$112,2,FALSE())=1,AT101,AT102)</f>
        <v>N/A</v>
      </c>
      <c r="AU103" s="115" t="str">
        <f aca="false">IF(VLOOKUP(InputDataA_GeneralAssumptions!$D$92,DataSummary!$A$111:$B$112,2,FALSE())=1,AU101,AU102)</f>
        <v>N/A</v>
      </c>
      <c r="AV103" s="115" t="str">
        <f aca="false">IF(VLOOKUP(InputDataA_GeneralAssumptions!$D$92,DataSummary!$A$111:$B$112,2,FALSE())=1,AV101,AV102)</f>
        <v>N/A</v>
      </c>
      <c r="AW103" s="115" t="str">
        <f aca="false">IF(VLOOKUP(InputDataA_GeneralAssumptions!$D$92,DataSummary!$A$111:$B$112,2,FALSE())=1,AW101,AW102)</f>
        <v>N/A</v>
      </c>
      <c r="AX103" s="115" t="str">
        <f aca="false">IF(VLOOKUP(InputDataA_GeneralAssumptions!$D$92,DataSummary!$A$111:$B$112,2,FALSE())=1,AX101,AX102)</f>
        <v>N/A</v>
      </c>
      <c r="AY103" s="115" t="str">
        <f aca="false">IF(VLOOKUP(InputDataA_GeneralAssumptions!$D$92,DataSummary!$A$111:$B$112,2,FALSE())=1,AY101,AY102)</f>
        <v>N/A</v>
      </c>
      <c r="AZ103" s="115" t="str">
        <f aca="false">IF(VLOOKUP(InputDataA_GeneralAssumptions!$D$92,DataSummary!$A$111:$B$112,2,FALSE())=1,AZ101,AZ102)</f>
        <v>N/A</v>
      </c>
      <c r="BA103" s="115" t="str">
        <f aca="false">IF(VLOOKUP(InputDataA_GeneralAssumptions!$D$92,DataSummary!$A$111:$B$112,2,FALSE())=1,BA101,BA102)</f>
        <v>N/A</v>
      </c>
      <c r="BB103" s="115" t="str">
        <f aca="false">IF(VLOOKUP(InputDataA_GeneralAssumptions!$D$92,DataSummary!$A$111:$B$112,2,FALSE())=1,BB101,BB102)</f>
        <v>N/A</v>
      </c>
      <c r="BC103" s="115" t="str">
        <f aca="false">IF(VLOOKUP(InputDataA_GeneralAssumptions!$D$92,DataSummary!$A$111:$B$112,2,FALSE())=1,BC101,BC102)</f>
        <v>N/A</v>
      </c>
      <c r="BD103" s="115" t="str">
        <f aca="false">IF(VLOOKUP(InputDataA_GeneralAssumptions!$D$92,DataSummary!$A$111:$B$112,2,FALSE())=1,BD101,BD102)</f>
        <v>N/A</v>
      </c>
      <c r="BE103" s="115" t="str">
        <f aca="false">IF(VLOOKUP(InputDataA_GeneralAssumptions!$D$92,DataSummary!$A$111:$B$112,2,FALSE())=1,BE101,BE102)</f>
        <v>N/A</v>
      </c>
      <c r="BF103" s="115" t="str">
        <f aca="false">IF(VLOOKUP(InputDataA_GeneralAssumptions!$D$92,DataSummary!$A$111:$B$112,2,FALSE())=1,BF101,BF102)</f>
        <v>N/A</v>
      </c>
      <c r="BG103" s="115" t="str">
        <f aca="false">IF(VLOOKUP(InputDataA_GeneralAssumptions!$D$92,DataSummary!$A$111:$B$112,2,FALSE())=1,BG101,BG102)</f>
        <v>N/A</v>
      </c>
      <c r="BH103" s="115" t="str">
        <f aca="false">IF(VLOOKUP(InputDataA_GeneralAssumptions!$D$92,DataSummary!$A$111:$B$112,2,FALSE())=1,BH101,BH102)</f>
        <v>N/A</v>
      </c>
      <c r="BI103" s="115" t="str">
        <f aca="false">IF(VLOOKUP(InputDataA_GeneralAssumptions!$D$92,DataSummary!$A$111:$B$112,2,FALSE())=1,BI101,BI102)</f>
        <v>N/A</v>
      </c>
      <c r="BJ103" s="115" t="str">
        <f aca="false">IF(VLOOKUP(InputDataA_GeneralAssumptions!$D$92,DataSummary!$A$111:$B$112,2,FALSE())=1,BJ101,BJ102)</f>
        <v>N/A</v>
      </c>
      <c r="BK103" s="115" t="str">
        <f aca="false">IF(VLOOKUP(InputDataA_GeneralAssumptions!$D$92,DataSummary!$A$111:$B$112,2,FALSE())=1,BK101,BK102)</f>
        <v>N/A</v>
      </c>
      <c r="BL103" s="115" t="str">
        <f aca="false">IF(VLOOKUP(InputDataA_GeneralAssumptions!$D$92,DataSummary!$A$111:$B$112,2,FALSE())=1,BL101,BL102)</f>
        <v>N/A</v>
      </c>
      <c r="BM103" s="115" t="str">
        <f aca="false">IF(VLOOKUP(InputDataA_GeneralAssumptions!$D$92,DataSummary!$A$111:$B$112,2,FALSE())=1,BM101,BM102)</f>
        <v>N/A</v>
      </c>
      <c r="BN103" s="115" t="str">
        <f aca="false">IF(VLOOKUP(InputDataA_GeneralAssumptions!$D$92,DataSummary!$A$111:$B$112,2,FALSE())=1,BN101,BN102)</f>
        <v>N/A</v>
      </c>
      <c r="BO103" s="115" t="str">
        <f aca="false">IF(VLOOKUP(InputDataA_GeneralAssumptions!$D$92,DataSummary!$A$111:$B$112,2,FALSE())=1,BO101,BO102)</f>
        <v>N/A</v>
      </c>
      <c r="BP103" s="115" t="str">
        <f aca="false">IF(VLOOKUP(InputDataA_GeneralAssumptions!$D$92,DataSummary!$A$111:$B$112,2,FALSE())=1,BP101,BP102)</f>
        <v>N/A</v>
      </c>
      <c r="BQ103" s="115" t="str">
        <f aca="false">IF(VLOOKUP(InputDataA_GeneralAssumptions!$D$92,DataSummary!$A$111:$B$112,2,FALSE())=1,BQ101,BQ102)</f>
        <v>N/A</v>
      </c>
      <c r="BR103" s="115" t="str">
        <f aca="false">IF(VLOOKUP(InputDataA_GeneralAssumptions!$D$92,DataSummary!$A$111:$B$112,2,FALSE())=1,BR101,BR102)</f>
        <v>N/A</v>
      </c>
      <c r="BS103" s="115" t="str">
        <f aca="false">IF(VLOOKUP(InputDataA_GeneralAssumptions!$D$92,DataSummary!$A$111:$B$112,2,FALSE())=1,BS101,BS102)</f>
        <v>N/A</v>
      </c>
      <c r="BT103" s="115" t="str">
        <f aca="false">IF(VLOOKUP(InputDataA_GeneralAssumptions!$D$92,DataSummary!$A$111:$B$112,2,FALSE())=1,BT101,BT102)</f>
        <v>N/A</v>
      </c>
      <c r="BU103" s="115" t="str">
        <f aca="false">IF(VLOOKUP(InputDataA_GeneralAssumptions!$D$92,DataSummary!$A$111:$B$112,2,FALSE())=1,BU101,BU102)</f>
        <v>N/A</v>
      </c>
      <c r="BV103" s="115" t="str">
        <f aca="false">IF(VLOOKUP(InputDataA_GeneralAssumptions!$D$92,DataSummary!$A$111:$B$112,2,FALSE())=1,BV101,BV102)</f>
        <v>N/A</v>
      </c>
      <c r="BW103" s="115" t="str">
        <f aca="false">IF(VLOOKUP(InputDataA_GeneralAssumptions!$D$92,DataSummary!$A$111:$B$112,2,FALSE())=1,BW101,BW102)</f>
        <v>N/A</v>
      </c>
    </row>
    <row r="104" s="135" customFormat="true" ht="15.75" hidden="false" customHeight="false" outlineLevel="0" collapsed="false">
      <c r="A104" s="13"/>
      <c r="B104" s="206"/>
      <c r="C104" s="55"/>
      <c r="D104" s="152"/>
      <c r="E104" s="209"/>
      <c r="F104" s="195"/>
      <c r="G104" s="132"/>
      <c r="H104" s="210"/>
      <c r="I104" s="134"/>
      <c r="J104" s="134"/>
      <c r="K104" s="134"/>
      <c r="L104" s="134"/>
      <c r="M104" s="134"/>
      <c r="N104" s="134"/>
      <c r="O104" s="134"/>
      <c r="P104" s="134"/>
      <c r="Q104" s="134"/>
      <c r="R104" s="134"/>
      <c r="S104" s="134"/>
      <c r="T104" s="134"/>
      <c r="U104" s="134"/>
      <c r="V104" s="134"/>
      <c r="W104" s="134"/>
      <c r="X104" s="134"/>
      <c r="Y104" s="134"/>
      <c r="Z104" s="134"/>
      <c r="AA104" s="134"/>
      <c r="AB104" s="134"/>
      <c r="AC104" s="134"/>
      <c r="AD104" s="134"/>
      <c r="AE104" s="134"/>
      <c r="AF104" s="134"/>
      <c r="AG104" s="134"/>
      <c r="AH104" s="134"/>
      <c r="AI104" s="134"/>
      <c r="AJ104" s="134"/>
      <c r="AK104" s="134"/>
      <c r="AL104" s="134"/>
      <c r="AM104" s="134"/>
      <c r="AN104" s="134"/>
      <c r="AO104" s="134"/>
      <c r="AP104" s="134"/>
      <c r="AQ104" s="134"/>
      <c r="AR104" s="134"/>
      <c r="AS104" s="134"/>
      <c r="AT104" s="134"/>
      <c r="AU104" s="134"/>
      <c r="AV104" s="134"/>
      <c r="AW104" s="134"/>
      <c r="AX104" s="134"/>
      <c r="AY104" s="134"/>
      <c r="AZ104" s="134"/>
      <c r="BA104" s="134"/>
      <c r="BB104" s="134"/>
      <c r="BC104" s="134"/>
      <c r="BD104" s="134"/>
      <c r="BE104" s="134"/>
      <c r="BF104" s="134"/>
      <c r="BG104" s="134"/>
      <c r="BH104" s="134"/>
      <c r="BI104" s="134"/>
      <c r="BJ104" s="134"/>
      <c r="BK104" s="134"/>
      <c r="BL104" s="134"/>
      <c r="BM104" s="134"/>
      <c r="BN104" s="134"/>
      <c r="BO104" s="134"/>
      <c r="BP104" s="134"/>
      <c r="BQ104" s="134"/>
      <c r="BR104" s="134"/>
      <c r="BS104" s="134"/>
      <c r="BT104" s="134"/>
      <c r="BU104" s="134"/>
      <c r="BV104" s="134"/>
      <c r="BW104" s="134"/>
    </row>
    <row r="105" customFormat="false" ht="15.75" hidden="false" customHeight="false" outlineLevel="0" collapsed="false">
      <c r="B105" s="206"/>
      <c r="C105" s="55"/>
      <c r="D105" s="152"/>
      <c r="E105" s="209"/>
      <c r="F105" s="195" t="str">
        <f aca="false">DataSummary!N5</f>
        <v>Scenario</v>
      </c>
      <c r="G105" s="107" t="s">
        <v>120</v>
      </c>
      <c r="H105" s="108" t="s">
        <v>100</v>
      </c>
      <c r="I105" s="121" t="n">
        <f aca="false">I106</f>
        <v>0.495112097093595</v>
      </c>
      <c r="J105" s="121" t="n">
        <v>0.506658209770241</v>
      </c>
      <c r="K105" s="121" t="n">
        <v>0.9</v>
      </c>
      <c r="L105" s="121" t="n">
        <v>0.50676901395908</v>
      </c>
      <c r="M105" s="121" t="n">
        <v>0.50673226342305</v>
      </c>
      <c r="N105" s="121" t="n">
        <v>0.506717296013215</v>
      </c>
      <c r="O105" s="121" t="n">
        <v>0.506626485410321</v>
      </c>
      <c r="P105" s="121" t="n">
        <v>0.506657700738936</v>
      </c>
      <c r="Q105" s="121" t="n">
        <v>0.506717636395784</v>
      </c>
      <c r="R105" s="121" t="n">
        <v>0.506687607029238</v>
      </c>
      <c r="S105" s="121" t="n">
        <v>0.506684468772946</v>
      </c>
      <c r="T105" s="121" t="n">
        <v>0.506641588429397</v>
      </c>
      <c r="U105" s="121" t="n">
        <v>0.506586930559559</v>
      </c>
      <c r="V105" s="121" t="n">
        <v>0.506506537622244</v>
      </c>
      <c r="W105" s="121" t="n">
        <v>0.50637539498916</v>
      </c>
      <c r="X105" s="121" t="n">
        <v>0.506238738341419</v>
      </c>
      <c r="Y105" s="121" t="n">
        <v>0.506084080379683</v>
      </c>
      <c r="Z105" s="121" t="n">
        <v>0.505946554759167</v>
      </c>
      <c r="AA105" s="121" t="n">
        <v>0.505816970603685</v>
      </c>
      <c r="AB105" s="121" t="n">
        <v>0.505627724506075</v>
      </c>
      <c r="AC105" s="121" t="n">
        <v>0.505441327377784</v>
      </c>
      <c r="AD105" s="121" t="n">
        <v>0.505252139373757</v>
      </c>
      <c r="AE105" s="121" t="n">
        <v>0.505083618861864</v>
      </c>
      <c r="AF105" s="121" t="n">
        <v>0.504873347298833</v>
      </c>
      <c r="AG105" s="121" t="n">
        <v>0.504669835876334</v>
      </c>
      <c r="AH105" s="121" t="n">
        <v>0.504418415742221</v>
      </c>
      <c r="AI105" s="121" t="n">
        <v>0.504202092270086</v>
      </c>
      <c r="AJ105" s="121" t="n">
        <v>0.504022665156688</v>
      </c>
      <c r="AK105" s="121" t="n">
        <v>0.503848948456484</v>
      </c>
      <c r="AL105" s="121" t="n">
        <v>0.503668367269395</v>
      </c>
      <c r="AM105" s="121" t="n">
        <v>0.50347924625389</v>
      </c>
      <c r="AN105" s="121" t="n">
        <v>0.503280317007165</v>
      </c>
      <c r="AO105" s="121" t="n">
        <v>0.50312249878038</v>
      </c>
      <c r="AP105" s="121" t="n">
        <v>0.502979020431191</v>
      </c>
      <c r="AQ105" s="121" t="n">
        <v>0.50282913111813</v>
      </c>
      <c r="AR105" s="121" t="n">
        <v>0.502666231832886</v>
      </c>
      <c r="AS105" s="122" t="n">
        <v>0.502493684970599</v>
      </c>
      <c r="AT105" s="121" t="n">
        <v>0.502493684970599</v>
      </c>
      <c r="AU105" s="121" t="n">
        <v>0.502493684970599</v>
      </c>
      <c r="AV105" s="121" t="n">
        <v>0.502493684970599</v>
      </c>
      <c r="AW105" s="121" t="n">
        <v>0.502493684970599</v>
      </c>
      <c r="AX105" s="121" t="n">
        <v>0.502493684970599</v>
      </c>
      <c r="AY105" s="121" t="n">
        <v>0.502493684970599</v>
      </c>
      <c r="AZ105" s="121" t="n">
        <v>0.502493684970599</v>
      </c>
      <c r="BA105" s="121" t="n">
        <v>0.502493684970599</v>
      </c>
      <c r="BB105" s="121" t="n">
        <v>0.502493684970599</v>
      </c>
      <c r="BC105" s="121" t="n">
        <v>0.502493684970599</v>
      </c>
      <c r="BD105" s="121" t="n">
        <v>0.502493684970599</v>
      </c>
      <c r="BE105" s="121" t="n">
        <v>0.502493684970599</v>
      </c>
      <c r="BF105" s="121" t="n">
        <v>0.502493684970599</v>
      </c>
      <c r="BG105" s="121" t="n">
        <v>0.502493684970599</v>
      </c>
      <c r="BH105" s="121" t="n">
        <v>0.502493684970599</v>
      </c>
      <c r="BI105" s="121" t="n">
        <v>0.502493684970599</v>
      </c>
      <c r="BJ105" s="121" t="n">
        <v>0.502493684970599</v>
      </c>
      <c r="BK105" s="121" t="n">
        <v>0.502493684970599</v>
      </c>
      <c r="BL105" s="121" t="n">
        <v>0.502493684970599</v>
      </c>
      <c r="BM105" s="121" t="n">
        <v>0.502493684970599</v>
      </c>
      <c r="BN105" s="121" t="n">
        <v>0.502493684970599</v>
      </c>
      <c r="BO105" s="121" t="n">
        <v>0.502493684970599</v>
      </c>
      <c r="BP105" s="121" t="n">
        <v>0.502493684970599</v>
      </c>
      <c r="BQ105" s="121" t="n">
        <v>0.502493684970599</v>
      </c>
      <c r="BR105" s="121" t="n">
        <v>0.502493684970599</v>
      </c>
      <c r="BS105" s="121" t="n">
        <v>0.502493684970599</v>
      </c>
      <c r="BT105" s="121" t="n">
        <v>0.502493684970599</v>
      </c>
      <c r="BU105" s="121" t="n">
        <v>0.502493684970599</v>
      </c>
      <c r="BV105" s="121" t="n">
        <v>0.502493684970599</v>
      </c>
      <c r="BW105" s="122" t="n">
        <v>0.502493684970599</v>
      </c>
    </row>
    <row r="106" customFormat="false" ht="15.75" hidden="false" customHeight="false" outlineLevel="0" collapsed="false">
      <c r="B106" s="206"/>
      <c r="C106" s="55"/>
      <c r="D106" s="152"/>
      <c r="E106" s="209"/>
      <c r="F106" s="195"/>
      <c r="G106" s="111" t="s">
        <v>124</v>
      </c>
      <c r="H106" s="112" t="s">
        <v>100</v>
      </c>
      <c r="I106" s="26" t="n">
        <f aca="false">IF(ISNUMBER(DataSummary!F82),DataSummary!F82,"#N/A")</f>
        <v>0.495112097093595</v>
      </c>
      <c r="J106" s="26" t="n">
        <f aca="false">IF(ISNUMBER(DataSummary!G82),DataSummary!G82,"#N/A")</f>
        <v>0.495160345248868</v>
      </c>
      <c r="K106" s="26" t="n">
        <f aca="false">IF(ISNUMBER(DataSummary!H82),DataSummary!H82,"#N/A")</f>
        <v>0.495212137718051</v>
      </c>
      <c r="L106" s="26" t="n">
        <f aca="false">IF(ISNUMBER(DataSummary!I82),DataSummary!I82,"#N/A")</f>
        <v>0.495263642899486</v>
      </c>
      <c r="M106" s="26" t="n">
        <f aca="false">IF(ISNUMBER(DataSummary!J82),DataSummary!J82,"#N/A")</f>
        <v>0.495313560994291</v>
      </c>
      <c r="N106" s="26" t="n">
        <f aca="false">IF(ISNUMBER(DataSummary!K82),DataSummary!K82,"#N/A")</f>
        <v>0.495361493172963</v>
      </c>
      <c r="O106" s="26" t="n">
        <f aca="false">IF(ISNUMBER(DataSummary!L82),DataSummary!L82,"#N/A")</f>
        <v>0.495407064644166</v>
      </c>
      <c r="P106" s="26" t="n">
        <f aca="false">IF(ISNUMBER(DataSummary!M82),DataSummary!M82,"#N/A")</f>
        <v>0.49545067064841</v>
      </c>
      <c r="Q106" s="26" t="n">
        <f aca="false">IF(ISNUMBER(DataSummary!N82),DataSummary!N82,"#N/A")</f>
        <v>0.49549194170525</v>
      </c>
      <c r="R106" s="26" t="n">
        <f aca="false">IF(ISNUMBER(DataSummary!O82),DataSummary!O82,"#N/A")</f>
        <v>0.495529701895052</v>
      </c>
      <c r="S106" s="26" t="n">
        <f aca="false">IF(ISNUMBER(DataSummary!P82),DataSummary!P82,"#N/A")</f>
        <v>0.495561959610361</v>
      </c>
      <c r="T106" s="26" t="n">
        <f aca="false">IF(ISNUMBER(DataSummary!Q82),DataSummary!Q82,"#N/A")</f>
        <v>0.495587346974381</v>
      </c>
      <c r="U106" s="26" t="n">
        <f aca="false">IF(ISNUMBER(DataSummary!R82),DataSummary!R82,"#N/A")</f>
        <v>0.495605416746064</v>
      </c>
      <c r="V106" s="26" t="n">
        <f aca="false">IF(ISNUMBER(DataSummary!S82),DataSummary!S82,"#N/A")</f>
        <v>0.495617116143343</v>
      </c>
      <c r="W106" s="26" t="n">
        <f aca="false">IF(ISNUMBER(DataSummary!T82),DataSummary!T82,"#N/A")</f>
        <v>0.495622444090385</v>
      </c>
      <c r="X106" s="26" t="n">
        <f aca="false">IF(ISNUMBER(DataSummary!U82),DataSummary!U82,"#N/A")</f>
        <v>0.495622015563577</v>
      </c>
      <c r="Y106" s="26" t="n">
        <f aca="false">IF(ISNUMBER(DataSummary!V82),DataSummary!V82,"#N/A")</f>
        <v>0.495615596649898</v>
      </c>
      <c r="Z106" s="26" t="n">
        <f aca="false">IF(ISNUMBER(DataSummary!W82),DataSummary!W82,"#N/A")</f>
        <v>0.495604085593874</v>
      </c>
      <c r="AA106" s="26" t="n">
        <f aca="false">IF(ISNUMBER(DataSummary!X82),DataSummary!X82,"#N/A")</f>
        <v>0.49558740008515</v>
      </c>
      <c r="AB106" s="26" t="n">
        <f aca="false">IF(ISNUMBER(DataSummary!Y82),DataSummary!Y82,"#N/A")</f>
        <v>0.495565169370044</v>
      </c>
      <c r="AC106" s="26" t="n">
        <f aca="false">IF(ISNUMBER(DataSummary!Z82),DataSummary!Z82,"#N/A")</f>
        <v>0.495537519766712</v>
      </c>
      <c r="AD106" s="26" t="n">
        <f aca="false">IF(ISNUMBER(DataSummary!AA82),DataSummary!AA82,"#N/A")</f>
        <v>0.495504489415842</v>
      </c>
      <c r="AE106" s="26" t="n">
        <f aca="false">IF(ISNUMBER(DataSummary!AB82),DataSummary!AB82,"#N/A")</f>
        <v>0.495466417769735</v>
      </c>
      <c r="AF106" s="26" t="n">
        <f aca="false">IF(ISNUMBER(DataSummary!AC82),DataSummary!AC82,"#N/A")</f>
        <v>0.495423618385353</v>
      </c>
      <c r="AG106" s="26" t="n">
        <f aca="false">IF(ISNUMBER(DataSummary!AD82),DataSummary!AD82,"#N/A")</f>
        <v>0.495376318349722</v>
      </c>
      <c r="AH106" s="26" t="n">
        <f aca="false">IF(ISNUMBER(DataSummary!AE82),DataSummary!AE82,"#N/A")</f>
        <v>0.495324714505009</v>
      </c>
      <c r="AI106" s="26" t="n">
        <f aca="false">IF(ISNUMBER(DataSummary!AF82),DataSummary!AF82,"#N/A")</f>
        <v>0.495269146138419</v>
      </c>
      <c r="AJ106" s="26" t="n">
        <f aca="false">IF(ISNUMBER(DataSummary!AG82),DataSummary!AG82,"#N/A")</f>
        <v>0.495210194754372</v>
      </c>
      <c r="AK106" s="26" t="n">
        <f aca="false">IF(ISNUMBER(DataSummary!AH82),DataSummary!AH82,"#N/A")</f>
        <v>0.495147755556098</v>
      </c>
      <c r="AL106" s="26" t="n">
        <f aca="false">IF(ISNUMBER(DataSummary!AI82),DataSummary!AI82,"#N/A")</f>
        <v>0.495082489690338</v>
      </c>
      <c r="AM106" s="26" t="n">
        <f aca="false">IF(ISNUMBER(DataSummary!AJ82),DataSummary!AJ82,"#N/A")</f>
        <v>0.495014764263508</v>
      </c>
      <c r="AN106" s="26" t="n">
        <f aca="false">IF(ISNUMBER(DataSummary!AK82),DataSummary!AK82,"#N/A")</f>
        <v>0.494944902349654</v>
      </c>
      <c r="AO106" s="26" t="str">
        <f aca="false">IF(ISNUMBER(DataSummary!AL82),DataSummary!AL82,"#N/A")</f>
        <v>#N/A</v>
      </c>
      <c r="AP106" s="26" t="str">
        <f aca="false">IF(ISNUMBER(DataSummary!AM82),DataSummary!AM82,"#N/A")</f>
        <v>#N/A</v>
      </c>
      <c r="AQ106" s="26" t="str">
        <f aca="false">AP106</f>
        <v>#N/A</v>
      </c>
      <c r="AR106" s="26" t="str">
        <f aca="false">AQ106</f>
        <v>#N/A</v>
      </c>
      <c r="AS106" s="26" t="str">
        <f aca="false">AR106</f>
        <v>#N/A</v>
      </c>
      <c r="AT106" s="26" t="str">
        <f aca="false">AS106</f>
        <v>#N/A</v>
      </c>
      <c r="AU106" s="26" t="str">
        <f aca="false">AT106</f>
        <v>#N/A</v>
      </c>
      <c r="AV106" s="26" t="str">
        <f aca="false">AU106</f>
        <v>#N/A</v>
      </c>
      <c r="AW106" s="26" t="str">
        <f aca="false">AV106</f>
        <v>#N/A</v>
      </c>
      <c r="AX106" s="26" t="str">
        <f aca="false">AW106</f>
        <v>#N/A</v>
      </c>
      <c r="AY106" s="26" t="str">
        <f aca="false">AX106</f>
        <v>#N/A</v>
      </c>
      <c r="AZ106" s="26" t="str">
        <f aca="false">AY106</f>
        <v>#N/A</v>
      </c>
      <c r="BA106" s="26" t="str">
        <f aca="false">AZ106</f>
        <v>#N/A</v>
      </c>
      <c r="BB106" s="26" t="str">
        <f aca="false">BA106</f>
        <v>#N/A</v>
      </c>
      <c r="BC106" s="26" t="str">
        <f aca="false">BB106</f>
        <v>#N/A</v>
      </c>
      <c r="BD106" s="26" t="str">
        <f aca="false">BC106</f>
        <v>#N/A</v>
      </c>
      <c r="BE106" s="26" t="str">
        <f aca="false">BD106</f>
        <v>#N/A</v>
      </c>
      <c r="BF106" s="26" t="str">
        <f aca="false">BE106</f>
        <v>#N/A</v>
      </c>
      <c r="BG106" s="26" t="str">
        <f aca="false">BF106</f>
        <v>#N/A</v>
      </c>
      <c r="BH106" s="26" t="str">
        <f aca="false">BG106</f>
        <v>#N/A</v>
      </c>
      <c r="BI106" s="26" t="str">
        <f aca="false">BH106</f>
        <v>#N/A</v>
      </c>
      <c r="BJ106" s="26" t="str">
        <f aca="false">BI106</f>
        <v>#N/A</v>
      </c>
      <c r="BK106" s="26" t="str">
        <f aca="false">BJ106</f>
        <v>#N/A</v>
      </c>
      <c r="BL106" s="26" t="str">
        <f aca="false">BK106</f>
        <v>#N/A</v>
      </c>
      <c r="BM106" s="26" t="str">
        <f aca="false">BL106</f>
        <v>#N/A</v>
      </c>
      <c r="BN106" s="26" t="str">
        <f aca="false">BM106</f>
        <v>#N/A</v>
      </c>
      <c r="BO106" s="26" t="str">
        <f aca="false">BN106</f>
        <v>#N/A</v>
      </c>
      <c r="BP106" s="26" t="str">
        <f aca="false">BO106</f>
        <v>#N/A</v>
      </c>
      <c r="BQ106" s="26" t="str">
        <f aca="false">BP106</f>
        <v>#N/A</v>
      </c>
      <c r="BR106" s="26" t="str">
        <f aca="false">BQ106</f>
        <v>#N/A</v>
      </c>
      <c r="BS106" s="26" t="str">
        <f aca="false">BR106</f>
        <v>#N/A</v>
      </c>
      <c r="BT106" s="26" t="str">
        <f aca="false">BS106</f>
        <v>#N/A</v>
      </c>
      <c r="BU106" s="26" t="str">
        <f aca="false">BT106</f>
        <v>#N/A</v>
      </c>
      <c r="BV106" s="26" t="str">
        <f aca="false">BU106</f>
        <v>#N/A</v>
      </c>
      <c r="BW106" s="26" t="str">
        <f aca="false">BV106</f>
        <v>#N/A</v>
      </c>
    </row>
    <row r="107" customFormat="false" ht="15.75" hidden="false" customHeight="false" outlineLevel="0" collapsed="false">
      <c r="B107" s="206"/>
      <c r="C107" s="55"/>
      <c r="D107" s="152"/>
      <c r="E107" s="209"/>
      <c r="F107" s="195"/>
      <c r="G107" s="114" t="s">
        <v>132</v>
      </c>
      <c r="H107" s="138" t="s">
        <v>100</v>
      </c>
      <c r="I107" s="115" t="n">
        <f aca="false">IF(VLOOKUP(InputDataA_GeneralAssumptions!$D$92,DataSummary!$A$111:$B$112,2,FALSE())=1,I105,I106)</f>
        <v>0.495112097093595</v>
      </c>
      <c r="J107" s="115" t="n">
        <f aca="false">IF(VLOOKUP(InputDataA_GeneralAssumptions!$D$92,DataSummary!$A$111:$B$112,2,FALSE())=1,J105,J106)</f>
        <v>0.495160345248868</v>
      </c>
      <c r="K107" s="115" t="n">
        <f aca="false">IF(VLOOKUP(InputDataA_GeneralAssumptions!$D$92,DataSummary!$A$111:$B$112,2,FALSE())=1,K105,K106)</f>
        <v>0.495212137718051</v>
      </c>
      <c r="L107" s="115" t="n">
        <f aca="false">IF(VLOOKUP(InputDataA_GeneralAssumptions!$D$92,DataSummary!$A$111:$B$112,2,FALSE())=1,L105,L106)</f>
        <v>0.495263642899486</v>
      </c>
      <c r="M107" s="115" t="n">
        <f aca="false">IF(VLOOKUP(InputDataA_GeneralAssumptions!$D$92,DataSummary!$A$111:$B$112,2,FALSE())=1,M105,M106)</f>
        <v>0.495313560994291</v>
      </c>
      <c r="N107" s="115" t="n">
        <f aca="false">IF(VLOOKUP(InputDataA_GeneralAssumptions!$D$92,DataSummary!$A$111:$B$112,2,FALSE())=1,N105,N106)</f>
        <v>0.495361493172963</v>
      </c>
      <c r="O107" s="115" t="n">
        <f aca="false">IF(VLOOKUP(InputDataA_GeneralAssumptions!$D$92,DataSummary!$A$111:$B$112,2,FALSE())=1,O105,O106)</f>
        <v>0.495407064644166</v>
      </c>
      <c r="P107" s="115" t="n">
        <f aca="false">IF(VLOOKUP(InputDataA_GeneralAssumptions!$D$92,DataSummary!$A$111:$B$112,2,FALSE())=1,P105,P106)</f>
        <v>0.49545067064841</v>
      </c>
      <c r="Q107" s="115" t="n">
        <f aca="false">IF(VLOOKUP(InputDataA_GeneralAssumptions!$D$92,DataSummary!$A$111:$B$112,2,FALSE())=1,Q105,Q106)</f>
        <v>0.49549194170525</v>
      </c>
      <c r="R107" s="115" t="n">
        <f aca="false">IF(VLOOKUP(InputDataA_GeneralAssumptions!$D$92,DataSummary!$A$111:$B$112,2,FALSE())=1,R105,R106)</f>
        <v>0.495529701895052</v>
      </c>
      <c r="S107" s="115" t="n">
        <f aca="false">IF(VLOOKUP(InputDataA_GeneralAssumptions!$D$92,DataSummary!$A$111:$B$112,2,FALSE())=1,S105,S106)</f>
        <v>0.495561959610361</v>
      </c>
      <c r="T107" s="115" t="n">
        <f aca="false">IF(VLOOKUP(InputDataA_GeneralAssumptions!$D$92,DataSummary!$A$111:$B$112,2,FALSE())=1,T105,T106)</f>
        <v>0.495587346974381</v>
      </c>
      <c r="U107" s="115" t="n">
        <f aca="false">IF(VLOOKUP(InputDataA_GeneralAssumptions!$D$92,DataSummary!$A$111:$B$112,2,FALSE())=1,U105,U106)</f>
        <v>0.495605416746064</v>
      </c>
      <c r="V107" s="115" t="n">
        <f aca="false">IF(VLOOKUP(InputDataA_GeneralAssumptions!$D$92,DataSummary!$A$111:$B$112,2,FALSE())=1,V105,V106)</f>
        <v>0.495617116143343</v>
      </c>
      <c r="W107" s="115" t="n">
        <f aca="false">IF(VLOOKUP(InputDataA_GeneralAssumptions!$D$92,DataSummary!$A$111:$B$112,2,FALSE())=1,W105,W106)</f>
        <v>0.495622444090385</v>
      </c>
      <c r="X107" s="115" t="n">
        <f aca="false">IF(VLOOKUP(InputDataA_GeneralAssumptions!$D$92,DataSummary!$A$111:$B$112,2,FALSE())=1,X105,X106)</f>
        <v>0.495622015563577</v>
      </c>
      <c r="Y107" s="115" t="n">
        <f aca="false">IF(VLOOKUP(InputDataA_GeneralAssumptions!$D$92,DataSummary!$A$111:$B$112,2,FALSE())=1,Y105,Y106)</f>
        <v>0.495615596649898</v>
      </c>
      <c r="Z107" s="115" t="n">
        <f aca="false">IF(VLOOKUP(InputDataA_GeneralAssumptions!$D$92,DataSummary!$A$111:$B$112,2,FALSE())=1,Z105,Z106)</f>
        <v>0.495604085593874</v>
      </c>
      <c r="AA107" s="115" t="n">
        <f aca="false">IF(VLOOKUP(InputDataA_GeneralAssumptions!$D$92,DataSummary!$A$111:$B$112,2,FALSE())=1,AA105,AA106)</f>
        <v>0.49558740008515</v>
      </c>
      <c r="AB107" s="115" t="n">
        <f aca="false">IF(VLOOKUP(InputDataA_GeneralAssumptions!$D$92,DataSummary!$A$111:$B$112,2,FALSE())=1,AB105,AB106)</f>
        <v>0.495565169370044</v>
      </c>
      <c r="AC107" s="115" t="n">
        <f aca="false">IF(VLOOKUP(InputDataA_GeneralAssumptions!$D$92,DataSummary!$A$111:$B$112,2,FALSE())=1,AC105,AC106)</f>
        <v>0.495537519766712</v>
      </c>
      <c r="AD107" s="115" t="n">
        <f aca="false">IF(VLOOKUP(InputDataA_GeneralAssumptions!$D$92,DataSummary!$A$111:$B$112,2,FALSE())=1,AD105,AD106)</f>
        <v>0.495504489415842</v>
      </c>
      <c r="AE107" s="115" t="n">
        <f aca="false">IF(VLOOKUP(InputDataA_GeneralAssumptions!$D$92,DataSummary!$A$111:$B$112,2,FALSE())=1,AE105,AE106)</f>
        <v>0.495466417769735</v>
      </c>
      <c r="AF107" s="115" t="n">
        <f aca="false">IF(VLOOKUP(InputDataA_GeneralAssumptions!$D$92,DataSummary!$A$111:$B$112,2,FALSE())=1,AF105,AF106)</f>
        <v>0.495423618385353</v>
      </c>
      <c r="AG107" s="115" t="n">
        <f aca="false">IF(VLOOKUP(InputDataA_GeneralAssumptions!$D$92,DataSummary!$A$111:$B$112,2,FALSE())=1,AG105,AG106)</f>
        <v>0.495376318349722</v>
      </c>
      <c r="AH107" s="115" t="n">
        <f aca="false">IF(VLOOKUP(InputDataA_GeneralAssumptions!$D$92,DataSummary!$A$111:$B$112,2,FALSE())=1,AH105,AH106)</f>
        <v>0.495324714505009</v>
      </c>
      <c r="AI107" s="115" t="n">
        <f aca="false">IF(VLOOKUP(InputDataA_GeneralAssumptions!$D$92,DataSummary!$A$111:$B$112,2,FALSE())=1,AI105,AI106)</f>
        <v>0.495269146138419</v>
      </c>
      <c r="AJ107" s="115" t="n">
        <f aca="false">IF(VLOOKUP(InputDataA_GeneralAssumptions!$D$92,DataSummary!$A$111:$B$112,2,FALSE())=1,AJ105,AJ106)</f>
        <v>0.495210194754372</v>
      </c>
      <c r="AK107" s="115" t="n">
        <f aca="false">IF(VLOOKUP(InputDataA_GeneralAssumptions!$D$92,DataSummary!$A$111:$B$112,2,FALSE())=1,AK105,AK106)</f>
        <v>0.495147755556098</v>
      </c>
      <c r="AL107" s="115" t="n">
        <f aca="false">IF(VLOOKUP(InputDataA_GeneralAssumptions!$D$92,DataSummary!$A$111:$B$112,2,FALSE())=1,AL105,AL106)</f>
        <v>0.495082489690338</v>
      </c>
      <c r="AM107" s="115" t="n">
        <f aca="false">IF(VLOOKUP(InputDataA_GeneralAssumptions!$D$92,DataSummary!$A$111:$B$112,2,FALSE())=1,AM105,AM106)</f>
        <v>0.495014764263508</v>
      </c>
      <c r="AN107" s="115" t="n">
        <f aca="false">IF(VLOOKUP(InputDataA_GeneralAssumptions!$D$92,DataSummary!$A$111:$B$112,2,FALSE())=1,AN105,AN106)</f>
        <v>0.494944902349654</v>
      </c>
      <c r="AO107" s="115" t="str">
        <f aca="false">IF(VLOOKUP(InputDataA_GeneralAssumptions!$D$92,DataSummary!$A$111:$B$112,2,FALSE())=1,AO105,AO106)</f>
        <v>#N/A</v>
      </c>
      <c r="AP107" s="115" t="str">
        <f aca="false">IF(VLOOKUP(InputDataA_GeneralAssumptions!$D$92,DataSummary!$A$111:$B$112,2,FALSE())=1,AP105,AP106)</f>
        <v>#N/A</v>
      </c>
      <c r="AQ107" s="115" t="str">
        <f aca="false">IF(VLOOKUP(InputDataA_GeneralAssumptions!$D$92,DataSummary!$A$111:$B$112,2,FALSE())=1,AQ105,AQ106)</f>
        <v>#N/A</v>
      </c>
      <c r="AR107" s="115" t="str">
        <f aca="false">IF(VLOOKUP(InputDataA_GeneralAssumptions!$D$92,DataSummary!$A$111:$B$112,2,FALSE())=1,AR105,AR106)</f>
        <v>#N/A</v>
      </c>
      <c r="AS107" s="115" t="str">
        <f aca="false">IF(VLOOKUP(InputDataA_GeneralAssumptions!$D$92,DataSummary!$A$111:$B$112,2,FALSE())=1,AS105,AS106)</f>
        <v>#N/A</v>
      </c>
      <c r="AT107" s="115" t="str">
        <f aca="false">IF(VLOOKUP(InputDataA_GeneralAssumptions!$D$92,DataSummary!$A$111:$B$112,2,FALSE())=1,AT105,AT106)</f>
        <v>#N/A</v>
      </c>
      <c r="AU107" s="115" t="str">
        <f aca="false">IF(VLOOKUP(InputDataA_GeneralAssumptions!$D$92,DataSummary!$A$111:$B$112,2,FALSE())=1,AU105,AU106)</f>
        <v>#N/A</v>
      </c>
      <c r="AV107" s="115" t="str">
        <f aca="false">IF(VLOOKUP(InputDataA_GeneralAssumptions!$D$92,DataSummary!$A$111:$B$112,2,FALSE())=1,AV105,AV106)</f>
        <v>#N/A</v>
      </c>
      <c r="AW107" s="115" t="str">
        <f aca="false">IF(VLOOKUP(InputDataA_GeneralAssumptions!$D$92,DataSummary!$A$111:$B$112,2,FALSE())=1,AW105,AW106)</f>
        <v>#N/A</v>
      </c>
      <c r="AX107" s="115" t="str">
        <f aca="false">IF(VLOOKUP(InputDataA_GeneralAssumptions!$D$92,DataSummary!$A$111:$B$112,2,FALSE())=1,AX105,AX106)</f>
        <v>#N/A</v>
      </c>
      <c r="AY107" s="115" t="str">
        <f aca="false">IF(VLOOKUP(InputDataA_GeneralAssumptions!$D$92,DataSummary!$A$111:$B$112,2,FALSE())=1,AY105,AY106)</f>
        <v>#N/A</v>
      </c>
      <c r="AZ107" s="115" t="str">
        <f aca="false">IF(VLOOKUP(InputDataA_GeneralAssumptions!$D$92,DataSummary!$A$111:$B$112,2,FALSE())=1,AZ105,AZ106)</f>
        <v>#N/A</v>
      </c>
      <c r="BA107" s="115" t="str">
        <f aca="false">IF(VLOOKUP(InputDataA_GeneralAssumptions!$D$92,DataSummary!$A$111:$B$112,2,FALSE())=1,BA105,BA106)</f>
        <v>#N/A</v>
      </c>
      <c r="BB107" s="115" t="str">
        <f aca="false">IF(VLOOKUP(InputDataA_GeneralAssumptions!$D$92,DataSummary!$A$111:$B$112,2,FALSE())=1,BB105,BB106)</f>
        <v>#N/A</v>
      </c>
      <c r="BC107" s="115" t="str">
        <f aca="false">IF(VLOOKUP(InputDataA_GeneralAssumptions!$D$92,DataSummary!$A$111:$B$112,2,FALSE())=1,BC105,BC106)</f>
        <v>#N/A</v>
      </c>
      <c r="BD107" s="115" t="str">
        <f aca="false">IF(VLOOKUP(InputDataA_GeneralAssumptions!$D$92,DataSummary!$A$111:$B$112,2,FALSE())=1,BD105,BD106)</f>
        <v>#N/A</v>
      </c>
      <c r="BE107" s="115" t="str">
        <f aca="false">IF(VLOOKUP(InputDataA_GeneralAssumptions!$D$92,DataSummary!$A$111:$B$112,2,FALSE())=1,BE105,BE106)</f>
        <v>#N/A</v>
      </c>
      <c r="BF107" s="115" t="str">
        <f aca="false">IF(VLOOKUP(InputDataA_GeneralAssumptions!$D$92,DataSummary!$A$111:$B$112,2,FALSE())=1,BF105,BF106)</f>
        <v>#N/A</v>
      </c>
      <c r="BG107" s="115" t="str">
        <f aca="false">IF(VLOOKUP(InputDataA_GeneralAssumptions!$D$92,DataSummary!$A$111:$B$112,2,FALSE())=1,BG105,BG106)</f>
        <v>#N/A</v>
      </c>
      <c r="BH107" s="115" t="str">
        <f aca="false">IF(VLOOKUP(InputDataA_GeneralAssumptions!$D$92,DataSummary!$A$111:$B$112,2,FALSE())=1,BH105,BH106)</f>
        <v>#N/A</v>
      </c>
      <c r="BI107" s="115" t="str">
        <f aca="false">IF(VLOOKUP(InputDataA_GeneralAssumptions!$D$92,DataSummary!$A$111:$B$112,2,FALSE())=1,BI105,BI106)</f>
        <v>#N/A</v>
      </c>
      <c r="BJ107" s="115" t="str">
        <f aca="false">IF(VLOOKUP(InputDataA_GeneralAssumptions!$D$92,DataSummary!$A$111:$B$112,2,FALSE())=1,BJ105,BJ106)</f>
        <v>#N/A</v>
      </c>
      <c r="BK107" s="115" t="str">
        <f aca="false">IF(VLOOKUP(InputDataA_GeneralAssumptions!$D$92,DataSummary!$A$111:$B$112,2,FALSE())=1,BK105,BK106)</f>
        <v>#N/A</v>
      </c>
      <c r="BL107" s="115" t="str">
        <f aca="false">IF(VLOOKUP(InputDataA_GeneralAssumptions!$D$92,DataSummary!$A$111:$B$112,2,FALSE())=1,BL105,BL106)</f>
        <v>#N/A</v>
      </c>
      <c r="BM107" s="115" t="str">
        <f aca="false">IF(VLOOKUP(InputDataA_GeneralAssumptions!$D$92,DataSummary!$A$111:$B$112,2,FALSE())=1,BM105,BM106)</f>
        <v>#N/A</v>
      </c>
      <c r="BN107" s="115" t="str">
        <f aca="false">IF(VLOOKUP(InputDataA_GeneralAssumptions!$D$92,DataSummary!$A$111:$B$112,2,FALSE())=1,BN105,BN106)</f>
        <v>#N/A</v>
      </c>
      <c r="BO107" s="115" t="str">
        <f aca="false">IF(VLOOKUP(InputDataA_GeneralAssumptions!$D$92,DataSummary!$A$111:$B$112,2,FALSE())=1,BO105,BO106)</f>
        <v>#N/A</v>
      </c>
      <c r="BP107" s="115" t="str">
        <f aca="false">IF(VLOOKUP(InputDataA_GeneralAssumptions!$D$92,DataSummary!$A$111:$B$112,2,FALSE())=1,BP105,BP106)</f>
        <v>#N/A</v>
      </c>
      <c r="BQ107" s="115" t="str">
        <f aca="false">IF(VLOOKUP(InputDataA_GeneralAssumptions!$D$92,DataSummary!$A$111:$B$112,2,FALSE())=1,BQ105,BQ106)</f>
        <v>#N/A</v>
      </c>
      <c r="BR107" s="115" t="str">
        <f aca="false">IF(VLOOKUP(InputDataA_GeneralAssumptions!$D$92,DataSummary!$A$111:$B$112,2,FALSE())=1,BR105,BR106)</f>
        <v>#N/A</v>
      </c>
      <c r="BS107" s="115" t="str">
        <f aca="false">IF(VLOOKUP(InputDataA_GeneralAssumptions!$D$92,DataSummary!$A$111:$B$112,2,FALSE())=1,BS105,BS106)</f>
        <v>#N/A</v>
      </c>
      <c r="BT107" s="115" t="str">
        <f aca="false">IF(VLOOKUP(InputDataA_GeneralAssumptions!$D$92,DataSummary!$A$111:$B$112,2,FALSE())=1,BT105,BT106)</f>
        <v>#N/A</v>
      </c>
      <c r="BU107" s="115" t="str">
        <f aca="false">IF(VLOOKUP(InputDataA_GeneralAssumptions!$D$92,DataSummary!$A$111:$B$112,2,FALSE())=1,BU105,BU106)</f>
        <v>#N/A</v>
      </c>
      <c r="BV107" s="115" t="str">
        <f aca="false">IF(VLOOKUP(InputDataA_GeneralAssumptions!$D$92,DataSummary!$A$111:$B$112,2,FALSE())=1,BV105,BV106)</f>
        <v>#N/A</v>
      </c>
      <c r="BW107" s="115" t="str">
        <f aca="false">IF(VLOOKUP(InputDataA_GeneralAssumptions!$D$92,DataSummary!$A$111:$B$112,2,FALSE())=1,BW105,BW106)</f>
        <v>#N/A</v>
      </c>
    </row>
    <row r="108" customFormat="false" ht="15.75" hidden="false" customHeight="false" outlineLevel="0" collapsed="false">
      <c r="B108" s="194"/>
      <c r="C108" s="55"/>
      <c r="D108" s="199"/>
      <c r="E108" s="200"/>
      <c r="F108" s="202"/>
      <c r="H108" s="102" t="s">
        <v>117</v>
      </c>
    </row>
    <row r="109" customFormat="false" ht="15.75" hidden="false" customHeight="false" outlineLevel="0" collapsed="false">
      <c r="B109" s="54" t="s">
        <v>188</v>
      </c>
      <c r="C109" s="55" t="s">
        <v>189</v>
      </c>
      <c r="D109" s="211" t="s">
        <v>190</v>
      </c>
      <c r="E109" s="211"/>
      <c r="G109" s="212" t="s">
        <v>191</v>
      </c>
      <c r="H109" s="205" t="n">
        <f aca="false">I109-1</f>
        <v>2018</v>
      </c>
      <c r="I109" s="182" t="n">
        <f aca="false">InputDataA_GeneralAssumptions!$D$7</f>
        <v>2019</v>
      </c>
      <c r="J109" s="104" t="n">
        <f aca="false">I109+1</f>
        <v>2020</v>
      </c>
      <c r="K109" s="104" t="n">
        <f aca="false">J109+1</f>
        <v>2021</v>
      </c>
      <c r="L109" s="104" t="n">
        <f aca="false">K109+1</f>
        <v>2022</v>
      </c>
      <c r="M109" s="104" t="n">
        <f aca="false">L109+1</f>
        <v>2023</v>
      </c>
      <c r="N109" s="104" t="n">
        <f aca="false">M109+1</f>
        <v>2024</v>
      </c>
      <c r="O109" s="104" t="n">
        <f aca="false">N109+1</f>
        <v>2025</v>
      </c>
      <c r="P109" s="104" t="n">
        <f aca="false">O109+1</f>
        <v>2026</v>
      </c>
      <c r="Q109" s="104" t="n">
        <f aca="false">P109+1</f>
        <v>2027</v>
      </c>
      <c r="R109" s="104" t="n">
        <f aca="false">Q109+1</f>
        <v>2028</v>
      </c>
      <c r="S109" s="104" t="n">
        <f aca="false">R109+1</f>
        <v>2029</v>
      </c>
      <c r="T109" s="104" t="n">
        <f aca="false">S109+1</f>
        <v>2030</v>
      </c>
      <c r="U109" s="104" t="n">
        <f aca="false">T109+1</f>
        <v>2031</v>
      </c>
      <c r="V109" s="104" t="n">
        <f aca="false">U109+1</f>
        <v>2032</v>
      </c>
      <c r="W109" s="104" t="n">
        <f aca="false">V109+1</f>
        <v>2033</v>
      </c>
      <c r="X109" s="104" t="n">
        <f aca="false">W109+1</f>
        <v>2034</v>
      </c>
      <c r="Y109" s="104" t="n">
        <f aca="false">X109+1</f>
        <v>2035</v>
      </c>
      <c r="Z109" s="104" t="n">
        <f aca="false">Y109+1</f>
        <v>2036</v>
      </c>
      <c r="AA109" s="104" t="n">
        <f aca="false">Z109+1</f>
        <v>2037</v>
      </c>
      <c r="AB109" s="104" t="n">
        <f aca="false">AA109+1</f>
        <v>2038</v>
      </c>
      <c r="AC109" s="104" t="n">
        <f aca="false">AB109+1</f>
        <v>2039</v>
      </c>
      <c r="AD109" s="104" t="n">
        <f aca="false">AC109+1</f>
        <v>2040</v>
      </c>
      <c r="AE109" s="104" t="n">
        <f aca="false">AD109+1</f>
        <v>2041</v>
      </c>
      <c r="AF109" s="104" t="n">
        <f aca="false">AE109+1</f>
        <v>2042</v>
      </c>
      <c r="AG109" s="104" t="n">
        <f aca="false">AF109+1</f>
        <v>2043</v>
      </c>
      <c r="AH109" s="104" t="n">
        <f aca="false">AG109+1</f>
        <v>2044</v>
      </c>
      <c r="AI109" s="104" t="n">
        <f aca="false">AH109+1</f>
        <v>2045</v>
      </c>
      <c r="AJ109" s="104" t="n">
        <f aca="false">AI109+1</f>
        <v>2046</v>
      </c>
      <c r="AK109" s="104" t="n">
        <f aca="false">AJ109+1</f>
        <v>2047</v>
      </c>
      <c r="AL109" s="104" t="n">
        <f aca="false">AK109+1</f>
        <v>2048</v>
      </c>
      <c r="AM109" s="104" t="n">
        <f aca="false">AL109+1</f>
        <v>2049</v>
      </c>
      <c r="AN109" s="104" t="n">
        <f aca="false">AM109+1</f>
        <v>2050</v>
      </c>
      <c r="AO109" s="104" t="n">
        <f aca="false">AN109+1</f>
        <v>2051</v>
      </c>
      <c r="AP109" s="104" t="n">
        <f aca="false">AO109+1</f>
        <v>2052</v>
      </c>
      <c r="AQ109" s="104" t="n">
        <f aca="false">AP109+1</f>
        <v>2053</v>
      </c>
      <c r="AR109" s="104" t="n">
        <f aca="false">AQ109+1</f>
        <v>2054</v>
      </c>
      <c r="AS109" s="105" t="n">
        <f aca="false">AR109+1</f>
        <v>2055</v>
      </c>
      <c r="AT109" s="104" t="n">
        <f aca="false">AS109+1</f>
        <v>2056</v>
      </c>
      <c r="AU109" s="104" t="n">
        <f aca="false">AT109+1</f>
        <v>2057</v>
      </c>
      <c r="AV109" s="104" t="n">
        <f aca="false">AU109+1</f>
        <v>2058</v>
      </c>
      <c r="AW109" s="104" t="n">
        <f aca="false">AV109+1</f>
        <v>2059</v>
      </c>
      <c r="AX109" s="104" t="n">
        <f aca="false">AW109+1</f>
        <v>2060</v>
      </c>
      <c r="AY109" s="104" t="n">
        <f aca="false">AX109+1</f>
        <v>2061</v>
      </c>
      <c r="AZ109" s="104" t="n">
        <f aca="false">AY109+1</f>
        <v>2062</v>
      </c>
      <c r="BA109" s="104" t="n">
        <f aca="false">AZ109+1</f>
        <v>2063</v>
      </c>
      <c r="BB109" s="104" t="n">
        <f aca="false">BA109+1</f>
        <v>2064</v>
      </c>
      <c r="BC109" s="104" t="n">
        <f aca="false">BB109+1</f>
        <v>2065</v>
      </c>
      <c r="BD109" s="104" t="n">
        <f aca="false">BC109+1</f>
        <v>2066</v>
      </c>
      <c r="BE109" s="104" t="n">
        <f aca="false">BD109+1</f>
        <v>2067</v>
      </c>
      <c r="BF109" s="104" t="n">
        <f aca="false">BE109+1</f>
        <v>2068</v>
      </c>
      <c r="BG109" s="104" t="n">
        <f aca="false">BF109+1</f>
        <v>2069</v>
      </c>
      <c r="BH109" s="104" t="n">
        <f aca="false">BG109+1</f>
        <v>2070</v>
      </c>
      <c r="BI109" s="104" t="n">
        <f aca="false">BH109+1</f>
        <v>2071</v>
      </c>
      <c r="BJ109" s="104" t="n">
        <f aca="false">BI109+1</f>
        <v>2072</v>
      </c>
      <c r="BK109" s="104" t="n">
        <f aca="false">BJ109+1</f>
        <v>2073</v>
      </c>
      <c r="BL109" s="104" t="n">
        <f aca="false">BK109+1</f>
        <v>2074</v>
      </c>
      <c r="BM109" s="104" t="n">
        <f aca="false">BL109+1</f>
        <v>2075</v>
      </c>
      <c r="BN109" s="104" t="n">
        <f aca="false">BM109+1</f>
        <v>2076</v>
      </c>
      <c r="BO109" s="104" t="n">
        <f aca="false">BN109+1</f>
        <v>2077</v>
      </c>
      <c r="BP109" s="104" t="n">
        <f aca="false">BO109+1</f>
        <v>2078</v>
      </c>
      <c r="BQ109" s="104" t="n">
        <f aca="false">BP109+1</f>
        <v>2079</v>
      </c>
      <c r="BR109" s="104" t="n">
        <f aca="false">BQ109+1</f>
        <v>2080</v>
      </c>
      <c r="BS109" s="104" t="n">
        <f aca="false">BR109+1</f>
        <v>2081</v>
      </c>
      <c r="BT109" s="104" t="n">
        <f aca="false">BS109+1</f>
        <v>2082</v>
      </c>
      <c r="BU109" s="104" t="n">
        <f aca="false">BT109+1</f>
        <v>2083</v>
      </c>
      <c r="BV109" s="104" t="n">
        <f aca="false">BU109+1</f>
        <v>2084</v>
      </c>
      <c r="BW109" s="105" t="n">
        <f aca="false">BV109+1</f>
        <v>2085</v>
      </c>
    </row>
    <row r="110" customFormat="false" ht="15.75" hidden="false" customHeight="false" outlineLevel="0" collapsed="false">
      <c r="B110" s="194"/>
      <c r="C110" s="55"/>
      <c r="D110" s="199"/>
      <c r="E110" s="200"/>
      <c r="F110" s="213" t="str">
        <f aca="false">DataSummary!N4</f>
        <v>Baseline</v>
      </c>
      <c r="G110" s="214" t="s">
        <v>120</v>
      </c>
      <c r="H110" s="108" t="s">
        <v>100</v>
      </c>
      <c r="I110" s="121" t="n">
        <f aca="false">I111</f>
        <v>0.534221768379211</v>
      </c>
      <c r="J110" s="121" t="n">
        <v>0.542</v>
      </c>
      <c r="K110" s="121" t="n">
        <f aca="false">K111</f>
        <v>0.542677462100983</v>
      </c>
      <c r="L110" s="121" t="n">
        <f aca="false">L111</f>
        <v>0.546327710151672</v>
      </c>
      <c r="M110" s="121" t="n">
        <f aca="false">M111</f>
        <v>0.549692988395691</v>
      </c>
      <c r="N110" s="121" t="n">
        <f aca="false">N111</f>
        <v>0.553134679794312</v>
      </c>
      <c r="O110" s="121" t="n">
        <f aca="false">O111</f>
        <v>0.556729733943939</v>
      </c>
      <c r="P110" s="121" t="n">
        <f aca="false">P111</f>
        <v>0.559500873088837</v>
      </c>
      <c r="Q110" s="121" t="n">
        <f aca="false">Q111</f>
        <v>0.562645018100739</v>
      </c>
      <c r="R110" s="121" t="n">
        <f aca="false">R111</f>
        <v>0.5659099817276</v>
      </c>
      <c r="S110" s="121" t="n">
        <f aca="false">S111</f>
        <v>0.568948745727539</v>
      </c>
      <c r="T110" s="121" t="n">
        <f aca="false">T111</f>
        <v>0.571569502353668</v>
      </c>
      <c r="U110" s="121" t="n">
        <f aca="false">U111</f>
        <v>0.573704242706299</v>
      </c>
      <c r="V110" s="121" t="n">
        <f aca="false">V111</f>
        <v>0.575560331344605</v>
      </c>
      <c r="W110" s="121" t="n">
        <f aca="false">W111</f>
        <v>0.577254593372345</v>
      </c>
      <c r="X110" s="121" t="n">
        <f aca="false">X111</f>
        <v>0.578966856002808</v>
      </c>
      <c r="Y110" s="121" t="n">
        <f aca="false">Y111</f>
        <v>0.580874383449554</v>
      </c>
      <c r="Z110" s="121" t="n">
        <f aca="false">Z111</f>
        <v>0.582538962364197</v>
      </c>
      <c r="AA110" s="121" t="n">
        <f aca="false">AA111</f>
        <v>0.584374129772186</v>
      </c>
      <c r="AB110" s="121" t="n">
        <f aca="false">AB111</f>
        <v>0.586366236209869</v>
      </c>
      <c r="AC110" s="121" t="n">
        <f aca="false">AC111</f>
        <v>0.588385224342346</v>
      </c>
      <c r="AD110" s="121" t="n">
        <f aca="false">AD111</f>
        <v>0.590401411056519</v>
      </c>
      <c r="AE110" s="121" t="n">
        <f aca="false">AE111</f>
        <v>0.592158555984497</v>
      </c>
      <c r="AF110" s="121" t="n">
        <f aca="false">AF111</f>
        <v>0.593952655792236</v>
      </c>
      <c r="AG110" s="121" t="n">
        <f aca="false">AG111</f>
        <v>0.595821917057037</v>
      </c>
      <c r="AH110" s="121" t="n">
        <f aca="false">AH111</f>
        <v>0.597765684127808</v>
      </c>
      <c r="AI110" s="121" t="n">
        <f aca="false">AI111</f>
        <v>0.599789440631867</v>
      </c>
      <c r="AJ110" s="121" t="n">
        <f aca="false">AJ111</f>
        <v>0.601541817188263</v>
      </c>
      <c r="AK110" s="121" t="n">
        <f aca="false">AK111</f>
        <v>0.603420555591583</v>
      </c>
      <c r="AL110" s="121" t="n">
        <f aca="false">AL111</f>
        <v>0.605347335338593</v>
      </c>
      <c r="AM110" s="121" t="n">
        <f aca="false">AM111</f>
        <v>0.607297599315643</v>
      </c>
      <c r="AN110" s="121" t="n">
        <f aca="false">AN111</f>
        <v>0.609212458133698</v>
      </c>
      <c r="AO110" s="121" t="str">
        <f aca="false">AO111</f>
        <v>#N/A</v>
      </c>
      <c r="AP110" s="121" t="str">
        <f aca="false">AP111</f>
        <v>#N/A</v>
      </c>
      <c r="AQ110" s="121" t="str">
        <f aca="false">AQ111</f>
        <v>#N/A</v>
      </c>
      <c r="AR110" s="121" t="str">
        <f aca="false">AR111</f>
        <v>#N/A</v>
      </c>
      <c r="AS110" s="122" t="str">
        <f aca="false">AS111</f>
        <v>#N/A</v>
      </c>
      <c r="AT110" s="121" t="str">
        <f aca="false">AS110</f>
        <v>#N/A</v>
      </c>
      <c r="AU110" s="121" t="str">
        <f aca="false">AT110</f>
        <v>#N/A</v>
      </c>
      <c r="AV110" s="121" t="str">
        <f aca="false">AU110</f>
        <v>#N/A</v>
      </c>
      <c r="AW110" s="121" t="str">
        <f aca="false">AV110</f>
        <v>#N/A</v>
      </c>
      <c r="AX110" s="121" t="str">
        <f aca="false">AW110</f>
        <v>#N/A</v>
      </c>
      <c r="AY110" s="121" t="str">
        <f aca="false">AX110</f>
        <v>#N/A</v>
      </c>
      <c r="AZ110" s="121" t="str">
        <f aca="false">AY110</f>
        <v>#N/A</v>
      </c>
      <c r="BA110" s="121" t="str">
        <f aca="false">AZ110</f>
        <v>#N/A</v>
      </c>
      <c r="BB110" s="121" t="str">
        <f aca="false">BA110</f>
        <v>#N/A</v>
      </c>
      <c r="BC110" s="121" t="str">
        <f aca="false">BB110</f>
        <v>#N/A</v>
      </c>
      <c r="BD110" s="121" t="str">
        <f aca="false">BC110</f>
        <v>#N/A</v>
      </c>
      <c r="BE110" s="121" t="str">
        <f aca="false">BD110</f>
        <v>#N/A</v>
      </c>
      <c r="BF110" s="121" t="str">
        <f aca="false">BE110</f>
        <v>#N/A</v>
      </c>
      <c r="BG110" s="121" t="str">
        <f aca="false">BF110</f>
        <v>#N/A</v>
      </c>
      <c r="BH110" s="121" t="str">
        <f aca="false">BG110</f>
        <v>#N/A</v>
      </c>
      <c r="BI110" s="121" t="str">
        <f aca="false">BH110</f>
        <v>#N/A</v>
      </c>
      <c r="BJ110" s="121" t="str">
        <f aca="false">BI110</f>
        <v>#N/A</v>
      </c>
      <c r="BK110" s="121" t="str">
        <f aca="false">BJ110</f>
        <v>#N/A</v>
      </c>
      <c r="BL110" s="121" t="str">
        <f aca="false">BK110</f>
        <v>#N/A</v>
      </c>
      <c r="BM110" s="121" t="str">
        <f aca="false">BL110</f>
        <v>#N/A</v>
      </c>
      <c r="BN110" s="121" t="str">
        <f aca="false">BM110</f>
        <v>#N/A</v>
      </c>
      <c r="BO110" s="121" t="str">
        <f aca="false">BN110</f>
        <v>#N/A</v>
      </c>
      <c r="BP110" s="121" t="str">
        <f aca="false">BO110</f>
        <v>#N/A</v>
      </c>
      <c r="BQ110" s="121" t="str">
        <f aca="false">BP110</f>
        <v>#N/A</v>
      </c>
      <c r="BR110" s="121" t="str">
        <f aca="false">BQ110</f>
        <v>#N/A</v>
      </c>
      <c r="BS110" s="121" t="str">
        <f aca="false">BR110</f>
        <v>#N/A</v>
      </c>
      <c r="BT110" s="121" t="str">
        <f aca="false">BS110</f>
        <v>#N/A</v>
      </c>
      <c r="BU110" s="121" t="str">
        <f aca="false">BT110</f>
        <v>#N/A</v>
      </c>
      <c r="BV110" s="121" t="str">
        <f aca="false">BU110</f>
        <v>#N/A</v>
      </c>
      <c r="BW110" s="122" t="str">
        <f aca="false">BV110</f>
        <v>#N/A</v>
      </c>
    </row>
    <row r="111" customFormat="false" ht="15.75" hidden="false" customHeight="false" outlineLevel="0" collapsed="false">
      <c r="B111" s="194"/>
      <c r="C111" s="55"/>
      <c r="D111" s="199"/>
      <c r="E111" s="200"/>
      <c r="F111" s="213"/>
      <c r="G111" s="215" t="s">
        <v>124</v>
      </c>
      <c r="H111" s="108" t="s">
        <v>100</v>
      </c>
      <c r="I111" s="216" t="n">
        <f aca="false">IF(ISNUMBER(DataSummary!G105),DataSummary!G105,"#N/A")</f>
        <v>0.534221768379211</v>
      </c>
      <c r="J111" s="216" t="n">
        <f aca="false">IF(ISNUMBER(DataSummary!H105),DataSummary!H105,"#N/A")</f>
        <v>0.538511753082275</v>
      </c>
      <c r="K111" s="216" t="n">
        <f aca="false">IF(ISNUMBER(DataSummary!I105),DataSummary!I105,"#N/A")</f>
        <v>0.542677462100983</v>
      </c>
      <c r="L111" s="216" t="n">
        <f aca="false">IF(ISNUMBER(DataSummary!J105),DataSummary!J105,"#N/A")</f>
        <v>0.546327710151672</v>
      </c>
      <c r="M111" s="216" t="n">
        <f aca="false">IF(ISNUMBER(DataSummary!K105),DataSummary!K105,"#N/A")</f>
        <v>0.549692988395691</v>
      </c>
      <c r="N111" s="216" t="n">
        <f aca="false">IF(ISNUMBER(DataSummary!L105),DataSummary!L105,"#N/A")</f>
        <v>0.553134679794312</v>
      </c>
      <c r="O111" s="216" t="n">
        <f aca="false">IF(ISNUMBER(DataSummary!M105),DataSummary!M105,"#N/A")</f>
        <v>0.556729733943939</v>
      </c>
      <c r="P111" s="216" t="n">
        <f aca="false">IF(ISNUMBER(DataSummary!N105),DataSummary!N105,"#N/A")</f>
        <v>0.559500873088837</v>
      </c>
      <c r="Q111" s="216" t="n">
        <f aca="false">IF(ISNUMBER(DataSummary!O105),DataSummary!O105,"#N/A")</f>
        <v>0.562645018100739</v>
      </c>
      <c r="R111" s="216" t="n">
        <f aca="false">IF(ISNUMBER(DataSummary!P105),DataSummary!P105,"#N/A")</f>
        <v>0.5659099817276</v>
      </c>
      <c r="S111" s="216" t="n">
        <f aca="false">IF(ISNUMBER(DataSummary!Q105),DataSummary!Q105,"#N/A")</f>
        <v>0.568948745727539</v>
      </c>
      <c r="T111" s="216" t="n">
        <f aca="false">IF(ISNUMBER(DataSummary!R105),DataSummary!R105,"#N/A")</f>
        <v>0.571569502353668</v>
      </c>
      <c r="U111" s="216" t="n">
        <f aca="false">IF(ISNUMBER(DataSummary!S105),DataSummary!S105,"#N/A")</f>
        <v>0.573704242706299</v>
      </c>
      <c r="V111" s="216" t="n">
        <f aca="false">IF(ISNUMBER(DataSummary!T105),DataSummary!T105,"#N/A")</f>
        <v>0.575560331344605</v>
      </c>
      <c r="W111" s="216" t="n">
        <f aca="false">IF(ISNUMBER(DataSummary!U105),DataSummary!U105,"#N/A")</f>
        <v>0.577254593372345</v>
      </c>
      <c r="X111" s="216" t="n">
        <f aca="false">IF(ISNUMBER(DataSummary!V105),DataSummary!V105,"#N/A")</f>
        <v>0.578966856002808</v>
      </c>
      <c r="Y111" s="216" t="n">
        <f aca="false">IF(ISNUMBER(DataSummary!W105),DataSummary!W105,"#N/A")</f>
        <v>0.580874383449554</v>
      </c>
      <c r="Z111" s="216" t="n">
        <f aca="false">IF(ISNUMBER(DataSummary!X105),DataSummary!X105,"#N/A")</f>
        <v>0.582538962364197</v>
      </c>
      <c r="AA111" s="216" t="n">
        <f aca="false">IF(ISNUMBER(DataSummary!Y105),DataSummary!Y105,"#N/A")</f>
        <v>0.584374129772186</v>
      </c>
      <c r="AB111" s="216" t="n">
        <f aca="false">IF(ISNUMBER(DataSummary!Z105),DataSummary!Z105,"#N/A")</f>
        <v>0.586366236209869</v>
      </c>
      <c r="AC111" s="216" t="n">
        <f aca="false">IF(ISNUMBER(DataSummary!AA105),DataSummary!AA105,"#N/A")</f>
        <v>0.588385224342346</v>
      </c>
      <c r="AD111" s="216" t="n">
        <f aca="false">IF(ISNUMBER(DataSummary!AB105),DataSummary!AB105,"#N/A")</f>
        <v>0.590401411056519</v>
      </c>
      <c r="AE111" s="216" t="n">
        <f aca="false">IF(ISNUMBER(DataSummary!AC105),DataSummary!AC105,"#N/A")</f>
        <v>0.592158555984497</v>
      </c>
      <c r="AF111" s="216" t="n">
        <f aca="false">IF(ISNUMBER(DataSummary!AD105),DataSummary!AD105,"#N/A")</f>
        <v>0.593952655792236</v>
      </c>
      <c r="AG111" s="216" t="n">
        <f aca="false">IF(ISNUMBER(DataSummary!AE105),DataSummary!AE105,"#N/A")</f>
        <v>0.595821917057037</v>
      </c>
      <c r="AH111" s="216" t="n">
        <f aca="false">IF(ISNUMBER(DataSummary!AF105),DataSummary!AF105,"#N/A")</f>
        <v>0.597765684127808</v>
      </c>
      <c r="AI111" s="216" t="n">
        <f aca="false">IF(ISNUMBER(DataSummary!AG105),DataSummary!AG105,"#N/A")</f>
        <v>0.599789440631867</v>
      </c>
      <c r="AJ111" s="216" t="n">
        <f aca="false">IF(ISNUMBER(DataSummary!AH105),DataSummary!AH105,"#N/A")</f>
        <v>0.601541817188263</v>
      </c>
      <c r="AK111" s="216" t="n">
        <f aca="false">IF(ISNUMBER(DataSummary!AI105),DataSummary!AI105,"#N/A")</f>
        <v>0.603420555591583</v>
      </c>
      <c r="AL111" s="216" t="n">
        <f aca="false">IF(ISNUMBER(DataSummary!AJ105),DataSummary!AJ105,"#N/A")</f>
        <v>0.605347335338593</v>
      </c>
      <c r="AM111" s="216" t="n">
        <f aca="false">IF(ISNUMBER(DataSummary!AK105),DataSummary!AK105,"#N/A")</f>
        <v>0.607297599315643</v>
      </c>
      <c r="AN111" s="216" t="n">
        <f aca="false">IF(ISNUMBER(DataSummary!AL105),DataSummary!AL105,"#N/A")</f>
        <v>0.609212458133698</v>
      </c>
      <c r="AO111" s="26" t="str">
        <f aca="false">IF(ISNUMBER(DataSummary!AL83),DataSummary!AL83,"#N/A")</f>
        <v>#N/A</v>
      </c>
      <c r="AP111" s="26" t="str">
        <f aca="false">IF(ISNUMBER(DataSummary!AM83),DataSummary!AM83,"#N/A")</f>
        <v>#N/A</v>
      </c>
      <c r="AQ111" s="26" t="str">
        <f aca="false">AP111</f>
        <v>#N/A</v>
      </c>
      <c r="AR111" s="26" t="str">
        <f aca="false">AQ111</f>
        <v>#N/A</v>
      </c>
      <c r="AS111" s="26" t="str">
        <f aca="false">AR111</f>
        <v>#N/A</v>
      </c>
      <c r="AT111" s="26" t="str">
        <f aca="false">AS111</f>
        <v>#N/A</v>
      </c>
      <c r="AU111" s="26" t="str">
        <f aca="false">AT111</f>
        <v>#N/A</v>
      </c>
      <c r="AV111" s="26" t="str">
        <f aca="false">AU111</f>
        <v>#N/A</v>
      </c>
      <c r="AW111" s="26" t="str">
        <f aca="false">AV111</f>
        <v>#N/A</v>
      </c>
      <c r="AX111" s="26" t="str">
        <f aca="false">AW111</f>
        <v>#N/A</v>
      </c>
      <c r="AY111" s="26" t="str">
        <f aca="false">AX111</f>
        <v>#N/A</v>
      </c>
      <c r="AZ111" s="26" t="str">
        <f aca="false">AY111</f>
        <v>#N/A</v>
      </c>
      <c r="BA111" s="26" t="str">
        <f aca="false">AZ111</f>
        <v>#N/A</v>
      </c>
      <c r="BB111" s="26" t="str">
        <f aca="false">BA111</f>
        <v>#N/A</v>
      </c>
      <c r="BC111" s="26" t="str">
        <f aca="false">BB111</f>
        <v>#N/A</v>
      </c>
      <c r="BD111" s="26" t="str">
        <f aca="false">BC111</f>
        <v>#N/A</v>
      </c>
      <c r="BE111" s="26" t="str">
        <f aca="false">BD111</f>
        <v>#N/A</v>
      </c>
      <c r="BF111" s="26" t="str">
        <f aca="false">BE111</f>
        <v>#N/A</v>
      </c>
      <c r="BG111" s="26" t="str">
        <f aca="false">BF111</f>
        <v>#N/A</v>
      </c>
      <c r="BH111" s="26" t="str">
        <f aca="false">BG111</f>
        <v>#N/A</v>
      </c>
      <c r="BI111" s="26" t="str">
        <f aca="false">BH111</f>
        <v>#N/A</v>
      </c>
      <c r="BJ111" s="26" t="str">
        <f aca="false">BI111</f>
        <v>#N/A</v>
      </c>
      <c r="BK111" s="26" t="str">
        <f aca="false">BJ111</f>
        <v>#N/A</v>
      </c>
      <c r="BL111" s="26" t="str">
        <f aca="false">BK111</f>
        <v>#N/A</v>
      </c>
      <c r="BM111" s="26" t="str">
        <f aca="false">BL111</f>
        <v>#N/A</v>
      </c>
      <c r="BN111" s="26" t="str">
        <f aca="false">BM111</f>
        <v>#N/A</v>
      </c>
      <c r="BO111" s="26" t="str">
        <f aca="false">BN111</f>
        <v>#N/A</v>
      </c>
      <c r="BP111" s="26" t="str">
        <f aca="false">BO111</f>
        <v>#N/A</v>
      </c>
      <c r="BQ111" s="26" t="str">
        <f aca="false">BP111</f>
        <v>#N/A</v>
      </c>
      <c r="BR111" s="26" t="str">
        <f aca="false">BQ111</f>
        <v>#N/A</v>
      </c>
      <c r="BS111" s="26" t="str">
        <f aca="false">BR111</f>
        <v>#N/A</v>
      </c>
      <c r="BT111" s="26" t="str">
        <f aca="false">BS111</f>
        <v>#N/A</v>
      </c>
      <c r="BU111" s="26" t="str">
        <f aca="false">BT111</f>
        <v>#N/A</v>
      </c>
      <c r="BV111" s="26" t="str">
        <f aca="false">BU111</f>
        <v>#N/A</v>
      </c>
      <c r="BW111" s="26" t="str">
        <f aca="false">BV111</f>
        <v>#N/A</v>
      </c>
    </row>
    <row r="112" s="135" customFormat="true" ht="15.75" hidden="false" customHeight="false" outlineLevel="0" collapsed="false">
      <c r="A112" s="13"/>
      <c r="B112" s="194"/>
      <c r="C112" s="55"/>
      <c r="D112" s="199"/>
      <c r="E112" s="200"/>
      <c r="F112" s="213"/>
      <c r="G112" s="217" t="s">
        <v>126</v>
      </c>
      <c r="H112" s="108" t="s">
        <v>100</v>
      </c>
      <c r="I112" s="218" t="n">
        <f aca="false">IF(VLOOKUP(InputDataA_GeneralAssumptions!$D$92,DataSummary!$A$111:$B$112,2,FALSE())=1,InputDataA_GeneralAssumptions!I110,InputDataA_GeneralAssumptions!I111)</f>
        <v>0.534221768379211</v>
      </c>
      <c r="J112" s="218" t="n">
        <f aca="false">IF(VLOOKUP(InputDataA_GeneralAssumptions!$D$92,DataSummary!$A$111:$B$112,2,FALSE())=1,InputDataA_GeneralAssumptions!J110,InputDataA_GeneralAssumptions!J111)</f>
        <v>0.538511753082275</v>
      </c>
      <c r="K112" s="218" t="n">
        <f aca="false">IF(VLOOKUP(InputDataA_GeneralAssumptions!$D$92,DataSummary!$A$111:$B$112,2,FALSE())=1,InputDataA_GeneralAssumptions!K110,InputDataA_GeneralAssumptions!K111)</f>
        <v>0.542677462100983</v>
      </c>
      <c r="L112" s="218" t="n">
        <f aca="false">IF(VLOOKUP(InputDataA_GeneralAssumptions!$D$92,DataSummary!$A$111:$B$112,2,FALSE())=1,InputDataA_GeneralAssumptions!L110,InputDataA_GeneralAssumptions!L111)</f>
        <v>0.546327710151672</v>
      </c>
      <c r="M112" s="218" t="n">
        <f aca="false">IF(VLOOKUP(InputDataA_GeneralAssumptions!$D$92,DataSummary!$A$111:$B$112,2,FALSE())=1,InputDataA_GeneralAssumptions!M110,InputDataA_GeneralAssumptions!M111)</f>
        <v>0.549692988395691</v>
      </c>
      <c r="N112" s="218" t="n">
        <f aca="false">IF(VLOOKUP(InputDataA_GeneralAssumptions!$D$92,DataSummary!$A$111:$B$112,2,FALSE())=1,InputDataA_GeneralAssumptions!N110,InputDataA_GeneralAssumptions!N111)</f>
        <v>0.553134679794312</v>
      </c>
      <c r="O112" s="218" t="n">
        <f aca="false">IF(VLOOKUP(InputDataA_GeneralAssumptions!$D$92,DataSummary!$A$111:$B$112,2,FALSE())=1,InputDataA_GeneralAssumptions!O110,InputDataA_GeneralAssumptions!O111)</f>
        <v>0.556729733943939</v>
      </c>
      <c r="P112" s="218" t="n">
        <f aca="false">IF(VLOOKUP(InputDataA_GeneralAssumptions!$D$92,DataSummary!$A$111:$B$112,2,FALSE())=1,InputDataA_GeneralAssumptions!P110,InputDataA_GeneralAssumptions!P111)</f>
        <v>0.559500873088837</v>
      </c>
      <c r="Q112" s="218" t="n">
        <f aca="false">IF(VLOOKUP(InputDataA_GeneralAssumptions!$D$92,DataSummary!$A$111:$B$112,2,FALSE())=1,InputDataA_GeneralAssumptions!Q110,InputDataA_GeneralAssumptions!Q111)</f>
        <v>0.562645018100739</v>
      </c>
      <c r="R112" s="218" t="n">
        <f aca="false">IF(VLOOKUP(InputDataA_GeneralAssumptions!$D$92,DataSummary!$A$111:$B$112,2,FALSE())=1,InputDataA_GeneralAssumptions!R110,InputDataA_GeneralAssumptions!R111)</f>
        <v>0.5659099817276</v>
      </c>
      <c r="S112" s="218" t="n">
        <f aca="false">IF(VLOOKUP(InputDataA_GeneralAssumptions!$D$92,DataSummary!$A$111:$B$112,2,FALSE())=1,InputDataA_GeneralAssumptions!S110,InputDataA_GeneralAssumptions!S111)</f>
        <v>0.568948745727539</v>
      </c>
      <c r="T112" s="218" t="n">
        <f aca="false">IF(VLOOKUP(InputDataA_GeneralAssumptions!$D$92,DataSummary!$A$111:$B$112,2,FALSE())=1,InputDataA_GeneralAssumptions!T110,InputDataA_GeneralAssumptions!T111)</f>
        <v>0.571569502353668</v>
      </c>
      <c r="U112" s="218" t="n">
        <f aca="false">IF(VLOOKUP(InputDataA_GeneralAssumptions!$D$92,DataSummary!$A$111:$B$112,2,FALSE())=1,InputDataA_GeneralAssumptions!U110,InputDataA_GeneralAssumptions!U111)</f>
        <v>0.573704242706299</v>
      </c>
      <c r="V112" s="218" t="n">
        <f aca="false">IF(VLOOKUP(InputDataA_GeneralAssumptions!$D$92,DataSummary!$A$111:$B$112,2,FALSE())=1,InputDataA_GeneralAssumptions!V110,InputDataA_GeneralAssumptions!V111)</f>
        <v>0.575560331344605</v>
      </c>
      <c r="W112" s="218" t="n">
        <f aca="false">IF(VLOOKUP(InputDataA_GeneralAssumptions!$D$92,DataSummary!$A$111:$B$112,2,FALSE())=1,InputDataA_GeneralAssumptions!W110,InputDataA_GeneralAssumptions!W111)</f>
        <v>0.577254593372345</v>
      </c>
      <c r="X112" s="218" t="n">
        <f aca="false">IF(VLOOKUP(InputDataA_GeneralAssumptions!$D$92,DataSummary!$A$111:$B$112,2,FALSE())=1,InputDataA_GeneralAssumptions!X110,InputDataA_GeneralAssumptions!X111)</f>
        <v>0.578966856002808</v>
      </c>
      <c r="Y112" s="218" t="n">
        <f aca="false">IF(VLOOKUP(InputDataA_GeneralAssumptions!$D$92,DataSummary!$A$111:$B$112,2,FALSE())=1,InputDataA_GeneralAssumptions!Y110,InputDataA_GeneralAssumptions!Y111)</f>
        <v>0.580874383449554</v>
      </c>
      <c r="Z112" s="218" t="n">
        <f aca="false">IF(VLOOKUP(InputDataA_GeneralAssumptions!$D$92,DataSummary!$A$111:$B$112,2,FALSE())=1,InputDataA_GeneralAssumptions!Z110,InputDataA_GeneralAssumptions!Z111)</f>
        <v>0.582538962364197</v>
      </c>
      <c r="AA112" s="218" t="n">
        <f aca="false">IF(VLOOKUP(InputDataA_GeneralAssumptions!$D$92,DataSummary!$A$111:$B$112,2,FALSE())=1,InputDataA_GeneralAssumptions!AA110,InputDataA_GeneralAssumptions!AA111)</f>
        <v>0.584374129772186</v>
      </c>
      <c r="AB112" s="218" t="n">
        <f aca="false">IF(VLOOKUP(InputDataA_GeneralAssumptions!$D$92,DataSummary!$A$111:$B$112,2,FALSE())=1,InputDataA_GeneralAssumptions!AB110,InputDataA_GeneralAssumptions!AB111)</f>
        <v>0.586366236209869</v>
      </c>
      <c r="AC112" s="218" t="n">
        <f aca="false">IF(VLOOKUP(InputDataA_GeneralAssumptions!$D$92,DataSummary!$A$111:$B$112,2,FALSE())=1,InputDataA_GeneralAssumptions!AC110,InputDataA_GeneralAssumptions!AC111)</f>
        <v>0.588385224342346</v>
      </c>
      <c r="AD112" s="218" t="n">
        <f aca="false">IF(VLOOKUP(InputDataA_GeneralAssumptions!$D$92,DataSummary!$A$111:$B$112,2,FALSE())=1,InputDataA_GeneralAssumptions!AD110,InputDataA_GeneralAssumptions!AD111)</f>
        <v>0.590401411056519</v>
      </c>
      <c r="AE112" s="218" t="n">
        <f aca="false">IF(VLOOKUP(InputDataA_GeneralAssumptions!$D$92,DataSummary!$A$111:$B$112,2,FALSE())=1,InputDataA_GeneralAssumptions!AE110,InputDataA_GeneralAssumptions!AE111)</f>
        <v>0.592158555984497</v>
      </c>
      <c r="AF112" s="218" t="n">
        <f aca="false">IF(VLOOKUP(InputDataA_GeneralAssumptions!$D$92,DataSummary!$A$111:$B$112,2,FALSE())=1,InputDataA_GeneralAssumptions!AF110,InputDataA_GeneralAssumptions!AF111)</f>
        <v>0.593952655792236</v>
      </c>
      <c r="AG112" s="218" t="n">
        <f aca="false">IF(VLOOKUP(InputDataA_GeneralAssumptions!$D$92,DataSummary!$A$111:$B$112,2,FALSE())=1,InputDataA_GeneralAssumptions!AG110,InputDataA_GeneralAssumptions!AG111)</f>
        <v>0.595821917057037</v>
      </c>
      <c r="AH112" s="218" t="n">
        <f aca="false">IF(VLOOKUP(InputDataA_GeneralAssumptions!$D$92,DataSummary!$A$111:$B$112,2,FALSE())=1,InputDataA_GeneralAssumptions!AH110,InputDataA_GeneralAssumptions!AH111)</f>
        <v>0.597765684127808</v>
      </c>
      <c r="AI112" s="218" t="n">
        <f aca="false">IF(VLOOKUP(InputDataA_GeneralAssumptions!$D$92,DataSummary!$A$111:$B$112,2,FALSE())=1,InputDataA_GeneralAssumptions!AI110,InputDataA_GeneralAssumptions!AI111)</f>
        <v>0.599789440631867</v>
      </c>
      <c r="AJ112" s="218" t="n">
        <f aca="false">IF(VLOOKUP(InputDataA_GeneralAssumptions!$D$92,DataSummary!$A$111:$B$112,2,FALSE())=1,InputDataA_GeneralAssumptions!AJ110,InputDataA_GeneralAssumptions!AJ111)</f>
        <v>0.601541817188263</v>
      </c>
      <c r="AK112" s="218" t="n">
        <f aca="false">IF(VLOOKUP(InputDataA_GeneralAssumptions!$D$92,DataSummary!$A$111:$B$112,2,FALSE())=1,InputDataA_GeneralAssumptions!AK110,InputDataA_GeneralAssumptions!AK111)</f>
        <v>0.603420555591583</v>
      </c>
      <c r="AL112" s="218" t="n">
        <f aca="false">IF(VLOOKUP(InputDataA_GeneralAssumptions!$D$92,DataSummary!$A$111:$B$112,2,FALSE())=1,InputDataA_GeneralAssumptions!AL110,InputDataA_GeneralAssumptions!AL111)</f>
        <v>0.605347335338593</v>
      </c>
      <c r="AM112" s="218" t="n">
        <f aca="false">IF(VLOOKUP(InputDataA_GeneralAssumptions!$D$92,DataSummary!$A$111:$B$112,2,FALSE())=1,InputDataA_GeneralAssumptions!AM110,InputDataA_GeneralAssumptions!AM111)</f>
        <v>0.607297599315643</v>
      </c>
      <c r="AN112" s="218" t="n">
        <f aca="false">IF(VLOOKUP(InputDataA_GeneralAssumptions!$D$92,DataSummary!$A$111:$B$112,2,FALSE())=1,InputDataA_GeneralAssumptions!AN110,InputDataA_GeneralAssumptions!AN111)</f>
        <v>0.609212458133698</v>
      </c>
      <c r="AO112" s="115" t="str">
        <f aca="false">IF(VLOOKUP(InputDataA_GeneralAssumptions!$D$92,DataSummary!$A$111:$B$112,2,FALSE())=1,InputDataA_GeneralAssumptions!AO110,InputDataA_GeneralAssumptions!AO111)</f>
        <v>#N/A</v>
      </c>
      <c r="AP112" s="115" t="str">
        <f aca="false">IF(VLOOKUP(InputDataA_GeneralAssumptions!$D$92,DataSummary!$A$111:$B$112,2,FALSE())=1,InputDataA_GeneralAssumptions!AP110,InputDataA_GeneralAssumptions!AP111)</f>
        <v>#N/A</v>
      </c>
      <c r="AQ112" s="115" t="str">
        <f aca="false">IF(VLOOKUP(InputDataA_GeneralAssumptions!$D$92,DataSummary!$A$111:$B$112,2,FALSE())=1,InputDataA_GeneralAssumptions!AQ110,InputDataA_GeneralAssumptions!AQ111)</f>
        <v>#N/A</v>
      </c>
      <c r="AR112" s="115" t="str">
        <f aca="false">IF(VLOOKUP(InputDataA_GeneralAssumptions!$D$92,DataSummary!$A$111:$B$112,2,FALSE())=1,InputDataA_GeneralAssumptions!AR110,InputDataA_GeneralAssumptions!AR111)</f>
        <v>#N/A</v>
      </c>
      <c r="AS112" s="115" t="str">
        <f aca="false">IF(VLOOKUP(InputDataA_GeneralAssumptions!$D$92,DataSummary!$A$111:$B$112,2,FALSE())=1,InputDataA_GeneralAssumptions!AS110,InputDataA_GeneralAssumptions!AS111)</f>
        <v>#N/A</v>
      </c>
      <c r="AT112" s="115" t="str">
        <f aca="false">IF(VLOOKUP(InputDataA_GeneralAssumptions!$D$92,DataSummary!$A$111:$B$112,2,FALSE())=1,InputDataA_GeneralAssumptions!AT110,InputDataA_GeneralAssumptions!AT111)</f>
        <v>#N/A</v>
      </c>
      <c r="AU112" s="115" t="str">
        <f aca="false">IF(VLOOKUP(InputDataA_GeneralAssumptions!$D$92,DataSummary!$A$111:$B$112,2,FALSE())=1,InputDataA_GeneralAssumptions!AU110,InputDataA_GeneralAssumptions!AU111)</f>
        <v>#N/A</v>
      </c>
      <c r="AV112" s="115" t="str">
        <f aca="false">IF(VLOOKUP(InputDataA_GeneralAssumptions!$D$92,DataSummary!$A$111:$B$112,2,FALSE())=1,InputDataA_GeneralAssumptions!AV110,InputDataA_GeneralAssumptions!AV111)</f>
        <v>#N/A</v>
      </c>
      <c r="AW112" s="115" t="str">
        <f aca="false">IF(VLOOKUP(InputDataA_GeneralAssumptions!$D$92,DataSummary!$A$111:$B$112,2,FALSE())=1,InputDataA_GeneralAssumptions!AW110,InputDataA_GeneralAssumptions!AW111)</f>
        <v>#N/A</v>
      </c>
      <c r="AX112" s="115" t="str">
        <f aca="false">IF(VLOOKUP(InputDataA_GeneralAssumptions!$D$92,DataSummary!$A$111:$B$112,2,FALSE())=1,InputDataA_GeneralAssumptions!AX110,InputDataA_GeneralAssumptions!AX111)</f>
        <v>#N/A</v>
      </c>
      <c r="AY112" s="115" t="str">
        <f aca="false">IF(VLOOKUP(InputDataA_GeneralAssumptions!$D$92,DataSummary!$A$111:$B$112,2,FALSE())=1,InputDataA_GeneralAssumptions!AY110,InputDataA_GeneralAssumptions!AY111)</f>
        <v>#N/A</v>
      </c>
      <c r="AZ112" s="115" t="str">
        <f aca="false">IF(VLOOKUP(InputDataA_GeneralAssumptions!$D$92,DataSummary!$A$111:$B$112,2,FALSE())=1,InputDataA_GeneralAssumptions!AZ110,InputDataA_GeneralAssumptions!AZ111)</f>
        <v>#N/A</v>
      </c>
      <c r="BA112" s="115" t="str">
        <f aca="false">IF(VLOOKUP(InputDataA_GeneralAssumptions!$D$92,DataSummary!$A$111:$B$112,2,FALSE())=1,InputDataA_GeneralAssumptions!BA110,InputDataA_GeneralAssumptions!BA111)</f>
        <v>#N/A</v>
      </c>
      <c r="BB112" s="115" t="str">
        <f aca="false">IF(VLOOKUP(InputDataA_GeneralAssumptions!$D$92,DataSummary!$A$111:$B$112,2,FALSE())=1,InputDataA_GeneralAssumptions!BB110,InputDataA_GeneralAssumptions!BB111)</f>
        <v>#N/A</v>
      </c>
      <c r="BC112" s="115" t="str">
        <f aca="false">IF(VLOOKUP(InputDataA_GeneralAssumptions!$D$92,DataSummary!$A$111:$B$112,2,FALSE())=1,InputDataA_GeneralAssumptions!BC110,InputDataA_GeneralAssumptions!BC111)</f>
        <v>#N/A</v>
      </c>
      <c r="BD112" s="115" t="str">
        <f aca="false">IF(VLOOKUP(InputDataA_GeneralAssumptions!$D$92,DataSummary!$A$111:$B$112,2,FALSE())=1,InputDataA_GeneralAssumptions!BD110,InputDataA_GeneralAssumptions!BD111)</f>
        <v>#N/A</v>
      </c>
      <c r="BE112" s="115" t="str">
        <f aca="false">IF(VLOOKUP(InputDataA_GeneralAssumptions!$D$92,DataSummary!$A$111:$B$112,2,FALSE())=1,InputDataA_GeneralAssumptions!BE110,InputDataA_GeneralAssumptions!BE111)</f>
        <v>#N/A</v>
      </c>
      <c r="BF112" s="115" t="str">
        <f aca="false">IF(VLOOKUP(InputDataA_GeneralAssumptions!$D$92,DataSummary!$A$111:$B$112,2,FALSE())=1,InputDataA_GeneralAssumptions!BF110,InputDataA_GeneralAssumptions!BF111)</f>
        <v>#N/A</v>
      </c>
      <c r="BG112" s="115" t="str">
        <f aca="false">IF(VLOOKUP(InputDataA_GeneralAssumptions!$D$92,DataSummary!$A$111:$B$112,2,FALSE())=1,InputDataA_GeneralAssumptions!BG110,InputDataA_GeneralAssumptions!BG111)</f>
        <v>#N/A</v>
      </c>
      <c r="BH112" s="115" t="str">
        <f aca="false">IF(VLOOKUP(InputDataA_GeneralAssumptions!$D$92,DataSummary!$A$111:$B$112,2,FALSE())=1,InputDataA_GeneralAssumptions!BH110,InputDataA_GeneralAssumptions!BH111)</f>
        <v>#N/A</v>
      </c>
      <c r="BI112" s="115" t="str">
        <f aca="false">IF(VLOOKUP(InputDataA_GeneralAssumptions!$D$92,DataSummary!$A$111:$B$112,2,FALSE())=1,InputDataA_GeneralAssumptions!BI110,InputDataA_GeneralAssumptions!BI111)</f>
        <v>#N/A</v>
      </c>
      <c r="BJ112" s="115" t="str">
        <f aca="false">IF(VLOOKUP(InputDataA_GeneralAssumptions!$D$92,DataSummary!$A$111:$B$112,2,FALSE())=1,InputDataA_GeneralAssumptions!BJ110,InputDataA_GeneralAssumptions!BJ111)</f>
        <v>#N/A</v>
      </c>
      <c r="BK112" s="115" t="str">
        <f aca="false">IF(VLOOKUP(InputDataA_GeneralAssumptions!$D$92,DataSummary!$A$111:$B$112,2,FALSE())=1,InputDataA_GeneralAssumptions!BK110,InputDataA_GeneralAssumptions!BK111)</f>
        <v>#N/A</v>
      </c>
      <c r="BL112" s="115" t="str">
        <f aca="false">IF(VLOOKUP(InputDataA_GeneralAssumptions!$D$92,DataSummary!$A$111:$B$112,2,FALSE())=1,InputDataA_GeneralAssumptions!BL110,InputDataA_GeneralAssumptions!BL111)</f>
        <v>#N/A</v>
      </c>
      <c r="BM112" s="115" t="str">
        <f aca="false">IF(VLOOKUP(InputDataA_GeneralAssumptions!$D$92,DataSummary!$A$111:$B$112,2,FALSE())=1,InputDataA_GeneralAssumptions!BM110,InputDataA_GeneralAssumptions!BM111)</f>
        <v>#N/A</v>
      </c>
      <c r="BN112" s="115" t="str">
        <f aca="false">IF(VLOOKUP(InputDataA_GeneralAssumptions!$D$92,DataSummary!$A$111:$B$112,2,FALSE())=1,InputDataA_GeneralAssumptions!BN110,InputDataA_GeneralAssumptions!BN111)</f>
        <v>#N/A</v>
      </c>
      <c r="BO112" s="115" t="str">
        <f aca="false">IF(VLOOKUP(InputDataA_GeneralAssumptions!$D$92,DataSummary!$A$111:$B$112,2,FALSE())=1,InputDataA_GeneralAssumptions!BO110,InputDataA_GeneralAssumptions!BO111)</f>
        <v>#N/A</v>
      </c>
      <c r="BP112" s="115" t="str">
        <f aca="false">IF(VLOOKUP(InputDataA_GeneralAssumptions!$D$92,DataSummary!$A$111:$B$112,2,FALSE())=1,InputDataA_GeneralAssumptions!BP110,InputDataA_GeneralAssumptions!BP111)</f>
        <v>#N/A</v>
      </c>
      <c r="BQ112" s="115" t="str">
        <f aca="false">IF(VLOOKUP(InputDataA_GeneralAssumptions!$D$92,DataSummary!$A$111:$B$112,2,FALSE())=1,InputDataA_GeneralAssumptions!BQ110,InputDataA_GeneralAssumptions!BQ111)</f>
        <v>#N/A</v>
      </c>
      <c r="BR112" s="115" t="str">
        <f aca="false">IF(VLOOKUP(InputDataA_GeneralAssumptions!$D$92,DataSummary!$A$111:$B$112,2,FALSE())=1,InputDataA_GeneralAssumptions!BR110,InputDataA_GeneralAssumptions!BR111)</f>
        <v>#N/A</v>
      </c>
      <c r="BS112" s="115" t="str">
        <f aca="false">IF(VLOOKUP(InputDataA_GeneralAssumptions!$D$92,DataSummary!$A$111:$B$112,2,FALSE())=1,InputDataA_GeneralAssumptions!BS110,InputDataA_GeneralAssumptions!BS111)</f>
        <v>#N/A</v>
      </c>
      <c r="BT112" s="115" t="str">
        <f aca="false">IF(VLOOKUP(InputDataA_GeneralAssumptions!$D$92,DataSummary!$A$111:$B$112,2,FALSE())=1,InputDataA_GeneralAssumptions!BT110,InputDataA_GeneralAssumptions!BT111)</f>
        <v>#N/A</v>
      </c>
      <c r="BU112" s="115" t="str">
        <f aca="false">IF(VLOOKUP(InputDataA_GeneralAssumptions!$D$92,DataSummary!$A$111:$B$112,2,FALSE())=1,InputDataA_GeneralAssumptions!BU110,InputDataA_GeneralAssumptions!BU111)</f>
        <v>#N/A</v>
      </c>
      <c r="BV112" s="115" t="str">
        <f aca="false">IF(VLOOKUP(InputDataA_GeneralAssumptions!$D$92,DataSummary!$A$111:$B$112,2,FALSE())=1,InputDataA_GeneralAssumptions!BV110,InputDataA_GeneralAssumptions!BV111)</f>
        <v>#N/A</v>
      </c>
      <c r="BW112" s="115" t="str">
        <f aca="false">IF(VLOOKUP(InputDataA_GeneralAssumptions!$D$92,DataSummary!$A$111:$B$112,2,FALSE())=1,InputDataA_GeneralAssumptions!BW110,InputDataA_GeneralAssumptions!BW111)</f>
        <v>#N/A</v>
      </c>
      <c r="BX112" s="155"/>
    </row>
    <row r="113" s="220" customFormat="true" ht="15.75" hidden="false" customHeight="false" outlineLevel="0" collapsed="false">
      <c r="A113" s="13"/>
      <c r="B113" s="194"/>
      <c r="C113" s="55"/>
      <c r="D113" s="199"/>
      <c r="E113" s="200"/>
      <c r="F113" s="213"/>
      <c r="G113" s="219" t="s">
        <v>192</v>
      </c>
      <c r="H113" s="112" t="str">
        <f aca="false">H112</f>
        <v>(e.g. 0.40)</v>
      </c>
      <c r="I113" s="218" t="n">
        <f aca="false">IF(ISNUMBER(DataSummary!B105),DataSummary!B105,"#N/A")</f>
        <v>0.00864728055580089</v>
      </c>
      <c r="J113" s="218" t="n">
        <f aca="false">J112/I112-1</f>
        <v>0.00803034424463722</v>
      </c>
      <c r="K113" s="218" t="n">
        <f aca="false">K112/J112-1</f>
        <v>0.00773559536048007</v>
      </c>
      <c r="L113" s="218" t="n">
        <f aca="false">L112/K112-1</f>
        <v>0.00672636751221933</v>
      </c>
      <c r="M113" s="218" t="n">
        <f aca="false">M112/L112-1</f>
        <v>0.00615981613505245</v>
      </c>
      <c r="N113" s="218" t="n">
        <f aca="false">N112/M112-1</f>
        <v>0.00626111569781052</v>
      </c>
      <c r="O113" s="218" t="n">
        <f aca="false">O112/N112-1</f>
        <v>0.0064994191847898</v>
      </c>
      <c r="P113" s="218" t="n">
        <f aca="false">P112/O112-1</f>
        <v>0.00497753034540915</v>
      </c>
      <c r="Q113" s="218" t="n">
        <f aca="false">Q112/P112-1</f>
        <v>0.00561955336109476</v>
      </c>
      <c r="R113" s="218" t="n">
        <f aca="false">R112/Q112-1</f>
        <v>0.00580288373988047</v>
      </c>
      <c r="S113" s="218" t="n">
        <f aca="false">S112/R112-1</f>
        <v>0.0053696950010711</v>
      </c>
      <c r="T113" s="218" t="n">
        <f aca="false">T112/S112-1</f>
        <v>0.00460631409386081</v>
      </c>
      <c r="U113" s="218" t="n">
        <f aca="false">U112/T112-1</f>
        <v>0.00373487448829923</v>
      </c>
      <c r="V113" s="218" t="n">
        <f aca="false">V112/U112-1</f>
        <v>0.00323527089419806</v>
      </c>
      <c r="W113" s="218" t="n">
        <f aca="false">W112/V112-1</f>
        <v>0.00294367407806306</v>
      </c>
      <c r="X113" s="218" t="n">
        <f aca="false">X112/W112-1</f>
        <v>0.0029662174196996</v>
      </c>
      <c r="Y113" s="218" t="n">
        <f aca="false">Y112/X112-1</f>
        <v>0.00329470923416308</v>
      </c>
      <c r="Z113" s="218" t="n">
        <f aca="false">Z112/Y112-1</f>
        <v>0.00286564352305763</v>
      </c>
      <c r="AA113" s="218" t="n">
        <f aca="false">AA112/Z112-1</f>
        <v>0.00315029127071886</v>
      </c>
      <c r="AB113" s="218" t="n">
        <f aca="false">AB112/AA112-1</f>
        <v>0.00340895726930923</v>
      </c>
      <c r="AC113" s="218" t="n">
        <f aca="false">AC112/AB112-1</f>
        <v>0.00344322030805699</v>
      </c>
      <c r="AD113" s="218" t="n">
        <f aca="false">AD112/AC112-1</f>
        <v>0.00342664402632797</v>
      </c>
      <c r="AE113" s="218" t="n">
        <f aca="false">AE112/AD112-1</f>
        <v>0.00297618687061418</v>
      </c>
      <c r="AF113" s="218" t="n">
        <f aca="false">AF112/AE112-1</f>
        <v>0.00302976253506371</v>
      </c>
      <c r="AG113" s="218" t="n">
        <f aca="false">AG112/AF112-1</f>
        <v>0.00314715532723353</v>
      </c>
      <c r="AH113" s="218" t="n">
        <f aca="false">AH112/AG112-1</f>
        <v>0.00326232891930389</v>
      </c>
      <c r="AI113" s="218" t="n">
        <f aca="false">AI112/AH112-1</f>
        <v>0.0033855347635281</v>
      </c>
      <c r="AJ113" s="218" t="n">
        <f aca="false">AJ112/AI112-1</f>
        <v>0.00292165289630697</v>
      </c>
      <c r="AK113" s="218" t="n">
        <f aca="false">AK112/AJ112-1</f>
        <v>0.0031232049869816</v>
      </c>
      <c r="AL113" s="218" t="n">
        <f aca="false">AL112/AK112-1</f>
        <v>0.00319309597453188</v>
      </c>
      <c r="AM113" s="218" t="n">
        <f aca="false">AM112/AL112-1</f>
        <v>0.00322172720221836</v>
      </c>
      <c r="AN113" s="218" t="n">
        <f aca="false">AN112/AM112-1</f>
        <v>0.00315308148790971</v>
      </c>
      <c r="AO113" s="165" t="e">
        <f aca="false">AO112/AN112-1</f>
        <v>#VALUE!</v>
      </c>
      <c r="AP113" s="165" t="e">
        <f aca="false">AP112/AO112-1</f>
        <v>#VALUE!</v>
      </c>
      <c r="AQ113" s="165" t="e">
        <f aca="false">AQ112/AP112-1</f>
        <v>#VALUE!</v>
      </c>
      <c r="AR113" s="165" t="e">
        <f aca="false">AR112/AQ112-1</f>
        <v>#VALUE!</v>
      </c>
      <c r="AS113" s="165" t="e">
        <f aca="false">AS112/AR112-1</f>
        <v>#VALUE!</v>
      </c>
      <c r="AT113" s="165" t="e">
        <f aca="false">AT112/AS112-1</f>
        <v>#VALUE!</v>
      </c>
      <c r="AU113" s="165" t="e">
        <f aca="false">AU112/AT112-1</f>
        <v>#VALUE!</v>
      </c>
      <c r="AV113" s="165" t="e">
        <f aca="false">AV112/AU112-1</f>
        <v>#VALUE!</v>
      </c>
      <c r="AW113" s="165" t="e">
        <f aca="false">AW112/AV112-1</f>
        <v>#VALUE!</v>
      </c>
      <c r="AX113" s="165" t="e">
        <f aca="false">AX112/AW112-1</f>
        <v>#VALUE!</v>
      </c>
      <c r="AY113" s="165" t="e">
        <f aca="false">AY112/AX112-1</f>
        <v>#VALUE!</v>
      </c>
      <c r="AZ113" s="165" t="e">
        <f aca="false">AZ112/AY112-1</f>
        <v>#VALUE!</v>
      </c>
      <c r="BA113" s="165" t="e">
        <f aca="false">BA112/AZ112-1</f>
        <v>#VALUE!</v>
      </c>
      <c r="BB113" s="165" t="e">
        <f aca="false">BB112/BA112-1</f>
        <v>#VALUE!</v>
      </c>
      <c r="BC113" s="165" t="e">
        <f aca="false">BC112/BB112-1</f>
        <v>#VALUE!</v>
      </c>
      <c r="BD113" s="165" t="e">
        <f aca="false">BD112/BC112-1</f>
        <v>#VALUE!</v>
      </c>
      <c r="BE113" s="165" t="e">
        <f aca="false">BE112/BD112-1</f>
        <v>#VALUE!</v>
      </c>
      <c r="BF113" s="165" t="e">
        <f aca="false">BF112/BE112-1</f>
        <v>#VALUE!</v>
      </c>
      <c r="BG113" s="165" t="e">
        <f aca="false">BG112/BF112-1</f>
        <v>#VALUE!</v>
      </c>
      <c r="BH113" s="165" t="e">
        <f aca="false">BH112/BG112-1</f>
        <v>#VALUE!</v>
      </c>
      <c r="BI113" s="165" t="e">
        <f aca="false">BI112/BH112-1</f>
        <v>#VALUE!</v>
      </c>
      <c r="BJ113" s="165" t="e">
        <f aca="false">BJ112/BI112-1</f>
        <v>#VALUE!</v>
      </c>
      <c r="BK113" s="165" t="e">
        <f aca="false">BK112/BJ112-1</f>
        <v>#VALUE!</v>
      </c>
      <c r="BL113" s="165" t="e">
        <f aca="false">BL112/BK112-1</f>
        <v>#VALUE!</v>
      </c>
      <c r="BM113" s="165" t="e">
        <f aca="false">BM112/BL112-1</f>
        <v>#VALUE!</v>
      </c>
      <c r="BN113" s="165" t="e">
        <f aca="false">BN112/BM112-1</f>
        <v>#VALUE!</v>
      </c>
      <c r="BO113" s="165" t="e">
        <f aca="false">BO112/BN112-1</f>
        <v>#VALUE!</v>
      </c>
      <c r="BP113" s="165" t="e">
        <f aca="false">BP112/BO112-1</f>
        <v>#VALUE!</v>
      </c>
      <c r="BQ113" s="165" t="e">
        <f aca="false">BQ112/BP112-1</f>
        <v>#VALUE!</v>
      </c>
      <c r="BR113" s="165" t="e">
        <f aca="false">BR112/BQ112-1</f>
        <v>#VALUE!</v>
      </c>
      <c r="BS113" s="165" t="e">
        <f aca="false">BS112/BR112-1</f>
        <v>#VALUE!</v>
      </c>
      <c r="BT113" s="165" t="e">
        <f aca="false">BT112/BS112-1</f>
        <v>#VALUE!</v>
      </c>
      <c r="BU113" s="165" t="e">
        <f aca="false">BU112/BT112-1</f>
        <v>#VALUE!</v>
      </c>
      <c r="BV113" s="165" t="e">
        <f aca="false">BV112/BU112-1</f>
        <v>#VALUE!</v>
      </c>
      <c r="BW113" s="165" t="e">
        <f aca="false">BW112/BV112-1</f>
        <v>#VALUE!</v>
      </c>
      <c r="BX113" s="13"/>
    </row>
    <row r="114" customFormat="false" ht="18" hidden="false" customHeight="true" outlineLevel="0" collapsed="false">
      <c r="B114" s="194"/>
      <c r="C114" s="55"/>
      <c r="D114" s="199"/>
      <c r="E114" s="200"/>
      <c r="F114" s="221"/>
      <c r="G114" s="222"/>
      <c r="I114" s="223"/>
      <c r="J114" s="223"/>
      <c r="K114" s="223"/>
      <c r="L114" s="223"/>
      <c r="M114" s="223"/>
      <c r="N114" s="223"/>
      <c r="O114" s="223"/>
      <c r="P114" s="223"/>
      <c r="Q114" s="223"/>
      <c r="R114" s="223"/>
      <c r="S114" s="223"/>
      <c r="T114" s="223"/>
      <c r="U114" s="223"/>
      <c r="V114" s="223"/>
      <c r="W114" s="223"/>
      <c r="X114" s="223"/>
      <c r="Y114" s="223"/>
      <c r="Z114" s="223"/>
      <c r="AA114" s="223"/>
      <c r="AB114" s="223"/>
      <c r="AC114" s="223"/>
      <c r="AD114" s="223"/>
      <c r="AE114" s="223"/>
      <c r="AF114" s="223"/>
      <c r="AG114" s="223"/>
      <c r="AH114" s="223"/>
      <c r="AI114" s="223"/>
      <c r="AJ114" s="223"/>
      <c r="AK114" s="223"/>
      <c r="AL114" s="223"/>
      <c r="AM114" s="223"/>
      <c r="AN114" s="223"/>
      <c r="AO114" s="224"/>
      <c r="AP114" s="224"/>
      <c r="AQ114" s="224"/>
      <c r="AR114" s="224"/>
      <c r="AS114" s="224"/>
    </row>
    <row r="115" customFormat="false" ht="18" hidden="false" customHeight="true" outlineLevel="0" collapsed="false">
      <c r="B115" s="194"/>
      <c r="C115" s="55"/>
      <c r="D115" s="199"/>
      <c r="E115" s="200"/>
      <c r="F115" s="213" t="str">
        <f aca="false">DataSummary!N5</f>
        <v>Scenario</v>
      </c>
      <c r="G115" s="214" t="s">
        <v>120</v>
      </c>
      <c r="H115" s="108" t="s">
        <v>100</v>
      </c>
      <c r="I115" s="121" t="n">
        <f aca="false">I116</f>
        <v>0.534221768379211</v>
      </c>
      <c r="J115" s="121" t="n">
        <v>0.511763801040925</v>
      </c>
      <c r="K115" s="121" t="n">
        <v>0.513819955522919</v>
      </c>
      <c r="L115" s="121" t="n">
        <v>0.515882252195058</v>
      </c>
      <c r="M115" s="121" t="n">
        <v>0.515882252195058</v>
      </c>
      <c r="N115" s="121" t="n">
        <v>0.520564294366077</v>
      </c>
      <c r="O115" s="121" t="n">
        <v>0.523406357908453</v>
      </c>
      <c r="P115" s="121" t="n">
        <v>0.525785569209664</v>
      </c>
      <c r="Q115" s="121" t="n">
        <v>0.528610666452407</v>
      </c>
      <c r="R115" s="121" t="n">
        <v>0.531665802427014</v>
      </c>
      <c r="S115" s="121" t="n">
        <v>0.534674415176237</v>
      </c>
      <c r="T115" s="121" t="n">
        <v>0.537510654474324</v>
      </c>
      <c r="U115" s="121" t="n">
        <v>0.540097975730765</v>
      </c>
      <c r="V115" s="121" t="n">
        <v>0.542559540021009</v>
      </c>
      <c r="W115" s="121" t="n">
        <v>0.544939292949625</v>
      </c>
      <c r="X115" s="121" t="n">
        <v>0.547339004767359</v>
      </c>
      <c r="Y115" s="121" t="n">
        <v>0.549798910355423</v>
      </c>
      <c r="Z115" s="121" t="n">
        <v>0.551939532538964</v>
      </c>
      <c r="AA115" s="121" t="n">
        <v>0.554173972543158</v>
      </c>
      <c r="AB115" s="121" t="n">
        <v>0.556448483020699</v>
      </c>
      <c r="AC115" s="121" t="n">
        <v>0.558682250730545</v>
      </c>
      <c r="AD115" s="121" t="n">
        <v>0.560831624285524</v>
      </c>
      <c r="AE115" s="121" t="n">
        <v>0.562625481612116</v>
      </c>
      <c r="AF115" s="121" t="n">
        <v>0.564422340322246</v>
      </c>
      <c r="AG115" s="121" t="n">
        <v>0.566203245358954</v>
      </c>
      <c r="AH115" s="121" t="n">
        <v>0.56795145410139</v>
      </c>
      <c r="AI115" s="121" t="n">
        <v>0.569656382020515</v>
      </c>
      <c r="AJ115" s="121" t="n">
        <v>0.57109156615859</v>
      </c>
      <c r="AK115" s="121" t="n">
        <v>0.572525221546497</v>
      </c>
      <c r="AL115" s="121" t="n">
        <v>0.573977093239411</v>
      </c>
      <c r="AM115" s="121" t="n">
        <v>0.57547472547118</v>
      </c>
      <c r="AN115" s="121" t="n">
        <v>0.577024813708059</v>
      </c>
      <c r="AO115" s="121" t="n">
        <v>0.578435462992198</v>
      </c>
      <c r="AP115" s="121" t="n">
        <v>0.579925056877052</v>
      </c>
      <c r="AQ115" s="121" t="n">
        <v>0.581464434000937</v>
      </c>
      <c r="AR115" s="121" t="n">
        <v>0.583016068676796</v>
      </c>
      <c r="AS115" s="122" t="n">
        <v>0.584556113284317</v>
      </c>
      <c r="AT115" s="121" t="n">
        <v>0.584556113284317</v>
      </c>
      <c r="AU115" s="121" t="n">
        <v>0.584556113284317</v>
      </c>
      <c r="AV115" s="121" t="n">
        <v>0.584556113284317</v>
      </c>
      <c r="AW115" s="121" t="n">
        <v>0.584556113284317</v>
      </c>
      <c r="AX115" s="121" t="n">
        <v>0.584556113284317</v>
      </c>
      <c r="AY115" s="121" t="n">
        <v>0.584556113284317</v>
      </c>
      <c r="AZ115" s="121" t="n">
        <v>0.584556113284317</v>
      </c>
      <c r="BA115" s="121" t="n">
        <v>0.584556113284317</v>
      </c>
      <c r="BB115" s="121" t="n">
        <v>0.584556113284317</v>
      </c>
      <c r="BC115" s="121" t="n">
        <v>0.584556113284317</v>
      </c>
      <c r="BD115" s="121" t="n">
        <v>0.584556113284317</v>
      </c>
      <c r="BE115" s="121" t="n">
        <v>0.584556113284317</v>
      </c>
      <c r="BF115" s="121" t="n">
        <v>0.584556113284317</v>
      </c>
      <c r="BG115" s="121" t="n">
        <v>0.584556113284317</v>
      </c>
      <c r="BH115" s="121" t="n">
        <v>0.584556113284317</v>
      </c>
      <c r="BI115" s="121" t="n">
        <v>0.584556113284317</v>
      </c>
      <c r="BJ115" s="121" t="n">
        <v>0.584556113284317</v>
      </c>
      <c r="BK115" s="121" t="n">
        <v>0.584556113284317</v>
      </c>
      <c r="BL115" s="121" t="n">
        <v>0.584556113284317</v>
      </c>
      <c r="BM115" s="121" t="n">
        <v>0.584556113284317</v>
      </c>
      <c r="BN115" s="121" t="n">
        <v>0.584556113284317</v>
      </c>
      <c r="BO115" s="121" t="n">
        <v>0.584556113284317</v>
      </c>
      <c r="BP115" s="121" t="n">
        <v>0.584556113284317</v>
      </c>
      <c r="BQ115" s="121" t="n">
        <v>0.584556113284317</v>
      </c>
      <c r="BR115" s="121" t="n">
        <v>0.584556113284317</v>
      </c>
      <c r="BS115" s="121" t="n">
        <v>0.584556113284317</v>
      </c>
      <c r="BT115" s="121" t="n">
        <v>0.584556113284317</v>
      </c>
      <c r="BU115" s="121" t="n">
        <v>0.584556113284317</v>
      </c>
      <c r="BV115" s="121" t="n">
        <v>0.584556113284317</v>
      </c>
      <c r="BW115" s="122" t="n">
        <v>0.584556113284317</v>
      </c>
    </row>
    <row r="116" customFormat="false" ht="15.75" hidden="false" customHeight="false" outlineLevel="0" collapsed="false">
      <c r="B116" s="194"/>
      <c r="C116" s="55"/>
      <c r="D116" s="199"/>
      <c r="E116" s="200"/>
      <c r="F116" s="213"/>
      <c r="G116" s="215" t="s">
        <v>124</v>
      </c>
      <c r="H116" s="112" t="str">
        <f aca="false">H115</f>
        <v>(e.g. 0.40)</v>
      </c>
      <c r="I116" s="26" t="n">
        <f aca="false">IF(ISNUMBER(DataSummary!G105),DataSummary!G105,"#N/A")</f>
        <v>0.534221768379211</v>
      </c>
      <c r="J116" s="26" t="n">
        <f aca="false">IF(ISNUMBER(DataSummary!H105),DataSummary!H105,"#N/A")</f>
        <v>0.538511753082275</v>
      </c>
      <c r="K116" s="26" t="n">
        <f aca="false">IF(ISNUMBER(DataSummary!I105),DataSummary!I105,"#N/A")</f>
        <v>0.542677462100983</v>
      </c>
      <c r="L116" s="26" t="n">
        <f aca="false">IF(ISNUMBER(DataSummary!J105),DataSummary!J105,"#N/A")</f>
        <v>0.546327710151672</v>
      </c>
      <c r="M116" s="26" t="n">
        <f aca="false">IF(ISNUMBER(DataSummary!K105),DataSummary!K105,"#N/A")</f>
        <v>0.549692988395691</v>
      </c>
      <c r="N116" s="26" t="n">
        <f aca="false">IF(ISNUMBER(DataSummary!L105),DataSummary!L105,"#N/A")</f>
        <v>0.553134679794312</v>
      </c>
      <c r="O116" s="26" t="n">
        <f aca="false">IF(ISNUMBER(DataSummary!M105),DataSummary!M105,"#N/A")</f>
        <v>0.556729733943939</v>
      </c>
      <c r="P116" s="26" t="n">
        <f aca="false">IF(ISNUMBER(DataSummary!N105),DataSummary!N105,"#N/A")</f>
        <v>0.559500873088837</v>
      </c>
      <c r="Q116" s="26" t="n">
        <f aca="false">IF(ISNUMBER(DataSummary!O105),DataSummary!O105,"#N/A")</f>
        <v>0.562645018100739</v>
      </c>
      <c r="R116" s="26" t="n">
        <f aca="false">IF(ISNUMBER(DataSummary!P105),DataSummary!P105,"#N/A")</f>
        <v>0.5659099817276</v>
      </c>
      <c r="S116" s="26" t="n">
        <f aca="false">IF(ISNUMBER(DataSummary!Q105),DataSummary!Q105,"#N/A")</f>
        <v>0.568948745727539</v>
      </c>
      <c r="T116" s="26" t="n">
        <f aca="false">IF(ISNUMBER(DataSummary!R105),DataSummary!R105,"#N/A")</f>
        <v>0.571569502353668</v>
      </c>
      <c r="U116" s="26" t="n">
        <f aca="false">IF(ISNUMBER(DataSummary!S105),DataSummary!S105,"#N/A")</f>
        <v>0.573704242706299</v>
      </c>
      <c r="V116" s="26" t="n">
        <f aca="false">IF(ISNUMBER(DataSummary!T105),DataSummary!T105,"#N/A")</f>
        <v>0.575560331344605</v>
      </c>
      <c r="W116" s="26" t="n">
        <f aca="false">IF(ISNUMBER(DataSummary!U105),DataSummary!U105,"#N/A")</f>
        <v>0.577254593372345</v>
      </c>
      <c r="X116" s="26" t="n">
        <f aca="false">IF(ISNUMBER(DataSummary!V105),DataSummary!V105,"#N/A")</f>
        <v>0.578966856002808</v>
      </c>
      <c r="Y116" s="26" t="n">
        <f aca="false">IF(ISNUMBER(DataSummary!W105),DataSummary!W105,"#N/A")</f>
        <v>0.580874383449554</v>
      </c>
      <c r="Z116" s="26" t="n">
        <f aca="false">IF(ISNUMBER(DataSummary!X105),DataSummary!X105,"#N/A")</f>
        <v>0.582538962364197</v>
      </c>
      <c r="AA116" s="26" t="n">
        <f aca="false">IF(ISNUMBER(DataSummary!Y105),DataSummary!Y105,"#N/A")</f>
        <v>0.584374129772186</v>
      </c>
      <c r="AB116" s="26" t="n">
        <f aca="false">IF(ISNUMBER(DataSummary!Z105),DataSummary!Z105,"#N/A")</f>
        <v>0.586366236209869</v>
      </c>
      <c r="AC116" s="26" t="n">
        <f aca="false">IF(ISNUMBER(DataSummary!AA105),DataSummary!AA105,"#N/A")</f>
        <v>0.588385224342346</v>
      </c>
      <c r="AD116" s="26" t="n">
        <f aca="false">IF(ISNUMBER(DataSummary!AB105),DataSummary!AB105,"#N/A")</f>
        <v>0.590401411056519</v>
      </c>
      <c r="AE116" s="26" t="n">
        <f aca="false">IF(ISNUMBER(DataSummary!AC105),DataSummary!AC105,"#N/A")</f>
        <v>0.592158555984497</v>
      </c>
      <c r="AF116" s="26" t="n">
        <f aca="false">IF(ISNUMBER(DataSummary!AD105),DataSummary!AD105,"#N/A")</f>
        <v>0.593952655792236</v>
      </c>
      <c r="AG116" s="26" t="n">
        <f aca="false">IF(ISNUMBER(DataSummary!AE105),DataSummary!AE105,"#N/A")</f>
        <v>0.595821917057037</v>
      </c>
      <c r="AH116" s="26" t="n">
        <f aca="false">IF(ISNUMBER(DataSummary!AF105),DataSummary!AF105,"#N/A")</f>
        <v>0.597765684127808</v>
      </c>
      <c r="AI116" s="26" t="n">
        <f aca="false">IF(ISNUMBER(DataSummary!AG105),DataSummary!AG105,"#N/A")</f>
        <v>0.599789440631867</v>
      </c>
      <c r="AJ116" s="26" t="n">
        <f aca="false">IF(ISNUMBER(DataSummary!AH105),DataSummary!AH105,"#N/A")</f>
        <v>0.601541817188263</v>
      </c>
      <c r="AK116" s="26" t="n">
        <f aca="false">IF(ISNUMBER(DataSummary!AI105),DataSummary!AI105,"#N/A")</f>
        <v>0.603420555591583</v>
      </c>
      <c r="AL116" s="26" t="n">
        <f aca="false">IF(ISNUMBER(DataSummary!AJ105),DataSummary!AJ105,"#N/A")</f>
        <v>0.605347335338593</v>
      </c>
      <c r="AM116" s="26" t="n">
        <f aca="false">IF(ISNUMBER(DataSummary!AK105),DataSummary!AK105,"#N/A")</f>
        <v>0.607297599315643</v>
      </c>
      <c r="AN116" s="26" t="n">
        <f aca="false">IF(ISNUMBER(DataSummary!AL105),DataSummary!AL105,"#N/A")</f>
        <v>0.609212458133698</v>
      </c>
      <c r="AO116" s="26" t="str">
        <f aca="false">IF(ISNUMBER(DataSummary!AL83),DataSummary!AL83,"#N/A")</f>
        <v>#N/A</v>
      </c>
      <c r="AP116" s="26" t="str">
        <f aca="false">IF(ISNUMBER(DataSummary!AM83),DataSummary!AM83,"#N/A")</f>
        <v>#N/A</v>
      </c>
      <c r="AQ116" s="26" t="str">
        <f aca="false">AP116</f>
        <v>#N/A</v>
      </c>
      <c r="AR116" s="26" t="str">
        <f aca="false">AQ116</f>
        <v>#N/A</v>
      </c>
      <c r="AS116" s="26" t="str">
        <f aca="false">AR116</f>
        <v>#N/A</v>
      </c>
      <c r="AT116" s="26" t="str">
        <f aca="false">AS116</f>
        <v>#N/A</v>
      </c>
      <c r="AU116" s="26" t="str">
        <f aca="false">AT116</f>
        <v>#N/A</v>
      </c>
      <c r="AV116" s="26" t="str">
        <f aca="false">AU116</f>
        <v>#N/A</v>
      </c>
      <c r="AW116" s="26" t="str">
        <f aca="false">AV116</f>
        <v>#N/A</v>
      </c>
      <c r="AX116" s="26" t="str">
        <f aca="false">AW116</f>
        <v>#N/A</v>
      </c>
      <c r="AY116" s="26" t="str">
        <f aca="false">AX116</f>
        <v>#N/A</v>
      </c>
      <c r="AZ116" s="26" t="str">
        <f aca="false">AY116</f>
        <v>#N/A</v>
      </c>
      <c r="BA116" s="26" t="str">
        <f aca="false">AZ116</f>
        <v>#N/A</v>
      </c>
      <c r="BB116" s="26" t="str">
        <f aca="false">BA116</f>
        <v>#N/A</v>
      </c>
      <c r="BC116" s="26" t="str">
        <f aca="false">BB116</f>
        <v>#N/A</v>
      </c>
      <c r="BD116" s="26" t="str">
        <f aca="false">BC116</f>
        <v>#N/A</v>
      </c>
      <c r="BE116" s="26" t="str">
        <f aca="false">BD116</f>
        <v>#N/A</v>
      </c>
      <c r="BF116" s="26" t="str">
        <f aca="false">BE116</f>
        <v>#N/A</v>
      </c>
      <c r="BG116" s="26" t="str">
        <f aca="false">BF116</f>
        <v>#N/A</v>
      </c>
      <c r="BH116" s="26" t="str">
        <f aca="false">BG116</f>
        <v>#N/A</v>
      </c>
      <c r="BI116" s="26" t="str">
        <f aca="false">BH116</f>
        <v>#N/A</v>
      </c>
      <c r="BJ116" s="26" t="str">
        <f aca="false">BI116</f>
        <v>#N/A</v>
      </c>
      <c r="BK116" s="26" t="str">
        <f aca="false">BJ116</f>
        <v>#N/A</v>
      </c>
      <c r="BL116" s="26" t="str">
        <f aca="false">BK116</f>
        <v>#N/A</v>
      </c>
      <c r="BM116" s="26" t="str">
        <f aca="false">BL116</f>
        <v>#N/A</v>
      </c>
      <c r="BN116" s="26" t="str">
        <f aca="false">BM116</f>
        <v>#N/A</v>
      </c>
      <c r="BO116" s="26" t="str">
        <f aca="false">BN116</f>
        <v>#N/A</v>
      </c>
      <c r="BP116" s="26" t="str">
        <f aca="false">BO116</f>
        <v>#N/A</v>
      </c>
      <c r="BQ116" s="26" t="str">
        <f aca="false">BP116</f>
        <v>#N/A</v>
      </c>
      <c r="BR116" s="26" t="str">
        <f aca="false">BQ116</f>
        <v>#N/A</v>
      </c>
      <c r="BS116" s="26" t="str">
        <f aca="false">BR116</f>
        <v>#N/A</v>
      </c>
      <c r="BT116" s="26" t="str">
        <f aca="false">BS116</f>
        <v>#N/A</v>
      </c>
      <c r="BU116" s="26" t="str">
        <f aca="false">BT116</f>
        <v>#N/A</v>
      </c>
      <c r="BV116" s="26" t="str">
        <f aca="false">BU116</f>
        <v>#N/A</v>
      </c>
      <c r="BW116" s="26" t="str">
        <f aca="false">BV116</f>
        <v>#N/A</v>
      </c>
    </row>
    <row r="117" customFormat="false" ht="15.75" hidden="false" customHeight="false" outlineLevel="0" collapsed="false">
      <c r="B117" s="194"/>
      <c r="C117" s="55"/>
      <c r="D117" s="199"/>
      <c r="E117" s="200"/>
      <c r="F117" s="213"/>
      <c r="G117" s="217" t="s">
        <v>132</v>
      </c>
      <c r="H117" s="108" t="s">
        <v>100</v>
      </c>
      <c r="I117" s="165" t="n">
        <f aca="false">IF(VLOOKUP(InputDataA_GeneralAssumptions!$D$92,DataSummary!$A$111:$B$112,2,FALSE())=1,I115,I116)</f>
        <v>0.534221768379211</v>
      </c>
      <c r="J117" s="165" t="n">
        <f aca="false">IF(VLOOKUP(InputDataA_GeneralAssumptions!$D$92,DataSummary!$A$111:$B$112,2,FALSE())=1,J115,J116)</f>
        <v>0.538511753082275</v>
      </c>
      <c r="K117" s="165" t="n">
        <f aca="false">IF(VLOOKUP(InputDataA_GeneralAssumptions!$D$92,DataSummary!$A$111:$B$112,2,FALSE())=1,K115,K116)</f>
        <v>0.542677462100983</v>
      </c>
      <c r="L117" s="165" t="n">
        <f aca="false">IF(VLOOKUP(InputDataA_GeneralAssumptions!$D$92,DataSummary!$A$111:$B$112,2,FALSE())=1,L115,L116)</f>
        <v>0.546327710151672</v>
      </c>
      <c r="M117" s="165" t="n">
        <f aca="false">IF(VLOOKUP(InputDataA_GeneralAssumptions!$D$92,DataSummary!$A$111:$B$112,2,FALSE())=1,M115,M116)</f>
        <v>0.549692988395691</v>
      </c>
      <c r="N117" s="165" t="n">
        <f aca="false">IF(VLOOKUP(InputDataA_GeneralAssumptions!$D$92,DataSummary!$A$111:$B$112,2,FALSE())=1,N115,N116)</f>
        <v>0.553134679794312</v>
      </c>
      <c r="O117" s="165" t="n">
        <f aca="false">IF(VLOOKUP(InputDataA_GeneralAssumptions!$D$92,DataSummary!$A$111:$B$112,2,FALSE())=1,O115,O116)</f>
        <v>0.556729733943939</v>
      </c>
      <c r="P117" s="165" t="n">
        <f aca="false">IF(VLOOKUP(InputDataA_GeneralAssumptions!$D$92,DataSummary!$A$111:$B$112,2,FALSE())=1,P115,P116)</f>
        <v>0.559500873088837</v>
      </c>
      <c r="Q117" s="165" t="n">
        <f aca="false">IF(VLOOKUP(InputDataA_GeneralAssumptions!$D$92,DataSummary!$A$111:$B$112,2,FALSE())=1,Q115,Q116)</f>
        <v>0.562645018100739</v>
      </c>
      <c r="R117" s="165" t="n">
        <f aca="false">IF(VLOOKUP(InputDataA_GeneralAssumptions!$D$92,DataSummary!$A$111:$B$112,2,FALSE())=1,R115,R116)</f>
        <v>0.5659099817276</v>
      </c>
      <c r="S117" s="165" t="n">
        <f aca="false">IF(VLOOKUP(InputDataA_GeneralAssumptions!$D$92,DataSummary!$A$111:$B$112,2,FALSE())=1,S115,S116)</f>
        <v>0.568948745727539</v>
      </c>
      <c r="T117" s="165" t="n">
        <f aca="false">IF(VLOOKUP(InputDataA_GeneralAssumptions!$D$92,DataSummary!$A$111:$B$112,2,FALSE())=1,T115,T116)</f>
        <v>0.571569502353668</v>
      </c>
      <c r="U117" s="165" t="n">
        <f aca="false">IF(VLOOKUP(InputDataA_GeneralAssumptions!$D$92,DataSummary!$A$111:$B$112,2,FALSE())=1,U115,U116)</f>
        <v>0.573704242706299</v>
      </c>
      <c r="V117" s="165" t="n">
        <f aca="false">IF(VLOOKUP(InputDataA_GeneralAssumptions!$D$92,DataSummary!$A$111:$B$112,2,FALSE())=1,V115,V116)</f>
        <v>0.575560331344605</v>
      </c>
      <c r="W117" s="165" t="n">
        <f aca="false">IF(VLOOKUP(InputDataA_GeneralAssumptions!$D$92,DataSummary!$A$111:$B$112,2,FALSE())=1,W115,W116)</f>
        <v>0.577254593372345</v>
      </c>
      <c r="X117" s="165" t="n">
        <f aca="false">IF(VLOOKUP(InputDataA_GeneralAssumptions!$D$92,DataSummary!$A$111:$B$112,2,FALSE())=1,X115,X116)</f>
        <v>0.578966856002808</v>
      </c>
      <c r="Y117" s="165" t="n">
        <f aca="false">IF(VLOOKUP(InputDataA_GeneralAssumptions!$D$92,DataSummary!$A$111:$B$112,2,FALSE())=1,Y115,Y116)</f>
        <v>0.580874383449554</v>
      </c>
      <c r="Z117" s="165" t="n">
        <f aca="false">IF(VLOOKUP(InputDataA_GeneralAssumptions!$D$92,DataSummary!$A$111:$B$112,2,FALSE())=1,Z115,Z116)</f>
        <v>0.582538962364197</v>
      </c>
      <c r="AA117" s="165" t="n">
        <f aca="false">IF(VLOOKUP(InputDataA_GeneralAssumptions!$D$92,DataSummary!$A$111:$B$112,2,FALSE())=1,AA115,AA116)</f>
        <v>0.584374129772186</v>
      </c>
      <c r="AB117" s="165" t="n">
        <f aca="false">IF(VLOOKUP(InputDataA_GeneralAssumptions!$D$92,DataSummary!$A$111:$B$112,2,FALSE())=1,AB115,AB116)</f>
        <v>0.586366236209869</v>
      </c>
      <c r="AC117" s="165" t="n">
        <f aca="false">IF(VLOOKUP(InputDataA_GeneralAssumptions!$D$92,DataSummary!$A$111:$B$112,2,FALSE())=1,AC115,AC116)</f>
        <v>0.588385224342346</v>
      </c>
      <c r="AD117" s="165" t="n">
        <f aca="false">IF(VLOOKUP(InputDataA_GeneralAssumptions!$D$92,DataSummary!$A$111:$B$112,2,FALSE())=1,AD115,AD116)</f>
        <v>0.590401411056519</v>
      </c>
      <c r="AE117" s="165" t="n">
        <f aca="false">IF(VLOOKUP(InputDataA_GeneralAssumptions!$D$92,DataSummary!$A$111:$B$112,2,FALSE())=1,AE115,AE116)</f>
        <v>0.592158555984497</v>
      </c>
      <c r="AF117" s="165" t="n">
        <f aca="false">IF(VLOOKUP(InputDataA_GeneralAssumptions!$D$92,DataSummary!$A$111:$B$112,2,FALSE())=1,AF115,AF116)</f>
        <v>0.593952655792236</v>
      </c>
      <c r="AG117" s="165" t="n">
        <f aca="false">IF(VLOOKUP(InputDataA_GeneralAssumptions!$D$92,DataSummary!$A$111:$B$112,2,FALSE())=1,AG115,AG116)</f>
        <v>0.595821917057037</v>
      </c>
      <c r="AH117" s="165" t="n">
        <f aca="false">IF(VLOOKUP(InputDataA_GeneralAssumptions!$D$92,DataSummary!$A$111:$B$112,2,FALSE())=1,AH115,AH116)</f>
        <v>0.597765684127808</v>
      </c>
      <c r="AI117" s="165" t="n">
        <f aca="false">IF(VLOOKUP(InputDataA_GeneralAssumptions!$D$92,DataSummary!$A$111:$B$112,2,FALSE())=1,AI115,AI116)</f>
        <v>0.599789440631867</v>
      </c>
      <c r="AJ117" s="165" t="n">
        <f aca="false">IF(VLOOKUP(InputDataA_GeneralAssumptions!$D$92,DataSummary!$A$111:$B$112,2,FALSE())=1,AJ115,AJ116)</f>
        <v>0.601541817188263</v>
      </c>
      <c r="AK117" s="165" t="n">
        <f aca="false">IF(VLOOKUP(InputDataA_GeneralAssumptions!$D$92,DataSummary!$A$111:$B$112,2,FALSE())=1,AK115,AK116)</f>
        <v>0.603420555591583</v>
      </c>
      <c r="AL117" s="165" t="n">
        <f aca="false">IF(VLOOKUP(InputDataA_GeneralAssumptions!$D$92,DataSummary!$A$111:$B$112,2,FALSE())=1,AL115,AL116)</f>
        <v>0.605347335338593</v>
      </c>
      <c r="AM117" s="165" t="n">
        <f aca="false">IF(VLOOKUP(InputDataA_GeneralAssumptions!$D$92,DataSummary!$A$111:$B$112,2,FALSE())=1,AM115,AM116)</f>
        <v>0.607297599315643</v>
      </c>
      <c r="AN117" s="165" t="n">
        <f aca="false">IF(VLOOKUP(InputDataA_GeneralAssumptions!$D$92,DataSummary!$A$111:$B$112,2,FALSE())=1,AN115,AN116)</f>
        <v>0.609212458133698</v>
      </c>
      <c r="AO117" s="165" t="str">
        <f aca="false">IF(VLOOKUP(InputDataA_GeneralAssumptions!$D$92,DataSummary!$A$111:$B$112,2,FALSE())=1,AO115,AO116)</f>
        <v>#N/A</v>
      </c>
      <c r="AP117" s="165" t="str">
        <f aca="false">IF(VLOOKUP(InputDataA_GeneralAssumptions!$D$92,DataSummary!$A$111:$B$112,2,FALSE())=1,AP115,AP116)</f>
        <v>#N/A</v>
      </c>
      <c r="AQ117" s="165" t="str">
        <f aca="false">IF(VLOOKUP(InputDataA_GeneralAssumptions!$D$92,DataSummary!$A$111:$B$112,2,FALSE())=1,AQ115,AQ116)</f>
        <v>#N/A</v>
      </c>
      <c r="AR117" s="165" t="str">
        <f aca="false">IF(VLOOKUP(InputDataA_GeneralAssumptions!$D$92,DataSummary!$A$111:$B$112,2,FALSE())=1,AR115,AR116)</f>
        <v>#N/A</v>
      </c>
      <c r="AS117" s="165" t="str">
        <f aca="false">IF(VLOOKUP(InputDataA_GeneralAssumptions!$D$92,DataSummary!$A$111:$B$112,2,FALSE())=1,AS115,AS116)</f>
        <v>#N/A</v>
      </c>
      <c r="AT117" s="165" t="str">
        <f aca="false">IF(VLOOKUP(InputDataA_GeneralAssumptions!$D$92,DataSummary!$A$111:$B$112,2,FALSE())=1,AT115,AT116)</f>
        <v>#N/A</v>
      </c>
      <c r="AU117" s="165" t="str">
        <f aca="false">IF(VLOOKUP(InputDataA_GeneralAssumptions!$D$92,DataSummary!$A$111:$B$112,2,FALSE())=1,AU115,AU116)</f>
        <v>#N/A</v>
      </c>
      <c r="AV117" s="165" t="str">
        <f aca="false">IF(VLOOKUP(InputDataA_GeneralAssumptions!$D$92,DataSummary!$A$111:$B$112,2,FALSE())=1,AV115,AV116)</f>
        <v>#N/A</v>
      </c>
      <c r="AW117" s="165" t="str">
        <f aca="false">IF(VLOOKUP(InputDataA_GeneralAssumptions!$D$92,DataSummary!$A$111:$B$112,2,FALSE())=1,AW115,AW116)</f>
        <v>#N/A</v>
      </c>
      <c r="AX117" s="165" t="str">
        <f aca="false">IF(VLOOKUP(InputDataA_GeneralAssumptions!$D$92,DataSummary!$A$111:$B$112,2,FALSE())=1,AX115,AX116)</f>
        <v>#N/A</v>
      </c>
      <c r="AY117" s="165" t="str">
        <f aca="false">IF(VLOOKUP(InputDataA_GeneralAssumptions!$D$92,DataSummary!$A$111:$B$112,2,FALSE())=1,AY115,AY116)</f>
        <v>#N/A</v>
      </c>
      <c r="AZ117" s="165" t="str">
        <f aca="false">IF(VLOOKUP(InputDataA_GeneralAssumptions!$D$92,DataSummary!$A$111:$B$112,2,FALSE())=1,AZ115,AZ116)</f>
        <v>#N/A</v>
      </c>
      <c r="BA117" s="165" t="str">
        <f aca="false">IF(VLOOKUP(InputDataA_GeneralAssumptions!$D$92,DataSummary!$A$111:$B$112,2,FALSE())=1,BA115,BA116)</f>
        <v>#N/A</v>
      </c>
      <c r="BB117" s="165" t="str">
        <f aca="false">IF(VLOOKUP(InputDataA_GeneralAssumptions!$D$92,DataSummary!$A$111:$B$112,2,FALSE())=1,BB115,BB116)</f>
        <v>#N/A</v>
      </c>
      <c r="BC117" s="165" t="str">
        <f aca="false">IF(VLOOKUP(InputDataA_GeneralAssumptions!$D$92,DataSummary!$A$111:$B$112,2,FALSE())=1,BC115,BC116)</f>
        <v>#N/A</v>
      </c>
      <c r="BD117" s="165" t="str">
        <f aca="false">IF(VLOOKUP(InputDataA_GeneralAssumptions!$D$92,DataSummary!$A$111:$B$112,2,FALSE())=1,BD115,BD116)</f>
        <v>#N/A</v>
      </c>
      <c r="BE117" s="165" t="str">
        <f aca="false">IF(VLOOKUP(InputDataA_GeneralAssumptions!$D$92,DataSummary!$A$111:$B$112,2,FALSE())=1,BE115,BE116)</f>
        <v>#N/A</v>
      </c>
      <c r="BF117" s="165" t="str">
        <f aca="false">IF(VLOOKUP(InputDataA_GeneralAssumptions!$D$92,DataSummary!$A$111:$B$112,2,FALSE())=1,BF115,BF116)</f>
        <v>#N/A</v>
      </c>
      <c r="BG117" s="165" t="str">
        <f aca="false">IF(VLOOKUP(InputDataA_GeneralAssumptions!$D$92,DataSummary!$A$111:$B$112,2,FALSE())=1,BG115,BG116)</f>
        <v>#N/A</v>
      </c>
      <c r="BH117" s="165" t="str">
        <f aca="false">IF(VLOOKUP(InputDataA_GeneralAssumptions!$D$92,DataSummary!$A$111:$B$112,2,FALSE())=1,BH115,BH116)</f>
        <v>#N/A</v>
      </c>
      <c r="BI117" s="165" t="str">
        <f aca="false">IF(VLOOKUP(InputDataA_GeneralAssumptions!$D$92,DataSummary!$A$111:$B$112,2,FALSE())=1,BI115,BI116)</f>
        <v>#N/A</v>
      </c>
      <c r="BJ117" s="165" t="str">
        <f aca="false">IF(VLOOKUP(InputDataA_GeneralAssumptions!$D$92,DataSummary!$A$111:$B$112,2,FALSE())=1,BJ115,BJ116)</f>
        <v>#N/A</v>
      </c>
      <c r="BK117" s="165" t="str">
        <f aca="false">IF(VLOOKUP(InputDataA_GeneralAssumptions!$D$92,DataSummary!$A$111:$B$112,2,FALSE())=1,BK115,BK116)</f>
        <v>#N/A</v>
      </c>
      <c r="BL117" s="165" t="str">
        <f aca="false">IF(VLOOKUP(InputDataA_GeneralAssumptions!$D$92,DataSummary!$A$111:$B$112,2,FALSE())=1,BL115,BL116)</f>
        <v>#N/A</v>
      </c>
      <c r="BM117" s="165" t="str">
        <f aca="false">IF(VLOOKUP(InputDataA_GeneralAssumptions!$D$92,DataSummary!$A$111:$B$112,2,FALSE())=1,BM115,BM116)</f>
        <v>#N/A</v>
      </c>
      <c r="BN117" s="165" t="str">
        <f aca="false">IF(VLOOKUP(InputDataA_GeneralAssumptions!$D$92,DataSummary!$A$111:$B$112,2,FALSE())=1,BN115,BN116)</f>
        <v>#N/A</v>
      </c>
      <c r="BO117" s="165" t="str">
        <f aca="false">IF(VLOOKUP(InputDataA_GeneralAssumptions!$D$92,DataSummary!$A$111:$B$112,2,FALSE())=1,BO115,BO116)</f>
        <v>#N/A</v>
      </c>
      <c r="BP117" s="165" t="str">
        <f aca="false">IF(VLOOKUP(InputDataA_GeneralAssumptions!$D$92,DataSummary!$A$111:$B$112,2,FALSE())=1,BP115,BP116)</f>
        <v>#N/A</v>
      </c>
      <c r="BQ117" s="165" t="str">
        <f aca="false">IF(VLOOKUP(InputDataA_GeneralAssumptions!$D$92,DataSummary!$A$111:$B$112,2,FALSE())=1,BQ115,BQ116)</f>
        <v>#N/A</v>
      </c>
      <c r="BR117" s="165" t="str">
        <f aca="false">IF(VLOOKUP(InputDataA_GeneralAssumptions!$D$92,DataSummary!$A$111:$B$112,2,FALSE())=1,BR115,BR116)</f>
        <v>#N/A</v>
      </c>
      <c r="BS117" s="165" t="str">
        <f aca="false">IF(VLOOKUP(InputDataA_GeneralAssumptions!$D$92,DataSummary!$A$111:$B$112,2,FALSE())=1,BS115,BS116)</f>
        <v>#N/A</v>
      </c>
      <c r="BT117" s="165" t="str">
        <f aca="false">IF(VLOOKUP(InputDataA_GeneralAssumptions!$D$92,DataSummary!$A$111:$B$112,2,FALSE())=1,BT115,BT116)</f>
        <v>#N/A</v>
      </c>
      <c r="BU117" s="165" t="str">
        <f aca="false">IF(VLOOKUP(InputDataA_GeneralAssumptions!$D$92,DataSummary!$A$111:$B$112,2,FALSE())=1,BU115,BU116)</f>
        <v>#N/A</v>
      </c>
      <c r="BV117" s="165" t="str">
        <f aca="false">IF(VLOOKUP(InputDataA_GeneralAssumptions!$D$92,DataSummary!$A$111:$B$112,2,FALSE())=1,BV115,BV116)</f>
        <v>#N/A</v>
      </c>
      <c r="BW117" s="165" t="str">
        <f aca="false">IF(VLOOKUP(InputDataA_GeneralAssumptions!$D$92,DataSummary!$A$111:$B$112,2,FALSE())=1,BW115,BW116)</f>
        <v>#N/A</v>
      </c>
    </row>
    <row r="118" customFormat="false" ht="15.75" hidden="false" customHeight="false" outlineLevel="0" collapsed="false">
      <c r="B118" s="225"/>
      <c r="C118" s="60"/>
      <c r="D118" s="226"/>
      <c r="E118" s="227"/>
      <c r="F118" s="213"/>
      <c r="G118" s="228" t="s">
        <v>192</v>
      </c>
      <c r="H118" s="112" t="str">
        <f aca="false">H117</f>
        <v>(e.g. 0.40)</v>
      </c>
      <c r="I118" s="229" t="n">
        <f aca="false">IF(ISNUMBER(DataSummary!B105),DataSummary!B105,"#N/A")</f>
        <v>0.00864728055580089</v>
      </c>
      <c r="J118" s="229" t="n">
        <f aca="false">J117/I117-1</f>
        <v>0.00803034424463722</v>
      </c>
      <c r="K118" s="229" t="n">
        <f aca="false">K117/J117-1</f>
        <v>0.00773559536048007</v>
      </c>
      <c r="L118" s="229" t="n">
        <f aca="false">L117/K117-1</f>
        <v>0.00672636751221933</v>
      </c>
      <c r="M118" s="229" t="n">
        <f aca="false">M117/L117-1</f>
        <v>0.00615981613505245</v>
      </c>
      <c r="N118" s="229" t="n">
        <f aca="false">N117/M117-1</f>
        <v>0.00626111569781052</v>
      </c>
      <c r="O118" s="229" t="n">
        <f aca="false">O117/N117-1</f>
        <v>0.0064994191847898</v>
      </c>
      <c r="P118" s="229" t="n">
        <f aca="false">P117/O117-1</f>
        <v>0.00497753034540915</v>
      </c>
      <c r="Q118" s="229" t="n">
        <f aca="false">Q117/P117-1</f>
        <v>0.00561955336109476</v>
      </c>
      <c r="R118" s="229" t="n">
        <f aca="false">R117/Q117-1</f>
        <v>0.00580288373988047</v>
      </c>
      <c r="S118" s="229" t="n">
        <f aca="false">S117/R117-1</f>
        <v>0.0053696950010711</v>
      </c>
      <c r="T118" s="229" t="n">
        <f aca="false">T117/S117-1</f>
        <v>0.00460631409386081</v>
      </c>
      <c r="U118" s="229" t="n">
        <f aca="false">U117/T117-1</f>
        <v>0.00373487448829923</v>
      </c>
      <c r="V118" s="229" t="n">
        <f aca="false">V117/U117-1</f>
        <v>0.00323527089419806</v>
      </c>
      <c r="W118" s="229" t="n">
        <f aca="false">W117/V117-1</f>
        <v>0.00294367407806306</v>
      </c>
      <c r="X118" s="229" t="n">
        <f aca="false">X117/W117-1</f>
        <v>0.0029662174196996</v>
      </c>
      <c r="Y118" s="229" t="n">
        <f aca="false">Y117/X117-1</f>
        <v>0.00329470923416308</v>
      </c>
      <c r="Z118" s="229" t="n">
        <f aca="false">Z117/Y117-1</f>
        <v>0.00286564352305763</v>
      </c>
      <c r="AA118" s="229" t="n">
        <f aca="false">AA117/Z117-1</f>
        <v>0.00315029127071886</v>
      </c>
      <c r="AB118" s="229" t="n">
        <f aca="false">AB117/AA117-1</f>
        <v>0.00340895726930923</v>
      </c>
      <c r="AC118" s="229" t="n">
        <f aca="false">AC117/AB117-1</f>
        <v>0.00344322030805699</v>
      </c>
      <c r="AD118" s="229" t="n">
        <f aca="false">AD117/AC117-1</f>
        <v>0.00342664402632797</v>
      </c>
      <c r="AE118" s="229" t="n">
        <f aca="false">AE117/AD117-1</f>
        <v>0.00297618687061418</v>
      </c>
      <c r="AF118" s="229" t="n">
        <f aca="false">AF117/AE117-1</f>
        <v>0.00302976253506371</v>
      </c>
      <c r="AG118" s="229" t="n">
        <f aca="false">AG117/AF117-1</f>
        <v>0.00314715532723353</v>
      </c>
      <c r="AH118" s="229" t="n">
        <f aca="false">AH117/AG117-1</f>
        <v>0.00326232891930389</v>
      </c>
      <c r="AI118" s="229" t="n">
        <f aca="false">AI117/AH117-1</f>
        <v>0.0033855347635281</v>
      </c>
      <c r="AJ118" s="229" t="n">
        <f aca="false">AJ117/AI117-1</f>
        <v>0.00292165289630697</v>
      </c>
      <c r="AK118" s="229" t="n">
        <f aca="false">AK117/AJ117-1</f>
        <v>0.0031232049869816</v>
      </c>
      <c r="AL118" s="229" t="n">
        <f aca="false">AL117/AK117-1</f>
        <v>0.00319309597453188</v>
      </c>
      <c r="AM118" s="229" t="n">
        <f aca="false">AM117/AL117-1</f>
        <v>0.00322172720221836</v>
      </c>
      <c r="AN118" s="229" t="n">
        <f aca="false">AN117/AM117-1</f>
        <v>0.00315308148790971</v>
      </c>
      <c r="AO118" s="229" t="e">
        <f aca="false">AO117/AN117-1</f>
        <v>#VALUE!</v>
      </c>
      <c r="AP118" s="229" t="e">
        <f aca="false">AP117/AO117-1</f>
        <v>#VALUE!</v>
      </c>
      <c r="AQ118" s="229" t="e">
        <f aca="false">AQ117/AP117-1</f>
        <v>#VALUE!</v>
      </c>
      <c r="AR118" s="229" t="e">
        <f aca="false">AR117/AQ117-1</f>
        <v>#VALUE!</v>
      </c>
      <c r="AS118" s="229" t="e">
        <f aca="false">AS117/AR117-1</f>
        <v>#VALUE!</v>
      </c>
      <c r="AT118" s="229" t="e">
        <f aca="false">AT117/AS117-1</f>
        <v>#VALUE!</v>
      </c>
      <c r="AU118" s="229" t="e">
        <f aca="false">AU117/AT117-1</f>
        <v>#VALUE!</v>
      </c>
      <c r="AV118" s="229" t="e">
        <f aca="false">AV117/AU117-1</f>
        <v>#VALUE!</v>
      </c>
      <c r="AW118" s="229" t="e">
        <f aca="false">AW117/AV117-1</f>
        <v>#VALUE!</v>
      </c>
      <c r="AX118" s="229" t="e">
        <f aca="false">AX117/AW117-1</f>
        <v>#VALUE!</v>
      </c>
      <c r="AY118" s="229" t="e">
        <f aca="false">AY117/AX117-1</f>
        <v>#VALUE!</v>
      </c>
      <c r="AZ118" s="229" t="e">
        <f aca="false">AZ117/AY117-1</f>
        <v>#VALUE!</v>
      </c>
      <c r="BA118" s="229" t="e">
        <f aca="false">BA117/AZ117-1</f>
        <v>#VALUE!</v>
      </c>
      <c r="BB118" s="229" t="e">
        <f aca="false">BB117/BA117-1</f>
        <v>#VALUE!</v>
      </c>
      <c r="BC118" s="229" t="e">
        <f aca="false">BC117/BB117-1</f>
        <v>#VALUE!</v>
      </c>
      <c r="BD118" s="229" t="e">
        <f aca="false">BD117/BC117-1</f>
        <v>#VALUE!</v>
      </c>
      <c r="BE118" s="229" t="e">
        <f aca="false">BE117/BD117-1</f>
        <v>#VALUE!</v>
      </c>
      <c r="BF118" s="229" t="e">
        <f aca="false">BF117/BE117-1</f>
        <v>#VALUE!</v>
      </c>
      <c r="BG118" s="229" t="e">
        <f aca="false">BG117/BF117-1</f>
        <v>#VALUE!</v>
      </c>
      <c r="BH118" s="229" t="e">
        <f aca="false">BH117/BG117-1</f>
        <v>#VALUE!</v>
      </c>
      <c r="BI118" s="229" t="e">
        <f aca="false">BI117/BH117-1</f>
        <v>#VALUE!</v>
      </c>
      <c r="BJ118" s="229" t="e">
        <f aca="false">BJ117/BI117-1</f>
        <v>#VALUE!</v>
      </c>
      <c r="BK118" s="229" t="e">
        <f aca="false">BK117/BJ117-1</f>
        <v>#VALUE!</v>
      </c>
      <c r="BL118" s="229" t="e">
        <f aca="false">BL117/BK117-1</f>
        <v>#VALUE!</v>
      </c>
      <c r="BM118" s="229" t="e">
        <f aca="false">BM117/BL117-1</f>
        <v>#VALUE!</v>
      </c>
      <c r="BN118" s="229" t="e">
        <f aca="false">BN117/BM117-1</f>
        <v>#VALUE!</v>
      </c>
      <c r="BO118" s="229" t="e">
        <f aca="false">BO117/BN117-1</f>
        <v>#VALUE!</v>
      </c>
      <c r="BP118" s="229" t="e">
        <f aca="false">BP117/BO117-1</f>
        <v>#VALUE!</v>
      </c>
      <c r="BQ118" s="229" t="e">
        <f aca="false">BQ117/BP117-1</f>
        <v>#VALUE!</v>
      </c>
      <c r="BR118" s="229" t="e">
        <f aca="false">BR117/BQ117-1</f>
        <v>#VALUE!</v>
      </c>
      <c r="BS118" s="229" t="e">
        <f aca="false">BS117/BR117-1</f>
        <v>#VALUE!</v>
      </c>
      <c r="BT118" s="229" t="e">
        <f aca="false">BT117/BS117-1</f>
        <v>#VALUE!</v>
      </c>
      <c r="BU118" s="229" t="e">
        <f aca="false">BU117/BT117-1</f>
        <v>#VALUE!</v>
      </c>
      <c r="BV118" s="229" t="e">
        <f aca="false">BV117/BU117-1</f>
        <v>#VALUE!</v>
      </c>
      <c r="BW118" s="229" t="e">
        <f aca="false">BW117/BV117-1</f>
        <v>#VALUE!</v>
      </c>
    </row>
    <row r="119" customFormat="false" ht="15.75" hidden="false" customHeight="false" outlineLevel="0" collapsed="false">
      <c r="F119" s="221"/>
      <c r="H119" s="230"/>
    </row>
    <row r="120" customFormat="false" ht="15.75" hidden="false" customHeight="false" outlineLevel="0" collapsed="false">
      <c r="H120" s="205" t="n">
        <f aca="false">I120-1</f>
        <v>2018</v>
      </c>
      <c r="I120" s="182" t="n">
        <f aca="false">InputDataA_GeneralAssumptions!$D$7</f>
        <v>2019</v>
      </c>
      <c r="J120" s="104" t="n">
        <f aca="false">I120+1</f>
        <v>2020</v>
      </c>
      <c r="K120" s="104" t="n">
        <f aca="false">J120+1</f>
        <v>2021</v>
      </c>
      <c r="L120" s="104" t="n">
        <f aca="false">K120+1</f>
        <v>2022</v>
      </c>
      <c r="M120" s="104" t="n">
        <f aca="false">L120+1</f>
        <v>2023</v>
      </c>
      <c r="N120" s="104" t="n">
        <f aca="false">M120+1</f>
        <v>2024</v>
      </c>
      <c r="O120" s="104" t="n">
        <f aca="false">N120+1</f>
        <v>2025</v>
      </c>
      <c r="P120" s="104" t="n">
        <f aca="false">O120+1</f>
        <v>2026</v>
      </c>
      <c r="Q120" s="104" t="n">
        <f aca="false">P120+1</f>
        <v>2027</v>
      </c>
      <c r="R120" s="104" t="n">
        <f aca="false">Q120+1</f>
        <v>2028</v>
      </c>
      <c r="S120" s="104" t="n">
        <f aca="false">R120+1</f>
        <v>2029</v>
      </c>
      <c r="T120" s="104" t="n">
        <f aca="false">S120+1</f>
        <v>2030</v>
      </c>
      <c r="U120" s="104" t="n">
        <f aca="false">T120+1</f>
        <v>2031</v>
      </c>
      <c r="V120" s="104" t="n">
        <f aca="false">U120+1</f>
        <v>2032</v>
      </c>
      <c r="W120" s="104" t="n">
        <f aca="false">V120+1</f>
        <v>2033</v>
      </c>
      <c r="X120" s="104" t="n">
        <f aca="false">W120+1</f>
        <v>2034</v>
      </c>
      <c r="Y120" s="104" t="n">
        <f aca="false">X120+1</f>
        <v>2035</v>
      </c>
      <c r="Z120" s="104" t="n">
        <f aca="false">Y120+1</f>
        <v>2036</v>
      </c>
      <c r="AA120" s="104" t="n">
        <f aca="false">Z120+1</f>
        <v>2037</v>
      </c>
      <c r="AB120" s="104" t="n">
        <f aca="false">AA120+1</f>
        <v>2038</v>
      </c>
      <c r="AC120" s="104" t="n">
        <f aca="false">AB120+1</f>
        <v>2039</v>
      </c>
      <c r="AD120" s="104" t="n">
        <f aca="false">AC120+1</f>
        <v>2040</v>
      </c>
      <c r="AE120" s="104" t="n">
        <f aca="false">AD120+1</f>
        <v>2041</v>
      </c>
      <c r="AF120" s="104" t="n">
        <f aca="false">AE120+1</f>
        <v>2042</v>
      </c>
      <c r="AG120" s="104" t="n">
        <f aca="false">AF120+1</f>
        <v>2043</v>
      </c>
      <c r="AH120" s="104" t="n">
        <f aca="false">AG120+1</f>
        <v>2044</v>
      </c>
      <c r="AI120" s="104" t="n">
        <f aca="false">AH120+1</f>
        <v>2045</v>
      </c>
      <c r="AJ120" s="104" t="n">
        <f aca="false">AI120+1</f>
        <v>2046</v>
      </c>
      <c r="AK120" s="104" t="n">
        <f aca="false">AJ120+1</f>
        <v>2047</v>
      </c>
      <c r="AL120" s="104" t="n">
        <f aca="false">AK120+1</f>
        <v>2048</v>
      </c>
      <c r="AM120" s="104" t="n">
        <f aca="false">AL120+1</f>
        <v>2049</v>
      </c>
      <c r="AN120" s="104" t="n">
        <f aca="false">AM120+1</f>
        <v>2050</v>
      </c>
      <c r="AO120" s="104" t="n">
        <f aca="false">AN120+1</f>
        <v>2051</v>
      </c>
      <c r="AP120" s="104" t="n">
        <f aca="false">AO120+1</f>
        <v>2052</v>
      </c>
      <c r="AQ120" s="104" t="n">
        <f aca="false">AP120+1</f>
        <v>2053</v>
      </c>
      <c r="AR120" s="104" t="n">
        <f aca="false">AQ120+1</f>
        <v>2054</v>
      </c>
      <c r="AS120" s="105" t="n">
        <f aca="false">AR120+1</f>
        <v>2055</v>
      </c>
      <c r="AT120" s="104" t="n">
        <f aca="false">AS120+1</f>
        <v>2056</v>
      </c>
      <c r="AU120" s="104" t="n">
        <f aca="false">AT120+1</f>
        <v>2057</v>
      </c>
      <c r="AV120" s="104" t="n">
        <f aca="false">AU120+1</f>
        <v>2058</v>
      </c>
      <c r="AW120" s="104" t="n">
        <f aca="false">AV120+1</f>
        <v>2059</v>
      </c>
      <c r="AX120" s="104" t="n">
        <f aca="false">AW120+1</f>
        <v>2060</v>
      </c>
      <c r="AY120" s="104" t="n">
        <f aca="false">AX120+1</f>
        <v>2061</v>
      </c>
      <c r="AZ120" s="104" t="n">
        <f aca="false">AY120+1</f>
        <v>2062</v>
      </c>
      <c r="BA120" s="104" t="n">
        <f aca="false">AZ120+1</f>
        <v>2063</v>
      </c>
      <c r="BB120" s="104" t="n">
        <f aca="false">BA120+1</f>
        <v>2064</v>
      </c>
      <c r="BC120" s="104" t="n">
        <f aca="false">BB120+1</f>
        <v>2065</v>
      </c>
      <c r="BD120" s="104" t="n">
        <f aca="false">BC120+1</f>
        <v>2066</v>
      </c>
      <c r="BE120" s="104" t="n">
        <f aca="false">BD120+1</f>
        <v>2067</v>
      </c>
      <c r="BF120" s="104" t="n">
        <f aca="false">BE120+1</f>
        <v>2068</v>
      </c>
      <c r="BG120" s="104" t="n">
        <f aca="false">BF120+1</f>
        <v>2069</v>
      </c>
      <c r="BH120" s="104" t="n">
        <f aca="false">BG120+1</f>
        <v>2070</v>
      </c>
      <c r="BI120" s="104" t="n">
        <f aca="false">BH120+1</f>
        <v>2071</v>
      </c>
      <c r="BJ120" s="104" t="n">
        <f aca="false">BI120+1</f>
        <v>2072</v>
      </c>
      <c r="BK120" s="104" t="n">
        <f aca="false">BJ120+1</f>
        <v>2073</v>
      </c>
      <c r="BL120" s="104" t="n">
        <f aca="false">BK120+1</f>
        <v>2074</v>
      </c>
      <c r="BM120" s="104" t="n">
        <f aca="false">BL120+1</f>
        <v>2075</v>
      </c>
      <c r="BN120" s="104" t="n">
        <f aca="false">BM120+1</f>
        <v>2076</v>
      </c>
      <c r="BO120" s="104" t="n">
        <f aca="false">BN120+1</f>
        <v>2077</v>
      </c>
      <c r="BP120" s="104" t="n">
        <f aca="false">BO120+1</f>
        <v>2078</v>
      </c>
      <c r="BQ120" s="104" t="n">
        <f aca="false">BP120+1</f>
        <v>2079</v>
      </c>
      <c r="BR120" s="104" t="n">
        <f aca="false">BQ120+1</f>
        <v>2080</v>
      </c>
      <c r="BS120" s="104" t="n">
        <f aca="false">BR120+1</f>
        <v>2081</v>
      </c>
      <c r="BT120" s="104" t="n">
        <f aca="false">BS120+1</f>
        <v>2082</v>
      </c>
      <c r="BU120" s="104" t="n">
        <f aca="false">BT120+1</f>
        <v>2083</v>
      </c>
      <c r="BV120" s="104" t="n">
        <f aca="false">BU120+1</f>
        <v>2084</v>
      </c>
      <c r="BW120" s="105" t="n">
        <f aca="false">BV120+1</f>
        <v>2085</v>
      </c>
    </row>
    <row r="121" customFormat="false" ht="15.75" hidden="false" customHeight="false" outlineLevel="0" collapsed="false">
      <c r="F121" s="17" t="str">
        <f aca="false">DataSummary!N4</f>
        <v>Baseline</v>
      </c>
      <c r="G121" s="231" t="s">
        <v>193</v>
      </c>
      <c r="H121" s="232" t="s">
        <v>121</v>
      </c>
      <c r="I121" s="233" t="n">
        <f aca="false">DataSummary!D51</f>
        <v>-0.000717276183422655</v>
      </c>
      <c r="J121" s="234" t="n">
        <f aca="false">J56/I56-1</f>
        <v>5.2144601065951E-006</v>
      </c>
      <c r="K121" s="234" t="n">
        <f aca="false">K56/J56-1</f>
        <v>5.59748563611073E-006</v>
      </c>
      <c r="L121" s="234" t="n">
        <f aca="false">L56/K56-1</f>
        <v>5.5664057740934E-006</v>
      </c>
      <c r="M121" s="234" t="n">
        <f aca="false">M56/L56-1</f>
        <v>5.39485187167621E-006</v>
      </c>
      <c r="N121" s="234" t="n">
        <f aca="false">N56/M56-1</f>
        <v>5.18019787798529E-006</v>
      </c>
      <c r="O121" s="234" t="n">
        <f aca="false">O56/N56-1</f>
        <v>4.92504246829562E-006</v>
      </c>
      <c r="P121" s="234" t="n">
        <f aca="false">P56/O56-1</f>
        <v>4.71260548318142E-006</v>
      </c>
      <c r="Q121" s="234" t="n">
        <f aca="false">Q56/P56-1</f>
        <v>4.46024109646004E-006</v>
      </c>
      <c r="R121" s="234" t="n">
        <f aca="false">R56/Q56-1</f>
        <v>4.08079686042839E-006</v>
      </c>
      <c r="S121" s="234" t="n">
        <f aca="false">S56/R56-1</f>
        <v>3.48612247091928E-006</v>
      </c>
      <c r="T121" s="234" t="n">
        <f aca="false">T56/S56-1</f>
        <v>2.7436274021575E-006</v>
      </c>
      <c r="U121" s="234" t="n">
        <f aca="false">U56/T56-1</f>
        <v>1.95280552484078E-006</v>
      </c>
      <c r="V121" s="234" t="n">
        <f aca="false">V56/U56-1</f>
        <v>1.26435482594722E-006</v>
      </c>
      <c r="W121" s="234" t="n">
        <f aca="false">W56/V56-1</f>
        <v>5.75790946921728E-007</v>
      </c>
      <c r="X121" s="234" t="n">
        <f aca="false">X56/W56-1</f>
        <v>-4.63108421611125E-008</v>
      </c>
      <c r="Y121" s="234" t="n">
        <f aca="false">Y56/X56-1</f>
        <v>-6.93691284747722E-007</v>
      </c>
      <c r="Z121" s="234" t="n">
        <f aca="false">Z56/Y56-1</f>
        <v>-1.24399940226727E-006</v>
      </c>
      <c r="AA121" s="234" t="n">
        <f aca="false">AA56/Z56-1</f>
        <v>-1.80320455922534E-006</v>
      </c>
      <c r="AB121" s="234" t="n">
        <f aca="false">AB56/AA56-1</f>
        <v>-2.40247988714248E-006</v>
      </c>
      <c r="AC121" s="234" t="n">
        <f aca="false">AC56/AB56-1</f>
        <v>-2.98810790233528E-006</v>
      </c>
      <c r="AD121" s="234" t="n">
        <f aca="false">AD56/AC56-1</f>
        <v>-3.56961892689078E-006</v>
      </c>
      <c r="AE121" s="234" t="n">
        <f aca="false">AE56/AD56-1</f>
        <v>-4.11445080239492E-006</v>
      </c>
      <c r="AF121" s="234" t="n">
        <f aca="false">AF56/AE56-1</f>
        <v>-4.62540247037069E-006</v>
      </c>
      <c r="AG121" s="234" t="n">
        <f aca="false">AG56/AF56-1</f>
        <v>-5.11181917151049E-006</v>
      </c>
      <c r="AH121" s="234" t="n">
        <f aca="false">AH56/AG56-1</f>
        <v>-5.57696981950961E-006</v>
      </c>
      <c r="AI121" s="234" t="n">
        <f aca="false">AI56/AH56-1</f>
        <v>-6.0054601250803E-006</v>
      </c>
      <c r="AJ121" s="234" t="n">
        <f aca="false">AJ56/AI56-1</f>
        <v>-6.37111245227473E-006</v>
      </c>
      <c r="AK121" s="234" t="n">
        <f aca="false">AK56/AJ56-1</f>
        <v>-6.74809751399774E-006</v>
      </c>
      <c r="AL121" s="234" t="n">
        <f aca="false">AL56/AK56-1</f>
        <v>-7.05363634823097E-006</v>
      </c>
      <c r="AM121" s="234" t="n">
        <f aca="false">AM56/AL56-1</f>
        <v>-7.31950609156318E-006</v>
      </c>
      <c r="AN121" s="234" t="n">
        <f aca="false">AN56/AM56-1</f>
        <v>-7.55046473455145E-006</v>
      </c>
      <c r="AO121" s="234" t="e">
        <f aca="false">AO56/AN56-1</f>
        <v>#VALUE!</v>
      </c>
      <c r="AP121" s="234" t="e">
        <f aca="false">AP56/AO56-1</f>
        <v>#VALUE!</v>
      </c>
      <c r="AQ121" s="234" t="e">
        <f aca="false">AQ56/AP56-1</f>
        <v>#VALUE!</v>
      </c>
      <c r="AR121" s="234" t="e">
        <f aca="false">AR56/AQ56-1</f>
        <v>#VALUE!</v>
      </c>
      <c r="AS121" s="234" t="e">
        <f aca="false">AS56/AR56-1</f>
        <v>#VALUE!</v>
      </c>
      <c r="AT121" s="234" t="e">
        <f aca="false">AT56/AS56-1</f>
        <v>#VALUE!</v>
      </c>
      <c r="AU121" s="234" t="e">
        <f aca="false">AU56/AT56-1</f>
        <v>#VALUE!</v>
      </c>
      <c r="AV121" s="234" t="e">
        <f aca="false">AV56/AU56-1</f>
        <v>#VALUE!</v>
      </c>
      <c r="AW121" s="234" t="e">
        <f aca="false">AW56/AV56-1</f>
        <v>#VALUE!</v>
      </c>
      <c r="AX121" s="234" t="e">
        <f aca="false">AX56/AW56-1</f>
        <v>#VALUE!</v>
      </c>
      <c r="AY121" s="234" t="e">
        <f aca="false">AY56/AX56-1</f>
        <v>#VALUE!</v>
      </c>
      <c r="AZ121" s="234" t="e">
        <f aca="false">AZ56/AY56-1</f>
        <v>#VALUE!</v>
      </c>
      <c r="BA121" s="234" t="e">
        <f aca="false">BA56/AZ56-1</f>
        <v>#VALUE!</v>
      </c>
      <c r="BB121" s="234" t="e">
        <f aca="false">BB56/BA56-1</f>
        <v>#VALUE!</v>
      </c>
      <c r="BC121" s="234" t="e">
        <f aca="false">BC56/BB56-1</f>
        <v>#VALUE!</v>
      </c>
      <c r="BD121" s="234" t="e">
        <f aca="false">BD56/BC56-1</f>
        <v>#VALUE!</v>
      </c>
      <c r="BE121" s="234" t="e">
        <f aca="false">BE56/BD56-1</f>
        <v>#VALUE!</v>
      </c>
      <c r="BF121" s="234" t="e">
        <f aca="false">BF56/BE56-1</f>
        <v>#VALUE!</v>
      </c>
      <c r="BG121" s="234" t="e">
        <f aca="false">BG56/BF56-1</f>
        <v>#VALUE!</v>
      </c>
      <c r="BH121" s="234" t="e">
        <f aca="false">BH56/BG56-1</f>
        <v>#VALUE!</v>
      </c>
      <c r="BI121" s="234" t="e">
        <f aca="false">BI56/BH56-1</f>
        <v>#VALUE!</v>
      </c>
      <c r="BJ121" s="234" t="e">
        <f aca="false">BJ56/BI56-1</f>
        <v>#VALUE!</v>
      </c>
      <c r="BK121" s="234" t="e">
        <f aca="false">BK56/BJ56-1</f>
        <v>#VALUE!</v>
      </c>
      <c r="BL121" s="234" t="e">
        <f aca="false">BL56/BK56-1</f>
        <v>#VALUE!</v>
      </c>
      <c r="BM121" s="234" t="e">
        <f aca="false">BM56/BL56-1</f>
        <v>#VALUE!</v>
      </c>
      <c r="BN121" s="234" t="e">
        <f aca="false">BN56/BM56-1</f>
        <v>#VALUE!</v>
      </c>
      <c r="BO121" s="234" t="e">
        <f aca="false">BO56/BN56-1</f>
        <v>#VALUE!</v>
      </c>
      <c r="BP121" s="234" t="e">
        <f aca="false">BP56/BO56-1</f>
        <v>#VALUE!</v>
      </c>
      <c r="BQ121" s="234" t="e">
        <f aca="false">BQ56/BP56-1</f>
        <v>#VALUE!</v>
      </c>
      <c r="BR121" s="234" t="e">
        <f aca="false">BR56/BQ56-1</f>
        <v>#VALUE!</v>
      </c>
      <c r="BS121" s="234" t="e">
        <f aca="false">BS56/BR56-1</f>
        <v>#VALUE!</v>
      </c>
      <c r="BT121" s="234" t="e">
        <f aca="false">BT56/BS56-1</f>
        <v>#VALUE!</v>
      </c>
      <c r="BU121" s="234" t="e">
        <f aca="false">BU56/BT56-1</f>
        <v>#VALUE!</v>
      </c>
      <c r="BV121" s="234" t="e">
        <f aca="false">BV56/BU56-1</f>
        <v>#VALUE!</v>
      </c>
      <c r="BW121" s="234" t="e">
        <f aca="false">BW56/BV56-1</f>
        <v>#VALUE!</v>
      </c>
    </row>
    <row r="122" customFormat="false" ht="15.75" hidden="false" customHeight="false" outlineLevel="0" collapsed="false">
      <c r="F122" s="17" t="str">
        <f aca="false">DataSummary!N5</f>
        <v>Scenario</v>
      </c>
      <c r="G122" s="235" t="s">
        <v>193</v>
      </c>
      <c r="H122" s="232" t="s">
        <v>121</v>
      </c>
      <c r="I122" s="233" t="n">
        <f aca="false">DataSummary!D51</f>
        <v>-0.000717276183422655</v>
      </c>
      <c r="J122" s="234" t="n">
        <f aca="false">J57/I57-1</f>
        <v>5.2144601065951E-006</v>
      </c>
      <c r="K122" s="234" t="n">
        <f aca="false">K57/J57-1</f>
        <v>5.59748563611073E-006</v>
      </c>
      <c r="L122" s="234" t="n">
        <f aca="false">L57/K57-1</f>
        <v>5.5664057740934E-006</v>
      </c>
      <c r="M122" s="234" t="n">
        <f aca="false">M57/L57-1</f>
        <v>5.39485187167621E-006</v>
      </c>
      <c r="N122" s="234" t="n">
        <f aca="false">N57/M57-1</f>
        <v>5.18019787798529E-006</v>
      </c>
      <c r="O122" s="234" t="n">
        <f aca="false">O57/N57-1</f>
        <v>4.92504246829562E-006</v>
      </c>
      <c r="P122" s="234" t="n">
        <f aca="false">P57/O57-1</f>
        <v>4.71260548318142E-006</v>
      </c>
      <c r="Q122" s="234" t="n">
        <f aca="false">Q57/P57-1</f>
        <v>4.46024109646004E-006</v>
      </c>
      <c r="R122" s="234" t="n">
        <f aca="false">R57/Q57-1</f>
        <v>4.08079686042839E-006</v>
      </c>
      <c r="S122" s="234" t="n">
        <f aca="false">S57/R57-1</f>
        <v>3.48612247091928E-006</v>
      </c>
      <c r="T122" s="234" t="n">
        <f aca="false">T57/S57-1</f>
        <v>2.7436274021575E-006</v>
      </c>
      <c r="U122" s="234" t="n">
        <f aca="false">U57/T57-1</f>
        <v>1.95280552484078E-006</v>
      </c>
      <c r="V122" s="234" t="n">
        <f aca="false">V57/U57-1</f>
        <v>1.26435482594722E-006</v>
      </c>
      <c r="W122" s="234" t="n">
        <f aca="false">W57/V57-1</f>
        <v>5.75790946921728E-007</v>
      </c>
      <c r="X122" s="234" t="n">
        <f aca="false">X57/W57-1</f>
        <v>-4.63108421611125E-008</v>
      </c>
      <c r="Y122" s="234" t="n">
        <f aca="false">Y57/X57-1</f>
        <v>-6.93691284747722E-007</v>
      </c>
      <c r="Z122" s="234" t="n">
        <f aca="false">Z57/Y57-1</f>
        <v>-1.24399940226727E-006</v>
      </c>
      <c r="AA122" s="234" t="n">
        <f aca="false">AA57/Z57-1</f>
        <v>-1.80320455922534E-006</v>
      </c>
      <c r="AB122" s="234" t="n">
        <f aca="false">AB57/AA57-1</f>
        <v>-2.40247988714248E-006</v>
      </c>
      <c r="AC122" s="234" t="n">
        <f aca="false">AC57/AB57-1</f>
        <v>-2.98810790233528E-006</v>
      </c>
      <c r="AD122" s="234" t="n">
        <f aca="false">AD57/AC57-1</f>
        <v>-3.56961892689078E-006</v>
      </c>
      <c r="AE122" s="234" t="n">
        <f aca="false">AE57/AD57-1</f>
        <v>-4.11445080239492E-006</v>
      </c>
      <c r="AF122" s="234" t="n">
        <f aca="false">AF57/AE57-1</f>
        <v>-4.62540247037069E-006</v>
      </c>
      <c r="AG122" s="234" t="n">
        <f aca="false">AG57/AF57-1</f>
        <v>-5.11181917151049E-006</v>
      </c>
      <c r="AH122" s="234" t="n">
        <f aca="false">AH57/AG57-1</f>
        <v>-5.57696981950961E-006</v>
      </c>
      <c r="AI122" s="234" t="n">
        <f aca="false">AI57/AH57-1</f>
        <v>-6.0054601250803E-006</v>
      </c>
      <c r="AJ122" s="234" t="n">
        <f aca="false">AJ57/AI57-1</f>
        <v>-6.37111245227473E-006</v>
      </c>
      <c r="AK122" s="234" t="n">
        <f aca="false">AK57/AJ57-1</f>
        <v>-6.74809751399774E-006</v>
      </c>
      <c r="AL122" s="234" t="n">
        <f aca="false">AL57/AK57-1</f>
        <v>-7.05363634823097E-006</v>
      </c>
      <c r="AM122" s="234" t="n">
        <f aca="false">AM57/AL57-1</f>
        <v>-7.31950609156318E-006</v>
      </c>
      <c r="AN122" s="234" t="n">
        <f aca="false">AN57/AM57-1</f>
        <v>-7.55046473455145E-006</v>
      </c>
      <c r="AO122" s="234" t="e">
        <f aca="false">AO57/AN57-1</f>
        <v>#VALUE!</v>
      </c>
      <c r="AP122" s="234" t="e">
        <f aca="false">AP57/AO57-1</f>
        <v>#VALUE!</v>
      </c>
      <c r="AQ122" s="234" t="e">
        <f aca="false">AQ57/AP57-1</f>
        <v>#VALUE!</v>
      </c>
      <c r="AR122" s="234" t="e">
        <f aca="false">AR57/AQ57-1</f>
        <v>#VALUE!</v>
      </c>
      <c r="AS122" s="234" t="e">
        <f aca="false">AS57/AR57-1</f>
        <v>#VALUE!</v>
      </c>
      <c r="AT122" s="234" t="e">
        <f aca="false">AT57/AS57-1</f>
        <v>#VALUE!</v>
      </c>
      <c r="AU122" s="234" t="e">
        <f aca="false">AU57/AT57-1</f>
        <v>#VALUE!</v>
      </c>
      <c r="AV122" s="234" t="e">
        <f aca="false">AV57/AU57-1</f>
        <v>#VALUE!</v>
      </c>
      <c r="AW122" s="234" t="e">
        <f aca="false">AW57/AV57-1</f>
        <v>#VALUE!</v>
      </c>
      <c r="AX122" s="234" t="e">
        <f aca="false">AX57/AW57-1</f>
        <v>#VALUE!</v>
      </c>
      <c r="AY122" s="234" t="e">
        <f aca="false">AY57/AX57-1</f>
        <v>#VALUE!</v>
      </c>
      <c r="AZ122" s="234" t="e">
        <f aca="false">AZ57/AY57-1</f>
        <v>#VALUE!</v>
      </c>
      <c r="BA122" s="234" t="e">
        <f aca="false">BA57/AZ57-1</f>
        <v>#VALUE!</v>
      </c>
      <c r="BB122" s="234" t="e">
        <f aca="false">BB57/BA57-1</f>
        <v>#VALUE!</v>
      </c>
      <c r="BC122" s="234" t="e">
        <f aca="false">BC57/BB57-1</f>
        <v>#VALUE!</v>
      </c>
      <c r="BD122" s="234" t="e">
        <f aca="false">BD57/BC57-1</f>
        <v>#VALUE!</v>
      </c>
      <c r="BE122" s="234" t="e">
        <f aca="false">BE57/BD57-1</f>
        <v>#VALUE!</v>
      </c>
      <c r="BF122" s="234" t="e">
        <f aca="false">BF57/BE57-1</f>
        <v>#VALUE!</v>
      </c>
      <c r="BG122" s="234" t="e">
        <f aca="false">BG57/BF57-1</f>
        <v>#VALUE!</v>
      </c>
      <c r="BH122" s="234" t="e">
        <f aca="false">BH57/BG57-1</f>
        <v>#VALUE!</v>
      </c>
      <c r="BI122" s="234" t="e">
        <f aca="false">BI57/BH57-1</f>
        <v>#VALUE!</v>
      </c>
      <c r="BJ122" s="234" t="e">
        <f aca="false">BJ57/BI57-1</f>
        <v>#VALUE!</v>
      </c>
      <c r="BK122" s="234" t="e">
        <f aca="false">BK57/BJ57-1</f>
        <v>#VALUE!</v>
      </c>
      <c r="BL122" s="234" t="e">
        <f aca="false">BL57/BK57-1</f>
        <v>#VALUE!</v>
      </c>
      <c r="BM122" s="234" t="e">
        <f aca="false">BM57/BL57-1</f>
        <v>#VALUE!</v>
      </c>
      <c r="BN122" s="234" t="e">
        <f aca="false">BN57/BM57-1</f>
        <v>#VALUE!</v>
      </c>
      <c r="BO122" s="234" t="e">
        <f aca="false">BO57/BN57-1</f>
        <v>#VALUE!</v>
      </c>
      <c r="BP122" s="234" t="e">
        <f aca="false">BP57/BO57-1</f>
        <v>#VALUE!</v>
      </c>
      <c r="BQ122" s="234" t="e">
        <f aca="false">BQ57/BP57-1</f>
        <v>#VALUE!</v>
      </c>
      <c r="BR122" s="234" t="e">
        <f aca="false">BR57/BQ57-1</f>
        <v>#VALUE!</v>
      </c>
      <c r="BS122" s="234" t="e">
        <f aca="false">BS57/BR57-1</f>
        <v>#VALUE!</v>
      </c>
      <c r="BT122" s="234" t="e">
        <f aca="false">BT57/BS57-1</f>
        <v>#VALUE!</v>
      </c>
      <c r="BU122" s="234" t="e">
        <f aca="false">BU57/BT57-1</f>
        <v>#VALUE!</v>
      </c>
      <c r="BV122" s="234" t="e">
        <f aca="false">BV57/BU57-1</f>
        <v>#VALUE!</v>
      </c>
      <c r="BW122" s="234" t="e">
        <f aca="false">BW57/BV57-1</f>
        <v>#VALUE!</v>
      </c>
    </row>
    <row r="123" customFormat="false" ht="15.75" hidden="false" customHeight="false" outlineLevel="0" collapsed="false">
      <c r="B123" s="236" t="s">
        <v>194</v>
      </c>
      <c r="F123" s="17" t="str">
        <f aca="false">DataSummary!N4</f>
        <v>Baseline</v>
      </c>
      <c r="G123" s="235" t="s">
        <v>195</v>
      </c>
      <c r="H123" s="232" t="s">
        <v>121</v>
      </c>
      <c r="I123" s="237" t="n">
        <f aca="false">(1+I94)*(1+I113)-1</f>
        <v>0.0382471268680358</v>
      </c>
      <c r="J123" s="237" t="n">
        <f aca="false">(1+J94)*(1+J113)-1</f>
        <v>0.0375454186345028</v>
      </c>
      <c r="K123" s="237" t="n">
        <f aca="false">(1+K94)*(1+K113)-1</f>
        <v>0.0371717362824002</v>
      </c>
      <c r="L123" s="237" t="n">
        <f aca="false">(1+L94)*(1+L113)-1</f>
        <v>0.035936915356636</v>
      </c>
      <c r="M123" s="237" t="n">
        <f aca="false">(1+M94)*(1+M113)-1</f>
        <v>0.0352542165708014</v>
      </c>
      <c r="N123" s="237" t="n">
        <f aca="false">(1+N94)*(1+N113)-1</f>
        <v>0.0351434668946478</v>
      </c>
      <c r="O123" s="237" t="n">
        <f aca="false">(1+O94)*(1+O113)-1</f>
        <v>0.035266313492818</v>
      </c>
      <c r="P123" s="237" t="n">
        <f aca="false">(1+P94)*(1+P113)-1</f>
        <v>0.0334717274363934</v>
      </c>
      <c r="Q123" s="237" t="n">
        <f aca="false">(1+Q94)*(1+Q113)-1</f>
        <v>0.0339455651862033</v>
      </c>
      <c r="R123" s="237" t="n">
        <f aca="false">(1+R94)*(1+R113)-1</f>
        <v>0.0339413099448112</v>
      </c>
      <c r="S123" s="237" t="n">
        <f aca="false">(1+S94)*(1+S113)-1</f>
        <v>0.0332105676696195</v>
      </c>
      <c r="T123" s="237" t="n">
        <f aca="false">(1+T94)*(1+T113)-1</f>
        <v>0.0321431429930843</v>
      </c>
      <c r="U123" s="237" t="n">
        <f aca="false">(1+U94)*(1+U113)-1</f>
        <v>0.030926409565492</v>
      </c>
      <c r="V123" s="237" t="n">
        <f aca="false">(1+V94)*(1+V113)-1</f>
        <v>0.0301381178623434</v>
      </c>
      <c r="W123" s="237" t="n">
        <f aca="false">(1+W94)*(1+W113)-1</f>
        <v>0.0295272522645016</v>
      </c>
      <c r="X123" s="237" t="n">
        <f aca="false">(1+X94)*(1+X113)-1</f>
        <v>0.0292067233548494</v>
      </c>
      <c r="Y123" s="237" t="n">
        <f aca="false">(1+Y94)*(1+Y113)-1</f>
        <v>0.0292087007618955</v>
      </c>
      <c r="Z123" s="237" t="n">
        <f aca="false">(1+Z94)*(1+Z113)-1</f>
        <v>0.0284419370794677</v>
      </c>
      <c r="AA123" s="237" t="n">
        <f aca="false">(1+AA94)*(1+AA113)-1</f>
        <v>0.0283798968937998</v>
      </c>
      <c r="AB123" s="237" t="n">
        <f aca="false">(1+AB94)*(1+AB113)-1</f>
        <v>0.028301376844718</v>
      </c>
      <c r="AC123" s="237" t="n">
        <f aca="false">(1+AC94)*(1+AC113)-1</f>
        <v>0.0280362640441367</v>
      </c>
      <c r="AD123" s="237" t="n">
        <f aca="false">(1+AD94)*(1+AD113)-1</f>
        <v>0.0276605173534124</v>
      </c>
      <c r="AE123" s="237" t="n">
        <f aca="false">(1+AE94)*(1+AE113)-1</f>
        <v>0.0269160103366688</v>
      </c>
      <c r="AF123" s="237" t="n">
        <f aca="false">(1+AF94)*(1+AF113)-1</f>
        <v>0.0266315661476664</v>
      </c>
      <c r="AG123" s="237" t="n">
        <f aca="false">(1+AG94)*(1+AG113)-1</f>
        <v>0.0264534273504569</v>
      </c>
      <c r="AH123" s="237" t="n">
        <f aca="false">(1+AH94)*(1+AH113)-1</f>
        <v>0.0262211650977036</v>
      </c>
      <c r="AI123" s="237" t="n">
        <f aca="false">(1+AI94)*(1+AI113)-1</f>
        <v>0.0260378250779174</v>
      </c>
      <c r="AJ123" s="237" t="n">
        <f aca="false">(1+AJ94)*(1+AJ113)-1</f>
        <v>0.0252347978667162</v>
      </c>
      <c r="AK123" s="237" t="n">
        <f aca="false">(1+AK94)*(1+AK113)-1</f>
        <v>0.0251226229138342</v>
      </c>
      <c r="AL123" s="237" t="n">
        <f aca="false">(1+AL94)*(1+AL113)-1</f>
        <v>0.0249131458478877</v>
      </c>
      <c r="AM123" s="237" t="n">
        <f aca="false">(1+AM94)*(1+AM113)-1</f>
        <v>0.0246158035940127</v>
      </c>
      <c r="AN123" s="237" t="n">
        <f aca="false">(1+AN94)*(1+AN113)-1</f>
        <v>0.0242822910917293</v>
      </c>
      <c r="AO123" s="237" t="e">
        <f aca="false">(1+AO94)*(1+AO113)-1</f>
        <v>#VALUE!</v>
      </c>
      <c r="AP123" s="237" t="e">
        <f aca="false">(1+AP94)*(1+AP113)-1</f>
        <v>#VALUE!</v>
      </c>
      <c r="AQ123" s="237" t="e">
        <f aca="false">(1+AQ94)*(1+AQ113)-1</f>
        <v>#VALUE!</v>
      </c>
      <c r="AR123" s="237" t="e">
        <f aca="false">(1+AR94)*(1+AR113)-1</f>
        <v>#VALUE!</v>
      </c>
      <c r="AS123" s="237" t="e">
        <f aca="false">(1+AS94)*(1+AS113)-1</f>
        <v>#VALUE!</v>
      </c>
      <c r="AT123" s="237" t="e">
        <f aca="false">(1+AT94)*(1+AT113)-1</f>
        <v>#VALUE!</v>
      </c>
      <c r="AU123" s="237" t="e">
        <f aca="false">(1+AU94)*(1+AU113)-1</f>
        <v>#VALUE!</v>
      </c>
      <c r="AV123" s="237" t="e">
        <f aca="false">(1+AV94)*(1+AV113)-1</f>
        <v>#VALUE!</v>
      </c>
      <c r="AW123" s="237" t="e">
        <f aca="false">(1+AW94)*(1+AW113)-1</f>
        <v>#VALUE!</v>
      </c>
      <c r="AX123" s="237" t="e">
        <f aca="false">(1+AX94)*(1+AX113)-1</f>
        <v>#VALUE!</v>
      </c>
      <c r="AY123" s="237" t="e">
        <f aca="false">(1+AY94)*(1+AY113)-1</f>
        <v>#VALUE!</v>
      </c>
      <c r="AZ123" s="237" t="e">
        <f aca="false">(1+AZ94)*(1+AZ113)-1</f>
        <v>#VALUE!</v>
      </c>
      <c r="BA123" s="237" t="e">
        <f aca="false">(1+BA94)*(1+BA113)-1</f>
        <v>#VALUE!</v>
      </c>
      <c r="BB123" s="237" t="e">
        <f aca="false">(1+BB94)*(1+BB113)-1</f>
        <v>#VALUE!</v>
      </c>
      <c r="BC123" s="237" t="e">
        <f aca="false">(1+BC94)*(1+BC113)-1</f>
        <v>#VALUE!</v>
      </c>
      <c r="BD123" s="237" t="e">
        <f aca="false">(1+BD94)*(1+BD113)-1</f>
        <v>#VALUE!</v>
      </c>
      <c r="BE123" s="237" t="e">
        <f aca="false">(1+BE94)*(1+BE113)-1</f>
        <v>#VALUE!</v>
      </c>
      <c r="BF123" s="237" t="e">
        <f aca="false">(1+BF94)*(1+BF113)-1</f>
        <v>#VALUE!</v>
      </c>
      <c r="BG123" s="237" t="e">
        <f aca="false">(1+BG94)*(1+BG113)-1</f>
        <v>#VALUE!</v>
      </c>
      <c r="BH123" s="237" t="e">
        <f aca="false">(1+BH94)*(1+BH113)-1</f>
        <v>#VALUE!</v>
      </c>
      <c r="BI123" s="237" t="e">
        <f aca="false">(1+BI94)*(1+BI113)-1</f>
        <v>#VALUE!</v>
      </c>
      <c r="BJ123" s="237" t="e">
        <f aca="false">(1+BJ94)*(1+BJ113)-1</f>
        <v>#VALUE!</v>
      </c>
      <c r="BK123" s="237" t="e">
        <f aca="false">(1+BK94)*(1+BK113)-1</f>
        <v>#VALUE!</v>
      </c>
      <c r="BL123" s="237" t="e">
        <f aca="false">(1+BL94)*(1+BL113)-1</f>
        <v>#VALUE!</v>
      </c>
      <c r="BM123" s="237" t="e">
        <f aca="false">(1+BM94)*(1+BM113)-1</f>
        <v>#VALUE!</v>
      </c>
      <c r="BN123" s="237" t="e">
        <f aca="false">(1+BN94)*(1+BN113)-1</f>
        <v>#VALUE!</v>
      </c>
      <c r="BO123" s="237" t="e">
        <f aca="false">(1+BO94)*(1+BO113)-1</f>
        <v>#VALUE!</v>
      </c>
      <c r="BP123" s="237" t="e">
        <f aca="false">(1+BP94)*(1+BP113)-1</f>
        <v>#VALUE!</v>
      </c>
      <c r="BQ123" s="237" t="e">
        <f aca="false">(1+BQ94)*(1+BQ113)-1</f>
        <v>#VALUE!</v>
      </c>
      <c r="BR123" s="237" t="e">
        <f aca="false">(1+BR94)*(1+BR113)-1</f>
        <v>#VALUE!</v>
      </c>
      <c r="BS123" s="237" t="e">
        <f aca="false">(1+BS94)*(1+BS113)-1</f>
        <v>#VALUE!</v>
      </c>
      <c r="BT123" s="237" t="e">
        <f aca="false">(1+BT94)*(1+BT113)-1</f>
        <v>#VALUE!</v>
      </c>
      <c r="BU123" s="237" t="e">
        <f aca="false">(1+BU94)*(1+BU113)-1</f>
        <v>#VALUE!</v>
      </c>
      <c r="BV123" s="237" t="e">
        <f aca="false">(1+BV94)*(1+BV113)-1</f>
        <v>#VALUE!</v>
      </c>
      <c r="BW123" s="237" t="e">
        <f aca="false">(1+BW94)*(1+BW113)-1</f>
        <v>#VALUE!</v>
      </c>
    </row>
    <row r="124" customFormat="false" ht="15.75" hidden="false" customHeight="false" outlineLevel="0" collapsed="false">
      <c r="B124" s="47" t="s">
        <v>196</v>
      </c>
      <c r="C124" s="50"/>
      <c r="D124" s="66" t="str">
        <f aca="false">DataSummary!N4</f>
        <v>Baseline</v>
      </c>
      <c r="E124" s="67" t="str">
        <f aca="false">DataSummary!N5</f>
        <v>Scenario</v>
      </c>
      <c r="F124" s="17" t="str">
        <f aca="false">DataSummary!N5</f>
        <v>Scenario</v>
      </c>
      <c r="G124" s="235" t="s">
        <v>195</v>
      </c>
      <c r="H124" s="232" t="s">
        <v>121</v>
      </c>
      <c r="I124" s="237" t="n">
        <f aca="false">(1+I98)*(1+I118)-1</f>
        <v>0.0382471268680358</v>
      </c>
      <c r="J124" s="237" t="n">
        <f aca="false">(1+J98)*(1+J118)-1</f>
        <v>0.0375454186345028</v>
      </c>
      <c r="K124" s="237" t="n">
        <f aca="false">(1+K98)*(1+K118)-1</f>
        <v>0.0371717362824002</v>
      </c>
      <c r="L124" s="237" t="n">
        <f aca="false">(1+L98)*(1+L118)-1</f>
        <v>0.035936915356636</v>
      </c>
      <c r="M124" s="237" t="n">
        <f aca="false">(1+M98)*(1+M118)-1</f>
        <v>0.0352542165708014</v>
      </c>
      <c r="N124" s="237" t="n">
        <f aca="false">(1+N98)*(1+N118)-1</f>
        <v>0.0351434668946478</v>
      </c>
      <c r="O124" s="237" t="n">
        <f aca="false">(1+O98)*(1+O118)-1</f>
        <v>0.035266313492818</v>
      </c>
      <c r="P124" s="237" t="n">
        <f aca="false">(1+P98)*(1+P118)-1</f>
        <v>0.0334717274363934</v>
      </c>
      <c r="Q124" s="237" t="n">
        <f aca="false">(1+Q98)*(1+Q118)-1</f>
        <v>0.0339455651862033</v>
      </c>
      <c r="R124" s="237" t="n">
        <f aca="false">(1+R98)*(1+R118)-1</f>
        <v>0.0339413099448112</v>
      </c>
      <c r="S124" s="237" t="n">
        <f aca="false">(1+S98)*(1+S118)-1</f>
        <v>0.0332105676696195</v>
      </c>
      <c r="T124" s="237" t="n">
        <f aca="false">(1+T98)*(1+T118)-1</f>
        <v>0.0321431429930843</v>
      </c>
      <c r="U124" s="237" t="n">
        <f aca="false">(1+U98)*(1+U118)-1</f>
        <v>0.030926409565492</v>
      </c>
      <c r="V124" s="237" t="n">
        <f aca="false">(1+V98)*(1+V118)-1</f>
        <v>0.0301381178623434</v>
      </c>
      <c r="W124" s="237" t="n">
        <f aca="false">(1+W98)*(1+W118)-1</f>
        <v>0.0295272522645016</v>
      </c>
      <c r="X124" s="237" t="n">
        <f aca="false">(1+X98)*(1+X118)-1</f>
        <v>0.0292067233548494</v>
      </c>
      <c r="Y124" s="237" t="n">
        <f aca="false">(1+Y98)*(1+Y118)-1</f>
        <v>0.0292087007618955</v>
      </c>
      <c r="Z124" s="237" t="n">
        <f aca="false">(1+Z98)*(1+Z118)-1</f>
        <v>0.0284419370794677</v>
      </c>
      <c r="AA124" s="237" t="n">
        <f aca="false">(1+AA98)*(1+AA118)-1</f>
        <v>0.0283798968937998</v>
      </c>
      <c r="AB124" s="237" t="n">
        <f aca="false">(1+AB98)*(1+AB118)-1</f>
        <v>0.028301376844718</v>
      </c>
      <c r="AC124" s="237" t="n">
        <f aca="false">(1+AC98)*(1+AC118)-1</f>
        <v>0.0280362640441367</v>
      </c>
      <c r="AD124" s="237" t="n">
        <f aca="false">(1+AD98)*(1+AD118)-1</f>
        <v>0.0276605173534124</v>
      </c>
      <c r="AE124" s="237" t="n">
        <f aca="false">(1+AE98)*(1+AE118)-1</f>
        <v>0.0269160103366688</v>
      </c>
      <c r="AF124" s="237" t="n">
        <f aca="false">(1+AF98)*(1+AF118)-1</f>
        <v>0.0266315661476664</v>
      </c>
      <c r="AG124" s="237" t="n">
        <f aca="false">(1+AG98)*(1+AG118)-1</f>
        <v>0.0264534273504569</v>
      </c>
      <c r="AH124" s="237" t="n">
        <f aca="false">(1+AH98)*(1+AH118)-1</f>
        <v>0.0262211650977036</v>
      </c>
      <c r="AI124" s="237" t="n">
        <f aca="false">(1+AI98)*(1+AI118)-1</f>
        <v>0.0260378250779174</v>
      </c>
      <c r="AJ124" s="237" t="n">
        <f aca="false">(1+AJ98)*(1+AJ118)-1</f>
        <v>0.0252347978667162</v>
      </c>
      <c r="AK124" s="237" t="n">
        <f aca="false">(1+AK98)*(1+AK118)-1</f>
        <v>0.0251226229138342</v>
      </c>
      <c r="AL124" s="237" t="n">
        <f aca="false">(1+AL98)*(1+AL118)-1</f>
        <v>0.0249131458478877</v>
      </c>
      <c r="AM124" s="237" t="n">
        <f aca="false">(1+AM98)*(1+AM118)-1</f>
        <v>0.0246158035940127</v>
      </c>
      <c r="AN124" s="237" t="n">
        <f aca="false">(1+AN98)*(1+AN118)-1</f>
        <v>0.0242822910917293</v>
      </c>
      <c r="AO124" s="237" t="e">
        <f aca="false">(1+AO98)*(1+AO118)-1</f>
        <v>#VALUE!</v>
      </c>
      <c r="AP124" s="237" t="e">
        <f aca="false">(1+AP98)*(1+AP118)-1</f>
        <v>#VALUE!</v>
      </c>
      <c r="AQ124" s="237" t="e">
        <f aca="false">(1+AQ98)*(1+AQ118)-1</f>
        <v>#VALUE!</v>
      </c>
      <c r="AR124" s="237" t="e">
        <f aca="false">(1+AR98)*(1+AR118)-1</f>
        <v>#VALUE!</v>
      </c>
      <c r="AS124" s="237" t="e">
        <f aca="false">(1+AS98)*(1+AS118)-1</f>
        <v>#VALUE!</v>
      </c>
      <c r="AT124" s="237" t="e">
        <f aca="false">(1+AT98)*(1+AT118)-1</f>
        <v>#VALUE!</v>
      </c>
      <c r="AU124" s="237" t="e">
        <f aca="false">(1+AU98)*(1+AU118)-1</f>
        <v>#VALUE!</v>
      </c>
      <c r="AV124" s="237" t="e">
        <f aca="false">(1+AV98)*(1+AV118)-1</f>
        <v>#VALUE!</v>
      </c>
      <c r="AW124" s="237" t="e">
        <f aca="false">(1+AW98)*(1+AW118)-1</f>
        <v>#VALUE!</v>
      </c>
      <c r="AX124" s="237" t="e">
        <f aca="false">(1+AX98)*(1+AX118)-1</f>
        <v>#VALUE!</v>
      </c>
      <c r="AY124" s="237" t="e">
        <f aca="false">(1+AY98)*(1+AY118)-1</f>
        <v>#VALUE!</v>
      </c>
      <c r="AZ124" s="237" t="e">
        <f aca="false">(1+AZ98)*(1+AZ118)-1</f>
        <v>#VALUE!</v>
      </c>
      <c r="BA124" s="237" t="e">
        <f aca="false">(1+BA98)*(1+BA118)-1</f>
        <v>#VALUE!</v>
      </c>
      <c r="BB124" s="237" t="e">
        <f aca="false">(1+BB98)*(1+BB118)-1</f>
        <v>#VALUE!</v>
      </c>
      <c r="BC124" s="237" t="e">
        <f aca="false">(1+BC98)*(1+BC118)-1</f>
        <v>#VALUE!</v>
      </c>
      <c r="BD124" s="237" t="e">
        <f aca="false">(1+BD98)*(1+BD118)-1</f>
        <v>#VALUE!</v>
      </c>
      <c r="BE124" s="237" t="e">
        <f aca="false">(1+BE98)*(1+BE118)-1</f>
        <v>#VALUE!</v>
      </c>
      <c r="BF124" s="237" t="e">
        <f aca="false">(1+BF98)*(1+BF118)-1</f>
        <v>#VALUE!</v>
      </c>
      <c r="BG124" s="237" t="e">
        <f aca="false">(1+BG98)*(1+BG118)-1</f>
        <v>#VALUE!</v>
      </c>
      <c r="BH124" s="237" t="e">
        <f aca="false">(1+BH98)*(1+BH118)-1</f>
        <v>#VALUE!</v>
      </c>
      <c r="BI124" s="237" t="e">
        <f aca="false">(1+BI98)*(1+BI118)-1</f>
        <v>#VALUE!</v>
      </c>
      <c r="BJ124" s="237" t="e">
        <f aca="false">(1+BJ98)*(1+BJ118)-1</f>
        <v>#VALUE!</v>
      </c>
      <c r="BK124" s="237" t="e">
        <f aca="false">(1+BK98)*(1+BK118)-1</f>
        <v>#VALUE!</v>
      </c>
      <c r="BL124" s="237" t="e">
        <f aca="false">(1+BL98)*(1+BL118)-1</f>
        <v>#VALUE!</v>
      </c>
      <c r="BM124" s="237" t="e">
        <f aca="false">(1+BM98)*(1+BM118)-1</f>
        <v>#VALUE!</v>
      </c>
      <c r="BN124" s="237" t="e">
        <f aca="false">(1+BN98)*(1+BN118)-1</f>
        <v>#VALUE!</v>
      </c>
      <c r="BO124" s="237" t="e">
        <f aca="false">(1+BO98)*(1+BO118)-1</f>
        <v>#VALUE!</v>
      </c>
      <c r="BP124" s="237" t="e">
        <f aca="false">(1+BP98)*(1+BP118)-1</f>
        <v>#VALUE!</v>
      </c>
      <c r="BQ124" s="237" t="e">
        <f aca="false">(1+BQ98)*(1+BQ118)-1</f>
        <v>#VALUE!</v>
      </c>
      <c r="BR124" s="237" t="e">
        <f aca="false">(1+BR98)*(1+BR118)-1</f>
        <v>#VALUE!</v>
      </c>
      <c r="BS124" s="237" t="e">
        <f aca="false">(1+BS98)*(1+BS118)-1</f>
        <v>#VALUE!</v>
      </c>
      <c r="BT124" s="237" t="e">
        <f aca="false">(1+BT98)*(1+BT118)-1</f>
        <v>#VALUE!</v>
      </c>
      <c r="BU124" s="237" t="e">
        <f aca="false">(1+BU98)*(1+BU118)-1</f>
        <v>#VALUE!</v>
      </c>
      <c r="BV124" s="237" t="e">
        <f aca="false">(1+BV98)*(1+BV118)-1</f>
        <v>#VALUE!</v>
      </c>
      <c r="BW124" s="237" t="e">
        <f aca="false">(1+BW98)*(1+BW118)-1</f>
        <v>#VALUE!</v>
      </c>
    </row>
    <row r="125" customFormat="false" ht="15.75" hidden="false" customHeight="false" outlineLevel="0" collapsed="false">
      <c r="B125" s="54" t="s">
        <v>197</v>
      </c>
      <c r="C125" s="55" t="s">
        <v>119</v>
      </c>
      <c r="D125" s="72"/>
      <c r="E125" s="72"/>
    </row>
    <row r="126" customFormat="false" ht="15.75" hidden="false" customHeight="false" outlineLevel="0" collapsed="false">
      <c r="B126" s="54" t="str">
        <f aca="false">"Initial Headcount Poverty Rate (Preloaded, from "&amp;DataSummary!E249&amp;")"</f>
        <v>Initial Headcount Poverty Rate (Preloaded, from WDI)</v>
      </c>
      <c r="C126" s="55" t="s">
        <v>119</v>
      </c>
      <c r="D126" s="78" t="n">
        <f aca="false">IF(ISNUMBER(DataSummary!D249)=TRUE(),DataSummary!D249,".")</f>
        <v>0.544</v>
      </c>
      <c r="E126" s="78"/>
      <c r="F126" s="238" t="str">
        <f aca="false">"Preloaded poverty data for "&amp;DataSummary!C80&amp;" at "&amp;DataSummary!A249&amp;" "</f>
        <v>Preloaded poverty data for Zambia at WDI Ntl Pvrty Line </v>
      </c>
      <c r="G126" s="24"/>
    </row>
    <row r="127" customFormat="false" ht="15.75" hidden="false" customHeight="false" outlineLevel="0" collapsed="false">
      <c r="B127" s="54" t="s">
        <v>198</v>
      </c>
      <c r="C127" s="55" t="s">
        <v>119</v>
      </c>
      <c r="D127" s="113" t="n">
        <f aca="false">IF(ISBLANK(D125)=TRUE(),D126,D125)</f>
        <v>0.544</v>
      </c>
      <c r="E127" s="113" t="n">
        <f aca="false">IF(ISBLANK(E125)=TRUE(),D126,E125)</f>
        <v>0.544</v>
      </c>
      <c r="F127" s="0" t="str">
        <f aca="false">"Poverty data from "&amp;DataSummary!E249&amp;" for year "&amp;DataSummary!F249&amp;""</f>
        <v>Poverty data from WDI for year 2015</v>
      </c>
    </row>
    <row r="128" customFormat="false" ht="15.75" hidden="false" customHeight="false" outlineLevel="0" collapsed="false">
      <c r="B128" s="54"/>
      <c r="C128" s="55"/>
      <c r="D128" s="162"/>
      <c r="E128" s="163"/>
    </row>
    <row r="129" s="13" customFormat="true" ht="15.75" hidden="false" customHeight="false" outlineLevel="0" collapsed="false">
      <c r="B129" s="54" t="s">
        <v>199</v>
      </c>
      <c r="C129" s="55" t="s">
        <v>119</v>
      </c>
      <c r="D129" s="72"/>
      <c r="E129" s="72"/>
      <c r="F129" s="13" t="s">
        <v>200</v>
      </c>
    </row>
    <row r="130" s="13" customFormat="true" ht="15.75" hidden="false" customHeight="false" outlineLevel="0" collapsed="false">
      <c r="B130" s="54" t="s">
        <v>201</v>
      </c>
      <c r="C130" s="77" t="s">
        <v>202</v>
      </c>
      <c r="D130" s="239" t="str">
        <f aca="false">DataSummary!B249</f>
        <v>National Poverty Line</v>
      </c>
      <c r="E130" s="239"/>
      <c r="F130" s="13" t="s">
        <v>203</v>
      </c>
    </row>
    <row r="131" s="13" customFormat="true" ht="15.75" hidden="false" customHeight="false" outlineLevel="0" collapsed="false">
      <c r="B131" s="54" t="s">
        <v>204</v>
      </c>
      <c r="C131" s="55" t="s">
        <v>119</v>
      </c>
      <c r="D131" s="240" t="str">
        <f aca="false">IF(ISBLANK(D129)=TRUE(),D130,D129)</f>
        <v>National Poverty Line</v>
      </c>
      <c r="E131" s="240" t="str">
        <f aca="false">IF(ISBLANK(E129)=TRUE(),D130,E129)</f>
        <v>National Poverty Line</v>
      </c>
      <c r="F131" s="13" t="s">
        <v>205</v>
      </c>
    </row>
    <row r="132" s="13" customFormat="true" ht="15.75" hidden="false" customHeight="false" outlineLevel="0" collapsed="false">
      <c r="B132" s="241"/>
      <c r="C132" s="55"/>
      <c r="D132" s="130"/>
      <c r="E132" s="242"/>
      <c r="F132" s="0"/>
    </row>
    <row r="133" s="13" customFormat="true" ht="15.75" hidden="false" customHeight="false" outlineLevel="0" collapsed="false">
      <c r="B133" s="54" t="s">
        <v>206</v>
      </c>
      <c r="C133" s="119" t="s">
        <v>128</v>
      </c>
      <c r="D133" s="120" t="s">
        <v>129</v>
      </c>
      <c r="E133" s="120"/>
      <c r="F133" s="19" t="str">
        <f aca="false">D133</f>
        <v>Automatic</v>
      </c>
      <c r="G133" s="146" t="s">
        <v>207</v>
      </c>
      <c r="H133" s="205"/>
      <c r="I133" s="182" t="n">
        <f aca="false">InputDataA_GeneralAssumptions!$D$7</f>
        <v>2019</v>
      </c>
      <c r="J133" s="104" t="n">
        <f aca="false">I133+1</f>
        <v>2020</v>
      </c>
      <c r="K133" s="104" t="n">
        <f aca="false">J133+1</f>
        <v>2021</v>
      </c>
      <c r="L133" s="104" t="n">
        <f aca="false">K133+1</f>
        <v>2022</v>
      </c>
      <c r="M133" s="104" t="n">
        <f aca="false">L133+1</f>
        <v>2023</v>
      </c>
      <c r="N133" s="104" t="n">
        <f aca="false">M133+1</f>
        <v>2024</v>
      </c>
      <c r="O133" s="104" t="n">
        <f aca="false">N133+1</f>
        <v>2025</v>
      </c>
      <c r="P133" s="104" t="n">
        <f aca="false">O133+1</f>
        <v>2026</v>
      </c>
      <c r="Q133" s="104" t="n">
        <f aca="false">P133+1</f>
        <v>2027</v>
      </c>
      <c r="R133" s="104" t="n">
        <f aca="false">Q133+1</f>
        <v>2028</v>
      </c>
      <c r="S133" s="104" t="n">
        <f aca="false">R133+1</f>
        <v>2029</v>
      </c>
      <c r="T133" s="104" t="n">
        <f aca="false">S133+1</f>
        <v>2030</v>
      </c>
      <c r="U133" s="104" t="n">
        <f aca="false">T133+1</f>
        <v>2031</v>
      </c>
      <c r="V133" s="104" t="n">
        <f aca="false">U133+1</f>
        <v>2032</v>
      </c>
      <c r="W133" s="104" t="n">
        <f aca="false">V133+1</f>
        <v>2033</v>
      </c>
      <c r="X133" s="104" t="n">
        <f aca="false">W133+1</f>
        <v>2034</v>
      </c>
      <c r="Y133" s="104" t="n">
        <f aca="false">X133+1</f>
        <v>2035</v>
      </c>
      <c r="Z133" s="104" t="n">
        <f aca="false">Y133+1</f>
        <v>2036</v>
      </c>
      <c r="AA133" s="104" t="n">
        <f aca="false">Z133+1</f>
        <v>2037</v>
      </c>
      <c r="AB133" s="104" t="n">
        <f aca="false">AA133+1</f>
        <v>2038</v>
      </c>
      <c r="AC133" s="104" t="n">
        <f aca="false">AB133+1</f>
        <v>2039</v>
      </c>
      <c r="AD133" s="104" t="n">
        <f aca="false">AC133+1</f>
        <v>2040</v>
      </c>
      <c r="AE133" s="104" t="n">
        <f aca="false">AD133+1</f>
        <v>2041</v>
      </c>
      <c r="AF133" s="104" t="n">
        <f aca="false">AE133+1</f>
        <v>2042</v>
      </c>
      <c r="AG133" s="104" t="n">
        <f aca="false">AF133+1</f>
        <v>2043</v>
      </c>
      <c r="AH133" s="104" t="n">
        <f aca="false">AG133+1</f>
        <v>2044</v>
      </c>
      <c r="AI133" s="104" t="n">
        <f aca="false">AH133+1</f>
        <v>2045</v>
      </c>
      <c r="AJ133" s="104" t="n">
        <f aca="false">AI133+1</f>
        <v>2046</v>
      </c>
      <c r="AK133" s="104" t="n">
        <f aca="false">AJ133+1</f>
        <v>2047</v>
      </c>
      <c r="AL133" s="104" t="n">
        <f aca="false">AK133+1</f>
        <v>2048</v>
      </c>
      <c r="AM133" s="104" t="n">
        <f aca="false">AL133+1</f>
        <v>2049</v>
      </c>
      <c r="AN133" s="104" t="n">
        <f aca="false">AM133+1</f>
        <v>2050</v>
      </c>
      <c r="AO133" s="104" t="n">
        <f aca="false">AN133+1</f>
        <v>2051</v>
      </c>
      <c r="AP133" s="104" t="n">
        <f aca="false">AO133+1</f>
        <v>2052</v>
      </c>
      <c r="AQ133" s="104" t="n">
        <f aca="false">AP133+1</f>
        <v>2053</v>
      </c>
      <c r="AR133" s="104" t="n">
        <f aca="false">AQ133+1</f>
        <v>2054</v>
      </c>
      <c r="AS133" s="105" t="n">
        <f aca="false">AR133+1</f>
        <v>2055</v>
      </c>
      <c r="AT133" s="104" t="n">
        <f aca="false">AS133+1</f>
        <v>2056</v>
      </c>
      <c r="AU133" s="104" t="n">
        <f aca="false">AT133+1</f>
        <v>2057</v>
      </c>
      <c r="AV133" s="104" t="n">
        <f aca="false">AU133+1</f>
        <v>2058</v>
      </c>
      <c r="AW133" s="104" t="n">
        <f aca="false">AV133+1</f>
        <v>2059</v>
      </c>
      <c r="AX133" s="104" t="n">
        <f aca="false">AW133+1</f>
        <v>2060</v>
      </c>
      <c r="AY133" s="104" t="n">
        <f aca="false">AX133+1</f>
        <v>2061</v>
      </c>
      <c r="AZ133" s="104" t="n">
        <f aca="false">AY133+1</f>
        <v>2062</v>
      </c>
      <c r="BA133" s="104" t="n">
        <f aca="false">AZ133+1</f>
        <v>2063</v>
      </c>
      <c r="BB133" s="104" t="n">
        <f aca="false">BA133+1</f>
        <v>2064</v>
      </c>
      <c r="BC133" s="104" t="n">
        <f aca="false">BB133+1</f>
        <v>2065</v>
      </c>
      <c r="BD133" s="104" t="n">
        <f aca="false">BC133+1</f>
        <v>2066</v>
      </c>
      <c r="BE133" s="104" t="n">
        <f aca="false">BD133+1</f>
        <v>2067</v>
      </c>
      <c r="BF133" s="104" t="n">
        <f aca="false">BE133+1</f>
        <v>2068</v>
      </c>
      <c r="BG133" s="104" t="n">
        <f aca="false">BF133+1</f>
        <v>2069</v>
      </c>
      <c r="BH133" s="104" t="n">
        <f aca="false">BG133+1</f>
        <v>2070</v>
      </c>
      <c r="BI133" s="104" t="n">
        <f aca="false">BH133+1</f>
        <v>2071</v>
      </c>
      <c r="BJ133" s="104" t="n">
        <f aca="false">BI133+1</f>
        <v>2072</v>
      </c>
      <c r="BK133" s="104" t="n">
        <f aca="false">BJ133+1</f>
        <v>2073</v>
      </c>
      <c r="BL133" s="104" t="n">
        <f aca="false">BK133+1</f>
        <v>2074</v>
      </c>
      <c r="BM133" s="104" t="n">
        <f aca="false">BL133+1</f>
        <v>2075</v>
      </c>
      <c r="BN133" s="104" t="n">
        <f aca="false">BM133+1</f>
        <v>2076</v>
      </c>
      <c r="BO133" s="104" t="n">
        <f aca="false">BN133+1</f>
        <v>2077</v>
      </c>
      <c r="BP133" s="104" t="n">
        <f aca="false">BO133+1</f>
        <v>2078</v>
      </c>
      <c r="BQ133" s="104" t="n">
        <f aca="false">BP133+1</f>
        <v>2079</v>
      </c>
      <c r="BR133" s="104" t="n">
        <f aca="false">BQ133+1</f>
        <v>2080</v>
      </c>
      <c r="BS133" s="104" t="n">
        <f aca="false">BR133+1</f>
        <v>2081</v>
      </c>
      <c r="BT133" s="104" t="n">
        <f aca="false">BS133+1</f>
        <v>2082</v>
      </c>
      <c r="BU133" s="104" t="n">
        <f aca="false">BT133+1</f>
        <v>2083</v>
      </c>
      <c r="BV133" s="104" t="n">
        <f aca="false">BU133+1</f>
        <v>2084</v>
      </c>
      <c r="BW133" s="105" t="n">
        <f aca="false">BV133+1</f>
        <v>2085</v>
      </c>
    </row>
    <row r="134" s="13" customFormat="true" ht="15.75" hidden="false" customHeight="false" outlineLevel="0" collapsed="false">
      <c r="B134" s="54" t="s">
        <v>208</v>
      </c>
      <c r="C134" s="119"/>
      <c r="D134" s="66" t="str">
        <f aca="false">DataSummary!N4</f>
        <v>Baseline</v>
      </c>
      <c r="E134" s="67" t="str">
        <f aca="false">DataSummary!N5</f>
        <v>Scenario</v>
      </c>
      <c r="F134" s="17" t="str">
        <f aca="false">DataSummary!N4</f>
        <v>Baseline</v>
      </c>
      <c r="G134" s="214" t="s">
        <v>120</v>
      </c>
      <c r="H134" s="108" t="s">
        <v>100</v>
      </c>
      <c r="I134" s="121" t="n">
        <v>2</v>
      </c>
      <c r="J134" s="121" t="n">
        <v>2</v>
      </c>
      <c r="K134" s="121" t="n">
        <v>2</v>
      </c>
      <c r="L134" s="121" t="n">
        <v>2</v>
      </c>
      <c r="M134" s="121" t="n">
        <v>2</v>
      </c>
      <c r="N134" s="121" t="n">
        <v>2</v>
      </c>
      <c r="O134" s="121" t="n">
        <v>2</v>
      </c>
      <c r="P134" s="121" t="n">
        <v>2</v>
      </c>
      <c r="Q134" s="121" t="n">
        <v>2</v>
      </c>
      <c r="R134" s="121" t="n">
        <v>2</v>
      </c>
      <c r="S134" s="121" t="n">
        <v>2</v>
      </c>
      <c r="T134" s="121" t="n">
        <v>2</v>
      </c>
      <c r="U134" s="121" t="n">
        <v>2</v>
      </c>
      <c r="V134" s="121" t="n">
        <v>2</v>
      </c>
      <c r="W134" s="121" t="n">
        <v>2</v>
      </c>
      <c r="X134" s="121" t="n">
        <v>2</v>
      </c>
      <c r="Y134" s="121" t="n">
        <v>2</v>
      </c>
      <c r="Z134" s="121" t="n">
        <v>2</v>
      </c>
      <c r="AA134" s="121" t="n">
        <v>2</v>
      </c>
      <c r="AB134" s="121" t="n">
        <v>2</v>
      </c>
      <c r="AC134" s="121" t="n">
        <v>2</v>
      </c>
      <c r="AD134" s="121" t="n">
        <v>2</v>
      </c>
      <c r="AE134" s="121" t="n">
        <v>2</v>
      </c>
      <c r="AF134" s="121" t="n">
        <v>2</v>
      </c>
      <c r="AG134" s="121" t="n">
        <v>2</v>
      </c>
      <c r="AH134" s="121" t="n">
        <v>2</v>
      </c>
      <c r="AI134" s="121" t="n">
        <v>2</v>
      </c>
      <c r="AJ134" s="121" t="n">
        <v>2</v>
      </c>
      <c r="AK134" s="121" t="n">
        <v>2</v>
      </c>
      <c r="AL134" s="121" t="n">
        <v>2</v>
      </c>
      <c r="AM134" s="121" t="n">
        <v>2</v>
      </c>
      <c r="AN134" s="121" t="n">
        <v>2</v>
      </c>
      <c r="AO134" s="121" t="n">
        <v>2</v>
      </c>
      <c r="AP134" s="121" t="n">
        <v>2</v>
      </c>
      <c r="AQ134" s="121" t="n">
        <v>2</v>
      </c>
      <c r="AR134" s="121" t="n">
        <v>2</v>
      </c>
      <c r="AS134" s="121" t="n">
        <v>2</v>
      </c>
      <c r="AT134" s="121" t="n">
        <f aca="false">AS134</f>
        <v>2</v>
      </c>
      <c r="AU134" s="121" t="n">
        <f aca="false">AT134</f>
        <v>2</v>
      </c>
      <c r="AV134" s="121" t="n">
        <f aca="false">AU134</f>
        <v>2</v>
      </c>
      <c r="AW134" s="121" t="n">
        <f aca="false">AV134</f>
        <v>2</v>
      </c>
      <c r="AX134" s="121" t="n">
        <f aca="false">AW134</f>
        <v>2</v>
      </c>
      <c r="AY134" s="121" t="n">
        <f aca="false">AX134</f>
        <v>2</v>
      </c>
      <c r="AZ134" s="121" t="n">
        <f aca="false">AY134</f>
        <v>2</v>
      </c>
      <c r="BA134" s="121" t="n">
        <f aca="false">AZ134</f>
        <v>2</v>
      </c>
      <c r="BB134" s="121" t="n">
        <f aca="false">BA134</f>
        <v>2</v>
      </c>
      <c r="BC134" s="121" t="n">
        <f aca="false">BB134</f>
        <v>2</v>
      </c>
      <c r="BD134" s="121" t="n">
        <f aca="false">BC134</f>
        <v>2</v>
      </c>
      <c r="BE134" s="121" t="n">
        <f aca="false">BD134</f>
        <v>2</v>
      </c>
      <c r="BF134" s="121" t="n">
        <f aca="false">BE134</f>
        <v>2</v>
      </c>
      <c r="BG134" s="121" t="n">
        <f aca="false">BF134</f>
        <v>2</v>
      </c>
      <c r="BH134" s="121" t="n">
        <f aca="false">BG134</f>
        <v>2</v>
      </c>
      <c r="BI134" s="121" t="n">
        <f aca="false">BH134</f>
        <v>2</v>
      </c>
      <c r="BJ134" s="121" t="n">
        <f aca="false">BI134</f>
        <v>2</v>
      </c>
      <c r="BK134" s="121" t="n">
        <f aca="false">BJ134</f>
        <v>2</v>
      </c>
      <c r="BL134" s="121" t="n">
        <f aca="false">BK134</f>
        <v>2</v>
      </c>
      <c r="BM134" s="121" t="n">
        <f aca="false">BL134</f>
        <v>2</v>
      </c>
      <c r="BN134" s="121" t="n">
        <f aca="false">BM134</f>
        <v>2</v>
      </c>
      <c r="BO134" s="121" t="n">
        <f aca="false">BN134</f>
        <v>2</v>
      </c>
      <c r="BP134" s="121" t="n">
        <f aca="false">BO134</f>
        <v>2</v>
      </c>
      <c r="BQ134" s="121" t="n">
        <f aca="false">BP134</f>
        <v>2</v>
      </c>
      <c r="BR134" s="121" t="n">
        <f aca="false">BQ134</f>
        <v>2</v>
      </c>
      <c r="BS134" s="121" t="n">
        <f aca="false">BR134</f>
        <v>2</v>
      </c>
      <c r="BT134" s="121" t="n">
        <f aca="false">BS134</f>
        <v>2</v>
      </c>
      <c r="BU134" s="121" t="n">
        <f aca="false">BT134</f>
        <v>2</v>
      </c>
      <c r="BV134" s="121" t="n">
        <f aca="false">BU134</f>
        <v>2</v>
      </c>
      <c r="BW134" s="121" t="n">
        <f aca="false">BV134</f>
        <v>2</v>
      </c>
    </row>
    <row r="135" s="13" customFormat="true" ht="15.75" hidden="false" customHeight="false" outlineLevel="0" collapsed="false">
      <c r="A135" s="243"/>
      <c r="B135" s="244"/>
      <c r="C135" s="119"/>
      <c r="D135" s="245"/>
      <c r="E135" s="246"/>
      <c r="F135" s="247" t="str">
        <f aca="false">DataSummary!N5</f>
        <v>Scenario</v>
      </c>
      <c r="G135" s="248" t="s">
        <v>120</v>
      </c>
      <c r="H135" s="108" t="s">
        <v>100</v>
      </c>
      <c r="I135" s="121" t="n">
        <f aca="false">I134-1</f>
        <v>1</v>
      </c>
      <c r="J135" s="121" t="n">
        <f aca="false">J134-1</f>
        <v>1</v>
      </c>
      <c r="K135" s="121" t="n">
        <f aca="false">K134-1</f>
        <v>1</v>
      </c>
      <c r="L135" s="121" t="n">
        <f aca="false">L134-1</f>
        <v>1</v>
      </c>
      <c r="M135" s="121" t="n">
        <f aca="false">M134-1</f>
        <v>1</v>
      </c>
      <c r="N135" s="121" t="n">
        <f aca="false">N134-1</f>
        <v>1</v>
      </c>
      <c r="O135" s="121" t="n">
        <f aca="false">O134-1</f>
        <v>1</v>
      </c>
      <c r="P135" s="121" t="n">
        <f aca="false">P134-1</f>
        <v>1</v>
      </c>
      <c r="Q135" s="121" t="n">
        <f aca="false">Q134-1</f>
        <v>1</v>
      </c>
      <c r="R135" s="121" t="n">
        <f aca="false">R134-1</f>
        <v>1</v>
      </c>
      <c r="S135" s="121" t="n">
        <f aca="false">S134-1</f>
        <v>1</v>
      </c>
      <c r="T135" s="121" t="n">
        <f aca="false">T134-1</f>
        <v>1</v>
      </c>
      <c r="U135" s="121" t="n">
        <f aca="false">U134-1</f>
        <v>1</v>
      </c>
      <c r="V135" s="121" t="n">
        <f aca="false">V134-1</f>
        <v>1</v>
      </c>
      <c r="W135" s="121" t="n">
        <f aca="false">W134-1</f>
        <v>1</v>
      </c>
      <c r="X135" s="121" t="n">
        <f aca="false">X134-1</f>
        <v>1</v>
      </c>
      <c r="Y135" s="121" t="n">
        <f aca="false">Y134-1</f>
        <v>1</v>
      </c>
      <c r="Z135" s="121" t="n">
        <f aca="false">Z134-1</f>
        <v>1</v>
      </c>
      <c r="AA135" s="121" t="n">
        <f aca="false">AA134-1</f>
        <v>1</v>
      </c>
      <c r="AB135" s="121" t="n">
        <f aca="false">AB134-1</f>
        <v>1</v>
      </c>
      <c r="AC135" s="121" t="n">
        <f aca="false">AC134-1</f>
        <v>1</v>
      </c>
      <c r="AD135" s="121" t="n">
        <f aca="false">AD134-1</f>
        <v>1</v>
      </c>
      <c r="AE135" s="121" t="n">
        <f aca="false">AE134-1</f>
        <v>1</v>
      </c>
      <c r="AF135" s="121" t="n">
        <f aca="false">AF134-1</f>
        <v>1</v>
      </c>
      <c r="AG135" s="121" t="n">
        <f aca="false">AG134-1</f>
        <v>1</v>
      </c>
      <c r="AH135" s="121" t="n">
        <f aca="false">AH134-1</f>
        <v>1</v>
      </c>
      <c r="AI135" s="121" t="n">
        <f aca="false">AI134-1</f>
        <v>1</v>
      </c>
      <c r="AJ135" s="121" t="n">
        <f aca="false">AJ134-1</f>
        <v>1</v>
      </c>
      <c r="AK135" s="121" t="n">
        <f aca="false">AK134-1</f>
        <v>1</v>
      </c>
      <c r="AL135" s="121" t="n">
        <f aca="false">AL134-1</f>
        <v>1</v>
      </c>
      <c r="AM135" s="121" t="n">
        <f aca="false">AM134-1</f>
        <v>1</v>
      </c>
      <c r="AN135" s="121" t="n">
        <f aca="false">AN134-1</f>
        <v>1</v>
      </c>
      <c r="AO135" s="121" t="n">
        <f aca="false">AO134-1</f>
        <v>1</v>
      </c>
      <c r="AP135" s="121" t="n">
        <f aca="false">AP134-1</f>
        <v>1</v>
      </c>
      <c r="AQ135" s="121" t="n">
        <f aca="false">AQ134-1</f>
        <v>1</v>
      </c>
      <c r="AR135" s="121" t="n">
        <f aca="false">AR134-1</f>
        <v>1</v>
      </c>
      <c r="AS135" s="121" t="n">
        <f aca="false">AS134-1</f>
        <v>1</v>
      </c>
      <c r="AT135" s="121" t="n">
        <f aca="false">AS135</f>
        <v>1</v>
      </c>
      <c r="AU135" s="121" t="n">
        <f aca="false">AT135</f>
        <v>1</v>
      </c>
      <c r="AV135" s="121" t="n">
        <f aca="false">AU135</f>
        <v>1</v>
      </c>
      <c r="AW135" s="121" t="n">
        <f aca="false">AV135</f>
        <v>1</v>
      </c>
      <c r="AX135" s="121" t="n">
        <f aca="false">AW135</f>
        <v>1</v>
      </c>
      <c r="AY135" s="121" t="n">
        <f aca="false">AX135</f>
        <v>1</v>
      </c>
      <c r="AZ135" s="121" t="n">
        <f aca="false">AY135</f>
        <v>1</v>
      </c>
      <c r="BA135" s="121" t="n">
        <f aca="false">AZ135</f>
        <v>1</v>
      </c>
      <c r="BB135" s="121" t="n">
        <f aca="false">BA135</f>
        <v>1</v>
      </c>
      <c r="BC135" s="121" t="n">
        <f aca="false">BB135</f>
        <v>1</v>
      </c>
      <c r="BD135" s="121" t="n">
        <f aca="false">BC135</f>
        <v>1</v>
      </c>
      <c r="BE135" s="121" t="n">
        <f aca="false">BD135</f>
        <v>1</v>
      </c>
      <c r="BF135" s="121" t="n">
        <f aca="false">BE135</f>
        <v>1</v>
      </c>
      <c r="BG135" s="121" t="n">
        <f aca="false">BF135</f>
        <v>1</v>
      </c>
      <c r="BH135" s="121" t="n">
        <f aca="false">BG135</f>
        <v>1</v>
      </c>
      <c r="BI135" s="121" t="n">
        <f aca="false">BH135</f>
        <v>1</v>
      </c>
      <c r="BJ135" s="121" t="n">
        <f aca="false">BI135</f>
        <v>1</v>
      </c>
      <c r="BK135" s="121" t="n">
        <f aca="false">BJ135</f>
        <v>1</v>
      </c>
      <c r="BL135" s="121" t="n">
        <f aca="false">BK135</f>
        <v>1</v>
      </c>
      <c r="BM135" s="121" t="n">
        <f aca="false">BL135</f>
        <v>1</v>
      </c>
      <c r="BN135" s="121" t="n">
        <f aca="false">BM135</f>
        <v>1</v>
      </c>
      <c r="BO135" s="121" t="n">
        <f aca="false">BN135</f>
        <v>1</v>
      </c>
      <c r="BP135" s="121" t="n">
        <f aca="false">BO135</f>
        <v>1</v>
      </c>
      <c r="BQ135" s="121" t="n">
        <f aca="false">BP135</f>
        <v>1</v>
      </c>
      <c r="BR135" s="121" t="n">
        <f aca="false">BQ135</f>
        <v>1</v>
      </c>
      <c r="BS135" s="121" t="n">
        <f aca="false">BR135</f>
        <v>1</v>
      </c>
      <c r="BT135" s="121" t="n">
        <f aca="false">BS135</f>
        <v>1</v>
      </c>
      <c r="BU135" s="121" t="n">
        <f aca="false">BT135</f>
        <v>1</v>
      </c>
      <c r="BV135" s="121" t="n">
        <f aca="false">BU135</f>
        <v>1</v>
      </c>
      <c r="BW135" s="121" t="n">
        <f aca="false">BV135</f>
        <v>1</v>
      </c>
    </row>
    <row r="136" s="135" customFormat="true" ht="15.75" hidden="false" customHeight="false" outlineLevel="0" collapsed="false">
      <c r="A136" s="243"/>
      <c r="B136" s="249" t="s">
        <v>209</v>
      </c>
      <c r="C136" s="250"/>
      <c r="D136" s="251"/>
      <c r="E136" s="252"/>
      <c r="F136" s="17" t="s">
        <v>210</v>
      </c>
      <c r="G136" s="0"/>
      <c r="H136" s="0"/>
      <c r="I136" s="182" t="n">
        <f aca="false">InputDataA_GeneralAssumptions!$D$7</f>
        <v>2019</v>
      </c>
      <c r="J136" s="104" t="n">
        <f aca="false">I136+1</f>
        <v>2020</v>
      </c>
      <c r="K136" s="104" t="n">
        <f aca="false">J136+1</f>
        <v>2021</v>
      </c>
      <c r="L136" s="104" t="n">
        <f aca="false">K136+1</f>
        <v>2022</v>
      </c>
      <c r="M136" s="104" t="n">
        <f aca="false">L136+1</f>
        <v>2023</v>
      </c>
      <c r="N136" s="104" t="n">
        <f aca="false">M136+1</f>
        <v>2024</v>
      </c>
      <c r="O136" s="104" t="n">
        <f aca="false">N136+1</f>
        <v>2025</v>
      </c>
      <c r="P136" s="104" t="n">
        <f aca="false">O136+1</f>
        <v>2026</v>
      </c>
      <c r="Q136" s="104" t="n">
        <f aca="false">P136+1</f>
        <v>2027</v>
      </c>
      <c r="R136" s="104" t="n">
        <f aca="false">Q136+1</f>
        <v>2028</v>
      </c>
      <c r="S136" s="104" t="n">
        <f aca="false">R136+1</f>
        <v>2029</v>
      </c>
      <c r="T136" s="104" t="n">
        <f aca="false">S136+1</f>
        <v>2030</v>
      </c>
      <c r="U136" s="104" t="n">
        <f aca="false">T136+1</f>
        <v>2031</v>
      </c>
      <c r="V136" s="104" t="n">
        <f aca="false">U136+1</f>
        <v>2032</v>
      </c>
      <c r="W136" s="104" t="n">
        <f aca="false">V136+1</f>
        <v>2033</v>
      </c>
      <c r="X136" s="104" t="n">
        <f aca="false">W136+1</f>
        <v>2034</v>
      </c>
      <c r="Y136" s="104" t="n">
        <f aca="false">X136+1</f>
        <v>2035</v>
      </c>
      <c r="Z136" s="104" t="n">
        <f aca="false">Y136+1</f>
        <v>2036</v>
      </c>
      <c r="AA136" s="104" t="n">
        <f aca="false">Z136+1</f>
        <v>2037</v>
      </c>
      <c r="AB136" s="104" t="n">
        <f aca="false">AA136+1</f>
        <v>2038</v>
      </c>
      <c r="AC136" s="104" t="n">
        <f aca="false">AB136+1</f>
        <v>2039</v>
      </c>
      <c r="AD136" s="104" t="n">
        <f aca="false">AC136+1</f>
        <v>2040</v>
      </c>
      <c r="AE136" s="104" t="n">
        <f aca="false">AD136+1</f>
        <v>2041</v>
      </c>
      <c r="AF136" s="104" t="n">
        <f aca="false">AE136+1</f>
        <v>2042</v>
      </c>
      <c r="AG136" s="104" t="n">
        <f aca="false">AF136+1</f>
        <v>2043</v>
      </c>
      <c r="AH136" s="104" t="n">
        <f aca="false">AG136+1</f>
        <v>2044</v>
      </c>
      <c r="AI136" s="104" t="n">
        <f aca="false">AH136+1</f>
        <v>2045</v>
      </c>
      <c r="AJ136" s="104" t="n">
        <f aca="false">AI136+1</f>
        <v>2046</v>
      </c>
      <c r="AK136" s="104" t="n">
        <f aca="false">AJ136+1</f>
        <v>2047</v>
      </c>
      <c r="AL136" s="104" t="n">
        <f aca="false">AK136+1</f>
        <v>2048</v>
      </c>
      <c r="AM136" s="104" t="n">
        <f aca="false">AL136+1</f>
        <v>2049</v>
      </c>
      <c r="AN136" s="104" t="n">
        <f aca="false">AM136+1</f>
        <v>2050</v>
      </c>
      <c r="AO136" s="104" t="n">
        <f aca="false">AN136+1</f>
        <v>2051</v>
      </c>
      <c r="AP136" s="104" t="n">
        <f aca="false">AO136+1</f>
        <v>2052</v>
      </c>
      <c r="AQ136" s="104" t="n">
        <f aca="false">AP136+1</f>
        <v>2053</v>
      </c>
      <c r="AR136" s="104" t="n">
        <f aca="false">AQ136+1</f>
        <v>2054</v>
      </c>
      <c r="AS136" s="105" t="n">
        <f aca="false">AR136+1</f>
        <v>2055</v>
      </c>
      <c r="AT136" s="104" t="n">
        <f aca="false">AS136+1</f>
        <v>2056</v>
      </c>
      <c r="AU136" s="104" t="n">
        <f aca="false">AT136+1</f>
        <v>2057</v>
      </c>
      <c r="AV136" s="104" t="n">
        <f aca="false">AU136+1</f>
        <v>2058</v>
      </c>
      <c r="AW136" s="104" t="n">
        <f aca="false">AV136+1</f>
        <v>2059</v>
      </c>
      <c r="AX136" s="104" t="n">
        <f aca="false">AW136+1</f>
        <v>2060</v>
      </c>
      <c r="AY136" s="104" t="n">
        <f aca="false">AX136+1</f>
        <v>2061</v>
      </c>
      <c r="AZ136" s="104" t="n">
        <f aca="false">AY136+1</f>
        <v>2062</v>
      </c>
      <c r="BA136" s="104" t="n">
        <f aca="false">AZ136+1</f>
        <v>2063</v>
      </c>
      <c r="BB136" s="104" t="n">
        <f aca="false">BA136+1</f>
        <v>2064</v>
      </c>
      <c r="BC136" s="104" t="n">
        <f aca="false">BB136+1</f>
        <v>2065</v>
      </c>
      <c r="BD136" s="104" t="n">
        <f aca="false">BC136+1</f>
        <v>2066</v>
      </c>
      <c r="BE136" s="104" t="n">
        <f aca="false">BD136+1</f>
        <v>2067</v>
      </c>
      <c r="BF136" s="104" t="n">
        <f aca="false">BE136+1</f>
        <v>2068</v>
      </c>
      <c r="BG136" s="104" t="n">
        <f aca="false">BF136+1</f>
        <v>2069</v>
      </c>
      <c r="BH136" s="104" t="n">
        <f aca="false">BG136+1</f>
        <v>2070</v>
      </c>
      <c r="BI136" s="104" t="n">
        <f aca="false">BH136+1</f>
        <v>2071</v>
      </c>
      <c r="BJ136" s="104" t="n">
        <f aca="false">BI136+1</f>
        <v>2072</v>
      </c>
      <c r="BK136" s="104" t="n">
        <f aca="false">BJ136+1</f>
        <v>2073</v>
      </c>
      <c r="BL136" s="104" t="n">
        <f aca="false">BK136+1</f>
        <v>2074</v>
      </c>
      <c r="BM136" s="104" t="n">
        <f aca="false">BL136+1</f>
        <v>2075</v>
      </c>
      <c r="BN136" s="104" t="n">
        <f aca="false">BM136+1</f>
        <v>2076</v>
      </c>
      <c r="BO136" s="104" t="n">
        <f aca="false">BN136+1</f>
        <v>2077</v>
      </c>
      <c r="BP136" s="104" t="n">
        <f aca="false">BO136+1</f>
        <v>2078</v>
      </c>
      <c r="BQ136" s="104" t="n">
        <f aca="false">BP136+1</f>
        <v>2079</v>
      </c>
      <c r="BR136" s="104" t="n">
        <f aca="false">BQ136+1</f>
        <v>2080</v>
      </c>
      <c r="BS136" s="104" t="n">
        <f aca="false">BR136+1</f>
        <v>2081</v>
      </c>
      <c r="BT136" s="104" t="n">
        <f aca="false">BS136+1</f>
        <v>2082</v>
      </c>
      <c r="BU136" s="104" t="n">
        <f aca="false">BT136+1</f>
        <v>2083</v>
      </c>
      <c r="BV136" s="104" t="n">
        <f aca="false">BU136+1</f>
        <v>2084</v>
      </c>
      <c r="BW136" s="105" t="n">
        <f aca="false">BV136+1</f>
        <v>2085</v>
      </c>
      <c r="BX136" s="13"/>
    </row>
    <row r="137" s="135" customFormat="true" ht="15.75" hidden="false" customHeight="false" outlineLevel="0" collapsed="false">
      <c r="A137" s="13"/>
      <c r="B137" s="54" t="s">
        <v>211</v>
      </c>
      <c r="C137" s="55" t="s">
        <v>119</v>
      </c>
      <c r="D137" s="72"/>
      <c r="E137" s="72"/>
      <c r="F137" s="17" t="str">
        <f aca="false">DataSummary!N4</f>
        <v>Baseline</v>
      </c>
      <c r="G137" s="253"/>
      <c r="H137" s="253"/>
      <c r="I137" s="254" t="n">
        <f aca="false">SQRT(2)*NORMSINV(0.5*(InputDataA_GeneralAssumptions!I146+1))</f>
        <v>1.11850719735512</v>
      </c>
      <c r="J137" s="254" t="n">
        <f aca="false">IF(DataSummary!$B$262=1,SQRT(2)*NORMSINV(0.5*(InputDataA_GeneralAssumptions!J146+1)),NORMSINV(0.4)-NORMSINV(EXP(J155)*NORMSDIST(NORMSINV(0.4)-I137)))</f>
        <v>1.11850719735512</v>
      </c>
      <c r="K137" s="254" t="n">
        <f aca="false">IF(DataSummary!$B$262=1,SQRT(2)*NORMSINV(0.5*(InputDataA_GeneralAssumptions!K146+1)),NORMSINV(0.4)-NORMSINV(EXP(K155)*NORMSDIST(NORMSINV(0.4)-J137)))</f>
        <v>1.11850719735512</v>
      </c>
      <c r="L137" s="254" t="n">
        <f aca="false">IF(DataSummary!$B$262=1,SQRT(2)*NORMSINV(0.5*(InputDataA_GeneralAssumptions!L146+1)),NORMSINV(0.4)-NORMSINV(EXP(L155)*NORMSDIST(NORMSINV(0.4)-K137)))</f>
        <v>1.11850719735512</v>
      </c>
      <c r="M137" s="254" t="n">
        <f aca="false">IF(DataSummary!$B$262=1,SQRT(2)*NORMSINV(0.5*(InputDataA_GeneralAssumptions!M146+1)),NORMSINV(0.4)-NORMSINV(EXP(M155)*NORMSDIST(NORMSINV(0.4)-L137)))</f>
        <v>1.11850719735512</v>
      </c>
      <c r="N137" s="254" t="n">
        <f aca="false">IF(DataSummary!$B$262=1,SQRT(2)*NORMSINV(0.5*(InputDataA_GeneralAssumptions!N146+1)),NORMSINV(0.4)-NORMSINV(EXP(N155)*NORMSDIST(NORMSINV(0.4)-M137)))</f>
        <v>1.11850719735512</v>
      </c>
      <c r="O137" s="254" t="n">
        <f aca="false">IF(DataSummary!$B$262=1,SQRT(2)*NORMSINV(0.5*(InputDataA_GeneralAssumptions!O146+1)),NORMSINV(0.4)-NORMSINV(EXP(O155)*NORMSDIST(NORMSINV(0.4)-N137)))</f>
        <v>1.11850719735512</v>
      </c>
      <c r="P137" s="254" t="n">
        <f aca="false">IF(DataSummary!$B$262=1,SQRT(2)*NORMSINV(0.5*(InputDataA_GeneralAssumptions!P146+1)),NORMSINV(0.4)-NORMSINV(EXP(P155)*NORMSDIST(NORMSINV(0.4)-O137)))</f>
        <v>1.11850719735512</v>
      </c>
      <c r="Q137" s="254" t="n">
        <f aca="false">IF(DataSummary!$B$262=1,SQRT(2)*NORMSINV(0.5*(InputDataA_GeneralAssumptions!Q146+1)),NORMSINV(0.4)-NORMSINV(EXP(Q155)*NORMSDIST(NORMSINV(0.4)-P137)))</f>
        <v>1.11850719735512</v>
      </c>
      <c r="R137" s="254" t="n">
        <f aca="false">IF(DataSummary!$B$262=1,SQRT(2)*NORMSINV(0.5*(InputDataA_GeneralAssumptions!R146+1)),NORMSINV(0.4)-NORMSINV(EXP(R155)*NORMSDIST(NORMSINV(0.4)-Q137)))</f>
        <v>1.11850719735512</v>
      </c>
      <c r="S137" s="254" t="n">
        <f aca="false">IF(DataSummary!$B$262=1,SQRT(2)*NORMSINV(0.5*(InputDataA_GeneralAssumptions!S146+1)),NORMSINV(0.4)-NORMSINV(EXP(S155)*NORMSDIST(NORMSINV(0.4)-R137)))</f>
        <v>1.11850719735512</v>
      </c>
      <c r="T137" s="254" t="n">
        <f aca="false">IF(DataSummary!$B$262=1,SQRT(2)*NORMSINV(0.5*(InputDataA_GeneralAssumptions!T146+1)),NORMSINV(0.4)-NORMSINV(EXP(T155)*NORMSDIST(NORMSINV(0.4)-S137)))</f>
        <v>1.11850719735512</v>
      </c>
      <c r="U137" s="254" t="n">
        <f aca="false">IF(DataSummary!$B$262=1,SQRT(2)*NORMSINV(0.5*(InputDataA_GeneralAssumptions!U146+1)),NORMSINV(0.4)-NORMSINV(EXP(U155)*NORMSDIST(NORMSINV(0.4)-T137)))</f>
        <v>1.11850719735512</v>
      </c>
      <c r="V137" s="254" t="n">
        <f aca="false">IF(DataSummary!$B$262=1,SQRT(2)*NORMSINV(0.5*(InputDataA_GeneralAssumptions!V146+1)),NORMSINV(0.4)-NORMSINV(EXP(V155)*NORMSDIST(NORMSINV(0.4)-U137)))</f>
        <v>1.11850719735512</v>
      </c>
      <c r="W137" s="254" t="n">
        <f aca="false">IF(DataSummary!$B$262=1,SQRT(2)*NORMSINV(0.5*(InputDataA_GeneralAssumptions!W146+1)),NORMSINV(0.4)-NORMSINV(EXP(W155)*NORMSDIST(NORMSINV(0.4)-V137)))</f>
        <v>1.11850719735512</v>
      </c>
      <c r="X137" s="254" t="n">
        <f aca="false">IF(DataSummary!$B$262=1,SQRT(2)*NORMSINV(0.5*(InputDataA_GeneralAssumptions!X146+1)),NORMSINV(0.4)-NORMSINV(EXP(X155)*NORMSDIST(NORMSINV(0.4)-W137)))</f>
        <v>1.11850719735512</v>
      </c>
      <c r="Y137" s="254" t="n">
        <f aca="false">IF(DataSummary!$B$262=1,SQRT(2)*NORMSINV(0.5*(InputDataA_GeneralAssumptions!Y146+1)),NORMSINV(0.4)-NORMSINV(EXP(Y155)*NORMSDIST(NORMSINV(0.4)-X137)))</f>
        <v>1.11850719735512</v>
      </c>
      <c r="Z137" s="254" t="n">
        <f aca="false">IF(DataSummary!$B$262=1,SQRT(2)*NORMSINV(0.5*(InputDataA_GeneralAssumptions!Z146+1)),NORMSINV(0.4)-NORMSINV(EXP(Z155)*NORMSDIST(NORMSINV(0.4)-Y137)))</f>
        <v>1.11850719735512</v>
      </c>
      <c r="AA137" s="254" t="n">
        <f aca="false">IF(DataSummary!$B$262=1,SQRT(2)*NORMSINV(0.5*(InputDataA_GeneralAssumptions!AA146+1)),NORMSINV(0.4)-NORMSINV(EXP(AA155)*NORMSDIST(NORMSINV(0.4)-Z137)))</f>
        <v>1.11850719735512</v>
      </c>
      <c r="AB137" s="254" t="n">
        <f aca="false">IF(DataSummary!$B$262=1,SQRT(2)*NORMSINV(0.5*(InputDataA_GeneralAssumptions!AB146+1)),NORMSINV(0.4)-NORMSINV(EXP(AB155)*NORMSDIST(NORMSINV(0.4)-AA137)))</f>
        <v>1.11850719735512</v>
      </c>
      <c r="AC137" s="254" t="n">
        <f aca="false">IF(DataSummary!$B$262=1,SQRT(2)*NORMSINV(0.5*(InputDataA_GeneralAssumptions!AC146+1)),NORMSINV(0.4)-NORMSINV(EXP(AC155)*NORMSDIST(NORMSINV(0.4)-AB137)))</f>
        <v>1.11850719735512</v>
      </c>
      <c r="AD137" s="254" t="n">
        <f aca="false">IF(DataSummary!$B$262=1,SQRT(2)*NORMSINV(0.5*(InputDataA_GeneralAssumptions!AD146+1)),NORMSINV(0.4)-NORMSINV(EXP(AD155)*NORMSDIST(NORMSINV(0.4)-AC137)))</f>
        <v>1.11850719735512</v>
      </c>
      <c r="AE137" s="254" t="n">
        <f aca="false">IF(DataSummary!$B$262=1,SQRT(2)*NORMSINV(0.5*(InputDataA_GeneralAssumptions!AE146+1)),NORMSINV(0.4)-NORMSINV(EXP(AE155)*NORMSDIST(NORMSINV(0.4)-AD137)))</f>
        <v>1.11850719735512</v>
      </c>
      <c r="AF137" s="254" t="n">
        <f aca="false">IF(DataSummary!$B$262=1,SQRT(2)*NORMSINV(0.5*(InputDataA_GeneralAssumptions!AF146+1)),NORMSINV(0.4)-NORMSINV(EXP(AF155)*NORMSDIST(NORMSINV(0.4)-AE137)))</f>
        <v>1.11850719735512</v>
      </c>
      <c r="AG137" s="254" t="n">
        <f aca="false">IF(DataSummary!$B$262=1,SQRT(2)*NORMSINV(0.5*(InputDataA_GeneralAssumptions!AG146+1)),NORMSINV(0.4)-NORMSINV(EXP(AG155)*NORMSDIST(NORMSINV(0.4)-AF137)))</f>
        <v>1.11850719735512</v>
      </c>
      <c r="AH137" s="254" t="n">
        <f aca="false">IF(DataSummary!$B$262=1,SQRT(2)*NORMSINV(0.5*(InputDataA_GeneralAssumptions!AH146+1)),NORMSINV(0.4)-NORMSINV(EXP(AH155)*NORMSDIST(NORMSINV(0.4)-AG137)))</f>
        <v>1.11850719735512</v>
      </c>
      <c r="AI137" s="254" t="n">
        <f aca="false">IF(DataSummary!$B$262=1,SQRT(2)*NORMSINV(0.5*(InputDataA_GeneralAssumptions!AI146+1)),NORMSINV(0.4)-NORMSINV(EXP(AI155)*NORMSDIST(NORMSINV(0.4)-AH137)))</f>
        <v>1.11850719735512</v>
      </c>
      <c r="AJ137" s="254" t="n">
        <f aca="false">IF(DataSummary!$B$262=1,SQRT(2)*NORMSINV(0.5*(InputDataA_GeneralAssumptions!AJ146+1)),NORMSINV(0.4)-NORMSINV(EXP(AJ155)*NORMSDIST(NORMSINV(0.4)-AI137)))</f>
        <v>1.11850719735512</v>
      </c>
      <c r="AK137" s="254" t="n">
        <f aca="false">IF(DataSummary!$B$262=1,SQRT(2)*NORMSINV(0.5*(InputDataA_GeneralAssumptions!AK146+1)),NORMSINV(0.4)-NORMSINV(EXP(AK155)*NORMSDIST(NORMSINV(0.4)-AJ137)))</f>
        <v>1.11850719735512</v>
      </c>
      <c r="AL137" s="254" t="n">
        <f aca="false">IF(DataSummary!$B$262=1,SQRT(2)*NORMSINV(0.5*(InputDataA_GeneralAssumptions!AL146+1)),NORMSINV(0.4)-NORMSINV(EXP(AL155)*NORMSDIST(NORMSINV(0.4)-AK137)))</f>
        <v>1.11850719735512</v>
      </c>
      <c r="AM137" s="254" t="n">
        <f aca="false">IF(DataSummary!$B$262=1,SQRT(2)*NORMSINV(0.5*(InputDataA_GeneralAssumptions!AM146+1)),NORMSINV(0.4)-NORMSINV(EXP(AM155)*NORMSDIST(NORMSINV(0.4)-AL137)))</f>
        <v>1.11850719735512</v>
      </c>
      <c r="AN137" s="254" t="n">
        <f aca="false">IF(DataSummary!$B$262=1,SQRT(2)*NORMSINV(0.5*(InputDataA_GeneralAssumptions!AN146+1)),NORMSINV(0.4)-NORMSINV(EXP(AN155)*NORMSDIST(NORMSINV(0.4)-AM137)))</f>
        <v>1.11850719735512</v>
      </c>
      <c r="AO137" s="254" t="n">
        <f aca="false">IF(DataSummary!$B$262=1,SQRT(2)*NORMSINV(0.5*(InputDataA_GeneralAssumptions!AO146+1)),NORMSINV(0.4)-NORMSINV(EXP(AO155)*NORMSDIST(NORMSINV(0.4)-AN137)))</f>
        <v>1.11850719735512</v>
      </c>
      <c r="AP137" s="254" t="n">
        <f aca="false">IF(DataSummary!$B$262=1,SQRT(2)*NORMSINV(0.5*(InputDataA_GeneralAssumptions!AP146+1)),NORMSINV(0.4)-NORMSINV(EXP(AP155)*NORMSDIST(NORMSINV(0.4)-AO137)))</f>
        <v>1.11850719735512</v>
      </c>
      <c r="AQ137" s="254" t="n">
        <f aca="false">IF(DataSummary!$B$262=1,SQRT(2)*NORMSINV(0.5*(InputDataA_GeneralAssumptions!AQ146+1)),NORMSINV(0.4)-NORMSINV(EXP(AQ155)*NORMSDIST(NORMSINV(0.4)-AP137)))</f>
        <v>1.11850719735512</v>
      </c>
      <c r="AR137" s="254" t="n">
        <f aca="false">IF(DataSummary!$B$262=1,SQRT(2)*NORMSINV(0.5*(InputDataA_GeneralAssumptions!AR146+1)),NORMSINV(0.4)-NORMSINV(EXP(AR155)*NORMSDIST(NORMSINV(0.4)-AQ137)))</f>
        <v>1.11850719735512</v>
      </c>
      <c r="AS137" s="254" t="n">
        <f aca="false">IF(DataSummary!$B$262=1,SQRT(2)*NORMSINV(0.5*(InputDataA_GeneralAssumptions!AS146+1)),NORMSINV(0.4)-NORMSINV(EXP(AS155)*NORMSDIST(NORMSINV(0.4)-AR137)))</f>
        <v>1.11850719735512</v>
      </c>
      <c r="AT137" s="254" t="n">
        <f aca="false">IF(DataSummary!$B$262=1,SQRT(2)*NORMSINV(0.5*(InputDataA_GeneralAssumptions!AT146+1)),NORMSINV(0.4)-NORMSINV(EXP(AT155)*NORMSDIST(NORMSINV(0.4)-AS137)))</f>
        <v>1.11850719735512</v>
      </c>
      <c r="AU137" s="254" t="n">
        <f aca="false">IF(DataSummary!$B$262=1,SQRT(2)*NORMSINV(0.5*(InputDataA_GeneralAssumptions!AU146+1)),NORMSINV(0.4)-NORMSINV(EXP(AU155)*NORMSDIST(NORMSINV(0.4)-AT137)))</f>
        <v>1.11850719735512</v>
      </c>
      <c r="AV137" s="254" t="n">
        <f aca="false">IF(DataSummary!$B$262=1,SQRT(2)*NORMSINV(0.5*(InputDataA_GeneralAssumptions!AV146+1)),NORMSINV(0.4)-NORMSINV(EXP(AV155)*NORMSDIST(NORMSINV(0.4)-AU137)))</f>
        <v>1.11850719735512</v>
      </c>
      <c r="AW137" s="254" t="n">
        <f aca="false">IF(DataSummary!$B$262=1,SQRT(2)*NORMSINV(0.5*(InputDataA_GeneralAssumptions!AW146+1)),NORMSINV(0.4)-NORMSINV(EXP(AW155)*NORMSDIST(NORMSINV(0.4)-AV137)))</f>
        <v>1.11850719735512</v>
      </c>
      <c r="AX137" s="254" t="n">
        <f aca="false">IF(DataSummary!$B$262=1,SQRT(2)*NORMSINV(0.5*(InputDataA_GeneralAssumptions!AX146+1)),NORMSINV(0.4)-NORMSINV(EXP(AX155)*NORMSDIST(NORMSINV(0.4)-AW137)))</f>
        <v>1.11850719735512</v>
      </c>
      <c r="AY137" s="254" t="n">
        <f aca="false">IF(DataSummary!$B$262=1,SQRT(2)*NORMSINV(0.5*(InputDataA_GeneralAssumptions!AY146+1)),NORMSINV(0.4)-NORMSINV(EXP(AY155)*NORMSDIST(NORMSINV(0.4)-AX137)))</f>
        <v>1.11850719735512</v>
      </c>
      <c r="AZ137" s="254" t="n">
        <f aca="false">IF(DataSummary!$B$262=1,SQRT(2)*NORMSINV(0.5*(InputDataA_GeneralAssumptions!AZ146+1)),NORMSINV(0.4)-NORMSINV(EXP(AZ155)*NORMSDIST(NORMSINV(0.4)-AY137)))</f>
        <v>1.11850719735512</v>
      </c>
      <c r="BA137" s="254" t="n">
        <f aca="false">IF(DataSummary!$B$262=1,SQRT(2)*NORMSINV(0.5*(InputDataA_GeneralAssumptions!BA146+1)),NORMSINV(0.4)-NORMSINV(EXP(BA155)*NORMSDIST(NORMSINV(0.4)-AZ137)))</f>
        <v>1.11850719735512</v>
      </c>
      <c r="BB137" s="254" t="n">
        <f aca="false">IF(DataSummary!$B$262=1,SQRT(2)*NORMSINV(0.5*(InputDataA_GeneralAssumptions!BB146+1)),NORMSINV(0.4)-NORMSINV(EXP(BB155)*NORMSDIST(NORMSINV(0.4)-BA137)))</f>
        <v>1.11850719735512</v>
      </c>
      <c r="BC137" s="254" t="n">
        <f aca="false">IF(DataSummary!$B$262=1,SQRT(2)*NORMSINV(0.5*(InputDataA_GeneralAssumptions!BC146+1)),NORMSINV(0.4)-NORMSINV(EXP(BC155)*NORMSDIST(NORMSINV(0.4)-BB137)))</f>
        <v>1.11850719735512</v>
      </c>
      <c r="BD137" s="254" t="n">
        <f aca="false">IF(DataSummary!$B$262=1,SQRT(2)*NORMSINV(0.5*(InputDataA_GeneralAssumptions!BD146+1)),NORMSINV(0.4)-NORMSINV(EXP(BD155)*NORMSDIST(NORMSINV(0.4)-BC137)))</f>
        <v>1.11850719735512</v>
      </c>
      <c r="BE137" s="254" t="n">
        <f aca="false">IF(DataSummary!$B$262=1,SQRT(2)*NORMSINV(0.5*(InputDataA_GeneralAssumptions!BE146+1)),NORMSINV(0.4)-NORMSINV(EXP(BE155)*NORMSDIST(NORMSINV(0.4)-BD137)))</f>
        <v>1.11850719735512</v>
      </c>
      <c r="BF137" s="254" t="n">
        <f aca="false">IF(DataSummary!$B$262=1,SQRT(2)*NORMSINV(0.5*(InputDataA_GeneralAssumptions!BF146+1)),NORMSINV(0.4)-NORMSINV(EXP(BF155)*NORMSDIST(NORMSINV(0.4)-BE137)))</f>
        <v>1.11850719735512</v>
      </c>
      <c r="BG137" s="254" t="n">
        <f aca="false">IF(DataSummary!$B$262=1,SQRT(2)*NORMSINV(0.5*(InputDataA_GeneralAssumptions!BG146+1)),NORMSINV(0.4)-NORMSINV(EXP(BG155)*NORMSDIST(NORMSINV(0.4)-BF137)))</f>
        <v>1.11850719735512</v>
      </c>
      <c r="BH137" s="254" t="n">
        <f aca="false">IF(DataSummary!$B$262=1,SQRT(2)*NORMSINV(0.5*(InputDataA_GeneralAssumptions!BH146+1)),NORMSINV(0.4)-NORMSINV(EXP(BH155)*NORMSDIST(NORMSINV(0.4)-BG137)))</f>
        <v>1.11850719735512</v>
      </c>
      <c r="BI137" s="254" t="n">
        <f aca="false">IF(DataSummary!$B$262=1,SQRT(2)*NORMSINV(0.5*(InputDataA_GeneralAssumptions!BI146+1)),NORMSINV(0.4)-NORMSINV(EXP(BI155)*NORMSDIST(NORMSINV(0.4)-BH137)))</f>
        <v>1.11850719735512</v>
      </c>
      <c r="BJ137" s="254" t="n">
        <f aca="false">IF(DataSummary!$B$262=1,SQRT(2)*NORMSINV(0.5*(InputDataA_GeneralAssumptions!BJ146+1)),NORMSINV(0.4)-NORMSINV(EXP(BJ155)*NORMSDIST(NORMSINV(0.4)-BI137)))</f>
        <v>1.11850719735512</v>
      </c>
      <c r="BK137" s="254" t="n">
        <f aca="false">IF(DataSummary!$B$262=1,SQRT(2)*NORMSINV(0.5*(InputDataA_GeneralAssumptions!BK146+1)),NORMSINV(0.4)-NORMSINV(EXP(BK155)*NORMSDIST(NORMSINV(0.4)-BJ137)))</f>
        <v>1.11850719735512</v>
      </c>
      <c r="BL137" s="254" t="n">
        <f aca="false">IF(DataSummary!$B$262=1,SQRT(2)*NORMSINV(0.5*(InputDataA_GeneralAssumptions!BL146+1)),NORMSINV(0.4)-NORMSINV(EXP(BL155)*NORMSDIST(NORMSINV(0.4)-BK137)))</f>
        <v>1.11850719735512</v>
      </c>
      <c r="BM137" s="254" t="n">
        <f aca="false">IF(DataSummary!$B$262=1,SQRT(2)*NORMSINV(0.5*(InputDataA_GeneralAssumptions!BM146+1)),NORMSINV(0.4)-NORMSINV(EXP(BM155)*NORMSDIST(NORMSINV(0.4)-BL137)))</f>
        <v>1.11850719735512</v>
      </c>
      <c r="BN137" s="254" t="n">
        <f aca="false">IF(DataSummary!$B$262=1,SQRT(2)*NORMSINV(0.5*(InputDataA_GeneralAssumptions!BN146+1)),NORMSINV(0.4)-NORMSINV(EXP(BN155)*NORMSDIST(NORMSINV(0.4)-BM137)))</f>
        <v>1.11850719735512</v>
      </c>
      <c r="BO137" s="254" t="n">
        <f aca="false">IF(DataSummary!$B$262=1,SQRT(2)*NORMSINV(0.5*(InputDataA_GeneralAssumptions!BO146+1)),NORMSINV(0.4)-NORMSINV(EXP(BO155)*NORMSDIST(NORMSINV(0.4)-BN137)))</f>
        <v>1.11850719735512</v>
      </c>
      <c r="BP137" s="254" t="n">
        <f aca="false">IF(DataSummary!$B$262=1,SQRT(2)*NORMSINV(0.5*(InputDataA_GeneralAssumptions!BP146+1)),NORMSINV(0.4)-NORMSINV(EXP(BP155)*NORMSDIST(NORMSINV(0.4)-BO137)))</f>
        <v>1.11850719735512</v>
      </c>
      <c r="BQ137" s="254" t="n">
        <f aca="false">IF(DataSummary!$B$262=1,SQRT(2)*NORMSINV(0.5*(InputDataA_GeneralAssumptions!BQ146+1)),NORMSINV(0.4)-NORMSINV(EXP(BQ155)*NORMSDIST(NORMSINV(0.4)-BP137)))</f>
        <v>1.11850719735512</v>
      </c>
      <c r="BR137" s="254" t="n">
        <f aca="false">IF(DataSummary!$B$262=1,SQRT(2)*NORMSINV(0.5*(InputDataA_GeneralAssumptions!BR146+1)),NORMSINV(0.4)-NORMSINV(EXP(BR155)*NORMSDIST(NORMSINV(0.4)-BQ137)))</f>
        <v>1.11850719735512</v>
      </c>
      <c r="BS137" s="254" t="n">
        <f aca="false">IF(DataSummary!$B$262=1,SQRT(2)*NORMSINV(0.5*(InputDataA_GeneralAssumptions!BS146+1)),NORMSINV(0.4)-NORMSINV(EXP(BS155)*NORMSDIST(NORMSINV(0.4)-BR137)))</f>
        <v>1.11850719735512</v>
      </c>
      <c r="BT137" s="254" t="n">
        <f aca="false">IF(DataSummary!$B$262=1,SQRT(2)*NORMSINV(0.5*(InputDataA_GeneralAssumptions!BT146+1)),NORMSINV(0.4)-NORMSINV(EXP(BT155)*NORMSDIST(NORMSINV(0.4)-BS137)))</f>
        <v>1.11850719735512</v>
      </c>
      <c r="BU137" s="254" t="n">
        <f aca="false">IF(DataSummary!$B$262=1,SQRT(2)*NORMSINV(0.5*(InputDataA_GeneralAssumptions!BU146+1)),NORMSINV(0.4)-NORMSINV(EXP(BU155)*NORMSDIST(NORMSINV(0.4)-BT137)))</f>
        <v>1.11850719735512</v>
      </c>
      <c r="BV137" s="254" t="n">
        <f aca="false">IF(DataSummary!$B$262=1,SQRT(2)*NORMSINV(0.5*(InputDataA_GeneralAssumptions!BV146+1)),NORMSINV(0.4)-NORMSINV(EXP(BV155)*NORMSDIST(NORMSINV(0.4)-BU137)))</f>
        <v>1.11850719735512</v>
      </c>
      <c r="BW137" s="254" t="n">
        <f aca="false">IF(DataSummary!$B$262=1,SQRT(2)*NORMSINV(0.5*(InputDataA_GeneralAssumptions!BW146+1)),NORMSINV(0.4)-NORMSINV(EXP(BW155)*NORMSDIST(NORMSINV(0.4)-BV137)))</f>
        <v>1.11850719735512</v>
      </c>
      <c r="BX137" s="13"/>
    </row>
    <row r="138" s="135" customFormat="true" ht="15.75" hidden="false" customHeight="false" outlineLevel="0" collapsed="false">
      <c r="A138" s="13"/>
      <c r="B138" s="54" t="str">
        <f aca="false">"Initial Gini coefficient (Preloaded, from "&amp;DataSummary!E256&amp;" from year "&amp;DataSummary!D256&amp;")"</f>
        <v>Initial Gini coefficient (Preloaded, from WDI from year 2015)</v>
      </c>
      <c r="C138" s="87" t="s">
        <v>212</v>
      </c>
      <c r="D138" s="113" t="n">
        <f aca="false">IF(ISNUMBER(DataSummary!B256)=TRUE(),DataSummary!B256,".")</f>
        <v>0.571</v>
      </c>
      <c r="E138" s="113"/>
      <c r="F138" s="255" t="str">
        <f aca="false">DataSummary!N5</f>
        <v>Scenario</v>
      </c>
      <c r="G138" s="253"/>
      <c r="H138" s="253"/>
      <c r="I138" s="254" t="n">
        <f aca="false">SQRT(2)*NORMSINV(0.5*(InputDataA_GeneralAssumptions!I150+1))</f>
        <v>1.11850719735512</v>
      </c>
      <c r="J138" s="254" t="n">
        <f aca="false">IF(DataSummary!$B$262=1,SQRT(2)*NORMSINV(0.5*(InputDataA_GeneralAssumptions!J150+1)),NORMSINV(0.4)-NORMSINV(EXP(J159)*NORMSDIST(NORMSINV(0.4)-I138)))</f>
        <v>1.11850719735512</v>
      </c>
      <c r="K138" s="254" t="n">
        <f aca="false">IF(DataSummary!$B$262=1,SQRT(2)*NORMSINV(0.5*(InputDataA_GeneralAssumptions!K150+1)),NORMSINV(0.4)-NORMSINV(EXP(K159)*NORMSDIST(NORMSINV(0.4)-J138)))</f>
        <v>1.11850719735512</v>
      </c>
      <c r="L138" s="254" t="n">
        <f aca="false">IF(DataSummary!$B$262=1,SQRT(2)*NORMSINV(0.5*(InputDataA_GeneralAssumptions!L150+1)),NORMSINV(0.4)-NORMSINV(EXP(L159)*NORMSDIST(NORMSINV(0.4)-K138)))</f>
        <v>1.11850719735512</v>
      </c>
      <c r="M138" s="254" t="n">
        <f aca="false">IF(DataSummary!$B$262=1,SQRT(2)*NORMSINV(0.5*(InputDataA_GeneralAssumptions!M150+1)),NORMSINV(0.4)-NORMSINV(EXP(M159)*NORMSDIST(NORMSINV(0.4)-L138)))</f>
        <v>1.11850719735512</v>
      </c>
      <c r="N138" s="254" t="n">
        <f aca="false">IF(DataSummary!$B$262=1,SQRT(2)*NORMSINV(0.5*(InputDataA_GeneralAssumptions!N150+1)),NORMSINV(0.4)-NORMSINV(EXP(N159)*NORMSDIST(NORMSINV(0.4)-M138)))</f>
        <v>1.11850719735512</v>
      </c>
      <c r="O138" s="254" t="n">
        <f aca="false">IF(DataSummary!$B$262=1,SQRT(2)*NORMSINV(0.5*(InputDataA_GeneralAssumptions!O150+1)),NORMSINV(0.4)-NORMSINV(EXP(O159)*NORMSDIST(NORMSINV(0.4)-N138)))</f>
        <v>1.11850719735512</v>
      </c>
      <c r="P138" s="254" t="n">
        <f aca="false">IF(DataSummary!$B$262=1,SQRT(2)*NORMSINV(0.5*(InputDataA_GeneralAssumptions!P150+1)),NORMSINV(0.4)-NORMSINV(EXP(P159)*NORMSDIST(NORMSINV(0.4)-O138)))</f>
        <v>1.11850719735512</v>
      </c>
      <c r="Q138" s="254" t="n">
        <f aca="false">IF(DataSummary!$B$262=1,SQRT(2)*NORMSINV(0.5*(InputDataA_GeneralAssumptions!Q150+1)),NORMSINV(0.4)-NORMSINV(EXP(Q159)*NORMSDIST(NORMSINV(0.4)-P138)))</f>
        <v>1.11850719735512</v>
      </c>
      <c r="R138" s="254" t="n">
        <f aca="false">IF(DataSummary!$B$262=1,SQRT(2)*NORMSINV(0.5*(InputDataA_GeneralAssumptions!R150+1)),NORMSINV(0.4)-NORMSINV(EXP(R159)*NORMSDIST(NORMSINV(0.4)-Q138)))</f>
        <v>1.11850719735512</v>
      </c>
      <c r="S138" s="254" t="n">
        <f aca="false">IF(DataSummary!$B$262=1,SQRT(2)*NORMSINV(0.5*(InputDataA_GeneralAssumptions!S150+1)),NORMSINV(0.4)-NORMSINV(EXP(S159)*NORMSDIST(NORMSINV(0.4)-R138)))</f>
        <v>1.11850719735512</v>
      </c>
      <c r="T138" s="254" t="n">
        <f aca="false">IF(DataSummary!$B$262=1,SQRT(2)*NORMSINV(0.5*(InputDataA_GeneralAssumptions!T150+1)),NORMSINV(0.4)-NORMSINV(EXP(T159)*NORMSDIST(NORMSINV(0.4)-S138)))</f>
        <v>1.11850719735512</v>
      </c>
      <c r="U138" s="254" t="n">
        <f aca="false">IF(DataSummary!$B$262=1,SQRT(2)*NORMSINV(0.5*(InputDataA_GeneralAssumptions!U150+1)),NORMSINV(0.4)-NORMSINV(EXP(U159)*NORMSDIST(NORMSINV(0.4)-T138)))</f>
        <v>1.11850719735512</v>
      </c>
      <c r="V138" s="254" t="n">
        <f aca="false">IF(DataSummary!$B$262=1,SQRT(2)*NORMSINV(0.5*(InputDataA_GeneralAssumptions!V150+1)),NORMSINV(0.4)-NORMSINV(EXP(V159)*NORMSDIST(NORMSINV(0.4)-U138)))</f>
        <v>1.11850719735512</v>
      </c>
      <c r="W138" s="254" t="n">
        <f aca="false">IF(DataSummary!$B$262=1,SQRT(2)*NORMSINV(0.5*(InputDataA_GeneralAssumptions!W150+1)),NORMSINV(0.4)-NORMSINV(EXP(W159)*NORMSDIST(NORMSINV(0.4)-V138)))</f>
        <v>1.11850719735512</v>
      </c>
      <c r="X138" s="254" t="n">
        <f aca="false">IF(DataSummary!$B$262=1,SQRT(2)*NORMSINV(0.5*(InputDataA_GeneralAssumptions!X150+1)),NORMSINV(0.4)-NORMSINV(EXP(X159)*NORMSDIST(NORMSINV(0.4)-W138)))</f>
        <v>1.11850719735512</v>
      </c>
      <c r="Y138" s="254" t="n">
        <f aca="false">IF(DataSummary!$B$262=1,SQRT(2)*NORMSINV(0.5*(InputDataA_GeneralAssumptions!Y150+1)),NORMSINV(0.4)-NORMSINV(EXP(Y159)*NORMSDIST(NORMSINV(0.4)-X138)))</f>
        <v>1.11850719735512</v>
      </c>
      <c r="Z138" s="254" t="n">
        <f aca="false">IF(DataSummary!$B$262=1,SQRT(2)*NORMSINV(0.5*(InputDataA_GeneralAssumptions!Z150+1)),NORMSINV(0.4)-NORMSINV(EXP(Z159)*NORMSDIST(NORMSINV(0.4)-Y138)))</f>
        <v>1.11850719735512</v>
      </c>
      <c r="AA138" s="254" t="n">
        <f aca="false">IF(DataSummary!$B$262=1,SQRT(2)*NORMSINV(0.5*(InputDataA_GeneralAssumptions!AA150+1)),NORMSINV(0.4)-NORMSINV(EXP(AA159)*NORMSDIST(NORMSINV(0.4)-Z138)))</f>
        <v>1.11850719735512</v>
      </c>
      <c r="AB138" s="254" t="n">
        <f aca="false">IF(DataSummary!$B$262=1,SQRT(2)*NORMSINV(0.5*(InputDataA_GeneralAssumptions!AB150+1)),NORMSINV(0.4)-NORMSINV(EXP(AB159)*NORMSDIST(NORMSINV(0.4)-AA138)))</f>
        <v>1.11850719735512</v>
      </c>
      <c r="AC138" s="254" t="n">
        <f aca="false">IF(DataSummary!$B$262=1,SQRT(2)*NORMSINV(0.5*(InputDataA_GeneralAssumptions!AC150+1)),NORMSINV(0.4)-NORMSINV(EXP(AC159)*NORMSDIST(NORMSINV(0.4)-AB138)))</f>
        <v>1.11850719735512</v>
      </c>
      <c r="AD138" s="254" t="n">
        <f aca="false">IF(DataSummary!$B$262=1,SQRT(2)*NORMSINV(0.5*(InputDataA_GeneralAssumptions!AD150+1)),NORMSINV(0.4)-NORMSINV(EXP(AD159)*NORMSDIST(NORMSINV(0.4)-AC138)))</f>
        <v>1.11850719735512</v>
      </c>
      <c r="AE138" s="254" t="n">
        <f aca="false">IF(DataSummary!$B$262=1,SQRT(2)*NORMSINV(0.5*(InputDataA_GeneralAssumptions!AE150+1)),NORMSINV(0.4)-NORMSINV(EXP(AE159)*NORMSDIST(NORMSINV(0.4)-AD138)))</f>
        <v>1.11850719735512</v>
      </c>
      <c r="AF138" s="254" t="n">
        <f aca="false">IF(DataSummary!$B$262=1,SQRT(2)*NORMSINV(0.5*(InputDataA_GeneralAssumptions!AF150+1)),NORMSINV(0.4)-NORMSINV(EXP(AF159)*NORMSDIST(NORMSINV(0.4)-AE138)))</f>
        <v>1.11850719735512</v>
      </c>
      <c r="AG138" s="254" t="n">
        <f aca="false">IF(DataSummary!$B$262=1,SQRT(2)*NORMSINV(0.5*(InputDataA_GeneralAssumptions!AG150+1)),NORMSINV(0.4)-NORMSINV(EXP(AG159)*NORMSDIST(NORMSINV(0.4)-AF138)))</f>
        <v>1.11850719735512</v>
      </c>
      <c r="AH138" s="254" t="n">
        <f aca="false">IF(DataSummary!$B$262=1,SQRT(2)*NORMSINV(0.5*(InputDataA_GeneralAssumptions!AH150+1)),NORMSINV(0.4)-NORMSINV(EXP(AH159)*NORMSDIST(NORMSINV(0.4)-AG138)))</f>
        <v>1.11850719735512</v>
      </c>
      <c r="AI138" s="254" t="n">
        <f aca="false">IF(DataSummary!$B$262=1,SQRT(2)*NORMSINV(0.5*(InputDataA_GeneralAssumptions!AI150+1)),NORMSINV(0.4)-NORMSINV(EXP(AI159)*NORMSDIST(NORMSINV(0.4)-AH138)))</f>
        <v>1.11850719735512</v>
      </c>
      <c r="AJ138" s="254" t="n">
        <f aca="false">IF(DataSummary!$B$262=1,SQRT(2)*NORMSINV(0.5*(InputDataA_GeneralAssumptions!AJ150+1)),NORMSINV(0.4)-NORMSINV(EXP(AJ159)*NORMSDIST(NORMSINV(0.4)-AI138)))</f>
        <v>1.11850719735512</v>
      </c>
      <c r="AK138" s="254" t="n">
        <f aca="false">IF(DataSummary!$B$262=1,SQRT(2)*NORMSINV(0.5*(InputDataA_GeneralAssumptions!AK150+1)),NORMSINV(0.4)-NORMSINV(EXP(AK159)*NORMSDIST(NORMSINV(0.4)-AJ138)))</f>
        <v>1.11850719735512</v>
      </c>
      <c r="AL138" s="254" t="n">
        <f aca="false">IF(DataSummary!$B$262=1,SQRT(2)*NORMSINV(0.5*(InputDataA_GeneralAssumptions!AL150+1)),NORMSINV(0.4)-NORMSINV(EXP(AL159)*NORMSDIST(NORMSINV(0.4)-AK138)))</f>
        <v>1.11850719735512</v>
      </c>
      <c r="AM138" s="254" t="n">
        <f aca="false">IF(DataSummary!$B$262=1,SQRT(2)*NORMSINV(0.5*(InputDataA_GeneralAssumptions!AM150+1)),NORMSINV(0.4)-NORMSINV(EXP(AM159)*NORMSDIST(NORMSINV(0.4)-AL138)))</f>
        <v>1.11850719735512</v>
      </c>
      <c r="AN138" s="254" t="n">
        <f aca="false">IF(DataSummary!$B$262=1,SQRT(2)*NORMSINV(0.5*(InputDataA_GeneralAssumptions!AN150+1)),NORMSINV(0.4)-NORMSINV(EXP(AN159)*NORMSDIST(NORMSINV(0.4)-AM138)))</f>
        <v>1.11850719735512</v>
      </c>
      <c r="AO138" s="254" t="n">
        <f aca="false">IF(DataSummary!$B$262=1,SQRT(2)*NORMSINV(0.5*(InputDataA_GeneralAssumptions!AO150+1)),NORMSINV(0.4)-NORMSINV(EXP(AO159)*NORMSDIST(NORMSINV(0.4)-AN138)))</f>
        <v>1.11850719735512</v>
      </c>
      <c r="AP138" s="254" t="n">
        <f aca="false">IF(DataSummary!$B$262=1,SQRT(2)*NORMSINV(0.5*(InputDataA_GeneralAssumptions!AP150+1)),NORMSINV(0.4)-NORMSINV(EXP(AP159)*NORMSDIST(NORMSINV(0.4)-AO138)))</f>
        <v>1.11850719735512</v>
      </c>
      <c r="AQ138" s="254" t="n">
        <f aca="false">IF(DataSummary!$B$262=1,SQRT(2)*NORMSINV(0.5*(InputDataA_GeneralAssumptions!AQ150+1)),NORMSINV(0.4)-NORMSINV(EXP(AQ159)*NORMSDIST(NORMSINV(0.4)-AP138)))</f>
        <v>1.11850719735512</v>
      </c>
      <c r="AR138" s="254" t="n">
        <f aca="false">IF(DataSummary!$B$262=1,SQRT(2)*NORMSINV(0.5*(InputDataA_GeneralAssumptions!AR150+1)),NORMSINV(0.4)-NORMSINV(EXP(AR159)*NORMSDIST(NORMSINV(0.4)-AQ138)))</f>
        <v>1.11850719735512</v>
      </c>
      <c r="AS138" s="254" t="n">
        <f aca="false">IF(DataSummary!$B$262=1,SQRT(2)*NORMSINV(0.5*(InputDataA_GeneralAssumptions!AS150+1)),NORMSINV(0.4)-NORMSINV(EXP(AS159)*NORMSDIST(NORMSINV(0.4)-AR138)))</f>
        <v>1.11850719735512</v>
      </c>
      <c r="AT138" s="254" t="n">
        <f aca="false">IF(DataSummary!$B$262=1,SQRT(2)*NORMSINV(0.5*(InputDataA_GeneralAssumptions!AT150+1)),NORMSINV(0.4)-NORMSINV(EXP(AT159)*NORMSDIST(NORMSINV(0.4)-AS138)))</f>
        <v>1.11850719735512</v>
      </c>
      <c r="AU138" s="254" t="n">
        <f aca="false">IF(DataSummary!$B$262=1,SQRT(2)*NORMSINV(0.5*(InputDataA_GeneralAssumptions!AU150+1)),NORMSINV(0.4)-NORMSINV(EXP(AU159)*NORMSDIST(NORMSINV(0.4)-AT138)))</f>
        <v>1.11850719735512</v>
      </c>
      <c r="AV138" s="254" t="n">
        <f aca="false">IF(DataSummary!$B$262=1,SQRT(2)*NORMSINV(0.5*(InputDataA_GeneralAssumptions!AV150+1)),NORMSINV(0.4)-NORMSINV(EXP(AV159)*NORMSDIST(NORMSINV(0.4)-AU138)))</f>
        <v>1.11850719735512</v>
      </c>
      <c r="AW138" s="254" t="n">
        <f aca="false">IF(DataSummary!$B$262=1,SQRT(2)*NORMSINV(0.5*(InputDataA_GeneralAssumptions!AW150+1)),NORMSINV(0.4)-NORMSINV(EXP(AW159)*NORMSDIST(NORMSINV(0.4)-AV138)))</f>
        <v>1.11850719735512</v>
      </c>
      <c r="AX138" s="254" t="n">
        <f aca="false">IF(DataSummary!$B$262=1,SQRT(2)*NORMSINV(0.5*(InputDataA_GeneralAssumptions!AX150+1)),NORMSINV(0.4)-NORMSINV(EXP(AX159)*NORMSDIST(NORMSINV(0.4)-AW138)))</f>
        <v>1.11850719735512</v>
      </c>
      <c r="AY138" s="254" t="n">
        <f aca="false">IF(DataSummary!$B$262=1,SQRT(2)*NORMSINV(0.5*(InputDataA_GeneralAssumptions!AY150+1)),NORMSINV(0.4)-NORMSINV(EXP(AY159)*NORMSDIST(NORMSINV(0.4)-AX138)))</f>
        <v>1.11850719735512</v>
      </c>
      <c r="AZ138" s="254" t="n">
        <f aca="false">IF(DataSummary!$B$262=1,SQRT(2)*NORMSINV(0.5*(InputDataA_GeneralAssumptions!AZ150+1)),NORMSINV(0.4)-NORMSINV(EXP(AZ159)*NORMSDIST(NORMSINV(0.4)-AY138)))</f>
        <v>1.11850719735512</v>
      </c>
      <c r="BA138" s="254" t="n">
        <f aca="false">IF(DataSummary!$B$262=1,SQRT(2)*NORMSINV(0.5*(InputDataA_GeneralAssumptions!BA150+1)),NORMSINV(0.4)-NORMSINV(EXP(BA159)*NORMSDIST(NORMSINV(0.4)-AZ138)))</f>
        <v>1.11850719735512</v>
      </c>
      <c r="BB138" s="254" t="n">
        <f aca="false">IF(DataSummary!$B$262=1,SQRT(2)*NORMSINV(0.5*(InputDataA_GeneralAssumptions!BB150+1)),NORMSINV(0.4)-NORMSINV(EXP(BB159)*NORMSDIST(NORMSINV(0.4)-BA138)))</f>
        <v>1.11850719735512</v>
      </c>
      <c r="BC138" s="254" t="n">
        <f aca="false">IF(DataSummary!$B$262=1,SQRT(2)*NORMSINV(0.5*(InputDataA_GeneralAssumptions!BC150+1)),NORMSINV(0.4)-NORMSINV(EXP(BC159)*NORMSDIST(NORMSINV(0.4)-BB138)))</f>
        <v>1.11850719735512</v>
      </c>
      <c r="BD138" s="254" t="n">
        <f aca="false">IF(DataSummary!$B$262=1,SQRT(2)*NORMSINV(0.5*(InputDataA_GeneralAssumptions!BD150+1)),NORMSINV(0.4)-NORMSINV(EXP(BD159)*NORMSDIST(NORMSINV(0.4)-BC138)))</f>
        <v>1.11850719735512</v>
      </c>
      <c r="BE138" s="254" t="n">
        <f aca="false">IF(DataSummary!$B$262=1,SQRT(2)*NORMSINV(0.5*(InputDataA_GeneralAssumptions!BE150+1)),NORMSINV(0.4)-NORMSINV(EXP(BE159)*NORMSDIST(NORMSINV(0.4)-BD138)))</f>
        <v>1.11850719735512</v>
      </c>
      <c r="BF138" s="254" t="n">
        <f aca="false">IF(DataSummary!$B$262=1,SQRT(2)*NORMSINV(0.5*(InputDataA_GeneralAssumptions!BF150+1)),NORMSINV(0.4)-NORMSINV(EXP(BF159)*NORMSDIST(NORMSINV(0.4)-BE138)))</f>
        <v>1.11850719735512</v>
      </c>
      <c r="BG138" s="254" t="n">
        <f aca="false">IF(DataSummary!$B$262=1,SQRT(2)*NORMSINV(0.5*(InputDataA_GeneralAssumptions!BG150+1)),NORMSINV(0.4)-NORMSINV(EXP(BG159)*NORMSDIST(NORMSINV(0.4)-BF138)))</f>
        <v>1.11850719735512</v>
      </c>
      <c r="BH138" s="254" t="n">
        <f aca="false">IF(DataSummary!$B$262=1,SQRT(2)*NORMSINV(0.5*(InputDataA_GeneralAssumptions!BH150+1)),NORMSINV(0.4)-NORMSINV(EXP(BH159)*NORMSDIST(NORMSINV(0.4)-BG138)))</f>
        <v>1.11850719735512</v>
      </c>
      <c r="BI138" s="254" t="n">
        <f aca="false">IF(DataSummary!$B$262=1,SQRT(2)*NORMSINV(0.5*(InputDataA_GeneralAssumptions!BI150+1)),NORMSINV(0.4)-NORMSINV(EXP(BI159)*NORMSDIST(NORMSINV(0.4)-BH138)))</f>
        <v>1.11850719735512</v>
      </c>
      <c r="BJ138" s="254" t="n">
        <f aca="false">IF(DataSummary!$B$262=1,SQRT(2)*NORMSINV(0.5*(InputDataA_GeneralAssumptions!BJ150+1)),NORMSINV(0.4)-NORMSINV(EXP(BJ159)*NORMSDIST(NORMSINV(0.4)-BI138)))</f>
        <v>1.11850719735512</v>
      </c>
      <c r="BK138" s="254" t="n">
        <f aca="false">IF(DataSummary!$B$262=1,SQRT(2)*NORMSINV(0.5*(InputDataA_GeneralAssumptions!BK150+1)),NORMSINV(0.4)-NORMSINV(EXP(BK159)*NORMSDIST(NORMSINV(0.4)-BJ138)))</f>
        <v>1.11850719735512</v>
      </c>
      <c r="BL138" s="254" t="n">
        <f aca="false">IF(DataSummary!$B$262=1,SQRT(2)*NORMSINV(0.5*(InputDataA_GeneralAssumptions!BL150+1)),NORMSINV(0.4)-NORMSINV(EXP(BL159)*NORMSDIST(NORMSINV(0.4)-BK138)))</f>
        <v>1.11850719735512</v>
      </c>
      <c r="BM138" s="254" t="n">
        <f aca="false">IF(DataSummary!$B$262=1,SQRT(2)*NORMSINV(0.5*(InputDataA_GeneralAssumptions!BM150+1)),NORMSINV(0.4)-NORMSINV(EXP(BM159)*NORMSDIST(NORMSINV(0.4)-BL138)))</f>
        <v>1.11850719735512</v>
      </c>
      <c r="BN138" s="254" t="n">
        <f aca="false">IF(DataSummary!$B$262=1,SQRT(2)*NORMSINV(0.5*(InputDataA_GeneralAssumptions!BN150+1)),NORMSINV(0.4)-NORMSINV(EXP(BN159)*NORMSDIST(NORMSINV(0.4)-BM138)))</f>
        <v>1.11850719735512</v>
      </c>
      <c r="BO138" s="254" t="n">
        <f aca="false">IF(DataSummary!$B$262=1,SQRT(2)*NORMSINV(0.5*(InputDataA_GeneralAssumptions!BO150+1)),NORMSINV(0.4)-NORMSINV(EXP(BO159)*NORMSDIST(NORMSINV(0.4)-BN138)))</f>
        <v>1.11850719735512</v>
      </c>
      <c r="BP138" s="254" t="n">
        <f aca="false">IF(DataSummary!$B$262=1,SQRT(2)*NORMSINV(0.5*(InputDataA_GeneralAssumptions!BP150+1)),NORMSINV(0.4)-NORMSINV(EXP(BP159)*NORMSDIST(NORMSINV(0.4)-BO138)))</f>
        <v>1.11850719735512</v>
      </c>
      <c r="BQ138" s="254" t="n">
        <f aca="false">IF(DataSummary!$B$262=1,SQRT(2)*NORMSINV(0.5*(InputDataA_GeneralAssumptions!BQ150+1)),NORMSINV(0.4)-NORMSINV(EXP(BQ159)*NORMSDIST(NORMSINV(0.4)-BP138)))</f>
        <v>1.11850719735512</v>
      </c>
      <c r="BR138" s="254" t="n">
        <f aca="false">IF(DataSummary!$B$262=1,SQRT(2)*NORMSINV(0.5*(InputDataA_GeneralAssumptions!BR150+1)),NORMSINV(0.4)-NORMSINV(EXP(BR159)*NORMSDIST(NORMSINV(0.4)-BQ138)))</f>
        <v>1.11850719735512</v>
      </c>
      <c r="BS138" s="254" t="n">
        <f aca="false">IF(DataSummary!$B$262=1,SQRT(2)*NORMSINV(0.5*(InputDataA_GeneralAssumptions!BS150+1)),NORMSINV(0.4)-NORMSINV(EXP(BS159)*NORMSDIST(NORMSINV(0.4)-BR138)))</f>
        <v>1.11850719735512</v>
      </c>
      <c r="BT138" s="254" t="n">
        <f aca="false">IF(DataSummary!$B$262=1,SQRT(2)*NORMSINV(0.5*(InputDataA_GeneralAssumptions!BT150+1)),NORMSINV(0.4)-NORMSINV(EXP(BT159)*NORMSDIST(NORMSINV(0.4)-BS138)))</f>
        <v>1.11850719735512</v>
      </c>
      <c r="BU138" s="254" t="n">
        <f aca="false">IF(DataSummary!$B$262=1,SQRT(2)*NORMSINV(0.5*(InputDataA_GeneralAssumptions!BU150+1)),NORMSINV(0.4)-NORMSINV(EXP(BU159)*NORMSDIST(NORMSINV(0.4)-BT138)))</f>
        <v>1.11850719735512</v>
      </c>
      <c r="BV138" s="254" t="n">
        <f aca="false">IF(DataSummary!$B$262=1,SQRT(2)*NORMSINV(0.5*(InputDataA_GeneralAssumptions!BV150+1)),NORMSINV(0.4)-NORMSINV(EXP(BV159)*NORMSDIST(NORMSINV(0.4)-BU138)))</f>
        <v>1.11850719735512</v>
      </c>
      <c r="BW138" s="254" t="n">
        <f aca="false">IF(DataSummary!$B$262=1,SQRT(2)*NORMSINV(0.5*(InputDataA_GeneralAssumptions!BW150+1)),NORMSINV(0.4)-NORMSINV(EXP(BW159)*NORMSDIST(NORMSINV(0.4)-BV138)))</f>
        <v>1.11850719735512</v>
      </c>
      <c r="BX138" s="13"/>
    </row>
    <row r="139" s="135" customFormat="true" ht="15.75" hidden="false" customHeight="false" outlineLevel="0" collapsed="false">
      <c r="A139" s="13"/>
      <c r="B139" s="256" t="s">
        <v>198</v>
      </c>
      <c r="C139" s="257" t="s">
        <v>119</v>
      </c>
      <c r="D139" s="113" t="n">
        <f aca="false">IF(ISBLANK(D137)=TRUE(),D138,D137)</f>
        <v>0.571</v>
      </c>
      <c r="E139" s="113" t="n">
        <f aca="false">IF(ISBLANK(E137)=TRUE(),D138,E137)</f>
        <v>0.571</v>
      </c>
      <c r="F139" s="258" t="s">
        <v>213</v>
      </c>
      <c r="I139" s="182" t="n">
        <f aca="false">InputDataA_GeneralAssumptions!$D$7</f>
        <v>2019</v>
      </c>
      <c r="J139" s="104" t="n">
        <f aca="false">I139+1</f>
        <v>2020</v>
      </c>
      <c r="K139" s="104" t="n">
        <f aca="false">J139+1</f>
        <v>2021</v>
      </c>
      <c r="L139" s="104" t="n">
        <f aca="false">K139+1</f>
        <v>2022</v>
      </c>
      <c r="M139" s="104" t="n">
        <f aca="false">L139+1</f>
        <v>2023</v>
      </c>
      <c r="N139" s="104" t="n">
        <f aca="false">M139+1</f>
        <v>2024</v>
      </c>
      <c r="O139" s="104" t="n">
        <f aca="false">N139+1</f>
        <v>2025</v>
      </c>
      <c r="P139" s="104" t="n">
        <f aca="false">O139+1</f>
        <v>2026</v>
      </c>
      <c r="Q139" s="104" t="n">
        <f aca="false">P139+1</f>
        <v>2027</v>
      </c>
      <c r="R139" s="104" t="n">
        <f aca="false">Q139+1</f>
        <v>2028</v>
      </c>
      <c r="S139" s="104" t="n">
        <f aca="false">R139+1</f>
        <v>2029</v>
      </c>
      <c r="T139" s="104" t="n">
        <f aca="false">S139+1</f>
        <v>2030</v>
      </c>
      <c r="U139" s="104" t="n">
        <f aca="false">T139+1</f>
        <v>2031</v>
      </c>
      <c r="V139" s="104" t="n">
        <f aca="false">U139+1</f>
        <v>2032</v>
      </c>
      <c r="W139" s="104" t="n">
        <f aca="false">V139+1</f>
        <v>2033</v>
      </c>
      <c r="X139" s="104" t="n">
        <f aca="false">W139+1</f>
        <v>2034</v>
      </c>
      <c r="Y139" s="104" t="n">
        <f aca="false">X139+1</f>
        <v>2035</v>
      </c>
      <c r="Z139" s="104" t="n">
        <f aca="false">Y139+1</f>
        <v>2036</v>
      </c>
      <c r="AA139" s="104" t="n">
        <f aca="false">Z139+1</f>
        <v>2037</v>
      </c>
      <c r="AB139" s="104" t="n">
        <f aca="false">AA139+1</f>
        <v>2038</v>
      </c>
      <c r="AC139" s="104" t="n">
        <f aca="false">AB139+1</f>
        <v>2039</v>
      </c>
      <c r="AD139" s="104" t="n">
        <f aca="false">AC139+1</f>
        <v>2040</v>
      </c>
      <c r="AE139" s="104" t="n">
        <f aca="false">AD139+1</f>
        <v>2041</v>
      </c>
      <c r="AF139" s="104" t="n">
        <f aca="false">AE139+1</f>
        <v>2042</v>
      </c>
      <c r="AG139" s="104" t="n">
        <f aca="false">AF139+1</f>
        <v>2043</v>
      </c>
      <c r="AH139" s="104" t="n">
        <f aca="false">AG139+1</f>
        <v>2044</v>
      </c>
      <c r="AI139" s="104" t="n">
        <f aca="false">AH139+1</f>
        <v>2045</v>
      </c>
      <c r="AJ139" s="104" t="n">
        <f aca="false">AI139+1</f>
        <v>2046</v>
      </c>
      <c r="AK139" s="104" t="n">
        <f aca="false">AJ139+1</f>
        <v>2047</v>
      </c>
      <c r="AL139" s="104" t="n">
        <f aca="false">AK139+1</f>
        <v>2048</v>
      </c>
      <c r="AM139" s="104" t="n">
        <f aca="false">AL139+1</f>
        <v>2049</v>
      </c>
      <c r="AN139" s="104" t="n">
        <f aca="false">AM139+1</f>
        <v>2050</v>
      </c>
      <c r="AO139" s="104" t="n">
        <f aca="false">AN139+1</f>
        <v>2051</v>
      </c>
      <c r="AP139" s="104" t="n">
        <f aca="false">AO139+1</f>
        <v>2052</v>
      </c>
      <c r="AQ139" s="104" t="n">
        <f aca="false">AP139+1</f>
        <v>2053</v>
      </c>
      <c r="AR139" s="104" t="n">
        <f aca="false">AQ139+1</f>
        <v>2054</v>
      </c>
      <c r="AS139" s="104" t="n">
        <f aca="false">AR139+1</f>
        <v>2055</v>
      </c>
      <c r="AT139" s="104" t="n">
        <f aca="false">AS139+1</f>
        <v>2056</v>
      </c>
      <c r="AU139" s="104" t="n">
        <f aca="false">AT139+1</f>
        <v>2057</v>
      </c>
      <c r="AV139" s="104" t="n">
        <f aca="false">AU139+1</f>
        <v>2058</v>
      </c>
      <c r="AW139" s="104" t="n">
        <f aca="false">AV139+1</f>
        <v>2059</v>
      </c>
      <c r="AX139" s="104" t="n">
        <f aca="false">AW139+1</f>
        <v>2060</v>
      </c>
      <c r="AY139" s="104" t="n">
        <f aca="false">AX139+1</f>
        <v>2061</v>
      </c>
      <c r="AZ139" s="104" t="n">
        <f aca="false">AY139+1</f>
        <v>2062</v>
      </c>
      <c r="BA139" s="104" t="n">
        <f aca="false">AZ139+1</f>
        <v>2063</v>
      </c>
      <c r="BB139" s="104" t="n">
        <f aca="false">BA139+1</f>
        <v>2064</v>
      </c>
      <c r="BC139" s="104" t="n">
        <f aca="false">BB139+1</f>
        <v>2065</v>
      </c>
      <c r="BD139" s="104" t="n">
        <f aca="false">BC139+1</f>
        <v>2066</v>
      </c>
      <c r="BE139" s="104" t="n">
        <f aca="false">BD139+1</f>
        <v>2067</v>
      </c>
      <c r="BF139" s="104" t="n">
        <f aca="false">BE139+1</f>
        <v>2068</v>
      </c>
      <c r="BG139" s="104" t="n">
        <f aca="false">BF139+1</f>
        <v>2069</v>
      </c>
      <c r="BH139" s="104" t="n">
        <f aca="false">BG139+1</f>
        <v>2070</v>
      </c>
      <c r="BI139" s="104" t="n">
        <f aca="false">BH139+1</f>
        <v>2071</v>
      </c>
      <c r="BJ139" s="104" t="n">
        <f aca="false">BI139+1</f>
        <v>2072</v>
      </c>
      <c r="BK139" s="104" t="n">
        <f aca="false">BJ139+1</f>
        <v>2073</v>
      </c>
      <c r="BL139" s="104" t="n">
        <f aca="false">BK139+1</f>
        <v>2074</v>
      </c>
      <c r="BM139" s="104" t="n">
        <f aca="false">BL139+1</f>
        <v>2075</v>
      </c>
      <c r="BN139" s="104" t="n">
        <f aca="false">BM139+1</f>
        <v>2076</v>
      </c>
      <c r="BO139" s="104" t="n">
        <f aca="false">BN139+1</f>
        <v>2077</v>
      </c>
      <c r="BP139" s="104" t="n">
        <f aca="false">BO139+1</f>
        <v>2078</v>
      </c>
      <c r="BQ139" s="104" t="n">
        <f aca="false">BP139+1</f>
        <v>2079</v>
      </c>
      <c r="BR139" s="104" t="n">
        <f aca="false">BQ139+1</f>
        <v>2080</v>
      </c>
      <c r="BS139" s="104" t="n">
        <f aca="false">BR139+1</f>
        <v>2081</v>
      </c>
      <c r="BT139" s="104" t="n">
        <f aca="false">BS139+1</f>
        <v>2082</v>
      </c>
      <c r="BU139" s="104" t="n">
        <f aca="false">BT139+1</f>
        <v>2083</v>
      </c>
      <c r="BV139" s="104" t="n">
        <f aca="false">BU139+1</f>
        <v>2084</v>
      </c>
      <c r="BW139" s="104" t="n">
        <f aca="false">BV139+1</f>
        <v>2085</v>
      </c>
      <c r="BX139" s="13"/>
    </row>
    <row r="140" s="13" customFormat="true" ht="15.75" hidden="false" customHeight="false" outlineLevel="0" collapsed="false">
      <c r="B140" s="179" t="s">
        <v>214</v>
      </c>
      <c r="C140" s="119" t="s">
        <v>128</v>
      </c>
      <c r="D140" s="259" t="s">
        <v>215</v>
      </c>
      <c r="E140" s="259"/>
      <c r="F140" s="17" t="str">
        <f aca="false">DataSummary!N4</f>
        <v>Baseline</v>
      </c>
      <c r="G140" s="253"/>
      <c r="H140" s="253"/>
      <c r="I140" s="260" t="n">
        <f aca="false">NORMSDIST(NORMSINV(0.4)-I137)</f>
        <v>0.0850543996386804</v>
      </c>
      <c r="J140" s="260" t="n">
        <f aca="false">NORMSDIST(NORMSINV(0.4)-J137)</f>
        <v>0.0850543996386804</v>
      </c>
      <c r="K140" s="260" t="n">
        <f aca="false">NORMSDIST(NORMSINV(0.4)-K137)</f>
        <v>0.0850543996386804</v>
      </c>
      <c r="L140" s="260" t="n">
        <f aca="false">NORMSDIST(NORMSINV(0.4)-L137)</f>
        <v>0.0850543996386804</v>
      </c>
      <c r="M140" s="260" t="n">
        <f aca="false">NORMSDIST(NORMSINV(0.4)-M137)</f>
        <v>0.0850543996386804</v>
      </c>
      <c r="N140" s="260" t="n">
        <f aca="false">NORMSDIST(NORMSINV(0.4)-N137)</f>
        <v>0.0850543996386804</v>
      </c>
      <c r="O140" s="260" t="n">
        <f aca="false">NORMSDIST(NORMSINV(0.4)-O137)</f>
        <v>0.0850543996386804</v>
      </c>
      <c r="P140" s="260" t="n">
        <f aca="false">NORMSDIST(NORMSINV(0.4)-P137)</f>
        <v>0.0850543996386804</v>
      </c>
      <c r="Q140" s="260" t="n">
        <f aca="false">NORMSDIST(NORMSINV(0.4)-Q137)</f>
        <v>0.0850543996386804</v>
      </c>
      <c r="R140" s="260" t="n">
        <f aca="false">NORMSDIST(NORMSINV(0.4)-R137)</f>
        <v>0.0850543996386804</v>
      </c>
      <c r="S140" s="260" t="n">
        <f aca="false">NORMSDIST(NORMSINV(0.4)-S137)</f>
        <v>0.0850543996386804</v>
      </c>
      <c r="T140" s="260" t="n">
        <f aca="false">NORMSDIST(NORMSINV(0.4)-T137)</f>
        <v>0.0850543996386804</v>
      </c>
      <c r="U140" s="260" t="n">
        <f aca="false">NORMSDIST(NORMSINV(0.4)-U137)</f>
        <v>0.0850543996386804</v>
      </c>
      <c r="V140" s="260" t="n">
        <f aca="false">NORMSDIST(NORMSINV(0.4)-V137)</f>
        <v>0.0850543996386804</v>
      </c>
      <c r="W140" s="260" t="n">
        <f aca="false">NORMSDIST(NORMSINV(0.4)-W137)</f>
        <v>0.0850543996386804</v>
      </c>
      <c r="X140" s="260" t="n">
        <f aca="false">NORMSDIST(NORMSINV(0.4)-X137)</f>
        <v>0.0850543996386804</v>
      </c>
      <c r="Y140" s="260" t="n">
        <f aca="false">NORMSDIST(NORMSINV(0.4)-Y137)</f>
        <v>0.0850543996386804</v>
      </c>
      <c r="Z140" s="260" t="n">
        <f aca="false">NORMSDIST(NORMSINV(0.4)-Z137)</f>
        <v>0.0850543996386804</v>
      </c>
      <c r="AA140" s="260" t="n">
        <f aca="false">NORMSDIST(NORMSINV(0.4)-AA137)</f>
        <v>0.0850543996386804</v>
      </c>
      <c r="AB140" s="260" t="n">
        <f aca="false">NORMSDIST(NORMSINV(0.4)-AB137)</f>
        <v>0.0850543996386804</v>
      </c>
      <c r="AC140" s="260" t="n">
        <f aca="false">NORMSDIST(NORMSINV(0.4)-AC137)</f>
        <v>0.0850543996386804</v>
      </c>
      <c r="AD140" s="260" t="n">
        <f aca="false">NORMSDIST(NORMSINV(0.4)-AD137)</f>
        <v>0.0850543996386804</v>
      </c>
      <c r="AE140" s="260" t="n">
        <f aca="false">NORMSDIST(NORMSINV(0.4)-AE137)</f>
        <v>0.0850543996386804</v>
      </c>
      <c r="AF140" s="260" t="n">
        <f aca="false">NORMSDIST(NORMSINV(0.4)-AF137)</f>
        <v>0.0850543996386804</v>
      </c>
      <c r="AG140" s="260" t="n">
        <f aca="false">NORMSDIST(NORMSINV(0.4)-AG137)</f>
        <v>0.0850543996386804</v>
      </c>
      <c r="AH140" s="260" t="n">
        <f aca="false">NORMSDIST(NORMSINV(0.4)-AH137)</f>
        <v>0.0850543996386804</v>
      </c>
      <c r="AI140" s="260" t="n">
        <f aca="false">NORMSDIST(NORMSINV(0.4)-AI137)</f>
        <v>0.0850543996386804</v>
      </c>
      <c r="AJ140" s="260" t="n">
        <f aca="false">NORMSDIST(NORMSINV(0.4)-AJ137)</f>
        <v>0.0850543996386804</v>
      </c>
      <c r="AK140" s="260" t="n">
        <f aca="false">NORMSDIST(NORMSINV(0.4)-AK137)</f>
        <v>0.0850543996386804</v>
      </c>
      <c r="AL140" s="260" t="n">
        <f aca="false">NORMSDIST(NORMSINV(0.4)-AL137)</f>
        <v>0.0850543996386804</v>
      </c>
      <c r="AM140" s="260" t="n">
        <f aca="false">NORMSDIST(NORMSINV(0.4)-AM137)</f>
        <v>0.0850543996386804</v>
      </c>
      <c r="AN140" s="260" t="n">
        <f aca="false">NORMSDIST(NORMSINV(0.4)-AN137)</f>
        <v>0.0850543996386804</v>
      </c>
      <c r="AO140" s="260" t="n">
        <f aca="false">NORMSDIST(NORMSINV(0.4)-AO137)</f>
        <v>0.0850543996386804</v>
      </c>
      <c r="AP140" s="260" t="n">
        <f aca="false">NORMSDIST(NORMSINV(0.4)-AP137)</f>
        <v>0.0850543996386804</v>
      </c>
      <c r="AQ140" s="260" t="n">
        <f aca="false">NORMSDIST(NORMSINV(0.4)-AQ137)</f>
        <v>0.0850543996386804</v>
      </c>
      <c r="AR140" s="260" t="n">
        <f aca="false">NORMSDIST(NORMSINV(0.4)-AR137)</f>
        <v>0.0850543996386804</v>
      </c>
      <c r="AS140" s="260" t="n">
        <f aca="false">NORMSDIST(NORMSINV(0.4)-AS137)</f>
        <v>0.0850543996386804</v>
      </c>
      <c r="AT140" s="260" t="n">
        <f aca="false">NORMSDIST(NORMSINV(0.4)-AT137)</f>
        <v>0.0850543996386804</v>
      </c>
      <c r="AU140" s="260" t="n">
        <f aca="false">NORMSDIST(NORMSINV(0.4)-AU137)</f>
        <v>0.0850543996386804</v>
      </c>
      <c r="AV140" s="260" t="n">
        <f aca="false">NORMSDIST(NORMSINV(0.4)-AV137)</f>
        <v>0.0850543996386804</v>
      </c>
      <c r="AW140" s="260" t="n">
        <f aca="false">NORMSDIST(NORMSINV(0.4)-AW137)</f>
        <v>0.0850543996386804</v>
      </c>
      <c r="AX140" s="260" t="n">
        <f aca="false">NORMSDIST(NORMSINV(0.4)-AX137)</f>
        <v>0.0850543996386804</v>
      </c>
      <c r="AY140" s="260" t="n">
        <f aca="false">NORMSDIST(NORMSINV(0.4)-AY137)</f>
        <v>0.0850543996386804</v>
      </c>
      <c r="AZ140" s="260" t="n">
        <f aca="false">NORMSDIST(NORMSINV(0.4)-AZ137)</f>
        <v>0.0850543996386804</v>
      </c>
      <c r="BA140" s="260" t="n">
        <f aca="false">NORMSDIST(NORMSINV(0.4)-BA137)</f>
        <v>0.0850543996386804</v>
      </c>
      <c r="BB140" s="260" t="n">
        <f aca="false">NORMSDIST(NORMSINV(0.4)-BB137)</f>
        <v>0.0850543996386804</v>
      </c>
      <c r="BC140" s="260" t="n">
        <f aca="false">NORMSDIST(NORMSINV(0.4)-BC137)</f>
        <v>0.0850543996386804</v>
      </c>
      <c r="BD140" s="260" t="n">
        <f aca="false">NORMSDIST(NORMSINV(0.4)-BD137)</f>
        <v>0.0850543996386804</v>
      </c>
      <c r="BE140" s="260" t="n">
        <f aca="false">NORMSDIST(NORMSINV(0.4)-BE137)</f>
        <v>0.0850543996386804</v>
      </c>
      <c r="BF140" s="260" t="n">
        <f aca="false">NORMSDIST(NORMSINV(0.4)-BF137)</f>
        <v>0.0850543996386804</v>
      </c>
      <c r="BG140" s="260" t="n">
        <f aca="false">NORMSDIST(NORMSINV(0.4)-BG137)</f>
        <v>0.0850543996386804</v>
      </c>
      <c r="BH140" s="260" t="n">
        <f aca="false">NORMSDIST(NORMSINV(0.4)-BH137)</f>
        <v>0.0850543996386804</v>
      </c>
      <c r="BI140" s="260" t="n">
        <f aca="false">NORMSDIST(NORMSINV(0.4)-BI137)</f>
        <v>0.0850543996386804</v>
      </c>
      <c r="BJ140" s="260" t="n">
        <f aca="false">NORMSDIST(NORMSINV(0.4)-BJ137)</f>
        <v>0.0850543996386804</v>
      </c>
      <c r="BK140" s="260" t="n">
        <f aca="false">NORMSDIST(NORMSINV(0.4)-BK137)</f>
        <v>0.0850543996386804</v>
      </c>
      <c r="BL140" s="260" t="n">
        <f aca="false">NORMSDIST(NORMSINV(0.4)-BL137)</f>
        <v>0.0850543996386804</v>
      </c>
      <c r="BM140" s="260" t="n">
        <f aca="false">NORMSDIST(NORMSINV(0.4)-BM137)</f>
        <v>0.0850543996386804</v>
      </c>
      <c r="BN140" s="260" t="n">
        <f aca="false">NORMSDIST(NORMSINV(0.4)-BN137)</f>
        <v>0.0850543996386804</v>
      </c>
      <c r="BO140" s="260" t="n">
        <f aca="false">NORMSDIST(NORMSINV(0.4)-BO137)</f>
        <v>0.0850543996386804</v>
      </c>
      <c r="BP140" s="260" t="n">
        <f aca="false">NORMSDIST(NORMSINV(0.4)-BP137)</f>
        <v>0.0850543996386804</v>
      </c>
      <c r="BQ140" s="260" t="n">
        <f aca="false">NORMSDIST(NORMSINV(0.4)-BQ137)</f>
        <v>0.0850543996386804</v>
      </c>
      <c r="BR140" s="260" t="n">
        <f aca="false">NORMSDIST(NORMSINV(0.4)-BR137)</f>
        <v>0.0850543996386804</v>
      </c>
      <c r="BS140" s="260" t="n">
        <f aca="false">NORMSDIST(NORMSINV(0.4)-BS137)</f>
        <v>0.0850543996386804</v>
      </c>
      <c r="BT140" s="260" t="n">
        <f aca="false">NORMSDIST(NORMSINV(0.4)-BT137)</f>
        <v>0.0850543996386804</v>
      </c>
      <c r="BU140" s="260" t="n">
        <f aca="false">NORMSDIST(NORMSINV(0.4)-BU137)</f>
        <v>0.0850543996386804</v>
      </c>
      <c r="BV140" s="260" t="n">
        <f aca="false">NORMSDIST(NORMSINV(0.4)-BV137)</f>
        <v>0.0850543996386804</v>
      </c>
      <c r="BW140" s="260" t="n">
        <f aca="false">NORMSDIST(NORMSINV(0.4)-BW137)</f>
        <v>0.0850543996386804</v>
      </c>
    </row>
    <row r="141" customFormat="false" ht="15.75" hidden="false" customHeight="false" outlineLevel="0" collapsed="false">
      <c r="B141" s="261" t="s">
        <v>216</v>
      </c>
      <c r="C141" s="261"/>
      <c r="D141" s="261"/>
      <c r="E141" s="261"/>
      <c r="F141" s="255" t="str">
        <f aca="false">DataSummary!N5</f>
        <v>Scenario</v>
      </c>
      <c r="G141" s="253"/>
      <c r="H141" s="253"/>
      <c r="I141" s="260" t="n">
        <f aca="false">NORMSDIST(NORMSINV(0.4)-I138)</f>
        <v>0.0850543996386804</v>
      </c>
      <c r="J141" s="260" t="n">
        <f aca="false">NORMSDIST(NORMSINV(0.4)-J138)</f>
        <v>0.0850543996386804</v>
      </c>
      <c r="K141" s="260" t="n">
        <f aca="false">NORMSDIST(NORMSINV(0.4)-K138)</f>
        <v>0.0850543996386804</v>
      </c>
      <c r="L141" s="260" t="n">
        <f aca="false">NORMSDIST(NORMSINV(0.4)-L138)</f>
        <v>0.0850543996386804</v>
      </c>
      <c r="M141" s="260" t="n">
        <f aca="false">NORMSDIST(NORMSINV(0.4)-M138)</f>
        <v>0.0850543996386804</v>
      </c>
      <c r="N141" s="260" t="n">
        <f aca="false">NORMSDIST(NORMSINV(0.4)-N138)</f>
        <v>0.0850543996386804</v>
      </c>
      <c r="O141" s="260" t="n">
        <f aca="false">NORMSDIST(NORMSINV(0.4)-O138)</f>
        <v>0.0850543996386804</v>
      </c>
      <c r="P141" s="260" t="n">
        <f aca="false">NORMSDIST(NORMSINV(0.4)-P138)</f>
        <v>0.0850543996386804</v>
      </c>
      <c r="Q141" s="260" t="n">
        <f aca="false">NORMSDIST(NORMSINV(0.4)-Q138)</f>
        <v>0.0850543996386804</v>
      </c>
      <c r="R141" s="260" t="n">
        <f aca="false">NORMSDIST(NORMSINV(0.4)-R138)</f>
        <v>0.0850543996386804</v>
      </c>
      <c r="S141" s="260" t="n">
        <f aca="false">NORMSDIST(NORMSINV(0.4)-S138)</f>
        <v>0.0850543996386804</v>
      </c>
      <c r="T141" s="260" t="n">
        <f aca="false">NORMSDIST(NORMSINV(0.4)-T138)</f>
        <v>0.0850543996386804</v>
      </c>
      <c r="U141" s="260" t="n">
        <f aca="false">NORMSDIST(NORMSINV(0.4)-U138)</f>
        <v>0.0850543996386804</v>
      </c>
      <c r="V141" s="260" t="n">
        <f aca="false">NORMSDIST(NORMSINV(0.4)-V138)</f>
        <v>0.0850543996386804</v>
      </c>
      <c r="W141" s="260" t="n">
        <f aca="false">NORMSDIST(NORMSINV(0.4)-W138)</f>
        <v>0.0850543996386804</v>
      </c>
      <c r="X141" s="260" t="n">
        <f aca="false">NORMSDIST(NORMSINV(0.4)-X138)</f>
        <v>0.0850543996386804</v>
      </c>
      <c r="Y141" s="260" t="n">
        <f aca="false">NORMSDIST(NORMSINV(0.4)-Y138)</f>
        <v>0.0850543996386804</v>
      </c>
      <c r="Z141" s="260" t="n">
        <f aca="false">NORMSDIST(NORMSINV(0.4)-Z138)</f>
        <v>0.0850543996386804</v>
      </c>
      <c r="AA141" s="260" t="n">
        <f aca="false">NORMSDIST(NORMSINV(0.4)-AA138)</f>
        <v>0.0850543996386804</v>
      </c>
      <c r="AB141" s="260" t="n">
        <f aca="false">NORMSDIST(NORMSINV(0.4)-AB138)</f>
        <v>0.0850543996386804</v>
      </c>
      <c r="AC141" s="260" t="n">
        <f aca="false">NORMSDIST(NORMSINV(0.4)-AC138)</f>
        <v>0.0850543996386804</v>
      </c>
      <c r="AD141" s="260" t="n">
        <f aca="false">NORMSDIST(NORMSINV(0.4)-AD138)</f>
        <v>0.0850543996386804</v>
      </c>
      <c r="AE141" s="260" t="n">
        <f aca="false">NORMSDIST(NORMSINV(0.4)-AE138)</f>
        <v>0.0850543996386804</v>
      </c>
      <c r="AF141" s="260" t="n">
        <f aca="false">NORMSDIST(NORMSINV(0.4)-AF138)</f>
        <v>0.0850543996386804</v>
      </c>
      <c r="AG141" s="260" t="n">
        <f aca="false">NORMSDIST(NORMSINV(0.4)-AG138)</f>
        <v>0.0850543996386804</v>
      </c>
      <c r="AH141" s="260" t="n">
        <f aca="false">NORMSDIST(NORMSINV(0.4)-AH138)</f>
        <v>0.0850543996386804</v>
      </c>
      <c r="AI141" s="260" t="n">
        <f aca="false">NORMSDIST(NORMSINV(0.4)-AI138)</f>
        <v>0.0850543996386804</v>
      </c>
      <c r="AJ141" s="260" t="n">
        <f aca="false">NORMSDIST(NORMSINV(0.4)-AJ138)</f>
        <v>0.0850543996386804</v>
      </c>
      <c r="AK141" s="260" t="n">
        <f aca="false">NORMSDIST(NORMSINV(0.4)-AK138)</f>
        <v>0.0850543996386804</v>
      </c>
      <c r="AL141" s="260" t="n">
        <f aca="false">NORMSDIST(NORMSINV(0.4)-AL138)</f>
        <v>0.0850543996386804</v>
      </c>
      <c r="AM141" s="260" t="n">
        <f aca="false">NORMSDIST(NORMSINV(0.4)-AM138)</f>
        <v>0.0850543996386804</v>
      </c>
      <c r="AN141" s="260" t="n">
        <f aca="false">NORMSDIST(NORMSINV(0.4)-AN138)</f>
        <v>0.0850543996386804</v>
      </c>
      <c r="AO141" s="260" t="n">
        <f aca="false">NORMSDIST(NORMSINV(0.4)-AO138)</f>
        <v>0.0850543996386804</v>
      </c>
      <c r="AP141" s="260" t="n">
        <f aca="false">NORMSDIST(NORMSINV(0.4)-AP138)</f>
        <v>0.0850543996386804</v>
      </c>
      <c r="AQ141" s="260" t="n">
        <f aca="false">NORMSDIST(NORMSINV(0.4)-AQ138)</f>
        <v>0.0850543996386804</v>
      </c>
      <c r="AR141" s="260" t="n">
        <f aca="false">NORMSDIST(NORMSINV(0.4)-AR138)</f>
        <v>0.0850543996386804</v>
      </c>
      <c r="AS141" s="260" t="n">
        <f aca="false">NORMSDIST(NORMSINV(0.4)-AS138)</f>
        <v>0.0850543996386804</v>
      </c>
      <c r="AT141" s="260" t="n">
        <f aca="false">NORMSDIST(NORMSINV(0.4)-AT138)</f>
        <v>0.0850543996386804</v>
      </c>
      <c r="AU141" s="260" t="n">
        <f aca="false">NORMSDIST(NORMSINV(0.4)-AU138)</f>
        <v>0.0850543996386804</v>
      </c>
      <c r="AV141" s="260" t="n">
        <f aca="false">NORMSDIST(NORMSINV(0.4)-AV138)</f>
        <v>0.0850543996386804</v>
      </c>
      <c r="AW141" s="260" t="n">
        <f aca="false">NORMSDIST(NORMSINV(0.4)-AW138)</f>
        <v>0.0850543996386804</v>
      </c>
      <c r="AX141" s="260" t="n">
        <f aca="false">NORMSDIST(NORMSINV(0.4)-AX138)</f>
        <v>0.0850543996386804</v>
      </c>
      <c r="AY141" s="260" t="n">
        <f aca="false">NORMSDIST(NORMSINV(0.4)-AY138)</f>
        <v>0.0850543996386804</v>
      </c>
      <c r="AZ141" s="260" t="n">
        <f aca="false">NORMSDIST(NORMSINV(0.4)-AZ138)</f>
        <v>0.0850543996386804</v>
      </c>
      <c r="BA141" s="260" t="n">
        <f aca="false">NORMSDIST(NORMSINV(0.4)-BA138)</f>
        <v>0.0850543996386804</v>
      </c>
      <c r="BB141" s="260" t="n">
        <f aca="false">NORMSDIST(NORMSINV(0.4)-BB138)</f>
        <v>0.0850543996386804</v>
      </c>
      <c r="BC141" s="260" t="n">
        <f aca="false">NORMSDIST(NORMSINV(0.4)-BC138)</f>
        <v>0.0850543996386804</v>
      </c>
      <c r="BD141" s="260" t="n">
        <f aca="false">NORMSDIST(NORMSINV(0.4)-BD138)</f>
        <v>0.0850543996386804</v>
      </c>
      <c r="BE141" s="260" t="n">
        <f aca="false">NORMSDIST(NORMSINV(0.4)-BE138)</f>
        <v>0.0850543996386804</v>
      </c>
      <c r="BF141" s="260" t="n">
        <f aca="false">NORMSDIST(NORMSINV(0.4)-BF138)</f>
        <v>0.0850543996386804</v>
      </c>
      <c r="BG141" s="260" t="n">
        <f aca="false">NORMSDIST(NORMSINV(0.4)-BG138)</f>
        <v>0.0850543996386804</v>
      </c>
      <c r="BH141" s="260" t="n">
        <f aca="false">NORMSDIST(NORMSINV(0.4)-BH138)</f>
        <v>0.0850543996386804</v>
      </c>
      <c r="BI141" s="260" t="n">
        <f aca="false">NORMSDIST(NORMSINV(0.4)-BI138)</f>
        <v>0.0850543996386804</v>
      </c>
      <c r="BJ141" s="260" t="n">
        <f aca="false">NORMSDIST(NORMSINV(0.4)-BJ138)</f>
        <v>0.0850543996386804</v>
      </c>
      <c r="BK141" s="260" t="n">
        <f aca="false">NORMSDIST(NORMSINV(0.4)-BK138)</f>
        <v>0.0850543996386804</v>
      </c>
      <c r="BL141" s="260" t="n">
        <f aca="false">NORMSDIST(NORMSINV(0.4)-BL138)</f>
        <v>0.0850543996386804</v>
      </c>
      <c r="BM141" s="260" t="n">
        <f aca="false">NORMSDIST(NORMSINV(0.4)-BM138)</f>
        <v>0.0850543996386804</v>
      </c>
      <c r="BN141" s="260" t="n">
        <f aca="false">NORMSDIST(NORMSINV(0.4)-BN138)</f>
        <v>0.0850543996386804</v>
      </c>
      <c r="BO141" s="260" t="n">
        <f aca="false">NORMSDIST(NORMSINV(0.4)-BO138)</f>
        <v>0.0850543996386804</v>
      </c>
      <c r="BP141" s="260" t="n">
        <f aca="false">NORMSDIST(NORMSINV(0.4)-BP138)</f>
        <v>0.0850543996386804</v>
      </c>
      <c r="BQ141" s="260" t="n">
        <f aca="false">NORMSDIST(NORMSINV(0.4)-BQ138)</f>
        <v>0.0850543996386804</v>
      </c>
      <c r="BR141" s="260" t="n">
        <f aca="false">NORMSDIST(NORMSINV(0.4)-BR138)</f>
        <v>0.0850543996386804</v>
      </c>
      <c r="BS141" s="260" t="n">
        <f aca="false">NORMSDIST(NORMSINV(0.4)-BS138)</f>
        <v>0.0850543996386804</v>
      </c>
      <c r="BT141" s="260" t="n">
        <f aca="false">NORMSDIST(NORMSINV(0.4)-BT138)</f>
        <v>0.0850543996386804</v>
      </c>
      <c r="BU141" s="260" t="n">
        <f aca="false">NORMSDIST(NORMSINV(0.4)-BU138)</f>
        <v>0.0850543996386804</v>
      </c>
      <c r="BV141" s="260" t="n">
        <f aca="false">NORMSDIST(NORMSINV(0.4)-BV138)</f>
        <v>0.0850543996386804</v>
      </c>
      <c r="BW141" s="260" t="n">
        <f aca="false">NORMSDIST(NORMSINV(0.4)-BW138)</f>
        <v>0.0850543996386804</v>
      </c>
    </row>
    <row r="142" customFormat="false" ht="15.75" hidden="false" customHeight="false" outlineLevel="0" collapsed="false">
      <c r="A142" s="0"/>
      <c r="B142" s="179" t="s">
        <v>217</v>
      </c>
      <c r="C142" s="199"/>
      <c r="D142" s="199"/>
      <c r="E142" s="199"/>
      <c r="I142" s="0"/>
      <c r="J142" s="0"/>
      <c r="K142" s="0"/>
      <c r="L142" s="0"/>
      <c r="M142" s="0"/>
      <c r="N142" s="0"/>
      <c r="O142" s="0"/>
      <c r="P142" s="0"/>
      <c r="Q142" s="0"/>
      <c r="R142" s="0"/>
      <c r="S142" s="0"/>
      <c r="T142" s="0"/>
      <c r="U142" s="0"/>
      <c r="V142" s="0"/>
      <c r="W142" s="0"/>
      <c r="X142" s="0"/>
      <c r="Y142" s="0"/>
      <c r="Z142" s="0"/>
      <c r="AA142" s="0"/>
      <c r="AB142" s="0"/>
      <c r="AC142" s="0"/>
      <c r="AD142" s="0"/>
      <c r="AE142" s="0"/>
      <c r="AF142" s="0"/>
      <c r="AG142" s="0"/>
      <c r="AH142" s="0"/>
      <c r="AI142" s="0"/>
      <c r="AJ142" s="0"/>
      <c r="AK142" s="0"/>
      <c r="AL142" s="0"/>
      <c r="AM142" s="0"/>
      <c r="AN142" s="0"/>
      <c r="AO142" s="0"/>
      <c r="AP142" s="0"/>
      <c r="AQ142" s="0"/>
      <c r="AR142" s="0"/>
      <c r="AS142" s="0"/>
      <c r="AT142" s="0"/>
      <c r="AU142" s="0"/>
      <c r="AV142" s="0"/>
      <c r="AW142" s="0"/>
      <c r="AX142" s="0"/>
      <c r="AY142" s="0"/>
      <c r="AZ142" s="0"/>
      <c r="BA142" s="0"/>
      <c r="BB142" s="0"/>
      <c r="BC142" s="0"/>
      <c r="BD142" s="0"/>
      <c r="BE142" s="0"/>
      <c r="BF142" s="0"/>
      <c r="BG142" s="0"/>
      <c r="BH142" s="0"/>
      <c r="BI142" s="0"/>
      <c r="BJ142" s="0"/>
      <c r="BK142" s="0"/>
      <c r="BL142" s="0"/>
      <c r="BM142" s="0"/>
      <c r="BN142" s="0"/>
      <c r="BO142" s="0"/>
      <c r="BP142" s="0"/>
      <c r="BQ142" s="0"/>
      <c r="BR142" s="0"/>
      <c r="BS142" s="0"/>
      <c r="BT142" s="0"/>
      <c r="BU142" s="0"/>
      <c r="BV142" s="0"/>
      <c r="BW142" s="0"/>
      <c r="BX142" s="0"/>
    </row>
    <row r="143" s="13" customFormat="true" ht="15.75" hidden="false" customHeight="false" outlineLevel="0" collapsed="false">
      <c r="B143" s="54" t="s">
        <v>218</v>
      </c>
      <c r="C143" s="119" t="s">
        <v>128</v>
      </c>
      <c r="D143" s="120" t="s">
        <v>129</v>
      </c>
      <c r="E143" s="120"/>
      <c r="F143" s="101" t="str">
        <f aca="false">D143</f>
        <v>Automatic</v>
      </c>
      <c r="G143" s="34" t="s">
        <v>219</v>
      </c>
      <c r="H143" s="230"/>
      <c r="I143" s="182" t="n">
        <f aca="false">InputDataA_GeneralAssumptions!$D$7</f>
        <v>2019</v>
      </c>
      <c r="J143" s="104" t="n">
        <f aca="false">I143+1</f>
        <v>2020</v>
      </c>
      <c r="K143" s="104" t="n">
        <f aca="false">J143+1</f>
        <v>2021</v>
      </c>
      <c r="L143" s="104" t="n">
        <f aca="false">K143+1</f>
        <v>2022</v>
      </c>
      <c r="M143" s="104" t="n">
        <f aca="false">L143+1</f>
        <v>2023</v>
      </c>
      <c r="N143" s="104" t="n">
        <f aca="false">M143+1</f>
        <v>2024</v>
      </c>
      <c r="O143" s="104" t="n">
        <f aca="false">N143+1</f>
        <v>2025</v>
      </c>
      <c r="P143" s="104" t="n">
        <f aca="false">O143+1</f>
        <v>2026</v>
      </c>
      <c r="Q143" s="104" t="n">
        <f aca="false">P143+1</f>
        <v>2027</v>
      </c>
      <c r="R143" s="104" t="n">
        <f aca="false">Q143+1</f>
        <v>2028</v>
      </c>
      <c r="S143" s="104" t="n">
        <f aca="false">R143+1</f>
        <v>2029</v>
      </c>
      <c r="T143" s="104" t="n">
        <f aca="false">S143+1</f>
        <v>2030</v>
      </c>
      <c r="U143" s="104" t="n">
        <f aca="false">T143+1</f>
        <v>2031</v>
      </c>
      <c r="V143" s="104" t="n">
        <f aca="false">U143+1</f>
        <v>2032</v>
      </c>
      <c r="W143" s="104" t="n">
        <f aca="false">V143+1</f>
        <v>2033</v>
      </c>
      <c r="X143" s="104" t="n">
        <f aca="false">W143+1</f>
        <v>2034</v>
      </c>
      <c r="Y143" s="104" t="n">
        <f aca="false">X143+1</f>
        <v>2035</v>
      </c>
      <c r="Z143" s="104" t="n">
        <f aca="false">Y143+1</f>
        <v>2036</v>
      </c>
      <c r="AA143" s="104" t="n">
        <f aca="false">Z143+1</f>
        <v>2037</v>
      </c>
      <c r="AB143" s="104" t="n">
        <f aca="false">AA143+1</f>
        <v>2038</v>
      </c>
      <c r="AC143" s="104" t="n">
        <f aca="false">AB143+1</f>
        <v>2039</v>
      </c>
      <c r="AD143" s="104" t="n">
        <f aca="false">AC143+1</f>
        <v>2040</v>
      </c>
      <c r="AE143" s="104" t="n">
        <f aca="false">AD143+1</f>
        <v>2041</v>
      </c>
      <c r="AF143" s="104" t="n">
        <f aca="false">AE143+1</f>
        <v>2042</v>
      </c>
      <c r="AG143" s="104" t="n">
        <f aca="false">AF143+1</f>
        <v>2043</v>
      </c>
      <c r="AH143" s="104" t="n">
        <f aca="false">AG143+1</f>
        <v>2044</v>
      </c>
      <c r="AI143" s="104" t="n">
        <f aca="false">AH143+1</f>
        <v>2045</v>
      </c>
      <c r="AJ143" s="104" t="n">
        <f aca="false">AI143+1</f>
        <v>2046</v>
      </c>
      <c r="AK143" s="104" t="n">
        <f aca="false">AJ143+1</f>
        <v>2047</v>
      </c>
      <c r="AL143" s="104" t="n">
        <f aca="false">AK143+1</f>
        <v>2048</v>
      </c>
      <c r="AM143" s="104" t="n">
        <f aca="false">AL143+1</f>
        <v>2049</v>
      </c>
      <c r="AN143" s="104" t="n">
        <f aca="false">AM143+1</f>
        <v>2050</v>
      </c>
      <c r="AO143" s="104" t="n">
        <f aca="false">AN143+1</f>
        <v>2051</v>
      </c>
      <c r="AP143" s="104" t="n">
        <f aca="false">AO143+1</f>
        <v>2052</v>
      </c>
      <c r="AQ143" s="104" t="n">
        <f aca="false">AP143+1</f>
        <v>2053</v>
      </c>
      <c r="AR143" s="104" t="n">
        <f aca="false">AQ143+1</f>
        <v>2054</v>
      </c>
      <c r="AS143" s="105" t="n">
        <f aca="false">AR143+1</f>
        <v>2055</v>
      </c>
      <c r="AT143" s="104" t="n">
        <f aca="false">AS143+1</f>
        <v>2056</v>
      </c>
      <c r="AU143" s="104" t="n">
        <f aca="false">AT143+1</f>
        <v>2057</v>
      </c>
      <c r="AV143" s="104" t="n">
        <f aca="false">AU143+1</f>
        <v>2058</v>
      </c>
      <c r="AW143" s="104" t="n">
        <f aca="false">AV143+1</f>
        <v>2059</v>
      </c>
      <c r="AX143" s="104" t="n">
        <f aca="false">AW143+1</f>
        <v>2060</v>
      </c>
      <c r="AY143" s="104" t="n">
        <f aca="false">AX143+1</f>
        <v>2061</v>
      </c>
      <c r="AZ143" s="104" t="n">
        <f aca="false">AY143+1</f>
        <v>2062</v>
      </c>
      <c r="BA143" s="104" t="n">
        <f aca="false">AZ143+1</f>
        <v>2063</v>
      </c>
      <c r="BB143" s="104" t="n">
        <f aca="false">BA143+1</f>
        <v>2064</v>
      </c>
      <c r="BC143" s="104" t="n">
        <f aca="false">BB143+1</f>
        <v>2065</v>
      </c>
      <c r="BD143" s="104" t="n">
        <f aca="false">BC143+1</f>
        <v>2066</v>
      </c>
      <c r="BE143" s="104" t="n">
        <f aca="false">BD143+1</f>
        <v>2067</v>
      </c>
      <c r="BF143" s="104" t="n">
        <f aca="false">BE143+1</f>
        <v>2068</v>
      </c>
      <c r="BG143" s="104" t="n">
        <f aca="false">BF143+1</f>
        <v>2069</v>
      </c>
      <c r="BH143" s="104" t="n">
        <f aca="false">BG143+1</f>
        <v>2070</v>
      </c>
      <c r="BI143" s="104" t="n">
        <f aca="false">BH143+1</f>
        <v>2071</v>
      </c>
      <c r="BJ143" s="104" t="n">
        <f aca="false">BI143+1</f>
        <v>2072</v>
      </c>
      <c r="BK143" s="104" t="n">
        <f aca="false">BJ143+1</f>
        <v>2073</v>
      </c>
      <c r="BL143" s="104" t="n">
        <f aca="false">BK143+1</f>
        <v>2074</v>
      </c>
      <c r="BM143" s="104" t="n">
        <f aca="false">BL143+1</f>
        <v>2075</v>
      </c>
      <c r="BN143" s="104" t="n">
        <f aca="false">BM143+1</f>
        <v>2076</v>
      </c>
      <c r="BO143" s="104" t="n">
        <f aca="false">BN143+1</f>
        <v>2077</v>
      </c>
      <c r="BP143" s="104" t="n">
        <f aca="false">BO143+1</f>
        <v>2078</v>
      </c>
      <c r="BQ143" s="104" t="n">
        <f aca="false">BP143+1</f>
        <v>2079</v>
      </c>
      <c r="BR143" s="104" t="n">
        <f aca="false">BQ143+1</f>
        <v>2080</v>
      </c>
      <c r="BS143" s="104" t="n">
        <f aca="false">BR143+1</f>
        <v>2081</v>
      </c>
      <c r="BT143" s="104" t="n">
        <f aca="false">BS143+1</f>
        <v>2082</v>
      </c>
      <c r="BU143" s="104" t="n">
        <f aca="false">BT143+1</f>
        <v>2083</v>
      </c>
      <c r="BV143" s="104" t="n">
        <f aca="false">BU143+1</f>
        <v>2084</v>
      </c>
      <c r="BW143" s="105" t="n">
        <f aca="false">BV143+1</f>
        <v>2085</v>
      </c>
    </row>
    <row r="144" s="13" customFormat="true" ht="15.75" hidden="false" customHeight="false" outlineLevel="0" collapsed="false">
      <c r="B144" s="54" t="s">
        <v>220</v>
      </c>
      <c r="C144" s="55" t="s">
        <v>121</v>
      </c>
      <c r="D144" s="72" t="n">
        <f aca="false">D139</f>
        <v>0.571</v>
      </c>
      <c r="E144" s="123" t="n">
        <f aca="false">E139</f>
        <v>0.571</v>
      </c>
      <c r="F144" s="106" t="str">
        <f aca="false">DataSummary!N4</f>
        <v>Baseline</v>
      </c>
      <c r="G144" s="107" t="s">
        <v>120</v>
      </c>
      <c r="H144" s="108" t="s">
        <v>121</v>
      </c>
      <c r="I144" s="109" t="n">
        <f aca="false">I145</f>
        <v>0.571</v>
      </c>
      <c r="J144" s="109" t="n">
        <v>0.01</v>
      </c>
      <c r="K144" s="109" t="n">
        <v>0.01</v>
      </c>
      <c r="L144" s="109" t="n">
        <v>0.01</v>
      </c>
      <c r="M144" s="109" t="n">
        <v>0.01</v>
      </c>
      <c r="N144" s="109" t="n">
        <v>0.01</v>
      </c>
      <c r="O144" s="109" t="n">
        <v>0.01</v>
      </c>
      <c r="P144" s="109" t="n">
        <v>0.01</v>
      </c>
      <c r="Q144" s="109" t="n">
        <v>0.01</v>
      </c>
      <c r="R144" s="109" t="n">
        <v>0.01</v>
      </c>
      <c r="S144" s="109" t="n">
        <v>0.01</v>
      </c>
      <c r="T144" s="109" t="n">
        <v>0.01</v>
      </c>
      <c r="U144" s="109" t="n">
        <v>0.01</v>
      </c>
      <c r="V144" s="109" t="n">
        <v>0.01</v>
      </c>
      <c r="W144" s="109" t="n">
        <v>0.01</v>
      </c>
      <c r="X144" s="109" t="n">
        <v>0.01</v>
      </c>
      <c r="Y144" s="109" t="n">
        <v>0.01</v>
      </c>
      <c r="Z144" s="109" t="n">
        <v>0.01</v>
      </c>
      <c r="AA144" s="109" t="n">
        <v>0.01</v>
      </c>
      <c r="AB144" s="109" t="n">
        <v>0.01</v>
      </c>
      <c r="AC144" s="109" t="n">
        <v>0.01</v>
      </c>
      <c r="AD144" s="109" t="n">
        <v>0.01</v>
      </c>
      <c r="AE144" s="109" t="n">
        <v>0.01</v>
      </c>
      <c r="AF144" s="109" t="n">
        <v>0.01</v>
      </c>
      <c r="AG144" s="109" t="n">
        <v>0.01</v>
      </c>
      <c r="AH144" s="109" t="n">
        <v>0.01</v>
      </c>
      <c r="AI144" s="109" t="n">
        <v>0.01</v>
      </c>
      <c r="AJ144" s="109" t="n">
        <v>0.01</v>
      </c>
      <c r="AK144" s="109" t="n">
        <v>0.01</v>
      </c>
      <c r="AL144" s="109" t="n">
        <v>0.01</v>
      </c>
      <c r="AM144" s="109" t="n">
        <v>0.01</v>
      </c>
      <c r="AN144" s="109" t="n">
        <v>0.01</v>
      </c>
      <c r="AO144" s="109" t="n">
        <v>0.01</v>
      </c>
      <c r="AP144" s="109" t="n">
        <v>0.01</v>
      </c>
      <c r="AQ144" s="109" t="n">
        <v>0.01</v>
      </c>
      <c r="AR144" s="109" t="n">
        <v>0.01</v>
      </c>
      <c r="AS144" s="110" t="n">
        <v>0.01</v>
      </c>
      <c r="AT144" s="109" t="n">
        <f aca="false">AS144</f>
        <v>0.01</v>
      </c>
      <c r="AU144" s="109" t="n">
        <f aca="false">AT144</f>
        <v>0.01</v>
      </c>
      <c r="AV144" s="109" t="n">
        <f aca="false">AU144</f>
        <v>0.01</v>
      </c>
      <c r="AW144" s="109" t="n">
        <f aca="false">AV144</f>
        <v>0.01</v>
      </c>
      <c r="AX144" s="109" t="n">
        <f aca="false">AW144</f>
        <v>0.01</v>
      </c>
      <c r="AY144" s="109" t="n">
        <f aca="false">AX144</f>
        <v>0.01</v>
      </c>
      <c r="AZ144" s="109" t="n">
        <f aca="false">AY144</f>
        <v>0.01</v>
      </c>
      <c r="BA144" s="109" t="n">
        <f aca="false">AZ144</f>
        <v>0.01</v>
      </c>
      <c r="BB144" s="109" t="n">
        <f aca="false">BA144</f>
        <v>0.01</v>
      </c>
      <c r="BC144" s="109" t="n">
        <f aca="false">BB144</f>
        <v>0.01</v>
      </c>
      <c r="BD144" s="109" t="n">
        <f aca="false">BC144</f>
        <v>0.01</v>
      </c>
      <c r="BE144" s="109" t="n">
        <f aca="false">BD144</f>
        <v>0.01</v>
      </c>
      <c r="BF144" s="109" t="n">
        <f aca="false">BE144</f>
        <v>0.01</v>
      </c>
      <c r="BG144" s="109" t="n">
        <f aca="false">BF144</f>
        <v>0.01</v>
      </c>
      <c r="BH144" s="109" t="n">
        <f aca="false">BG144</f>
        <v>0.01</v>
      </c>
      <c r="BI144" s="109" t="n">
        <f aca="false">BH144</f>
        <v>0.01</v>
      </c>
      <c r="BJ144" s="109" t="n">
        <f aca="false">BI144</f>
        <v>0.01</v>
      </c>
      <c r="BK144" s="109" t="n">
        <f aca="false">BJ144</f>
        <v>0.01</v>
      </c>
      <c r="BL144" s="109" t="n">
        <f aca="false">BK144</f>
        <v>0.01</v>
      </c>
      <c r="BM144" s="109" t="n">
        <f aca="false">BL144</f>
        <v>0.01</v>
      </c>
      <c r="BN144" s="109" t="n">
        <f aca="false">BM144</f>
        <v>0.01</v>
      </c>
      <c r="BO144" s="109" t="n">
        <f aca="false">BN144</f>
        <v>0.01</v>
      </c>
      <c r="BP144" s="109" t="n">
        <f aca="false">BO144</f>
        <v>0.01</v>
      </c>
      <c r="BQ144" s="109" t="n">
        <f aca="false">BP144</f>
        <v>0.01</v>
      </c>
      <c r="BR144" s="109" t="n">
        <f aca="false">BQ144</f>
        <v>0.01</v>
      </c>
      <c r="BS144" s="109" t="n">
        <f aca="false">BR144</f>
        <v>0.01</v>
      </c>
      <c r="BT144" s="109" t="n">
        <f aca="false">BS144</f>
        <v>0.01</v>
      </c>
      <c r="BU144" s="109" t="n">
        <f aca="false">BT144</f>
        <v>0.01</v>
      </c>
      <c r="BV144" s="109" t="n">
        <f aca="false">BU144</f>
        <v>0.01</v>
      </c>
      <c r="BW144" s="110" t="n">
        <f aca="false">BV144</f>
        <v>0.01</v>
      </c>
    </row>
    <row r="145" s="13" customFormat="true" ht="15.75" hidden="false" customHeight="false" outlineLevel="0" collapsed="false">
      <c r="B145" s="54" t="s">
        <v>221</v>
      </c>
      <c r="C145" s="55" t="s">
        <v>94</v>
      </c>
      <c r="D145" s="137" t="n">
        <v>2030</v>
      </c>
      <c r="E145" s="56" t="n">
        <v>2030</v>
      </c>
      <c r="F145" s="106"/>
      <c r="G145" s="111" t="s">
        <v>124</v>
      </c>
      <c r="H145" s="112" t="str">
        <f aca="false">H144</f>
        <v>(e.g. 0.02)</v>
      </c>
      <c r="I145" s="26" t="n">
        <f aca="false">D139</f>
        <v>0.571</v>
      </c>
      <c r="J145" s="26" t="n">
        <f aca="false">IF(J143&gt;InputDataA_GeneralAssumptions!$D$145,InputDataA_GeneralAssumptions!$D$144,I145+(InputDataA_GeneralAssumptions!$D$144-$I$145)/(InputDataA_GeneralAssumptions!$D$145-InputDataA_GeneralAssumptions!$D$7))</f>
        <v>0.571</v>
      </c>
      <c r="K145" s="26" t="n">
        <f aca="false">IF(K143&gt;InputDataA_GeneralAssumptions!$D$145,InputDataA_GeneralAssumptions!$D$144,J145+(InputDataA_GeneralAssumptions!$D$144-$I$145)/(InputDataA_GeneralAssumptions!$D$145-InputDataA_GeneralAssumptions!$D$7))</f>
        <v>0.571</v>
      </c>
      <c r="L145" s="26" t="n">
        <f aca="false">IF(L143&gt;InputDataA_GeneralAssumptions!$D$145,InputDataA_GeneralAssumptions!$D$144,K145+(InputDataA_GeneralAssumptions!$D$144-$I$145)/(InputDataA_GeneralAssumptions!$D$145-InputDataA_GeneralAssumptions!$D$7))</f>
        <v>0.571</v>
      </c>
      <c r="M145" s="26" t="n">
        <f aca="false">IF(M143&gt;InputDataA_GeneralAssumptions!$D$145,InputDataA_GeneralAssumptions!$D$144,L145+(InputDataA_GeneralAssumptions!$D$144-$I$145)/(InputDataA_GeneralAssumptions!$D$145-InputDataA_GeneralAssumptions!$D$7))</f>
        <v>0.571</v>
      </c>
      <c r="N145" s="26" t="n">
        <f aca="false">IF(N143&gt;InputDataA_GeneralAssumptions!$D$145,InputDataA_GeneralAssumptions!$D$144,M145+(InputDataA_GeneralAssumptions!$D$144-$I$145)/(InputDataA_GeneralAssumptions!$D$145-InputDataA_GeneralAssumptions!$D$7))</f>
        <v>0.571</v>
      </c>
      <c r="O145" s="26" t="n">
        <f aca="false">IF(O143&gt;InputDataA_GeneralAssumptions!$D$145,InputDataA_GeneralAssumptions!$D$144,N145+(InputDataA_GeneralAssumptions!$D$144-$I$145)/(InputDataA_GeneralAssumptions!$D$145-InputDataA_GeneralAssumptions!$D$7))</f>
        <v>0.571</v>
      </c>
      <c r="P145" s="26" t="n">
        <f aca="false">IF(P143&gt;InputDataA_GeneralAssumptions!$D$145,InputDataA_GeneralAssumptions!$D$144,O145+(InputDataA_GeneralAssumptions!$D$144-$I$145)/(InputDataA_GeneralAssumptions!$D$145-InputDataA_GeneralAssumptions!$D$7))</f>
        <v>0.571</v>
      </c>
      <c r="Q145" s="26" t="n">
        <f aca="false">IF(Q143&gt;InputDataA_GeneralAssumptions!$D$145,InputDataA_GeneralAssumptions!$D$144,P145+(InputDataA_GeneralAssumptions!$D$144-$I$145)/(InputDataA_GeneralAssumptions!$D$145-InputDataA_GeneralAssumptions!$D$7))</f>
        <v>0.571</v>
      </c>
      <c r="R145" s="26" t="n">
        <f aca="false">IF(R143&gt;InputDataA_GeneralAssumptions!$D$145,InputDataA_GeneralAssumptions!$D$144,Q145+(InputDataA_GeneralAssumptions!$D$144-$I$145)/(InputDataA_GeneralAssumptions!$D$145-InputDataA_GeneralAssumptions!$D$7))</f>
        <v>0.571</v>
      </c>
      <c r="S145" s="26" t="n">
        <f aca="false">IF(S143&gt;InputDataA_GeneralAssumptions!$D$145,InputDataA_GeneralAssumptions!$D$144,R145+(InputDataA_GeneralAssumptions!$D$144-$I$145)/(InputDataA_GeneralAssumptions!$D$145-InputDataA_GeneralAssumptions!$D$7))</f>
        <v>0.571</v>
      </c>
      <c r="T145" s="26" t="n">
        <f aca="false">IF(T143&gt;InputDataA_GeneralAssumptions!$D$145,InputDataA_GeneralAssumptions!$D$144,S145+(InputDataA_GeneralAssumptions!$D$144-$I$145)/(InputDataA_GeneralAssumptions!$D$145-InputDataA_GeneralAssumptions!$D$7))</f>
        <v>0.571</v>
      </c>
      <c r="U145" s="26" t="n">
        <f aca="false">IF(U143&gt;InputDataA_GeneralAssumptions!$D$145,InputDataA_GeneralAssumptions!$D$144,T145+(InputDataA_GeneralAssumptions!$D$144-$I$145)/(InputDataA_GeneralAssumptions!$D$145-InputDataA_GeneralAssumptions!$D$7))</f>
        <v>0.571</v>
      </c>
      <c r="V145" s="26" t="n">
        <f aca="false">IF(V143&gt;InputDataA_GeneralAssumptions!$D$145,InputDataA_GeneralAssumptions!$D$144,U145+(InputDataA_GeneralAssumptions!$D$144-$I$145)/(InputDataA_GeneralAssumptions!$D$145-InputDataA_GeneralAssumptions!$D$7))</f>
        <v>0.571</v>
      </c>
      <c r="W145" s="26" t="n">
        <f aca="false">IF(W143&gt;InputDataA_GeneralAssumptions!$D$145,InputDataA_GeneralAssumptions!$D$144,V145+(InputDataA_GeneralAssumptions!$D$144-$I$145)/(InputDataA_GeneralAssumptions!$D$145-InputDataA_GeneralAssumptions!$D$7))</f>
        <v>0.571</v>
      </c>
      <c r="X145" s="26" t="n">
        <f aca="false">IF(X143&gt;InputDataA_GeneralAssumptions!$D$145,InputDataA_GeneralAssumptions!$D$144,W145+(InputDataA_GeneralAssumptions!$D$144-$I$145)/(InputDataA_GeneralAssumptions!$D$145-InputDataA_GeneralAssumptions!$D$7))</f>
        <v>0.571</v>
      </c>
      <c r="Y145" s="26" t="n">
        <f aca="false">IF(Y143&gt;InputDataA_GeneralAssumptions!$D$145,InputDataA_GeneralAssumptions!$D$144,X145+(InputDataA_GeneralAssumptions!$D$144-$I$145)/(InputDataA_GeneralAssumptions!$D$145-InputDataA_GeneralAssumptions!$D$7))</f>
        <v>0.571</v>
      </c>
      <c r="Z145" s="26" t="n">
        <f aca="false">IF(Z143&gt;InputDataA_GeneralAssumptions!$D$145,InputDataA_GeneralAssumptions!$D$144,Y145+(InputDataA_GeneralAssumptions!$D$144-$I$145)/(InputDataA_GeneralAssumptions!$D$145-InputDataA_GeneralAssumptions!$D$7))</f>
        <v>0.571</v>
      </c>
      <c r="AA145" s="26" t="n">
        <f aca="false">IF(AA143&gt;InputDataA_GeneralAssumptions!$D$145,InputDataA_GeneralAssumptions!$D$144,Z145+(InputDataA_GeneralAssumptions!$D$144-$I$145)/(InputDataA_GeneralAssumptions!$D$145-InputDataA_GeneralAssumptions!$D$7))</f>
        <v>0.571</v>
      </c>
      <c r="AB145" s="26" t="n">
        <f aca="false">IF(AB143&gt;InputDataA_GeneralAssumptions!$D$145,InputDataA_GeneralAssumptions!$D$144,AA145+(InputDataA_GeneralAssumptions!$D$144-$I$145)/(InputDataA_GeneralAssumptions!$D$145-InputDataA_GeneralAssumptions!$D$7))</f>
        <v>0.571</v>
      </c>
      <c r="AC145" s="26" t="n">
        <f aca="false">IF(AC143&gt;InputDataA_GeneralAssumptions!$D$145,InputDataA_GeneralAssumptions!$D$144,AB145+(InputDataA_GeneralAssumptions!$D$144-$I$145)/(InputDataA_GeneralAssumptions!$D$145-InputDataA_GeneralAssumptions!$D$7))</f>
        <v>0.571</v>
      </c>
      <c r="AD145" s="26" t="n">
        <f aca="false">IF(AD143&gt;InputDataA_GeneralAssumptions!$D$145,InputDataA_GeneralAssumptions!$D$144,AC145+(InputDataA_GeneralAssumptions!$D$144-$I$145)/(InputDataA_GeneralAssumptions!$D$145-InputDataA_GeneralAssumptions!$D$7))</f>
        <v>0.571</v>
      </c>
      <c r="AE145" s="26" t="n">
        <f aca="false">IF(AE143&gt;InputDataA_GeneralAssumptions!$D$145,InputDataA_GeneralAssumptions!$D$144,AD145+(InputDataA_GeneralAssumptions!$D$144-$I$145)/(InputDataA_GeneralAssumptions!$D$145-InputDataA_GeneralAssumptions!$D$7))</f>
        <v>0.571</v>
      </c>
      <c r="AF145" s="26" t="n">
        <f aca="false">IF(AF143&gt;InputDataA_GeneralAssumptions!$D$145,InputDataA_GeneralAssumptions!$D$144,AE145+(InputDataA_GeneralAssumptions!$D$144-$I$145)/(InputDataA_GeneralAssumptions!$D$145-InputDataA_GeneralAssumptions!$D$7))</f>
        <v>0.571</v>
      </c>
      <c r="AG145" s="26" t="n">
        <f aca="false">IF(AG143&gt;InputDataA_GeneralAssumptions!$D$145,InputDataA_GeneralAssumptions!$D$144,AF145+(InputDataA_GeneralAssumptions!$D$144-$I$145)/(InputDataA_GeneralAssumptions!$D$145-InputDataA_GeneralAssumptions!$D$7))</f>
        <v>0.571</v>
      </c>
      <c r="AH145" s="26" t="n">
        <f aca="false">IF(AH143&gt;InputDataA_GeneralAssumptions!$D$145,InputDataA_GeneralAssumptions!$D$144,AG145+(InputDataA_GeneralAssumptions!$D$144-$I$145)/(InputDataA_GeneralAssumptions!$D$145-InputDataA_GeneralAssumptions!$D$7))</f>
        <v>0.571</v>
      </c>
      <c r="AI145" s="26" t="n">
        <f aca="false">IF(AI143&gt;InputDataA_GeneralAssumptions!$D$145,InputDataA_GeneralAssumptions!$D$144,AH145+(InputDataA_GeneralAssumptions!$D$144-$I$145)/(InputDataA_GeneralAssumptions!$D$145-InputDataA_GeneralAssumptions!$D$7))</f>
        <v>0.571</v>
      </c>
      <c r="AJ145" s="26" t="n">
        <f aca="false">IF(AJ143&gt;InputDataA_GeneralAssumptions!$D$145,InputDataA_GeneralAssumptions!$D$144,AI145+(InputDataA_GeneralAssumptions!$D$144-$I$145)/(InputDataA_GeneralAssumptions!$D$145-InputDataA_GeneralAssumptions!$D$7))</f>
        <v>0.571</v>
      </c>
      <c r="AK145" s="26" t="n">
        <f aca="false">IF(AK143&gt;InputDataA_GeneralAssumptions!$D$145,InputDataA_GeneralAssumptions!$D$144,AJ145+(InputDataA_GeneralAssumptions!$D$144-$I$145)/(InputDataA_GeneralAssumptions!$D$145-InputDataA_GeneralAssumptions!$D$7))</f>
        <v>0.571</v>
      </c>
      <c r="AL145" s="26" t="n">
        <f aca="false">IF(AL143&gt;InputDataA_GeneralAssumptions!$D$145,InputDataA_GeneralAssumptions!$D$144,AK145+(InputDataA_GeneralAssumptions!$D$144-$I$145)/(InputDataA_GeneralAssumptions!$D$145-InputDataA_GeneralAssumptions!$D$7))</f>
        <v>0.571</v>
      </c>
      <c r="AM145" s="26" t="n">
        <f aca="false">IF(AM143&gt;InputDataA_GeneralAssumptions!$D$145,InputDataA_GeneralAssumptions!$D$144,AL145+(InputDataA_GeneralAssumptions!$D$144-$I$145)/(InputDataA_GeneralAssumptions!$D$145-InputDataA_GeneralAssumptions!$D$7))</f>
        <v>0.571</v>
      </c>
      <c r="AN145" s="26" t="n">
        <f aca="false">IF(AN143&gt;InputDataA_GeneralAssumptions!$D$145,InputDataA_GeneralAssumptions!$D$144,AM145+(InputDataA_GeneralAssumptions!$D$144-$I$145)/(InputDataA_GeneralAssumptions!$D$145-InputDataA_GeneralAssumptions!$D$7))</f>
        <v>0.571</v>
      </c>
      <c r="AO145" s="26" t="n">
        <f aca="false">IF(AO143&gt;InputDataA_GeneralAssumptions!$D$145,InputDataA_GeneralAssumptions!$D$144,AN145+(InputDataA_GeneralAssumptions!$D$144-$I$145)/(InputDataA_GeneralAssumptions!$D$145-InputDataA_GeneralAssumptions!$D$7))</f>
        <v>0.571</v>
      </c>
      <c r="AP145" s="26" t="n">
        <f aca="false">IF(AP143&gt;InputDataA_GeneralAssumptions!$D$145,InputDataA_GeneralAssumptions!$D$144,AO145+(InputDataA_GeneralAssumptions!$D$144-$I$145)/(InputDataA_GeneralAssumptions!$D$145-InputDataA_GeneralAssumptions!$D$7))</f>
        <v>0.571</v>
      </c>
      <c r="AQ145" s="26" t="n">
        <f aca="false">IF(AQ143&gt;InputDataA_GeneralAssumptions!$D$145,InputDataA_GeneralAssumptions!$D$144,AP145+(InputDataA_GeneralAssumptions!$D$144-$I$145)/(InputDataA_GeneralAssumptions!$D$145-InputDataA_GeneralAssumptions!$D$7))</f>
        <v>0.571</v>
      </c>
      <c r="AR145" s="26" t="n">
        <f aca="false">IF(AR143&gt;InputDataA_GeneralAssumptions!$D$145,InputDataA_GeneralAssumptions!$D$144,AQ145+(InputDataA_GeneralAssumptions!$D$144-$I$145)/(InputDataA_GeneralAssumptions!$D$145-InputDataA_GeneralAssumptions!$D$7))</f>
        <v>0.571</v>
      </c>
      <c r="AS145" s="26" t="n">
        <f aca="false">IF(AS143&gt;InputDataA_GeneralAssumptions!$D$145,InputDataA_GeneralAssumptions!$D$144,AR145+(InputDataA_GeneralAssumptions!$D$144-$I$145)/(InputDataA_GeneralAssumptions!$D$145-InputDataA_GeneralAssumptions!$D$7))</f>
        <v>0.571</v>
      </c>
      <c r="AT145" s="26" t="n">
        <f aca="false">IF(AT143&gt;InputDataA_GeneralAssumptions!$D$145,InputDataA_GeneralAssumptions!$D$144,AS145+(InputDataA_GeneralAssumptions!$D$144-$I$145)/(InputDataA_GeneralAssumptions!$D$145-InputDataA_GeneralAssumptions!$D$7))</f>
        <v>0.571</v>
      </c>
      <c r="AU145" s="26" t="n">
        <f aca="false">IF(AU143&gt;InputDataA_GeneralAssumptions!$D$145,InputDataA_GeneralAssumptions!$D$144,AT145+(InputDataA_GeneralAssumptions!$D$144-$I$145)/(InputDataA_GeneralAssumptions!$D$145-InputDataA_GeneralAssumptions!$D$7))</f>
        <v>0.571</v>
      </c>
      <c r="AV145" s="26" t="n">
        <f aca="false">IF(AV143&gt;InputDataA_GeneralAssumptions!$D$145,InputDataA_GeneralAssumptions!$D$144,AU145+(InputDataA_GeneralAssumptions!$D$144-$I$145)/(InputDataA_GeneralAssumptions!$D$145-InputDataA_GeneralAssumptions!$D$7))</f>
        <v>0.571</v>
      </c>
      <c r="AW145" s="26" t="n">
        <f aca="false">IF(AW143&gt;InputDataA_GeneralAssumptions!$D$145,InputDataA_GeneralAssumptions!$D$144,AV145+(InputDataA_GeneralAssumptions!$D$144-$I$145)/(InputDataA_GeneralAssumptions!$D$145-InputDataA_GeneralAssumptions!$D$7))</f>
        <v>0.571</v>
      </c>
      <c r="AX145" s="26" t="n">
        <f aca="false">IF(AX143&gt;InputDataA_GeneralAssumptions!$D$145,InputDataA_GeneralAssumptions!$D$144,AW145+(InputDataA_GeneralAssumptions!$D$144-$I$145)/(InputDataA_GeneralAssumptions!$D$145-InputDataA_GeneralAssumptions!$D$7))</f>
        <v>0.571</v>
      </c>
      <c r="AY145" s="26" t="n">
        <f aca="false">IF(AY143&gt;InputDataA_GeneralAssumptions!$D$145,InputDataA_GeneralAssumptions!$D$144,AX145+(InputDataA_GeneralAssumptions!$D$144-$I$145)/(InputDataA_GeneralAssumptions!$D$145-InputDataA_GeneralAssumptions!$D$7))</f>
        <v>0.571</v>
      </c>
      <c r="AZ145" s="26" t="n">
        <f aca="false">IF(AZ143&gt;InputDataA_GeneralAssumptions!$D$145,InputDataA_GeneralAssumptions!$D$144,AY145+(InputDataA_GeneralAssumptions!$D$144-$I$145)/(InputDataA_GeneralAssumptions!$D$145-InputDataA_GeneralAssumptions!$D$7))</f>
        <v>0.571</v>
      </c>
      <c r="BA145" s="26" t="n">
        <f aca="false">IF(BA143&gt;InputDataA_GeneralAssumptions!$D$145,InputDataA_GeneralAssumptions!$D$144,AZ145+(InputDataA_GeneralAssumptions!$D$144-$I$145)/(InputDataA_GeneralAssumptions!$D$145-InputDataA_GeneralAssumptions!$D$7))</f>
        <v>0.571</v>
      </c>
      <c r="BB145" s="26" t="n">
        <f aca="false">IF(BB143&gt;InputDataA_GeneralAssumptions!$D$145,InputDataA_GeneralAssumptions!$D$144,BA145+(InputDataA_GeneralAssumptions!$D$144-$I$145)/(InputDataA_GeneralAssumptions!$D$145-InputDataA_GeneralAssumptions!$D$7))</f>
        <v>0.571</v>
      </c>
      <c r="BC145" s="26" t="n">
        <f aca="false">IF(BC143&gt;InputDataA_GeneralAssumptions!$D$145,InputDataA_GeneralAssumptions!$D$144,BB145+(InputDataA_GeneralAssumptions!$D$144-$I$145)/(InputDataA_GeneralAssumptions!$D$145-InputDataA_GeneralAssumptions!$D$7))</f>
        <v>0.571</v>
      </c>
      <c r="BD145" s="26" t="n">
        <f aca="false">IF(BD143&gt;InputDataA_GeneralAssumptions!$D$145,InputDataA_GeneralAssumptions!$D$144,BC145+(InputDataA_GeneralAssumptions!$D$144-$I$145)/(InputDataA_GeneralAssumptions!$D$145-InputDataA_GeneralAssumptions!$D$7))</f>
        <v>0.571</v>
      </c>
      <c r="BE145" s="26" t="n">
        <f aca="false">IF(BE143&gt;InputDataA_GeneralAssumptions!$D$145,InputDataA_GeneralAssumptions!$D$144,BD145+(InputDataA_GeneralAssumptions!$D$144-$I$145)/(InputDataA_GeneralAssumptions!$D$145-InputDataA_GeneralAssumptions!$D$7))</f>
        <v>0.571</v>
      </c>
      <c r="BF145" s="26" t="n">
        <f aca="false">IF(BF143&gt;InputDataA_GeneralAssumptions!$D$145,InputDataA_GeneralAssumptions!$D$144,BE145+(InputDataA_GeneralAssumptions!$D$144-$I$145)/(InputDataA_GeneralAssumptions!$D$145-InputDataA_GeneralAssumptions!$D$7))</f>
        <v>0.571</v>
      </c>
      <c r="BG145" s="26" t="n">
        <f aca="false">IF(BG143&gt;InputDataA_GeneralAssumptions!$D$145,InputDataA_GeneralAssumptions!$D$144,BF145+(InputDataA_GeneralAssumptions!$D$144-$I$145)/(InputDataA_GeneralAssumptions!$D$145-InputDataA_GeneralAssumptions!$D$7))</f>
        <v>0.571</v>
      </c>
      <c r="BH145" s="26" t="n">
        <f aca="false">IF(BH143&gt;InputDataA_GeneralAssumptions!$D$145,InputDataA_GeneralAssumptions!$D$144,BG145+(InputDataA_GeneralAssumptions!$D$144-$I$145)/(InputDataA_GeneralAssumptions!$D$145-InputDataA_GeneralAssumptions!$D$7))</f>
        <v>0.571</v>
      </c>
      <c r="BI145" s="26" t="n">
        <f aca="false">IF(BI143&gt;InputDataA_GeneralAssumptions!$D$145,InputDataA_GeneralAssumptions!$D$144,BH145+(InputDataA_GeneralAssumptions!$D$144-$I$145)/(InputDataA_GeneralAssumptions!$D$145-InputDataA_GeneralAssumptions!$D$7))</f>
        <v>0.571</v>
      </c>
      <c r="BJ145" s="26" t="n">
        <f aca="false">IF(BJ143&gt;InputDataA_GeneralAssumptions!$D$145,InputDataA_GeneralAssumptions!$D$144,BI145+(InputDataA_GeneralAssumptions!$D$144-$I$145)/(InputDataA_GeneralAssumptions!$D$145-InputDataA_GeneralAssumptions!$D$7))</f>
        <v>0.571</v>
      </c>
      <c r="BK145" s="26" t="n">
        <f aca="false">IF(BK143&gt;InputDataA_GeneralAssumptions!$D$145,InputDataA_GeneralAssumptions!$D$144,BJ145+(InputDataA_GeneralAssumptions!$D$144-$I$145)/(InputDataA_GeneralAssumptions!$D$145-InputDataA_GeneralAssumptions!$D$7))</f>
        <v>0.571</v>
      </c>
      <c r="BL145" s="26" t="n">
        <f aca="false">IF(BL143&gt;InputDataA_GeneralAssumptions!$D$145,InputDataA_GeneralAssumptions!$D$144,BK145+(InputDataA_GeneralAssumptions!$D$144-$I$145)/(InputDataA_GeneralAssumptions!$D$145-InputDataA_GeneralAssumptions!$D$7))</f>
        <v>0.571</v>
      </c>
      <c r="BM145" s="26" t="n">
        <f aca="false">IF(BM143&gt;InputDataA_GeneralAssumptions!$D$145,InputDataA_GeneralAssumptions!$D$144,BL145+(InputDataA_GeneralAssumptions!$D$144-$I$145)/(InputDataA_GeneralAssumptions!$D$145-InputDataA_GeneralAssumptions!$D$7))</f>
        <v>0.571</v>
      </c>
      <c r="BN145" s="26" t="n">
        <f aca="false">IF(BN143&gt;InputDataA_GeneralAssumptions!$D$145,InputDataA_GeneralAssumptions!$D$144,BM145+(InputDataA_GeneralAssumptions!$D$144-$I$145)/(InputDataA_GeneralAssumptions!$D$145-InputDataA_GeneralAssumptions!$D$7))</f>
        <v>0.571</v>
      </c>
      <c r="BO145" s="26" t="n">
        <f aca="false">IF(BO143&gt;InputDataA_GeneralAssumptions!$D$145,InputDataA_GeneralAssumptions!$D$144,BN145+(InputDataA_GeneralAssumptions!$D$144-$I$145)/(InputDataA_GeneralAssumptions!$D$145-InputDataA_GeneralAssumptions!$D$7))</f>
        <v>0.571</v>
      </c>
      <c r="BP145" s="26" t="n">
        <f aca="false">IF(BP143&gt;InputDataA_GeneralAssumptions!$D$145,InputDataA_GeneralAssumptions!$D$144,BO145+(InputDataA_GeneralAssumptions!$D$144-$I$145)/(InputDataA_GeneralAssumptions!$D$145-InputDataA_GeneralAssumptions!$D$7))</f>
        <v>0.571</v>
      </c>
      <c r="BQ145" s="26" t="n">
        <f aca="false">IF(BQ143&gt;InputDataA_GeneralAssumptions!$D$145,InputDataA_GeneralAssumptions!$D$144,BP145+(InputDataA_GeneralAssumptions!$D$144-$I$145)/(InputDataA_GeneralAssumptions!$D$145-InputDataA_GeneralAssumptions!$D$7))</f>
        <v>0.571</v>
      </c>
      <c r="BR145" s="26" t="n">
        <f aca="false">IF(BR143&gt;InputDataA_GeneralAssumptions!$D$145,InputDataA_GeneralAssumptions!$D$144,BQ145+(InputDataA_GeneralAssumptions!$D$144-$I$145)/(InputDataA_GeneralAssumptions!$D$145-InputDataA_GeneralAssumptions!$D$7))</f>
        <v>0.571</v>
      </c>
      <c r="BS145" s="26" t="n">
        <f aca="false">IF(BS143&gt;InputDataA_GeneralAssumptions!$D$145,InputDataA_GeneralAssumptions!$D$144,BR145+(InputDataA_GeneralAssumptions!$D$144-$I$145)/(InputDataA_GeneralAssumptions!$D$145-InputDataA_GeneralAssumptions!$D$7))</f>
        <v>0.571</v>
      </c>
      <c r="BT145" s="26" t="n">
        <f aca="false">IF(BT143&gt;InputDataA_GeneralAssumptions!$D$145,InputDataA_GeneralAssumptions!$D$144,BS145+(InputDataA_GeneralAssumptions!$D$144-$I$145)/(InputDataA_GeneralAssumptions!$D$145-InputDataA_GeneralAssumptions!$D$7))</f>
        <v>0.571</v>
      </c>
      <c r="BU145" s="26" t="n">
        <f aca="false">IF(BU143&gt;InputDataA_GeneralAssumptions!$D$145,InputDataA_GeneralAssumptions!$D$144,BT145+(InputDataA_GeneralAssumptions!$D$144-$I$145)/(InputDataA_GeneralAssumptions!$D$145-InputDataA_GeneralAssumptions!$D$7))</f>
        <v>0.571</v>
      </c>
      <c r="BV145" s="26" t="n">
        <f aca="false">IF(BV143&gt;InputDataA_GeneralAssumptions!$D$145,InputDataA_GeneralAssumptions!$D$144,BU145+(InputDataA_GeneralAssumptions!$D$144-$I$145)/(InputDataA_GeneralAssumptions!$D$145-InputDataA_GeneralAssumptions!$D$7))</f>
        <v>0.571</v>
      </c>
      <c r="BW145" s="26" t="n">
        <f aca="false">IF(BW143&gt;InputDataA_GeneralAssumptions!$D$145,InputDataA_GeneralAssumptions!$D$144,BV145+(InputDataA_GeneralAssumptions!$D$144-$I$145)/(InputDataA_GeneralAssumptions!$D$145-InputDataA_GeneralAssumptions!$D$7))</f>
        <v>0.571</v>
      </c>
    </row>
    <row r="146" s="13" customFormat="true" ht="15.75" hidden="false" customHeight="false" outlineLevel="0" collapsed="false">
      <c r="B146" s="54"/>
      <c r="C146" s="55"/>
      <c r="D146" s="262"/>
      <c r="E146" s="262"/>
      <c r="F146" s="106"/>
      <c r="G146" s="114" t="s">
        <v>222</v>
      </c>
      <c r="H146" s="112" t="str">
        <f aca="false">H145</f>
        <v>(e.g. 0.02)</v>
      </c>
      <c r="I146" s="115" t="n">
        <f aca="false">IF(VLOOKUP(InputDataA_GeneralAssumptions!$D$143,DataSummary!$A$111:$B$112,2,FALSE())=1,InputDataA_GeneralAssumptions!I144,InputDataA_GeneralAssumptions!I145)</f>
        <v>0.571</v>
      </c>
      <c r="J146" s="115" t="n">
        <f aca="false">IF(DataSummary!$B$262=1,IF(VLOOKUP(InputDataA_GeneralAssumptions!$D$143,DataSummary!$A$111:$B$112,2,FALSE())=1,InputDataA_GeneralAssumptions!J144,InputDataA_GeneralAssumptions!J145),2*NORMSDIST(InputDataA_GeneralAssumptions!J137/SQRT(2))-1)</f>
        <v>0.571</v>
      </c>
      <c r="K146" s="115" t="n">
        <f aca="false">IF(DataSummary!$B$262=1,IF(VLOOKUP(InputDataA_GeneralAssumptions!$D$143,DataSummary!$A$111:$B$112,2,FALSE())=1,InputDataA_GeneralAssumptions!K144,InputDataA_GeneralAssumptions!K145),2*NORMSDIST(InputDataA_GeneralAssumptions!K137/SQRT(2))-1)</f>
        <v>0.571</v>
      </c>
      <c r="L146" s="115" t="n">
        <f aca="false">IF(DataSummary!$B$262=1,IF(VLOOKUP(InputDataA_GeneralAssumptions!$D$143,DataSummary!$A$111:$B$112,2,FALSE())=1,InputDataA_GeneralAssumptions!L144,InputDataA_GeneralAssumptions!L145),2*NORMSDIST(InputDataA_GeneralAssumptions!L137/SQRT(2))-1)</f>
        <v>0.571</v>
      </c>
      <c r="M146" s="115" t="n">
        <f aca="false">IF(DataSummary!$B$262=1,IF(VLOOKUP(InputDataA_GeneralAssumptions!$D$143,DataSummary!$A$111:$B$112,2,FALSE())=1,InputDataA_GeneralAssumptions!M144,InputDataA_GeneralAssumptions!M145),2*NORMSDIST(InputDataA_GeneralAssumptions!M137/SQRT(2))-1)</f>
        <v>0.571</v>
      </c>
      <c r="N146" s="115" t="n">
        <f aca="false">IF(DataSummary!$B$262=1,IF(VLOOKUP(InputDataA_GeneralAssumptions!$D$143,DataSummary!$A$111:$B$112,2,FALSE())=1,InputDataA_GeneralAssumptions!N144,InputDataA_GeneralAssumptions!N145),2*NORMSDIST(InputDataA_GeneralAssumptions!N137/SQRT(2))-1)</f>
        <v>0.571</v>
      </c>
      <c r="O146" s="115" t="n">
        <f aca="false">IF(DataSummary!$B$262=1,IF(VLOOKUP(InputDataA_GeneralAssumptions!$D$143,DataSummary!$A$111:$B$112,2,FALSE())=1,InputDataA_GeneralAssumptions!O144,InputDataA_GeneralAssumptions!O145),2*NORMSDIST(InputDataA_GeneralAssumptions!O137/SQRT(2))-1)</f>
        <v>0.571</v>
      </c>
      <c r="P146" s="115" t="n">
        <f aca="false">IF(DataSummary!$B$262=1,IF(VLOOKUP(InputDataA_GeneralAssumptions!$D$143,DataSummary!$A$111:$B$112,2,FALSE())=1,InputDataA_GeneralAssumptions!P144,InputDataA_GeneralAssumptions!P145),2*NORMSDIST(InputDataA_GeneralAssumptions!P137/SQRT(2))-1)</f>
        <v>0.571</v>
      </c>
      <c r="Q146" s="115" t="n">
        <f aca="false">IF(DataSummary!$B$262=1,IF(VLOOKUP(InputDataA_GeneralAssumptions!$D$143,DataSummary!$A$111:$B$112,2,FALSE())=1,InputDataA_GeneralAssumptions!Q144,InputDataA_GeneralAssumptions!Q145),2*NORMSDIST(InputDataA_GeneralAssumptions!Q137/SQRT(2))-1)</f>
        <v>0.571</v>
      </c>
      <c r="R146" s="115" t="n">
        <f aca="false">IF(DataSummary!$B$262=1,IF(VLOOKUP(InputDataA_GeneralAssumptions!$D$143,DataSummary!$A$111:$B$112,2,FALSE())=1,InputDataA_GeneralAssumptions!R144,InputDataA_GeneralAssumptions!R145),2*NORMSDIST(InputDataA_GeneralAssumptions!R137/SQRT(2))-1)</f>
        <v>0.571</v>
      </c>
      <c r="S146" s="115" t="n">
        <f aca="false">IF(DataSummary!$B$262=1,IF(VLOOKUP(InputDataA_GeneralAssumptions!$D$143,DataSummary!$A$111:$B$112,2,FALSE())=1,InputDataA_GeneralAssumptions!S144,InputDataA_GeneralAssumptions!S145),2*NORMSDIST(InputDataA_GeneralAssumptions!S137/SQRT(2))-1)</f>
        <v>0.571</v>
      </c>
      <c r="T146" s="115" t="n">
        <f aca="false">IF(DataSummary!$B$262=1,IF(VLOOKUP(InputDataA_GeneralAssumptions!$D$143,DataSummary!$A$111:$B$112,2,FALSE())=1,InputDataA_GeneralAssumptions!T144,InputDataA_GeneralAssumptions!T145),2*NORMSDIST(InputDataA_GeneralAssumptions!T137/SQRT(2))-1)</f>
        <v>0.571</v>
      </c>
      <c r="U146" s="115" t="n">
        <f aca="false">IF(DataSummary!$B$262=1,IF(VLOOKUP(InputDataA_GeneralAssumptions!$D$143,DataSummary!$A$111:$B$112,2,FALSE())=1,InputDataA_GeneralAssumptions!U144,InputDataA_GeneralAssumptions!U145),2*NORMSDIST(InputDataA_GeneralAssumptions!U137/SQRT(2))-1)</f>
        <v>0.571</v>
      </c>
      <c r="V146" s="115" t="n">
        <f aca="false">IF(DataSummary!$B$262=1,IF(VLOOKUP(InputDataA_GeneralAssumptions!$D$143,DataSummary!$A$111:$B$112,2,FALSE())=1,InputDataA_GeneralAssumptions!V144,InputDataA_GeneralAssumptions!V145),2*NORMSDIST(InputDataA_GeneralAssumptions!V137/SQRT(2))-1)</f>
        <v>0.571</v>
      </c>
      <c r="W146" s="115" t="n">
        <f aca="false">IF(DataSummary!$B$262=1,IF(VLOOKUP(InputDataA_GeneralAssumptions!$D$143,DataSummary!$A$111:$B$112,2,FALSE())=1,InputDataA_GeneralAssumptions!W144,InputDataA_GeneralAssumptions!W145),2*NORMSDIST(InputDataA_GeneralAssumptions!W137/SQRT(2))-1)</f>
        <v>0.571</v>
      </c>
      <c r="X146" s="115" t="n">
        <f aca="false">IF(DataSummary!$B$262=1,IF(VLOOKUP(InputDataA_GeneralAssumptions!$D$143,DataSummary!$A$111:$B$112,2,FALSE())=1,InputDataA_GeneralAssumptions!X144,InputDataA_GeneralAssumptions!X145),2*NORMSDIST(InputDataA_GeneralAssumptions!X137/SQRT(2))-1)</f>
        <v>0.571</v>
      </c>
      <c r="Y146" s="115" t="n">
        <f aca="false">IF(DataSummary!$B$262=1,IF(VLOOKUP(InputDataA_GeneralAssumptions!$D$143,DataSummary!$A$111:$B$112,2,FALSE())=1,InputDataA_GeneralAssumptions!Y144,InputDataA_GeneralAssumptions!Y145),2*NORMSDIST(InputDataA_GeneralAssumptions!Y137/SQRT(2))-1)</f>
        <v>0.571</v>
      </c>
      <c r="Z146" s="115" t="n">
        <f aca="false">IF(DataSummary!$B$262=1,IF(VLOOKUP(InputDataA_GeneralAssumptions!$D$143,DataSummary!$A$111:$B$112,2,FALSE())=1,InputDataA_GeneralAssumptions!Z144,InputDataA_GeneralAssumptions!Z145),2*NORMSDIST(InputDataA_GeneralAssumptions!Z137/SQRT(2))-1)</f>
        <v>0.571</v>
      </c>
      <c r="AA146" s="115" t="n">
        <f aca="false">IF(DataSummary!$B$262=1,IF(VLOOKUP(InputDataA_GeneralAssumptions!$D$143,DataSummary!$A$111:$B$112,2,FALSE())=1,InputDataA_GeneralAssumptions!AA144,InputDataA_GeneralAssumptions!AA145),2*NORMSDIST(InputDataA_GeneralAssumptions!AA137/SQRT(2))-1)</f>
        <v>0.571</v>
      </c>
      <c r="AB146" s="115" t="n">
        <f aca="false">IF(DataSummary!$B$262=1,IF(VLOOKUP(InputDataA_GeneralAssumptions!$D$143,DataSummary!$A$111:$B$112,2,FALSE())=1,InputDataA_GeneralAssumptions!AB144,InputDataA_GeneralAssumptions!AB145),2*NORMSDIST(InputDataA_GeneralAssumptions!AB137/SQRT(2))-1)</f>
        <v>0.571</v>
      </c>
      <c r="AC146" s="115" t="n">
        <f aca="false">IF(DataSummary!$B$262=1,IF(VLOOKUP(InputDataA_GeneralAssumptions!$D$143,DataSummary!$A$111:$B$112,2,FALSE())=1,InputDataA_GeneralAssumptions!AC144,InputDataA_GeneralAssumptions!AC145),2*NORMSDIST(InputDataA_GeneralAssumptions!AC137/SQRT(2))-1)</f>
        <v>0.571</v>
      </c>
      <c r="AD146" s="115" t="n">
        <f aca="false">IF(DataSummary!$B$262=1,IF(VLOOKUP(InputDataA_GeneralAssumptions!$D$143,DataSummary!$A$111:$B$112,2,FALSE())=1,InputDataA_GeneralAssumptions!AD144,InputDataA_GeneralAssumptions!AD145),2*NORMSDIST(InputDataA_GeneralAssumptions!AD137/SQRT(2))-1)</f>
        <v>0.571</v>
      </c>
      <c r="AE146" s="115" t="n">
        <f aca="false">IF(DataSummary!$B$262=1,IF(VLOOKUP(InputDataA_GeneralAssumptions!$D$143,DataSummary!$A$111:$B$112,2,FALSE())=1,InputDataA_GeneralAssumptions!AE144,InputDataA_GeneralAssumptions!AE145),2*NORMSDIST(InputDataA_GeneralAssumptions!AE137/SQRT(2))-1)</f>
        <v>0.571</v>
      </c>
      <c r="AF146" s="115" t="n">
        <f aca="false">IF(DataSummary!$B$262=1,IF(VLOOKUP(InputDataA_GeneralAssumptions!$D$143,DataSummary!$A$111:$B$112,2,FALSE())=1,InputDataA_GeneralAssumptions!AF144,InputDataA_GeneralAssumptions!AF145),2*NORMSDIST(InputDataA_GeneralAssumptions!AF137/SQRT(2))-1)</f>
        <v>0.571</v>
      </c>
      <c r="AG146" s="115" t="n">
        <f aca="false">IF(DataSummary!$B$262=1,IF(VLOOKUP(InputDataA_GeneralAssumptions!$D$143,DataSummary!$A$111:$B$112,2,FALSE())=1,InputDataA_GeneralAssumptions!AG144,InputDataA_GeneralAssumptions!AG145),2*NORMSDIST(InputDataA_GeneralAssumptions!AG137/SQRT(2))-1)</f>
        <v>0.571</v>
      </c>
      <c r="AH146" s="115" t="n">
        <f aca="false">IF(DataSummary!$B$262=1,IF(VLOOKUP(InputDataA_GeneralAssumptions!$D$143,DataSummary!$A$111:$B$112,2,FALSE())=1,InputDataA_GeneralAssumptions!AH144,InputDataA_GeneralAssumptions!AH145),2*NORMSDIST(InputDataA_GeneralAssumptions!AH137/SQRT(2))-1)</f>
        <v>0.571</v>
      </c>
      <c r="AI146" s="115" t="n">
        <f aca="false">IF(DataSummary!$B$262=1,IF(VLOOKUP(InputDataA_GeneralAssumptions!$D$143,DataSummary!$A$111:$B$112,2,FALSE())=1,InputDataA_GeneralAssumptions!AI144,InputDataA_GeneralAssumptions!AI145),2*NORMSDIST(InputDataA_GeneralAssumptions!AI137/SQRT(2))-1)</f>
        <v>0.571</v>
      </c>
      <c r="AJ146" s="115" t="n">
        <f aca="false">IF(DataSummary!$B$262=1,IF(VLOOKUP(InputDataA_GeneralAssumptions!$D$143,DataSummary!$A$111:$B$112,2,FALSE())=1,InputDataA_GeneralAssumptions!AJ144,InputDataA_GeneralAssumptions!AJ145),2*NORMSDIST(InputDataA_GeneralAssumptions!AJ137/SQRT(2))-1)</f>
        <v>0.571</v>
      </c>
      <c r="AK146" s="115" t="n">
        <f aca="false">IF(DataSummary!$B$262=1,IF(VLOOKUP(InputDataA_GeneralAssumptions!$D$143,DataSummary!$A$111:$B$112,2,FALSE())=1,InputDataA_GeneralAssumptions!AK144,InputDataA_GeneralAssumptions!AK145),2*NORMSDIST(InputDataA_GeneralAssumptions!AK137/SQRT(2))-1)</f>
        <v>0.571</v>
      </c>
      <c r="AL146" s="115" t="n">
        <f aca="false">IF(DataSummary!$B$262=1,IF(VLOOKUP(InputDataA_GeneralAssumptions!$D$143,DataSummary!$A$111:$B$112,2,FALSE())=1,InputDataA_GeneralAssumptions!AL144,InputDataA_GeneralAssumptions!AL145),2*NORMSDIST(InputDataA_GeneralAssumptions!AL137/SQRT(2))-1)</f>
        <v>0.571</v>
      </c>
      <c r="AM146" s="115" t="n">
        <f aca="false">IF(DataSummary!$B$262=1,IF(VLOOKUP(InputDataA_GeneralAssumptions!$D$143,DataSummary!$A$111:$B$112,2,FALSE())=1,InputDataA_GeneralAssumptions!AM144,InputDataA_GeneralAssumptions!AM145),2*NORMSDIST(InputDataA_GeneralAssumptions!AM137/SQRT(2))-1)</f>
        <v>0.571</v>
      </c>
      <c r="AN146" s="115" t="n">
        <f aca="false">IF(DataSummary!$B$262=1,IF(VLOOKUP(InputDataA_GeneralAssumptions!$D$143,DataSummary!$A$111:$B$112,2,FALSE())=1,InputDataA_GeneralAssumptions!AN144,InputDataA_GeneralAssumptions!AN145),2*NORMSDIST(InputDataA_GeneralAssumptions!AN137/SQRT(2))-1)</f>
        <v>0.571</v>
      </c>
      <c r="AO146" s="115" t="n">
        <f aca="false">IF(DataSummary!$B$262=1,IF(VLOOKUP(InputDataA_GeneralAssumptions!$D$143,DataSummary!$A$111:$B$112,2,FALSE())=1,InputDataA_GeneralAssumptions!AO144,InputDataA_GeneralAssumptions!AO145),2*NORMSDIST(InputDataA_GeneralAssumptions!AO137/SQRT(2))-1)</f>
        <v>0.571</v>
      </c>
      <c r="AP146" s="115" t="n">
        <f aca="false">IF(DataSummary!$B$262=1,IF(VLOOKUP(InputDataA_GeneralAssumptions!$D$143,DataSummary!$A$111:$B$112,2,FALSE())=1,InputDataA_GeneralAssumptions!AP144,InputDataA_GeneralAssumptions!AP145),2*NORMSDIST(InputDataA_GeneralAssumptions!AP137/SQRT(2))-1)</f>
        <v>0.571</v>
      </c>
      <c r="AQ146" s="115" t="n">
        <f aca="false">IF(DataSummary!$B$262=1,IF(VLOOKUP(InputDataA_GeneralAssumptions!$D$143,DataSummary!$A$111:$B$112,2,FALSE())=1,InputDataA_GeneralAssumptions!AQ144,InputDataA_GeneralAssumptions!AQ145),2*NORMSDIST(InputDataA_GeneralAssumptions!AQ137/SQRT(2))-1)</f>
        <v>0.571</v>
      </c>
      <c r="AR146" s="115" t="n">
        <f aca="false">IF(DataSummary!$B$262=1,IF(VLOOKUP(InputDataA_GeneralAssumptions!$D$143,DataSummary!$A$111:$B$112,2,FALSE())=1,InputDataA_GeneralAssumptions!AR144,InputDataA_GeneralAssumptions!AR145),2*NORMSDIST(InputDataA_GeneralAssumptions!AR137/SQRT(2))-1)</f>
        <v>0.571</v>
      </c>
      <c r="AS146" s="115" t="n">
        <f aca="false">IF(DataSummary!$B$262=1,IF(VLOOKUP(InputDataA_GeneralAssumptions!$D$143,DataSummary!$A$111:$B$112,2,FALSE())=1,InputDataA_GeneralAssumptions!AS144,InputDataA_GeneralAssumptions!AS145),2*NORMSDIST(InputDataA_GeneralAssumptions!AS137/SQRT(2))-1)</f>
        <v>0.571</v>
      </c>
      <c r="AT146" s="115" t="n">
        <f aca="false">IF(DataSummary!$B$262=1,IF(VLOOKUP(InputDataA_GeneralAssumptions!$D$143,DataSummary!$A$111:$B$112,2,FALSE())=1,InputDataA_GeneralAssumptions!AT144,InputDataA_GeneralAssumptions!AT145),2*NORMSDIST(InputDataA_GeneralAssumptions!AT137/SQRT(2))-1)</f>
        <v>0.571</v>
      </c>
      <c r="AU146" s="115" t="n">
        <f aca="false">IF(DataSummary!$B$262=1,IF(VLOOKUP(InputDataA_GeneralAssumptions!$D$143,DataSummary!$A$111:$B$112,2,FALSE())=1,InputDataA_GeneralAssumptions!AU144,InputDataA_GeneralAssumptions!AU145),2*NORMSDIST(InputDataA_GeneralAssumptions!AU137/SQRT(2))-1)</f>
        <v>0.571</v>
      </c>
      <c r="AV146" s="115" t="n">
        <f aca="false">IF(DataSummary!$B$262=1,IF(VLOOKUP(InputDataA_GeneralAssumptions!$D$143,DataSummary!$A$111:$B$112,2,FALSE())=1,InputDataA_GeneralAssumptions!AV144,InputDataA_GeneralAssumptions!AV145),2*NORMSDIST(InputDataA_GeneralAssumptions!AV137/SQRT(2))-1)</f>
        <v>0.571</v>
      </c>
      <c r="AW146" s="115" t="n">
        <f aca="false">IF(DataSummary!$B$262=1,IF(VLOOKUP(InputDataA_GeneralAssumptions!$D$143,DataSummary!$A$111:$B$112,2,FALSE())=1,InputDataA_GeneralAssumptions!AW144,InputDataA_GeneralAssumptions!AW145),2*NORMSDIST(InputDataA_GeneralAssumptions!AW137/SQRT(2))-1)</f>
        <v>0.571</v>
      </c>
      <c r="AX146" s="115" t="n">
        <f aca="false">IF(DataSummary!$B$262=1,IF(VLOOKUP(InputDataA_GeneralAssumptions!$D$143,DataSummary!$A$111:$B$112,2,FALSE())=1,InputDataA_GeneralAssumptions!AX144,InputDataA_GeneralAssumptions!AX145),2*NORMSDIST(InputDataA_GeneralAssumptions!AX137/SQRT(2))-1)</f>
        <v>0.571</v>
      </c>
      <c r="AY146" s="115" t="n">
        <f aca="false">IF(DataSummary!$B$262=1,IF(VLOOKUP(InputDataA_GeneralAssumptions!$D$143,DataSummary!$A$111:$B$112,2,FALSE())=1,InputDataA_GeneralAssumptions!AY144,InputDataA_GeneralAssumptions!AY145),2*NORMSDIST(InputDataA_GeneralAssumptions!AY137/SQRT(2))-1)</f>
        <v>0.571</v>
      </c>
      <c r="AZ146" s="115" t="n">
        <f aca="false">IF(DataSummary!$B$262=1,IF(VLOOKUP(InputDataA_GeneralAssumptions!$D$143,DataSummary!$A$111:$B$112,2,FALSE())=1,InputDataA_GeneralAssumptions!AZ144,InputDataA_GeneralAssumptions!AZ145),2*NORMSDIST(InputDataA_GeneralAssumptions!AZ137/SQRT(2))-1)</f>
        <v>0.571</v>
      </c>
      <c r="BA146" s="115" t="n">
        <f aca="false">IF(DataSummary!$B$262=1,IF(VLOOKUP(InputDataA_GeneralAssumptions!$D$143,DataSummary!$A$111:$B$112,2,FALSE())=1,InputDataA_GeneralAssumptions!BA144,InputDataA_GeneralAssumptions!BA145),2*NORMSDIST(InputDataA_GeneralAssumptions!BA137/SQRT(2))-1)</f>
        <v>0.571</v>
      </c>
      <c r="BB146" s="115" t="n">
        <f aca="false">IF(DataSummary!$B$262=1,IF(VLOOKUP(InputDataA_GeneralAssumptions!$D$143,DataSummary!$A$111:$B$112,2,FALSE())=1,InputDataA_GeneralAssumptions!BB144,InputDataA_GeneralAssumptions!BB145),2*NORMSDIST(InputDataA_GeneralAssumptions!BB137/SQRT(2))-1)</f>
        <v>0.571</v>
      </c>
      <c r="BC146" s="115" t="n">
        <f aca="false">IF(DataSummary!$B$262=1,IF(VLOOKUP(InputDataA_GeneralAssumptions!$D$143,DataSummary!$A$111:$B$112,2,FALSE())=1,InputDataA_GeneralAssumptions!BC144,InputDataA_GeneralAssumptions!BC145),2*NORMSDIST(InputDataA_GeneralAssumptions!BC137/SQRT(2))-1)</f>
        <v>0.571</v>
      </c>
      <c r="BD146" s="115" t="n">
        <f aca="false">IF(DataSummary!$B$262=1,IF(VLOOKUP(InputDataA_GeneralAssumptions!$D$143,DataSummary!$A$111:$B$112,2,FALSE())=1,InputDataA_GeneralAssumptions!BD144,InputDataA_GeneralAssumptions!BD145),2*NORMSDIST(InputDataA_GeneralAssumptions!BD137/SQRT(2))-1)</f>
        <v>0.571</v>
      </c>
      <c r="BE146" s="115" t="n">
        <f aca="false">IF(DataSummary!$B$262=1,IF(VLOOKUP(InputDataA_GeneralAssumptions!$D$143,DataSummary!$A$111:$B$112,2,FALSE())=1,InputDataA_GeneralAssumptions!BE144,InputDataA_GeneralAssumptions!BE145),2*NORMSDIST(InputDataA_GeneralAssumptions!BE137/SQRT(2))-1)</f>
        <v>0.571</v>
      </c>
      <c r="BF146" s="115" t="n">
        <f aca="false">IF(DataSummary!$B$262=1,IF(VLOOKUP(InputDataA_GeneralAssumptions!$D$143,DataSummary!$A$111:$B$112,2,FALSE())=1,InputDataA_GeneralAssumptions!BF144,InputDataA_GeneralAssumptions!BF145),2*NORMSDIST(InputDataA_GeneralAssumptions!BF137/SQRT(2))-1)</f>
        <v>0.571</v>
      </c>
      <c r="BG146" s="115" t="n">
        <f aca="false">IF(DataSummary!$B$262=1,IF(VLOOKUP(InputDataA_GeneralAssumptions!$D$143,DataSummary!$A$111:$B$112,2,FALSE())=1,InputDataA_GeneralAssumptions!BG144,InputDataA_GeneralAssumptions!BG145),2*NORMSDIST(InputDataA_GeneralAssumptions!BG137/SQRT(2))-1)</f>
        <v>0.571</v>
      </c>
      <c r="BH146" s="115" t="n">
        <f aca="false">IF(DataSummary!$B$262=1,IF(VLOOKUP(InputDataA_GeneralAssumptions!$D$143,DataSummary!$A$111:$B$112,2,FALSE())=1,InputDataA_GeneralAssumptions!BH144,InputDataA_GeneralAssumptions!BH145),2*NORMSDIST(InputDataA_GeneralAssumptions!BH137/SQRT(2))-1)</f>
        <v>0.571</v>
      </c>
      <c r="BI146" s="115" t="n">
        <f aca="false">IF(DataSummary!$B$262=1,IF(VLOOKUP(InputDataA_GeneralAssumptions!$D$143,DataSummary!$A$111:$B$112,2,FALSE())=1,InputDataA_GeneralAssumptions!BI144,InputDataA_GeneralAssumptions!BI145),2*NORMSDIST(InputDataA_GeneralAssumptions!BI137/SQRT(2))-1)</f>
        <v>0.571</v>
      </c>
      <c r="BJ146" s="115" t="n">
        <f aca="false">IF(DataSummary!$B$262=1,IF(VLOOKUP(InputDataA_GeneralAssumptions!$D$143,DataSummary!$A$111:$B$112,2,FALSE())=1,InputDataA_GeneralAssumptions!BJ144,InputDataA_GeneralAssumptions!BJ145),2*NORMSDIST(InputDataA_GeneralAssumptions!BJ137/SQRT(2))-1)</f>
        <v>0.571</v>
      </c>
      <c r="BK146" s="115" t="n">
        <f aca="false">IF(DataSummary!$B$262=1,IF(VLOOKUP(InputDataA_GeneralAssumptions!$D$143,DataSummary!$A$111:$B$112,2,FALSE())=1,InputDataA_GeneralAssumptions!BK144,InputDataA_GeneralAssumptions!BK145),2*NORMSDIST(InputDataA_GeneralAssumptions!BK137/SQRT(2))-1)</f>
        <v>0.571</v>
      </c>
      <c r="BL146" s="115" t="n">
        <f aca="false">IF(DataSummary!$B$262=1,IF(VLOOKUP(InputDataA_GeneralAssumptions!$D$143,DataSummary!$A$111:$B$112,2,FALSE())=1,InputDataA_GeneralAssumptions!BL144,InputDataA_GeneralAssumptions!BL145),2*NORMSDIST(InputDataA_GeneralAssumptions!BL137/SQRT(2))-1)</f>
        <v>0.571</v>
      </c>
      <c r="BM146" s="115" t="n">
        <f aca="false">IF(DataSummary!$B$262=1,IF(VLOOKUP(InputDataA_GeneralAssumptions!$D$143,DataSummary!$A$111:$B$112,2,FALSE())=1,InputDataA_GeneralAssumptions!BM144,InputDataA_GeneralAssumptions!BM145),2*NORMSDIST(InputDataA_GeneralAssumptions!BM137/SQRT(2))-1)</f>
        <v>0.571</v>
      </c>
      <c r="BN146" s="115" t="n">
        <f aca="false">IF(DataSummary!$B$262=1,IF(VLOOKUP(InputDataA_GeneralAssumptions!$D$143,DataSummary!$A$111:$B$112,2,FALSE())=1,InputDataA_GeneralAssumptions!BN144,InputDataA_GeneralAssumptions!BN145),2*NORMSDIST(InputDataA_GeneralAssumptions!BN137/SQRT(2))-1)</f>
        <v>0.571</v>
      </c>
      <c r="BO146" s="115" t="n">
        <f aca="false">IF(DataSummary!$B$262=1,IF(VLOOKUP(InputDataA_GeneralAssumptions!$D$143,DataSummary!$A$111:$B$112,2,FALSE())=1,InputDataA_GeneralAssumptions!BO144,InputDataA_GeneralAssumptions!BO145),2*NORMSDIST(InputDataA_GeneralAssumptions!BO137/SQRT(2))-1)</f>
        <v>0.571</v>
      </c>
      <c r="BP146" s="115" t="n">
        <f aca="false">IF(DataSummary!$B$262=1,IF(VLOOKUP(InputDataA_GeneralAssumptions!$D$143,DataSummary!$A$111:$B$112,2,FALSE())=1,InputDataA_GeneralAssumptions!BP144,InputDataA_GeneralAssumptions!BP145),2*NORMSDIST(InputDataA_GeneralAssumptions!BP137/SQRT(2))-1)</f>
        <v>0.571</v>
      </c>
      <c r="BQ146" s="115" t="n">
        <f aca="false">IF(DataSummary!$B$262=1,IF(VLOOKUP(InputDataA_GeneralAssumptions!$D$143,DataSummary!$A$111:$B$112,2,FALSE())=1,InputDataA_GeneralAssumptions!BQ144,InputDataA_GeneralAssumptions!BQ145),2*NORMSDIST(InputDataA_GeneralAssumptions!BQ137/SQRT(2))-1)</f>
        <v>0.571</v>
      </c>
      <c r="BR146" s="115" t="n">
        <f aca="false">IF(DataSummary!$B$262=1,IF(VLOOKUP(InputDataA_GeneralAssumptions!$D$143,DataSummary!$A$111:$B$112,2,FALSE())=1,InputDataA_GeneralAssumptions!BR144,InputDataA_GeneralAssumptions!BR145),2*NORMSDIST(InputDataA_GeneralAssumptions!BR137/SQRT(2))-1)</f>
        <v>0.571</v>
      </c>
      <c r="BS146" s="115" t="n">
        <f aca="false">IF(DataSummary!$B$262=1,IF(VLOOKUP(InputDataA_GeneralAssumptions!$D$143,DataSummary!$A$111:$B$112,2,FALSE())=1,InputDataA_GeneralAssumptions!BS144,InputDataA_GeneralAssumptions!BS145),2*NORMSDIST(InputDataA_GeneralAssumptions!BS137/SQRT(2))-1)</f>
        <v>0.571</v>
      </c>
      <c r="BT146" s="115" t="n">
        <f aca="false">IF(DataSummary!$B$262=1,IF(VLOOKUP(InputDataA_GeneralAssumptions!$D$143,DataSummary!$A$111:$B$112,2,FALSE())=1,InputDataA_GeneralAssumptions!BT144,InputDataA_GeneralAssumptions!BT145),2*NORMSDIST(InputDataA_GeneralAssumptions!BT137/SQRT(2))-1)</f>
        <v>0.571</v>
      </c>
      <c r="BU146" s="115" t="n">
        <f aca="false">IF(DataSummary!$B$262=1,IF(VLOOKUP(InputDataA_GeneralAssumptions!$D$143,DataSummary!$A$111:$B$112,2,FALSE())=1,InputDataA_GeneralAssumptions!BU144,InputDataA_GeneralAssumptions!BU145),2*NORMSDIST(InputDataA_GeneralAssumptions!BU137/SQRT(2))-1)</f>
        <v>0.571</v>
      </c>
      <c r="BV146" s="115" t="n">
        <f aca="false">IF(DataSummary!$B$262=1,IF(VLOOKUP(InputDataA_GeneralAssumptions!$D$143,DataSummary!$A$111:$B$112,2,FALSE())=1,InputDataA_GeneralAssumptions!BV144,InputDataA_GeneralAssumptions!BV145),2*NORMSDIST(InputDataA_GeneralAssumptions!BV137/SQRT(2))-1)</f>
        <v>0.571</v>
      </c>
      <c r="BW146" s="115" t="n">
        <f aca="false">IF(DataSummary!$B$262=1,IF(VLOOKUP(InputDataA_GeneralAssumptions!$D$143,DataSummary!$A$111:$B$112,2,FALSE())=1,InputDataA_GeneralAssumptions!BW144,InputDataA_GeneralAssumptions!BW145),2*NORMSDIST(InputDataA_GeneralAssumptions!BW137/SQRT(2))-1)</f>
        <v>0.571</v>
      </c>
    </row>
    <row r="147" customFormat="false" ht="15.75" hidden="false" customHeight="false" outlineLevel="0" collapsed="false">
      <c r="B147" s="263"/>
      <c r="C147" s="55"/>
      <c r="D147" s="199"/>
      <c r="E147" s="201"/>
      <c r="BY147" s="13"/>
      <c r="BZ147" s="13"/>
      <c r="CA147" s="13"/>
      <c r="CB147" s="13"/>
      <c r="CC147" s="13"/>
      <c r="CD147" s="13"/>
      <c r="CE147" s="13"/>
    </row>
    <row r="148" customFormat="false" ht="15.75" hidden="false" customHeight="false" outlineLevel="0" collapsed="false">
      <c r="B148" s="263"/>
      <c r="C148" s="55"/>
      <c r="D148" s="199"/>
      <c r="E148" s="201"/>
      <c r="F148" s="264" t="str">
        <f aca="false">DataSummary!N5</f>
        <v>Scenario</v>
      </c>
      <c r="G148" s="107" t="s">
        <v>120</v>
      </c>
      <c r="H148" s="108" t="s">
        <v>121</v>
      </c>
      <c r="I148" s="109" t="n">
        <f aca="false">I149</f>
        <v>0.571</v>
      </c>
      <c r="J148" s="121" t="n">
        <v>0.3</v>
      </c>
      <c r="K148" s="121" t="n">
        <v>0.4</v>
      </c>
      <c r="L148" s="121" t="n">
        <v>0.01</v>
      </c>
      <c r="M148" s="121" t="n">
        <v>0.01</v>
      </c>
      <c r="N148" s="121" t="n">
        <v>0.01</v>
      </c>
      <c r="O148" s="121" t="n">
        <v>0.01</v>
      </c>
      <c r="P148" s="121" t="n">
        <v>0.01</v>
      </c>
      <c r="Q148" s="121" t="n">
        <v>0.01</v>
      </c>
      <c r="R148" s="121" t="n">
        <v>0.01</v>
      </c>
      <c r="S148" s="121" t="n">
        <v>0.01</v>
      </c>
      <c r="T148" s="121" t="n">
        <v>0.01</v>
      </c>
      <c r="U148" s="121" t="n">
        <v>0.01</v>
      </c>
      <c r="V148" s="121" t="n">
        <v>0.01</v>
      </c>
      <c r="W148" s="121" t="n">
        <v>0.01</v>
      </c>
      <c r="X148" s="121" t="n">
        <v>0.01</v>
      </c>
      <c r="Y148" s="121" t="n">
        <v>0.01</v>
      </c>
      <c r="Z148" s="121" t="n">
        <v>0.01</v>
      </c>
      <c r="AA148" s="121" t="n">
        <v>0.01</v>
      </c>
      <c r="AB148" s="121" t="n">
        <v>0.01</v>
      </c>
      <c r="AC148" s="121" t="n">
        <v>0.01</v>
      </c>
      <c r="AD148" s="121" t="n">
        <v>0.01</v>
      </c>
      <c r="AE148" s="121" t="n">
        <v>0.01</v>
      </c>
      <c r="AF148" s="121" t="n">
        <v>0.01</v>
      </c>
      <c r="AG148" s="121" t="n">
        <v>0.01</v>
      </c>
      <c r="AH148" s="121" t="n">
        <v>0.01</v>
      </c>
      <c r="AI148" s="121" t="n">
        <v>0.01</v>
      </c>
      <c r="AJ148" s="121" t="n">
        <v>0.01</v>
      </c>
      <c r="AK148" s="121" t="n">
        <v>0.01</v>
      </c>
      <c r="AL148" s="121" t="n">
        <v>0.01</v>
      </c>
      <c r="AM148" s="121" t="n">
        <v>0.01</v>
      </c>
      <c r="AN148" s="121" t="n">
        <v>0.01</v>
      </c>
      <c r="AO148" s="121" t="n">
        <v>0.01</v>
      </c>
      <c r="AP148" s="121" t="n">
        <v>0.01</v>
      </c>
      <c r="AQ148" s="121" t="n">
        <v>0.01</v>
      </c>
      <c r="AR148" s="121" t="n">
        <v>0.01</v>
      </c>
      <c r="AS148" s="122" t="n">
        <v>0.01</v>
      </c>
      <c r="AT148" s="121" t="n">
        <v>0.01</v>
      </c>
      <c r="AU148" s="121" t="n">
        <v>0.01</v>
      </c>
      <c r="AV148" s="121" t="n">
        <v>0.01</v>
      </c>
      <c r="AW148" s="121" t="n">
        <v>0.01</v>
      </c>
      <c r="AX148" s="121" t="n">
        <v>0.01</v>
      </c>
      <c r="AY148" s="121" t="n">
        <v>0.01</v>
      </c>
      <c r="AZ148" s="121" t="n">
        <v>0.01</v>
      </c>
      <c r="BA148" s="121" t="n">
        <v>0.01</v>
      </c>
      <c r="BB148" s="121" t="n">
        <v>0.01</v>
      </c>
      <c r="BC148" s="121" t="n">
        <v>0.01</v>
      </c>
      <c r="BD148" s="121" t="n">
        <v>0.01</v>
      </c>
      <c r="BE148" s="121" t="n">
        <v>0.01</v>
      </c>
      <c r="BF148" s="121" t="n">
        <v>0.01</v>
      </c>
      <c r="BG148" s="121" t="n">
        <v>0.01</v>
      </c>
      <c r="BH148" s="121" t="n">
        <v>0.01</v>
      </c>
      <c r="BI148" s="121" t="n">
        <v>0.01</v>
      </c>
      <c r="BJ148" s="121" t="n">
        <v>0.01</v>
      </c>
      <c r="BK148" s="121" t="n">
        <v>0.01</v>
      </c>
      <c r="BL148" s="121" t="n">
        <v>0.01</v>
      </c>
      <c r="BM148" s="121" t="n">
        <v>0.01</v>
      </c>
      <c r="BN148" s="121" t="n">
        <v>0.01</v>
      </c>
      <c r="BO148" s="121" t="n">
        <v>0.01</v>
      </c>
      <c r="BP148" s="121" t="n">
        <v>0.01</v>
      </c>
      <c r="BQ148" s="121" t="n">
        <v>0.01</v>
      </c>
      <c r="BR148" s="121" t="n">
        <v>0.01</v>
      </c>
      <c r="BS148" s="121" t="n">
        <v>0.01</v>
      </c>
      <c r="BT148" s="121" t="n">
        <v>0.01</v>
      </c>
      <c r="BU148" s="121" t="n">
        <v>0.01</v>
      </c>
      <c r="BV148" s="121" t="n">
        <v>0.01</v>
      </c>
      <c r="BW148" s="122" t="n">
        <v>0.01</v>
      </c>
      <c r="BY148" s="13"/>
      <c r="BZ148" s="13"/>
      <c r="CA148" s="13"/>
      <c r="CB148" s="13"/>
      <c r="CC148" s="13"/>
      <c r="CD148" s="13"/>
      <c r="CE148" s="13"/>
    </row>
    <row r="149" customFormat="false" ht="15.75" hidden="false" customHeight="false" outlineLevel="0" collapsed="false">
      <c r="B149" s="263"/>
      <c r="C149" s="55"/>
      <c r="D149" s="199"/>
      <c r="E149" s="201"/>
      <c r="F149" s="264"/>
      <c r="G149" s="111" t="s">
        <v>124</v>
      </c>
      <c r="H149" s="124" t="str">
        <f aca="false">H148</f>
        <v>(e.g. 0.02)</v>
      </c>
      <c r="I149" s="26" t="n">
        <f aca="false">E139</f>
        <v>0.571</v>
      </c>
      <c r="J149" s="26" t="n">
        <f aca="false">IF(J143&gt;InputDataA_GeneralAssumptions!$E$145,InputDataA_GeneralAssumptions!$E$144,I149+(InputDataA_GeneralAssumptions!$E$144-$I$149)/(InputDataA_GeneralAssumptions!$E$145-InputDataA_GeneralAssumptions!$D$7))</f>
        <v>0.571</v>
      </c>
      <c r="K149" s="26" t="n">
        <f aca="false">IF(K143&gt;InputDataA_GeneralAssumptions!$E$145,InputDataA_GeneralAssumptions!$E$144,J149+(InputDataA_GeneralAssumptions!$E$144-$I$149)/(InputDataA_GeneralAssumptions!$E$145-InputDataA_GeneralAssumptions!$D$7))</f>
        <v>0.571</v>
      </c>
      <c r="L149" s="26" t="n">
        <f aca="false">IF(L143&gt;InputDataA_GeneralAssumptions!$E$145,InputDataA_GeneralAssumptions!$E$144,K149+(InputDataA_GeneralAssumptions!$E$144-$I$149)/(InputDataA_GeneralAssumptions!$E$145-InputDataA_GeneralAssumptions!$D$7))</f>
        <v>0.571</v>
      </c>
      <c r="M149" s="26" t="n">
        <f aca="false">IF(M143&gt;InputDataA_GeneralAssumptions!$E$145,InputDataA_GeneralAssumptions!$E$144,L149+(InputDataA_GeneralAssumptions!$E$144-$I$149)/(InputDataA_GeneralAssumptions!$E$145-InputDataA_GeneralAssumptions!$D$7))</f>
        <v>0.571</v>
      </c>
      <c r="N149" s="26" t="n">
        <f aca="false">IF(N143&gt;InputDataA_GeneralAssumptions!$E$145,InputDataA_GeneralAssumptions!$E$144,M149+(InputDataA_GeneralAssumptions!$E$144-$I$149)/(InputDataA_GeneralAssumptions!$E$145-InputDataA_GeneralAssumptions!$D$7))</f>
        <v>0.571</v>
      </c>
      <c r="O149" s="26" t="n">
        <f aca="false">IF(O143&gt;InputDataA_GeneralAssumptions!$E$145,InputDataA_GeneralAssumptions!$E$144,N149+(InputDataA_GeneralAssumptions!$E$144-$I$149)/(InputDataA_GeneralAssumptions!$E$145-InputDataA_GeneralAssumptions!$D$7))</f>
        <v>0.571</v>
      </c>
      <c r="P149" s="26" t="n">
        <f aca="false">IF(P143&gt;InputDataA_GeneralAssumptions!$E$145,InputDataA_GeneralAssumptions!$E$144,O149+(InputDataA_GeneralAssumptions!$E$144-$I$149)/(InputDataA_GeneralAssumptions!$E$145-InputDataA_GeneralAssumptions!$D$7))</f>
        <v>0.571</v>
      </c>
      <c r="Q149" s="26" t="n">
        <f aca="false">IF(Q143&gt;InputDataA_GeneralAssumptions!$E$145,InputDataA_GeneralAssumptions!$E$144,P149+(InputDataA_GeneralAssumptions!$E$144-$I$149)/(InputDataA_GeneralAssumptions!$E$145-InputDataA_GeneralAssumptions!$D$7))</f>
        <v>0.571</v>
      </c>
      <c r="R149" s="26" t="n">
        <f aca="false">IF(R143&gt;InputDataA_GeneralAssumptions!$E$145,InputDataA_GeneralAssumptions!$E$144,Q149+(InputDataA_GeneralAssumptions!$E$144-$I$149)/(InputDataA_GeneralAssumptions!$E$145-InputDataA_GeneralAssumptions!$D$7))</f>
        <v>0.571</v>
      </c>
      <c r="S149" s="26" t="n">
        <f aca="false">IF(S143&gt;InputDataA_GeneralAssumptions!$E$145,InputDataA_GeneralAssumptions!$E$144,R149+(InputDataA_GeneralAssumptions!$E$144-$I$149)/(InputDataA_GeneralAssumptions!$E$145-InputDataA_GeneralAssumptions!$D$7))</f>
        <v>0.571</v>
      </c>
      <c r="T149" s="26" t="n">
        <f aca="false">IF(T143&gt;InputDataA_GeneralAssumptions!$E$145,InputDataA_GeneralAssumptions!$E$144,S149+(InputDataA_GeneralAssumptions!$E$144-$I$149)/(InputDataA_GeneralAssumptions!$E$145-InputDataA_GeneralAssumptions!$D$7))</f>
        <v>0.571</v>
      </c>
      <c r="U149" s="26" t="n">
        <f aca="false">IF(U143&gt;InputDataA_GeneralAssumptions!$E$145,InputDataA_GeneralAssumptions!$E$144,T149+(InputDataA_GeneralAssumptions!$E$144-$I$149)/(InputDataA_GeneralAssumptions!$E$145-InputDataA_GeneralAssumptions!$D$7))</f>
        <v>0.571</v>
      </c>
      <c r="V149" s="26" t="n">
        <f aca="false">IF(V143&gt;InputDataA_GeneralAssumptions!$E$145,InputDataA_GeneralAssumptions!$E$144,U149+(InputDataA_GeneralAssumptions!$E$144-$I$149)/(InputDataA_GeneralAssumptions!$E$145-InputDataA_GeneralAssumptions!$D$7))</f>
        <v>0.571</v>
      </c>
      <c r="W149" s="26" t="n">
        <f aca="false">IF(W143&gt;InputDataA_GeneralAssumptions!$E$145,InputDataA_GeneralAssumptions!$E$144,V149+(InputDataA_GeneralAssumptions!$E$144-$I$149)/(InputDataA_GeneralAssumptions!$E$145-InputDataA_GeneralAssumptions!$D$7))</f>
        <v>0.571</v>
      </c>
      <c r="X149" s="26" t="n">
        <f aca="false">IF(X143&gt;InputDataA_GeneralAssumptions!$E$145,InputDataA_GeneralAssumptions!$E$144,W149+(InputDataA_GeneralAssumptions!$E$144-$I$149)/(InputDataA_GeneralAssumptions!$E$145-InputDataA_GeneralAssumptions!$D$7))</f>
        <v>0.571</v>
      </c>
      <c r="Y149" s="26" t="n">
        <f aca="false">IF(Y143&gt;InputDataA_GeneralAssumptions!$E$145,InputDataA_GeneralAssumptions!$E$144,X149+(InputDataA_GeneralAssumptions!$E$144-$I$149)/(InputDataA_GeneralAssumptions!$E$145-InputDataA_GeneralAssumptions!$D$7))</f>
        <v>0.571</v>
      </c>
      <c r="Z149" s="26" t="n">
        <f aca="false">IF(Z143&gt;InputDataA_GeneralAssumptions!$E$145,InputDataA_GeneralAssumptions!$E$144,Y149+(InputDataA_GeneralAssumptions!$E$144-$I$149)/(InputDataA_GeneralAssumptions!$E$145-InputDataA_GeneralAssumptions!$D$7))</f>
        <v>0.571</v>
      </c>
      <c r="AA149" s="26" t="n">
        <f aca="false">IF(AA143&gt;InputDataA_GeneralAssumptions!$E$145,InputDataA_GeneralAssumptions!$E$144,Z149+(InputDataA_GeneralAssumptions!$E$144-$I$149)/(InputDataA_GeneralAssumptions!$E$145-InputDataA_GeneralAssumptions!$D$7))</f>
        <v>0.571</v>
      </c>
      <c r="AB149" s="26" t="n">
        <f aca="false">IF(AB143&gt;InputDataA_GeneralAssumptions!$E$145,InputDataA_GeneralAssumptions!$E$144,AA149+(InputDataA_GeneralAssumptions!$E$144-$I$149)/(InputDataA_GeneralAssumptions!$E$145-InputDataA_GeneralAssumptions!$D$7))</f>
        <v>0.571</v>
      </c>
      <c r="AC149" s="26" t="n">
        <f aca="false">IF(AC143&gt;InputDataA_GeneralAssumptions!$E$145,InputDataA_GeneralAssumptions!$E$144,AB149+(InputDataA_GeneralAssumptions!$E$144-$I$149)/(InputDataA_GeneralAssumptions!$E$145-InputDataA_GeneralAssumptions!$D$7))</f>
        <v>0.571</v>
      </c>
      <c r="AD149" s="26" t="n">
        <f aca="false">IF(AD143&gt;InputDataA_GeneralAssumptions!$E$145,InputDataA_GeneralAssumptions!$E$144,AC149+(InputDataA_GeneralAssumptions!$E$144-$I$149)/(InputDataA_GeneralAssumptions!$E$145-InputDataA_GeneralAssumptions!$D$7))</f>
        <v>0.571</v>
      </c>
      <c r="AE149" s="26" t="n">
        <f aca="false">IF(AE143&gt;InputDataA_GeneralAssumptions!$E$145,InputDataA_GeneralAssumptions!$E$144,AD149+(InputDataA_GeneralAssumptions!$E$144-$I$149)/(InputDataA_GeneralAssumptions!$E$145-InputDataA_GeneralAssumptions!$D$7))</f>
        <v>0.571</v>
      </c>
      <c r="AF149" s="26" t="n">
        <f aca="false">IF(AF143&gt;InputDataA_GeneralAssumptions!$E$145,InputDataA_GeneralAssumptions!$E$144,AE149+(InputDataA_GeneralAssumptions!$E$144-$I$149)/(InputDataA_GeneralAssumptions!$E$145-InputDataA_GeneralAssumptions!$D$7))</f>
        <v>0.571</v>
      </c>
      <c r="AG149" s="26" t="n">
        <f aca="false">IF(AG143&gt;InputDataA_GeneralAssumptions!$E$145,InputDataA_GeneralAssumptions!$E$144,AF149+(InputDataA_GeneralAssumptions!$E$144-$I$149)/(InputDataA_GeneralAssumptions!$E$145-InputDataA_GeneralAssumptions!$D$7))</f>
        <v>0.571</v>
      </c>
      <c r="AH149" s="26" t="n">
        <f aca="false">IF(AH143&gt;InputDataA_GeneralAssumptions!$E$145,InputDataA_GeneralAssumptions!$E$144,AG149+(InputDataA_GeneralAssumptions!$E$144-$I$149)/(InputDataA_GeneralAssumptions!$E$145-InputDataA_GeneralAssumptions!$D$7))</f>
        <v>0.571</v>
      </c>
      <c r="AI149" s="26" t="n">
        <f aca="false">IF(AI143&gt;InputDataA_GeneralAssumptions!$E$145,InputDataA_GeneralAssumptions!$E$144,AH149+(InputDataA_GeneralAssumptions!$E$144-$I$149)/(InputDataA_GeneralAssumptions!$E$145-InputDataA_GeneralAssumptions!$D$7))</f>
        <v>0.571</v>
      </c>
      <c r="AJ149" s="26" t="n">
        <f aca="false">IF(AJ143&gt;InputDataA_GeneralAssumptions!$E$145,InputDataA_GeneralAssumptions!$E$144,AI149+(InputDataA_GeneralAssumptions!$E$144-$I$149)/(InputDataA_GeneralAssumptions!$E$145-InputDataA_GeneralAssumptions!$D$7))</f>
        <v>0.571</v>
      </c>
      <c r="AK149" s="26" t="n">
        <f aca="false">IF(AK143&gt;InputDataA_GeneralAssumptions!$E$145,InputDataA_GeneralAssumptions!$E$144,AJ149+(InputDataA_GeneralAssumptions!$E$144-$I$149)/(InputDataA_GeneralAssumptions!$E$145-InputDataA_GeneralAssumptions!$D$7))</f>
        <v>0.571</v>
      </c>
      <c r="AL149" s="26" t="n">
        <f aca="false">IF(AL143&gt;InputDataA_GeneralAssumptions!$E$145,InputDataA_GeneralAssumptions!$E$144,AK149+(InputDataA_GeneralAssumptions!$E$144-$I$149)/(InputDataA_GeneralAssumptions!$E$145-InputDataA_GeneralAssumptions!$D$7))</f>
        <v>0.571</v>
      </c>
      <c r="AM149" s="26" t="n">
        <f aca="false">IF(AM143&gt;InputDataA_GeneralAssumptions!$E$145,InputDataA_GeneralAssumptions!$E$144,AL149+(InputDataA_GeneralAssumptions!$E$144-$I$149)/(InputDataA_GeneralAssumptions!$E$145-InputDataA_GeneralAssumptions!$D$7))</f>
        <v>0.571</v>
      </c>
      <c r="AN149" s="26" t="n">
        <f aca="false">IF(AN143&gt;InputDataA_GeneralAssumptions!$E$145,InputDataA_GeneralAssumptions!$E$144,AM149+(InputDataA_GeneralAssumptions!$E$144-$I$149)/(InputDataA_GeneralAssumptions!$E$145-InputDataA_GeneralAssumptions!$D$7))</f>
        <v>0.571</v>
      </c>
      <c r="AO149" s="26" t="n">
        <f aca="false">IF(AO143&gt;InputDataA_GeneralAssumptions!$E$145,InputDataA_GeneralAssumptions!$E$144,AN149+(InputDataA_GeneralAssumptions!$E$144-$I$149)/(InputDataA_GeneralAssumptions!$E$145-InputDataA_GeneralAssumptions!$D$7))</f>
        <v>0.571</v>
      </c>
      <c r="AP149" s="26" t="n">
        <f aca="false">IF(AP143&gt;InputDataA_GeneralAssumptions!$E$145,InputDataA_GeneralAssumptions!$E$144,AO149+(InputDataA_GeneralAssumptions!$E$144-$I$149)/(InputDataA_GeneralAssumptions!$E$145-InputDataA_GeneralAssumptions!$D$7))</f>
        <v>0.571</v>
      </c>
      <c r="AQ149" s="26" t="n">
        <f aca="false">IF(AQ143&gt;InputDataA_GeneralAssumptions!$E$145,InputDataA_GeneralAssumptions!$E$144,AP149+(InputDataA_GeneralAssumptions!$E$144-$I$149)/(InputDataA_GeneralAssumptions!$E$145-InputDataA_GeneralAssumptions!$D$7))</f>
        <v>0.571</v>
      </c>
      <c r="AR149" s="26" t="n">
        <f aca="false">IF(AR143&gt;InputDataA_GeneralAssumptions!$E$145,InputDataA_GeneralAssumptions!$E$144,AQ149+(InputDataA_GeneralAssumptions!$E$144-$I$149)/(InputDataA_GeneralAssumptions!$E$145-InputDataA_GeneralAssumptions!$D$7))</f>
        <v>0.571</v>
      </c>
      <c r="AS149" s="26" t="n">
        <f aca="false">IF(AS143&gt;InputDataA_GeneralAssumptions!$E$145,InputDataA_GeneralAssumptions!$E$144,AR149+(InputDataA_GeneralAssumptions!$E$144-$I$149)/(InputDataA_GeneralAssumptions!$E$145-InputDataA_GeneralAssumptions!$D$7))</f>
        <v>0.571</v>
      </c>
      <c r="AT149" s="26" t="n">
        <f aca="false">IF(AT143&gt;InputDataA_GeneralAssumptions!$E$145,InputDataA_GeneralAssumptions!$E$144,AS149+(InputDataA_GeneralAssumptions!$E$144-$I$149)/(InputDataA_GeneralAssumptions!$E$145-InputDataA_GeneralAssumptions!$D$7))</f>
        <v>0.571</v>
      </c>
      <c r="AU149" s="26" t="n">
        <f aca="false">IF(AU143&gt;InputDataA_GeneralAssumptions!$E$145,InputDataA_GeneralAssumptions!$E$144,AT149+(InputDataA_GeneralAssumptions!$E$144-$I$149)/(InputDataA_GeneralAssumptions!$E$145-InputDataA_GeneralAssumptions!$D$7))</f>
        <v>0.571</v>
      </c>
      <c r="AV149" s="26" t="n">
        <f aca="false">IF(AV143&gt;InputDataA_GeneralAssumptions!$E$145,InputDataA_GeneralAssumptions!$E$144,AU149+(InputDataA_GeneralAssumptions!$E$144-$I$149)/(InputDataA_GeneralAssumptions!$E$145-InputDataA_GeneralAssumptions!$D$7))</f>
        <v>0.571</v>
      </c>
      <c r="AW149" s="26" t="n">
        <f aca="false">IF(AW143&gt;InputDataA_GeneralAssumptions!$E$145,InputDataA_GeneralAssumptions!$E$144,AV149+(InputDataA_GeneralAssumptions!$E$144-$I$149)/(InputDataA_GeneralAssumptions!$E$145-InputDataA_GeneralAssumptions!$D$7))</f>
        <v>0.571</v>
      </c>
      <c r="AX149" s="26" t="n">
        <f aca="false">IF(AX143&gt;InputDataA_GeneralAssumptions!$E$145,InputDataA_GeneralAssumptions!$E$144,AW149+(InputDataA_GeneralAssumptions!$E$144-$I$149)/(InputDataA_GeneralAssumptions!$E$145-InputDataA_GeneralAssumptions!$D$7))</f>
        <v>0.571</v>
      </c>
      <c r="AY149" s="26" t="n">
        <f aca="false">IF(AY143&gt;InputDataA_GeneralAssumptions!$E$145,InputDataA_GeneralAssumptions!$E$144,AX149+(InputDataA_GeneralAssumptions!$E$144-$I$149)/(InputDataA_GeneralAssumptions!$E$145-InputDataA_GeneralAssumptions!$D$7))</f>
        <v>0.571</v>
      </c>
      <c r="AZ149" s="26" t="n">
        <f aca="false">IF(AZ143&gt;InputDataA_GeneralAssumptions!$E$145,InputDataA_GeneralAssumptions!$E$144,AY149+(InputDataA_GeneralAssumptions!$E$144-$I$149)/(InputDataA_GeneralAssumptions!$E$145-InputDataA_GeneralAssumptions!$D$7))</f>
        <v>0.571</v>
      </c>
      <c r="BA149" s="26" t="n">
        <f aca="false">IF(BA143&gt;InputDataA_GeneralAssumptions!$E$145,InputDataA_GeneralAssumptions!$E$144,AZ149+(InputDataA_GeneralAssumptions!$E$144-$I$149)/(InputDataA_GeneralAssumptions!$E$145-InputDataA_GeneralAssumptions!$D$7))</f>
        <v>0.571</v>
      </c>
      <c r="BB149" s="26" t="n">
        <f aca="false">IF(BB143&gt;InputDataA_GeneralAssumptions!$E$145,InputDataA_GeneralAssumptions!$E$144,BA149+(InputDataA_GeneralAssumptions!$E$144-$I$149)/(InputDataA_GeneralAssumptions!$E$145-InputDataA_GeneralAssumptions!$D$7))</f>
        <v>0.571</v>
      </c>
      <c r="BC149" s="26" t="n">
        <f aca="false">IF(BC143&gt;InputDataA_GeneralAssumptions!$E$145,InputDataA_GeneralAssumptions!$E$144,BB149+(InputDataA_GeneralAssumptions!$E$144-$I$149)/(InputDataA_GeneralAssumptions!$E$145-InputDataA_GeneralAssumptions!$D$7))</f>
        <v>0.571</v>
      </c>
      <c r="BD149" s="26" t="n">
        <f aca="false">IF(BD143&gt;InputDataA_GeneralAssumptions!$E$145,InputDataA_GeneralAssumptions!$E$144,BC149+(InputDataA_GeneralAssumptions!$E$144-$I$149)/(InputDataA_GeneralAssumptions!$E$145-InputDataA_GeneralAssumptions!$D$7))</f>
        <v>0.571</v>
      </c>
      <c r="BE149" s="26" t="n">
        <f aca="false">IF(BE143&gt;InputDataA_GeneralAssumptions!$E$145,InputDataA_GeneralAssumptions!$E$144,BD149+(InputDataA_GeneralAssumptions!$E$144-$I$149)/(InputDataA_GeneralAssumptions!$E$145-InputDataA_GeneralAssumptions!$D$7))</f>
        <v>0.571</v>
      </c>
      <c r="BF149" s="26" t="n">
        <f aca="false">IF(BF143&gt;InputDataA_GeneralAssumptions!$E$145,InputDataA_GeneralAssumptions!$E$144,BE149+(InputDataA_GeneralAssumptions!$E$144-$I$149)/(InputDataA_GeneralAssumptions!$E$145-InputDataA_GeneralAssumptions!$D$7))</f>
        <v>0.571</v>
      </c>
      <c r="BG149" s="26" t="n">
        <f aca="false">IF(BG143&gt;InputDataA_GeneralAssumptions!$E$145,InputDataA_GeneralAssumptions!$E$144,BF149+(InputDataA_GeneralAssumptions!$E$144-$I$149)/(InputDataA_GeneralAssumptions!$E$145-InputDataA_GeneralAssumptions!$D$7))</f>
        <v>0.571</v>
      </c>
      <c r="BH149" s="26" t="n">
        <f aca="false">IF(BH143&gt;InputDataA_GeneralAssumptions!$E$145,InputDataA_GeneralAssumptions!$E$144,BG149+(InputDataA_GeneralAssumptions!$E$144-$I$149)/(InputDataA_GeneralAssumptions!$E$145-InputDataA_GeneralAssumptions!$D$7))</f>
        <v>0.571</v>
      </c>
      <c r="BI149" s="26" t="n">
        <f aca="false">IF(BI143&gt;InputDataA_GeneralAssumptions!$E$145,InputDataA_GeneralAssumptions!$E$144,BH149+(InputDataA_GeneralAssumptions!$E$144-$I$149)/(InputDataA_GeneralAssumptions!$E$145-InputDataA_GeneralAssumptions!$D$7))</f>
        <v>0.571</v>
      </c>
      <c r="BJ149" s="26" t="n">
        <f aca="false">IF(BJ143&gt;InputDataA_GeneralAssumptions!$E$145,InputDataA_GeneralAssumptions!$E$144,BI149+(InputDataA_GeneralAssumptions!$E$144-$I$149)/(InputDataA_GeneralAssumptions!$E$145-InputDataA_GeneralAssumptions!$D$7))</f>
        <v>0.571</v>
      </c>
      <c r="BK149" s="26" t="n">
        <f aca="false">IF(BK143&gt;InputDataA_GeneralAssumptions!$E$145,InputDataA_GeneralAssumptions!$E$144,BJ149+(InputDataA_GeneralAssumptions!$E$144-$I$149)/(InputDataA_GeneralAssumptions!$E$145-InputDataA_GeneralAssumptions!$D$7))</f>
        <v>0.571</v>
      </c>
      <c r="BL149" s="26" t="n">
        <f aca="false">IF(BL143&gt;InputDataA_GeneralAssumptions!$E$145,InputDataA_GeneralAssumptions!$E$144,BK149+(InputDataA_GeneralAssumptions!$E$144-$I$149)/(InputDataA_GeneralAssumptions!$E$145-InputDataA_GeneralAssumptions!$D$7))</f>
        <v>0.571</v>
      </c>
      <c r="BM149" s="26" t="n">
        <f aca="false">IF(BM143&gt;InputDataA_GeneralAssumptions!$E$145,InputDataA_GeneralAssumptions!$E$144,BL149+(InputDataA_GeneralAssumptions!$E$144-$I$149)/(InputDataA_GeneralAssumptions!$E$145-InputDataA_GeneralAssumptions!$D$7))</f>
        <v>0.571</v>
      </c>
      <c r="BN149" s="26" t="n">
        <f aca="false">IF(BN143&gt;InputDataA_GeneralAssumptions!$E$145,InputDataA_GeneralAssumptions!$E$144,BM149+(InputDataA_GeneralAssumptions!$E$144-$I$149)/(InputDataA_GeneralAssumptions!$E$145-InputDataA_GeneralAssumptions!$D$7))</f>
        <v>0.571</v>
      </c>
      <c r="BO149" s="26" t="n">
        <f aca="false">IF(BO143&gt;InputDataA_GeneralAssumptions!$E$145,InputDataA_GeneralAssumptions!$E$144,BN149+(InputDataA_GeneralAssumptions!$E$144-$I$149)/(InputDataA_GeneralAssumptions!$E$145-InputDataA_GeneralAssumptions!$D$7))</f>
        <v>0.571</v>
      </c>
      <c r="BP149" s="26" t="n">
        <f aca="false">IF(BP143&gt;InputDataA_GeneralAssumptions!$E$145,InputDataA_GeneralAssumptions!$E$144,BO149+(InputDataA_GeneralAssumptions!$E$144-$I$149)/(InputDataA_GeneralAssumptions!$E$145-InputDataA_GeneralAssumptions!$D$7))</f>
        <v>0.571</v>
      </c>
      <c r="BQ149" s="26" t="n">
        <f aca="false">IF(BQ143&gt;InputDataA_GeneralAssumptions!$E$145,InputDataA_GeneralAssumptions!$E$144,BP149+(InputDataA_GeneralAssumptions!$E$144-$I$149)/(InputDataA_GeneralAssumptions!$E$145-InputDataA_GeneralAssumptions!$D$7))</f>
        <v>0.571</v>
      </c>
      <c r="BR149" s="26" t="n">
        <f aca="false">IF(BR143&gt;InputDataA_GeneralAssumptions!$E$145,InputDataA_GeneralAssumptions!$E$144,BQ149+(InputDataA_GeneralAssumptions!$E$144-$I$149)/(InputDataA_GeneralAssumptions!$E$145-InputDataA_GeneralAssumptions!$D$7))</f>
        <v>0.571</v>
      </c>
      <c r="BS149" s="26" t="n">
        <f aca="false">IF(BS143&gt;InputDataA_GeneralAssumptions!$E$145,InputDataA_GeneralAssumptions!$E$144,BR149+(InputDataA_GeneralAssumptions!$E$144-$I$149)/(InputDataA_GeneralAssumptions!$E$145-InputDataA_GeneralAssumptions!$D$7))</f>
        <v>0.571</v>
      </c>
      <c r="BT149" s="26" t="n">
        <f aca="false">IF(BT143&gt;InputDataA_GeneralAssumptions!$E$145,InputDataA_GeneralAssumptions!$E$144,BS149+(InputDataA_GeneralAssumptions!$E$144-$I$149)/(InputDataA_GeneralAssumptions!$E$145-InputDataA_GeneralAssumptions!$D$7))</f>
        <v>0.571</v>
      </c>
      <c r="BU149" s="26" t="n">
        <f aca="false">IF(BU143&gt;InputDataA_GeneralAssumptions!$E$145,InputDataA_GeneralAssumptions!$E$144,BT149+(InputDataA_GeneralAssumptions!$E$144-$I$149)/(InputDataA_GeneralAssumptions!$E$145-InputDataA_GeneralAssumptions!$D$7))</f>
        <v>0.571</v>
      </c>
      <c r="BV149" s="26" t="n">
        <f aca="false">IF(BV143&gt;InputDataA_GeneralAssumptions!$E$145,InputDataA_GeneralAssumptions!$E$144,BU149+(InputDataA_GeneralAssumptions!$E$144-$I$149)/(InputDataA_GeneralAssumptions!$E$145-InputDataA_GeneralAssumptions!$D$7))</f>
        <v>0.571</v>
      </c>
      <c r="BW149" s="26" t="n">
        <f aca="false">IF(BW143&gt;InputDataA_GeneralAssumptions!$E$145,InputDataA_GeneralAssumptions!$E$144,BV149+(InputDataA_GeneralAssumptions!$E$144-$I$149)/(InputDataA_GeneralAssumptions!$E$145-InputDataA_GeneralAssumptions!$D$7))</f>
        <v>0.571</v>
      </c>
      <c r="BY149" s="13"/>
      <c r="BZ149" s="13"/>
      <c r="CA149" s="13"/>
      <c r="CB149" s="13"/>
      <c r="CC149" s="13"/>
      <c r="CD149" s="13"/>
      <c r="CE149" s="13"/>
    </row>
    <row r="150" customFormat="false" ht="15.75" hidden="false" customHeight="false" outlineLevel="0" collapsed="false">
      <c r="B150" s="265"/>
      <c r="C150" s="257"/>
      <c r="D150" s="266"/>
      <c r="E150" s="267"/>
      <c r="F150" s="264"/>
      <c r="G150" s="114" t="s">
        <v>223</v>
      </c>
      <c r="H150" s="268" t="str">
        <f aca="false">H149</f>
        <v>(e.g. 0.02)</v>
      </c>
      <c r="I150" s="269" t="n">
        <f aca="false">IF(VLOOKUP(InputDataA_GeneralAssumptions!$D$143,DataSummary!$A$111:$B$112,2,FALSE())=1,InputDataA_GeneralAssumptions!I148,InputDataA_GeneralAssumptions!I149)</f>
        <v>0.571</v>
      </c>
      <c r="J150" s="269" t="n">
        <f aca="false">IF(DataSummary!$B$262=1,IF(VLOOKUP(InputDataA_GeneralAssumptions!$D$143,DataSummary!$A$111:$B$112,2,FALSE())=1,InputDataA_GeneralAssumptions!J148,InputDataA_GeneralAssumptions!J149),2*NORMSDIST(InputDataA_GeneralAssumptions!J138/SQRT(2))-1)</f>
        <v>0.571</v>
      </c>
      <c r="K150" s="269" t="n">
        <f aca="false">IF(DataSummary!$B$262=1,IF(VLOOKUP(InputDataA_GeneralAssumptions!$D$143,DataSummary!$A$111:$B$112,2,FALSE())=1,InputDataA_GeneralAssumptions!K148,InputDataA_GeneralAssumptions!K149),2*NORMSDIST(InputDataA_GeneralAssumptions!K138/SQRT(2))-1)</f>
        <v>0.571</v>
      </c>
      <c r="L150" s="269" t="n">
        <f aca="false">IF(DataSummary!$B$262=1,IF(VLOOKUP(InputDataA_GeneralAssumptions!$D$143,DataSummary!$A$111:$B$112,2,FALSE())=1,InputDataA_GeneralAssumptions!L148,InputDataA_GeneralAssumptions!L149),2*NORMSDIST(InputDataA_GeneralAssumptions!L138/SQRT(2))-1)</f>
        <v>0.571</v>
      </c>
      <c r="M150" s="269" t="n">
        <f aca="false">IF(DataSummary!$B$262=1,IF(VLOOKUP(InputDataA_GeneralAssumptions!$D$143,DataSummary!$A$111:$B$112,2,FALSE())=1,InputDataA_GeneralAssumptions!M148,InputDataA_GeneralAssumptions!M149),2*NORMSDIST(InputDataA_GeneralAssumptions!M138/SQRT(2))-1)</f>
        <v>0.571</v>
      </c>
      <c r="N150" s="269" t="n">
        <f aca="false">IF(DataSummary!$B$262=1,IF(VLOOKUP(InputDataA_GeneralAssumptions!$D$143,DataSummary!$A$111:$B$112,2,FALSE())=1,InputDataA_GeneralAssumptions!N148,InputDataA_GeneralAssumptions!N149),2*NORMSDIST(InputDataA_GeneralAssumptions!N138/SQRT(2))-1)</f>
        <v>0.571</v>
      </c>
      <c r="O150" s="269" t="n">
        <f aca="false">IF(DataSummary!$B$262=1,IF(VLOOKUP(InputDataA_GeneralAssumptions!$D$143,DataSummary!$A$111:$B$112,2,FALSE())=1,InputDataA_GeneralAssumptions!O148,InputDataA_GeneralAssumptions!O149),2*NORMSDIST(InputDataA_GeneralAssumptions!O138/SQRT(2))-1)</f>
        <v>0.571</v>
      </c>
      <c r="P150" s="269" t="n">
        <f aca="false">IF(DataSummary!$B$262=1,IF(VLOOKUP(InputDataA_GeneralAssumptions!$D$143,DataSummary!$A$111:$B$112,2,FALSE())=1,InputDataA_GeneralAssumptions!P148,InputDataA_GeneralAssumptions!P149),2*NORMSDIST(InputDataA_GeneralAssumptions!P138/SQRT(2))-1)</f>
        <v>0.571</v>
      </c>
      <c r="Q150" s="269" t="n">
        <f aca="false">IF(DataSummary!$B$262=1,IF(VLOOKUP(InputDataA_GeneralAssumptions!$D$143,DataSummary!$A$111:$B$112,2,FALSE())=1,InputDataA_GeneralAssumptions!Q148,InputDataA_GeneralAssumptions!Q149),2*NORMSDIST(InputDataA_GeneralAssumptions!Q138/SQRT(2))-1)</f>
        <v>0.571</v>
      </c>
      <c r="R150" s="269" t="n">
        <f aca="false">IF(DataSummary!$B$262=1,IF(VLOOKUP(InputDataA_GeneralAssumptions!$D$143,DataSummary!$A$111:$B$112,2,FALSE())=1,InputDataA_GeneralAssumptions!R148,InputDataA_GeneralAssumptions!R149),2*NORMSDIST(InputDataA_GeneralAssumptions!R138/SQRT(2))-1)</f>
        <v>0.571</v>
      </c>
      <c r="S150" s="269" t="n">
        <f aca="false">IF(DataSummary!$B$262=1,IF(VLOOKUP(InputDataA_GeneralAssumptions!$D$143,DataSummary!$A$111:$B$112,2,FALSE())=1,InputDataA_GeneralAssumptions!S148,InputDataA_GeneralAssumptions!S149),2*NORMSDIST(InputDataA_GeneralAssumptions!S138/SQRT(2))-1)</f>
        <v>0.571</v>
      </c>
      <c r="T150" s="269" t="n">
        <f aca="false">IF(DataSummary!$B$262=1,IF(VLOOKUP(InputDataA_GeneralAssumptions!$D$143,DataSummary!$A$111:$B$112,2,FALSE())=1,InputDataA_GeneralAssumptions!T148,InputDataA_GeneralAssumptions!T149),2*NORMSDIST(InputDataA_GeneralAssumptions!T138/SQRT(2))-1)</f>
        <v>0.571</v>
      </c>
      <c r="U150" s="269" t="n">
        <f aca="false">IF(DataSummary!$B$262=1,IF(VLOOKUP(InputDataA_GeneralAssumptions!$D$143,DataSummary!$A$111:$B$112,2,FALSE())=1,InputDataA_GeneralAssumptions!U148,InputDataA_GeneralAssumptions!U149),2*NORMSDIST(InputDataA_GeneralAssumptions!U138/SQRT(2))-1)</f>
        <v>0.571</v>
      </c>
      <c r="V150" s="269" t="n">
        <f aca="false">IF(DataSummary!$B$262=1,IF(VLOOKUP(InputDataA_GeneralAssumptions!$D$143,DataSummary!$A$111:$B$112,2,FALSE())=1,InputDataA_GeneralAssumptions!V148,InputDataA_GeneralAssumptions!V149),2*NORMSDIST(InputDataA_GeneralAssumptions!V138/SQRT(2))-1)</f>
        <v>0.571</v>
      </c>
      <c r="W150" s="269" t="n">
        <f aca="false">IF(DataSummary!$B$262=1,IF(VLOOKUP(InputDataA_GeneralAssumptions!$D$143,DataSummary!$A$111:$B$112,2,FALSE())=1,InputDataA_GeneralAssumptions!W148,InputDataA_GeneralAssumptions!W149),2*NORMSDIST(InputDataA_GeneralAssumptions!W138/SQRT(2))-1)</f>
        <v>0.571</v>
      </c>
      <c r="X150" s="269" t="n">
        <f aca="false">IF(DataSummary!$B$262=1,IF(VLOOKUP(InputDataA_GeneralAssumptions!$D$143,DataSummary!$A$111:$B$112,2,FALSE())=1,InputDataA_GeneralAssumptions!X148,InputDataA_GeneralAssumptions!X149),2*NORMSDIST(InputDataA_GeneralAssumptions!X138/SQRT(2))-1)</f>
        <v>0.571</v>
      </c>
      <c r="Y150" s="269" t="n">
        <f aca="false">IF(DataSummary!$B$262=1,IF(VLOOKUP(InputDataA_GeneralAssumptions!$D$143,DataSummary!$A$111:$B$112,2,FALSE())=1,InputDataA_GeneralAssumptions!Y148,InputDataA_GeneralAssumptions!Y149),2*NORMSDIST(InputDataA_GeneralAssumptions!Y138/SQRT(2))-1)</f>
        <v>0.571</v>
      </c>
      <c r="Z150" s="269" t="n">
        <f aca="false">IF(DataSummary!$B$262=1,IF(VLOOKUP(InputDataA_GeneralAssumptions!$D$143,DataSummary!$A$111:$B$112,2,FALSE())=1,InputDataA_GeneralAssumptions!Z148,InputDataA_GeneralAssumptions!Z149),2*NORMSDIST(InputDataA_GeneralAssumptions!Z138/SQRT(2))-1)</f>
        <v>0.571</v>
      </c>
      <c r="AA150" s="269" t="n">
        <f aca="false">IF(DataSummary!$B$262=1,IF(VLOOKUP(InputDataA_GeneralAssumptions!$D$143,DataSummary!$A$111:$B$112,2,FALSE())=1,InputDataA_GeneralAssumptions!AA148,InputDataA_GeneralAssumptions!AA149),2*NORMSDIST(InputDataA_GeneralAssumptions!AA138/SQRT(2))-1)</f>
        <v>0.571</v>
      </c>
      <c r="AB150" s="269" t="n">
        <f aca="false">IF(DataSummary!$B$262=1,IF(VLOOKUP(InputDataA_GeneralAssumptions!$D$143,DataSummary!$A$111:$B$112,2,FALSE())=1,InputDataA_GeneralAssumptions!AB148,InputDataA_GeneralAssumptions!AB149),2*NORMSDIST(InputDataA_GeneralAssumptions!AB138/SQRT(2))-1)</f>
        <v>0.571</v>
      </c>
      <c r="AC150" s="269" t="n">
        <f aca="false">IF(DataSummary!$B$262=1,IF(VLOOKUP(InputDataA_GeneralAssumptions!$D$143,DataSummary!$A$111:$B$112,2,FALSE())=1,InputDataA_GeneralAssumptions!AC148,InputDataA_GeneralAssumptions!AC149),2*NORMSDIST(InputDataA_GeneralAssumptions!AC138/SQRT(2))-1)</f>
        <v>0.571</v>
      </c>
      <c r="AD150" s="269" t="n">
        <f aca="false">IF(DataSummary!$B$262=1,IF(VLOOKUP(InputDataA_GeneralAssumptions!$D$143,DataSummary!$A$111:$B$112,2,FALSE())=1,InputDataA_GeneralAssumptions!AD148,InputDataA_GeneralAssumptions!AD149),2*NORMSDIST(InputDataA_GeneralAssumptions!AD138/SQRT(2))-1)</f>
        <v>0.571</v>
      </c>
      <c r="AE150" s="269" t="n">
        <f aca="false">IF(DataSummary!$B$262=1,IF(VLOOKUP(InputDataA_GeneralAssumptions!$D$143,DataSummary!$A$111:$B$112,2,FALSE())=1,InputDataA_GeneralAssumptions!AE148,InputDataA_GeneralAssumptions!AE149),2*NORMSDIST(InputDataA_GeneralAssumptions!AE138/SQRT(2))-1)</f>
        <v>0.571</v>
      </c>
      <c r="AF150" s="269" t="n">
        <f aca="false">IF(DataSummary!$B$262=1,IF(VLOOKUP(InputDataA_GeneralAssumptions!$D$143,DataSummary!$A$111:$B$112,2,FALSE())=1,InputDataA_GeneralAssumptions!AF148,InputDataA_GeneralAssumptions!AF149),2*NORMSDIST(InputDataA_GeneralAssumptions!AF138/SQRT(2))-1)</f>
        <v>0.571</v>
      </c>
      <c r="AG150" s="269" t="n">
        <f aca="false">IF(DataSummary!$B$262=1,IF(VLOOKUP(InputDataA_GeneralAssumptions!$D$143,DataSummary!$A$111:$B$112,2,FALSE())=1,InputDataA_GeneralAssumptions!AG148,InputDataA_GeneralAssumptions!AG149),2*NORMSDIST(InputDataA_GeneralAssumptions!AG138/SQRT(2))-1)</f>
        <v>0.571</v>
      </c>
      <c r="AH150" s="269" t="n">
        <f aca="false">IF(DataSummary!$B$262=1,IF(VLOOKUP(InputDataA_GeneralAssumptions!$D$143,DataSummary!$A$111:$B$112,2,FALSE())=1,InputDataA_GeneralAssumptions!AH148,InputDataA_GeneralAssumptions!AH149),2*NORMSDIST(InputDataA_GeneralAssumptions!AH138/SQRT(2))-1)</f>
        <v>0.571</v>
      </c>
      <c r="AI150" s="269" t="n">
        <f aca="false">IF(DataSummary!$B$262=1,IF(VLOOKUP(InputDataA_GeneralAssumptions!$D$143,DataSummary!$A$111:$B$112,2,FALSE())=1,InputDataA_GeneralAssumptions!AI148,InputDataA_GeneralAssumptions!AI149),2*NORMSDIST(InputDataA_GeneralAssumptions!AI138/SQRT(2))-1)</f>
        <v>0.571</v>
      </c>
      <c r="AJ150" s="269" t="n">
        <f aca="false">IF(DataSummary!$B$262=1,IF(VLOOKUP(InputDataA_GeneralAssumptions!$D$143,DataSummary!$A$111:$B$112,2,FALSE())=1,InputDataA_GeneralAssumptions!AJ148,InputDataA_GeneralAssumptions!AJ149),2*NORMSDIST(InputDataA_GeneralAssumptions!AJ138/SQRT(2))-1)</f>
        <v>0.571</v>
      </c>
      <c r="AK150" s="269" t="n">
        <f aca="false">IF(DataSummary!$B$262=1,IF(VLOOKUP(InputDataA_GeneralAssumptions!$D$143,DataSummary!$A$111:$B$112,2,FALSE())=1,InputDataA_GeneralAssumptions!AK148,InputDataA_GeneralAssumptions!AK149),2*NORMSDIST(InputDataA_GeneralAssumptions!AK138/SQRT(2))-1)</f>
        <v>0.571</v>
      </c>
      <c r="AL150" s="269" t="n">
        <f aca="false">IF(DataSummary!$B$262=1,IF(VLOOKUP(InputDataA_GeneralAssumptions!$D$143,DataSummary!$A$111:$B$112,2,FALSE())=1,InputDataA_GeneralAssumptions!AL148,InputDataA_GeneralAssumptions!AL149),2*NORMSDIST(InputDataA_GeneralAssumptions!AL138/SQRT(2))-1)</f>
        <v>0.571</v>
      </c>
      <c r="AM150" s="269" t="n">
        <f aca="false">IF(DataSummary!$B$262=1,IF(VLOOKUP(InputDataA_GeneralAssumptions!$D$143,DataSummary!$A$111:$B$112,2,FALSE())=1,InputDataA_GeneralAssumptions!AM148,InputDataA_GeneralAssumptions!AM149),2*NORMSDIST(InputDataA_GeneralAssumptions!AM138/SQRT(2))-1)</f>
        <v>0.571</v>
      </c>
      <c r="AN150" s="269" t="n">
        <f aca="false">IF(DataSummary!$B$262=1,IF(VLOOKUP(InputDataA_GeneralAssumptions!$D$143,DataSummary!$A$111:$B$112,2,FALSE())=1,InputDataA_GeneralAssumptions!AN148,InputDataA_GeneralAssumptions!AN149),2*NORMSDIST(InputDataA_GeneralAssumptions!AN138/SQRT(2))-1)</f>
        <v>0.571</v>
      </c>
      <c r="AO150" s="269" t="n">
        <f aca="false">IF(DataSummary!$B$262=1,IF(VLOOKUP(InputDataA_GeneralAssumptions!$D$143,DataSummary!$A$111:$B$112,2,FALSE())=1,InputDataA_GeneralAssumptions!AO148,InputDataA_GeneralAssumptions!AO149),2*NORMSDIST(InputDataA_GeneralAssumptions!AO138/SQRT(2))-1)</f>
        <v>0.571</v>
      </c>
      <c r="AP150" s="269" t="n">
        <f aca="false">IF(DataSummary!$B$262=1,IF(VLOOKUP(InputDataA_GeneralAssumptions!$D$143,DataSummary!$A$111:$B$112,2,FALSE())=1,InputDataA_GeneralAssumptions!AP148,InputDataA_GeneralAssumptions!AP149),2*NORMSDIST(InputDataA_GeneralAssumptions!AP138/SQRT(2))-1)</f>
        <v>0.571</v>
      </c>
      <c r="AQ150" s="269" t="n">
        <f aca="false">IF(DataSummary!$B$262=1,IF(VLOOKUP(InputDataA_GeneralAssumptions!$D$143,DataSummary!$A$111:$B$112,2,FALSE())=1,InputDataA_GeneralAssumptions!AQ148,InputDataA_GeneralAssumptions!AQ149),2*NORMSDIST(InputDataA_GeneralAssumptions!AQ138/SQRT(2))-1)</f>
        <v>0.571</v>
      </c>
      <c r="AR150" s="269" t="n">
        <f aca="false">IF(DataSummary!$B$262=1,IF(VLOOKUP(InputDataA_GeneralAssumptions!$D$143,DataSummary!$A$111:$B$112,2,FALSE())=1,InputDataA_GeneralAssumptions!AR148,InputDataA_GeneralAssumptions!AR149),2*NORMSDIST(InputDataA_GeneralAssumptions!AR138/SQRT(2))-1)</f>
        <v>0.571</v>
      </c>
      <c r="AS150" s="269" t="n">
        <f aca="false">IF(DataSummary!$B$262=1,IF(VLOOKUP(InputDataA_GeneralAssumptions!$D$143,DataSummary!$A$111:$B$112,2,FALSE())=1,InputDataA_GeneralAssumptions!AS148,InputDataA_GeneralAssumptions!AS149),2*NORMSDIST(InputDataA_GeneralAssumptions!AS138/SQRT(2))-1)</f>
        <v>0.571</v>
      </c>
      <c r="AT150" s="269" t="n">
        <f aca="false">IF(DataSummary!$B$262=1,IF(VLOOKUP(InputDataA_GeneralAssumptions!$D$143,DataSummary!$A$111:$B$112,2,FALSE())=1,InputDataA_GeneralAssumptions!AT148,InputDataA_GeneralAssumptions!AT149),2*NORMSDIST(InputDataA_GeneralAssumptions!AT138/SQRT(2))-1)</f>
        <v>0.571</v>
      </c>
      <c r="AU150" s="269" t="n">
        <f aca="false">IF(DataSummary!$B$262=1,IF(VLOOKUP(InputDataA_GeneralAssumptions!$D$143,DataSummary!$A$111:$B$112,2,FALSE())=1,InputDataA_GeneralAssumptions!AU148,InputDataA_GeneralAssumptions!AU149),2*NORMSDIST(InputDataA_GeneralAssumptions!AU138/SQRT(2))-1)</f>
        <v>0.571</v>
      </c>
      <c r="AV150" s="269" t="n">
        <f aca="false">IF(DataSummary!$B$262=1,IF(VLOOKUP(InputDataA_GeneralAssumptions!$D$143,DataSummary!$A$111:$B$112,2,FALSE())=1,InputDataA_GeneralAssumptions!AV148,InputDataA_GeneralAssumptions!AV149),2*NORMSDIST(InputDataA_GeneralAssumptions!AV138/SQRT(2))-1)</f>
        <v>0.571</v>
      </c>
      <c r="AW150" s="269" t="n">
        <f aca="false">IF(DataSummary!$B$262=1,IF(VLOOKUP(InputDataA_GeneralAssumptions!$D$143,DataSummary!$A$111:$B$112,2,FALSE())=1,InputDataA_GeneralAssumptions!AW148,InputDataA_GeneralAssumptions!AW149),2*NORMSDIST(InputDataA_GeneralAssumptions!AW138/SQRT(2))-1)</f>
        <v>0.571</v>
      </c>
      <c r="AX150" s="269" t="n">
        <f aca="false">IF(DataSummary!$B$262=1,IF(VLOOKUP(InputDataA_GeneralAssumptions!$D$143,DataSummary!$A$111:$B$112,2,FALSE())=1,InputDataA_GeneralAssumptions!AX148,InputDataA_GeneralAssumptions!AX149),2*NORMSDIST(InputDataA_GeneralAssumptions!AX138/SQRT(2))-1)</f>
        <v>0.571</v>
      </c>
      <c r="AY150" s="269" t="n">
        <f aca="false">IF(DataSummary!$B$262=1,IF(VLOOKUP(InputDataA_GeneralAssumptions!$D$143,DataSummary!$A$111:$B$112,2,FALSE())=1,InputDataA_GeneralAssumptions!AY148,InputDataA_GeneralAssumptions!AY149),2*NORMSDIST(InputDataA_GeneralAssumptions!AY138/SQRT(2))-1)</f>
        <v>0.571</v>
      </c>
      <c r="AZ150" s="269" t="n">
        <f aca="false">IF(DataSummary!$B$262=1,IF(VLOOKUP(InputDataA_GeneralAssumptions!$D$143,DataSummary!$A$111:$B$112,2,FALSE())=1,InputDataA_GeneralAssumptions!AZ148,InputDataA_GeneralAssumptions!AZ149),2*NORMSDIST(InputDataA_GeneralAssumptions!AZ138/SQRT(2))-1)</f>
        <v>0.571</v>
      </c>
      <c r="BA150" s="269" t="n">
        <f aca="false">IF(DataSummary!$B$262=1,IF(VLOOKUP(InputDataA_GeneralAssumptions!$D$143,DataSummary!$A$111:$B$112,2,FALSE())=1,InputDataA_GeneralAssumptions!BA148,InputDataA_GeneralAssumptions!BA149),2*NORMSDIST(InputDataA_GeneralAssumptions!BA138/SQRT(2))-1)</f>
        <v>0.571</v>
      </c>
      <c r="BB150" s="269" t="n">
        <f aca="false">IF(DataSummary!$B$262=1,IF(VLOOKUP(InputDataA_GeneralAssumptions!$D$143,DataSummary!$A$111:$B$112,2,FALSE())=1,InputDataA_GeneralAssumptions!BB148,InputDataA_GeneralAssumptions!BB149),2*NORMSDIST(InputDataA_GeneralAssumptions!BB138/SQRT(2))-1)</f>
        <v>0.571</v>
      </c>
      <c r="BC150" s="269" t="n">
        <f aca="false">IF(DataSummary!$B$262=1,IF(VLOOKUP(InputDataA_GeneralAssumptions!$D$143,DataSummary!$A$111:$B$112,2,FALSE())=1,InputDataA_GeneralAssumptions!BC148,InputDataA_GeneralAssumptions!BC149),2*NORMSDIST(InputDataA_GeneralAssumptions!BC138/SQRT(2))-1)</f>
        <v>0.571</v>
      </c>
      <c r="BD150" s="269" t="n">
        <f aca="false">IF(DataSummary!$B$262=1,IF(VLOOKUP(InputDataA_GeneralAssumptions!$D$143,DataSummary!$A$111:$B$112,2,FALSE())=1,InputDataA_GeneralAssumptions!BD148,InputDataA_GeneralAssumptions!BD149),2*NORMSDIST(InputDataA_GeneralAssumptions!BD138/SQRT(2))-1)</f>
        <v>0.571</v>
      </c>
      <c r="BE150" s="269" t="n">
        <f aca="false">IF(DataSummary!$B$262=1,IF(VLOOKUP(InputDataA_GeneralAssumptions!$D$143,DataSummary!$A$111:$B$112,2,FALSE())=1,InputDataA_GeneralAssumptions!BE148,InputDataA_GeneralAssumptions!BE149),2*NORMSDIST(InputDataA_GeneralAssumptions!BE138/SQRT(2))-1)</f>
        <v>0.571</v>
      </c>
      <c r="BF150" s="269" t="n">
        <f aca="false">IF(DataSummary!$B$262=1,IF(VLOOKUP(InputDataA_GeneralAssumptions!$D$143,DataSummary!$A$111:$B$112,2,FALSE())=1,InputDataA_GeneralAssumptions!BF148,InputDataA_GeneralAssumptions!BF149),2*NORMSDIST(InputDataA_GeneralAssumptions!BF138/SQRT(2))-1)</f>
        <v>0.571</v>
      </c>
      <c r="BG150" s="269" t="n">
        <f aca="false">IF(DataSummary!$B$262=1,IF(VLOOKUP(InputDataA_GeneralAssumptions!$D$143,DataSummary!$A$111:$B$112,2,FALSE())=1,InputDataA_GeneralAssumptions!BG148,InputDataA_GeneralAssumptions!BG149),2*NORMSDIST(InputDataA_GeneralAssumptions!BG138/SQRT(2))-1)</f>
        <v>0.571</v>
      </c>
      <c r="BH150" s="269" t="n">
        <f aca="false">IF(DataSummary!$B$262=1,IF(VLOOKUP(InputDataA_GeneralAssumptions!$D$143,DataSummary!$A$111:$B$112,2,FALSE())=1,InputDataA_GeneralAssumptions!BH148,InputDataA_GeneralAssumptions!BH149),2*NORMSDIST(InputDataA_GeneralAssumptions!BH138/SQRT(2))-1)</f>
        <v>0.571</v>
      </c>
      <c r="BI150" s="269" t="n">
        <f aca="false">IF(DataSummary!$B$262=1,IF(VLOOKUP(InputDataA_GeneralAssumptions!$D$143,DataSummary!$A$111:$B$112,2,FALSE())=1,InputDataA_GeneralAssumptions!BI148,InputDataA_GeneralAssumptions!BI149),2*NORMSDIST(InputDataA_GeneralAssumptions!BI138/SQRT(2))-1)</f>
        <v>0.571</v>
      </c>
      <c r="BJ150" s="269" t="n">
        <f aca="false">IF(DataSummary!$B$262=1,IF(VLOOKUP(InputDataA_GeneralAssumptions!$D$143,DataSummary!$A$111:$B$112,2,FALSE())=1,InputDataA_GeneralAssumptions!BJ148,InputDataA_GeneralAssumptions!BJ149),2*NORMSDIST(InputDataA_GeneralAssumptions!BJ138/SQRT(2))-1)</f>
        <v>0.571</v>
      </c>
      <c r="BK150" s="269" t="n">
        <f aca="false">IF(DataSummary!$B$262=1,IF(VLOOKUP(InputDataA_GeneralAssumptions!$D$143,DataSummary!$A$111:$B$112,2,FALSE())=1,InputDataA_GeneralAssumptions!BK148,InputDataA_GeneralAssumptions!BK149),2*NORMSDIST(InputDataA_GeneralAssumptions!BK138/SQRT(2))-1)</f>
        <v>0.571</v>
      </c>
      <c r="BL150" s="269" t="n">
        <f aca="false">IF(DataSummary!$B$262=1,IF(VLOOKUP(InputDataA_GeneralAssumptions!$D$143,DataSummary!$A$111:$B$112,2,FALSE())=1,InputDataA_GeneralAssumptions!BL148,InputDataA_GeneralAssumptions!BL149),2*NORMSDIST(InputDataA_GeneralAssumptions!BL138/SQRT(2))-1)</f>
        <v>0.571</v>
      </c>
      <c r="BM150" s="269" t="n">
        <f aca="false">IF(DataSummary!$B$262=1,IF(VLOOKUP(InputDataA_GeneralAssumptions!$D$143,DataSummary!$A$111:$B$112,2,FALSE())=1,InputDataA_GeneralAssumptions!BM148,InputDataA_GeneralAssumptions!BM149),2*NORMSDIST(InputDataA_GeneralAssumptions!BM138/SQRT(2))-1)</f>
        <v>0.571</v>
      </c>
      <c r="BN150" s="269" t="n">
        <f aca="false">IF(DataSummary!$B$262=1,IF(VLOOKUP(InputDataA_GeneralAssumptions!$D$143,DataSummary!$A$111:$B$112,2,FALSE())=1,InputDataA_GeneralAssumptions!BN148,InputDataA_GeneralAssumptions!BN149),2*NORMSDIST(InputDataA_GeneralAssumptions!BN138/SQRT(2))-1)</f>
        <v>0.571</v>
      </c>
      <c r="BO150" s="269" t="n">
        <f aca="false">IF(DataSummary!$B$262=1,IF(VLOOKUP(InputDataA_GeneralAssumptions!$D$143,DataSummary!$A$111:$B$112,2,FALSE())=1,InputDataA_GeneralAssumptions!BO148,InputDataA_GeneralAssumptions!BO149),2*NORMSDIST(InputDataA_GeneralAssumptions!BO138/SQRT(2))-1)</f>
        <v>0.571</v>
      </c>
      <c r="BP150" s="269" t="n">
        <f aca="false">IF(DataSummary!$B$262=1,IF(VLOOKUP(InputDataA_GeneralAssumptions!$D$143,DataSummary!$A$111:$B$112,2,FALSE())=1,InputDataA_GeneralAssumptions!BP148,InputDataA_GeneralAssumptions!BP149),2*NORMSDIST(InputDataA_GeneralAssumptions!BP138/SQRT(2))-1)</f>
        <v>0.571</v>
      </c>
      <c r="BQ150" s="269" t="n">
        <f aca="false">IF(DataSummary!$B$262=1,IF(VLOOKUP(InputDataA_GeneralAssumptions!$D$143,DataSummary!$A$111:$B$112,2,FALSE())=1,InputDataA_GeneralAssumptions!BQ148,InputDataA_GeneralAssumptions!BQ149),2*NORMSDIST(InputDataA_GeneralAssumptions!BQ138/SQRT(2))-1)</f>
        <v>0.571</v>
      </c>
      <c r="BR150" s="269" t="n">
        <f aca="false">IF(DataSummary!$B$262=1,IF(VLOOKUP(InputDataA_GeneralAssumptions!$D$143,DataSummary!$A$111:$B$112,2,FALSE())=1,InputDataA_GeneralAssumptions!BR148,InputDataA_GeneralAssumptions!BR149),2*NORMSDIST(InputDataA_GeneralAssumptions!BR138/SQRT(2))-1)</f>
        <v>0.571</v>
      </c>
      <c r="BS150" s="269" t="n">
        <f aca="false">IF(DataSummary!$B$262=1,IF(VLOOKUP(InputDataA_GeneralAssumptions!$D$143,DataSummary!$A$111:$B$112,2,FALSE())=1,InputDataA_GeneralAssumptions!BS148,InputDataA_GeneralAssumptions!BS149),2*NORMSDIST(InputDataA_GeneralAssumptions!BS138/SQRT(2))-1)</f>
        <v>0.571</v>
      </c>
      <c r="BT150" s="269" t="n">
        <f aca="false">IF(DataSummary!$B$262=1,IF(VLOOKUP(InputDataA_GeneralAssumptions!$D$143,DataSummary!$A$111:$B$112,2,FALSE())=1,InputDataA_GeneralAssumptions!BT148,InputDataA_GeneralAssumptions!BT149),2*NORMSDIST(InputDataA_GeneralAssumptions!BT138/SQRT(2))-1)</f>
        <v>0.571</v>
      </c>
      <c r="BU150" s="269" t="n">
        <f aca="false">IF(DataSummary!$B$262=1,IF(VLOOKUP(InputDataA_GeneralAssumptions!$D$143,DataSummary!$A$111:$B$112,2,FALSE())=1,InputDataA_GeneralAssumptions!BU148,InputDataA_GeneralAssumptions!BU149),2*NORMSDIST(InputDataA_GeneralAssumptions!BU138/SQRT(2))-1)</f>
        <v>0.571</v>
      </c>
      <c r="BV150" s="269" t="n">
        <f aca="false">IF(DataSummary!$B$262=1,IF(VLOOKUP(InputDataA_GeneralAssumptions!$D$143,DataSummary!$A$111:$B$112,2,FALSE())=1,InputDataA_GeneralAssumptions!BV148,InputDataA_GeneralAssumptions!BV149),2*NORMSDIST(InputDataA_GeneralAssumptions!BV138/SQRT(2))-1)</f>
        <v>0.571</v>
      </c>
      <c r="BW150" s="269" t="n">
        <f aca="false">IF(DataSummary!$B$262=1,IF(VLOOKUP(InputDataA_GeneralAssumptions!$D$143,DataSummary!$A$111:$B$112,2,FALSE())=1,InputDataA_GeneralAssumptions!BW148,InputDataA_GeneralAssumptions!BW149),2*NORMSDIST(InputDataA_GeneralAssumptions!BW138/SQRT(2))-1)</f>
        <v>0.571</v>
      </c>
      <c r="BY150" s="13"/>
      <c r="BZ150" s="13"/>
      <c r="CA150" s="13"/>
      <c r="CB150" s="13"/>
      <c r="CC150" s="13"/>
      <c r="CD150" s="13"/>
      <c r="CE150" s="13"/>
    </row>
    <row r="151" customFormat="false" ht="15.75" hidden="false" customHeight="false" outlineLevel="0" collapsed="false">
      <c r="A151" s="0"/>
      <c r="B151" s="179" t="s">
        <v>224</v>
      </c>
      <c r="C151" s="199"/>
      <c r="D151" s="199"/>
      <c r="E151" s="199"/>
      <c r="I151" s="0"/>
      <c r="J151" s="0"/>
      <c r="K151" s="0"/>
      <c r="L151" s="0"/>
      <c r="M151" s="0"/>
      <c r="N151" s="0"/>
      <c r="O151" s="0"/>
      <c r="P151" s="0"/>
      <c r="Q151" s="0"/>
      <c r="R151" s="0"/>
      <c r="S151" s="0"/>
      <c r="T151" s="0"/>
      <c r="U151" s="0"/>
      <c r="V151" s="0"/>
      <c r="W151" s="0"/>
      <c r="X151" s="0"/>
      <c r="Y151" s="0"/>
      <c r="Z151" s="0"/>
      <c r="AA151" s="0"/>
      <c r="AB151" s="0"/>
      <c r="AC151" s="0"/>
      <c r="AD151" s="0"/>
      <c r="AE151" s="0"/>
      <c r="AF151" s="0"/>
      <c r="AG151" s="0"/>
      <c r="AH151" s="0"/>
      <c r="AI151" s="0"/>
      <c r="AJ151" s="0"/>
      <c r="AK151" s="0"/>
      <c r="AL151" s="0"/>
      <c r="AM151" s="0"/>
      <c r="AN151" s="0"/>
      <c r="AO151" s="0"/>
      <c r="AP151" s="0"/>
      <c r="AQ151" s="0"/>
      <c r="AR151" s="0"/>
      <c r="AS151" s="0"/>
      <c r="AT151" s="0"/>
      <c r="AU151" s="0"/>
      <c r="AV151" s="0"/>
      <c r="AW151" s="0"/>
      <c r="AX151" s="0"/>
      <c r="AY151" s="0"/>
      <c r="AZ151" s="0"/>
      <c r="BA151" s="0"/>
      <c r="BB151" s="0"/>
      <c r="BC151" s="0"/>
      <c r="BD151" s="0"/>
      <c r="BE151" s="0"/>
      <c r="BF151" s="0"/>
      <c r="BG151" s="0"/>
      <c r="BH151" s="0"/>
      <c r="BI151" s="0"/>
      <c r="BJ151" s="0"/>
      <c r="BK151" s="0"/>
      <c r="BL151" s="0"/>
      <c r="BM151" s="0"/>
      <c r="BN151" s="0"/>
      <c r="BO151" s="0"/>
      <c r="BP151" s="0"/>
      <c r="BQ151" s="0"/>
      <c r="BR151" s="0"/>
      <c r="BS151" s="0"/>
      <c r="BT151" s="0"/>
      <c r="BU151" s="0"/>
      <c r="BV151" s="0"/>
      <c r="BW151" s="0"/>
      <c r="BX151" s="0"/>
    </row>
    <row r="152" s="13" customFormat="true" ht="15.75" hidden="false" customHeight="false" outlineLevel="0" collapsed="false">
      <c r="B152" s="54" t="s">
        <v>225</v>
      </c>
      <c r="C152" s="199"/>
      <c r="D152" s="72" t="n">
        <v>0</v>
      </c>
      <c r="E152" s="72" t="n">
        <v>0</v>
      </c>
      <c r="F152" s="101" t="str">
        <f aca="false">D153</f>
        <v>Automatic</v>
      </c>
      <c r="G152" s="34" t="s">
        <v>226</v>
      </c>
      <c r="H152" s="230"/>
      <c r="I152" s="182" t="n">
        <f aca="false">InputDataA_GeneralAssumptions!$D$7</f>
        <v>2019</v>
      </c>
      <c r="J152" s="104" t="n">
        <f aca="false">I152+1</f>
        <v>2020</v>
      </c>
      <c r="K152" s="104" t="n">
        <f aca="false">J152+1</f>
        <v>2021</v>
      </c>
      <c r="L152" s="104" t="n">
        <f aca="false">K152+1</f>
        <v>2022</v>
      </c>
      <c r="M152" s="104" t="n">
        <f aca="false">L152+1</f>
        <v>2023</v>
      </c>
      <c r="N152" s="104" t="n">
        <f aca="false">M152+1</f>
        <v>2024</v>
      </c>
      <c r="O152" s="104" t="n">
        <f aca="false">N152+1</f>
        <v>2025</v>
      </c>
      <c r="P152" s="104" t="n">
        <f aca="false">O152+1</f>
        <v>2026</v>
      </c>
      <c r="Q152" s="104" t="n">
        <f aca="false">P152+1</f>
        <v>2027</v>
      </c>
      <c r="R152" s="104" t="n">
        <f aca="false">Q152+1</f>
        <v>2028</v>
      </c>
      <c r="S152" s="104" t="n">
        <f aca="false">R152+1</f>
        <v>2029</v>
      </c>
      <c r="T152" s="104" t="n">
        <f aca="false">S152+1</f>
        <v>2030</v>
      </c>
      <c r="U152" s="104" t="n">
        <f aca="false">T152+1</f>
        <v>2031</v>
      </c>
      <c r="V152" s="104" t="n">
        <f aca="false">U152+1</f>
        <v>2032</v>
      </c>
      <c r="W152" s="104" t="n">
        <f aca="false">V152+1</f>
        <v>2033</v>
      </c>
      <c r="X152" s="104" t="n">
        <f aca="false">W152+1</f>
        <v>2034</v>
      </c>
      <c r="Y152" s="104" t="n">
        <f aca="false">X152+1</f>
        <v>2035</v>
      </c>
      <c r="Z152" s="104" t="n">
        <f aca="false">Y152+1</f>
        <v>2036</v>
      </c>
      <c r="AA152" s="104" t="n">
        <f aca="false">Z152+1</f>
        <v>2037</v>
      </c>
      <c r="AB152" s="104" t="n">
        <f aca="false">AA152+1</f>
        <v>2038</v>
      </c>
      <c r="AC152" s="104" t="n">
        <f aca="false">AB152+1</f>
        <v>2039</v>
      </c>
      <c r="AD152" s="104" t="n">
        <f aca="false">AC152+1</f>
        <v>2040</v>
      </c>
      <c r="AE152" s="104" t="n">
        <f aca="false">AD152+1</f>
        <v>2041</v>
      </c>
      <c r="AF152" s="104" t="n">
        <f aca="false">AE152+1</f>
        <v>2042</v>
      </c>
      <c r="AG152" s="104" t="n">
        <f aca="false">AF152+1</f>
        <v>2043</v>
      </c>
      <c r="AH152" s="104" t="n">
        <f aca="false">AG152+1</f>
        <v>2044</v>
      </c>
      <c r="AI152" s="104" t="n">
        <f aca="false">AH152+1</f>
        <v>2045</v>
      </c>
      <c r="AJ152" s="104" t="n">
        <f aca="false">AI152+1</f>
        <v>2046</v>
      </c>
      <c r="AK152" s="104" t="n">
        <f aca="false">AJ152+1</f>
        <v>2047</v>
      </c>
      <c r="AL152" s="104" t="n">
        <f aca="false">AK152+1</f>
        <v>2048</v>
      </c>
      <c r="AM152" s="104" t="n">
        <f aca="false">AL152+1</f>
        <v>2049</v>
      </c>
      <c r="AN152" s="104" t="n">
        <f aca="false">AM152+1</f>
        <v>2050</v>
      </c>
      <c r="AO152" s="104" t="n">
        <f aca="false">AN152+1</f>
        <v>2051</v>
      </c>
      <c r="AP152" s="104" t="n">
        <f aca="false">AO152+1</f>
        <v>2052</v>
      </c>
      <c r="AQ152" s="104" t="n">
        <f aca="false">AP152+1</f>
        <v>2053</v>
      </c>
      <c r="AR152" s="104" t="n">
        <f aca="false">AQ152+1</f>
        <v>2054</v>
      </c>
      <c r="AS152" s="105" t="n">
        <f aca="false">AR152+1</f>
        <v>2055</v>
      </c>
      <c r="AT152" s="104" t="n">
        <f aca="false">AS152+1</f>
        <v>2056</v>
      </c>
      <c r="AU152" s="104" t="n">
        <f aca="false">AT152+1</f>
        <v>2057</v>
      </c>
      <c r="AV152" s="104" t="n">
        <f aca="false">AU152+1</f>
        <v>2058</v>
      </c>
      <c r="AW152" s="104" t="n">
        <f aca="false">AV152+1</f>
        <v>2059</v>
      </c>
      <c r="AX152" s="104" t="n">
        <f aca="false">AW152+1</f>
        <v>2060</v>
      </c>
      <c r="AY152" s="104" t="n">
        <f aca="false">AX152+1</f>
        <v>2061</v>
      </c>
      <c r="AZ152" s="104" t="n">
        <f aca="false">AY152+1</f>
        <v>2062</v>
      </c>
      <c r="BA152" s="104" t="n">
        <f aca="false">AZ152+1</f>
        <v>2063</v>
      </c>
      <c r="BB152" s="104" t="n">
        <f aca="false">BA152+1</f>
        <v>2064</v>
      </c>
      <c r="BC152" s="104" t="n">
        <f aca="false">BB152+1</f>
        <v>2065</v>
      </c>
      <c r="BD152" s="104" t="n">
        <f aca="false">BC152+1</f>
        <v>2066</v>
      </c>
      <c r="BE152" s="104" t="n">
        <f aca="false">BD152+1</f>
        <v>2067</v>
      </c>
      <c r="BF152" s="104" t="n">
        <f aca="false">BE152+1</f>
        <v>2068</v>
      </c>
      <c r="BG152" s="104" t="n">
        <f aca="false">BF152+1</f>
        <v>2069</v>
      </c>
      <c r="BH152" s="104" t="n">
        <f aca="false">BG152+1</f>
        <v>2070</v>
      </c>
      <c r="BI152" s="104" t="n">
        <f aca="false">BH152+1</f>
        <v>2071</v>
      </c>
      <c r="BJ152" s="104" t="n">
        <f aca="false">BI152+1</f>
        <v>2072</v>
      </c>
      <c r="BK152" s="104" t="n">
        <f aca="false">BJ152+1</f>
        <v>2073</v>
      </c>
      <c r="BL152" s="104" t="n">
        <f aca="false">BK152+1</f>
        <v>2074</v>
      </c>
      <c r="BM152" s="104" t="n">
        <f aca="false">BL152+1</f>
        <v>2075</v>
      </c>
      <c r="BN152" s="104" t="n">
        <f aca="false">BM152+1</f>
        <v>2076</v>
      </c>
      <c r="BO152" s="104" t="n">
        <f aca="false">BN152+1</f>
        <v>2077</v>
      </c>
      <c r="BP152" s="104" t="n">
        <f aca="false">BO152+1</f>
        <v>2078</v>
      </c>
      <c r="BQ152" s="104" t="n">
        <f aca="false">BP152+1</f>
        <v>2079</v>
      </c>
      <c r="BR152" s="104" t="n">
        <f aca="false">BQ152+1</f>
        <v>2080</v>
      </c>
      <c r="BS152" s="104" t="n">
        <f aca="false">BR152+1</f>
        <v>2081</v>
      </c>
      <c r="BT152" s="104" t="n">
        <f aca="false">BS152+1</f>
        <v>2082</v>
      </c>
      <c r="BU152" s="104" t="n">
        <f aca="false">BT152+1</f>
        <v>2083</v>
      </c>
      <c r="BV152" s="104" t="n">
        <f aca="false">BU152+1</f>
        <v>2084</v>
      </c>
      <c r="BW152" s="105" t="n">
        <f aca="false">BV152+1</f>
        <v>2085</v>
      </c>
    </row>
    <row r="153" s="13" customFormat="true" ht="15.75" hidden="false" customHeight="false" outlineLevel="0" collapsed="false">
      <c r="B153" s="54" t="s">
        <v>227</v>
      </c>
      <c r="C153" s="119" t="s">
        <v>128</v>
      </c>
      <c r="D153" s="120" t="s">
        <v>129</v>
      </c>
      <c r="E153" s="120"/>
      <c r="F153" s="106" t="str">
        <f aca="false">DataSummary!N4</f>
        <v>Baseline</v>
      </c>
      <c r="G153" s="107" t="s">
        <v>120</v>
      </c>
      <c r="H153" s="108" t="s">
        <v>121</v>
      </c>
      <c r="I153" s="109" t="n">
        <f aca="false">I154</f>
        <v>0</v>
      </c>
      <c r="J153" s="109" t="n">
        <v>0.01</v>
      </c>
      <c r="K153" s="109" t="n">
        <v>0.01</v>
      </c>
      <c r="L153" s="109" t="n">
        <v>0.01</v>
      </c>
      <c r="M153" s="109" t="n">
        <v>0.01</v>
      </c>
      <c r="N153" s="109" t="n">
        <v>0.01</v>
      </c>
      <c r="O153" s="109" t="n">
        <v>0.01</v>
      </c>
      <c r="P153" s="109" t="n">
        <v>0.01</v>
      </c>
      <c r="Q153" s="109" t="n">
        <v>0.01</v>
      </c>
      <c r="R153" s="109" t="n">
        <v>0.01</v>
      </c>
      <c r="S153" s="109" t="n">
        <v>0.01</v>
      </c>
      <c r="T153" s="109" t="n">
        <v>0.01</v>
      </c>
      <c r="U153" s="109" t="n">
        <v>0.01</v>
      </c>
      <c r="V153" s="109" t="n">
        <v>0.01</v>
      </c>
      <c r="W153" s="109" t="n">
        <v>0.01</v>
      </c>
      <c r="X153" s="109" t="n">
        <v>0.01</v>
      </c>
      <c r="Y153" s="109" t="n">
        <v>0.01</v>
      </c>
      <c r="Z153" s="109" t="n">
        <v>0.01</v>
      </c>
      <c r="AA153" s="109" t="n">
        <v>0.01</v>
      </c>
      <c r="AB153" s="109" t="n">
        <v>0.01</v>
      </c>
      <c r="AC153" s="109" t="n">
        <v>0.01</v>
      </c>
      <c r="AD153" s="109" t="n">
        <v>0.01</v>
      </c>
      <c r="AE153" s="109" t="n">
        <v>0.01</v>
      </c>
      <c r="AF153" s="109" t="n">
        <v>0.01</v>
      </c>
      <c r="AG153" s="109" t="n">
        <v>0.01</v>
      </c>
      <c r="AH153" s="109" t="n">
        <v>0.01</v>
      </c>
      <c r="AI153" s="109" t="n">
        <v>0.01</v>
      </c>
      <c r="AJ153" s="109" t="n">
        <v>0.01</v>
      </c>
      <c r="AK153" s="109" t="n">
        <v>0.01</v>
      </c>
      <c r="AL153" s="109" t="n">
        <v>0.01</v>
      </c>
      <c r="AM153" s="109" t="n">
        <v>0.01</v>
      </c>
      <c r="AN153" s="109" t="n">
        <v>0.01</v>
      </c>
      <c r="AO153" s="109" t="n">
        <v>0.01</v>
      </c>
      <c r="AP153" s="109" t="n">
        <v>0.01</v>
      </c>
      <c r="AQ153" s="109" t="n">
        <v>0.01</v>
      </c>
      <c r="AR153" s="109" t="n">
        <v>0.01</v>
      </c>
      <c r="AS153" s="110" t="n">
        <v>0.01</v>
      </c>
      <c r="AT153" s="109" t="n">
        <f aca="false">AS153</f>
        <v>0.01</v>
      </c>
      <c r="AU153" s="109" t="n">
        <f aca="false">AT153</f>
        <v>0.01</v>
      </c>
      <c r="AV153" s="109" t="n">
        <f aca="false">AU153</f>
        <v>0.01</v>
      </c>
      <c r="AW153" s="109" t="n">
        <f aca="false">AV153</f>
        <v>0.01</v>
      </c>
      <c r="AX153" s="109" t="n">
        <f aca="false">AW153</f>
        <v>0.01</v>
      </c>
      <c r="AY153" s="109" t="n">
        <f aca="false">AX153</f>
        <v>0.01</v>
      </c>
      <c r="AZ153" s="109" t="n">
        <f aca="false">AY153</f>
        <v>0.01</v>
      </c>
      <c r="BA153" s="109" t="n">
        <f aca="false">AZ153</f>
        <v>0.01</v>
      </c>
      <c r="BB153" s="109" t="n">
        <f aca="false">BA153</f>
        <v>0.01</v>
      </c>
      <c r="BC153" s="109" t="n">
        <f aca="false">BB153</f>
        <v>0.01</v>
      </c>
      <c r="BD153" s="109" t="n">
        <f aca="false">BC153</f>
        <v>0.01</v>
      </c>
      <c r="BE153" s="109" t="n">
        <f aca="false">BD153</f>
        <v>0.01</v>
      </c>
      <c r="BF153" s="109" t="n">
        <f aca="false">BE153</f>
        <v>0.01</v>
      </c>
      <c r="BG153" s="109" t="n">
        <f aca="false">BF153</f>
        <v>0.01</v>
      </c>
      <c r="BH153" s="109" t="n">
        <f aca="false">BG153</f>
        <v>0.01</v>
      </c>
      <c r="BI153" s="109" t="n">
        <f aca="false">BH153</f>
        <v>0.01</v>
      </c>
      <c r="BJ153" s="109" t="n">
        <f aca="false">BI153</f>
        <v>0.01</v>
      </c>
      <c r="BK153" s="109" t="n">
        <f aca="false">BJ153</f>
        <v>0.01</v>
      </c>
      <c r="BL153" s="109" t="n">
        <f aca="false">BK153</f>
        <v>0.01</v>
      </c>
      <c r="BM153" s="109" t="n">
        <f aca="false">BL153</f>
        <v>0.01</v>
      </c>
      <c r="BN153" s="109" t="n">
        <f aca="false">BM153</f>
        <v>0.01</v>
      </c>
      <c r="BO153" s="109" t="n">
        <f aca="false">BN153</f>
        <v>0.01</v>
      </c>
      <c r="BP153" s="109" t="n">
        <f aca="false">BO153</f>
        <v>0.01</v>
      </c>
      <c r="BQ153" s="109" t="n">
        <f aca="false">BP153</f>
        <v>0.01</v>
      </c>
      <c r="BR153" s="109" t="n">
        <f aca="false">BQ153</f>
        <v>0.01</v>
      </c>
      <c r="BS153" s="109" t="n">
        <f aca="false">BR153</f>
        <v>0.01</v>
      </c>
      <c r="BT153" s="109" t="n">
        <f aca="false">BS153</f>
        <v>0.01</v>
      </c>
      <c r="BU153" s="109" t="n">
        <f aca="false">BT153</f>
        <v>0.01</v>
      </c>
      <c r="BV153" s="109" t="n">
        <f aca="false">BU153</f>
        <v>0.01</v>
      </c>
      <c r="BW153" s="110" t="n">
        <f aca="false">BV153</f>
        <v>0.01</v>
      </c>
    </row>
    <row r="154" s="13" customFormat="true" ht="15.75" hidden="false" customHeight="false" outlineLevel="0" collapsed="false">
      <c r="B154" s="54" t="s">
        <v>228</v>
      </c>
      <c r="C154" s="55" t="s">
        <v>121</v>
      </c>
      <c r="D154" s="72" t="n">
        <f aca="false">D152</f>
        <v>0</v>
      </c>
      <c r="E154" s="123" t="n">
        <f aca="false">E152</f>
        <v>0</v>
      </c>
      <c r="F154" s="106"/>
      <c r="G154" s="111" t="s">
        <v>124</v>
      </c>
      <c r="H154" s="112" t="str">
        <f aca="false">H153</f>
        <v>(e.g. 0.02)</v>
      </c>
      <c r="I154" s="26" t="n">
        <f aca="false">D152</f>
        <v>0</v>
      </c>
      <c r="J154" s="26" t="n">
        <f aca="false">IF(J152&gt;InputDataA_GeneralAssumptions!$D$155,InputDataA_GeneralAssumptions!$D$154,I154+(InputDataA_GeneralAssumptions!$D$154-$I$154)/(InputDataA_GeneralAssumptions!$D$155-InputDataA_GeneralAssumptions!$D$7))</f>
        <v>0</v>
      </c>
      <c r="K154" s="26" t="n">
        <f aca="false">IF(K152&gt;InputDataA_GeneralAssumptions!$D$155,InputDataA_GeneralAssumptions!$D$154,J154+(InputDataA_GeneralAssumptions!$D$154-$I$154)/(InputDataA_GeneralAssumptions!$D$155-InputDataA_GeneralAssumptions!$D$7))</f>
        <v>0</v>
      </c>
      <c r="L154" s="26" t="n">
        <f aca="false">IF(L152&gt;InputDataA_GeneralAssumptions!$D$155,InputDataA_GeneralAssumptions!$D$154,K154+(InputDataA_GeneralAssumptions!$D$154-$I$154)/(InputDataA_GeneralAssumptions!$D$155-InputDataA_GeneralAssumptions!$D$7))</f>
        <v>0</v>
      </c>
      <c r="M154" s="26" t="n">
        <f aca="false">IF(M152&gt;InputDataA_GeneralAssumptions!$D$155,InputDataA_GeneralAssumptions!$D$154,L154+(InputDataA_GeneralAssumptions!$D$154-$I$154)/(InputDataA_GeneralAssumptions!$D$155-InputDataA_GeneralAssumptions!$D$7))</f>
        <v>0</v>
      </c>
      <c r="N154" s="26" t="n">
        <f aca="false">IF(N152&gt;InputDataA_GeneralAssumptions!$D$155,InputDataA_GeneralAssumptions!$D$154,M154+(InputDataA_GeneralAssumptions!$D$154-$I$154)/(InputDataA_GeneralAssumptions!$D$155-InputDataA_GeneralAssumptions!$D$7))</f>
        <v>0</v>
      </c>
      <c r="O154" s="26" t="n">
        <f aca="false">IF(O152&gt;InputDataA_GeneralAssumptions!$D$155,InputDataA_GeneralAssumptions!$D$154,N154+(InputDataA_GeneralAssumptions!$D$154-$I$154)/(InputDataA_GeneralAssumptions!$D$155-InputDataA_GeneralAssumptions!$D$7))</f>
        <v>0</v>
      </c>
      <c r="P154" s="26" t="n">
        <f aca="false">IF(P152&gt;InputDataA_GeneralAssumptions!$D$155,InputDataA_GeneralAssumptions!$D$154,O154+(InputDataA_GeneralAssumptions!$D$154-$I$154)/(InputDataA_GeneralAssumptions!$D$155-InputDataA_GeneralAssumptions!$D$7))</f>
        <v>0</v>
      </c>
      <c r="Q154" s="26" t="n">
        <f aca="false">IF(Q152&gt;InputDataA_GeneralAssumptions!$D$155,InputDataA_GeneralAssumptions!$D$154,P154+(InputDataA_GeneralAssumptions!$D$154-$I$154)/(InputDataA_GeneralAssumptions!$D$155-InputDataA_GeneralAssumptions!$D$7))</f>
        <v>0</v>
      </c>
      <c r="R154" s="26" t="n">
        <f aca="false">IF(R152&gt;InputDataA_GeneralAssumptions!$D$155,InputDataA_GeneralAssumptions!$D$154,Q154+(InputDataA_GeneralAssumptions!$D$154-$I$154)/(InputDataA_GeneralAssumptions!$D$155-InputDataA_GeneralAssumptions!$D$7))</f>
        <v>0</v>
      </c>
      <c r="S154" s="26" t="n">
        <f aca="false">IF(S152&gt;InputDataA_GeneralAssumptions!$D$155,InputDataA_GeneralAssumptions!$D$154,R154+(InputDataA_GeneralAssumptions!$D$154-$I$154)/(InputDataA_GeneralAssumptions!$D$155-InputDataA_GeneralAssumptions!$D$7))</f>
        <v>0</v>
      </c>
      <c r="T154" s="26" t="n">
        <f aca="false">IF(T152&gt;InputDataA_GeneralAssumptions!$D$155,InputDataA_GeneralAssumptions!$D$154,S154+(InputDataA_GeneralAssumptions!$D$154-$I$154)/(InputDataA_GeneralAssumptions!$D$155-InputDataA_GeneralAssumptions!$D$7))</f>
        <v>0</v>
      </c>
      <c r="U154" s="26" t="n">
        <f aca="false">IF(U152&gt;InputDataA_GeneralAssumptions!$D$155,InputDataA_GeneralAssumptions!$D$154,T154+(InputDataA_GeneralAssumptions!$D$154-$I$154)/(InputDataA_GeneralAssumptions!$D$155-InputDataA_GeneralAssumptions!$D$7))</f>
        <v>0</v>
      </c>
      <c r="V154" s="26" t="n">
        <f aca="false">IF(V152&gt;InputDataA_GeneralAssumptions!$D$155,InputDataA_GeneralAssumptions!$D$154,U154+(InputDataA_GeneralAssumptions!$D$154-$I$154)/(InputDataA_GeneralAssumptions!$D$155-InputDataA_GeneralAssumptions!$D$7))</f>
        <v>0</v>
      </c>
      <c r="W154" s="26" t="n">
        <f aca="false">IF(W152&gt;InputDataA_GeneralAssumptions!$D$155,InputDataA_GeneralAssumptions!$D$154,V154+(InputDataA_GeneralAssumptions!$D$154-$I$154)/(InputDataA_GeneralAssumptions!$D$155-InputDataA_GeneralAssumptions!$D$7))</f>
        <v>0</v>
      </c>
      <c r="X154" s="26" t="n">
        <f aca="false">IF(X152&gt;InputDataA_GeneralAssumptions!$D$155,InputDataA_GeneralAssumptions!$D$154,W154+(InputDataA_GeneralAssumptions!$D$154-$I$154)/(InputDataA_GeneralAssumptions!$D$155-InputDataA_GeneralAssumptions!$D$7))</f>
        <v>0</v>
      </c>
      <c r="Y154" s="26" t="n">
        <f aca="false">IF(Y152&gt;InputDataA_GeneralAssumptions!$D$155,InputDataA_GeneralAssumptions!$D$154,X154+(InputDataA_GeneralAssumptions!$D$154-$I$154)/(InputDataA_GeneralAssumptions!$D$155-InputDataA_GeneralAssumptions!$D$7))</f>
        <v>0</v>
      </c>
      <c r="Z154" s="26" t="n">
        <f aca="false">IF(Z152&gt;InputDataA_GeneralAssumptions!$D$155,InputDataA_GeneralAssumptions!$D$154,Y154+(InputDataA_GeneralAssumptions!$D$154-$I$154)/(InputDataA_GeneralAssumptions!$D$155-InputDataA_GeneralAssumptions!$D$7))</f>
        <v>0</v>
      </c>
      <c r="AA154" s="26" t="n">
        <f aca="false">IF(AA152&gt;InputDataA_GeneralAssumptions!$D$155,InputDataA_GeneralAssumptions!$D$154,Z154+(InputDataA_GeneralAssumptions!$D$154-$I$154)/(InputDataA_GeneralAssumptions!$D$155-InputDataA_GeneralAssumptions!$D$7))</f>
        <v>0</v>
      </c>
      <c r="AB154" s="26" t="n">
        <f aca="false">IF(AB152&gt;InputDataA_GeneralAssumptions!$D$155,InputDataA_GeneralAssumptions!$D$154,AA154+(InputDataA_GeneralAssumptions!$D$154-$I$154)/(InputDataA_GeneralAssumptions!$D$155-InputDataA_GeneralAssumptions!$D$7))</f>
        <v>0</v>
      </c>
      <c r="AC154" s="26" t="n">
        <f aca="false">IF(AC152&gt;InputDataA_GeneralAssumptions!$D$155,InputDataA_GeneralAssumptions!$D$154,AB154+(InputDataA_GeneralAssumptions!$D$154-$I$154)/(InputDataA_GeneralAssumptions!$D$155-InputDataA_GeneralAssumptions!$D$7))</f>
        <v>0</v>
      </c>
      <c r="AD154" s="26" t="n">
        <f aca="false">IF(AD152&gt;InputDataA_GeneralAssumptions!$D$155,InputDataA_GeneralAssumptions!$D$154,AC154+(InputDataA_GeneralAssumptions!$D$154-$I$154)/(InputDataA_GeneralAssumptions!$D$155-InputDataA_GeneralAssumptions!$D$7))</f>
        <v>0</v>
      </c>
      <c r="AE154" s="26" t="n">
        <f aca="false">IF(AE152&gt;InputDataA_GeneralAssumptions!$D$155,InputDataA_GeneralAssumptions!$D$154,AD154+(InputDataA_GeneralAssumptions!$D$154-$I$154)/(InputDataA_GeneralAssumptions!$D$155-InputDataA_GeneralAssumptions!$D$7))</f>
        <v>0</v>
      </c>
      <c r="AF154" s="26" t="n">
        <f aca="false">IF(AF152&gt;InputDataA_GeneralAssumptions!$D$155,InputDataA_GeneralAssumptions!$D$154,AE154+(InputDataA_GeneralAssumptions!$D$154-$I$154)/(InputDataA_GeneralAssumptions!$D$155-InputDataA_GeneralAssumptions!$D$7))</f>
        <v>0</v>
      </c>
      <c r="AG154" s="26" t="n">
        <f aca="false">IF(AG152&gt;InputDataA_GeneralAssumptions!$D$155,InputDataA_GeneralAssumptions!$D$154,AF154+(InputDataA_GeneralAssumptions!$D$154-$I$154)/(InputDataA_GeneralAssumptions!$D$155-InputDataA_GeneralAssumptions!$D$7))</f>
        <v>0</v>
      </c>
      <c r="AH154" s="26" t="n">
        <f aca="false">IF(AH152&gt;InputDataA_GeneralAssumptions!$D$155,InputDataA_GeneralAssumptions!$D$154,AG154+(InputDataA_GeneralAssumptions!$D$154-$I$154)/(InputDataA_GeneralAssumptions!$D$155-InputDataA_GeneralAssumptions!$D$7))</f>
        <v>0</v>
      </c>
      <c r="AI154" s="26" t="n">
        <f aca="false">IF(AI152&gt;InputDataA_GeneralAssumptions!$D$155,InputDataA_GeneralAssumptions!$D$154,AH154+(InputDataA_GeneralAssumptions!$D$154-$I$154)/(InputDataA_GeneralAssumptions!$D$155-InputDataA_GeneralAssumptions!$D$7))</f>
        <v>0</v>
      </c>
      <c r="AJ154" s="26" t="n">
        <f aca="false">IF(AJ152&gt;InputDataA_GeneralAssumptions!$D$155,InputDataA_GeneralAssumptions!$D$154,AI154+(InputDataA_GeneralAssumptions!$D$154-$I$154)/(InputDataA_GeneralAssumptions!$D$155-InputDataA_GeneralAssumptions!$D$7))</f>
        <v>0</v>
      </c>
      <c r="AK154" s="26" t="n">
        <f aca="false">IF(AK152&gt;InputDataA_GeneralAssumptions!$D$155,InputDataA_GeneralAssumptions!$D$154,AJ154+(InputDataA_GeneralAssumptions!$D$154-$I$154)/(InputDataA_GeneralAssumptions!$D$155-InputDataA_GeneralAssumptions!$D$7))</f>
        <v>0</v>
      </c>
      <c r="AL154" s="26" t="n">
        <f aca="false">IF(AL152&gt;InputDataA_GeneralAssumptions!$D$155,InputDataA_GeneralAssumptions!$D$154,AK154+(InputDataA_GeneralAssumptions!$D$154-$I$154)/(InputDataA_GeneralAssumptions!$D$155-InputDataA_GeneralAssumptions!$D$7))</f>
        <v>0</v>
      </c>
      <c r="AM154" s="26" t="n">
        <f aca="false">IF(AM152&gt;InputDataA_GeneralAssumptions!$D$155,InputDataA_GeneralAssumptions!$D$154,AL154+(InputDataA_GeneralAssumptions!$D$154-$I$154)/(InputDataA_GeneralAssumptions!$D$155-InputDataA_GeneralAssumptions!$D$7))</f>
        <v>0</v>
      </c>
      <c r="AN154" s="26" t="n">
        <f aca="false">IF(AN152&gt;InputDataA_GeneralAssumptions!$D$155,InputDataA_GeneralAssumptions!$D$154,AM154+(InputDataA_GeneralAssumptions!$D$154-$I$154)/(InputDataA_GeneralAssumptions!$D$155-InputDataA_GeneralAssumptions!$D$7))</f>
        <v>0</v>
      </c>
      <c r="AO154" s="26" t="n">
        <f aca="false">IF(AO152&gt;InputDataA_GeneralAssumptions!$D$155,InputDataA_GeneralAssumptions!$D$154,AN154+(InputDataA_GeneralAssumptions!$D$154-$I$154)/(InputDataA_GeneralAssumptions!$D$155-InputDataA_GeneralAssumptions!$D$7))</f>
        <v>0</v>
      </c>
      <c r="AP154" s="26" t="n">
        <f aca="false">IF(AP152&gt;InputDataA_GeneralAssumptions!$D$155,InputDataA_GeneralAssumptions!$D$154,AO154+(InputDataA_GeneralAssumptions!$D$154-$I$154)/(InputDataA_GeneralAssumptions!$D$155-InputDataA_GeneralAssumptions!$D$7))</f>
        <v>0</v>
      </c>
      <c r="AQ154" s="26" t="n">
        <f aca="false">IF(AQ152&gt;InputDataA_GeneralAssumptions!$D$155,InputDataA_GeneralAssumptions!$D$154,AP154+(InputDataA_GeneralAssumptions!$D$154-$I$154)/(InputDataA_GeneralAssumptions!$D$155-InputDataA_GeneralAssumptions!$D$7))</f>
        <v>0</v>
      </c>
      <c r="AR154" s="26" t="n">
        <f aca="false">IF(AR152&gt;InputDataA_GeneralAssumptions!$D$155,InputDataA_GeneralAssumptions!$D$154,AQ154+(InputDataA_GeneralAssumptions!$D$154-$I$154)/(InputDataA_GeneralAssumptions!$D$155-InputDataA_GeneralAssumptions!$D$7))</f>
        <v>0</v>
      </c>
      <c r="AS154" s="26" t="n">
        <f aca="false">IF(AS152&gt;InputDataA_GeneralAssumptions!$D$155,InputDataA_GeneralAssumptions!$D$154,AR154+(InputDataA_GeneralAssumptions!$D$154-$I$154)/(InputDataA_GeneralAssumptions!$D$155-InputDataA_GeneralAssumptions!$D$7))</f>
        <v>0</v>
      </c>
      <c r="AT154" s="26" t="n">
        <f aca="false">IF(AT152&gt;InputDataA_GeneralAssumptions!$D$155,InputDataA_GeneralAssumptions!$D$154,AS154+(InputDataA_GeneralAssumptions!$D$154-$I$154)/(InputDataA_GeneralAssumptions!$D$155-InputDataA_GeneralAssumptions!$D$7))</f>
        <v>0</v>
      </c>
      <c r="AU154" s="26" t="n">
        <f aca="false">IF(AU152&gt;InputDataA_GeneralAssumptions!$D$155,InputDataA_GeneralAssumptions!$D$154,AT154+(InputDataA_GeneralAssumptions!$D$154-$I$154)/(InputDataA_GeneralAssumptions!$D$155-InputDataA_GeneralAssumptions!$D$7))</f>
        <v>0</v>
      </c>
      <c r="AV154" s="26" t="n">
        <f aca="false">IF(AV152&gt;InputDataA_GeneralAssumptions!$D$155,InputDataA_GeneralAssumptions!$D$154,AU154+(InputDataA_GeneralAssumptions!$D$154-$I$154)/(InputDataA_GeneralAssumptions!$D$155-InputDataA_GeneralAssumptions!$D$7))</f>
        <v>0</v>
      </c>
      <c r="AW154" s="26" t="n">
        <f aca="false">IF(AW152&gt;InputDataA_GeneralAssumptions!$D$155,InputDataA_GeneralAssumptions!$D$154,AV154+(InputDataA_GeneralAssumptions!$D$154-$I$154)/(InputDataA_GeneralAssumptions!$D$155-InputDataA_GeneralAssumptions!$D$7))</f>
        <v>0</v>
      </c>
      <c r="AX154" s="26" t="n">
        <f aca="false">IF(AX152&gt;InputDataA_GeneralAssumptions!$D$155,InputDataA_GeneralAssumptions!$D$154,AW154+(InputDataA_GeneralAssumptions!$D$154-$I$154)/(InputDataA_GeneralAssumptions!$D$155-InputDataA_GeneralAssumptions!$D$7))</f>
        <v>0</v>
      </c>
      <c r="AY154" s="26" t="n">
        <f aca="false">IF(AY152&gt;InputDataA_GeneralAssumptions!$D$155,InputDataA_GeneralAssumptions!$D$154,AX154+(InputDataA_GeneralAssumptions!$D$154-$I$154)/(InputDataA_GeneralAssumptions!$D$155-InputDataA_GeneralAssumptions!$D$7))</f>
        <v>0</v>
      </c>
      <c r="AZ154" s="26" t="n">
        <f aca="false">IF(AZ152&gt;InputDataA_GeneralAssumptions!$D$155,InputDataA_GeneralAssumptions!$D$154,AY154+(InputDataA_GeneralAssumptions!$D$154-$I$154)/(InputDataA_GeneralAssumptions!$D$155-InputDataA_GeneralAssumptions!$D$7))</f>
        <v>0</v>
      </c>
      <c r="BA154" s="26" t="n">
        <f aca="false">IF(BA152&gt;InputDataA_GeneralAssumptions!$D$155,InputDataA_GeneralAssumptions!$D$154,AZ154+(InputDataA_GeneralAssumptions!$D$154-$I$154)/(InputDataA_GeneralAssumptions!$D$155-InputDataA_GeneralAssumptions!$D$7))</f>
        <v>0</v>
      </c>
      <c r="BB154" s="26" t="n">
        <f aca="false">IF(BB152&gt;InputDataA_GeneralAssumptions!$D$155,InputDataA_GeneralAssumptions!$D$154,BA154+(InputDataA_GeneralAssumptions!$D$154-$I$154)/(InputDataA_GeneralAssumptions!$D$155-InputDataA_GeneralAssumptions!$D$7))</f>
        <v>0</v>
      </c>
      <c r="BC154" s="26" t="n">
        <f aca="false">IF(BC152&gt;InputDataA_GeneralAssumptions!$D$155,InputDataA_GeneralAssumptions!$D$154,BB154+(InputDataA_GeneralAssumptions!$D$154-$I$154)/(InputDataA_GeneralAssumptions!$D$155-InputDataA_GeneralAssumptions!$D$7))</f>
        <v>0</v>
      </c>
      <c r="BD154" s="26" t="n">
        <f aca="false">IF(BD152&gt;InputDataA_GeneralAssumptions!$D$155,InputDataA_GeneralAssumptions!$D$154,BC154+(InputDataA_GeneralAssumptions!$D$154-$I$154)/(InputDataA_GeneralAssumptions!$D$155-InputDataA_GeneralAssumptions!$D$7))</f>
        <v>0</v>
      </c>
      <c r="BE154" s="26" t="n">
        <f aca="false">IF(BE152&gt;InputDataA_GeneralAssumptions!$D$155,InputDataA_GeneralAssumptions!$D$154,BD154+(InputDataA_GeneralAssumptions!$D$154-$I$154)/(InputDataA_GeneralAssumptions!$D$155-InputDataA_GeneralAssumptions!$D$7))</f>
        <v>0</v>
      </c>
      <c r="BF154" s="26" t="n">
        <f aca="false">IF(BF152&gt;InputDataA_GeneralAssumptions!$D$155,InputDataA_GeneralAssumptions!$D$154,BE154+(InputDataA_GeneralAssumptions!$D$154-$I$154)/(InputDataA_GeneralAssumptions!$D$155-InputDataA_GeneralAssumptions!$D$7))</f>
        <v>0</v>
      </c>
      <c r="BG154" s="26" t="n">
        <f aca="false">IF(BG152&gt;InputDataA_GeneralAssumptions!$D$155,InputDataA_GeneralAssumptions!$D$154,BF154+(InputDataA_GeneralAssumptions!$D$154-$I$154)/(InputDataA_GeneralAssumptions!$D$155-InputDataA_GeneralAssumptions!$D$7))</f>
        <v>0</v>
      </c>
      <c r="BH154" s="26" t="n">
        <f aca="false">IF(BH152&gt;InputDataA_GeneralAssumptions!$D$155,InputDataA_GeneralAssumptions!$D$154,BG154+(InputDataA_GeneralAssumptions!$D$154-$I$154)/(InputDataA_GeneralAssumptions!$D$155-InputDataA_GeneralAssumptions!$D$7))</f>
        <v>0</v>
      </c>
      <c r="BI154" s="26" t="n">
        <f aca="false">IF(BI152&gt;InputDataA_GeneralAssumptions!$D$155,InputDataA_GeneralAssumptions!$D$154,BH154+(InputDataA_GeneralAssumptions!$D$154-$I$154)/(InputDataA_GeneralAssumptions!$D$155-InputDataA_GeneralAssumptions!$D$7))</f>
        <v>0</v>
      </c>
      <c r="BJ154" s="26" t="n">
        <f aca="false">IF(BJ152&gt;InputDataA_GeneralAssumptions!$D$155,InputDataA_GeneralAssumptions!$D$154,BI154+(InputDataA_GeneralAssumptions!$D$154-$I$154)/(InputDataA_GeneralAssumptions!$D$155-InputDataA_GeneralAssumptions!$D$7))</f>
        <v>0</v>
      </c>
      <c r="BK154" s="26" t="n">
        <f aca="false">IF(BK152&gt;InputDataA_GeneralAssumptions!$D$155,InputDataA_GeneralAssumptions!$D$154,BJ154+(InputDataA_GeneralAssumptions!$D$154-$I$154)/(InputDataA_GeneralAssumptions!$D$155-InputDataA_GeneralAssumptions!$D$7))</f>
        <v>0</v>
      </c>
      <c r="BL154" s="26" t="n">
        <f aca="false">IF(BL152&gt;InputDataA_GeneralAssumptions!$D$155,InputDataA_GeneralAssumptions!$D$154,BK154+(InputDataA_GeneralAssumptions!$D$154-$I$154)/(InputDataA_GeneralAssumptions!$D$155-InputDataA_GeneralAssumptions!$D$7))</f>
        <v>0</v>
      </c>
      <c r="BM154" s="26" t="n">
        <f aca="false">IF(BM152&gt;InputDataA_GeneralAssumptions!$D$155,InputDataA_GeneralAssumptions!$D$154,BL154+(InputDataA_GeneralAssumptions!$D$154-$I$154)/(InputDataA_GeneralAssumptions!$D$155-InputDataA_GeneralAssumptions!$D$7))</f>
        <v>0</v>
      </c>
      <c r="BN154" s="26" t="n">
        <f aca="false">IF(BN152&gt;InputDataA_GeneralAssumptions!$D$155,InputDataA_GeneralAssumptions!$D$154,BM154+(InputDataA_GeneralAssumptions!$D$154-$I$154)/(InputDataA_GeneralAssumptions!$D$155-InputDataA_GeneralAssumptions!$D$7))</f>
        <v>0</v>
      </c>
      <c r="BO154" s="26" t="n">
        <f aca="false">IF(BO152&gt;InputDataA_GeneralAssumptions!$D$155,InputDataA_GeneralAssumptions!$D$154,BN154+(InputDataA_GeneralAssumptions!$D$154-$I$154)/(InputDataA_GeneralAssumptions!$D$155-InputDataA_GeneralAssumptions!$D$7))</f>
        <v>0</v>
      </c>
      <c r="BP154" s="26" t="n">
        <f aca="false">IF(BP152&gt;InputDataA_GeneralAssumptions!$D$155,InputDataA_GeneralAssumptions!$D$154,BO154+(InputDataA_GeneralAssumptions!$D$154-$I$154)/(InputDataA_GeneralAssumptions!$D$155-InputDataA_GeneralAssumptions!$D$7))</f>
        <v>0</v>
      </c>
      <c r="BQ154" s="26" t="n">
        <f aca="false">IF(BQ152&gt;InputDataA_GeneralAssumptions!$D$155,InputDataA_GeneralAssumptions!$D$154,BP154+(InputDataA_GeneralAssumptions!$D$154-$I$154)/(InputDataA_GeneralAssumptions!$D$155-InputDataA_GeneralAssumptions!$D$7))</f>
        <v>0</v>
      </c>
      <c r="BR154" s="26" t="n">
        <f aca="false">IF(BR152&gt;InputDataA_GeneralAssumptions!$D$155,InputDataA_GeneralAssumptions!$D$154,BQ154+(InputDataA_GeneralAssumptions!$D$154-$I$154)/(InputDataA_GeneralAssumptions!$D$155-InputDataA_GeneralAssumptions!$D$7))</f>
        <v>0</v>
      </c>
      <c r="BS154" s="26" t="n">
        <f aca="false">IF(BS152&gt;InputDataA_GeneralAssumptions!$D$155,InputDataA_GeneralAssumptions!$D$154,BR154+(InputDataA_GeneralAssumptions!$D$154-$I$154)/(InputDataA_GeneralAssumptions!$D$155-InputDataA_GeneralAssumptions!$D$7))</f>
        <v>0</v>
      </c>
      <c r="BT154" s="26" t="n">
        <f aca="false">IF(BT152&gt;InputDataA_GeneralAssumptions!$D$155,InputDataA_GeneralAssumptions!$D$154,BS154+(InputDataA_GeneralAssumptions!$D$154-$I$154)/(InputDataA_GeneralAssumptions!$D$155-InputDataA_GeneralAssumptions!$D$7))</f>
        <v>0</v>
      </c>
      <c r="BU154" s="26" t="n">
        <f aca="false">IF(BU152&gt;InputDataA_GeneralAssumptions!$D$155,InputDataA_GeneralAssumptions!$D$154,BT154+(InputDataA_GeneralAssumptions!$D$154-$I$154)/(InputDataA_GeneralAssumptions!$D$155-InputDataA_GeneralAssumptions!$D$7))</f>
        <v>0</v>
      </c>
      <c r="BV154" s="26" t="n">
        <f aca="false">IF(BV152&gt;InputDataA_GeneralAssumptions!$D$155,InputDataA_GeneralAssumptions!$D$154,BU154+(InputDataA_GeneralAssumptions!$D$154-$I$154)/(InputDataA_GeneralAssumptions!$D$155-InputDataA_GeneralAssumptions!$D$7))</f>
        <v>0</v>
      </c>
      <c r="BW154" s="26" t="n">
        <f aca="false">IF(BW152&gt;InputDataA_GeneralAssumptions!$D$155,InputDataA_GeneralAssumptions!$D$154,BV154+(InputDataA_GeneralAssumptions!$D$154-$I$154)/(InputDataA_GeneralAssumptions!$D$155-InputDataA_GeneralAssumptions!$D$7))</f>
        <v>0</v>
      </c>
    </row>
    <row r="155" s="13" customFormat="true" ht="15.75" hidden="false" customHeight="false" outlineLevel="0" collapsed="false">
      <c r="B155" s="54" t="s">
        <v>229</v>
      </c>
      <c r="C155" s="55" t="s">
        <v>94</v>
      </c>
      <c r="D155" s="137" t="n">
        <v>2030</v>
      </c>
      <c r="E155" s="56" t="n">
        <v>2030</v>
      </c>
      <c r="F155" s="106"/>
      <c r="G155" s="114" t="s">
        <v>222</v>
      </c>
      <c r="H155" s="112" t="str">
        <f aca="false">H154</f>
        <v>(e.g. 0.02)</v>
      </c>
      <c r="I155" s="115"/>
      <c r="J155" s="115" t="n">
        <f aca="false">IF(DataSummary!$B$262=1,LN(NORMSDIST(NORMSINV(0.4)-InputDataA_GeneralAssumptions!J137)/NORMSDIST(NORMSINV(0.4)-InputDataA_GeneralAssumptions!I137)),IF(VLOOKUP(InputDataA_GeneralAssumptions!$D$153,DataSummary!$A$111:$B$112,2,FALSE())=1,InputDataA_GeneralAssumptions!J153,InputDataA_GeneralAssumptions!J154))</f>
        <v>0</v>
      </c>
      <c r="K155" s="115" t="n">
        <f aca="false">IF(DataSummary!$B$262=1,LN(NORMSDIST(NORMSINV(0.4)-InputDataA_GeneralAssumptions!K137)/NORMSDIST(NORMSINV(0.4)-InputDataA_GeneralAssumptions!J137)),IF(VLOOKUP(InputDataA_GeneralAssumptions!$D$153,DataSummary!$A$111:$B$112,2,FALSE())=1,InputDataA_GeneralAssumptions!K153,InputDataA_GeneralAssumptions!K154))</f>
        <v>0</v>
      </c>
      <c r="L155" s="115" t="n">
        <f aca="false">IF(DataSummary!$B$262=1,LN(NORMSDIST(NORMSINV(0.4)-InputDataA_GeneralAssumptions!L137)/NORMSDIST(NORMSINV(0.4)-InputDataA_GeneralAssumptions!K137)),IF(VLOOKUP(InputDataA_GeneralAssumptions!$D$153,DataSummary!$A$111:$B$112,2,FALSE())=1,InputDataA_GeneralAssumptions!L153,InputDataA_GeneralAssumptions!L154))</f>
        <v>0</v>
      </c>
      <c r="M155" s="115" t="n">
        <f aca="false">IF(DataSummary!$B$262=1,LN(NORMSDIST(NORMSINV(0.4)-InputDataA_GeneralAssumptions!M137)/NORMSDIST(NORMSINV(0.4)-InputDataA_GeneralAssumptions!L137)),IF(VLOOKUP(InputDataA_GeneralAssumptions!$D$153,DataSummary!$A$111:$B$112,2,FALSE())=1,InputDataA_GeneralAssumptions!M153,InputDataA_GeneralAssumptions!M154))</f>
        <v>0</v>
      </c>
      <c r="N155" s="115" t="n">
        <f aca="false">IF(DataSummary!$B$262=1,LN(NORMSDIST(NORMSINV(0.4)-InputDataA_GeneralAssumptions!N137)/NORMSDIST(NORMSINV(0.4)-InputDataA_GeneralAssumptions!M137)),IF(VLOOKUP(InputDataA_GeneralAssumptions!$D$153,DataSummary!$A$111:$B$112,2,FALSE())=1,InputDataA_GeneralAssumptions!N153,InputDataA_GeneralAssumptions!N154))</f>
        <v>0</v>
      </c>
      <c r="O155" s="115" t="n">
        <f aca="false">IF(DataSummary!$B$262=1,LN(NORMSDIST(NORMSINV(0.4)-InputDataA_GeneralAssumptions!O137)/NORMSDIST(NORMSINV(0.4)-InputDataA_GeneralAssumptions!N137)),IF(VLOOKUP(InputDataA_GeneralAssumptions!$D$153,DataSummary!$A$111:$B$112,2,FALSE())=1,InputDataA_GeneralAssumptions!O153,InputDataA_GeneralAssumptions!O154))</f>
        <v>0</v>
      </c>
      <c r="P155" s="115" t="n">
        <f aca="false">IF(DataSummary!$B$262=1,LN(NORMSDIST(NORMSINV(0.4)-InputDataA_GeneralAssumptions!P137)/NORMSDIST(NORMSINV(0.4)-InputDataA_GeneralAssumptions!O137)),IF(VLOOKUP(InputDataA_GeneralAssumptions!$D$153,DataSummary!$A$111:$B$112,2,FALSE())=1,InputDataA_GeneralAssumptions!P153,InputDataA_GeneralAssumptions!P154))</f>
        <v>0</v>
      </c>
      <c r="Q155" s="115" t="n">
        <f aca="false">IF(DataSummary!$B$262=1,LN(NORMSDIST(NORMSINV(0.4)-InputDataA_GeneralAssumptions!Q137)/NORMSDIST(NORMSINV(0.4)-InputDataA_GeneralAssumptions!P137)),IF(VLOOKUP(InputDataA_GeneralAssumptions!$D$153,DataSummary!$A$111:$B$112,2,FALSE())=1,InputDataA_GeneralAssumptions!Q153,InputDataA_GeneralAssumptions!Q154))</f>
        <v>0</v>
      </c>
      <c r="R155" s="115" t="n">
        <f aca="false">IF(DataSummary!$B$262=1,LN(NORMSDIST(NORMSINV(0.4)-InputDataA_GeneralAssumptions!R137)/NORMSDIST(NORMSINV(0.4)-InputDataA_GeneralAssumptions!Q137)),IF(VLOOKUP(InputDataA_GeneralAssumptions!$D$153,DataSummary!$A$111:$B$112,2,FALSE())=1,InputDataA_GeneralAssumptions!R153,InputDataA_GeneralAssumptions!R154))</f>
        <v>0</v>
      </c>
      <c r="S155" s="115" t="n">
        <f aca="false">IF(DataSummary!$B$262=1,LN(NORMSDIST(NORMSINV(0.4)-InputDataA_GeneralAssumptions!S137)/NORMSDIST(NORMSINV(0.4)-InputDataA_GeneralAssumptions!R137)),IF(VLOOKUP(InputDataA_GeneralAssumptions!$D$153,DataSummary!$A$111:$B$112,2,FALSE())=1,InputDataA_GeneralAssumptions!S153,InputDataA_GeneralAssumptions!S154))</f>
        <v>0</v>
      </c>
      <c r="T155" s="115" t="n">
        <f aca="false">IF(DataSummary!$B$262=1,LN(NORMSDIST(NORMSINV(0.4)-InputDataA_GeneralAssumptions!T137)/NORMSDIST(NORMSINV(0.4)-InputDataA_GeneralAssumptions!S137)),IF(VLOOKUP(InputDataA_GeneralAssumptions!$D$153,DataSummary!$A$111:$B$112,2,FALSE())=1,InputDataA_GeneralAssumptions!T153,InputDataA_GeneralAssumptions!T154))</f>
        <v>0</v>
      </c>
      <c r="U155" s="115" t="n">
        <f aca="false">IF(DataSummary!$B$262=1,LN(NORMSDIST(NORMSINV(0.4)-InputDataA_GeneralAssumptions!U137)/NORMSDIST(NORMSINV(0.4)-InputDataA_GeneralAssumptions!T137)),IF(VLOOKUP(InputDataA_GeneralAssumptions!$D$153,DataSummary!$A$111:$B$112,2,FALSE())=1,InputDataA_GeneralAssumptions!U153,InputDataA_GeneralAssumptions!U154))</f>
        <v>0</v>
      </c>
      <c r="V155" s="115" t="n">
        <f aca="false">IF(DataSummary!$B$262=1,LN(NORMSDIST(NORMSINV(0.4)-InputDataA_GeneralAssumptions!V137)/NORMSDIST(NORMSINV(0.4)-InputDataA_GeneralAssumptions!U137)),IF(VLOOKUP(InputDataA_GeneralAssumptions!$D$153,DataSummary!$A$111:$B$112,2,FALSE())=1,InputDataA_GeneralAssumptions!V153,InputDataA_GeneralAssumptions!V154))</f>
        <v>0</v>
      </c>
      <c r="W155" s="115" t="n">
        <f aca="false">IF(DataSummary!$B$262=1,LN(NORMSDIST(NORMSINV(0.4)-InputDataA_GeneralAssumptions!W137)/NORMSDIST(NORMSINV(0.4)-InputDataA_GeneralAssumptions!V137)),IF(VLOOKUP(InputDataA_GeneralAssumptions!$D$153,DataSummary!$A$111:$B$112,2,FALSE())=1,InputDataA_GeneralAssumptions!W153,InputDataA_GeneralAssumptions!W154))</f>
        <v>0</v>
      </c>
      <c r="X155" s="115" t="n">
        <f aca="false">IF(DataSummary!$B$262=1,LN(NORMSDIST(NORMSINV(0.4)-InputDataA_GeneralAssumptions!X137)/NORMSDIST(NORMSINV(0.4)-InputDataA_GeneralAssumptions!W137)),IF(VLOOKUP(InputDataA_GeneralAssumptions!$D$153,DataSummary!$A$111:$B$112,2,FALSE())=1,InputDataA_GeneralAssumptions!X153,InputDataA_GeneralAssumptions!X154))</f>
        <v>0</v>
      </c>
      <c r="Y155" s="115" t="n">
        <f aca="false">IF(DataSummary!$B$262=1,LN(NORMSDIST(NORMSINV(0.4)-InputDataA_GeneralAssumptions!Y137)/NORMSDIST(NORMSINV(0.4)-InputDataA_GeneralAssumptions!X137)),IF(VLOOKUP(InputDataA_GeneralAssumptions!$D$153,DataSummary!$A$111:$B$112,2,FALSE())=1,InputDataA_GeneralAssumptions!Y153,InputDataA_GeneralAssumptions!Y154))</f>
        <v>0</v>
      </c>
      <c r="Z155" s="115" t="n">
        <f aca="false">IF(DataSummary!$B$262=1,LN(NORMSDIST(NORMSINV(0.4)-InputDataA_GeneralAssumptions!Z137)/NORMSDIST(NORMSINV(0.4)-InputDataA_GeneralAssumptions!Y137)),IF(VLOOKUP(InputDataA_GeneralAssumptions!$D$153,DataSummary!$A$111:$B$112,2,FALSE())=1,InputDataA_GeneralAssumptions!Z153,InputDataA_GeneralAssumptions!Z154))</f>
        <v>0</v>
      </c>
      <c r="AA155" s="115" t="n">
        <f aca="false">IF(DataSummary!$B$262=1,LN(NORMSDIST(NORMSINV(0.4)-InputDataA_GeneralAssumptions!AA137)/NORMSDIST(NORMSINV(0.4)-InputDataA_GeneralAssumptions!Z137)),IF(VLOOKUP(InputDataA_GeneralAssumptions!$D$153,DataSummary!$A$111:$B$112,2,FALSE())=1,InputDataA_GeneralAssumptions!AA153,InputDataA_GeneralAssumptions!AA154))</f>
        <v>0</v>
      </c>
      <c r="AB155" s="115" t="n">
        <f aca="false">IF(DataSummary!$B$262=1,LN(NORMSDIST(NORMSINV(0.4)-InputDataA_GeneralAssumptions!AB137)/NORMSDIST(NORMSINV(0.4)-InputDataA_GeneralAssumptions!AA137)),IF(VLOOKUP(InputDataA_GeneralAssumptions!$D$153,DataSummary!$A$111:$B$112,2,FALSE())=1,InputDataA_GeneralAssumptions!AB153,InputDataA_GeneralAssumptions!AB154))</f>
        <v>0</v>
      </c>
      <c r="AC155" s="115" t="n">
        <f aca="false">IF(DataSummary!$B$262=1,LN(NORMSDIST(NORMSINV(0.4)-InputDataA_GeneralAssumptions!AC137)/NORMSDIST(NORMSINV(0.4)-InputDataA_GeneralAssumptions!AB137)),IF(VLOOKUP(InputDataA_GeneralAssumptions!$D$153,DataSummary!$A$111:$B$112,2,FALSE())=1,InputDataA_GeneralAssumptions!AC153,InputDataA_GeneralAssumptions!AC154))</f>
        <v>0</v>
      </c>
      <c r="AD155" s="115" t="n">
        <f aca="false">IF(DataSummary!$B$262=1,LN(NORMSDIST(NORMSINV(0.4)-InputDataA_GeneralAssumptions!AD137)/NORMSDIST(NORMSINV(0.4)-InputDataA_GeneralAssumptions!AC137)),IF(VLOOKUP(InputDataA_GeneralAssumptions!$D$153,DataSummary!$A$111:$B$112,2,FALSE())=1,InputDataA_GeneralAssumptions!AD153,InputDataA_GeneralAssumptions!AD154))</f>
        <v>0</v>
      </c>
      <c r="AE155" s="115" t="n">
        <f aca="false">IF(DataSummary!$B$262=1,LN(NORMSDIST(NORMSINV(0.4)-InputDataA_GeneralAssumptions!AE137)/NORMSDIST(NORMSINV(0.4)-InputDataA_GeneralAssumptions!AD137)),IF(VLOOKUP(InputDataA_GeneralAssumptions!$D$153,DataSummary!$A$111:$B$112,2,FALSE())=1,InputDataA_GeneralAssumptions!AE153,InputDataA_GeneralAssumptions!AE154))</f>
        <v>0</v>
      </c>
      <c r="AF155" s="115" t="n">
        <f aca="false">IF(DataSummary!$B$262=1,LN(NORMSDIST(NORMSINV(0.4)-InputDataA_GeneralAssumptions!AF137)/NORMSDIST(NORMSINV(0.4)-InputDataA_GeneralAssumptions!AE137)),IF(VLOOKUP(InputDataA_GeneralAssumptions!$D$153,DataSummary!$A$111:$B$112,2,FALSE())=1,InputDataA_GeneralAssumptions!AF153,InputDataA_GeneralAssumptions!AF154))</f>
        <v>0</v>
      </c>
      <c r="AG155" s="115" t="n">
        <f aca="false">IF(DataSummary!$B$262=1,LN(NORMSDIST(NORMSINV(0.4)-InputDataA_GeneralAssumptions!AG137)/NORMSDIST(NORMSINV(0.4)-InputDataA_GeneralAssumptions!AF137)),IF(VLOOKUP(InputDataA_GeneralAssumptions!$D$153,DataSummary!$A$111:$B$112,2,FALSE())=1,InputDataA_GeneralAssumptions!AG153,InputDataA_GeneralAssumptions!AG154))</f>
        <v>0</v>
      </c>
      <c r="AH155" s="115" t="n">
        <f aca="false">IF(DataSummary!$B$262=1,LN(NORMSDIST(NORMSINV(0.4)-InputDataA_GeneralAssumptions!AH137)/NORMSDIST(NORMSINV(0.4)-InputDataA_GeneralAssumptions!AG137)),IF(VLOOKUP(InputDataA_GeneralAssumptions!$D$153,DataSummary!$A$111:$B$112,2,FALSE())=1,InputDataA_GeneralAssumptions!AH153,InputDataA_GeneralAssumptions!AH154))</f>
        <v>0</v>
      </c>
      <c r="AI155" s="115" t="n">
        <f aca="false">IF(DataSummary!$B$262=1,LN(NORMSDIST(NORMSINV(0.4)-InputDataA_GeneralAssumptions!AI137)/NORMSDIST(NORMSINV(0.4)-InputDataA_GeneralAssumptions!AH137)),IF(VLOOKUP(InputDataA_GeneralAssumptions!$D$153,DataSummary!$A$111:$B$112,2,FALSE())=1,InputDataA_GeneralAssumptions!AI153,InputDataA_GeneralAssumptions!AI154))</f>
        <v>0</v>
      </c>
      <c r="AJ155" s="115" t="n">
        <f aca="false">IF(DataSummary!$B$262=1,LN(NORMSDIST(NORMSINV(0.4)-InputDataA_GeneralAssumptions!AJ137)/NORMSDIST(NORMSINV(0.4)-InputDataA_GeneralAssumptions!AI137)),IF(VLOOKUP(InputDataA_GeneralAssumptions!$D$153,DataSummary!$A$111:$B$112,2,FALSE())=1,InputDataA_GeneralAssumptions!AJ153,InputDataA_GeneralAssumptions!AJ154))</f>
        <v>0</v>
      </c>
      <c r="AK155" s="115" t="n">
        <f aca="false">IF(DataSummary!$B$262=1,LN(NORMSDIST(NORMSINV(0.4)-InputDataA_GeneralAssumptions!AK137)/NORMSDIST(NORMSINV(0.4)-InputDataA_GeneralAssumptions!AJ137)),IF(VLOOKUP(InputDataA_GeneralAssumptions!$D$153,DataSummary!$A$111:$B$112,2,FALSE())=1,InputDataA_GeneralAssumptions!AK153,InputDataA_GeneralAssumptions!AK154))</f>
        <v>0</v>
      </c>
      <c r="AL155" s="115" t="n">
        <f aca="false">IF(DataSummary!$B$262=1,LN(NORMSDIST(NORMSINV(0.4)-InputDataA_GeneralAssumptions!AL137)/NORMSDIST(NORMSINV(0.4)-InputDataA_GeneralAssumptions!AK137)),IF(VLOOKUP(InputDataA_GeneralAssumptions!$D$153,DataSummary!$A$111:$B$112,2,FALSE())=1,InputDataA_GeneralAssumptions!AL153,InputDataA_GeneralAssumptions!AL154))</f>
        <v>0</v>
      </c>
      <c r="AM155" s="115" t="n">
        <f aca="false">IF(DataSummary!$B$262=1,LN(NORMSDIST(NORMSINV(0.4)-InputDataA_GeneralAssumptions!AM137)/NORMSDIST(NORMSINV(0.4)-InputDataA_GeneralAssumptions!AL137)),IF(VLOOKUP(InputDataA_GeneralAssumptions!$D$153,DataSummary!$A$111:$B$112,2,FALSE())=1,InputDataA_GeneralAssumptions!AM153,InputDataA_GeneralAssumptions!AM154))</f>
        <v>0</v>
      </c>
      <c r="AN155" s="115" t="n">
        <f aca="false">IF(DataSummary!$B$262=1,LN(NORMSDIST(NORMSINV(0.4)-InputDataA_GeneralAssumptions!AN137)/NORMSDIST(NORMSINV(0.4)-InputDataA_GeneralAssumptions!AM137)),IF(VLOOKUP(InputDataA_GeneralAssumptions!$D$153,DataSummary!$A$111:$B$112,2,FALSE())=1,InputDataA_GeneralAssumptions!AN153,InputDataA_GeneralAssumptions!AN154))</f>
        <v>0</v>
      </c>
      <c r="AO155" s="115" t="n">
        <f aca="false">IF(DataSummary!$B$262=1,LN(NORMSDIST(NORMSINV(0.4)-InputDataA_GeneralAssumptions!AO137)/NORMSDIST(NORMSINV(0.4)-InputDataA_GeneralAssumptions!AN137)),IF(VLOOKUP(InputDataA_GeneralAssumptions!$D$153,DataSummary!$A$111:$B$112,2,FALSE())=1,InputDataA_GeneralAssumptions!AO153,InputDataA_GeneralAssumptions!AO154))</f>
        <v>0</v>
      </c>
      <c r="AP155" s="115" t="n">
        <f aca="false">IF(DataSummary!$B$262=1,LN(NORMSDIST(NORMSINV(0.4)-InputDataA_GeneralAssumptions!AP137)/NORMSDIST(NORMSINV(0.4)-InputDataA_GeneralAssumptions!AO137)),IF(VLOOKUP(InputDataA_GeneralAssumptions!$D$153,DataSummary!$A$111:$B$112,2,FALSE())=1,InputDataA_GeneralAssumptions!AP153,InputDataA_GeneralAssumptions!AP154))</f>
        <v>0</v>
      </c>
      <c r="AQ155" s="115" t="n">
        <f aca="false">IF(DataSummary!$B$262=1,LN(NORMSDIST(NORMSINV(0.4)-InputDataA_GeneralAssumptions!AQ137)/NORMSDIST(NORMSINV(0.4)-InputDataA_GeneralAssumptions!AP137)),IF(VLOOKUP(InputDataA_GeneralAssumptions!$D$153,DataSummary!$A$111:$B$112,2,FALSE())=1,InputDataA_GeneralAssumptions!AQ153,InputDataA_GeneralAssumptions!AQ154))</f>
        <v>0</v>
      </c>
      <c r="AR155" s="115" t="n">
        <f aca="false">IF(DataSummary!$B$262=1,LN(NORMSDIST(NORMSINV(0.4)-InputDataA_GeneralAssumptions!AR137)/NORMSDIST(NORMSINV(0.4)-InputDataA_GeneralAssumptions!AQ137)),IF(VLOOKUP(InputDataA_GeneralAssumptions!$D$153,DataSummary!$A$111:$B$112,2,FALSE())=1,InputDataA_GeneralAssumptions!AR153,InputDataA_GeneralAssumptions!AR154))</f>
        <v>0</v>
      </c>
      <c r="AS155" s="115" t="n">
        <f aca="false">IF(DataSummary!$B$262=1,LN(NORMSDIST(NORMSINV(0.4)-InputDataA_GeneralAssumptions!AS137)/NORMSDIST(NORMSINV(0.4)-InputDataA_GeneralAssumptions!AR137)),IF(VLOOKUP(InputDataA_GeneralAssumptions!$D$153,DataSummary!$A$111:$B$112,2,FALSE())=1,InputDataA_GeneralAssumptions!AS153,InputDataA_GeneralAssumptions!AS154))</f>
        <v>0</v>
      </c>
      <c r="AT155" s="115" t="n">
        <f aca="false">IF(DataSummary!$B$262=1,LN(NORMSDIST(NORMSINV(0.4)-InputDataA_GeneralAssumptions!AT137)/NORMSDIST(NORMSINV(0.4)-InputDataA_GeneralAssumptions!AS137)),IF(VLOOKUP(InputDataA_GeneralAssumptions!$D$153,DataSummary!$A$111:$B$112,2,FALSE())=1,InputDataA_GeneralAssumptions!AT153,InputDataA_GeneralAssumptions!AT154))</f>
        <v>0</v>
      </c>
      <c r="AU155" s="115" t="n">
        <f aca="false">IF(DataSummary!$B$262=1,LN(NORMSDIST(NORMSINV(0.4)-InputDataA_GeneralAssumptions!AU137)/NORMSDIST(NORMSINV(0.4)-InputDataA_GeneralAssumptions!AT137)),IF(VLOOKUP(InputDataA_GeneralAssumptions!$D$153,DataSummary!$A$111:$B$112,2,FALSE())=1,InputDataA_GeneralAssumptions!AU153,InputDataA_GeneralAssumptions!AU154))</f>
        <v>0</v>
      </c>
      <c r="AV155" s="115" t="n">
        <f aca="false">IF(DataSummary!$B$262=1,LN(NORMSDIST(NORMSINV(0.4)-InputDataA_GeneralAssumptions!AV137)/NORMSDIST(NORMSINV(0.4)-InputDataA_GeneralAssumptions!AU137)),IF(VLOOKUP(InputDataA_GeneralAssumptions!$D$153,DataSummary!$A$111:$B$112,2,FALSE())=1,InputDataA_GeneralAssumptions!AV153,InputDataA_GeneralAssumptions!AV154))</f>
        <v>0</v>
      </c>
      <c r="AW155" s="115" t="n">
        <f aca="false">IF(DataSummary!$B$262=1,LN(NORMSDIST(NORMSINV(0.4)-InputDataA_GeneralAssumptions!AW137)/NORMSDIST(NORMSINV(0.4)-InputDataA_GeneralAssumptions!AV137)),IF(VLOOKUP(InputDataA_GeneralAssumptions!$D$153,DataSummary!$A$111:$B$112,2,FALSE())=1,InputDataA_GeneralAssumptions!AW153,InputDataA_GeneralAssumptions!AW154))</f>
        <v>0</v>
      </c>
      <c r="AX155" s="115" t="n">
        <f aca="false">IF(DataSummary!$B$262=1,LN(NORMSDIST(NORMSINV(0.4)-InputDataA_GeneralAssumptions!AX137)/NORMSDIST(NORMSINV(0.4)-InputDataA_GeneralAssumptions!AW137)),IF(VLOOKUP(InputDataA_GeneralAssumptions!$D$153,DataSummary!$A$111:$B$112,2,FALSE())=1,InputDataA_GeneralAssumptions!AX153,InputDataA_GeneralAssumptions!AX154))</f>
        <v>0</v>
      </c>
      <c r="AY155" s="115" t="n">
        <f aca="false">IF(DataSummary!$B$262=1,LN(NORMSDIST(NORMSINV(0.4)-InputDataA_GeneralAssumptions!AY137)/NORMSDIST(NORMSINV(0.4)-InputDataA_GeneralAssumptions!AX137)),IF(VLOOKUP(InputDataA_GeneralAssumptions!$D$153,DataSummary!$A$111:$B$112,2,FALSE())=1,InputDataA_GeneralAssumptions!AY153,InputDataA_GeneralAssumptions!AY154))</f>
        <v>0</v>
      </c>
      <c r="AZ155" s="115" t="n">
        <f aca="false">IF(DataSummary!$B$262=1,LN(NORMSDIST(NORMSINV(0.4)-InputDataA_GeneralAssumptions!AZ137)/NORMSDIST(NORMSINV(0.4)-InputDataA_GeneralAssumptions!AY137)),IF(VLOOKUP(InputDataA_GeneralAssumptions!$D$153,DataSummary!$A$111:$B$112,2,FALSE())=1,InputDataA_GeneralAssumptions!AZ153,InputDataA_GeneralAssumptions!AZ154))</f>
        <v>0</v>
      </c>
      <c r="BA155" s="115" t="n">
        <f aca="false">IF(DataSummary!$B$262=1,LN(NORMSDIST(NORMSINV(0.4)-InputDataA_GeneralAssumptions!BA137)/NORMSDIST(NORMSINV(0.4)-InputDataA_GeneralAssumptions!AZ137)),IF(VLOOKUP(InputDataA_GeneralAssumptions!$D$153,DataSummary!$A$111:$B$112,2,FALSE())=1,InputDataA_GeneralAssumptions!BA153,InputDataA_GeneralAssumptions!BA154))</f>
        <v>0</v>
      </c>
      <c r="BB155" s="115" t="n">
        <f aca="false">IF(DataSummary!$B$262=1,LN(NORMSDIST(NORMSINV(0.4)-InputDataA_GeneralAssumptions!BB137)/NORMSDIST(NORMSINV(0.4)-InputDataA_GeneralAssumptions!BA137)),IF(VLOOKUP(InputDataA_GeneralAssumptions!$D$153,DataSummary!$A$111:$B$112,2,FALSE())=1,InputDataA_GeneralAssumptions!BB153,InputDataA_GeneralAssumptions!BB154))</f>
        <v>0</v>
      </c>
      <c r="BC155" s="115" t="n">
        <f aca="false">IF(DataSummary!$B$262=1,LN(NORMSDIST(NORMSINV(0.4)-InputDataA_GeneralAssumptions!BC137)/NORMSDIST(NORMSINV(0.4)-InputDataA_GeneralAssumptions!BB137)),IF(VLOOKUP(InputDataA_GeneralAssumptions!$D$153,DataSummary!$A$111:$B$112,2,FALSE())=1,InputDataA_GeneralAssumptions!BC153,InputDataA_GeneralAssumptions!BC154))</f>
        <v>0</v>
      </c>
      <c r="BD155" s="115" t="n">
        <f aca="false">IF(DataSummary!$B$262=1,LN(NORMSDIST(NORMSINV(0.4)-InputDataA_GeneralAssumptions!BD137)/NORMSDIST(NORMSINV(0.4)-InputDataA_GeneralAssumptions!BC137)),IF(VLOOKUP(InputDataA_GeneralAssumptions!$D$153,DataSummary!$A$111:$B$112,2,FALSE())=1,InputDataA_GeneralAssumptions!BD153,InputDataA_GeneralAssumptions!BD154))</f>
        <v>0</v>
      </c>
      <c r="BE155" s="115" t="n">
        <f aca="false">IF(DataSummary!$B$262=1,LN(NORMSDIST(NORMSINV(0.4)-InputDataA_GeneralAssumptions!BE137)/NORMSDIST(NORMSINV(0.4)-InputDataA_GeneralAssumptions!BD137)),IF(VLOOKUP(InputDataA_GeneralAssumptions!$D$153,DataSummary!$A$111:$B$112,2,FALSE())=1,InputDataA_GeneralAssumptions!BE153,InputDataA_GeneralAssumptions!BE154))</f>
        <v>0</v>
      </c>
      <c r="BF155" s="115" t="n">
        <f aca="false">IF(DataSummary!$B$262=1,LN(NORMSDIST(NORMSINV(0.4)-InputDataA_GeneralAssumptions!BF137)/NORMSDIST(NORMSINV(0.4)-InputDataA_GeneralAssumptions!BE137)),IF(VLOOKUP(InputDataA_GeneralAssumptions!$D$153,DataSummary!$A$111:$B$112,2,FALSE())=1,InputDataA_GeneralAssumptions!BF153,InputDataA_GeneralAssumptions!BF154))</f>
        <v>0</v>
      </c>
      <c r="BG155" s="115" t="n">
        <f aca="false">IF(DataSummary!$B$262=1,LN(NORMSDIST(NORMSINV(0.4)-InputDataA_GeneralAssumptions!BG137)/NORMSDIST(NORMSINV(0.4)-InputDataA_GeneralAssumptions!BF137)),IF(VLOOKUP(InputDataA_GeneralAssumptions!$D$153,DataSummary!$A$111:$B$112,2,FALSE())=1,InputDataA_GeneralAssumptions!BG153,InputDataA_GeneralAssumptions!BG154))</f>
        <v>0</v>
      </c>
      <c r="BH155" s="115" t="n">
        <f aca="false">IF(DataSummary!$B$262=1,LN(NORMSDIST(NORMSINV(0.4)-InputDataA_GeneralAssumptions!BH137)/NORMSDIST(NORMSINV(0.4)-InputDataA_GeneralAssumptions!BG137)),IF(VLOOKUP(InputDataA_GeneralAssumptions!$D$153,DataSummary!$A$111:$B$112,2,FALSE())=1,InputDataA_GeneralAssumptions!BH153,InputDataA_GeneralAssumptions!BH154))</f>
        <v>0</v>
      </c>
      <c r="BI155" s="115" t="n">
        <f aca="false">IF(DataSummary!$B$262=1,LN(NORMSDIST(NORMSINV(0.4)-InputDataA_GeneralAssumptions!BI137)/NORMSDIST(NORMSINV(0.4)-InputDataA_GeneralAssumptions!BH137)),IF(VLOOKUP(InputDataA_GeneralAssumptions!$D$153,DataSummary!$A$111:$B$112,2,FALSE())=1,InputDataA_GeneralAssumptions!BI153,InputDataA_GeneralAssumptions!BI154))</f>
        <v>0</v>
      </c>
      <c r="BJ155" s="115" t="n">
        <f aca="false">IF(DataSummary!$B$262=1,LN(NORMSDIST(NORMSINV(0.4)-InputDataA_GeneralAssumptions!BJ137)/NORMSDIST(NORMSINV(0.4)-InputDataA_GeneralAssumptions!BI137)),IF(VLOOKUP(InputDataA_GeneralAssumptions!$D$153,DataSummary!$A$111:$B$112,2,FALSE())=1,InputDataA_GeneralAssumptions!BJ153,InputDataA_GeneralAssumptions!BJ154))</f>
        <v>0</v>
      </c>
      <c r="BK155" s="115" t="n">
        <f aca="false">IF(DataSummary!$B$262=1,LN(NORMSDIST(NORMSINV(0.4)-InputDataA_GeneralAssumptions!BK137)/NORMSDIST(NORMSINV(0.4)-InputDataA_GeneralAssumptions!BJ137)),IF(VLOOKUP(InputDataA_GeneralAssumptions!$D$153,DataSummary!$A$111:$B$112,2,FALSE())=1,InputDataA_GeneralAssumptions!BK153,InputDataA_GeneralAssumptions!BK154))</f>
        <v>0</v>
      </c>
      <c r="BL155" s="115" t="n">
        <f aca="false">IF(DataSummary!$B$262=1,LN(NORMSDIST(NORMSINV(0.4)-InputDataA_GeneralAssumptions!BL137)/NORMSDIST(NORMSINV(0.4)-InputDataA_GeneralAssumptions!BK137)),IF(VLOOKUP(InputDataA_GeneralAssumptions!$D$153,DataSummary!$A$111:$B$112,2,FALSE())=1,InputDataA_GeneralAssumptions!BL153,InputDataA_GeneralAssumptions!BL154))</f>
        <v>0</v>
      </c>
      <c r="BM155" s="115" t="n">
        <f aca="false">IF(DataSummary!$B$262=1,LN(NORMSDIST(NORMSINV(0.4)-InputDataA_GeneralAssumptions!BM137)/NORMSDIST(NORMSINV(0.4)-InputDataA_GeneralAssumptions!BL137)),IF(VLOOKUP(InputDataA_GeneralAssumptions!$D$153,DataSummary!$A$111:$B$112,2,FALSE())=1,InputDataA_GeneralAssumptions!BM153,InputDataA_GeneralAssumptions!BM154))</f>
        <v>0</v>
      </c>
      <c r="BN155" s="115" t="n">
        <f aca="false">IF(DataSummary!$B$262=1,LN(NORMSDIST(NORMSINV(0.4)-InputDataA_GeneralAssumptions!BN137)/NORMSDIST(NORMSINV(0.4)-InputDataA_GeneralAssumptions!BM137)),IF(VLOOKUP(InputDataA_GeneralAssumptions!$D$153,DataSummary!$A$111:$B$112,2,FALSE())=1,InputDataA_GeneralAssumptions!BN153,InputDataA_GeneralAssumptions!BN154))</f>
        <v>0</v>
      </c>
      <c r="BO155" s="115" t="n">
        <f aca="false">IF(DataSummary!$B$262=1,LN(NORMSDIST(NORMSINV(0.4)-InputDataA_GeneralAssumptions!BO137)/NORMSDIST(NORMSINV(0.4)-InputDataA_GeneralAssumptions!BN137)),IF(VLOOKUP(InputDataA_GeneralAssumptions!$D$153,DataSummary!$A$111:$B$112,2,FALSE())=1,InputDataA_GeneralAssumptions!BO153,InputDataA_GeneralAssumptions!BO154))</f>
        <v>0</v>
      </c>
      <c r="BP155" s="115" t="n">
        <f aca="false">IF(DataSummary!$B$262=1,LN(NORMSDIST(NORMSINV(0.4)-InputDataA_GeneralAssumptions!BP137)/NORMSDIST(NORMSINV(0.4)-InputDataA_GeneralAssumptions!BO137)),IF(VLOOKUP(InputDataA_GeneralAssumptions!$D$153,DataSummary!$A$111:$B$112,2,FALSE())=1,InputDataA_GeneralAssumptions!BP153,InputDataA_GeneralAssumptions!BP154))</f>
        <v>0</v>
      </c>
      <c r="BQ155" s="115" t="n">
        <f aca="false">IF(DataSummary!$B$262=1,LN(NORMSDIST(NORMSINV(0.4)-InputDataA_GeneralAssumptions!BQ137)/NORMSDIST(NORMSINV(0.4)-InputDataA_GeneralAssumptions!BP137)),IF(VLOOKUP(InputDataA_GeneralAssumptions!$D$153,DataSummary!$A$111:$B$112,2,FALSE())=1,InputDataA_GeneralAssumptions!BQ153,InputDataA_GeneralAssumptions!BQ154))</f>
        <v>0</v>
      </c>
      <c r="BR155" s="115" t="n">
        <f aca="false">IF(DataSummary!$B$262=1,LN(NORMSDIST(NORMSINV(0.4)-InputDataA_GeneralAssumptions!BR137)/NORMSDIST(NORMSINV(0.4)-InputDataA_GeneralAssumptions!BQ137)),IF(VLOOKUP(InputDataA_GeneralAssumptions!$D$153,DataSummary!$A$111:$B$112,2,FALSE())=1,InputDataA_GeneralAssumptions!BR153,InputDataA_GeneralAssumptions!BR154))</f>
        <v>0</v>
      </c>
      <c r="BS155" s="115" t="n">
        <f aca="false">IF(DataSummary!$B$262=1,LN(NORMSDIST(NORMSINV(0.4)-InputDataA_GeneralAssumptions!BS137)/NORMSDIST(NORMSINV(0.4)-InputDataA_GeneralAssumptions!BR137)),IF(VLOOKUP(InputDataA_GeneralAssumptions!$D$153,DataSummary!$A$111:$B$112,2,FALSE())=1,InputDataA_GeneralAssumptions!BS153,InputDataA_GeneralAssumptions!BS154))</f>
        <v>0</v>
      </c>
      <c r="BT155" s="115" t="n">
        <f aca="false">IF(DataSummary!$B$262=1,LN(NORMSDIST(NORMSINV(0.4)-InputDataA_GeneralAssumptions!BT137)/NORMSDIST(NORMSINV(0.4)-InputDataA_GeneralAssumptions!BS137)),IF(VLOOKUP(InputDataA_GeneralAssumptions!$D$153,DataSummary!$A$111:$B$112,2,FALSE())=1,InputDataA_GeneralAssumptions!BT153,InputDataA_GeneralAssumptions!BT154))</f>
        <v>0</v>
      </c>
      <c r="BU155" s="115" t="n">
        <f aca="false">IF(DataSummary!$B$262=1,LN(NORMSDIST(NORMSINV(0.4)-InputDataA_GeneralAssumptions!BU137)/NORMSDIST(NORMSINV(0.4)-InputDataA_GeneralAssumptions!BT137)),IF(VLOOKUP(InputDataA_GeneralAssumptions!$D$153,DataSummary!$A$111:$B$112,2,FALSE())=1,InputDataA_GeneralAssumptions!BU153,InputDataA_GeneralAssumptions!BU154))</f>
        <v>0</v>
      </c>
      <c r="BV155" s="115" t="n">
        <f aca="false">IF(DataSummary!$B$262=1,LN(NORMSDIST(NORMSINV(0.4)-InputDataA_GeneralAssumptions!BV137)/NORMSDIST(NORMSINV(0.4)-InputDataA_GeneralAssumptions!BU137)),IF(VLOOKUP(InputDataA_GeneralAssumptions!$D$153,DataSummary!$A$111:$B$112,2,FALSE())=1,InputDataA_GeneralAssumptions!BV153,InputDataA_GeneralAssumptions!BV154))</f>
        <v>0</v>
      </c>
      <c r="BW155" s="115" t="n">
        <f aca="false">IF(DataSummary!$B$262=1,LN(NORMSDIST(NORMSINV(0.4)-InputDataA_GeneralAssumptions!BW137)/NORMSDIST(NORMSINV(0.4)-InputDataA_GeneralAssumptions!BV137)),IF(VLOOKUP(InputDataA_GeneralAssumptions!$D$153,DataSummary!$A$111:$B$112,2,FALSE())=1,InputDataA_GeneralAssumptions!BW153,InputDataA_GeneralAssumptions!BW154))</f>
        <v>0</v>
      </c>
    </row>
    <row r="156" customFormat="false" ht="15.75" hidden="false" customHeight="true" outlineLevel="0" collapsed="false">
      <c r="B156" s="270" t="s">
        <v>230</v>
      </c>
      <c r="C156" s="270"/>
      <c r="D156" s="270"/>
      <c r="E156" s="270"/>
      <c r="I156" s="0"/>
      <c r="J156" s="0"/>
      <c r="K156" s="0"/>
      <c r="L156" s="0"/>
      <c r="M156" s="0"/>
      <c r="N156" s="0"/>
      <c r="O156" s="0"/>
      <c r="P156" s="0"/>
      <c r="Q156" s="0"/>
      <c r="R156" s="0"/>
      <c r="S156" s="0"/>
      <c r="T156" s="0"/>
      <c r="U156" s="0"/>
      <c r="V156" s="0"/>
      <c r="W156" s="0"/>
      <c r="X156" s="0"/>
      <c r="Y156" s="0"/>
      <c r="Z156" s="0"/>
      <c r="AA156" s="0"/>
      <c r="AB156" s="0"/>
      <c r="AC156" s="0"/>
      <c r="AD156" s="0"/>
      <c r="AE156" s="0"/>
      <c r="AF156" s="0"/>
      <c r="AG156" s="0"/>
      <c r="AH156" s="0"/>
      <c r="AI156" s="0"/>
      <c r="AJ156" s="0"/>
      <c r="AK156" s="0"/>
      <c r="AL156" s="0"/>
      <c r="AM156" s="0"/>
      <c r="AN156" s="0"/>
      <c r="AO156" s="0"/>
      <c r="AP156" s="0"/>
      <c r="AQ156" s="0"/>
      <c r="AR156" s="0"/>
      <c r="AS156" s="0"/>
      <c r="AT156" s="0"/>
      <c r="AU156" s="0"/>
      <c r="AV156" s="0"/>
      <c r="AW156" s="0"/>
      <c r="AX156" s="0"/>
      <c r="AY156" s="0"/>
      <c r="AZ156" s="0"/>
      <c r="BA156" s="0"/>
      <c r="BB156" s="0"/>
      <c r="BC156" s="0"/>
      <c r="BD156" s="0"/>
      <c r="BE156" s="0"/>
      <c r="BF156" s="0"/>
      <c r="BG156" s="0"/>
      <c r="BH156" s="0"/>
      <c r="BI156" s="0"/>
      <c r="BJ156" s="0"/>
      <c r="BK156" s="0"/>
      <c r="BL156" s="0"/>
      <c r="BM156" s="0"/>
      <c r="BN156" s="0"/>
      <c r="BO156" s="0"/>
      <c r="BP156" s="0"/>
      <c r="BQ156" s="0"/>
      <c r="BR156" s="0"/>
      <c r="BS156" s="0"/>
      <c r="BT156" s="0"/>
      <c r="BU156" s="0"/>
      <c r="BV156" s="0"/>
      <c r="BW156" s="0"/>
      <c r="BY156" s="13"/>
      <c r="BZ156" s="13"/>
      <c r="CA156" s="13"/>
      <c r="CB156" s="13"/>
      <c r="CC156" s="13"/>
      <c r="CD156" s="13"/>
      <c r="CE156" s="13"/>
    </row>
    <row r="157" customFormat="false" ht="15.75" hidden="false" customHeight="true" outlineLevel="0" collapsed="false">
      <c r="B157" s="270"/>
      <c r="C157" s="270"/>
      <c r="D157" s="270"/>
      <c r="E157" s="270"/>
      <c r="F157" s="106" t="str">
        <f aca="false">DataSummary!N5</f>
        <v>Scenario</v>
      </c>
      <c r="G157" s="107" t="s">
        <v>120</v>
      </c>
      <c r="H157" s="108" t="s">
        <v>121</v>
      </c>
      <c r="I157" s="109" t="n">
        <f aca="false">I158</f>
        <v>0</v>
      </c>
      <c r="J157" s="121" t="n">
        <v>0.3</v>
      </c>
      <c r="K157" s="121" t="n">
        <v>0.4</v>
      </c>
      <c r="L157" s="121" t="n">
        <v>0.01</v>
      </c>
      <c r="M157" s="121" t="n">
        <v>0.01</v>
      </c>
      <c r="N157" s="121" t="n">
        <v>0.01</v>
      </c>
      <c r="O157" s="121" t="n">
        <v>0.01</v>
      </c>
      <c r="P157" s="121" t="n">
        <v>0.01</v>
      </c>
      <c r="Q157" s="121" t="n">
        <v>0.01</v>
      </c>
      <c r="R157" s="121" t="n">
        <v>0.01</v>
      </c>
      <c r="S157" s="121" t="n">
        <v>0.01</v>
      </c>
      <c r="T157" s="121" t="n">
        <v>0.01</v>
      </c>
      <c r="U157" s="121" t="n">
        <v>0.01</v>
      </c>
      <c r="V157" s="121" t="n">
        <v>0.01</v>
      </c>
      <c r="W157" s="121" t="n">
        <v>0.01</v>
      </c>
      <c r="X157" s="121" t="n">
        <v>0.01</v>
      </c>
      <c r="Y157" s="121" t="n">
        <v>0.01</v>
      </c>
      <c r="Z157" s="121" t="n">
        <v>0.01</v>
      </c>
      <c r="AA157" s="121" t="n">
        <v>0.01</v>
      </c>
      <c r="AB157" s="121" t="n">
        <v>0.01</v>
      </c>
      <c r="AC157" s="121" t="n">
        <v>0.01</v>
      </c>
      <c r="AD157" s="121" t="n">
        <v>0.01</v>
      </c>
      <c r="AE157" s="121" t="n">
        <v>0.01</v>
      </c>
      <c r="AF157" s="121" t="n">
        <v>0.01</v>
      </c>
      <c r="AG157" s="121" t="n">
        <v>0.01</v>
      </c>
      <c r="AH157" s="121" t="n">
        <v>0.01</v>
      </c>
      <c r="AI157" s="121" t="n">
        <v>0.01</v>
      </c>
      <c r="AJ157" s="121" t="n">
        <v>0.01</v>
      </c>
      <c r="AK157" s="121" t="n">
        <v>0.01</v>
      </c>
      <c r="AL157" s="121" t="n">
        <v>0.01</v>
      </c>
      <c r="AM157" s="121" t="n">
        <v>0.01</v>
      </c>
      <c r="AN157" s="121" t="n">
        <v>0.01</v>
      </c>
      <c r="AO157" s="121" t="n">
        <v>0.01</v>
      </c>
      <c r="AP157" s="121" t="n">
        <v>0.01</v>
      </c>
      <c r="AQ157" s="121" t="n">
        <v>0.01</v>
      </c>
      <c r="AR157" s="121" t="n">
        <v>0.01</v>
      </c>
      <c r="AS157" s="122" t="n">
        <v>0.01</v>
      </c>
      <c r="AT157" s="121" t="n">
        <v>0.01</v>
      </c>
      <c r="AU157" s="121" t="n">
        <v>0.01</v>
      </c>
      <c r="AV157" s="121" t="n">
        <v>0.01</v>
      </c>
      <c r="AW157" s="121" t="n">
        <v>0.01</v>
      </c>
      <c r="AX157" s="121" t="n">
        <v>0.01</v>
      </c>
      <c r="AY157" s="121" t="n">
        <v>0.01</v>
      </c>
      <c r="AZ157" s="121" t="n">
        <v>0.01</v>
      </c>
      <c r="BA157" s="121" t="n">
        <v>0.01</v>
      </c>
      <c r="BB157" s="121" t="n">
        <v>0.01</v>
      </c>
      <c r="BC157" s="121" t="n">
        <v>0.01</v>
      </c>
      <c r="BD157" s="121" t="n">
        <v>0.01</v>
      </c>
      <c r="BE157" s="121" t="n">
        <v>0.01</v>
      </c>
      <c r="BF157" s="121" t="n">
        <v>0.01</v>
      </c>
      <c r="BG157" s="121" t="n">
        <v>0.01</v>
      </c>
      <c r="BH157" s="121" t="n">
        <v>0.01</v>
      </c>
      <c r="BI157" s="121" t="n">
        <v>0.01</v>
      </c>
      <c r="BJ157" s="121" t="n">
        <v>0.01</v>
      </c>
      <c r="BK157" s="121" t="n">
        <v>0.01</v>
      </c>
      <c r="BL157" s="121" t="n">
        <v>0.01</v>
      </c>
      <c r="BM157" s="121" t="n">
        <v>0.01</v>
      </c>
      <c r="BN157" s="121" t="n">
        <v>0.01</v>
      </c>
      <c r="BO157" s="121" t="n">
        <v>0.01</v>
      </c>
      <c r="BP157" s="121" t="n">
        <v>0.01</v>
      </c>
      <c r="BQ157" s="121" t="n">
        <v>0.01</v>
      </c>
      <c r="BR157" s="121" t="n">
        <v>0.01</v>
      </c>
      <c r="BS157" s="121" t="n">
        <v>0.01</v>
      </c>
      <c r="BT157" s="121" t="n">
        <v>0.01</v>
      </c>
      <c r="BU157" s="121" t="n">
        <v>0.01</v>
      </c>
      <c r="BV157" s="121" t="n">
        <v>0.01</v>
      </c>
      <c r="BW157" s="122" t="n">
        <v>0.01</v>
      </c>
      <c r="BY157" s="13"/>
      <c r="BZ157" s="13"/>
      <c r="CA157" s="13"/>
      <c r="CB157" s="13"/>
      <c r="CC157" s="13"/>
      <c r="CD157" s="13"/>
      <c r="CE157" s="13"/>
    </row>
    <row r="158" customFormat="false" ht="15.75" hidden="false" customHeight="false" outlineLevel="0" collapsed="false">
      <c r="B158" s="271"/>
      <c r="C158" s="272"/>
      <c r="D158" s="273"/>
      <c r="E158" s="273"/>
      <c r="F158" s="106"/>
      <c r="G158" s="111" t="s">
        <v>124</v>
      </c>
      <c r="H158" s="124" t="str">
        <f aca="false">H157</f>
        <v>(e.g. 0.02)</v>
      </c>
      <c r="I158" s="26" t="n">
        <f aca="false">E152</f>
        <v>0</v>
      </c>
      <c r="J158" s="26" t="n">
        <f aca="false">IF(J152&gt;InputDataA_GeneralAssumptions!$E$155,InputDataA_GeneralAssumptions!$E$154,I158+(InputDataA_GeneralAssumptions!$E$154-$I$158)/(InputDataA_GeneralAssumptions!$E$155-InputDataA_GeneralAssumptions!$D$7))</f>
        <v>0</v>
      </c>
      <c r="K158" s="26" t="n">
        <f aca="false">IF(K152&gt;InputDataA_GeneralAssumptions!$E$155,InputDataA_GeneralAssumptions!$E$154,J158+(InputDataA_GeneralAssumptions!$E$154-$I$158)/(InputDataA_GeneralAssumptions!$E$155-InputDataA_GeneralAssumptions!$D$7))</f>
        <v>0</v>
      </c>
      <c r="L158" s="26" t="n">
        <f aca="false">IF(L152&gt;InputDataA_GeneralAssumptions!$E$155,InputDataA_GeneralAssumptions!$E$154,K158+(InputDataA_GeneralAssumptions!$E$154-$I$158)/(InputDataA_GeneralAssumptions!$E$155-InputDataA_GeneralAssumptions!$D$7))</f>
        <v>0</v>
      </c>
      <c r="M158" s="26" t="n">
        <f aca="false">IF(M152&gt;InputDataA_GeneralAssumptions!$E$155,InputDataA_GeneralAssumptions!$E$154,L158+(InputDataA_GeneralAssumptions!$E$154-$I$158)/(InputDataA_GeneralAssumptions!$E$155-InputDataA_GeneralAssumptions!$D$7))</f>
        <v>0</v>
      </c>
      <c r="N158" s="26" t="n">
        <f aca="false">IF(N152&gt;InputDataA_GeneralAssumptions!$E$155,InputDataA_GeneralAssumptions!$E$154,M158+(InputDataA_GeneralAssumptions!$E$154-$I$158)/(InputDataA_GeneralAssumptions!$E$155-InputDataA_GeneralAssumptions!$D$7))</f>
        <v>0</v>
      </c>
      <c r="O158" s="26" t="n">
        <f aca="false">IF(O152&gt;InputDataA_GeneralAssumptions!$E$155,InputDataA_GeneralAssumptions!$E$154,N158+(InputDataA_GeneralAssumptions!$E$154-$I$158)/(InputDataA_GeneralAssumptions!$E$155-InputDataA_GeneralAssumptions!$D$7))</f>
        <v>0</v>
      </c>
      <c r="P158" s="26" t="n">
        <f aca="false">IF(P152&gt;InputDataA_GeneralAssumptions!$E$155,InputDataA_GeneralAssumptions!$E$154,O158+(InputDataA_GeneralAssumptions!$E$154-$I$158)/(InputDataA_GeneralAssumptions!$E$155-InputDataA_GeneralAssumptions!$D$7))</f>
        <v>0</v>
      </c>
      <c r="Q158" s="26" t="n">
        <f aca="false">IF(Q152&gt;InputDataA_GeneralAssumptions!$E$155,InputDataA_GeneralAssumptions!$E$154,P158+(InputDataA_GeneralAssumptions!$E$154-$I$158)/(InputDataA_GeneralAssumptions!$E$155-InputDataA_GeneralAssumptions!$D$7))</f>
        <v>0</v>
      </c>
      <c r="R158" s="26" t="n">
        <f aca="false">IF(R152&gt;InputDataA_GeneralAssumptions!$E$155,InputDataA_GeneralAssumptions!$E$154,Q158+(InputDataA_GeneralAssumptions!$E$154-$I$158)/(InputDataA_GeneralAssumptions!$E$155-InputDataA_GeneralAssumptions!$D$7))</f>
        <v>0</v>
      </c>
      <c r="S158" s="26" t="n">
        <f aca="false">IF(S152&gt;InputDataA_GeneralAssumptions!$E$155,InputDataA_GeneralAssumptions!$E$154,R158+(InputDataA_GeneralAssumptions!$E$154-$I$158)/(InputDataA_GeneralAssumptions!$E$155-InputDataA_GeneralAssumptions!$D$7))</f>
        <v>0</v>
      </c>
      <c r="T158" s="26" t="n">
        <f aca="false">IF(T152&gt;InputDataA_GeneralAssumptions!$E$155,InputDataA_GeneralAssumptions!$E$154,S158+(InputDataA_GeneralAssumptions!$E$154-$I$158)/(InputDataA_GeneralAssumptions!$E$155-InputDataA_GeneralAssumptions!$D$7))</f>
        <v>0</v>
      </c>
      <c r="U158" s="26" t="n">
        <f aca="false">IF(U152&gt;InputDataA_GeneralAssumptions!$E$155,InputDataA_GeneralAssumptions!$E$154,T158+(InputDataA_GeneralAssumptions!$E$154-$I$158)/(InputDataA_GeneralAssumptions!$E$155-InputDataA_GeneralAssumptions!$D$7))</f>
        <v>0</v>
      </c>
      <c r="V158" s="26" t="n">
        <f aca="false">IF(V152&gt;InputDataA_GeneralAssumptions!$E$155,InputDataA_GeneralAssumptions!$E$154,U158+(InputDataA_GeneralAssumptions!$E$154-$I$158)/(InputDataA_GeneralAssumptions!$E$155-InputDataA_GeneralAssumptions!$D$7))</f>
        <v>0</v>
      </c>
      <c r="W158" s="26" t="n">
        <f aca="false">IF(W152&gt;InputDataA_GeneralAssumptions!$E$155,InputDataA_GeneralAssumptions!$E$154,V158+(InputDataA_GeneralAssumptions!$E$154-$I$158)/(InputDataA_GeneralAssumptions!$E$155-InputDataA_GeneralAssumptions!$D$7))</f>
        <v>0</v>
      </c>
      <c r="X158" s="26" t="n">
        <f aca="false">IF(X152&gt;InputDataA_GeneralAssumptions!$E$155,InputDataA_GeneralAssumptions!$E$154,W158+(InputDataA_GeneralAssumptions!$E$154-$I$158)/(InputDataA_GeneralAssumptions!$E$155-InputDataA_GeneralAssumptions!$D$7))</f>
        <v>0</v>
      </c>
      <c r="Y158" s="26" t="n">
        <f aca="false">IF(Y152&gt;InputDataA_GeneralAssumptions!$E$155,InputDataA_GeneralAssumptions!$E$154,X158+(InputDataA_GeneralAssumptions!$E$154-$I$158)/(InputDataA_GeneralAssumptions!$E$155-InputDataA_GeneralAssumptions!$D$7))</f>
        <v>0</v>
      </c>
      <c r="Z158" s="26" t="n">
        <f aca="false">IF(Z152&gt;InputDataA_GeneralAssumptions!$E$155,InputDataA_GeneralAssumptions!$E$154,Y158+(InputDataA_GeneralAssumptions!$E$154-$I$158)/(InputDataA_GeneralAssumptions!$E$155-InputDataA_GeneralAssumptions!$D$7))</f>
        <v>0</v>
      </c>
      <c r="AA158" s="26" t="n">
        <f aca="false">IF(AA152&gt;InputDataA_GeneralAssumptions!$E$155,InputDataA_GeneralAssumptions!$E$154,Z158+(InputDataA_GeneralAssumptions!$E$154-$I$158)/(InputDataA_GeneralAssumptions!$E$155-InputDataA_GeneralAssumptions!$D$7))</f>
        <v>0</v>
      </c>
      <c r="AB158" s="26" t="n">
        <f aca="false">IF(AB152&gt;InputDataA_GeneralAssumptions!$E$155,InputDataA_GeneralAssumptions!$E$154,AA158+(InputDataA_GeneralAssumptions!$E$154-$I$158)/(InputDataA_GeneralAssumptions!$E$155-InputDataA_GeneralAssumptions!$D$7))</f>
        <v>0</v>
      </c>
      <c r="AC158" s="26" t="n">
        <f aca="false">IF(AC152&gt;InputDataA_GeneralAssumptions!$E$155,InputDataA_GeneralAssumptions!$E$154,AB158+(InputDataA_GeneralAssumptions!$E$154-$I$158)/(InputDataA_GeneralAssumptions!$E$155-InputDataA_GeneralAssumptions!$D$7))</f>
        <v>0</v>
      </c>
      <c r="AD158" s="26" t="n">
        <f aca="false">IF(AD152&gt;InputDataA_GeneralAssumptions!$E$155,InputDataA_GeneralAssumptions!$E$154,AC158+(InputDataA_GeneralAssumptions!$E$154-$I$158)/(InputDataA_GeneralAssumptions!$E$155-InputDataA_GeneralAssumptions!$D$7))</f>
        <v>0</v>
      </c>
      <c r="AE158" s="26" t="n">
        <f aca="false">IF(AE152&gt;InputDataA_GeneralAssumptions!$E$155,InputDataA_GeneralAssumptions!$E$154,AD158+(InputDataA_GeneralAssumptions!$E$154-$I$158)/(InputDataA_GeneralAssumptions!$E$155-InputDataA_GeneralAssumptions!$D$7))</f>
        <v>0</v>
      </c>
      <c r="AF158" s="26" t="n">
        <f aca="false">IF(AF152&gt;InputDataA_GeneralAssumptions!$E$155,InputDataA_GeneralAssumptions!$E$154,AE158+(InputDataA_GeneralAssumptions!$E$154-$I$158)/(InputDataA_GeneralAssumptions!$E$155-InputDataA_GeneralAssumptions!$D$7))</f>
        <v>0</v>
      </c>
      <c r="AG158" s="26" t="n">
        <f aca="false">IF(AG152&gt;InputDataA_GeneralAssumptions!$E$155,InputDataA_GeneralAssumptions!$E$154,AF158+(InputDataA_GeneralAssumptions!$E$154-$I$158)/(InputDataA_GeneralAssumptions!$E$155-InputDataA_GeneralAssumptions!$D$7))</f>
        <v>0</v>
      </c>
      <c r="AH158" s="26" t="n">
        <f aca="false">IF(AH152&gt;InputDataA_GeneralAssumptions!$E$155,InputDataA_GeneralAssumptions!$E$154,AG158+(InputDataA_GeneralAssumptions!$E$154-$I$158)/(InputDataA_GeneralAssumptions!$E$155-InputDataA_GeneralAssumptions!$D$7))</f>
        <v>0</v>
      </c>
      <c r="AI158" s="26" t="n">
        <f aca="false">IF(AI152&gt;InputDataA_GeneralAssumptions!$E$155,InputDataA_GeneralAssumptions!$E$154,AH158+(InputDataA_GeneralAssumptions!$E$154-$I$158)/(InputDataA_GeneralAssumptions!$E$155-InputDataA_GeneralAssumptions!$D$7))</f>
        <v>0</v>
      </c>
      <c r="AJ158" s="26" t="n">
        <f aca="false">IF(AJ152&gt;InputDataA_GeneralAssumptions!$E$155,InputDataA_GeneralAssumptions!$E$154,AI158+(InputDataA_GeneralAssumptions!$E$154-$I$158)/(InputDataA_GeneralAssumptions!$E$155-InputDataA_GeneralAssumptions!$D$7))</f>
        <v>0</v>
      </c>
      <c r="AK158" s="26" t="n">
        <f aca="false">IF(AK152&gt;InputDataA_GeneralAssumptions!$E$155,InputDataA_GeneralAssumptions!$E$154,AJ158+(InputDataA_GeneralAssumptions!$E$154-$I$158)/(InputDataA_GeneralAssumptions!$E$155-InputDataA_GeneralAssumptions!$D$7))</f>
        <v>0</v>
      </c>
      <c r="AL158" s="26" t="n">
        <f aca="false">IF(AL152&gt;InputDataA_GeneralAssumptions!$E$155,InputDataA_GeneralAssumptions!$E$154,AK158+(InputDataA_GeneralAssumptions!$E$154-$I$158)/(InputDataA_GeneralAssumptions!$E$155-InputDataA_GeneralAssumptions!$D$7))</f>
        <v>0</v>
      </c>
      <c r="AM158" s="26" t="n">
        <f aca="false">IF(AM152&gt;InputDataA_GeneralAssumptions!$E$155,InputDataA_GeneralAssumptions!$E$154,AL158+(InputDataA_GeneralAssumptions!$E$154-$I$158)/(InputDataA_GeneralAssumptions!$E$155-InputDataA_GeneralAssumptions!$D$7))</f>
        <v>0</v>
      </c>
      <c r="AN158" s="26" t="n">
        <f aca="false">IF(AN152&gt;InputDataA_GeneralAssumptions!$E$155,InputDataA_GeneralAssumptions!$E$154,AM158+(InputDataA_GeneralAssumptions!$E$154-$I$158)/(InputDataA_GeneralAssumptions!$E$155-InputDataA_GeneralAssumptions!$D$7))</f>
        <v>0</v>
      </c>
      <c r="AO158" s="26" t="n">
        <f aca="false">IF(AO152&gt;InputDataA_GeneralAssumptions!$E$155,InputDataA_GeneralAssumptions!$E$154,AN158+(InputDataA_GeneralAssumptions!$E$154-$I$158)/(InputDataA_GeneralAssumptions!$E$155-InputDataA_GeneralAssumptions!$D$7))</f>
        <v>0</v>
      </c>
      <c r="AP158" s="26" t="n">
        <f aca="false">IF(AP152&gt;InputDataA_GeneralAssumptions!$E$155,InputDataA_GeneralAssumptions!$E$154,AO158+(InputDataA_GeneralAssumptions!$E$154-$I$158)/(InputDataA_GeneralAssumptions!$E$155-InputDataA_GeneralAssumptions!$D$7))</f>
        <v>0</v>
      </c>
      <c r="AQ158" s="26" t="n">
        <f aca="false">IF(AQ152&gt;InputDataA_GeneralAssumptions!$E$155,InputDataA_GeneralAssumptions!$E$154,AP158+(InputDataA_GeneralAssumptions!$E$154-$I$158)/(InputDataA_GeneralAssumptions!$E$155-InputDataA_GeneralAssumptions!$D$7))</f>
        <v>0</v>
      </c>
      <c r="AR158" s="26" t="n">
        <f aca="false">IF(AR152&gt;InputDataA_GeneralAssumptions!$E$155,InputDataA_GeneralAssumptions!$E$154,AQ158+(InputDataA_GeneralAssumptions!$E$154-$I$158)/(InputDataA_GeneralAssumptions!$E$155-InputDataA_GeneralAssumptions!$D$7))</f>
        <v>0</v>
      </c>
      <c r="AS158" s="26" t="n">
        <f aca="false">IF(AS152&gt;InputDataA_GeneralAssumptions!$E$155,InputDataA_GeneralAssumptions!$E$154,AR158+(InputDataA_GeneralAssumptions!$E$154-$I$158)/(InputDataA_GeneralAssumptions!$E$155-InputDataA_GeneralAssumptions!$D$7))</f>
        <v>0</v>
      </c>
      <c r="AT158" s="26" t="n">
        <f aca="false">IF(AT152&gt;InputDataA_GeneralAssumptions!$E$155,InputDataA_GeneralAssumptions!$E$154,AS158+(InputDataA_GeneralAssumptions!$E$154-$I$158)/(InputDataA_GeneralAssumptions!$E$155-InputDataA_GeneralAssumptions!$D$7))</f>
        <v>0</v>
      </c>
      <c r="AU158" s="26" t="n">
        <f aca="false">IF(AU152&gt;InputDataA_GeneralAssumptions!$E$155,InputDataA_GeneralAssumptions!$E$154,AT158+(InputDataA_GeneralAssumptions!$E$154-$I$158)/(InputDataA_GeneralAssumptions!$E$155-InputDataA_GeneralAssumptions!$D$7))</f>
        <v>0</v>
      </c>
      <c r="AV158" s="26" t="n">
        <f aca="false">IF(AV152&gt;InputDataA_GeneralAssumptions!$E$155,InputDataA_GeneralAssumptions!$E$154,AU158+(InputDataA_GeneralAssumptions!$E$154-$I$158)/(InputDataA_GeneralAssumptions!$E$155-InputDataA_GeneralAssumptions!$D$7))</f>
        <v>0</v>
      </c>
      <c r="AW158" s="26" t="n">
        <f aca="false">IF(AW152&gt;InputDataA_GeneralAssumptions!$E$155,InputDataA_GeneralAssumptions!$E$154,AV158+(InputDataA_GeneralAssumptions!$E$154-$I$158)/(InputDataA_GeneralAssumptions!$E$155-InputDataA_GeneralAssumptions!$D$7))</f>
        <v>0</v>
      </c>
      <c r="AX158" s="26" t="n">
        <f aca="false">IF(AX152&gt;InputDataA_GeneralAssumptions!$E$155,InputDataA_GeneralAssumptions!$E$154,AW158+(InputDataA_GeneralAssumptions!$E$154-$I$158)/(InputDataA_GeneralAssumptions!$E$155-InputDataA_GeneralAssumptions!$D$7))</f>
        <v>0</v>
      </c>
      <c r="AY158" s="26" t="n">
        <f aca="false">IF(AY152&gt;InputDataA_GeneralAssumptions!$E$155,InputDataA_GeneralAssumptions!$E$154,AX158+(InputDataA_GeneralAssumptions!$E$154-$I$158)/(InputDataA_GeneralAssumptions!$E$155-InputDataA_GeneralAssumptions!$D$7))</f>
        <v>0</v>
      </c>
      <c r="AZ158" s="26" t="n">
        <f aca="false">IF(AZ152&gt;InputDataA_GeneralAssumptions!$E$155,InputDataA_GeneralAssumptions!$E$154,AY158+(InputDataA_GeneralAssumptions!$E$154-$I$158)/(InputDataA_GeneralAssumptions!$E$155-InputDataA_GeneralAssumptions!$D$7))</f>
        <v>0</v>
      </c>
      <c r="BA158" s="26" t="n">
        <f aca="false">IF(BA152&gt;InputDataA_GeneralAssumptions!$E$155,InputDataA_GeneralAssumptions!$E$154,AZ158+(InputDataA_GeneralAssumptions!$E$154-$I$158)/(InputDataA_GeneralAssumptions!$E$155-InputDataA_GeneralAssumptions!$D$7))</f>
        <v>0</v>
      </c>
      <c r="BB158" s="26" t="n">
        <f aca="false">IF(BB152&gt;InputDataA_GeneralAssumptions!$E$155,InputDataA_GeneralAssumptions!$E$154,BA158+(InputDataA_GeneralAssumptions!$E$154-$I$158)/(InputDataA_GeneralAssumptions!$E$155-InputDataA_GeneralAssumptions!$D$7))</f>
        <v>0</v>
      </c>
      <c r="BC158" s="26" t="n">
        <f aca="false">IF(BC152&gt;InputDataA_GeneralAssumptions!$E$155,InputDataA_GeneralAssumptions!$E$154,BB158+(InputDataA_GeneralAssumptions!$E$154-$I$158)/(InputDataA_GeneralAssumptions!$E$155-InputDataA_GeneralAssumptions!$D$7))</f>
        <v>0</v>
      </c>
      <c r="BD158" s="26" t="n">
        <f aca="false">IF(BD152&gt;InputDataA_GeneralAssumptions!$E$155,InputDataA_GeneralAssumptions!$E$154,BC158+(InputDataA_GeneralAssumptions!$E$154-$I$158)/(InputDataA_GeneralAssumptions!$E$155-InputDataA_GeneralAssumptions!$D$7))</f>
        <v>0</v>
      </c>
      <c r="BE158" s="26" t="n">
        <f aca="false">IF(BE152&gt;InputDataA_GeneralAssumptions!$E$155,InputDataA_GeneralAssumptions!$E$154,BD158+(InputDataA_GeneralAssumptions!$E$154-$I$158)/(InputDataA_GeneralAssumptions!$E$155-InputDataA_GeneralAssumptions!$D$7))</f>
        <v>0</v>
      </c>
      <c r="BF158" s="26" t="n">
        <f aca="false">IF(BF152&gt;InputDataA_GeneralAssumptions!$E$155,InputDataA_GeneralAssumptions!$E$154,BE158+(InputDataA_GeneralAssumptions!$E$154-$I$158)/(InputDataA_GeneralAssumptions!$E$155-InputDataA_GeneralAssumptions!$D$7))</f>
        <v>0</v>
      </c>
      <c r="BG158" s="26" t="n">
        <f aca="false">IF(BG152&gt;InputDataA_GeneralAssumptions!$E$155,InputDataA_GeneralAssumptions!$E$154,BF158+(InputDataA_GeneralAssumptions!$E$154-$I$158)/(InputDataA_GeneralAssumptions!$E$155-InputDataA_GeneralAssumptions!$D$7))</f>
        <v>0</v>
      </c>
      <c r="BH158" s="26" t="n">
        <f aca="false">IF(BH152&gt;InputDataA_GeneralAssumptions!$E$155,InputDataA_GeneralAssumptions!$E$154,BG158+(InputDataA_GeneralAssumptions!$E$154-$I$158)/(InputDataA_GeneralAssumptions!$E$155-InputDataA_GeneralAssumptions!$D$7))</f>
        <v>0</v>
      </c>
      <c r="BI158" s="26" t="n">
        <f aca="false">IF(BI152&gt;InputDataA_GeneralAssumptions!$E$155,InputDataA_GeneralAssumptions!$E$154,BH158+(InputDataA_GeneralAssumptions!$E$154-$I$158)/(InputDataA_GeneralAssumptions!$E$155-InputDataA_GeneralAssumptions!$D$7))</f>
        <v>0</v>
      </c>
      <c r="BJ158" s="26" t="n">
        <f aca="false">IF(BJ152&gt;InputDataA_GeneralAssumptions!$E$155,InputDataA_GeneralAssumptions!$E$154,BI158+(InputDataA_GeneralAssumptions!$E$154-$I$158)/(InputDataA_GeneralAssumptions!$E$155-InputDataA_GeneralAssumptions!$D$7))</f>
        <v>0</v>
      </c>
      <c r="BK158" s="26" t="n">
        <f aca="false">IF(BK152&gt;InputDataA_GeneralAssumptions!$E$155,InputDataA_GeneralAssumptions!$E$154,BJ158+(InputDataA_GeneralAssumptions!$E$154-$I$158)/(InputDataA_GeneralAssumptions!$E$155-InputDataA_GeneralAssumptions!$D$7))</f>
        <v>0</v>
      </c>
      <c r="BL158" s="26" t="n">
        <f aca="false">IF(BL152&gt;InputDataA_GeneralAssumptions!$E$155,InputDataA_GeneralAssumptions!$E$154,BK158+(InputDataA_GeneralAssumptions!$E$154-$I$158)/(InputDataA_GeneralAssumptions!$E$155-InputDataA_GeneralAssumptions!$D$7))</f>
        <v>0</v>
      </c>
      <c r="BM158" s="26" t="n">
        <f aca="false">IF(BM152&gt;InputDataA_GeneralAssumptions!$E$155,InputDataA_GeneralAssumptions!$E$154,BL158+(InputDataA_GeneralAssumptions!$E$154-$I$158)/(InputDataA_GeneralAssumptions!$E$155-InputDataA_GeneralAssumptions!$D$7))</f>
        <v>0</v>
      </c>
      <c r="BN158" s="26" t="n">
        <f aca="false">IF(BN152&gt;InputDataA_GeneralAssumptions!$E$155,InputDataA_GeneralAssumptions!$E$154,BM158+(InputDataA_GeneralAssumptions!$E$154-$I$158)/(InputDataA_GeneralAssumptions!$E$155-InputDataA_GeneralAssumptions!$D$7))</f>
        <v>0</v>
      </c>
      <c r="BO158" s="26" t="n">
        <f aca="false">IF(BO152&gt;InputDataA_GeneralAssumptions!$E$155,InputDataA_GeneralAssumptions!$E$154,BN158+(InputDataA_GeneralAssumptions!$E$154-$I$158)/(InputDataA_GeneralAssumptions!$E$155-InputDataA_GeneralAssumptions!$D$7))</f>
        <v>0</v>
      </c>
      <c r="BP158" s="26" t="n">
        <f aca="false">IF(BP152&gt;InputDataA_GeneralAssumptions!$E$155,InputDataA_GeneralAssumptions!$E$154,BO158+(InputDataA_GeneralAssumptions!$E$154-$I$158)/(InputDataA_GeneralAssumptions!$E$155-InputDataA_GeneralAssumptions!$D$7))</f>
        <v>0</v>
      </c>
      <c r="BQ158" s="26" t="n">
        <f aca="false">IF(BQ152&gt;InputDataA_GeneralAssumptions!$E$155,InputDataA_GeneralAssumptions!$E$154,BP158+(InputDataA_GeneralAssumptions!$E$154-$I$158)/(InputDataA_GeneralAssumptions!$E$155-InputDataA_GeneralAssumptions!$D$7))</f>
        <v>0</v>
      </c>
      <c r="BR158" s="26" t="n">
        <f aca="false">IF(BR152&gt;InputDataA_GeneralAssumptions!$E$155,InputDataA_GeneralAssumptions!$E$154,BQ158+(InputDataA_GeneralAssumptions!$E$154-$I$158)/(InputDataA_GeneralAssumptions!$E$155-InputDataA_GeneralAssumptions!$D$7))</f>
        <v>0</v>
      </c>
      <c r="BS158" s="26" t="n">
        <f aca="false">IF(BS152&gt;InputDataA_GeneralAssumptions!$E$155,InputDataA_GeneralAssumptions!$E$154,BR158+(InputDataA_GeneralAssumptions!$E$154-$I$158)/(InputDataA_GeneralAssumptions!$E$155-InputDataA_GeneralAssumptions!$D$7))</f>
        <v>0</v>
      </c>
      <c r="BT158" s="26" t="n">
        <f aca="false">IF(BT152&gt;InputDataA_GeneralAssumptions!$E$155,InputDataA_GeneralAssumptions!$E$154,BS158+(InputDataA_GeneralAssumptions!$E$154-$I$158)/(InputDataA_GeneralAssumptions!$E$155-InputDataA_GeneralAssumptions!$D$7))</f>
        <v>0</v>
      </c>
      <c r="BU158" s="26" t="n">
        <f aca="false">IF(BU152&gt;InputDataA_GeneralAssumptions!$E$155,InputDataA_GeneralAssumptions!$E$154,BT158+(InputDataA_GeneralAssumptions!$E$154-$I$158)/(InputDataA_GeneralAssumptions!$E$155-InputDataA_GeneralAssumptions!$D$7))</f>
        <v>0</v>
      </c>
      <c r="BV158" s="26" t="n">
        <f aca="false">IF(BV152&gt;InputDataA_GeneralAssumptions!$E$155,InputDataA_GeneralAssumptions!$E$154,BU158+(InputDataA_GeneralAssumptions!$E$154-$I$158)/(InputDataA_GeneralAssumptions!$E$155-InputDataA_GeneralAssumptions!$D$7))</f>
        <v>0</v>
      </c>
      <c r="BW158" s="26" t="n">
        <f aca="false">IF(BW152&gt;InputDataA_GeneralAssumptions!$E$155,InputDataA_GeneralAssumptions!$E$154,BV158+(InputDataA_GeneralAssumptions!$E$154-$I$158)/(InputDataA_GeneralAssumptions!$E$155-InputDataA_GeneralAssumptions!$D$7))</f>
        <v>0</v>
      </c>
      <c r="BY158" s="13"/>
      <c r="BZ158" s="13"/>
      <c r="CA158" s="13"/>
      <c r="CB158" s="13"/>
      <c r="CC158" s="13"/>
      <c r="CD158" s="13"/>
      <c r="CE158" s="13"/>
    </row>
    <row r="159" customFormat="false" ht="15.75" hidden="false" customHeight="false" outlineLevel="0" collapsed="false">
      <c r="B159" s="263"/>
      <c r="C159" s="55"/>
      <c r="D159" s="199"/>
      <c r="E159" s="201"/>
      <c r="F159" s="106"/>
      <c r="G159" s="114" t="s">
        <v>223</v>
      </c>
      <c r="H159" s="124" t="str">
        <f aca="false">H158</f>
        <v>(e.g. 0.02)</v>
      </c>
      <c r="I159" s="115"/>
      <c r="J159" s="115" t="n">
        <f aca="false">IF(DataSummary!$B$262=1,LN(NORMSDIST(NORMSINV(0.4)-InputDataA_GeneralAssumptions!J138)/NORMSDIST(NORMSINV(0.4)-InputDataA_GeneralAssumptions!I138)),IF(VLOOKUP(InputDataA_GeneralAssumptions!$D$153,DataSummary!$A$111:$B$112,2,FALSE())=1,InputDataA_GeneralAssumptions!J157,InputDataA_GeneralAssumptions!J158))</f>
        <v>0</v>
      </c>
      <c r="K159" s="115" t="n">
        <f aca="false">IF(DataSummary!$B$262=1,LN(NORMSDIST(NORMSINV(0.4)-InputDataA_GeneralAssumptions!K138)/NORMSDIST(NORMSINV(0.4)-InputDataA_GeneralAssumptions!J138)),IF(VLOOKUP(InputDataA_GeneralAssumptions!$D$153,DataSummary!$A$111:$B$112,2,FALSE())=1,InputDataA_GeneralAssumptions!K157,InputDataA_GeneralAssumptions!K158))</f>
        <v>0</v>
      </c>
      <c r="L159" s="115" t="n">
        <f aca="false">IF(DataSummary!$B$262=1,LN(NORMSDIST(NORMSINV(0.4)-InputDataA_GeneralAssumptions!L138)/NORMSDIST(NORMSINV(0.4)-InputDataA_GeneralAssumptions!K138)),IF(VLOOKUP(InputDataA_GeneralAssumptions!$D$153,DataSummary!$A$111:$B$112,2,FALSE())=1,InputDataA_GeneralAssumptions!L157,InputDataA_GeneralAssumptions!L158))</f>
        <v>0</v>
      </c>
      <c r="M159" s="115" t="n">
        <f aca="false">IF(DataSummary!$B$262=1,LN(NORMSDIST(NORMSINV(0.4)-InputDataA_GeneralAssumptions!M138)/NORMSDIST(NORMSINV(0.4)-InputDataA_GeneralAssumptions!L138)),IF(VLOOKUP(InputDataA_GeneralAssumptions!$D$153,DataSummary!$A$111:$B$112,2,FALSE())=1,InputDataA_GeneralAssumptions!M157,InputDataA_GeneralAssumptions!M158))</f>
        <v>0</v>
      </c>
      <c r="N159" s="115" t="n">
        <f aca="false">IF(DataSummary!$B$262=1,LN(NORMSDIST(NORMSINV(0.4)-InputDataA_GeneralAssumptions!N138)/NORMSDIST(NORMSINV(0.4)-InputDataA_GeneralAssumptions!M138)),IF(VLOOKUP(InputDataA_GeneralAssumptions!$D$153,DataSummary!$A$111:$B$112,2,FALSE())=1,InputDataA_GeneralAssumptions!N157,InputDataA_GeneralAssumptions!N158))</f>
        <v>0</v>
      </c>
      <c r="O159" s="115" t="n">
        <f aca="false">IF(DataSummary!$B$262=1,LN(NORMSDIST(NORMSINV(0.4)-InputDataA_GeneralAssumptions!O138)/NORMSDIST(NORMSINV(0.4)-InputDataA_GeneralAssumptions!N138)),IF(VLOOKUP(InputDataA_GeneralAssumptions!$D$153,DataSummary!$A$111:$B$112,2,FALSE())=1,InputDataA_GeneralAssumptions!O157,InputDataA_GeneralAssumptions!O158))</f>
        <v>0</v>
      </c>
      <c r="P159" s="115" t="n">
        <f aca="false">IF(DataSummary!$B$262=1,LN(NORMSDIST(NORMSINV(0.4)-InputDataA_GeneralAssumptions!P138)/NORMSDIST(NORMSINV(0.4)-InputDataA_GeneralAssumptions!O138)),IF(VLOOKUP(InputDataA_GeneralAssumptions!$D$153,DataSummary!$A$111:$B$112,2,FALSE())=1,InputDataA_GeneralAssumptions!P157,InputDataA_GeneralAssumptions!P158))</f>
        <v>0</v>
      </c>
      <c r="Q159" s="115" t="n">
        <f aca="false">IF(DataSummary!$B$262=1,LN(NORMSDIST(NORMSINV(0.4)-InputDataA_GeneralAssumptions!Q138)/NORMSDIST(NORMSINV(0.4)-InputDataA_GeneralAssumptions!P138)),IF(VLOOKUP(InputDataA_GeneralAssumptions!$D$153,DataSummary!$A$111:$B$112,2,FALSE())=1,InputDataA_GeneralAssumptions!Q157,InputDataA_GeneralAssumptions!Q158))</f>
        <v>0</v>
      </c>
      <c r="R159" s="115" t="n">
        <f aca="false">IF(DataSummary!$B$262=1,LN(NORMSDIST(NORMSINV(0.4)-InputDataA_GeneralAssumptions!R138)/NORMSDIST(NORMSINV(0.4)-InputDataA_GeneralAssumptions!Q138)),IF(VLOOKUP(InputDataA_GeneralAssumptions!$D$153,DataSummary!$A$111:$B$112,2,FALSE())=1,InputDataA_GeneralAssumptions!R157,InputDataA_GeneralAssumptions!R158))</f>
        <v>0</v>
      </c>
      <c r="S159" s="115" t="n">
        <f aca="false">IF(DataSummary!$B$262=1,LN(NORMSDIST(NORMSINV(0.4)-InputDataA_GeneralAssumptions!S138)/NORMSDIST(NORMSINV(0.4)-InputDataA_GeneralAssumptions!R138)),IF(VLOOKUP(InputDataA_GeneralAssumptions!$D$153,DataSummary!$A$111:$B$112,2,FALSE())=1,InputDataA_GeneralAssumptions!S157,InputDataA_GeneralAssumptions!S158))</f>
        <v>0</v>
      </c>
      <c r="T159" s="115" t="n">
        <f aca="false">IF(DataSummary!$B$262=1,LN(NORMSDIST(NORMSINV(0.4)-InputDataA_GeneralAssumptions!T138)/NORMSDIST(NORMSINV(0.4)-InputDataA_GeneralAssumptions!S138)),IF(VLOOKUP(InputDataA_GeneralAssumptions!$D$153,DataSummary!$A$111:$B$112,2,FALSE())=1,InputDataA_GeneralAssumptions!T157,InputDataA_GeneralAssumptions!T158))</f>
        <v>0</v>
      </c>
      <c r="U159" s="115" t="n">
        <f aca="false">IF(DataSummary!$B$262=1,LN(NORMSDIST(NORMSINV(0.4)-InputDataA_GeneralAssumptions!U138)/NORMSDIST(NORMSINV(0.4)-InputDataA_GeneralAssumptions!T138)),IF(VLOOKUP(InputDataA_GeneralAssumptions!$D$153,DataSummary!$A$111:$B$112,2,FALSE())=1,InputDataA_GeneralAssumptions!U157,InputDataA_GeneralAssumptions!U158))</f>
        <v>0</v>
      </c>
      <c r="V159" s="115" t="n">
        <f aca="false">IF(DataSummary!$B$262=1,LN(NORMSDIST(NORMSINV(0.4)-InputDataA_GeneralAssumptions!V138)/NORMSDIST(NORMSINV(0.4)-InputDataA_GeneralAssumptions!U138)),IF(VLOOKUP(InputDataA_GeneralAssumptions!$D$153,DataSummary!$A$111:$B$112,2,FALSE())=1,InputDataA_GeneralAssumptions!V157,InputDataA_GeneralAssumptions!V158))</f>
        <v>0</v>
      </c>
      <c r="W159" s="115" t="n">
        <f aca="false">IF(DataSummary!$B$262=1,LN(NORMSDIST(NORMSINV(0.4)-InputDataA_GeneralAssumptions!W138)/NORMSDIST(NORMSINV(0.4)-InputDataA_GeneralAssumptions!V138)),IF(VLOOKUP(InputDataA_GeneralAssumptions!$D$153,DataSummary!$A$111:$B$112,2,FALSE())=1,InputDataA_GeneralAssumptions!W157,InputDataA_GeneralAssumptions!W158))</f>
        <v>0</v>
      </c>
      <c r="X159" s="115" t="n">
        <f aca="false">IF(DataSummary!$B$262=1,LN(NORMSDIST(NORMSINV(0.4)-InputDataA_GeneralAssumptions!X138)/NORMSDIST(NORMSINV(0.4)-InputDataA_GeneralAssumptions!W138)),IF(VLOOKUP(InputDataA_GeneralAssumptions!$D$153,DataSummary!$A$111:$B$112,2,FALSE())=1,InputDataA_GeneralAssumptions!X157,InputDataA_GeneralAssumptions!X158))</f>
        <v>0</v>
      </c>
      <c r="Y159" s="115" t="n">
        <f aca="false">IF(DataSummary!$B$262=1,LN(NORMSDIST(NORMSINV(0.4)-InputDataA_GeneralAssumptions!Y138)/NORMSDIST(NORMSINV(0.4)-InputDataA_GeneralAssumptions!X138)),IF(VLOOKUP(InputDataA_GeneralAssumptions!$D$153,DataSummary!$A$111:$B$112,2,FALSE())=1,InputDataA_GeneralAssumptions!Y157,InputDataA_GeneralAssumptions!Y158))</f>
        <v>0</v>
      </c>
      <c r="Z159" s="115" t="n">
        <f aca="false">IF(DataSummary!$B$262=1,LN(NORMSDIST(NORMSINV(0.4)-InputDataA_GeneralAssumptions!Z138)/NORMSDIST(NORMSINV(0.4)-InputDataA_GeneralAssumptions!Y138)),IF(VLOOKUP(InputDataA_GeneralAssumptions!$D$153,DataSummary!$A$111:$B$112,2,FALSE())=1,InputDataA_GeneralAssumptions!Z157,InputDataA_GeneralAssumptions!Z158))</f>
        <v>0</v>
      </c>
      <c r="AA159" s="115" t="n">
        <f aca="false">IF(DataSummary!$B$262=1,LN(NORMSDIST(NORMSINV(0.4)-InputDataA_GeneralAssumptions!AA138)/NORMSDIST(NORMSINV(0.4)-InputDataA_GeneralAssumptions!Z138)),IF(VLOOKUP(InputDataA_GeneralAssumptions!$D$153,DataSummary!$A$111:$B$112,2,FALSE())=1,InputDataA_GeneralAssumptions!AA157,InputDataA_GeneralAssumptions!AA158))</f>
        <v>0</v>
      </c>
      <c r="AB159" s="115" t="n">
        <f aca="false">IF(DataSummary!$B$262=1,LN(NORMSDIST(NORMSINV(0.4)-InputDataA_GeneralAssumptions!AB138)/NORMSDIST(NORMSINV(0.4)-InputDataA_GeneralAssumptions!AA138)),IF(VLOOKUP(InputDataA_GeneralAssumptions!$D$153,DataSummary!$A$111:$B$112,2,FALSE())=1,InputDataA_GeneralAssumptions!AB157,InputDataA_GeneralAssumptions!AB158))</f>
        <v>0</v>
      </c>
      <c r="AC159" s="115" t="n">
        <f aca="false">IF(DataSummary!$B$262=1,LN(NORMSDIST(NORMSINV(0.4)-InputDataA_GeneralAssumptions!AC138)/NORMSDIST(NORMSINV(0.4)-InputDataA_GeneralAssumptions!AB138)),IF(VLOOKUP(InputDataA_GeneralAssumptions!$D$153,DataSummary!$A$111:$B$112,2,FALSE())=1,InputDataA_GeneralAssumptions!AC157,InputDataA_GeneralAssumptions!AC158))</f>
        <v>0</v>
      </c>
      <c r="AD159" s="115" t="n">
        <f aca="false">IF(DataSummary!$B$262=1,LN(NORMSDIST(NORMSINV(0.4)-InputDataA_GeneralAssumptions!AD138)/NORMSDIST(NORMSINV(0.4)-InputDataA_GeneralAssumptions!AC138)),IF(VLOOKUP(InputDataA_GeneralAssumptions!$D$153,DataSummary!$A$111:$B$112,2,FALSE())=1,InputDataA_GeneralAssumptions!AD157,InputDataA_GeneralAssumptions!AD158))</f>
        <v>0</v>
      </c>
      <c r="AE159" s="115" t="n">
        <f aca="false">IF(DataSummary!$B$262=1,LN(NORMSDIST(NORMSINV(0.4)-InputDataA_GeneralAssumptions!AE138)/NORMSDIST(NORMSINV(0.4)-InputDataA_GeneralAssumptions!AD138)),IF(VLOOKUP(InputDataA_GeneralAssumptions!$D$153,DataSummary!$A$111:$B$112,2,FALSE())=1,InputDataA_GeneralAssumptions!AE157,InputDataA_GeneralAssumptions!AE158))</f>
        <v>0</v>
      </c>
      <c r="AF159" s="115" t="n">
        <f aca="false">IF(DataSummary!$B$262=1,LN(NORMSDIST(NORMSINV(0.4)-InputDataA_GeneralAssumptions!AF138)/NORMSDIST(NORMSINV(0.4)-InputDataA_GeneralAssumptions!AE138)),IF(VLOOKUP(InputDataA_GeneralAssumptions!$D$153,DataSummary!$A$111:$B$112,2,FALSE())=1,InputDataA_GeneralAssumptions!AF157,InputDataA_GeneralAssumptions!AF158))</f>
        <v>0</v>
      </c>
      <c r="AG159" s="115" t="n">
        <f aca="false">IF(DataSummary!$B$262=1,LN(NORMSDIST(NORMSINV(0.4)-InputDataA_GeneralAssumptions!AG138)/NORMSDIST(NORMSINV(0.4)-InputDataA_GeneralAssumptions!AF138)),IF(VLOOKUP(InputDataA_GeneralAssumptions!$D$153,DataSummary!$A$111:$B$112,2,FALSE())=1,InputDataA_GeneralAssumptions!AG157,InputDataA_GeneralAssumptions!AG158))</f>
        <v>0</v>
      </c>
      <c r="AH159" s="115" t="n">
        <f aca="false">IF(DataSummary!$B$262=1,LN(NORMSDIST(NORMSINV(0.4)-InputDataA_GeneralAssumptions!AH138)/NORMSDIST(NORMSINV(0.4)-InputDataA_GeneralAssumptions!AG138)),IF(VLOOKUP(InputDataA_GeneralAssumptions!$D$153,DataSummary!$A$111:$B$112,2,FALSE())=1,InputDataA_GeneralAssumptions!AH157,InputDataA_GeneralAssumptions!AH158))</f>
        <v>0</v>
      </c>
      <c r="AI159" s="115" t="n">
        <f aca="false">IF(DataSummary!$B$262=1,LN(NORMSDIST(NORMSINV(0.4)-InputDataA_GeneralAssumptions!AI138)/NORMSDIST(NORMSINV(0.4)-InputDataA_GeneralAssumptions!AH138)),IF(VLOOKUP(InputDataA_GeneralAssumptions!$D$153,DataSummary!$A$111:$B$112,2,FALSE())=1,InputDataA_GeneralAssumptions!AI157,InputDataA_GeneralAssumptions!AI158))</f>
        <v>0</v>
      </c>
      <c r="AJ159" s="115" t="n">
        <f aca="false">IF(DataSummary!$B$262=1,LN(NORMSDIST(NORMSINV(0.4)-InputDataA_GeneralAssumptions!AJ138)/NORMSDIST(NORMSINV(0.4)-InputDataA_GeneralAssumptions!AI138)),IF(VLOOKUP(InputDataA_GeneralAssumptions!$D$153,DataSummary!$A$111:$B$112,2,FALSE())=1,InputDataA_GeneralAssumptions!AJ157,InputDataA_GeneralAssumptions!AJ158))</f>
        <v>0</v>
      </c>
      <c r="AK159" s="115" t="n">
        <f aca="false">IF(DataSummary!$B$262=1,LN(NORMSDIST(NORMSINV(0.4)-InputDataA_GeneralAssumptions!AK138)/NORMSDIST(NORMSINV(0.4)-InputDataA_GeneralAssumptions!AJ138)),IF(VLOOKUP(InputDataA_GeneralAssumptions!$D$153,DataSummary!$A$111:$B$112,2,FALSE())=1,InputDataA_GeneralAssumptions!AK157,InputDataA_GeneralAssumptions!AK158))</f>
        <v>0</v>
      </c>
      <c r="AL159" s="115" t="n">
        <f aca="false">IF(DataSummary!$B$262=1,LN(NORMSDIST(NORMSINV(0.4)-InputDataA_GeneralAssumptions!AL138)/NORMSDIST(NORMSINV(0.4)-InputDataA_GeneralAssumptions!AK138)),IF(VLOOKUP(InputDataA_GeneralAssumptions!$D$153,DataSummary!$A$111:$B$112,2,FALSE())=1,InputDataA_GeneralAssumptions!AL157,InputDataA_GeneralAssumptions!AL158))</f>
        <v>0</v>
      </c>
      <c r="AM159" s="115" t="n">
        <f aca="false">IF(DataSummary!$B$262=1,LN(NORMSDIST(NORMSINV(0.4)-InputDataA_GeneralAssumptions!AM138)/NORMSDIST(NORMSINV(0.4)-InputDataA_GeneralAssumptions!AL138)),IF(VLOOKUP(InputDataA_GeneralAssumptions!$D$153,DataSummary!$A$111:$B$112,2,FALSE())=1,InputDataA_GeneralAssumptions!AM157,InputDataA_GeneralAssumptions!AM158))</f>
        <v>0</v>
      </c>
      <c r="AN159" s="115" t="n">
        <f aca="false">IF(DataSummary!$B$262=1,LN(NORMSDIST(NORMSINV(0.4)-InputDataA_GeneralAssumptions!AN138)/NORMSDIST(NORMSINV(0.4)-InputDataA_GeneralAssumptions!AM138)),IF(VLOOKUP(InputDataA_GeneralAssumptions!$D$153,DataSummary!$A$111:$B$112,2,FALSE())=1,InputDataA_GeneralAssumptions!AN157,InputDataA_GeneralAssumptions!AN158))</f>
        <v>0</v>
      </c>
      <c r="AO159" s="115" t="n">
        <f aca="false">IF(DataSummary!$B$262=1,LN(NORMSDIST(NORMSINV(0.4)-InputDataA_GeneralAssumptions!AO138)/NORMSDIST(NORMSINV(0.4)-InputDataA_GeneralAssumptions!AN138)),IF(VLOOKUP(InputDataA_GeneralAssumptions!$D$153,DataSummary!$A$111:$B$112,2,FALSE())=1,InputDataA_GeneralAssumptions!AO157,InputDataA_GeneralAssumptions!AO158))</f>
        <v>0</v>
      </c>
      <c r="AP159" s="115" t="n">
        <f aca="false">IF(DataSummary!$B$262=1,LN(NORMSDIST(NORMSINV(0.4)-InputDataA_GeneralAssumptions!AP138)/NORMSDIST(NORMSINV(0.4)-InputDataA_GeneralAssumptions!AO138)),IF(VLOOKUP(InputDataA_GeneralAssumptions!$D$153,DataSummary!$A$111:$B$112,2,FALSE())=1,InputDataA_GeneralAssumptions!AP157,InputDataA_GeneralAssumptions!AP158))</f>
        <v>0</v>
      </c>
      <c r="AQ159" s="115" t="n">
        <f aca="false">IF(DataSummary!$B$262=1,LN(NORMSDIST(NORMSINV(0.4)-InputDataA_GeneralAssumptions!AQ138)/NORMSDIST(NORMSINV(0.4)-InputDataA_GeneralAssumptions!AP138)),IF(VLOOKUP(InputDataA_GeneralAssumptions!$D$153,DataSummary!$A$111:$B$112,2,FALSE())=1,InputDataA_GeneralAssumptions!AQ157,InputDataA_GeneralAssumptions!AQ158))</f>
        <v>0</v>
      </c>
      <c r="AR159" s="115" t="n">
        <f aca="false">IF(DataSummary!$B$262=1,LN(NORMSDIST(NORMSINV(0.4)-InputDataA_GeneralAssumptions!AR138)/NORMSDIST(NORMSINV(0.4)-InputDataA_GeneralAssumptions!AQ138)),IF(VLOOKUP(InputDataA_GeneralAssumptions!$D$153,DataSummary!$A$111:$B$112,2,FALSE())=1,InputDataA_GeneralAssumptions!AR157,InputDataA_GeneralAssumptions!AR158))</f>
        <v>0</v>
      </c>
      <c r="AS159" s="115" t="n">
        <f aca="false">IF(DataSummary!$B$262=1,LN(NORMSDIST(NORMSINV(0.4)-InputDataA_GeneralAssumptions!AS138)/NORMSDIST(NORMSINV(0.4)-InputDataA_GeneralAssumptions!AR138)),IF(VLOOKUP(InputDataA_GeneralAssumptions!$D$153,DataSummary!$A$111:$B$112,2,FALSE())=1,InputDataA_GeneralAssumptions!AS157,InputDataA_GeneralAssumptions!AS158))</f>
        <v>0</v>
      </c>
      <c r="AT159" s="115" t="n">
        <f aca="false">IF(DataSummary!$B$262=1,LN(NORMSDIST(NORMSINV(0.4)-InputDataA_GeneralAssumptions!AT138)/NORMSDIST(NORMSINV(0.4)-InputDataA_GeneralAssumptions!AS138)),IF(VLOOKUP(InputDataA_GeneralAssumptions!$D$153,DataSummary!$A$111:$B$112,2,FALSE())=1,InputDataA_GeneralAssumptions!AT157,InputDataA_GeneralAssumptions!AT158))</f>
        <v>0</v>
      </c>
      <c r="AU159" s="115" t="n">
        <f aca="false">IF(DataSummary!$B$262=1,LN(NORMSDIST(NORMSINV(0.4)-InputDataA_GeneralAssumptions!AU138)/NORMSDIST(NORMSINV(0.4)-InputDataA_GeneralAssumptions!AT138)),IF(VLOOKUP(InputDataA_GeneralAssumptions!$D$153,DataSummary!$A$111:$B$112,2,FALSE())=1,InputDataA_GeneralAssumptions!AU157,InputDataA_GeneralAssumptions!AU158))</f>
        <v>0</v>
      </c>
      <c r="AV159" s="115" t="n">
        <f aca="false">IF(DataSummary!$B$262=1,LN(NORMSDIST(NORMSINV(0.4)-InputDataA_GeneralAssumptions!AV138)/NORMSDIST(NORMSINV(0.4)-InputDataA_GeneralAssumptions!AU138)),IF(VLOOKUP(InputDataA_GeneralAssumptions!$D$153,DataSummary!$A$111:$B$112,2,FALSE())=1,InputDataA_GeneralAssumptions!AV157,InputDataA_GeneralAssumptions!AV158))</f>
        <v>0</v>
      </c>
      <c r="AW159" s="115" t="n">
        <f aca="false">IF(DataSummary!$B$262=1,LN(NORMSDIST(NORMSINV(0.4)-InputDataA_GeneralAssumptions!AW138)/NORMSDIST(NORMSINV(0.4)-InputDataA_GeneralAssumptions!AV138)),IF(VLOOKUP(InputDataA_GeneralAssumptions!$D$153,DataSummary!$A$111:$B$112,2,FALSE())=1,InputDataA_GeneralAssumptions!AW157,InputDataA_GeneralAssumptions!AW158))</f>
        <v>0</v>
      </c>
      <c r="AX159" s="115" t="n">
        <f aca="false">IF(DataSummary!$B$262=1,LN(NORMSDIST(NORMSINV(0.4)-InputDataA_GeneralAssumptions!AX138)/NORMSDIST(NORMSINV(0.4)-InputDataA_GeneralAssumptions!AW138)),IF(VLOOKUP(InputDataA_GeneralAssumptions!$D$153,DataSummary!$A$111:$B$112,2,FALSE())=1,InputDataA_GeneralAssumptions!AX157,InputDataA_GeneralAssumptions!AX158))</f>
        <v>0</v>
      </c>
      <c r="AY159" s="115" t="n">
        <f aca="false">IF(DataSummary!$B$262=1,LN(NORMSDIST(NORMSINV(0.4)-InputDataA_GeneralAssumptions!AY138)/NORMSDIST(NORMSINV(0.4)-InputDataA_GeneralAssumptions!AX138)),IF(VLOOKUP(InputDataA_GeneralAssumptions!$D$153,DataSummary!$A$111:$B$112,2,FALSE())=1,InputDataA_GeneralAssumptions!AY157,InputDataA_GeneralAssumptions!AY158))</f>
        <v>0</v>
      </c>
      <c r="AZ159" s="115" t="n">
        <f aca="false">IF(DataSummary!$B$262=1,LN(NORMSDIST(NORMSINV(0.4)-InputDataA_GeneralAssumptions!AZ138)/NORMSDIST(NORMSINV(0.4)-InputDataA_GeneralAssumptions!AY138)),IF(VLOOKUP(InputDataA_GeneralAssumptions!$D$153,DataSummary!$A$111:$B$112,2,FALSE())=1,InputDataA_GeneralAssumptions!AZ157,InputDataA_GeneralAssumptions!AZ158))</f>
        <v>0</v>
      </c>
      <c r="BA159" s="115" t="n">
        <f aca="false">IF(DataSummary!$B$262=1,LN(NORMSDIST(NORMSINV(0.4)-InputDataA_GeneralAssumptions!BA138)/NORMSDIST(NORMSINV(0.4)-InputDataA_GeneralAssumptions!AZ138)),IF(VLOOKUP(InputDataA_GeneralAssumptions!$D$153,DataSummary!$A$111:$B$112,2,FALSE())=1,InputDataA_GeneralAssumptions!BA157,InputDataA_GeneralAssumptions!BA158))</f>
        <v>0</v>
      </c>
      <c r="BB159" s="115" t="n">
        <f aca="false">IF(DataSummary!$B$262=1,LN(NORMSDIST(NORMSINV(0.4)-InputDataA_GeneralAssumptions!BB138)/NORMSDIST(NORMSINV(0.4)-InputDataA_GeneralAssumptions!BA138)),IF(VLOOKUP(InputDataA_GeneralAssumptions!$D$153,DataSummary!$A$111:$B$112,2,FALSE())=1,InputDataA_GeneralAssumptions!BB157,InputDataA_GeneralAssumptions!BB158))</f>
        <v>0</v>
      </c>
      <c r="BC159" s="115" t="n">
        <f aca="false">IF(DataSummary!$B$262=1,LN(NORMSDIST(NORMSINV(0.4)-InputDataA_GeneralAssumptions!BC138)/NORMSDIST(NORMSINV(0.4)-InputDataA_GeneralAssumptions!BB138)),IF(VLOOKUP(InputDataA_GeneralAssumptions!$D$153,DataSummary!$A$111:$B$112,2,FALSE())=1,InputDataA_GeneralAssumptions!BC157,InputDataA_GeneralAssumptions!BC158))</f>
        <v>0</v>
      </c>
      <c r="BD159" s="115" t="n">
        <f aca="false">IF(DataSummary!$B$262=1,LN(NORMSDIST(NORMSINV(0.4)-InputDataA_GeneralAssumptions!BD138)/NORMSDIST(NORMSINV(0.4)-InputDataA_GeneralAssumptions!BC138)),IF(VLOOKUP(InputDataA_GeneralAssumptions!$D$153,DataSummary!$A$111:$B$112,2,FALSE())=1,InputDataA_GeneralAssumptions!BD157,InputDataA_GeneralAssumptions!BD158))</f>
        <v>0</v>
      </c>
      <c r="BE159" s="115" t="n">
        <f aca="false">IF(DataSummary!$B$262=1,LN(NORMSDIST(NORMSINV(0.4)-InputDataA_GeneralAssumptions!BE138)/NORMSDIST(NORMSINV(0.4)-InputDataA_GeneralAssumptions!BD138)),IF(VLOOKUP(InputDataA_GeneralAssumptions!$D$153,DataSummary!$A$111:$B$112,2,FALSE())=1,InputDataA_GeneralAssumptions!BE157,InputDataA_GeneralAssumptions!BE158))</f>
        <v>0</v>
      </c>
      <c r="BF159" s="115" t="n">
        <f aca="false">IF(DataSummary!$B$262=1,LN(NORMSDIST(NORMSINV(0.4)-InputDataA_GeneralAssumptions!BF138)/NORMSDIST(NORMSINV(0.4)-InputDataA_GeneralAssumptions!BE138)),IF(VLOOKUP(InputDataA_GeneralAssumptions!$D$153,DataSummary!$A$111:$B$112,2,FALSE())=1,InputDataA_GeneralAssumptions!BF157,InputDataA_GeneralAssumptions!BF158))</f>
        <v>0</v>
      </c>
      <c r="BG159" s="115" t="n">
        <f aca="false">IF(DataSummary!$B$262=1,LN(NORMSDIST(NORMSINV(0.4)-InputDataA_GeneralAssumptions!BG138)/NORMSDIST(NORMSINV(0.4)-InputDataA_GeneralAssumptions!BF138)),IF(VLOOKUP(InputDataA_GeneralAssumptions!$D$153,DataSummary!$A$111:$B$112,2,FALSE())=1,InputDataA_GeneralAssumptions!BG157,InputDataA_GeneralAssumptions!BG158))</f>
        <v>0</v>
      </c>
      <c r="BH159" s="115" t="n">
        <f aca="false">IF(DataSummary!$B$262=1,LN(NORMSDIST(NORMSINV(0.4)-InputDataA_GeneralAssumptions!BH138)/NORMSDIST(NORMSINV(0.4)-InputDataA_GeneralAssumptions!BG138)),IF(VLOOKUP(InputDataA_GeneralAssumptions!$D$153,DataSummary!$A$111:$B$112,2,FALSE())=1,InputDataA_GeneralAssumptions!BH157,InputDataA_GeneralAssumptions!BH158))</f>
        <v>0</v>
      </c>
      <c r="BI159" s="115" t="n">
        <f aca="false">IF(DataSummary!$B$262=1,LN(NORMSDIST(NORMSINV(0.4)-InputDataA_GeneralAssumptions!BI138)/NORMSDIST(NORMSINV(0.4)-InputDataA_GeneralAssumptions!BH138)),IF(VLOOKUP(InputDataA_GeneralAssumptions!$D$153,DataSummary!$A$111:$B$112,2,FALSE())=1,InputDataA_GeneralAssumptions!BI157,InputDataA_GeneralAssumptions!BI158))</f>
        <v>0</v>
      </c>
      <c r="BJ159" s="115" t="n">
        <f aca="false">IF(DataSummary!$B$262=1,LN(NORMSDIST(NORMSINV(0.4)-InputDataA_GeneralAssumptions!BJ138)/NORMSDIST(NORMSINV(0.4)-InputDataA_GeneralAssumptions!BI138)),IF(VLOOKUP(InputDataA_GeneralAssumptions!$D$153,DataSummary!$A$111:$B$112,2,FALSE())=1,InputDataA_GeneralAssumptions!BJ157,InputDataA_GeneralAssumptions!BJ158))</f>
        <v>0</v>
      </c>
      <c r="BK159" s="115" t="n">
        <f aca="false">IF(DataSummary!$B$262=1,LN(NORMSDIST(NORMSINV(0.4)-InputDataA_GeneralAssumptions!BK138)/NORMSDIST(NORMSINV(0.4)-InputDataA_GeneralAssumptions!BJ138)),IF(VLOOKUP(InputDataA_GeneralAssumptions!$D$153,DataSummary!$A$111:$B$112,2,FALSE())=1,InputDataA_GeneralAssumptions!BK157,InputDataA_GeneralAssumptions!BK158))</f>
        <v>0</v>
      </c>
      <c r="BL159" s="115" t="n">
        <f aca="false">IF(DataSummary!$B$262=1,LN(NORMSDIST(NORMSINV(0.4)-InputDataA_GeneralAssumptions!BL138)/NORMSDIST(NORMSINV(0.4)-InputDataA_GeneralAssumptions!BK138)),IF(VLOOKUP(InputDataA_GeneralAssumptions!$D$153,DataSummary!$A$111:$B$112,2,FALSE())=1,InputDataA_GeneralAssumptions!BL157,InputDataA_GeneralAssumptions!BL158))</f>
        <v>0</v>
      </c>
      <c r="BM159" s="115" t="n">
        <f aca="false">IF(DataSummary!$B$262=1,LN(NORMSDIST(NORMSINV(0.4)-InputDataA_GeneralAssumptions!BM138)/NORMSDIST(NORMSINV(0.4)-InputDataA_GeneralAssumptions!BL138)),IF(VLOOKUP(InputDataA_GeneralAssumptions!$D$153,DataSummary!$A$111:$B$112,2,FALSE())=1,InputDataA_GeneralAssumptions!BM157,InputDataA_GeneralAssumptions!BM158))</f>
        <v>0</v>
      </c>
      <c r="BN159" s="115" t="n">
        <f aca="false">IF(DataSummary!$B$262=1,LN(NORMSDIST(NORMSINV(0.4)-InputDataA_GeneralAssumptions!BN138)/NORMSDIST(NORMSINV(0.4)-InputDataA_GeneralAssumptions!BM138)),IF(VLOOKUP(InputDataA_GeneralAssumptions!$D$153,DataSummary!$A$111:$B$112,2,FALSE())=1,InputDataA_GeneralAssumptions!BN157,InputDataA_GeneralAssumptions!BN158))</f>
        <v>0</v>
      </c>
      <c r="BO159" s="115" t="n">
        <f aca="false">IF(DataSummary!$B$262=1,LN(NORMSDIST(NORMSINV(0.4)-InputDataA_GeneralAssumptions!BO138)/NORMSDIST(NORMSINV(0.4)-InputDataA_GeneralAssumptions!BN138)),IF(VLOOKUP(InputDataA_GeneralAssumptions!$D$153,DataSummary!$A$111:$B$112,2,FALSE())=1,InputDataA_GeneralAssumptions!BO157,InputDataA_GeneralAssumptions!BO158))</f>
        <v>0</v>
      </c>
      <c r="BP159" s="115" t="n">
        <f aca="false">IF(DataSummary!$B$262=1,LN(NORMSDIST(NORMSINV(0.4)-InputDataA_GeneralAssumptions!BP138)/NORMSDIST(NORMSINV(0.4)-InputDataA_GeneralAssumptions!BO138)),IF(VLOOKUP(InputDataA_GeneralAssumptions!$D$153,DataSummary!$A$111:$B$112,2,FALSE())=1,InputDataA_GeneralAssumptions!BP157,InputDataA_GeneralAssumptions!BP158))</f>
        <v>0</v>
      </c>
      <c r="BQ159" s="115" t="n">
        <f aca="false">IF(DataSummary!$B$262=1,LN(NORMSDIST(NORMSINV(0.4)-InputDataA_GeneralAssumptions!BQ138)/NORMSDIST(NORMSINV(0.4)-InputDataA_GeneralAssumptions!BP138)),IF(VLOOKUP(InputDataA_GeneralAssumptions!$D$153,DataSummary!$A$111:$B$112,2,FALSE())=1,InputDataA_GeneralAssumptions!BQ157,InputDataA_GeneralAssumptions!BQ158))</f>
        <v>0</v>
      </c>
      <c r="BR159" s="115" t="n">
        <f aca="false">IF(DataSummary!$B$262=1,LN(NORMSDIST(NORMSINV(0.4)-InputDataA_GeneralAssumptions!BR138)/NORMSDIST(NORMSINV(0.4)-InputDataA_GeneralAssumptions!BQ138)),IF(VLOOKUP(InputDataA_GeneralAssumptions!$D$153,DataSummary!$A$111:$B$112,2,FALSE())=1,InputDataA_GeneralAssumptions!BR157,InputDataA_GeneralAssumptions!BR158))</f>
        <v>0</v>
      </c>
      <c r="BS159" s="115" t="n">
        <f aca="false">IF(DataSummary!$B$262=1,LN(NORMSDIST(NORMSINV(0.4)-InputDataA_GeneralAssumptions!BS138)/NORMSDIST(NORMSINV(0.4)-InputDataA_GeneralAssumptions!BR138)),IF(VLOOKUP(InputDataA_GeneralAssumptions!$D$153,DataSummary!$A$111:$B$112,2,FALSE())=1,InputDataA_GeneralAssumptions!BS157,InputDataA_GeneralAssumptions!BS158))</f>
        <v>0</v>
      </c>
      <c r="BT159" s="115" t="n">
        <f aca="false">IF(DataSummary!$B$262=1,LN(NORMSDIST(NORMSINV(0.4)-InputDataA_GeneralAssumptions!BT138)/NORMSDIST(NORMSINV(0.4)-InputDataA_GeneralAssumptions!BS138)),IF(VLOOKUP(InputDataA_GeneralAssumptions!$D$153,DataSummary!$A$111:$B$112,2,FALSE())=1,InputDataA_GeneralAssumptions!BT157,InputDataA_GeneralAssumptions!BT158))</f>
        <v>0</v>
      </c>
      <c r="BU159" s="115" t="n">
        <f aca="false">IF(DataSummary!$B$262=1,LN(NORMSDIST(NORMSINV(0.4)-InputDataA_GeneralAssumptions!BU138)/NORMSDIST(NORMSINV(0.4)-InputDataA_GeneralAssumptions!BT138)),IF(VLOOKUP(InputDataA_GeneralAssumptions!$D$153,DataSummary!$A$111:$B$112,2,FALSE())=1,InputDataA_GeneralAssumptions!BU157,InputDataA_GeneralAssumptions!BU158))</f>
        <v>0</v>
      </c>
      <c r="BV159" s="115" t="n">
        <f aca="false">IF(DataSummary!$B$262=1,LN(NORMSDIST(NORMSINV(0.4)-InputDataA_GeneralAssumptions!BV138)/NORMSDIST(NORMSINV(0.4)-InputDataA_GeneralAssumptions!BU138)),IF(VLOOKUP(InputDataA_GeneralAssumptions!$D$153,DataSummary!$A$111:$B$112,2,FALSE())=1,InputDataA_GeneralAssumptions!BV157,InputDataA_GeneralAssumptions!BV158))</f>
        <v>0</v>
      </c>
      <c r="BW159" s="115" t="n">
        <f aca="false">IF(DataSummary!$B$262=1,LN(NORMSDIST(NORMSINV(0.4)-InputDataA_GeneralAssumptions!BW138)/NORMSDIST(NORMSINV(0.4)-InputDataA_GeneralAssumptions!BV138)),IF(VLOOKUP(InputDataA_GeneralAssumptions!$D$153,DataSummary!$A$111:$B$112,2,FALSE())=1,InputDataA_GeneralAssumptions!BW157,InputDataA_GeneralAssumptions!BW158))</f>
        <v>0</v>
      </c>
      <c r="BY159" s="13"/>
      <c r="BZ159" s="13"/>
      <c r="CA159" s="13"/>
      <c r="CB159" s="13"/>
      <c r="CC159" s="13"/>
      <c r="CD159" s="13"/>
      <c r="CE159" s="13"/>
    </row>
  </sheetData>
  <scenarios current="0" show="0">
    <scenario name="TFPBase" locked="false" count="1" user="Calc" comment="Created by Leonardo Garrido on 2/12/2016&#13;Modified by Leonardo Garrido on 2/12/2016">
      <inputCells r="D34" val="0.02"/>
    </scenario>
    <scenario name="TFPLow" locked="false" count="1" user="Calc" comment="Created by Leonardo Garrido on 2/12/2016&#13;Modified by Leonardo Garrido on 2/12/2016">
      <inputCells r="E34" val="0.01"/>
    </scenario>
  </scenarios>
  <mergeCells count="64">
    <mergeCell ref="H2:J2"/>
    <mergeCell ref="H3:J3"/>
    <mergeCell ref="G4:H5"/>
    <mergeCell ref="D7:E7"/>
    <mergeCell ref="I7:J7"/>
    <mergeCell ref="D8:E8"/>
    <mergeCell ref="I8:J8"/>
    <mergeCell ref="D12:E12"/>
    <mergeCell ref="I12:J12"/>
    <mergeCell ref="D15:E15"/>
    <mergeCell ref="I15:J15"/>
    <mergeCell ref="F20:F22"/>
    <mergeCell ref="D21:E21"/>
    <mergeCell ref="D24:E24"/>
    <mergeCell ref="F24:F26"/>
    <mergeCell ref="F29:F31"/>
    <mergeCell ref="D30:E30"/>
    <mergeCell ref="D33:E33"/>
    <mergeCell ref="F33:F35"/>
    <mergeCell ref="D39:E39"/>
    <mergeCell ref="F39:F41"/>
    <mergeCell ref="D40:E40"/>
    <mergeCell ref="D43:E43"/>
    <mergeCell ref="F43:F45"/>
    <mergeCell ref="F48:F50"/>
    <mergeCell ref="D52:E52"/>
    <mergeCell ref="F52:F54"/>
    <mergeCell ref="D60:E60"/>
    <mergeCell ref="B62:E62"/>
    <mergeCell ref="F64:F66"/>
    <mergeCell ref="D65:E65"/>
    <mergeCell ref="D68:E68"/>
    <mergeCell ref="F68:F70"/>
    <mergeCell ref="D74:E74"/>
    <mergeCell ref="F74:F76"/>
    <mergeCell ref="D76:E76"/>
    <mergeCell ref="F78:F80"/>
    <mergeCell ref="F83:F85"/>
    <mergeCell ref="D84:E84"/>
    <mergeCell ref="D87:E87"/>
    <mergeCell ref="F87:F89"/>
    <mergeCell ref="D92:E92"/>
    <mergeCell ref="F92:F94"/>
    <mergeCell ref="D93:E93"/>
    <mergeCell ref="D94:E94"/>
    <mergeCell ref="F96:F98"/>
    <mergeCell ref="F101:F103"/>
    <mergeCell ref="F105:F107"/>
    <mergeCell ref="D109:E109"/>
    <mergeCell ref="F110:F113"/>
    <mergeCell ref="F115:F118"/>
    <mergeCell ref="D126:E126"/>
    <mergeCell ref="D130:E130"/>
    <mergeCell ref="D133:E133"/>
    <mergeCell ref="D138:E138"/>
    <mergeCell ref="D140:E140"/>
    <mergeCell ref="B141:E141"/>
    <mergeCell ref="D143:E143"/>
    <mergeCell ref="F144:F146"/>
    <mergeCell ref="F148:F150"/>
    <mergeCell ref="D153:E153"/>
    <mergeCell ref="F153:F155"/>
    <mergeCell ref="B156:E157"/>
    <mergeCell ref="F157:F159"/>
  </mergeCells>
  <conditionalFormatting sqref="AQ97:BW97">
    <cfRule type="expression" priority="2" aboveAverage="0" equalAverage="0" bottom="0" percent="0" rank="0" text="" dxfId="1">
      <formula>$D$92="Manual"</formula>
    </cfRule>
  </conditionalFormatting>
  <conditionalFormatting sqref="I157:BW157">
    <cfRule type="expression" priority="3" aboveAverage="0" equalAverage="0" bottom="0" percent="0" rank="0" text="" dxfId="2">
      <formula>$F$152="Automatic"</formula>
    </cfRule>
  </conditionalFormatting>
  <conditionalFormatting sqref="I158:BW158">
    <cfRule type="expression" priority="4" aboveAverage="0" equalAverage="0" bottom="0" percent="0" rank="0" text="" dxfId="3">
      <formula>$F$152="Manual"</formula>
    </cfRule>
  </conditionalFormatting>
  <conditionalFormatting sqref="I154:BW154">
    <cfRule type="expression" priority="5" aboveAverage="0" equalAverage="0" bottom="0" percent="0" rank="0" text="" dxfId="4">
      <formula>$F$152="Manual"</formula>
    </cfRule>
  </conditionalFormatting>
  <conditionalFormatting sqref="I153:BW153">
    <cfRule type="expression" priority="6" aboveAverage="0" equalAverage="0" bottom="0" percent="0" rank="0" text="" dxfId="5">
      <formula>$F$152="Automatic"</formula>
    </cfRule>
  </conditionalFormatting>
  <conditionalFormatting sqref="G158">
    <cfRule type="expression" priority="7" aboveAverage="0" equalAverage="0" bottom="0" percent="0" rank="0" text="" dxfId="6">
      <formula>$D$24="Automatic"</formula>
    </cfRule>
  </conditionalFormatting>
  <conditionalFormatting sqref="G157">
    <cfRule type="expression" priority="8" aboveAverage="0" equalAverage="0" bottom="0" percent="0" rank="0" text="" dxfId="7">
      <formula>$D$24="Manual"</formula>
    </cfRule>
  </conditionalFormatting>
  <conditionalFormatting sqref="G154">
    <cfRule type="expression" priority="9" aboveAverage="0" equalAverage="0" bottom="0" percent="0" rank="0" text="" dxfId="8">
      <formula>$D$24="Automatic"</formula>
    </cfRule>
  </conditionalFormatting>
  <conditionalFormatting sqref="G153">
    <cfRule type="expression" priority="10" aboveAverage="0" equalAverage="0" bottom="0" percent="0" rank="0" text="" dxfId="9">
      <formula>$D$24="Manual"</formula>
    </cfRule>
  </conditionalFormatting>
  <conditionalFormatting sqref="I149:BW149">
    <cfRule type="expression" priority="11" aboveAverage="0" equalAverage="0" bottom="0" percent="0" rank="0" text="" dxfId="10">
      <formula>$F$143="Manual"</formula>
    </cfRule>
  </conditionalFormatting>
  <conditionalFormatting sqref="I148:BW148">
    <cfRule type="expression" priority="12" aboveAverage="0" equalAverage="0" bottom="0" percent="0" rank="0" text="" dxfId="11">
      <formula>$F$143="Automatic"</formula>
    </cfRule>
  </conditionalFormatting>
  <conditionalFormatting sqref="G149">
    <cfRule type="expression" priority="13" aboveAverage="0" equalAverage="0" bottom="0" percent="0" rank="0" text="" dxfId="12">
      <formula>$D$24="Automatic"</formula>
    </cfRule>
  </conditionalFormatting>
  <conditionalFormatting sqref="G148">
    <cfRule type="expression" priority="14" aboveAverage="0" equalAverage="0" bottom="0" percent="0" rank="0" text="" dxfId="13">
      <formula>$D$24="Manual"</formula>
    </cfRule>
  </conditionalFormatting>
  <conditionalFormatting sqref="I145:BW145">
    <cfRule type="expression" priority="15" aboveAverage="0" equalAverage="0" bottom="0" percent="0" rank="0" text="" dxfId="14">
      <formula>$F$143="Manual"</formula>
    </cfRule>
  </conditionalFormatting>
  <conditionalFormatting sqref="I144:BW144">
    <cfRule type="expression" priority="16" aboveAverage="0" equalAverage="0" bottom="0" percent="0" rank="0" text="" dxfId="15">
      <formula>$F$143="Automatic"</formula>
    </cfRule>
  </conditionalFormatting>
  <conditionalFormatting sqref="G145">
    <cfRule type="expression" priority="17" aboveAverage="0" equalAverage="0" bottom="0" percent="0" rank="0" text="" dxfId="16">
      <formula>$D$24="Automatic"</formula>
    </cfRule>
  </conditionalFormatting>
  <conditionalFormatting sqref="G144">
    <cfRule type="expression" priority="18" aboveAverage="0" equalAverage="0" bottom="0" percent="0" rank="0" text="" dxfId="17">
      <formula>$D$24="Manual"</formula>
    </cfRule>
  </conditionalFormatting>
  <conditionalFormatting sqref="G134:BW135">
    <cfRule type="expression" priority="19" aboveAverage="0" equalAverage="0" bottom="0" percent="0" rank="0" text="" dxfId="18">
      <formula>$F$133="Automatic"</formula>
    </cfRule>
  </conditionalFormatting>
  <conditionalFormatting sqref="I111:BW111">
    <cfRule type="expression" priority="20" aboveAverage="0" equalAverage="0" bottom="0" percent="0" rank="0" text="" dxfId="19">
      <formula>$D$92="Manual"</formula>
    </cfRule>
  </conditionalFormatting>
  <conditionalFormatting sqref="I115:BW115">
    <cfRule type="expression" priority="21" aboveAverage="0" equalAverage="0" bottom="0" percent="0" rank="0" text="" dxfId="20">
      <formula>$D$92="Automatic"</formula>
    </cfRule>
  </conditionalFormatting>
  <conditionalFormatting sqref="I110:BW110">
    <cfRule type="expression" priority="22" aboveAverage="0" equalAverage="0" bottom="0" percent="0" rank="0" text="" dxfId="21">
      <formula>$D$92="Automatic"</formula>
    </cfRule>
  </conditionalFormatting>
  <conditionalFormatting sqref="I93:BW93">
    <cfRule type="expression" priority="23" aboveAverage="0" equalAverage="0" bottom="0" percent="0" rank="0" text="" dxfId="22">
      <formula>$D$92="Manual"</formula>
    </cfRule>
  </conditionalFormatting>
  <conditionalFormatting sqref="I97:AP97 I102:BW102 I106:BW106 I116:BW116">
    <cfRule type="expression" priority="24" aboveAverage="0" equalAverage="0" bottom="0" percent="0" rank="0" text="" dxfId="23">
      <formula>$D$92="Manual"</formula>
    </cfRule>
  </conditionalFormatting>
  <conditionalFormatting sqref="I101:BW101">
    <cfRule type="expression" priority="25" aboveAverage="0" equalAverage="0" bottom="0" percent="0" rank="0" text="" dxfId="24">
      <formula>$D$92="Automatic"</formula>
    </cfRule>
  </conditionalFormatting>
  <conditionalFormatting sqref="I84:BW84 I88:BW88">
    <cfRule type="expression" priority="26" aboveAverage="0" equalAverage="0" bottom="0" percent="0" rank="0" text="" dxfId="25">
      <formula>$D$87="Manual"</formula>
    </cfRule>
  </conditionalFormatting>
  <conditionalFormatting sqref="I92:BW92 I96:BW96 I105:BW105">
    <cfRule type="expression" priority="27" aboveAverage="0" equalAverage="0" bottom="0" percent="0" rank="0" text="" dxfId="26">
      <formula>$D$92="Automatic"</formula>
    </cfRule>
  </conditionalFormatting>
  <conditionalFormatting sqref="I83:BW83 I87:BW87">
    <cfRule type="expression" priority="28" aboveAverage="0" equalAverage="0" bottom="0" percent="0" rank="0" text="" dxfId="27">
      <formula>$D$87="Automatic"</formula>
    </cfRule>
  </conditionalFormatting>
  <conditionalFormatting sqref="I79:BW79 I75:BW75">
    <cfRule type="expression" priority="29" aboveAverage="0" equalAverage="0" bottom="0" percent="0" rank="0" text="" dxfId="28">
      <formula>$D$76="Manual"</formula>
    </cfRule>
  </conditionalFormatting>
  <conditionalFormatting sqref="I78:BW78 I74:BW74">
    <cfRule type="expression" priority="30" aboveAverage="0" equalAverage="0" bottom="0" percent="0" rank="0" text="" dxfId="29">
      <formula>$D$76="Automatic"</formula>
    </cfRule>
  </conditionalFormatting>
  <conditionalFormatting sqref="I65:BW65 I69:BW69">
    <cfRule type="expression" priority="31" aboveAverage="0" equalAverage="0" bottom="0" percent="0" rank="0" text="" dxfId="30">
      <formula>$D$68="Manual"</formula>
    </cfRule>
  </conditionalFormatting>
  <conditionalFormatting sqref="I64:BW64 I68:BW68">
    <cfRule type="expression" priority="32" aboveAverage="0" equalAverage="0" bottom="0" percent="0" rank="0" text="" dxfId="31">
      <formula>$D$68="Automatic"</formula>
    </cfRule>
  </conditionalFormatting>
  <conditionalFormatting sqref="I53:BW53">
    <cfRule type="expression" priority="33" aboveAverage="0" equalAverage="0" bottom="0" percent="0" rank="0" text="" dxfId="32">
      <formula>$D$39="Manual"</formula>
    </cfRule>
  </conditionalFormatting>
  <conditionalFormatting sqref="I49:BW49">
    <cfRule type="expression" priority="34" aboveAverage="0" equalAverage="0" bottom="0" percent="0" rank="0" text="" dxfId="33">
      <formula>$D$39="Manual"</formula>
    </cfRule>
  </conditionalFormatting>
  <conditionalFormatting sqref="I44:BW44">
    <cfRule type="expression" priority="35" aboveAverage="0" equalAverage="0" bottom="0" percent="0" rank="0" text="" dxfId="34">
      <formula>$D$39="Manual"</formula>
    </cfRule>
  </conditionalFormatting>
  <conditionalFormatting sqref="I52:BW52">
    <cfRule type="expression" priority="36" aboveAverage="0" equalAverage="0" bottom="0" percent="0" rank="0" text="" dxfId="35">
      <formula>$D$39="Automatic"</formula>
    </cfRule>
  </conditionalFormatting>
  <conditionalFormatting sqref="I48:BW48">
    <cfRule type="expression" priority="37" aboveAverage="0" equalAverage="0" bottom="0" percent="0" rank="0" text="" dxfId="36">
      <formula>$D$39="Automatic"</formula>
    </cfRule>
  </conditionalFormatting>
  <conditionalFormatting sqref="I43:BW43">
    <cfRule type="expression" priority="38" aboveAverage="0" equalAverage="0" bottom="0" percent="0" rank="0" text="" dxfId="37">
      <formula>$D$39="Automatic"</formula>
    </cfRule>
  </conditionalFormatting>
  <conditionalFormatting sqref="I40:BW40">
    <cfRule type="expression" priority="39" aboveAverage="0" equalAverage="0" bottom="0" percent="0" rank="0" text="" dxfId="38">
      <formula>$D$39="Manual"</formula>
    </cfRule>
  </conditionalFormatting>
  <conditionalFormatting sqref="I39:BW39">
    <cfRule type="expression" priority="40" aboveAverage="0" equalAverage="0" bottom="0" percent="0" rank="0" text="" dxfId="39">
      <formula>$D$39="Automatic"</formula>
    </cfRule>
  </conditionalFormatting>
  <conditionalFormatting sqref="I34:BW34">
    <cfRule type="expression" priority="41" aboveAverage="0" equalAverage="0" bottom="0" percent="0" rank="0" text="" dxfId="40">
      <formula>$D$33="Manual"</formula>
    </cfRule>
  </conditionalFormatting>
  <conditionalFormatting sqref="I33:BW33">
    <cfRule type="expression" priority="42" aboveAverage="0" equalAverage="0" bottom="0" percent="0" rank="0" text="" dxfId="41">
      <formula>$D$33="Automatic"</formula>
    </cfRule>
  </conditionalFormatting>
  <conditionalFormatting sqref="I30:BW30">
    <cfRule type="expression" priority="43" aboveAverage="0" equalAverage="0" bottom="0" percent="0" rank="0" text="" dxfId="42">
      <formula>$D$33="Manual"</formula>
    </cfRule>
  </conditionalFormatting>
  <conditionalFormatting sqref="I29:BW29">
    <cfRule type="expression" priority="44" aboveAverage="0" equalAverage="0" bottom="0" percent="0" rank="0" text="" dxfId="43">
      <formula>$D$33="Automatic"</formula>
    </cfRule>
  </conditionalFormatting>
  <conditionalFormatting sqref="I25:BW25">
    <cfRule type="expression" priority="45" aboveAverage="0" equalAverage="0" bottom="0" percent="0" rank="0" text="" dxfId="44">
      <formula>$D$24="Manual"</formula>
    </cfRule>
  </conditionalFormatting>
  <conditionalFormatting sqref="I24:BW24">
    <cfRule type="expression" priority="46" aboveAverage="0" equalAverage="0" bottom="0" percent="0" rank="0" text="" dxfId="45">
      <formula>$D$24="Automatic"</formula>
    </cfRule>
  </conditionalFormatting>
  <conditionalFormatting sqref="G25">
    <cfRule type="expression" priority="47" aboveAverage="0" equalAverage="0" bottom="0" percent="0" rank="0" text="" dxfId="46">
      <formula>$D$24="Automatic"</formula>
    </cfRule>
  </conditionalFormatting>
  <conditionalFormatting sqref="G24">
    <cfRule type="expression" priority="48" aboveAverage="0" equalAverage="0" bottom="0" percent="0" rank="0" text="" dxfId="47">
      <formula>$D$24="Manual"</formula>
    </cfRule>
  </conditionalFormatting>
  <conditionalFormatting sqref="I21:BW21">
    <cfRule type="expression" priority="49" aboveAverage="0" equalAverage="0" bottom="0" percent="0" rank="0" text="" dxfId="48">
      <formula>$D$24="Manual"</formula>
    </cfRule>
  </conditionalFormatting>
  <conditionalFormatting sqref="I20:BW20">
    <cfRule type="expression" priority="50" aboveAverage="0" equalAverage="0" bottom="0" percent="0" rank="0" text="" dxfId="49">
      <formula>$D$24="Automatic"</formula>
    </cfRule>
  </conditionalFormatting>
  <conditionalFormatting sqref="G115">
    <cfRule type="expression" priority="51" aboveAverage="0" equalAverage="0" bottom="0" percent="0" rank="0" text="" dxfId="50">
      <formula>$D$92="Manual"</formula>
    </cfRule>
  </conditionalFormatting>
  <conditionalFormatting sqref="G116">
    <cfRule type="expression" priority="52" aboveAverage="0" equalAverage="0" bottom="0" percent="0" rank="0" text="" dxfId="51">
      <formula>$D$92="Automatic"</formula>
    </cfRule>
  </conditionalFormatting>
  <conditionalFormatting sqref="G105">
    <cfRule type="expression" priority="53" aboveAverage="0" equalAverage="0" bottom="0" percent="0" rank="0" text="" dxfId="52">
      <formula>$D$92="Manual"</formula>
    </cfRule>
    <cfRule type="expression" priority="54" aboveAverage="0" equalAverage="0" bottom="0" percent="0" rank="0" text="" dxfId="53">
      <formula>$D$92="Manual"</formula>
    </cfRule>
  </conditionalFormatting>
  <conditionalFormatting sqref="G106">
    <cfRule type="expression" priority="55" aboveAverage="0" equalAverage="0" bottom="0" percent="0" rank="0" text="" dxfId="54">
      <formula>$D$92="Automatic"</formula>
    </cfRule>
  </conditionalFormatting>
  <conditionalFormatting sqref="G88">
    <cfRule type="expression" priority="56" aboveAverage="0" equalAverage="0" bottom="0" percent="0" rank="0" text="" dxfId="55">
      <formula>$D$87="Automatic"</formula>
    </cfRule>
  </conditionalFormatting>
  <conditionalFormatting sqref="G87">
    <cfRule type="expression" priority="57" aboveAverage="0" equalAverage="0" bottom="0" percent="0" rank="0" text="" dxfId="56">
      <formula>$D$87="Manual"</formula>
    </cfRule>
  </conditionalFormatting>
  <conditionalFormatting sqref="G84">
    <cfRule type="expression" priority="58" aboveAverage="0" equalAverage="0" bottom="0" percent="0" rank="0" text="" dxfId="57">
      <formula>$D$87="Automatic"</formula>
    </cfRule>
  </conditionalFormatting>
  <conditionalFormatting sqref="G83">
    <cfRule type="expression" priority="59" aboveAverage="0" equalAverage="0" bottom="0" percent="0" rank="0" text="" dxfId="58">
      <formula>$D$87="Manual"</formula>
    </cfRule>
  </conditionalFormatting>
  <conditionalFormatting sqref="G79">
    <cfRule type="expression" priority="60" aboveAverage="0" equalAverage="0" bottom="0" percent="0" rank="0" text="" dxfId="59">
      <formula>$D$76="Automatic"</formula>
    </cfRule>
  </conditionalFormatting>
  <conditionalFormatting sqref="G78">
    <cfRule type="expression" priority="61" aboveAverage="0" equalAverage="0" bottom="0" percent="0" rank="0" text="" dxfId="60">
      <formula>$D$76="Manual"</formula>
    </cfRule>
  </conditionalFormatting>
  <conditionalFormatting sqref="G75">
    <cfRule type="expression" priority="62" aboveAverage="0" equalAverage="0" bottom="0" percent="0" rank="0" text="" dxfId="61">
      <formula>$D$76="Automatic"</formula>
    </cfRule>
  </conditionalFormatting>
  <conditionalFormatting sqref="G74">
    <cfRule type="expression" priority="63" aboveAverage="0" equalAverage="0" bottom="0" percent="0" rank="0" text="" dxfId="62">
      <formula>$D$76="Manual"</formula>
    </cfRule>
  </conditionalFormatting>
  <conditionalFormatting sqref="G69">
    <cfRule type="expression" priority="64" aboveAverage="0" equalAverage="0" bottom="0" percent="0" rank="0" text="" dxfId="63">
      <formula>$D$68="Automatic"</formula>
    </cfRule>
  </conditionalFormatting>
  <conditionalFormatting sqref="G68">
    <cfRule type="expression" priority="65" aboveAverage="0" equalAverage="0" bottom="0" percent="0" rank="0" text="" dxfId="64">
      <formula>$D$68="Manual"</formula>
    </cfRule>
  </conditionalFormatting>
  <conditionalFormatting sqref="G65">
    <cfRule type="expression" priority="66" aboveAverage="0" equalAverage="0" bottom="0" percent="0" rank="0" text="" dxfId="65">
      <formula>$D$68="Automatic"</formula>
    </cfRule>
  </conditionalFormatting>
  <conditionalFormatting sqref="G64">
    <cfRule type="expression" priority="67" aboveAverage="0" equalAverage="0" bottom="0" percent="0" rank="0" text="" dxfId="66">
      <formula>$D$68="Manual"</formula>
    </cfRule>
  </conditionalFormatting>
  <conditionalFormatting sqref="G110">
    <cfRule type="expression" priority="68" aboveAverage="0" equalAverage="0" bottom="0" percent="0" rank="0" text="" dxfId="67">
      <formula>$D$92="Manual"</formula>
    </cfRule>
  </conditionalFormatting>
  <conditionalFormatting sqref="G111">
    <cfRule type="expression" priority="69" aboveAverage="0" equalAverage="0" bottom="0" percent="0" rank="0" text="" dxfId="68">
      <formula>$D$92="Automatic"</formula>
    </cfRule>
  </conditionalFormatting>
  <conditionalFormatting sqref="G52">
    <cfRule type="expression" priority="70" aboveAverage="0" equalAverage="0" bottom="0" percent="0" rank="0" text="" dxfId="69">
      <formula>$D$39="Manual"</formula>
    </cfRule>
  </conditionalFormatting>
  <conditionalFormatting sqref="G53">
    <cfRule type="expression" priority="71" aboveAverage="0" equalAverage="0" bottom="0" percent="0" rank="0" text="" dxfId="70">
      <formula>$D$39="Automatic"</formula>
    </cfRule>
  </conditionalFormatting>
  <conditionalFormatting sqref="G43">
    <cfRule type="expression" priority="72" aboveAverage="0" equalAverage="0" bottom="0" percent="0" rank="0" text="" dxfId="71">
      <formula>$D$39="Manual"</formula>
    </cfRule>
  </conditionalFormatting>
  <conditionalFormatting sqref="G44">
    <cfRule type="expression" priority="73" aboveAverage="0" equalAverage="0" bottom="0" percent="0" rank="0" text="" dxfId="72">
      <formula>$D$39="Automatic"</formula>
    </cfRule>
  </conditionalFormatting>
  <conditionalFormatting sqref="G97">
    <cfRule type="expression" priority="74" aboveAverage="0" equalAverage="0" bottom="0" percent="0" rank="0" text="" dxfId="73">
      <formula>$D$92="Automatic"</formula>
    </cfRule>
  </conditionalFormatting>
  <conditionalFormatting sqref="G96">
    <cfRule type="expression" priority="75" aboveAverage="0" equalAverage="0" bottom="0" percent="0" rank="0" text="" dxfId="74">
      <formula>$D$92="Manual"</formula>
    </cfRule>
  </conditionalFormatting>
  <conditionalFormatting sqref="G102">
    <cfRule type="expression" priority="76" aboveAverage="0" equalAverage="0" bottom="0" percent="0" rank="0" text="" dxfId="75">
      <formula>$D$92="Automatic"</formula>
    </cfRule>
  </conditionalFormatting>
  <conditionalFormatting sqref="G101">
    <cfRule type="expression" priority="77" aboveAverage="0" equalAverage="0" bottom="0" percent="0" rank="0" text="" dxfId="76">
      <formula>$D$92="Manual"</formula>
    </cfRule>
    <cfRule type="expression" priority="78" aboveAverage="0" equalAverage="0" bottom="0" percent="0" rank="0" text="" dxfId="77">
      <formula>$D$92="Manual"</formula>
    </cfRule>
  </conditionalFormatting>
  <conditionalFormatting sqref="G93">
    <cfRule type="expression" priority="79" aboveAverage="0" equalAverage="0" bottom="0" percent="0" rank="0" text="" dxfId="78">
      <formula>$D$92="Automatic"</formula>
    </cfRule>
  </conditionalFormatting>
  <conditionalFormatting sqref="G92">
    <cfRule type="expression" priority="80" aboveAverage="0" equalAverage="0" bottom="0" percent="0" rank="0" text="" dxfId="79">
      <formula>$D$92="Manual"</formula>
    </cfRule>
  </conditionalFormatting>
  <conditionalFormatting sqref="G34">
    <cfRule type="expression" priority="81" aboveAverage="0" equalAverage="0" bottom="0" percent="0" rank="0" text="" dxfId="80">
      <formula>$D$33="Automatic"</formula>
    </cfRule>
  </conditionalFormatting>
  <conditionalFormatting sqref="G33">
    <cfRule type="expression" priority="82" aboveAverage="0" equalAverage="0" bottom="0" percent="0" rank="0" text="" dxfId="81">
      <formula>$D$33="Manual"</formula>
    </cfRule>
  </conditionalFormatting>
  <conditionalFormatting sqref="G30">
    <cfRule type="expression" priority="83" aboveAverage="0" equalAverage="0" bottom="0" percent="0" rank="0" text="" dxfId="82">
      <formula>$D$33="Automatic"</formula>
    </cfRule>
  </conditionalFormatting>
  <conditionalFormatting sqref="G29">
    <cfRule type="expression" priority="84" aboveAverage="0" equalAverage="0" bottom="0" percent="0" rank="0" text="" dxfId="83">
      <formula>$D$33="Manual"</formula>
    </cfRule>
  </conditionalFormatting>
  <conditionalFormatting sqref="G21">
    <cfRule type="expression" priority="85" aboveAverage="0" equalAverage="0" bottom="0" percent="0" rank="0" text="" dxfId="84">
      <formula>$D$24="Automatic"</formula>
    </cfRule>
  </conditionalFormatting>
  <conditionalFormatting sqref="G20">
    <cfRule type="expression" priority="86" aboveAverage="0" equalAverage="0" bottom="0" percent="0" rank="0" text="" dxfId="85">
      <formula>$D$24="Manual"</formula>
    </cfRule>
  </conditionalFormatting>
  <conditionalFormatting sqref="G39 G48">
    <cfRule type="expression" priority="87" aboveAverage="0" equalAverage="0" bottom="0" percent="0" rank="0" text="" dxfId="86">
      <formula>$D$39="Manual"</formula>
    </cfRule>
  </conditionalFormatting>
  <conditionalFormatting sqref="G40 G49">
    <cfRule type="expression" priority="88" aboveAverage="0" equalAverage="0" bottom="0" percent="0" rank="0" text="" dxfId="87">
      <formula>$D$39="Automatic"</formula>
    </cfRule>
  </conditionalFormatting>
  <dataValidations count="15">
    <dataValidation allowBlank="true" errorStyle="stop" operator="between" showDropDown="false" showErrorMessage="true" showInputMessage="true" sqref="H13 F58 D77" type="list">
      <formula1>#ref!</formula1>
      <formula2>0</formula2>
    </dataValidation>
    <dataValidation allowBlank="true" errorStyle="stop" operator="between" showDropDown="false" showErrorMessage="true" showInputMessage="true" sqref="D24:E24 D33:E33 D39:E39 D68:E68 D76:E76 D87:E87 D92:E92 D133:E133 D143:E143 D153:E153" type="list">
      <formula1>DataSummary!$A$111:$A$112</formula1>
      <formula2>0</formula2>
    </dataValidation>
    <dataValidation allowBlank="true" errorStyle="stop" operator="between" showDropDown="false" showErrorMessage="true" showInputMessage="true" sqref="B3" type="list">
      <formula1>data!$B$24:$B$241</formula1>
      <formula2>0</formula2>
    </dataValidation>
    <dataValidation allowBlank="true" errorStyle="stop" operator="between" showDropDown="false" showErrorMessage="true" showInputMessage="true" sqref="D60:E60" type="list">
      <formula1>DataSummary!$A$116:$A$117</formula1>
      <formula2>0</formula2>
    </dataValidation>
    <dataValidation allowBlank="true" errorStyle="stop" operator="between" showDropDown="false" showErrorMessage="true" showInputMessage="true" sqref="C12" type="list">
      <formula1>DataSummary!$A$138:$A$140</formula1>
      <formula2>0</formula2>
    </dataValidation>
    <dataValidation allowBlank="true" errorStyle="stop" operator="between" showDropDown="false" showErrorMessage="true" showInputMessage="true" sqref="C15" type="list">
      <formula1>DataSummary!$A$145:$A$159</formula1>
      <formula2>0</formula2>
    </dataValidation>
    <dataValidation allowBlank="true" errorStyle="stop" operator="between" showDropDown="false" showErrorMessage="true" showInputMessage="true" sqref="C21" type="list">
      <formula1>DataSummary!$A$166:$A$180</formula1>
      <formula2>0</formula2>
    </dataValidation>
    <dataValidation allowBlank="true" errorStyle="stop" operator="between" showDropDown="false" showErrorMessage="true" showInputMessage="true" sqref="H12" type="list">
      <formula1>DataSummary!$A$186:$A$189</formula1>
      <formula2>0</formula2>
    </dataValidation>
    <dataValidation allowBlank="true" errorStyle="stop" operator="between" showDropDown="false" showErrorMessage="true" showInputMessage="true" sqref="C30" type="list">
      <formula1>DataSummary!$A$195:$A$209</formula1>
      <formula2>0</formula2>
    </dataValidation>
    <dataValidation allowBlank="true" errorStyle="stop" operator="between" showDropDown="false" showErrorMessage="true" showInputMessage="true" sqref="C65" type="list">
      <formula1>DataSummary!$A$215:$A$224</formula1>
      <formula2>0</formula2>
    </dataValidation>
    <dataValidation allowBlank="true" errorStyle="stop" operator="between" showDropDown="false" showErrorMessage="true" showInputMessage="true" sqref="C84" type="list">
      <formula1>DataSummary!$A$234:$A$238</formula1>
      <formula2>0</formula2>
    </dataValidation>
    <dataValidation allowBlank="true" errorStyle="stop" operator="between" showDropDown="false" showErrorMessage="true" showInputMessage="true" sqref="C130" type="list">
      <formula1>DataSummary!$A$244:$A$247</formula1>
      <formula2>0</formula2>
    </dataValidation>
    <dataValidation allowBlank="true" errorStyle="stop" operator="between" showDropDown="false" showErrorMessage="true" showInputMessage="true" sqref="D140:E140" type="list">
      <formula1>DataSummary!$A$260:$A$261</formula1>
      <formula2>0</formula2>
    </dataValidation>
    <dataValidation allowBlank="true" errorStyle="stop" operator="between" showDropDown="false" showErrorMessage="true" showInputMessage="true" sqref="H15" type="list">
      <formula1>DataSummary!$A$282:$A$284</formula1>
      <formula2>0</formula2>
    </dataValidation>
    <dataValidation allowBlank="true" errorStyle="stop" operator="between" showDropDown="false" showErrorMessage="true" showInputMessage="true" sqref="D109:E109" type="list">
      <formula1>DataSummary!$E$101:$E$103</formula1>
      <formula2>0</formula2>
    </dataValidation>
  </dataValidations>
  <hyperlinks>
    <hyperlink ref="H19" location="GraphsA!F18" display="Chart"/>
    <hyperlink ref="H28" location="GraphsA!O18" display="Chart"/>
    <hyperlink ref="H38" location="GraphsA!G36" display="Chart"/>
    <hyperlink ref="H47" location="GraphsA!O36" display="Chart"/>
    <hyperlink ref="H55" location="GraphsA!W36" display="Chart"/>
    <hyperlink ref="H62" location="GraphsA!G53" display="Chart"/>
    <hyperlink ref="H72" location="GraphsA!O53" display="Chart"/>
    <hyperlink ref="H82" location="GraphsA!W53" display="Chart"/>
    <hyperlink ref="H91" location="GraphsA!G71" display="Chart"/>
    <hyperlink ref="H99" location="GraphsA!O89" display="Chart"/>
    <hyperlink ref="H108" location="GraphsA!W71" display="Chart"/>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extLst>
    <ext xmlns:x14="http://schemas.microsoft.com/office/spreadsheetml/2009/9/main" uri="{78C0D931-6437-407d-A8EE-F0AAD7539E65}">
      <x14:conditionalFormattings>
        <x14:conditionalFormatting xmlns:xm="http://schemas.microsoft.com/office/excel/2006/main">
          <x14:cfRule type="expression" priority="89" id="{F5EB7B53-5DF6-4DB7-957A-8322C4CDD9F5}">
            <xm:f>DataSummary!$D$161="Interpolated"</xm:f>
            <x14:dxf>
              <font>
                <b val="1"/>
                <i val="0"/>
                <color rgb="FFFFFFFF"/>
              </font>
              <fill>
                <patternFill>
                  <bgColor rgb="FFFF0000"/>
                </patternFill>
              </fill>
            </x14:dxf>
          </x14:cfRule>
          <xm:sqref>C14</xm:sqref>
        </x14:conditionalFormatting>
        <x14:conditionalFormatting xmlns:xm="http://schemas.microsoft.com/office/excel/2006/main">
          <x14:cfRule type="expression" priority="90" id="{914BD695-1152-45B1-BFAD-A81875B5C6C5}">
            <xm:f>DataSummary!$D$211="Interpolated"</xm:f>
            <x14:dxf>
              <font>
                <b val="1"/>
                <i val="0"/>
                <color rgb="FFFFFFFF"/>
              </font>
              <fill>
                <patternFill>
                  <bgColor rgb="FFFF0000"/>
                </patternFill>
              </fill>
            </x14:dxf>
          </x14:cfRule>
          <x14:cfRule type="expression" priority="91" id="{733CDD9E-A779-4363-B13A-5B4324A0FEFE}">
            <xm:f>DataSummary!$D$211="Interpolated"</xm:f>
            <x14:dxf>
              <font>
                <b val="1"/>
                <i val="0"/>
                <color rgb="FFFFFFFF"/>
              </font>
              <fill>
                <patternFill>
                  <bgColor rgb="FFFF0000"/>
                </patternFill>
              </fill>
            </x14:dxf>
          </x14:cfRule>
          <xm:sqref>C28</xm:sqref>
        </x14:conditionalFormatting>
        <x14:conditionalFormatting xmlns:xm="http://schemas.microsoft.com/office/excel/2006/main">
          <x14:cfRule type="expression" priority="92" id="{10955457-98F9-405E-92BA-6746601A1778}">
            <xm:f>DataSummary!$D$182="Interpolated"</xm:f>
            <x14:dxf>
              <font>
                <b val="1"/>
                <i val="0"/>
                <color rgb="FFFFFFFF"/>
              </font>
              <fill>
                <patternFill>
                  <bgColor rgb="FFFF0000"/>
                </patternFill>
              </fill>
            </x14:dxf>
          </x14:cfRule>
          <x14:cfRule type="expression" priority="93" id="{30E082CB-577D-48E7-8548-FAE6993CF765}">
            <xm:f>DataSummary!$D$182="Interpolated"</xm:f>
            <x14:dxf>
              <font>
                <b val="1"/>
                <i val="0"/>
                <color rgb="FFFFFFFF"/>
              </font>
              <fill>
                <patternFill>
                  <bgColor rgb="FFFF0000"/>
                </patternFill>
              </fill>
            </x14:dxf>
          </x14:cfRule>
          <xm:sqref>C19</xm:sqref>
        </x14:conditionalFormatting>
        <x14:conditionalFormatting xmlns:xm="http://schemas.microsoft.com/office/excel/2006/main">
          <x14:cfRule type="expression" priority="94" id="{5696B76B-F415-4E6C-981C-AD413F2F8A25}">
            <xm:f>DataSummary!$D$191="Interpolated"</xm:f>
            <x14:dxf>
              <font>
                <b val="1"/>
                <i val="0"/>
                <color rgb="FFFFFFFF"/>
              </font>
              <fill>
                <patternFill>
                  <bgColor rgb="FFFF0000"/>
                </patternFill>
              </fill>
            </x14:dxf>
          </x14:cfRule>
          <x14:cfRule type="expression" priority="95" id="{9E4AB121-344F-4B8F-9C58-2219E9A790E4}">
            <xm:f>DataSummary!$D$191="Interpolated"</xm:f>
            <x14:dxf>
              <font>
                <b val="1"/>
                <i val="0"/>
                <color rgb="FFFFFFFF"/>
              </font>
              <fill>
                <patternFill>
                  <bgColor rgb="FFFF0000"/>
                </patternFill>
              </fill>
            </x14:dxf>
          </x14:cfRule>
          <xm:sqref>H10</xm:sqref>
        </x14:conditionalFormatting>
        <x14:conditionalFormatting xmlns:xm="http://schemas.microsoft.com/office/excel/2006/main">
          <x14:cfRule type="expression" priority="96" id="{B51E50FC-2226-4565-BF66-7B219CB5C278}">
            <xm:f>DataSummary!$K$44="Interpolated"</xm:f>
            <x14:dxf>
              <font>
                <b val="1"/>
                <i val="0"/>
                <color rgb="FFFFFFFF"/>
              </font>
              <fill>
                <patternFill>
                  <bgColor rgb="FFFF0000"/>
                </patternFill>
              </fill>
            </x14:dxf>
          </x14:cfRule>
          <x14:cfRule type="expression" priority="97" id="{DE31E1AE-84CA-4A1E-9D7A-4655579393B0}">
            <xm:f>DataSummary!$K$44="Interpolated"</xm:f>
            <x14:dxf>
              <font>
                <b val="1"/>
                <i val="0"/>
                <color rgb="FFFFFFFF"/>
              </font>
              <fill>
                <patternFill>
                  <bgColor rgb="FFFF0000"/>
                </patternFill>
              </fill>
            </x14:dxf>
          </x14:cfRule>
          <xm:sqref>C91</xm:sqref>
        </x14:conditionalFormatting>
        <x14:conditionalFormatting xmlns:xm="http://schemas.microsoft.com/office/excel/2006/main">
          <x14:cfRule type="expression" priority="98" id="{DD71924E-7A73-425F-B59D-4834E4385078}">
            <xm:f>DataSummary!$D$142="Interpolated"</xm:f>
            <x14:dxf>
              <font>
                <b val="1"/>
                <i val="0"/>
                <color rgb="FFFFFFFF"/>
              </font>
              <fill>
                <patternFill>
                  <bgColor rgb="FFFF0000"/>
                </patternFill>
              </fill>
            </x14:dxf>
          </x14:cfRule>
          <xm:sqref>C10</xm:sqref>
        </x14:conditionalFormatting>
      </x14:conditionalFormatting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K81"/>
  <sheetViews>
    <sheetView showFormulas="false" showGridLines="true" showRowColHeaders="true" showZeros="true" rightToLeft="false" tabSelected="false" showOutlineSymbols="true" defaultGridColor="true" view="normal" topLeftCell="A1" colorId="64" zoomScale="70" zoomScaleNormal="70" zoomScalePageLayoutView="100" workbookViewId="0">
      <selection pane="topLeft" activeCell="V8" activeCellId="0" sqref="V8"/>
    </sheetView>
  </sheetViews>
  <sheetFormatPr defaultColWidth="8.87890625" defaultRowHeight="15.75" customHeight="false" zeroHeight="false" outlineLevelRow="0" outlineLevelCol="0"/>
  <cols>
    <col collapsed="false" customWidth="true" hidden="false" outlineLevel="0" max="1" min="1" style="0" width="1"/>
    <col collapsed="false" customWidth="true" hidden="false" outlineLevel="0" max="8" min="8" style="0" width="2.5"/>
    <col collapsed="false" customWidth="true" hidden="false" outlineLevel="0" max="9" min="9" style="0" width="1"/>
    <col collapsed="false" customWidth="true" hidden="false" outlineLevel="0" max="16" min="16" style="0" width="1.12"/>
    <col collapsed="false" customWidth="true" hidden="false" outlineLevel="0" max="17" min="17" style="0" width="0.88"/>
    <col collapsed="false" customWidth="true" hidden="false" outlineLevel="0" max="18" min="18" style="0" width="0.5"/>
    <col collapsed="false" customWidth="true" hidden="false" outlineLevel="0" max="25" min="25" style="0" width="4.12"/>
  </cols>
  <sheetData>
    <row r="1" customFormat="false" ht="15.75" hidden="false" customHeight="false" outlineLevel="0" collapsed="false">
      <c r="B1" s="17" t="s">
        <v>231</v>
      </c>
    </row>
    <row r="2" customFormat="false" ht="15.75" hidden="false" customHeight="false" outlineLevel="0" collapsed="false">
      <c r="G2" s="17"/>
    </row>
    <row r="3" customFormat="false" ht="15.75" hidden="false" customHeight="false" outlineLevel="0" collapsed="false">
      <c r="A3" s="145" t="s">
        <v>232</v>
      </c>
      <c r="B3" s="19"/>
      <c r="C3" s="19"/>
      <c r="D3" s="19"/>
      <c r="E3" s="19"/>
      <c r="F3" s="19"/>
      <c r="G3" s="19"/>
      <c r="H3" s="19"/>
      <c r="I3" s="19"/>
      <c r="J3" s="19"/>
      <c r="K3" s="19"/>
      <c r="L3" s="19"/>
      <c r="M3" s="19"/>
      <c r="N3" s="19"/>
      <c r="O3" s="19"/>
      <c r="P3" s="19"/>
      <c r="Q3" s="19"/>
    </row>
    <row r="4" customFormat="false" ht="15.75" hidden="false" customHeight="false" outlineLevel="0" collapsed="false">
      <c r="A4" s="19"/>
      <c r="B4" s="19"/>
      <c r="C4" s="19"/>
      <c r="D4" s="19"/>
      <c r="E4" s="19"/>
      <c r="F4" s="19"/>
      <c r="G4" s="19"/>
      <c r="H4" s="19"/>
      <c r="I4" s="19"/>
      <c r="J4" s="19"/>
      <c r="K4" s="19"/>
      <c r="L4" s="19"/>
      <c r="M4" s="19"/>
      <c r="N4" s="19"/>
      <c r="O4" s="19"/>
      <c r="P4" s="19"/>
      <c r="Q4" s="19"/>
    </row>
    <row r="5" customFormat="false" ht="15.75" hidden="false" customHeight="false" outlineLevel="0" collapsed="false">
      <c r="A5" s="19"/>
      <c r="B5" s="19"/>
      <c r="C5" s="19"/>
      <c r="D5" s="19"/>
      <c r="E5" s="19"/>
      <c r="F5" s="19"/>
      <c r="G5" s="19"/>
      <c r="H5" s="19"/>
      <c r="I5" s="19"/>
      <c r="J5" s="19"/>
      <c r="K5" s="19"/>
      <c r="L5" s="19"/>
      <c r="M5" s="19"/>
      <c r="N5" s="19"/>
      <c r="O5" s="19"/>
      <c r="P5" s="19"/>
      <c r="Q5" s="19"/>
    </row>
    <row r="6" customFormat="false" ht="15.75" hidden="false" customHeight="false" outlineLevel="0" collapsed="false">
      <c r="A6" s="19"/>
      <c r="B6" s="19"/>
      <c r="C6" s="19"/>
      <c r="D6" s="19"/>
      <c r="E6" s="19"/>
      <c r="F6" s="19"/>
      <c r="G6" s="19"/>
      <c r="H6" s="19"/>
      <c r="I6" s="19"/>
      <c r="J6" s="19"/>
      <c r="K6" s="19"/>
      <c r="L6" s="19"/>
      <c r="M6" s="19"/>
      <c r="N6" s="19"/>
      <c r="O6" s="19"/>
      <c r="P6" s="19"/>
      <c r="Q6" s="19"/>
    </row>
    <row r="7" customFormat="false" ht="15.75" hidden="false" customHeight="false" outlineLevel="0" collapsed="false">
      <c r="A7" s="19"/>
      <c r="B7" s="19"/>
      <c r="C7" s="19"/>
      <c r="D7" s="19"/>
      <c r="E7" s="19"/>
      <c r="F7" s="19"/>
      <c r="G7" s="19"/>
      <c r="H7" s="19"/>
      <c r="I7" s="19"/>
      <c r="J7" s="19"/>
      <c r="K7" s="19"/>
      <c r="L7" s="19"/>
      <c r="M7" s="19"/>
      <c r="N7" s="19"/>
      <c r="O7" s="19"/>
      <c r="P7" s="19"/>
      <c r="Q7" s="19"/>
    </row>
    <row r="8" customFormat="false" ht="15.75" hidden="false" customHeight="false" outlineLevel="0" collapsed="false">
      <c r="A8" s="19"/>
      <c r="B8" s="19"/>
      <c r="C8" s="19"/>
      <c r="D8" s="19"/>
      <c r="E8" s="19"/>
      <c r="F8" s="19"/>
      <c r="G8" s="19"/>
      <c r="H8" s="19"/>
      <c r="I8" s="19"/>
      <c r="J8" s="19"/>
      <c r="K8" s="19"/>
      <c r="L8" s="19"/>
      <c r="M8" s="19"/>
      <c r="N8" s="19"/>
      <c r="O8" s="19"/>
      <c r="P8" s="19"/>
      <c r="Q8" s="19"/>
    </row>
    <row r="9" customFormat="false" ht="15.75" hidden="false" customHeight="false" outlineLevel="0" collapsed="false">
      <c r="A9" s="19"/>
      <c r="B9" s="19"/>
      <c r="C9" s="19"/>
      <c r="D9" s="19"/>
      <c r="E9" s="19"/>
      <c r="F9" s="19"/>
      <c r="G9" s="19"/>
      <c r="H9" s="19"/>
      <c r="I9" s="19"/>
      <c r="J9" s="19"/>
      <c r="K9" s="19"/>
      <c r="L9" s="19"/>
      <c r="M9" s="19"/>
      <c r="N9" s="19"/>
      <c r="O9" s="19"/>
      <c r="P9" s="19"/>
      <c r="Q9" s="19"/>
    </row>
    <row r="10" customFormat="false" ht="15.75" hidden="false" customHeight="false" outlineLevel="0" collapsed="false">
      <c r="A10" s="19"/>
      <c r="B10" s="19"/>
      <c r="C10" s="19"/>
      <c r="D10" s="19"/>
      <c r="E10" s="19"/>
      <c r="F10" s="19"/>
      <c r="G10" s="19"/>
      <c r="H10" s="19"/>
      <c r="I10" s="19"/>
      <c r="J10" s="19"/>
      <c r="K10" s="19"/>
      <c r="L10" s="19"/>
      <c r="M10" s="19"/>
      <c r="N10" s="19"/>
      <c r="O10" s="19"/>
      <c r="P10" s="19"/>
      <c r="Q10" s="19"/>
    </row>
    <row r="11" customFormat="false" ht="15.75" hidden="false" customHeight="false" outlineLevel="0" collapsed="false">
      <c r="A11" s="19"/>
      <c r="B11" s="19"/>
      <c r="C11" s="19"/>
      <c r="D11" s="19"/>
      <c r="E11" s="19"/>
      <c r="F11" s="19"/>
      <c r="G11" s="19"/>
      <c r="H11" s="19"/>
      <c r="I11" s="19"/>
      <c r="J11" s="19"/>
      <c r="K11" s="19"/>
      <c r="L11" s="19"/>
      <c r="M11" s="19"/>
      <c r="N11" s="19"/>
      <c r="O11" s="19"/>
      <c r="P11" s="19"/>
      <c r="Q11" s="19"/>
    </row>
    <row r="12" customFormat="false" ht="15.75" hidden="false" customHeight="false" outlineLevel="0" collapsed="false">
      <c r="A12" s="19"/>
      <c r="B12" s="19"/>
      <c r="C12" s="19"/>
      <c r="D12" s="19"/>
      <c r="E12" s="19"/>
      <c r="F12" s="19"/>
      <c r="G12" s="19"/>
      <c r="H12" s="19"/>
      <c r="I12" s="19"/>
      <c r="J12" s="19"/>
      <c r="K12" s="19"/>
      <c r="L12" s="19"/>
      <c r="M12" s="19"/>
      <c r="N12" s="19"/>
      <c r="O12" s="19"/>
      <c r="P12" s="19"/>
      <c r="Q12" s="19"/>
    </row>
    <row r="13" customFormat="false" ht="15.75" hidden="false" customHeight="false" outlineLevel="0" collapsed="false">
      <c r="A13" s="19"/>
      <c r="B13" s="19"/>
      <c r="C13" s="19"/>
      <c r="D13" s="19"/>
      <c r="E13" s="19"/>
      <c r="F13" s="19"/>
      <c r="G13" s="19"/>
      <c r="H13" s="19"/>
      <c r="I13" s="19"/>
      <c r="J13" s="19"/>
      <c r="K13" s="19"/>
      <c r="L13" s="19"/>
      <c r="M13" s="19"/>
      <c r="N13" s="19"/>
      <c r="O13" s="19"/>
      <c r="P13" s="19"/>
      <c r="Q13" s="19"/>
    </row>
    <row r="14" customFormat="false" ht="15.75" hidden="false" customHeight="false" outlineLevel="0" collapsed="false">
      <c r="A14" s="19"/>
      <c r="B14" s="19"/>
      <c r="C14" s="19"/>
      <c r="D14" s="19"/>
      <c r="E14" s="19"/>
      <c r="F14" s="19"/>
      <c r="G14" s="19"/>
      <c r="H14" s="19"/>
      <c r="I14" s="19"/>
      <c r="J14" s="19"/>
      <c r="K14" s="19"/>
      <c r="L14" s="19"/>
      <c r="M14" s="19"/>
      <c r="N14" s="19"/>
      <c r="O14" s="19"/>
      <c r="P14" s="19"/>
      <c r="Q14" s="19"/>
    </row>
    <row r="15" customFormat="false" ht="15.75" hidden="false" customHeight="false" outlineLevel="0" collapsed="false">
      <c r="A15" s="19"/>
      <c r="B15" s="19"/>
      <c r="C15" s="19"/>
      <c r="D15" s="19"/>
      <c r="E15" s="19"/>
      <c r="F15" s="19"/>
      <c r="G15" s="19"/>
      <c r="H15" s="19"/>
      <c r="I15" s="19"/>
      <c r="J15" s="19"/>
      <c r="K15" s="19"/>
      <c r="L15" s="19"/>
      <c r="M15" s="19"/>
      <c r="N15" s="19"/>
      <c r="O15" s="19"/>
      <c r="P15" s="19"/>
      <c r="Q15" s="19"/>
    </row>
    <row r="16" customFormat="false" ht="15.75" hidden="false" customHeight="false" outlineLevel="0" collapsed="false">
      <c r="A16" s="19"/>
      <c r="B16" s="19"/>
      <c r="C16" s="19"/>
      <c r="D16" s="19"/>
      <c r="E16" s="19"/>
      <c r="F16" s="19"/>
      <c r="G16" s="19"/>
      <c r="H16" s="19"/>
      <c r="I16" s="19"/>
      <c r="J16" s="19"/>
      <c r="K16" s="19"/>
      <c r="L16" s="19"/>
      <c r="M16" s="19"/>
      <c r="N16" s="19"/>
      <c r="O16" s="19"/>
      <c r="P16" s="19"/>
      <c r="Q16" s="19"/>
    </row>
    <row r="17" customFormat="false" ht="15.75" hidden="false" customHeight="false" outlineLevel="0" collapsed="false">
      <c r="A17" s="19"/>
      <c r="B17" s="19"/>
      <c r="C17" s="19"/>
      <c r="D17" s="19"/>
      <c r="E17" s="19"/>
      <c r="F17" s="19"/>
      <c r="G17" s="19"/>
      <c r="H17" s="19"/>
      <c r="I17" s="19"/>
      <c r="J17" s="19"/>
      <c r="K17" s="19"/>
      <c r="L17" s="19"/>
      <c r="M17" s="19"/>
      <c r="N17" s="19"/>
      <c r="O17" s="19"/>
      <c r="P17" s="19"/>
      <c r="Q17" s="19"/>
    </row>
    <row r="18" customFormat="false" ht="15.75" hidden="false" customHeight="false" outlineLevel="0" collapsed="false">
      <c r="A18" s="19"/>
      <c r="B18" s="19"/>
      <c r="C18" s="19"/>
      <c r="D18" s="19"/>
      <c r="E18" s="19"/>
      <c r="F18" s="274" t="s">
        <v>233</v>
      </c>
      <c r="G18" s="274"/>
      <c r="H18" s="19"/>
      <c r="I18" s="19"/>
      <c r="J18" s="19"/>
      <c r="K18" s="19"/>
      <c r="L18" s="19"/>
      <c r="M18" s="19"/>
      <c r="N18" s="19"/>
      <c r="O18" s="274" t="s">
        <v>233</v>
      </c>
      <c r="P18" s="274"/>
      <c r="Q18" s="19"/>
    </row>
    <row r="19" customFormat="false" ht="15.75" hidden="false" customHeight="false" outlineLevel="0" collapsed="false">
      <c r="A19" s="275" t="s">
        <v>234</v>
      </c>
      <c r="B19" s="276"/>
      <c r="C19" s="276"/>
      <c r="D19" s="276"/>
      <c r="E19" s="276"/>
      <c r="F19" s="276"/>
      <c r="G19" s="276"/>
      <c r="H19" s="276"/>
      <c r="I19" s="276"/>
      <c r="J19" s="276"/>
      <c r="K19" s="276"/>
      <c r="L19" s="276"/>
      <c r="M19" s="276"/>
      <c r="N19" s="276"/>
      <c r="O19" s="276"/>
      <c r="P19" s="276"/>
      <c r="Q19" s="276"/>
      <c r="R19" s="276"/>
      <c r="S19" s="276"/>
      <c r="T19" s="276"/>
      <c r="U19" s="276"/>
      <c r="V19" s="276"/>
      <c r="W19" s="276"/>
      <c r="X19" s="276"/>
      <c r="Y19" s="276"/>
    </row>
    <row r="20" customFormat="false" ht="15.75" hidden="false" customHeight="false" outlineLevel="0" collapsed="false">
      <c r="A20" s="276"/>
      <c r="B20" s="276"/>
      <c r="C20" s="276"/>
      <c r="D20" s="276"/>
      <c r="E20" s="276"/>
      <c r="F20" s="276"/>
      <c r="G20" s="276"/>
      <c r="H20" s="276"/>
      <c r="I20" s="276"/>
      <c r="J20" s="276"/>
      <c r="K20" s="276"/>
      <c r="L20" s="276"/>
      <c r="M20" s="276"/>
      <c r="N20" s="276"/>
      <c r="O20" s="276"/>
      <c r="P20" s="276"/>
      <c r="Q20" s="276"/>
      <c r="R20" s="276"/>
      <c r="S20" s="276"/>
      <c r="T20" s="276"/>
      <c r="U20" s="276"/>
      <c r="V20" s="276"/>
      <c r="W20" s="276"/>
      <c r="X20" s="276"/>
      <c r="Y20" s="276"/>
    </row>
    <row r="21" customFormat="false" ht="15.75" hidden="false" customHeight="false" outlineLevel="0" collapsed="false">
      <c r="A21" s="276"/>
      <c r="B21" s="276"/>
      <c r="C21" s="276"/>
      <c r="D21" s="276"/>
      <c r="E21" s="276"/>
      <c r="F21" s="276"/>
      <c r="G21" s="276"/>
      <c r="H21" s="276"/>
      <c r="I21" s="276"/>
      <c r="J21" s="276"/>
      <c r="K21" s="276"/>
      <c r="L21" s="276"/>
      <c r="M21" s="276"/>
      <c r="N21" s="276"/>
      <c r="O21" s="276"/>
      <c r="P21" s="276"/>
      <c r="Q21" s="276"/>
      <c r="R21" s="276"/>
      <c r="S21" s="276"/>
      <c r="T21" s="276"/>
      <c r="U21" s="276"/>
      <c r="V21" s="276"/>
      <c r="W21" s="276"/>
      <c r="X21" s="276"/>
      <c r="Y21" s="276"/>
    </row>
    <row r="22" customFormat="false" ht="15.75" hidden="false" customHeight="false" outlineLevel="0" collapsed="false">
      <c r="A22" s="276"/>
      <c r="B22" s="276"/>
      <c r="C22" s="276"/>
      <c r="D22" s="276"/>
      <c r="E22" s="276"/>
      <c r="F22" s="276"/>
      <c r="G22" s="276"/>
      <c r="H22" s="276"/>
      <c r="I22" s="276"/>
      <c r="J22" s="276"/>
      <c r="K22" s="276"/>
      <c r="L22" s="276"/>
      <c r="M22" s="276"/>
      <c r="N22" s="276"/>
      <c r="O22" s="276"/>
      <c r="P22" s="276"/>
      <c r="Q22" s="276"/>
      <c r="R22" s="276"/>
      <c r="S22" s="276"/>
      <c r="T22" s="276"/>
      <c r="U22" s="276"/>
      <c r="V22" s="276"/>
      <c r="W22" s="276"/>
      <c r="X22" s="276"/>
      <c r="Y22" s="276"/>
    </row>
    <row r="23" customFormat="false" ht="15.75" hidden="false" customHeight="false" outlineLevel="0" collapsed="false">
      <c r="A23" s="276"/>
      <c r="B23" s="276"/>
      <c r="C23" s="276"/>
      <c r="D23" s="276"/>
      <c r="E23" s="276"/>
      <c r="F23" s="276"/>
      <c r="G23" s="276"/>
      <c r="H23" s="276"/>
      <c r="I23" s="276"/>
      <c r="J23" s="276"/>
      <c r="K23" s="276"/>
      <c r="L23" s="276"/>
      <c r="M23" s="276"/>
      <c r="N23" s="276"/>
      <c r="O23" s="276"/>
      <c r="P23" s="276"/>
      <c r="Q23" s="276"/>
      <c r="R23" s="276"/>
      <c r="S23" s="276"/>
      <c r="T23" s="276"/>
      <c r="U23" s="276"/>
      <c r="V23" s="276"/>
      <c r="W23" s="276"/>
      <c r="X23" s="276"/>
      <c r="Y23" s="276"/>
    </row>
    <row r="24" customFormat="false" ht="15.75" hidden="false" customHeight="false" outlineLevel="0" collapsed="false">
      <c r="A24" s="276"/>
      <c r="B24" s="276"/>
      <c r="C24" s="276"/>
      <c r="D24" s="276"/>
      <c r="E24" s="276"/>
      <c r="F24" s="276"/>
      <c r="G24" s="276"/>
      <c r="H24" s="276"/>
      <c r="I24" s="276"/>
      <c r="J24" s="276"/>
      <c r="K24" s="276"/>
      <c r="L24" s="276"/>
      <c r="M24" s="276"/>
      <c r="N24" s="276"/>
      <c r="O24" s="276"/>
      <c r="P24" s="276"/>
      <c r="Q24" s="276"/>
      <c r="R24" s="276"/>
      <c r="S24" s="276"/>
      <c r="T24" s="276"/>
      <c r="U24" s="276"/>
      <c r="V24" s="276"/>
      <c r="W24" s="276"/>
      <c r="X24" s="276"/>
      <c r="Y24" s="276"/>
    </row>
    <row r="25" customFormat="false" ht="15.75" hidden="false" customHeight="false" outlineLevel="0" collapsed="false">
      <c r="A25" s="276"/>
      <c r="B25" s="276"/>
      <c r="C25" s="276"/>
      <c r="D25" s="276"/>
      <c r="E25" s="276"/>
      <c r="F25" s="276"/>
      <c r="G25" s="276"/>
      <c r="H25" s="276"/>
      <c r="I25" s="276"/>
      <c r="J25" s="276"/>
      <c r="K25" s="276"/>
      <c r="L25" s="276"/>
      <c r="M25" s="276"/>
      <c r="N25" s="276"/>
      <c r="O25" s="276"/>
      <c r="P25" s="276"/>
      <c r="Q25" s="276"/>
      <c r="R25" s="276"/>
      <c r="S25" s="276"/>
      <c r="T25" s="276"/>
      <c r="U25" s="276"/>
      <c r="V25" s="276"/>
      <c r="W25" s="276"/>
      <c r="X25" s="276"/>
      <c r="Y25" s="276"/>
    </row>
    <row r="26" customFormat="false" ht="15.75" hidden="false" customHeight="false" outlineLevel="0" collapsed="false">
      <c r="A26" s="276"/>
      <c r="B26" s="276"/>
      <c r="C26" s="276"/>
      <c r="D26" s="276"/>
      <c r="E26" s="276"/>
      <c r="F26" s="276"/>
      <c r="G26" s="276"/>
      <c r="H26" s="276"/>
      <c r="I26" s="276"/>
      <c r="J26" s="276"/>
      <c r="K26" s="276"/>
      <c r="L26" s="276"/>
      <c r="M26" s="276"/>
      <c r="N26" s="276"/>
      <c r="O26" s="276"/>
      <c r="P26" s="276"/>
      <c r="Q26" s="276"/>
      <c r="R26" s="276"/>
      <c r="S26" s="276"/>
      <c r="T26" s="276"/>
      <c r="U26" s="276"/>
      <c r="V26" s="276"/>
      <c r="W26" s="276"/>
      <c r="X26" s="276"/>
      <c r="Y26" s="276"/>
    </row>
    <row r="27" customFormat="false" ht="15.75" hidden="false" customHeight="false" outlineLevel="0" collapsed="false">
      <c r="A27" s="276"/>
      <c r="B27" s="276"/>
      <c r="C27" s="276"/>
      <c r="D27" s="276"/>
      <c r="E27" s="276"/>
      <c r="F27" s="276"/>
      <c r="G27" s="276"/>
      <c r="H27" s="276"/>
      <c r="I27" s="276"/>
      <c r="J27" s="276"/>
      <c r="K27" s="276"/>
      <c r="L27" s="276"/>
      <c r="M27" s="276"/>
      <c r="N27" s="276"/>
      <c r="O27" s="276"/>
      <c r="P27" s="276"/>
      <c r="Q27" s="276"/>
      <c r="R27" s="276"/>
      <c r="S27" s="276"/>
      <c r="T27" s="276"/>
      <c r="U27" s="276"/>
      <c r="V27" s="276"/>
      <c r="W27" s="276"/>
      <c r="X27" s="276"/>
      <c r="Y27" s="276"/>
    </row>
    <row r="28" customFormat="false" ht="15.75" hidden="false" customHeight="false" outlineLevel="0" collapsed="false">
      <c r="A28" s="276"/>
      <c r="B28" s="276"/>
      <c r="C28" s="276"/>
      <c r="D28" s="276"/>
      <c r="E28" s="276"/>
      <c r="F28" s="276"/>
      <c r="G28" s="276"/>
      <c r="H28" s="276"/>
      <c r="I28" s="276"/>
      <c r="J28" s="276"/>
      <c r="K28" s="276"/>
      <c r="L28" s="276"/>
      <c r="M28" s="276"/>
      <c r="N28" s="276"/>
      <c r="O28" s="276"/>
      <c r="P28" s="276"/>
      <c r="Q28" s="276"/>
      <c r="R28" s="276"/>
      <c r="S28" s="276"/>
      <c r="T28" s="276"/>
      <c r="U28" s="276"/>
      <c r="V28" s="276"/>
      <c r="W28" s="276"/>
      <c r="X28" s="276"/>
      <c r="Y28" s="276"/>
    </row>
    <row r="29" customFormat="false" ht="15.75" hidden="false" customHeight="false" outlineLevel="0" collapsed="false">
      <c r="A29" s="276"/>
      <c r="B29" s="276"/>
      <c r="C29" s="276"/>
      <c r="D29" s="276"/>
      <c r="E29" s="276"/>
      <c r="F29" s="276"/>
      <c r="G29" s="276"/>
      <c r="H29" s="276"/>
      <c r="I29" s="276"/>
      <c r="J29" s="276"/>
      <c r="K29" s="276"/>
      <c r="L29" s="276"/>
      <c r="M29" s="276"/>
      <c r="N29" s="276"/>
      <c r="O29" s="276"/>
      <c r="P29" s="276"/>
      <c r="Q29" s="276"/>
      <c r="R29" s="276"/>
      <c r="S29" s="276"/>
      <c r="T29" s="276"/>
      <c r="U29" s="276"/>
      <c r="V29" s="276"/>
      <c r="W29" s="276"/>
      <c r="X29" s="276"/>
      <c r="Y29" s="276"/>
    </row>
    <row r="30" customFormat="false" ht="15.75" hidden="false" customHeight="false" outlineLevel="0" collapsed="false">
      <c r="A30" s="276"/>
      <c r="B30" s="276"/>
      <c r="C30" s="276"/>
      <c r="D30" s="276"/>
      <c r="E30" s="276"/>
      <c r="F30" s="276"/>
      <c r="G30" s="276"/>
      <c r="H30" s="276"/>
      <c r="I30" s="276"/>
      <c r="J30" s="276"/>
      <c r="K30" s="276"/>
      <c r="L30" s="276"/>
      <c r="M30" s="276"/>
      <c r="N30" s="276"/>
      <c r="O30" s="276"/>
      <c r="P30" s="276"/>
      <c r="Q30" s="276"/>
      <c r="R30" s="276"/>
      <c r="S30" s="276"/>
      <c r="T30" s="276"/>
      <c r="U30" s="276"/>
      <c r="V30" s="276"/>
      <c r="W30" s="276"/>
      <c r="X30" s="276"/>
      <c r="Y30" s="276"/>
    </row>
    <row r="31" customFormat="false" ht="15.75" hidden="false" customHeight="false" outlineLevel="0" collapsed="false">
      <c r="A31" s="276"/>
      <c r="B31" s="276"/>
      <c r="C31" s="276"/>
      <c r="D31" s="276"/>
      <c r="E31" s="276"/>
      <c r="F31" s="276"/>
      <c r="G31" s="276"/>
      <c r="H31" s="276"/>
      <c r="I31" s="276"/>
      <c r="J31" s="276"/>
      <c r="K31" s="276"/>
      <c r="L31" s="276"/>
      <c r="M31" s="276"/>
      <c r="N31" s="276"/>
      <c r="O31" s="276"/>
      <c r="P31" s="276"/>
      <c r="Q31" s="276"/>
      <c r="R31" s="276"/>
      <c r="S31" s="276"/>
      <c r="T31" s="276"/>
      <c r="U31" s="276"/>
      <c r="V31" s="276"/>
      <c r="W31" s="276"/>
      <c r="X31" s="276"/>
      <c r="Y31" s="276"/>
    </row>
    <row r="32" customFormat="false" ht="15.75" hidden="false" customHeight="false" outlineLevel="0" collapsed="false">
      <c r="A32" s="276"/>
      <c r="B32" s="276"/>
      <c r="C32" s="276"/>
      <c r="D32" s="276"/>
      <c r="E32" s="276"/>
      <c r="F32" s="276"/>
      <c r="G32" s="276"/>
      <c r="H32" s="276"/>
      <c r="I32" s="276"/>
      <c r="J32" s="276"/>
      <c r="K32" s="276"/>
      <c r="L32" s="276"/>
      <c r="M32" s="276"/>
      <c r="N32" s="276"/>
      <c r="O32" s="276"/>
      <c r="P32" s="276"/>
      <c r="Q32" s="276"/>
      <c r="R32" s="276"/>
      <c r="S32" s="276"/>
      <c r="T32" s="276"/>
      <c r="U32" s="276"/>
      <c r="V32" s="276"/>
      <c r="W32" s="276"/>
      <c r="X32" s="276"/>
      <c r="Y32" s="276"/>
    </row>
    <row r="33" customFormat="false" ht="15.75" hidden="false" customHeight="false" outlineLevel="0" collapsed="false">
      <c r="A33" s="276"/>
      <c r="B33" s="276"/>
      <c r="C33" s="276"/>
      <c r="D33" s="276"/>
      <c r="E33" s="276"/>
      <c r="F33" s="276"/>
      <c r="G33" s="276"/>
      <c r="H33" s="276"/>
      <c r="I33" s="276"/>
      <c r="J33" s="276"/>
      <c r="K33" s="276"/>
      <c r="L33" s="276"/>
      <c r="M33" s="276"/>
      <c r="N33" s="276"/>
      <c r="O33" s="276"/>
      <c r="P33" s="276"/>
      <c r="Q33" s="276"/>
      <c r="R33" s="276"/>
      <c r="S33" s="276"/>
      <c r="T33" s="276"/>
      <c r="U33" s="276"/>
      <c r="V33" s="276"/>
      <c r="W33" s="276"/>
      <c r="X33" s="276"/>
      <c r="Y33" s="276"/>
    </row>
    <row r="34" customFormat="false" ht="15.75" hidden="false" customHeight="false" outlineLevel="0" collapsed="false">
      <c r="A34" s="276"/>
      <c r="B34" s="276"/>
      <c r="C34" s="276"/>
      <c r="D34" s="276"/>
      <c r="E34" s="276"/>
      <c r="F34" s="276"/>
      <c r="G34" s="277" t="s">
        <v>233</v>
      </c>
      <c r="H34" s="276"/>
      <c r="I34" s="276"/>
      <c r="J34" s="276"/>
      <c r="K34" s="276"/>
      <c r="L34" s="276"/>
      <c r="M34" s="276"/>
      <c r="N34" s="276"/>
      <c r="O34" s="277" t="s">
        <v>233</v>
      </c>
      <c r="P34" s="276"/>
      <c r="Q34" s="276"/>
      <c r="R34" s="276"/>
      <c r="S34" s="276"/>
      <c r="T34" s="276"/>
      <c r="U34" s="276"/>
      <c r="V34" s="276"/>
      <c r="W34" s="277" t="s">
        <v>233</v>
      </c>
      <c r="X34" s="276"/>
      <c r="Y34" s="276"/>
    </row>
    <row r="35" customFormat="false" ht="15.75" hidden="false" customHeight="false" outlineLevel="0" collapsed="false">
      <c r="A35" s="278" t="s">
        <v>235</v>
      </c>
      <c r="B35" s="279"/>
      <c r="C35" s="279"/>
      <c r="D35" s="279"/>
      <c r="E35" s="279"/>
      <c r="F35" s="279"/>
      <c r="G35" s="279"/>
      <c r="H35" s="279"/>
      <c r="I35" s="279"/>
      <c r="J35" s="279"/>
      <c r="K35" s="279"/>
      <c r="L35" s="279"/>
      <c r="M35" s="279"/>
      <c r="N35" s="279"/>
      <c r="O35" s="279"/>
      <c r="P35" s="279"/>
      <c r="Q35" s="279"/>
      <c r="R35" s="279"/>
      <c r="S35" s="279"/>
      <c r="T35" s="279"/>
      <c r="U35" s="279"/>
      <c r="V35" s="279"/>
      <c r="W35" s="279"/>
      <c r="X35" s="279"/>
      <c r="Y35" s="279"/>
    </row>
    <row r="36" customFormat="false" ht="15.75" hidden="false" customHeight="false" outlineLevel="0" collapsed="false">
      <c r="A36" s="279"/>
      <c r="B36" s="279"/>
      <c r="C36" s="279"/>
      <c r="D36" s="279"/>
      <c r="E36" s="279"/>
      <c r="F36" s="279"/>
      <c r="G36" s="279"/>
      <c r="H36" s="279"/>
      <c r="I36" s="279"/>
      <c r="J36" s="279"/>
      <c r="K36" s="279"/>
      <c r="L36" s="279"/>
      <c r="M36" s="279"/>
      <c r="N36" s="279"/>
      <c r="O36" s="279"/>
      <c r="P36" s="279"/>
      <c r="Q36" s="279"/>
      <c r="R36" s="279"/>
      <c r="S36" s="279"/>
      <c r="T36" s="279"/>
      <c r="U36" s="279"/>
      <c r="V36" s="279"/>
      <c r="W36" s="279"/>
      <c r="X36" s="279"/>
      <c r="Y36" s="279"/>
    </row>
    <row r="37" customFormat="false" ht="15.75" hidden="false" customHeight="false" outlineLevel="0" collapsed="false">
      <c r="A37" s="279"/>
      <c r="B37" s="279"/>
      <c r="C37" s="279"/>
      <c r="D37" s="279"/>
      <c r="E37" s="279"/>
      <c r="F37" s="279"/>
      <c r="G37" s="279"/>
      <c r="H37" s="279"/>
      <c r="I37" s="279"/>
      <c r="J37" s="279"/>
      <c r="K37" s="279"/>
      <c r="L37" s="279"/>
      <c r="M37" s="279"/>
      <c r="N37" s="279"/>
      <c r="O37" s="279"/>
      <c r="P37" s="279"/>
      <c r="Q37" s="279"/>
      <c r="R37" s="279"/>
      <c r="S37" s="279"/>
      <c r="T37" s="279"/>
      <c r="U37" s="279"/>
      <c r="V37" s="279"/>
      <c r="W37" s="279"/>
      <c r="X37" s="279"/>
      <c r="Y37" s="279"/>
    </row>
    <row r="38" customFormat="false" ht="15.75" hidden="false" customHeight="false" outlineLevel="0" collapsed="false">
      <c r="A38" s="279"/>
      <c r="B38" s="279"/>
      <c r="C38" s="279"/>
      <c r="D38" s="279"/>
      <c r="E38" s="279"/>
      <c r="F38" s="279"/>
      <c r="G38" s="279"/>
      <c r="H38" s="279"/>
      <c r="I38" s="279"/>
      <c r="J38" s="279"/>
      <c r="K38" s="279"/>
      <c r="L38" s="279"/>
      <c r="M38" s="279"/>
      <c r="N38" s="279"/>
      <c r="O38" s="279"/>
      <c r="P38" s="279"/>
      <c r="Q38" s="279"/>
      <c r="R38" s="279"/>
      <c r="S38" s="279"/>
      <c r="T38" s="279"/>
      <c r="U38" s="279"/>
      <c r="V38" s="279"/>
      <c r="W38" s="279"/>
      <c r="X38" s="279"/>
      <c r="Y38" s="279"/>
    </row>
    <row r="39" customFormat="false" ht="15.75" hidden="false" customHeight="false" outlineLevel="0" collapsed="false">
      <c r="A39" s="279"/>
      <c r="B39" s="279"/>
      <c r="C39" s="279"/>
      <c r="D39" s="279"/>
      <c r="E39" s="279"/>
      <c r="F39" s="279"/>
      <c r="G39" s="279"/>
      <c r="H39" s="279"/>
      <c r="I39" s="279"/>
      <c r="J39" s="279"/>
      <c r="K39" s="279"/>
      <c r="L39" s="279"/>
      <c r="M39" s="279"/>
      <c r="N39" s="279"/>
      <c r="O39" s="279"/>
      <c r="P39" s="279"/>
      <c r="Q39" s="279"/>
      <c r="R39" s="279"/>
      <c r="S39" s="279"/>
      <c r="T39" s="279"/>
      <c r="U39" s="279"/>
      <c r="V39" s="279"/>
      <c r="W39" s="279"/>
      <c r="X39" s="279"/>
      <c r="Y39" s="279"/>
    </row>
    <row r="40" customFormat="false" ht="15.75" hidden="false" customHeight="false" outlineLevel="0" collapsed="false">
      <c r="A40" s="279"/>
      <c r="B40" s="279"/>
      <c r="C40" s="279"/>
      <c r="D40" s="279"/>
      <c r="E40" s="279"/>
      <c r="F40" s="279"/>
      <c r="G40" s="279"/>
      <c r="H40" s="279"/>
      <c r="I40" s="279"/>
      <c r="J40" s="279"/>
      <c r="K40" s="279"/>
      <c r="L40" s="279"/>
      <c r="M40" s="279"/>
      <c r="N40" s="279"/>
      <c r="O40" s="279"/>
      <c r="P40" s="279"/>
      <c r="Q40" s="279"/>
      <c r="R40" s="279"/>
      <c r="S40" s="279"/>
      <c r="T40" s="279"/>
      <c r="U40" s="279"/>
      <c r="V40" s="279"/>
      <c r="W40" s="279"/>
      <c r="X40" s="279"/>
      <c r="Y40" s="279"/>
    </row>
    <row r="41" customFormat="false" ht="15.75" hidden="false" customHeight="false" outlineLevel="0" collapsed="false">
      <c r="A41" s="279"/>
      <c r="B41" s="279"/>
      <c r="C41" s="279"/>
      <c r="D41" s="279"/>
      <c r="E41" s="279"/>
      <c r="F41" s="279"/>
      <c r="G41" s="279"/>
      <c r="H41" s="279"/>
      <c r="I41" s="279"/>
      <c r="J41" s="279"/>
      <c r="K41" s="279"/>
      <c r="L41" s="279"/>
      <c r="M41" s="279"/>
      <c r="N41" s="279"/>
      <c r="O41" s="279"/>
      <c r="P41" s="279"/>
      <c r="Q41" s="279"/>
      <c r="R41" s="279"/>
      <c r="S41" s="279"/>
      <c r="T41" s="279"/>
      <c r="U41" s="279"/>
      <c r="V41" s="279"/>
      <c r="W41" s="279"/>
      <c r="X41" s="279"/>
      <c r="Y41" s="279"/>
    </row>
    <row r="42" customFormat="false" ht="15.75" hidden="false" customHeight="false" outlineLevel="0" collapsed="false">
      <c r="A42" s="279"/>
      <c r="B42" s="279"/>
      <c r="C42" s="279"/>
      <c r="D42" s="279"/>
      <c r="E42" s="279"/>
      <c r="F42" s="279"/>
      <c r="G42" s="279"/>
      <c r="H42" s="279"/>
      <c r="I42" s="279"/>
      <c r="J42" s="279"/>
      <c r="K42" s="279"/>
      <c r="L42" s="279"/>
      <c r="M42" s="279"/>
      <c r="N42" s="279"/>
      <c r="O42" s="279"/>
      <c r="P42" s="279"/>
      <c r="Q42" s="279"/>
      <c r="R42" s="279"/>
      <c r="S42" s="279"/>
      <c r="T42" s="279"/>
      <c r="U42" s="279"/>
      <c r="V42" s="279"/>
      <c r="W42" s="279"/>
      <c r="X42" s="279"/>
      <c r="Y42" s="279"/>
    </row>
    <row r="43" customFormat="false" ht="15.75" hidden="false" customHeight="false" outlineLevel="0" collapsed="false">
      <c r="A43" s="279"/>
      <c r="B43" s="279"/>
      <c r="C43" s="279"/>
      <c r="D43" s="279"/>
      <c r="E43" s="279"/>
      <c r="F43" s="279"/>
      <c r="G43" s="279"/>
      <c r="H43" s="279"/>
      <c r="I43" s="279"/>
      <c r="J43" s="279"/>
      <c r="K43" s="279"/>
      <c r="L43" s="279"/>
      <c r="M43" s="279"/>
      <c r="N43" s="279"/>
      <c r="O43" s="279"/>
      <c r="P43" s="279"/>
      <c r="Q43" s="279"/>
      <c r="R43" s="279"/>
      <c r="S43" s="279"/>
      <c r="T43" s="279"/>
      <c r="U43" s="279"/>
      <c r="V43" s="279"/>
      <c r="W43" s="279"/>
      <c r="X43" s="279"/>
      <c r="Y43" s="279"/>
    </row>
    <row r="44" customFormat="false" ht="15.75" hidden="false" customHeight="false" outlineLevel="0" collapsed="false">
      <c r="A44" s="279"/>
      <c r="B44" s="279"/>
      <c r="C44" s="279"/>
      <c r="D44" s="279"/>
      <c r="E44" s="279"/>
      <c r="F44" s="279"/>
      <c r="G44" s="279"/>
      <c r="H44" s="279"/>
      <c r="I44" s="279"/>
      <c r="J44" s="279"/>
      <c r="K44" s="279"/>
      <c r="L44" s="279"/>
      <c r="M44" s="279"/>
      <c r="N44" s="279"/>
      <c r="O44" s="279"/>
      <c r="P44" s="279"/>
      <c r="Q44" s="279"/>
      <c r="R44" s="279"/>
      <c r="S44" s="279"/>
      <c r="T44" s="279"/>
      <c r="U44" s="279"/>
      <c r="V44" s="279"/>
      <c r="W44" s="279"/>
      <c r="X44" s="279"/>
      <c r="Y44" s="279"/>
    </row>
    <row r="45" customFormat="false" ht="15.75" hidden="false" customHeight="false" outlineLevel="0" collapsed="false">
      <c r="A45" s="279"/>
      <c r="B45" s="279"/>
      <c r="C45" s="279"/>
      <c r="D45" s="279"/>
      <c r="E45" s="279"/>
      <c r="F45" s="279"/>
      <c r="G45" s="279"/>
      <c r="H45" s="279"/>
      <c r="I45" s="279"/>
      <c r="J45" s="279"/>
      <c r="K45" s="279"/>
      <c r="L45" s="279"/>
      <c r="M45" s="279"/>
      <c r="N45" s="279"/>
      <c r="O45" s="279"/>
      <c r="P45" s="279"/>
      <c r="Q45" s="279"/>
      <c r="R45" s="279"/>
      <c r="S45" s="279"/>
      <c r="T45" s="279"/>
      <c r="U45" s="279"/>
      <c r="V45" s="279"/>
      <c r="W45" s="279"/>
      <c r="X45" s="279"/>
      <c r="Y45" s="279"/>
    </row>
    <row r="46" customFormat="false" ht="15.75" hidden="false" customHeight="false" outlineLevel="0" collapsed="false">
      <c r="A46" s="279"/>
      <c r="B46" s="279"/>
      <c r="C46" s="279"/>
      <c r="D46" s="279"/>
      <c r="E46" s="279"/>
      <c r="F46" s="279"/>
      <c r="G46" s="279"/>
      <c r="H46" s="279"/>
      <c r="I46" s="279"/>
      <c r="J46" s="279"/>
      <c r="K46" s="279"/>
      <c r="L46" s="279"/>
      <c r="M46" s="279"/>
      <c r="N46" s="279"/>
      <c r="O46" s="279"/>
      <c r="P46" s="279"/>
      <c r="Q46" s="279"/>
      <c r="R46" s="279"/>
      <c r="S46" s="279"/>
      <c r="T46" s="279"/>
      <c r="U46" s="279"/>
      <c r="V46" s="279"/>
      <c r="W46" s="279"/>
      <c r="X46" s="279"/>
      <c r="Y46" s="279"/>
    </row>
    <row r="47" customFormat="false" ht="15.75" hidden="false" customHeight="false" outlineLevel="0" collapsed="false">
      <c r="A47" s="279"/>
      <c r="B47" s="279"/>
      <c r="C47" s="279"/>
      <c r="D47" s="279"/>
      <c r="E47" s="279"/>
      <c r="F47" s="279"/>
      <c r="G47" s="279"/>
      <c r="H47" s="279"/>
      <c r="I47" s="279"/>
      <c r="J47" s="279"/>
      <c r="K47" s="279"/>
      <c r="L47" s="279"/>
      <c r="M47" s="279"/>
      <c r="N47" s="279"/>
      <c r="O47" s="279"/>
      <c r="P47" s="279"/>
      <c r="Q47" s="279"/>
      <c r="R47" s="279"/>
      <c r="S47" s="279"/>
      <c r="T47" s="279"/>
      <c r="U47" s="279"/>
      <c r="V47" s="279"/>
      <c r="W47" s="279"/>
      <c r="X47" s="279"/>
      <c r="Y47" s="279"/>
    </row>
    <row r="48" customFormat="false" ht="15.75" hidden="false" customHeight="false" outlineLevel="0" collapsed="false">
      <c r="A48" s="279"/>
      <c r="B48" s="279"/>
      <c r="C48" s="279"/>
      <c r="D48" s="279"/>
      <c r="E48" s="279"/>
      <c r="F48" s="279"/>
      <c r="G48" s="279"/>
      <c r="H48" s="279"/>
      <c r="I48" s="279"/>
      <c r="J48" s="279"/>
      <c r="K48" s="279"/>
      <c r="L48" s="279"/>
      <c r="M48" s="279"/>
      <c r="N48" s="279"/>
      <c r="O48" s="279"/>
      <c r="P48" s="279"/>
      <c r="Q48" s="279"/>
      <c r="R48" s="279"/>
      <c r="S48" s="279"/>
      <c r="T48" s="279"/>
      <c r="U48" s="279"/>
      <c r="V48" s="279"/>
      <c r="W48" s="279"/>
      <c r="X48" s="279"/>
      <c r="Y48" s="279"/>
    </row>
    <row r="49" customFormat="false" ht="15.75" hidden="false" customHeight="false" outlineLevel="0" collapsed="false">
      <c r="A49" s="279"/>
      <c r="B49" s="279"/>
      <c r="C49" s="279"/>
      <c r="D49" s="279"/>
      <c r="E49" s="279"/>
      <c r="F49" s="279"/>
      <c r="G49" s="279"/>
      <c r="H49" s="279"/>
      <c r="I49" s="279"/>
      <c r="J49" s="279"/>
      <c r="K49" s="279"/>
      <c r="L49" s="279"/>
      <c r="M49" s="279"/>
      <c r="N49" s="279"/>
      <c r="O49" s="279"/>
      <c r="P49" s="279"/>
      <c r="Q49" s="279"/>
      <c r="R49" s="279"/>
      <c r="S49" s="279"/>
      <c r="T49" s="279"/>
      <c r="U49" s="279"/>
      <c r="V49" s="279"/>
      <c r="W49" s="279"/>
      <c r="X49" s="279"/>
      <c r="Y49" s="279"/>
    </row>
    <row r="50" customFormat="false" ht="15.75" hidden="false" customHeight="false" outlineLevel="0" collapsed="false">
      <c r="A50" s="279"/>
      <c r="B50" s="279"/>
      <c r="C50" s="279"/>
      <c r="D50" s="279"/>
      <c r="E50" s="279"/>
      <c r="F50" s="279"/>
      <c r="G50" s="280" t="s">
        <v>233</v>
      </c>
      <c r="H50" s="279"/>
      <c r="I50" s="279"/>
      <c r="J50" s="279"/>
      <c r="K50" s="279"/>
      <c r="L50" s="279"/>
      <c r="M50" s="279"/>
      <c r="N50" s="279"/>
      <c r="O50" s="280" t="s">
        <v>233</v>
      </c>
      <c r="P50" s="279"/>
      <c r="Q50" s="279"/>
      <c r="R50" s="279"/>
      <c r="S50" s="279"/>
      <c r="T50" s="279"/>
      <c r="U50" s="279"/>
      <c r="V50" s="279"/>
      <c r="W50" s="280" t="s">
        <v>233</v>
      </c>
      <c r="X50" s="279"/>
      <c r="Y50" s="279"/>
    </row>
    <row r="51" customFormat="false" ht="15.75" hidden="false" customHeight="false" outlineLevel="0" collapsed="false">
      <c r="A51" s="275" t="s">
        <v>236</v>
      </c>
      <c r="B51" s="276"/>
      <c r="C51" s="276"/>
      <c r="D51" s="276"/>
      <c r="E51" s="276"/>
      <c r="F51" s="276"/>
      <c r="G51" s="276"/>
      <c r="H51" s="276"/>
      <c r="I51" s="276"/>
      <c r="J51" s="276"/>
      <c r="K51" s="276"/>
      <c r="L51" s="276"/>
      <c r="M51" s="276"/>
      <c r="N51" s="276"/>
      <c r="O51" s="276"/>
      <c r="P51" s="276"/>
      <c r="Q51" s="276"/>
      <c r="R51" s="276"/>
      <c r="S51" s="276"/>
      <c r="T51" s="276"/>
      <c r="U51" s="276"/>
      <c r="V51" s="276"/>
      <c r="W51" s="276"/>
      <c r="X51" s="276"/>
      <c r="Y51" s="276"/>
      <c r="Z51" s="276"/>
      <c r="AA51" s="276"/>
      <c r="AB51" s="276"/>
      <c r="AC51" s="276"/>
      <c r="AD51" s="276"/>
      <c r="AE51" s="276"/>
      <c r="AF51" s="276"/>
      <c r="AG51" s="276"/>
      <c r="AH51" s="276"/>
      <c r="AI51" s="276"/>
      <c r="AJ51" s="276"/>
      <c r="AK51" s="276"/>
    </row>
    <row r="52" customFormat="false" ht="15.75" hidden="false" customHeight="false" outlineLevel="0" collapsed="false">
      <c r="A52" s="276"/>
      <c r="B52" s="276"/>
      <c r="C52" s="276"/>
      <c r="D52" s="276"/>
      <c r="E52" s="276"/>
      <c r="F52" s="276"/>
      <c r="G52" s="276"/>
      <c r="H52" s="276"/>
      <c r="I52" s="276"/>
      <c r="J52" s="276"/>
      <c r="K52" s="276"/>
      <c r="L52" s="276"/>
      <c r="M52" s="276"/>
      <c r="N52" s="276"/>
      <c r="O52" s="276"/>
      <c r="P52" s="276"/>
      <c r="Q52" s="276"/>
      <c r="R52" s="276"/>
      <c r="S52" s="276"/>
      <c r="T52" s="276"/>
      <c r="U52" s="276"/>
      <c r="V52" s="276"/>
      <c r="W52" s="276"/>
      <c r="X52" s="276"/>
      <c r="Y52" s="276"/>
      <c r="Z52" s="276"/>
      <c r="AA52" s="276"/>
      <c r="AB52" s="276"/>
      <c r="AC52" s="276"/>
      <c r="AD52" s="276"/>
      <c r="AE52" s="276"/>
      <c r="AF52" s="276"/>
      <c r="AG52" s="276"/>
      <c r="AH52" s="276"/>
      <c r="AI52" s="276"/>
      <c r="AJ52" s="276"/>
      <c r="AK52" s="276"/>
    </row>
    <row r="53" customFormat="false" ht="15.75" hidden="false" customHeight="false" outlineLevel="0" collapsed="false">
      <c r="A53" s="276"/>
      <c r="B53" s="276"/>
      <c r="C53" s="276"/>
      <c r="D53" s="276"/>
      <c r="E53" s="276"/>
      <c r="F53" s="276"/>
      <c r="G53" s="276"/>
      <c r="H53" s="276"/>
      <c r="I53" s="276"/>
      <c r="J53" s="276"/>
      <c r="K53" s="276"/>
      <c r="L53" s="276"/>
      <c r="M53" s="276"/>
      <c r="N53" s="276"/>
      <c r="O53" s="276"/>
      <c r="P53" s="276"/>
      <c r="Q53" s="276"/>
      <c r="R53" s="276"/>
      <c r="S53" s="276"/>
      <c r="T53" s="276"/>
      <c r="U53" s="276"/>
      <c r="V53" s="276"/>
      <c r="W53" s="276"/>
      <c r="X53" s="276"/>
      <c r="Y53" s="276"/>
      <c r="Z53" s="276"/>
      <c r="AA53" s="276"/>
      <c r="AB53" s="276"/>
      <c r="AC53" s="276"/>
      <c r="AD53" s="276"/>
      <c r="AE53" s="276"/>
      <c r="AF53" s="276"/>
      <c r="AG53" s="276"/>
      <c r="AH53" s="276"/>
      <c r="AI53" s="276"/>
      <c r="AJ53" s="276"/>
      <c r="AK53" s="276"/>
    </row>
    <row r="54" customFormat="false" ht="15.75" hidden="false" customHeight="false" outlineLevel="0" collapsed="false">
      <c r="A54" s="276"/>
      <c r="B54" s="276"/>
      <c r="C54" s="276"/>
      <c r="D54" s="276"/>
      <c r="E54" s="276"/>
      <c r="F54" s="276"/>
      <c r="G54" s="276"/>
      <c r="H54" s="276"/>
      <c r="I54" s="276"/>
      <c r="J54" s="276"/>
      <c r="K54" s="276"/>
      <c r="L54" s="276"/>
      <c r="M54" s="276"/>
      <c r="N54" s="276"/>
      <c r="O54" s="276"/>
      <c r="P54" s="276"/>
      <c r="Q54" s="276"/>
      <c r="R54" s="276"/>
      <c r="S54" s="276"/>
      <c r="T54" s="276"/>
      <c r="U54" s="276"/>
      <c r="V54" s="276"/>
      <c r="W54" s="276"/>
      <c r="X54" s="276"/>
      <c r="Y54" s="276"/>
      <c r="Z54" s="276"/>
      <c r="AA54" s="276"/>
      <c r="AB54" s="276"/>
      <c r="AC54" s="276"/>
      <c r="AD54" s="276"/>
      <c r="AE54" s="276"/>
      <c r="AF54" s="276"/>
      <c r="AG54" s="276"/>
      <c r="AH54" s="276"/>
      <c r="AI54" s="276"/>
      <c r="AJ54" s="276"/>
      <c r="AK54" s="276"/>
    </row>
    <row r="55" customFormat="false" ht="15.75" hidden="false" customHeight="false" outlineLevel="0" collapsed="false">
      <c r="A55" s="276"/>
      <c r="B55" s="276"/>
      <c r="C55" s="276"/>
      <c r="D55" s="276"/>
      <c r="E55" s="276"/>
      <c r="F55" s="276"/>
      <c r="G55" s="276"/>
      <c r="H55" s="276"/>
      <c r="I55" s="276"/>
      <c r="J55" s="276"/>
      <c r="K55" s="276"/>
      <c r="L55" s="276"/>
      <c r="M55" s="276"/>
      <c r="N55" s="276"/>
      <c r="O55" s="276"/>
      <c r="P55" s="276"/>
      <c r="Q55" s="276"/>
      <c r="R55" s="276"/>
      <c r="S55" s="276"/>
      <c r="T55" s="276"/>
      <c r="U55" s="276"/>
      <c r="V55" s="276"/>
      <c r="W55" s="276"/>
      <c r="X55" s="276"/>
      <c r="Y55" s="276"/>
      <c r="Z55" s="276"/>
      <c r="AA55" s="276"/>
      <c r="AB55" s="276"/>
      <c r="AC55" s="276"/>
      <c r="AD55" s="276"/>
      <c r="AE55" s="276"/>
      <c r="AF55" s="276"/>
      <c r="AG55" s="276"/>
      <c r="AH55" s="276"/>
      <c r="AI55" s="276"/>
      <c r="AJ55" s="276"/>
      <c r="AK55" s="276"/>
    </row>
    <row r="56" customFormat="false" ht="15.75" hidden="false" customHeight="false" outlineLevel="0" collapsed="false">
      <c r="A56" s="276"/>
      <c r="B56" s="276"/>
      <c r="C56" s="276"/>
      <c r="D56" s="276"/>
      <c r="E56" s="276"/>
      <c r="F56" s="276"/>
      <c r="G56" s="276"/>
      <c r="H56" s="276"/>
      <c r="I56" s="276"/>
      <c r="J56" s="276"/>
      <c r="K56" s="276"/>
      <c r="L56" s="276"/>
      <c r="M56" s="276"/>
      <c r="N56" s="276"/>
      <c r="O56" s="276"/>
      <c r="P56" s="276"/>
      <c r="Q56" s="276"/>
      <c r="R56" s="276"/>
      <c r="S56" s="276"/>
      <c r="T56" s="276"/>
      <c r="U56" s="276"/>
      <c r="V56" s="276"/>
      <c r="W56" s="276"/>
      <c r="X56" s="276"/>
      <c r="Y56" s="276"/>
      <c r="Z56" s="276"/>
      <c r="AA56" s="276"/>
      <c r="AB56" s="276"/>
      <c r="AC56" s="276"/>
      <c r="AD56" s="276"/>
      <c r="AE56" s="276"/>
      <c r="AF56" s="276"/>
      <c r="AG56" s="276"/>
      <c r="AH56" s="276"/>
      <c r="AI56" s="276"/>
      <c r="AJ56" s="276"/>
      <c r="AK56" s="276"/>
    </row>
    <row r="57" customFormat="false" ht="15.75" hidden="false" customHeight="false" outlineLevel="0" collapsed="false">
      <c r="A57" s="276"/>
      <c r="B57" s="276"/>
      <c r="C57" s="276"/>
      <c r="D57" s="276"/>
      <c r="E57" s="276"/>
      <c r="F57" s="276"/>
      <c r="G57" s="276"/>
      <c r="H57" s="276"/>
      <c r="I57" s="276"/>
      <c r="J57" s="276"/>
      <c r="K57" s="276"/>
      <c r="L57" s="276"/>
      <c r="M57" s="276"/>
      <c r="N57" s="276"/>
      <c r="O57" s="276"/>
      <c r="P57" s="276"/>
      <c r="Q57" s="276"/>
      <c r="R57" s="276"/>
      <c r="S57" s="276"/>
      <c r="T57" s="276"/>
      <c r="U57" s="276"/>
      <c r="V57" s="276"/>
      <c r="W57" s="276"/>
      <c r="X57" s="276"/>
      <c r="Y57" s="276"/>
      <c r="Z57" s="276"/>
      <c r="AA57" s="276"/>
      <c r="AB57" s="276"/>
      <c r="AC57" s="276"/>
      <c r="AD57" s="276"/>
      <c r="AE57" s="276"/>
      <c r="AF57" s="276"/>
      <c r="AG57" s="276"/>
      <c r="AH57" s="276"/>
      <c r="AI57" s="276"/>
      <c r="AJ57" s="276"/>
      <c r="AK57" s="276"/>
    </row>
    <row r="58" customFormat="false" ht="15.75" hidden="false" customHeight="false" outlineLevel="0" collapsed="false">
      <c r="A58" s="276"/>
      <c r="B58" s="276"/>
      <c r="C58" s="276"/>
      <c r="D58" s="276"/>
      <c r="E58" s="276"/>
      <c r="F58" s="276"/>
      <c r="G58" s="276"/>
      <c r="H58" s="276"/>
      <c r="I58" s="276"/>
      <c r="J58" s="276"/>
      <c r="K58" s="276"/>
      <c r="L58" s="276"/>
      <c r="M58" s="276"/>
      <c r="N58" s="276"/>
      <c r="O58" s="276"/>
      <c r="P58" s="276"/>
      <c r="Q58" s="276"/>
      <c r="R58" s="276"/>
      <c r="S58" s="276"/>
      <c r="T58" s="276"/>
      <c r="U58" s="276"/>
      <c r="V58" s="276"/>
      <c r="W58" s="276"/>
      <c r="X58" s="276"/>
      <c r="Y58" s="276"/>
      <c r="Z58" s="276"/>
      <c r="AA58" s="276"/>
      <c r="AB58" s="276"/>
      <c r="AC58" s="276"/>
      <c r="AD58" s="276"/>
      <c r="AE58" s="276"/>
      <c r="AF58" s="276"/>
      <c r="AG58" s="276"/>
      <c r="AH58" s="276"/>
      <c r="AI58" s="276"/>
      <c r="AJ58" s="276"/>
      <c r="AK58" s="276"/>
    </row>
    <row r="59" customFormat="false" ht="15.75" hidden="false" customHeight="false" outlineLevel="0" collapsed="false">
      <c r="A59" s="276"/>
      <c r="B59" s="276"/>
      <c r="C59" s="276"/>
      <c r="D59" s="276"/>
      <c r="E59" s="276"/>
      <c r="F59" s="276"/>
      <c r="G59" s="276"/>
      <c r="H59" s="276"/>
      <c r="I59" s="276"/>
      <c r="J59" s="276"/>
      <c r="K59" s="276"/>
      <c r="L59" s="276"/>
      <c r="M59" s="276"/>
      <c r="N59" s="276"/>
      <c r="O59" s="276"/>
      <c r="P59" s="276"/>
      <c r="Q59" s="276"/>
      <c r="R59" s="276"/>
      <c r="S59" s="276"/>
      <c r="T59" s="276"/>
      <c r="U59" s="276"/>
      <c r="V59" s="276"/>
      <c r="W59" s="276"/>
      <c r="X59" s="276"/>
      <c r="Y59" s="276"/>
      <c r="Z59" s="276"/>
      <c r="AA59" s="276"/>
      <c r="AB59" s="276"/>
      <c r="AC59" s="276"/>
      <c r="AD59" s="276"/>
      <c r="AE59" s="276"/>
      <c r="AF59" s="276"/>
      <c r="AG59" s="276"/>
      <c r="AH59" s="276"/>
      <c r="AI59" s="276"/>
      <c r="AJ59" s="276"/>
      <c r="AK59" s="276"/>
    </row>
    <row r="60" customFormat="false" ht="15.75" hidden="false" customHeight="false" outlineLevel="0" collapsed="false">
      <c r="A60" s="276"/>
      <c r="B60" s="276"/>
      <c r="C60" s="276"/>
      <c r="D60" s="276"/>
      <c r="E60" s="276"/>
      <c r="F60" s="276"/>
      <c r="G60" s="276"/>
      <c r="H60" s="276"/>
      <c r="I60" s="276"/>
      <c r="J60" s="276"/>
      <c r="K60" s="276"/>
      <c r="L60" s="276"/>
      <c r="M60" s="276"/>
      <c r="N60" s="276"/>
      <c r="O60" s="276"/>
      <c r="P60" s="276"/>
      <c r="Q60" s="276"/>
      <c r="R60" s="276"/>
      <c r="S60" s="276"/>
      <c r="T60" s="276"/>
      <c r="U60" s="276"/>
      <c r="V60" s="276"/>
      <c r="W60" s="276"/>
      <c r="X60" s="276"/>
      <c r="Y60" s="276"/>
      <c r="Z60" s="276"/>
      <c r="AA60" s="276"/>
      <c r="AB60" s="276"/>
      <c r="AC60" s="276"/>
      <c r="AD60" s="276"/>
      <c r="AE60" s="276"/>
      <c r="AF60" s="276"/>
      <c r="AG60" s="276"/>
      <c r="AH60" s="276"/>
      <c r="AI60" s="276"/>
      <c r="AJ60" s="276"/>
      <c r="AK60" s="276"/>
    </row>
    <row r="61" customFormat="false" ht="15.75" hidden="false" customHeight="false" outlineLevel="0" collapsed="false">
      <c r="A61" s="276"/>
      <c r="B61" s="276"/>
      <c r="C61" s="276"/>
      <c r="D61" s="276"/>
      <c r="E61" s="276"/>
      <c r="F61" s="276"/>
      <c r="G61" s="276"/>
      <c r="H61" s="276"/>
      <c r="I61" s="276"/>
      <c r="J61" s="276"/>
      <c r="K61" s="276"/>
      <c r="L61" s="276"/>
      <c r="M61" s="276"/>
      <c r="N61" s="276"/>
      <c r="O61" s="276"/>
      <c r="P61" s="276"/>
      <c r="Q61" s="276"/>
      <c r="R61" s="276"/>
      <c r="S61" s="276"/>
      <c r="T61" s="276"/>
      <c r="U61" s="276"/>
      <c r="V61" s="276"/>
      <c r="W61" s="276"/>
      <c r="X61" s="276"/>
      <c r="Y61" s="276"/>
      <c r="Z61" s="276"/>
      <c r="AA61" s="276"/>
      <c r="AB61" s="276"/>
      <c r="AC61" s="276"/>
      <c r="AD61" s="276"/>
      <c r="AE61" s="276"/>
      <c r="AF61" s="276"/>
      <c r="AG61" s="276"/>
      <c r="AH61" s="276"/>
      <c r="AI61" s="276"/>
      <c r="AJ61" s="276"/>
      <c r="AK61" s="276"/>
    </row>
    <row r="62" customFormat="false" ht="15.75" hidden="false" customHeight="false" outlineLevel="0" collapsed="false">
      <c r="A62" s="276"/>
      <c r="B62" s="276"/>
      <c r="C62" s="276"/>
      <c r="D62" s="276"/>
      <c r="E62" s="276"/>
      <c r="F62" s="276"/>
      <c r="G62" s="276"/>
      <c r="H62" s="276"/>
      <c r="I62" s="276"/>
      <c r="J62" s="276"/>
      <c r="K62" s="276"/>
      <c r="L62" s="276"/>
      <c r="M62" s="276"/>
      <c r="N62" s="276"/>
      <c r="O62" s="276"/>
      <c r="P62" s="276"/>
      <c r="Q62" s="276"/>
      <c r="R62" s="276"/>
      <c r="S62" s="276"/>
      <c r="T62" s="276"/>
      <c r="U62" s="276"/>
      <c r="V62" s="276"/>
      <c r="W62" s="276"/>
      <c r="X62" s="276"/>
      <c r="Y62" s="276"/>
      <c r="Z62" s="276"/>
      <c r="AA62" s="276"/>
      <c r="AB62" s="276"/>
      <c r="AC62" s="276"/>
      <c r="AD62" s="276"/>
      <c r="AE62" s="276"/>
      <c r="AF62" s="276"/>
      <c r="AG62" s="276"/>
      <c r="AH62" s="276"/>
      <c r="AI62" s="276"/>
      <c r="AJ62" s="276"/>
      <c r="AK62" s="276"/>
    </row>
    <row r="63" customFormat="false" ht="15.75" hidden="false" customHeight="false" outlineLevel="0" collapsed="false">
      <c r="A63" s="276"/>
      <c r="B63" s="276"/>
      <c r="C63" s="276"/>
      <c r="D63" s="276"/>
      <c r="E63" s="276"/>
      <c r="F63" s="276"/>
      <c r="G63" s="276"/>
      <c r="H63" s="276"/>
      <c r="I63" s="276"/>
      <c r="J63" s="276"/>
      <c r="K63" s="276"/>
      <c r="L63" s="276"/>
      <c r="M63" s="276"/>
      <c r="N63" s="276"/>
      <c r="O63" s="276"/>
      <c r="P63" s="276"/>
      <c r="Q63" s="276"/>
      <c r="R63" s="276"/>
      <c r="S63" s="276"/>
      <c r="T63" s="276"/>
      <c r="U63" s="276"/>
      <c r="V63" s="276"/>
      <c r="W63" s="276"/>
      <c r="X63" s="276"/>
      <c r="Y63" s="276"/>
      <c r="Z63" s="276"/>
      <c r="AA63" s="276"/>
      <c r="AB63" s="276"/>
      <c r="AC63" s="276"/>
      <c r="AD63" s="276"/>
      <c r="AE63" s="276"/>
      <c r="AF63" s="276"/>
      <c r="AG63" s="276"/>
      <c r="AH63" s="276"/>
      <c r="AI63" s="276"/>
      <c r="AJ63" s="276"/>
      <c r="AK63" s="276"/>
    </row>
    <row r="64" customFormat="false" ht="15.75" hidden="false" customHeight="false" outlineLevel="0" collapsed="false">
      <c r="A64" s="276"/>
      <c r="B64" s="276"/>
      <c r="C64" s="276"/>
      <c r="D64" s="276"/>
      <c r="E64" s="276"/>
      <c r="F64" s="276"/>
      <c r="G64" s="276"/>
      <c r="H64" s="276"/>
      <c r="I64" s="276"/>
      <c r="J64" s="276"/>
      <c r="K64" s="276"/>
      <c r="L64" s="276"/>
      <c r="M64" s="276"/>
      <c r="N64" s="276"/>
      <c r="O64" s="276"/>
      <c r="P64" s="276"/>
      <c r="Q64" s="276"/>
      <c r="R64" s="276"/>
      <c r="S64" s="276"/>
      <c r="T64" s="276"/>
      <c r="U64" s="276"/>
      <c r="V64" s="276"/>
      <c r="W64" s="276"/>
      <c r="X64" s="276"/>
      <c r="Y64" s="276"/>
      <c r="Z64" s="276"/>
      <c r="AA64" s="276"/>
      <c r="AB64" s="276"/>
      <c r="AC64" s="276"/>
      <c r="AD64" s="276"/>
      <c r="AE64" s="276"/>
      <c r="AF64" s="276"/>
      <c r="AG64" s="276"/>
      <c r="AH64" s="276"/>
      <c r="AI64" s="276"/>
      <c r="AJ64" s="276"/>
      <c r="AK64" s="276"/>
    </row>
    <row r="65" customFormat="false" ht="15.75" hidden="false" customHeight="false" outlineLevel="0" collapsed="false">
      <c r="A65" s="276"/>
      <c r="B65" s="276"/>
      <c r="C65" s="276"/>
      <c r="D65" s="276"/>
      <c r="E65" s="276"/>
      <c r="F65" s="276"/>
      <c r="G65" s="276"/>
      <c r="H65" s="276"/>
      <c r="I65" s="276"/>
      <c r="J65" s="276"/>
      <c r="K65" s="276"/>
      <c r="L65" s="276"/>
      <c r="M65" s="276"/>
      <c r="N65" s="276"/>
      <c r="O65" s="276"/>
      <c r="P65" s="276"/>
      <c r="Q65" s="276"/>
      <c r="R65" s="276"/>
      <c r="S65" s="276"/>
      <c r="T65" s="276"/>
      <c r="U65" s="276"/>
      <c r="V65" s="276"/>
      <c r="W65" s="276"/>
      <c r="X65" s="276"/>
      <c r="Y65" s="276"/>
      <c r="Z65" s="276"/>
      <c r="AA65" s="276"/>
      <c r="AB65" s="276"/>
      <c r="AC65" s="276"/>
      <c r="AD65" s="276"/>
      <c r="AE65" s="276"/>
      <c r="AF65" s="276"/>
      <c r="AG65" s="276"/>
      <c r="AH65" s="276"/>
      <c r="AI65" s="276"/>
      <c r="AJ65" s="276"/>
      <c r="AK65" s="276"/>
    </row>
    <row r="66" customFormat="false" ht="15.75" hidden="false" customHeight="false" outlineLevel="0" collapsed="false">
      <c r="A66" s="276"/>
      <c r="B66" s="276"/>
      <c r="C66" s="276"/>
      <c r="D66" s="276"/>
      <c r="E66" s="276"/>
      <c r="F66" s="276"/>
      <c r="G66" s="277" t="s">
        <v>233</v>
      </c>
      <c r="H66" s="276"/>
      <c r="I66" s="276"/>
      <c r="J66" s="276"/>
      <c r="K66" s="276"/>
      <c r="L66" s="276"/>
      <c r="M66" s="276"/>
      <c r="N66" s="276"/>
      <c r="O66" s="277" t="s">
        <v>233</v>
      </c>
      <c r="P66" s="276"/>
      <c r="Q66" s="276"/>
      <c r="R66" s="276"/>
      <c r="S66" s="276"/>
      <c r="T66" s="276"/>
      <c r="U66" s="276"/>
      <c r="V66" s="276"/>
      <c r="W66" s="277" t="s">
        <v>233</v>
      </c>
      <c r="X66" s="276"/>
      <c r="Y66" s="276"/>
      <c r="Z66" s="276"/>
      <c r="AA66" s="276"/>
      <c r="AB66" s="276"/>
      <c r="AC66" s="276"/>
      <c r="AD66" s="277" t="s">
        <v>233</v>
      </c>
      <c r="AE66" s="276"/>
      <c r="AF66" s="276"/>
      <c r="AG66" s="276"/>
      <c r="AH66" s="276"/>
      <c r="AI66" s="276"/>
      <c r="AJ66" s="276"/>
      <c r="AK66" s="276"/>
    </row>
    <row r="67" customFormat="false" ht="15.75" hidden="false" customHeight="false" outlineLevel="0" collapsed="false">
      <c r="A67" s="279"/>
      <c r="B67" s="278" t="s">
        <v>237</v>
      </c>
      <c r="C67" s="279"/>
      <c r="D67" s="279"/>
      <c r="E67" s="279"/>
      <c r="F67" s="279"/>
      <c r="G67" s="279"/>
      <c r="H67" s="279"/>
      <c r="I67" s="279"/>
      <c r="J67" s="279"/>
      <c r="K67" s="279"/>
      <c r="L67" s="279"/>
      <c r="M67" s="279"/>
      <c r="N67" s="279"/>
      <c r="O67" s="279"/>
      <c r="P67" s="279"/>
      <c r="S67" s="279"/>
      <c r="T67" s="279"/>
      <c r="U67" s="279"/>
      <c r="V67" s="279"/>
      <c r="W67" s="279"/>
      <c r="X67" s="279"/>
      <c r="Y67" s="279"/>
    </row>
    <row r="68" customFormat="false" ht="15.75" hidden="false" customHeight="false" outlineLevel="0" collapsed="false">
      <c r="A68" s="279"/>
      <c r="B68" s="279"/>
      <c r="C68" s="279"/>
      <c r="D68" s="279"/>
      <c r="E68" s="279"/>
      <c r="F68" s="279"/>
      <c r="G68" s="279"/>
      <c r="H68" s="279"/>
      <c r="I68" s="279"/>
      <c r="J68" s="279"/>
      <c r="K68" s="279"/>
      <c r="L68" s="279"/>
      <c r="M68" s="279"/>
      <c r="N68" s="279"/>
      <c r="O68" s="279"/>
      <c r="P68" s="279"/>
      <c r="S68" s="279"/>
      <c r="T68" s="279"/>
      <c r="U68" s="279"/>
      <c r="V68" s="279"/>
      <c r="W68" s="279"/>
      <c r="X68" s="279"/>
      <c r="Y68" s="279"/>
    </row>
    <row r="69" customFormat="false" ht="15.75" hidden="false" customHeight="false" outlineLevel="0" collapsed="false">
      <c r="A69" s="279"/>
      <c r="B69" s="279"/>
      <c r="C69" s="279"/>
      <c r="D69" s="279"/>
      <c r="E69" s="279"/>
      <c r="F69" s="279"/>
      <c r="G69" s="279"/>
      <c r="H69" s="279"/>
      <c r="I69" s="279"/>
      <c r="J69" s="279"/>
      <c r="K69" s="279"/>
      <c r="L69" s="279"/>
      <c r="M69" s="279"/>
      <c r="N69" s="279"/>
      <c r="O69" s="279"/>
      <c r="P69" s="279"/>
      <c r="S69" s="279"/>
      <c r="T69" s="279"/>
      <c r="U69" s="279"/>
      <c r="V69" s="279"/>
      <c r="W69" s="279"/>
      <c r="X69" s="279"/>
      <c r="Y69" s="279"/>
    </row>
    <row r="70" customFormat="false" ht="15.75" hidden="false" customHeight="false" outlineLevel="0" collapsed="false">
      <c r="A70" s="279"/>
      <c r="B70" s="279"/>
      <c r="C70" s="279"/>
      <c r="D70" s="279"/>
      <c r="E70" s="279"/>
      <c r="F70" s="279"/>
      <c r="G70" s="279"/>
      <c r="H70" s="279"/>
      <c r="I70" s="279"/>
      <c r="J70" s="279"/>
      <c r="K70" s="279"/>
      <c r="L70" s="279"/>
      <c r="M70" s="279"/>
      <c r="N70" s="279"/>
      <c r="O70" s="279"/>
      <c r="P70" s="279"/>
      <c r="S70" s="279"/>
      <c r="T70" s="279"/>
      <c r="U70" s="279"/>
      <c r="V70" s="279"/>
      <c r="W70" s="279"/>
      <c r="X70" s="279"/>
      <c r="Y70" s="279"/>
    </row>
    <row r="71" customFormat="false" ht="15.75" hidden="false" customHeight="false" outlineLevel="0" collapsed="false">
      <c r="A71" s="279"/>
      <c r="B71" s="279"/>
      <c r="C71" s="279"/>
      <c r="D71" s="279"/>
      <c r="E71" s="279"/>
      <c r="F71" s="279"/>
      <c r="G71" s="279"/>
      <c r="H71" s="279"/>
      <c r="I71" s="279"/>
      <c r="J71" s="279"/>
      <c r="K71" s="279"/>
      <c r="L71" s="279"/>
      <c r="M71" s="279"/>
      <c r="N71" s="279"/>
      <c r="O71" s="279"/>
      <c r="P71" s="279"/>
      <c r="S71" s="279"/>
      <c r="T71" s="279"/>
      <c r="U71" s="279"/>
      <c r="V71" s="279"/>
      <c r="W71" s="279"/>
      <c r="X71" s="279"/>
      <c r="Y71" s="279"/>
    </row>
    <row r="72" customFormat="false" ht="15.75" hidden="false" customHeight="false" outlineLevel="0" collapsed="false">
      <c r="A72" s="279"/>
      <c r="B72" s="279"/>
      <c r="C72" s="279"/>
      <c r="D72" s="279"/>
      <c r="E72" s="279"/>
      <c r="F72" s="279"/>
      <c r="G72" s="279"/>
      <c r="H72" s="279"/>
      <c r="I72" s="279"/>
      <c r="J72" s="279"/>
      <c r="K72" s="279"/>
      <c r="L72" s="279"/>
      <c r="M72" s="279"/>
      <c r="N72" s="279"/>
      <c r="O72" s="279"/>
      <c r="P72" s="279"/>
      <c r="S72" s="279"/>
      <c r="T72" s="279"/>
      <c r="U72" s="279"/>
      <c r="V72" s="279"/>
      <c r="W72" s="279"/>
      <c r="X72" s="279"/>
      <c r="Y72" s="279"/>
    </row>
    <row r="73" customFormat="false" ht="15.75" hidden="false" customHeight="false" outlineLevel="0" collapsed="false">
      <c r="A73" s="279"/>
      <c r="B73" s="279"/>
      <c r="C73" s="279"/>
      <c r="D73" s="279"/>
      <c r="E73" s="279"/>
      <c r="F73" s="279"/>
      <c r="G73" s="279"/>
      <c r="H73" s="279"/>
      <c r="I73" s="279"/>
      <c r="J73" s="279"/>
      <c r="K73" s="279"/>
      <c r="L73" s="279"/>
      <c r="M73" s="279"/>
      <c r="N73" s="279"/>
      <c r="O73" s="279"/>
      <c r="P73" s="279"/>
      <c r="S73" s="279"/>
      <c r="T73" s="279"/>
      <c r="U73" s="279"/>
      <c r="V73" s="279"/>
      <c r="W73" s="279"/>
      <c r="X73" s="279"/>
      <c r="Y73" s="279"/>
    </row>
    <row r="74" customFormat="false" ht="15.75" hidden="false" customHeight="false" outlineLevel="0" collapsed="false">
      <c r="A74" s="279"/>
      <c r="B74" s="279"/>
      <c r="C74" s="279"/>
      <c r="D74" s="279"/>
      <c r="E74" s="279"/>
      <c r="F74" s="279"/>
      <c r="G74" s="279"/>
      <c r="H74" s="279"/>
      <c r="I74" s="279"/>
      <c r="J74" s="279"/>
      <c r="K74" s="279"/>
      <c r="L74" s="279"/>
      <c r="M74" s="279"/>
      <c r="N74" s="279"/>
      <c r="O74" s="279"/>
      <c r="P74" s="279"/>
      <c r="S74" s="279"/>
      <c r="T74" s="279"/>
      <c r="U74" s="279"/>
      <c r="V74" s="279"/>
      <c r="W74" s="279"/>
      <c r="X74" s="279"/>
      <c r="Y74" s="279"/>
    </row>
    <row r="75" customFormat="false" ht="15.75" hidden="false" customHeight="false" outlineLevel="0" collapsed="false">
      <c r="A75" s="279"/>
      <c r="B75" s="279"/>
      <c r="C75" s="279"/>
      <c r="D75" s="279"/>
      <c r="E75" s="279"/>
      <c r="F75" s="279"/>
      <c r="G75" s="279"/>
      <c r="H75" s="279"/>
      <c r="I75" s="279"/>
      <c r="J75" s="279"/>
      <c r="K75" s="279"/>
      <c r="L75" s="279"/>
      <c r="M75" s="279"/>
      <c r="N75" s="279"/>
      <c r="O75" s="279"/>
      <c r="P75" s="279"/>
      <c r="S75" s="279"/>
      <c r="T75" s="279"/>
      <c r="U75" s="279"/>
      <c r="V75" s="279"/>
      <c r="W75" s="279"/>
      <c r="X75" s="279"/>
      <c r="Y75" s="279"/>
    </row>
    <row r="76" customFormat="false" ht="15.75" hidden="false" customHeight="false" outlineLevel="0" collapsed="false">
      <c r="A76" s="279"/>
      <c r="B76" s="279"/>
      <c r="C76" s="279"/>
      <c r="D76" s="279"/>
      <c r="E76" s="279"/>
      <c r="F76" s="279"/>
      <c r="G76" s="279"/>
      <c r="H76" s="279"/>
      <c r="I76" s="279"/>
      <c r="J76" s="279"/>
      <c r="K76" s="279"/>
      <c r="L76" s="279"/>
      <c r="M76" s="279"/>
      <c r="N76" s="279"/>
      <c r="O76" s="279"/>
      <c r="P76" s="279"/>
      <c r="S76" s="279"/>
      <c r="T76" s="279"/>
      <c r="U76" s="279"/>
      <c r="V76" s="279"/>
      <c r="W76" s="279"/>
      <c r="X76" s="279"/>
      <c r="Y76" s="279"/>
    </row>
    <row r="77" customFormat="false" ht="15.75" hidden="false" customHeight="false" outlineLevel="0" collapsed="false">
      <c r="A77" s="279"/>
      <c r="B77" s="279"/>
      <c r="C77" s="279"/>
      <c r="D77" s="279"/>
      <c r="E77" s="279"/>
      <c r="F77" s="279"/>
      <c r="G77" s="279"/>
      <c r="H77" s="279"/>
      <c r="I77" s="279"/>
      <c r="J77" s="279"/>
      <c r="K77" s="279"/>
      <c r="L77" s="279"/>
      <c r="M77" s="279"/>
      <c r="N77" s="279"/>
      <c r="O77" s="279"/>
      <c r="P77" s="279"/>
      <c r="S77" s="279"/>
      <c r="T77" s="279"/>
      <c r="U77" s="279"/>
      <c r="V77" s="279"/>
      <c r="W77" s="279"/>
      <c r="X77" s="279"/>
      <c r="Y77" s="279"/>
    </row>
    <row r="78" customFormat="false" ht="15.75" hidden="false" customHeight="false" outlineLevel="0" collapsed="false">
      <c r="A78" s="279"/>
      <c r="B78" s="279"/>
      <c r="C78" s="279"/>
      <c r="D78" s="279"/>
      <c r="E78" s="279"/>
      <c r="F78" s="279"/>
      <c r="G78" s="279"/>
      <c r="H78" s="279"/>
      <c r="I78" s="279"/>
      <c r="J78" s="279"/>
      <c r="K78" s="279"/>
      <c r="L78" s="279"/>
      <c r="M78" s="279"/>
      <c r="N78" s="279"/>
      <c r="O78" s="279"/>
      <c r="P78" s="279"/>
      <c r="S78" s="279"/>
      <c r="T78" s="279"/>
      <c r="U78" s="279"/>
      <c r="V78" s="279"/>
      <c r="W78" s="279"/>
      <c r="X78" s="279"/>
      <c r="Y78" s="279"/>
    </row>
    <row r="79" customFormat="false" ht="15.75" hidden="false" customHeight="false" outlineLevel="0" collapsed="false">
      <c r="A79" s="279"/>
      <c r="B79" s="279"/>
      <c r="C79" s="279"/>
      <c r="D79" s="279"/>
      <c r="E79" s="279"/>
      <c r="F79" s="279"/>
      <c r="G79" s="279"/>
      <c r="H79" s="279"/>
      <c r="I79" s="279"/>
      <c r="J79" s="279"/>
      <c r="K79" s="279"/>
      <c r="L79" s="279"/>
      <c r="M79" s="279"/>
      <c r="N79" s="279"/>
      <c r="O79" s="279"/>
      <c r="P79" s="279"/>
      <c r="S79" s="279"/>
      <c r="T79" s="279"/>
      <c r="U79" s="279"/>
      <c r="V79" s="279"/>
      <c r="W79" s="279"/>
      <c r="X79" s="279"/>
      <c r="Y79" s="279"/>
    </row>
    <row r="80" customFormat="false" ht="15.75" hidden="false" customHeight="false" outlineLevel="0" collapsed="false">
      <c r="A80" s="279"/>
      <c r="B80" s="279"/>
      <c r="C80" s="279"/>
      <c r="D80" s="279"/>
      <c r="E80" s="279"/>
      <c r="F80" s="279"/>
      <c r="G80" s="279"/>
      <c r="H80" s="279"/>
      <c r="I80" s="279"/>
      <c r="J80" s="279"/>
      <c r="K80" s="279"/>
      <c r="L80" s="279"/>
      <c r="M80" s="279"/>
      <c r="N80" s="279"/>
      <c r="O80" s="279"/>
      <c r="P80" s="279"/>
      <c r="S80" s="279"/>
      <c r="T80" s="279"/>
      <c r="U80" s="279"/>
      <c r="V80" s="279"/>
      <c r="W80" s="279"/>
      <c r="X80" s="279"/>
      <c r="Y80" s="279"/>
    </row>
    <row r="81" customFormat="false" ht="15.75" hidden="false" customHeight="false" outlineLevel="0" collapsed="false">
      <c r="A81" s="279"/>
      <c r="B81" s="279"/>
      <c r="C81" s="279"/>
      <c r="D81" s="279"/>
      <c r="E81" s="279"/>
      <c r="F81" s="279"/>
      <c r="G81" s="279"/>
      <c r="H81" s="279"/>
      <c r="I81" s="279"/>
      <c r="J81" s="279"/>
      <c r="K81" s="279"/>
      <c r="L81" s="279"/>
      <c r="M81" s="279"/>
      <c r="N81" s="279"/>
      <c r="O81" s="279"/>
      <c r="P81" s="279"/>
      <c r="S81" s="279"/>
      <c r="T81" s="279"/>
      <c r="U81" s="279"/>
      <c r="V81" s="279"/>
      <c r="W81" s="279"/>
      <c r="X81" s="279"/>
      <c r="Y81" s="279"/>
    </row>
  </sheetData>
  <mergeCells count="2">
    <mergeCell ref="F18:G18"/>
    <mergeCell ref="O18:P18"/>
  </mergeCells>
  <hyperlinks>
    <hyperlink ref="F18" location="InputDataA_GeneralAssumptions!H19" display="Back"/>
    <hyperlink ref="O18" location="InputDataA_GeneralAssumptions!H28" display="Back"/>
    <hyperlink ref="G34" location="InputDataA_GeneralAssumptions!H38" display="Back"/>
    <hyperlink ref="O34" location="InputDataA_GeneralAssumptions!H47" display="Back"/>
    <hyperlink ref="W34" location="InputDataA_GeneralAssumptions!H55" display="Back"/>
    <hyperlink ref="G50" location="InputDataA_GeneralAssumptions!H59" display="Back"/>
    <hyperlink ref="O50" location="InputDataA_GeneralAssumptions!H69" display="Back"/>
    <hyperlink ref="W50" location="InputDataA_GeneralAssumptions!H79" display="Back"/>
    <hyperlink ref="G66" location="InputDataA_GeneralAssumptions!H88" display="Back"/>
    <hyperlink ref="O66" location="InputDataA_GeneralAssumptions!H105" display="Back"/>
    <hyperlink ref="W66" location="InputDataA_GeneralAssumptions!H105" display="Back"/>
    <hyperlink ref="AD66" location="InputDataA_GeneralAssumptions!H96" display="Back"/>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33"/>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C5" activeCellId="0" sqref="C5"/>
    </sheetView>
  </sheetViews>
  <sheetFormatPr defaultColWidth="8.87890625" defaultRowHeight="15.75" customHeight="false" zeroHeight="false" outlineLevelRow="0" outlineLevelCol="0"/>
  <cols>
    <col collapsed="false" customWidth="true" hidden="false" outlineLevel="0" max="1" min="1" style="0" width="1.12"/>
    <col collapsed="false" customWidth="true" hidden="false" outlineLevel="0" max="2" min="2" style="0" width="58.88"/>
    <col collapsed="false" customWidth="true" hidden="false" outlineLevel="0" max="3" min="3" style="0" width="18.63"/>
    <col collapsed="false" customWidth="true" hidden="false" outlineLevel="0" max="4" min="4" style="0" width="13.62"/>
    <col collapsed="false" customWidth="true" hidden="false" outlineLevel="0" max="5" min="5" style="0" width="14.12"/>
    <col collapsed="false" customWidth="true" hidden="false" outlineLevel="0" max="6" min="6" style="0" width="10.5"/>
    <col collapsed="false" customWidth="true" hidden="false" outlineLevel="0" max="7" min="7" style="0" width="28.12"/>
    <col collapsed="false" customWidth="true" hidden="false" outlineLevel="0" max="13" min="9" style="0" width="9.87"/>
    <col collapsed="false" customWidth="true" hidden="false" outlineLevel="0" max="14" min="14" style="0" width="9.38"/>
    <col collapsed="false" customWidth="true" hidden="true" outlineLevel="0" max="44" min="41" style="0" width="10.49"/>
    <col collapsed="false" customWidth="false" hidden="true" outlineLevel="0" max="60" min="45" style="0" width="8.88"/>
    <col collapsed="false" customWidth="true" hidden="true" outlineLevel="0" max="73" min="61" style="0" width="8.38"/>
    <col collapsed="false" customWidth="true" hidden="true" outlineLevel="0" max="75" min="74" style="0" width="5.5"/>
  </cols>
  <sheetData>
    <row r="1" customFormat="false" ht="15.75" hidden="false" customHeight="false" outlineLevel="0" collapsed="false">
      <c r="B1" s="33" t="s">
        <v>238</v>
      </c>
      <c r="AN1" s="35" t="str">
        <f aca="false">"35 hidden columns for years "&amp;AO3&amp;" to "&amp;BW3&amp;" --&gt;"</f>
        <v>35 hidden columns for years 2051 to 2085 --&gt;</v>
      </c>
    </row>
    <row r="3" customFormat="false" ht="15.75" hidden="false" customHeight="false" outlineLevel="0" collapsed="false">
      <c r="B3" s="281" t="s">
        <v>239</v>
      </c>
      <c r="C3" s="282" t="str">
        <f aca="false">DataSummary!D278</f>
        <v>WDI</v>
      </c>
      <c r="D3" s="283" t="str">
        <f aca="false">DataSummary!N4</f>
        <v>Baseline</v>
      </c>
      <c r="E3" s="284" t="str">
        <f aca="false">DataSummary!N5</f>
        <v>Scenario</v>
      </c>
      <c r="F3" s="101" t="str">
        <f aca="false">D8</f>
        <v>Automatic</v>
      </c>
      <c r="G3" s="17" t="s">
        <v>240</v>
      </c>
      <c r="H3" s="102" t="s">
        <v>117</v>
      </c>
      <c r="I3" s="182" t="n">
        <f aca="false">InputDataA_GeneralAssumptions!$D$7</f>
        <v>2019</v>
      </c>
      <c r="J3" s="104" t="n">
        <f aca="false">I3+1</f>
        <v>2020</v>
      </c>
      <c r="K3" s="104" t="n">
        <f aca="false">J3+1</f>
        <v>2021</v>
      </c>
      <c r="L3" s="104" t="n">
        <f aca="false">K3+1</f>
        <v>2022</v>
      </c>
      <c r="M3" s="104" t="n">
        <f aca="false">L3+1</f>
        <v>2023</v>
      </c>
      <c r="N3" s="104" t="n">
        <f aca="false">M3+1</f>
        <v>2024</v>
      </c>
      <c r="O3" s="104" t="n">
        <f aca="false">N3+1</f>
        <v>2025</v>
      </c>
      <c r="P3" s="104" t="n">
        <f aca="false">O3+1</f>
        <v>2026</v>
      </c>
      <c r="Q3" s="104" t="n">
        <f aca="false">P3+1</f>
        <v>2027</v>
      </c>
      <c r="R3" s="104" t="n">
        <f aca="false">Q3+1</f>
        <v>2028</v>
      </c>
      <c r="S3" s="104" t="n">
        <f aca="false">R3+1</f>
        <v>2029</v>
      </c>
      <c r="T3" s="104" t="n">
        <f aca="false">S3+1</f>
        <v>2030</v>
      </c>
      <c r="U3" s="104" t="n">
        <f aca="false">T3+1</f>
        <v>2031</v>
      </c>
      <c r="V3" s="104" t="n">
        <f aca="false">U3+1</f>
        <v>2032</v>
      </c>
      <c r="W3" s="104" t="n">
        <f aca="false">V3+1</f>
        <v>2033</v>
      </c>
      <c r="X3" s="104" t="n">
        <f aca="false">W3+1</f>
        <v>2034</v>
      </c>
      <c r="Y3" s="104" t="n">
        <f aca="false">X3+1</f>
        <v>2035</v>
      </c>
      <c r="Z3" s="104" t="n">
        <f aca="false">Y3+1</f>
        <v>2036</v>
      </c>
      <c r="AA3" s="104" t="n">
        <f aca="false">Z3+1</f>
        <v>2037</v>
      </c>
      <c r="AB3" s="104" t="n">
        <f aca="false">AA3+1</f>
        <v>2038</v>
      </c>
      <c r="AC3" s="104" t="n">
        <f aca="false">AB3+1</f>
        <v>2039</v>
      </c>
      <c r="AD3" s="104" t="n">
        <f aca="false">AC3+1</f>
        <v>2040</v>
      </c>
      <c r="AE3" s="104" t="n">
        <f aca="false">AD3+1</f>
        <v>2041</v>
      </c>
      <c r="AF3" s="104" t="n">
        <f aca="false">AE3+1</f>
        <v>2042</v>
      </c>
      <c r="AG3" s="104" t="n">
        <f aca="false">AF3+1</f>
        <v>2043</v>
      </c>
      <c r="AH3" s="104" t="n">
        <f aca="false">AG3+1</f>
        <v>2044</v>
      </c>
      <c r="AI3" s="104" t="n">
        <f aca="false">AH3+1</f>
        <v>2045</v>
      </c>
      <c r="AJ3" s="104" t="n">
        <f aca="false">AI3+1</f>
        <v>2046</v>
      </c>
      <c r="AK3" s="104" t="n">
        <f aca="false">AJ3+1</f>
        <v>2047</v>
      </c>
      <c r="AL3" s="104" t="n">
        <f aca="false">AK3+1</f>
        <v>2048</v>
      </c>
      <c r="AM3" s="104" t="n">
        <f aca="false">AL3+1</f>
        <v>2049</v>
      </c>
      <c r="AN3" s="104" t="n">
        <f aca="false">AM3+1</f>
        <v>2050</v>
      </c>
      <c r="AO3" s="104" t="n">
        <f aca="false">AN3+1</f>
        <v>2051</v>
      </c>
      <c r="AP3" s="104" t="n">
        <f aca="false">AO3+1</f>
        <v>2052</v>
      </c>
      <c r="AQ3" s="104" t="n">
        <f aca="false">AP3+1</f>
        <v>2053</v>
      </c>
      <c r="AR3" s="104" t="n">
        <f aca="false">AQ3+1</f>
        <v>2054</v>
      </c>
      <c r="AS3" s="105" t="n">
        <f aca="false">AR3+1</f>
        <v>2055</v>
      </c>
      <c r="AT3" s="104" t="n">
        <f aca="false">AS3+1</f>
        <v>2056</v>
      </c>
      <c r="AU3" s="104" t="n">
        <f aca="false">AT3+1</f>
        <v>2057</v>
      </c>
      <c r="AV3" s="104" t="n">
        <f aca="false">AU3+1</f>
        <v>2058</v>
      </c>
      <c r="AW3" s="104" t="n">
        <f aca="false">AV3+1</f>
        <v>2059</v>
      </c>
      <c r="AX3" s="104" t="n">
        <f aca="false">AW3+1</f>
        <v>2060</v>
      </c>
      <c r="AY3" s="104" t="n">
        <f aca="false">AX3+1</f>
        <v>2061</v>
      </c>
      <c r="AZ3" s="104" t="n">
        <f aca="false">AY3+1</f>
        <v>2062</v>
      </c>
      <c r="BA3" s="104" t="n">
        <f aca="false">AZ3+1</f>
        <v>2063</v>
      </c>
      <c r="BB3" s="104" t="n">
        <f aca="false">BA3+1</f>
        <v>2064</v>
      </c>
      <c r="BC3" s="104" t="n">
        <f aca="false">BB3+1</f>
        <v>2065</v>
      </c>
      <c r="BD3" s="104" t="n">
        <f aca="false">BC3+1</f>
        <v>2066</v>
      </c>
      <c r="BE3" s="104" t="n">
        <f aca="false">BD3+1</f>
        <v>2067</v>
      </c>
      <c r="BF3" s="104" t="n">
        <f aca="false">BE3+1</f>
        <v>2068</v>
      </c>
      <c r="BG3" s="104" t="n">
        <f aca="false">BF3+1</f>
        <v>2069</v>
      </c>
      <c r="BH3" s="104" t="n">
        <f aca="false">BG3+1</f>
        <v>2070</v>
      </c>
      <c r="BI3" s="104" t="n">
        <f aca="false">BH3+1</f>
        <v>2071</v>
      </c>
      <c r="BJ3" s="104" t="n">
        <f aca="false">BI3+1</f>
        <v>2072</v>
      </c>
      <c r="BK3" s="104" t="n">
        <f aca="false">BJ3+1</f>
        <v>2073</v>
      </c>
      <c r="BL3" s="104" t="n">
        <f aca="false">BK3+1</f>
        <v>2074</v>
      </c>
      <c r="BM3" s="104" t="n">
        <f aca="false">BL3+1</f>
        <v>2075</v>
      </c>
      <c r="BN3" s="104" t="n">
        <f aca="false">BM3+1</f>
        <v>2076</v>
      </c>
      <c r="BO3" s="104" t="n">
        <f aca="false">BN3+1</f>
        <v>2077</v>
      </c>
      <c r="BP3" s="104" t="n">
        <f aca="false">BO3+1</f>
        <v>2078</v>
      </c>
      <c r="BQ3" s="104" t="n">
        <f aca="false">BP3+1</f>
        <v>2079</v>
      </c>
      <c r="BR3" s="104" t="n">
        <f aca="false">BQ3+1</f>
        <v>2080</v>
      </c>
      <c r="BS3" s="104" t="n">
        <f aca="false">BR3+1</f>
        <v>2081</v>
      </c>
      <c r="BT3" s="104" t="n">
        <f aca="false">BS3+1</f>
        <v>2082</v>
      </c>
      <c r="BU3" s="104" t="n">
        <f aca="false">BT3+1</f>
        <v>2083</v>
      </c>
      <c r="BV3" s="104" t="n">
        <f aca="false">BU3+1</f>
        <v>2084</v>
      </c>
      <c r="BW3" s="105" t="n">
        <f aca="false">BV3+1</f>
        <v>2085</v>
      </c>
    </row>
    <row r="4" customFormat="false" ht="15.75" hidden="false" customHeight="false" outlineLevel="0" collapsed="false">
      <c r="B4" s="285" t="s">
        <v>241</v>
      </c>
      <c r="C4" s="286" t="s">
        <v>100</v>
      </c>
      <c r="D4" s="75" t="n">
        <v>0.31</v>
      </c>
      <c r="E4" s="75" t="n">
        <v>0.31</v>
      </c>
      <c r="F4" s="106" t="str">
        <f aca="false">DataSummary!N4</f>
        <v>Baseline</v>
      </c>
      <c r="G4" s="107" t="s">
        <v>120</v>
      </c>
      <c r="H4" s="108" t="s">
        <v>100</v>
      </c>
      <c r="I4" s="109" t="n">
        <f aca="false">I5</f>
        <v>0.31</v>
      </c>
      <c r="J4" s="121" t="n">
        <v>0.25</v>
      </c>
      <c r="K4" s="121" t="n">
        <v>0.25</v>
      </c>
      <c r="L4" s="121" t="n">
        <v>0.25</v>
      </c>
      <c r="M4" s="121" t="n">
        <v>0.25</v>
      </c>
      <c r="N4" s="121" t="n">
        <v>0.25</v>
      </c>
      <c r="O4" s="121" t="n">
        <v>0.25</v>
      </c>
      <c r="P4" s="121" t="n">
        <v>0.25</v>
      </c>
      <c r="Q4" s="121" t="n">
        <v>0.25</v>
      </c>
      <c r="R4" s="121" t="n">
        <v>0.25</v>
      </c>
      <c r="S4" s="121" t="n">
        <v>0.25</v>
      </c>
      <c r="T4" s="121" t="n">
        <v>0.25</v>
      </c>
      <c r="U4" s="121" t="n">
        <v>0.25</v>
      </c>
      <c r="V4" s="121" t="n">
        <v>0.25</v>
      </c>
      <c r="W4" s="121" t="n">
        <v>0.25</v>
      </c>
      <c r="X4" s="121" t="n">
        <v>0.25</v>
      </c>
      <c r="Y4" s="121" t="n">
        <v>0.25</v>
      </c>
      <c r="Z4" s="121" t="n">
        <v>0.25</v>
      </c>
      <c r="AA4" s="121" t="n">
        <v>0.25</v>
      </c>
      <c r="AB4" s="121" t="n">
        <v>0.25</v>
      </c>
      <c r="AC4" s="121" t="n">
        <v>0.25</v>
      </c>
      <c r="AD4" s="121" t="n">
        <v>0.25</v>
      </c>
      <c r="AE4" s="121" t="n">
        <v>0.25</v>
      </c>
      <c r="AF4" s="121" t="n">
        <v>0.25</v>
      </c>
      <c r="AG4" s="121" t="n">
        <v>0.25</v>
      </c>
      <c r="AH4" s="121" t="n">
        <v>0.25</v>
      </c>
      <c r="AI4" s="121" t="n">
        <v>0.25</v>
      </c>
      <c r="AJ4" s="121" t="n">
        <v>0.25</v>
      </c>
      <c r="AK4" s="121" t="n">
        <v>0.25</v>
      </c>
      <c r="AL4" s="121" t="n">
        <v>0.25</v>
      </c>
      <c r="AM4" s="121" t="n">
        <v>0.25</v>
      </c>
      <c r="AN4" s="121" t="n">
        <v>0.25</v>
      </c>
      <c r="AO4" s="121" t="n">
        <v>0.25</v>
      </c>
      <c r="AP4" s="121" t="n">
        <v>0.25</v>
      </c>
      <c r="AQ4" s="121" t="n">
        <v>0.25</v>
      </c>
      <c r="AR4" s="121" t="n">
        <v>0.25</v>
      </c>
      <c r="AS4" s="122" t="n">
        <v>0.25</v>
      </c>
      <c r="AT4" s="121" t="n">
        <f aca="false">AS4</f>
        <v>0.25</v>
      </c>
      <c r="AU4" s="121" t="n">
        <f aca="false">AT4</f>
        <v>0.25</v>
      </c>
      <c r="AV4" s="121" t="n">
        <f aca="false">AU4</f>
        <v>0.25</v>
      </c>
      <c r="AW4" s="121" t="n">
        <f aca="false">AV4</f>
        <v>0.25</v>
      </c>
      <c r="AX4" s="121" t="n">
        <f aca="false">AW4</f>
        <v>0.25</v>
      </c>
      <c r="AY4" s="121" t="n">
        <f aca="false">AX4</f>
        <v>0.25</v>
      </c>
      <c r="AZ4" s="121" t="n">
        <f aca="false">AY4</f>
        <v>0.25</v>
      </c>
      <c r="BA4" s="121" t="n">
        <f aca="false">AZ4</f>
        <v>0.25</v>
      </c>
      <c r="BB4" s="121" t="n">
        <f aca="false">BA4</f>
        <v>0.25</v>
      </c>
      <c r="BC4" s="121" t="n">
        <f aca="false">BB4</f>
        <v>0.25</v>
      </c>
      <c r="BD4" s="121" t="n">
        <f aca="false">BC4</f>
        <v>0.25</v>
      </c>
      <c r="BE4" s="121" t="n">
        <f aca="false">BD4</f>
        <v>0.25</v>
      </c>
      <c r="BF4" s="121" t="n">
        <f aca="false">BE4</f>
        <v>0.25</v>
      </c>
      <c r="BG4" s="121" t="n">
        <f aca="false">BF4</f>
        <v>0.25</v>
      </c>
      <c r="BH4" s="121" t="n">
        <f aca="false">BG4</f>
        <v>0.25</v>
      </c>
      <c r="BI4" s="121" t="n">
        <f aca="false">BH4</f>
        <v>0.25</v>
      </c>
      <c r="BJ4" s="121" t="n">
        <f aca="false">BI4</f>
        <v>0.25</v>
      </c>
      <c r="BK4" s="121" t="n">
        <f aca="false">BJ4</f>
        <v>0.25</v>
      </c>
      <c r="BL4" s="121" t="n">
        <f aca="false">BK4</f>
        <v>0.25</v>
      </c>
      <c r="BM4" s="121" t="n">
        <f aca="false">BL4</f>
        <v>0.25</v>
      </c>
      <c r="BN4" s="121" t="n">
        <f aca="false">BM4</f>
        <v>0.25</v>
      </c>
      <c r="BO4" s="121" t="n">
        <f aca="false">BN4</f>
        <v>0.25</v>
      </c>
      <c r="BP4" s="121" t="n">
        <f aca="false">BO4</f>
        <v>0.25</v>
      </c>
      <c r="BQ4" s="121" t="n">
        <f aca="false">BP4</f>
        <v>0.25</v>
      </c>
      <c r="BR4" s="121" t="n">
        <f aca="false">BQ4</f>
        <v>0.25</v>
      </c>
      <c r="BS4" s="121" t="n">
        <f aca="false">BR4</f>
        <v>0.25</v>
      </c>
      <c r="BT4" s="121" t="n">
        <f aca="false">BS4</f>
        <v>0.25</v>
      </c>
      <c r="BU4" s="121" t="n">
        <f aca="false">BT4</f>
        <v>0.25</v>
      </c>
      <c r="BV4" s="121" t="n">
        <f aca="false">BU4</f>
        <v>0.25</v>
      </c>
      <c r="BW4" s="122" t="n">
        <f aca="false">BV4</f>
        <v>0.25</v>
      </c>
    </row>
    <row r="5" customFormat="false" ht="15.75" hidden="false" customHeight="false" outlineLevel="0" collapsed="false">
      <c r="B5" s="285" t="str">
        <f aca="false">"Initial Investment Ratio, pre-loaded from "&amp;DataSummary!D278&amp;" --&gt;"</f>
        <v>Initial Investment Ratio, pre-loaded from WDI --&gt;</v>
      </c>
      <c r="C5" s="77" t="s">
        <v>111</v>
      </c>
      <c r="D5" s="240" t="n">
        <f aca="false">IF(ISNUMBER(IF(InputDataA_GeneralAssumptions!D7&gt;202020,".",DataSummary!B278))=TRUE(),IF(InputDataA_GeneralAssumptions!D7&gt;2020,".",DataSummary!B278),".")</f>
        <v>0.357564836740494</v>
      </c>
      <c r="E5" s="240"/>
      <c r="F5" s="106"/>
      <c r="G5" s="111" t="s">
        <v>124</v>
      </c>
      <c r="H5" s="112" t="str">
        <f aca="false">H4</f>
        <v>(e.g. 0.40)</v>
      </c>
      <c r="I5" s="26" t="n">
        <f aca="false">D6</f>
        <v>0.31</v>
      </c>
      <c r="J5" s="26" t="n">
        <f aca="false">IF(Submodel1!F4&gt;InputDataB_ModelSpecAssumptions!$D$10,InputDataB_ModelSpecAssumptions!$D$9,I5+(InputDataB_ModelSpecAssumptions!$D$9-$I$5)/(InputDataB_ModelSpecAssumptions!$D$10-InputDataA_GeneralAssumptions!$D$7))</f>
        <v>0.31</v>
      </c>
      <c r="K5" s="26" t="n">
        <f aca="false">IF(Submodel1!G4&gt;InputDataB_ModelSpecAssumptions!$D$10,InputDataB_ModelSpecAssumptions!$D$9,J5+(InputDataB_ModelSpecAssumptions!$D$9-$I$5)/(InputDataB_ModelSpecAssumptions!$D$10-InputDataA_GeneralAssumptions!$D$7))</f>
        <v>0.31</v>
      </c>
      <c r="L5" s="26" t="n">
        <f aca="false">IF(Submodel1!H4&gt;InputDataB_ModelSpecAssumptions!$D$10,InputDataB_ModelSpecAssumptions!$D$9,K5+(InputDataB_ModelSpecAssumptions!$D$9-$I$5)/(InputDataB_ModelSpecAssumptions!$D$10-InputDataA_GeneralAssumptions!$D$7))</f>
        <v>0.31</v>
      </c>
      <c r="M5" s="26" t="n">
        <f aca="false">IF(Submodel1!I4&gt;InputDataB_ModelSpecAssumptions!$D$10,InputDataB_ModelSpecAssumptions!$D$9,L5+(InputDataB_ModelSpecAssumptions!$D$9-$I$5)/(InputDataB_ModelSpecAssumptions!$D$10-InputDataA_GeneralAssumptions!$D$7))</f>
        <v>0.31</v>
      </c>
      <c r="N5" s="26" t="n">
        <f aca="false">IF(Submodel1!J4&gt;InputDataB_ModelSpecAssumptions!$D$10,InputDataB_ModelSpecAssumptions!$D$9,M5+(InputDataB_ModelSpecAssumptions!$D$9-$I$5)/(InputDataB_ModelSpecAssumptions!$D$10-InputDataA_GeneralAssumptions!$D$7))</f>
        <v>0.31</v>
      </c>
      <c r="O5" s="26" t="n">
        <f aca="false">IF(Submodel1!K4&gt;InputDataB_ModelSpecAssumptions!$D$10,InputDataB_ModelSpecAssumptions!$D$9,N5+(InputDataB_ModelSpecAssumptions!$D$9-$I$5)/(InputDataB_ModelSpecAssumptions!$D$10-InputDataA_GeneralAssumptions!$D$7))</f>
        <v>0.31</v>
      </c>
      <c r="P5" s="26" t="n">
        <f aca="false">IF(Submodel1!L4&gt;InputDataB_ModelSpecAssumptions!$D$10,InputDataB_ModelSpecAssumptions!$D$9,O5+(InputDataB_ModelSpecAssumptions!$D$9-$I$5)/(InputDataB_ModelSpecAssumptions!$D$10-InputDataA_GeneralAssumptions!$D$7))</f>
        <v>0.31</v>
      </c>
      <c r="Q5" s="26" t="n">
        <f aca="false">IF(Submodel1!M4&gt;InputDataB_ModelSpecAssumptions!$D$10,InputDataB_ModelSpecAssumptions!$D$9,P5+(InputDataB_ModelSpecAssumptions!$D$9-$I$5)/(InputDataB_ModelSpecAssumptions!$D$10-InputDataA_GeneralAssumptions!$D$7))</f>
        <v>0.31</v>
      </c>
      <c r="R5" s="26" t="n">
        <f aca="false">IF(Submodel1!N4&gt;InputDataB_ModelSpecAssumptions!$D$10,InputDataB_ModelSpecAssumptions!$D$9,Q5+(InputDataB_ModelSpecAssumptions!$D$9-$I$5)/(InputDataB_ModelSpecAssumptions!$D$10-InputDataA_GeneralAssumptions!$D$7))</f>
        <v>0.31</v>
      </c>
      <c r="S5" s="26" t="n">
        <f aca="false">IF(Submodel1!O4&gt;InputDataB_ModelSpecAssumptions!$D$10,InputDataB_ModelSpecAssumptions!$D$9,R5+(InputDataB_ModelSpecAssumptions!$D$9-$I$5)/(InputDataB_ModelSpecAssumptions!$D$10-InputDataA_GeneralAssumptions!$D$7))</f>
        <v>0.31</v>
      </c>
      <c r="T5" s="26" t="n">
        <f aca="false">IF(Submodel1!P4&gt;InputDataB_ModelSpecAssumptions!$D$10,InputDataB_ModelSpecAssumptions!$D$9,S5+(InputDataB_ModelSpecAssumptions!$D$9-$I$5)/(InputDataB_ModelSpecAssumptions!$D$10-InputDataA_GeneralAssumptions!$D$7))</f>
        <v>0.31</v>
      </c>
      <c r="U5" s="26" t="n">
        <f aca="false">IF(Submodel1!Q4&gt;InputDataB_ModelSpecAssumptions!$D$10,InputDataB_ModelSpecAssumptions!$D$9,T5+(InputDataB_ModelSpecAssumptions!$D$9-$I$5)/(InputDataB_ModelSpecAssumptions!$D$10-InputDataA_GeneralAssumptions!$D$7))</f>
        <v>0.31</v>
      </c>
      <c r="V5" s="26" t="n">
        <f aca="false">IF(Submodel1!R4&gt;InputDataB_ModelSpecAssumptions!$D$10,InputDataB_ModelSpecAssumptions!$D$9,U5+(InputDataB_ModelSpecAssumptions!$D$9-$I$5)/(InputDataB_ModelSpecAssumptions!$D$10-InputDataA_GeneralAssumptions!$D$7))</f>
        <v>0.31</v>
      </c>
      <c r="W5" s="26" t="n">
        <f aca="false">IF(Submodel1!S4&gt;InputDataB_ModelSpecAssumptions!$D$10,InputDataB_ModelSpecAssumptions!$D$9,V5+(InputDataB_ModelSpecAssumptions!$D$9-$I$5)/(InputDataB_ModelSpecAssumptions!$D$10-InputDataA_GeneralAssumptions!$D$7))</f>
        <v>0.31</v>
      </c>
      <c r="X5" s="26" t="n">
        <f aca="false">IF(Submodel1!T4&gt;InputDataB_ModelSpecAssumptions!$D$10,InputDataB_ModelSpecAssumptions!$D$9,W5+(InputDataB_ModelSpecAssumptions!$D$9-$I$5)/(InputDataB_ModelSpecAssumptions!$D$10-InputDataA_GeneralAssumptions!$D$7))</f>
        <v>0.31</v>
      </c>
      <c r="Y5" s="26" t="n">
        <f aca="false">IF(Submodel1!U4&gt;InputDataB_ModelSpecAssumptions!$D$10,InputDataB_ModelSpecAssumptions!$D$9,X5+(InputDataB_ModelSpecAssumptions!$D$9-$I$5)/(InputDataB_ModelSpecAssumptions!$D$10-InputDataA_GeneralAssumptions!$D$7))</f>
        <v>0.31</v>
      </c>
      <c r="Z5" s="26" t="n">
        <f aca="false">IF(Submodel1!V4&gt;InputDataB_ModelSpecAssumptions!$D$10,InputDataB_ModelSpecAssumptions!$D$9,Y5+(InputDataB_ModelSpecAssumptions!$D$9-$I$5)/(InputDataB_ModelSpecAssumptions!$D$10-InputDataA_GeneralAssumptions!$D$7))</f>
        <v>0.31</v>
      </c>
      <c r="AA5" s="26" t="n">
        <f aca="false">IF(Submodel1!W4&gt;InputDataB_ModelSpecAssumptions!$D$10,InputDataB_ModelSpecAssumptions!$D$9,Z5+(InputDataB_ModelSpecAssumptions!$D$9-$I$5)/(InputDataB_ModelSpecAssumptions!$D$10-InputDataA_GeneralAssumptions!$D$7))</f>
        <v>0.31</v>
      </c>
      <c r="AB5" s="26" t="n">
        <f aca="false">IF(Submodel1!X4&gt;InputDataB_ModelSpecAssumptions!$D$10,InputDataB_ModelSpecAssumptions!$D$9,AA5+(InputDataB_ModelSpecAssumptions!$D$9-$I$5)/(InputDataB_ModelSpecAssumptions!$D$10-InputDataA_GeneralAssumptions!$D$7))</f>
        <v>0.31</v>
      </c>
      <c r="AC5" s="26" t="n">
        <f aca="false">IF(Submodel1!Y4&gt;InputDataB_ModelSpecAssumptions!$D$10,InputDataB_ModelSpecAssumptions!$D$9,AB5+(InputDataB_ModelSpecAssumptions!$D$9-$I$5)/(InputDataB_ModelSpecAssumptions!$D$10-InputDataA_GeneralAssumptions!$D$7))</f>
        <v>0.31</v>
      </c>
      <c r="AD5" s="26" t="n">
        <f aca="false">IF(Submodel1!Z4&gt;InputDataB_ModelSpecAssumptions!$D$10,InputDataB_ModelSpecAssumptions!$D$9,AC5+(InputDataB_ModelSpecAssumptions!$D$9-$I$5)/(InputDataB_ModelSpecAssumptions!$D$10-InputDataA_GeneralAssumptions!$D$7))</f>
        <v>0.31</v>
      </c>
      <c r="AE5" s="26" t="n">
        <f aca="false">IF(Submodel1!AA4&gt;InputDataB_ModelSpecAssumptions!$D$10,InputDataB_ModelSpecAssumptions!$D$9,AD5+(InputDataB_ModelSpecAssumptions!$D$9-$I$5)/(InputDataB_ModelSpecAssumptions!$D$10-InputDataA_GeneralAssumptions!$D$7))</f>
        <v>0.31</v>
      </c>
      <c r="AF5" s="26" t="n">
        <f aca="false">IF(Submodel1!AB4&gt;InputDataB_ModelSpecAssumptions!$D$10,InputDataB_ModelSpecAssumptions!$D$9,AE5+(InputDataB_ModelSpecAssumptions!$D$9-$I$5)/(InputDataB_ModelSpecAssumptions!$D$10-InputDataA_GeneralAssumptions!$D$7))</f>
        <v>0.31</v>
      </c>
      <c r="AG5" s="26" t="n">
        <f aca="false">IF(Submodel1!AC4&gt;InputDataB_ModelSpecAssumptions!$D$10,InputDataB_ModelSpecAssumptions!$D$9,AF5+(InputDataB_ModelSpecAssumptions!$D$9-$I$5)/(InputDataB_ModelSpecAssumptions!$D$10-InputDataA_GeneralAssumptions!$D$7))</f>
        <v>0.31</v>
      </c>
      <c r="AH5" s="26" t="n">
        <f aca="false">IF(Submodel1!AD4&gt;InputDataB_ModelSpecAssumptions!$D$10,InputDataB_ModelSpecAssumptions!$D$9,AG5+(InputDataB_ModelSpecAssumptions!$D$9-$I$5)/(InputDataB_ModelSpecAssumptions!$D$10-InputDataA_GeneralAssumptions!$D$7))</f>
        <v>0.31</v>
      </c>
      <c r="AI5" s="26" t="n">
        <f aca="false">IF(Submodel1!AE4&gt;InputDataB_ModelSpecAssumptions!$D$10,InputDataB_ModelSpecAssumptions!$D$9,AH5+(InputDataB_ModelSpecAssumptions!$D$9-$I$5)/(InputDataB_ModelSpecAssumptions!$D$10-InputDataA_GeneralAssumptions!$D$7))</f>
        <v>0.31</v>
      </c>
      <c r="AJ5" s="26" t="n">
        <f aca="false">IF(Submodel1!AF4&gt;InputDataB_ModelSpecAssumptions!$D$10,InputDataB_ModelSpecAssumptions!$D$9,AI5+(InputDataB_ModelSpecAssumptions!$D$9-$I$5)/(InputDataB_ModelSpecAssumptions!$D$10-InputDataA_GeneralAssumptions!$D$7))</f>
        <v>0.31</v>
      </c>
      <c r="AK5" s="26" t="n">
        <f aca="false">IF(Submodel1!AG4&gt;InputDataB_ModelSpecAssumptions!$D$10,InputDataB_ModelSpecAssumptions!$D$9,AJ5+(InputDataB_ModelSpecAssumptions!$D$9-$I$5)/(InputDataB_ModelSpecAssumptions!$D$10-InputDataA_GeneralAssumptions!$D$7))</f>
        <v>0.31</v>
      </c>
      <c r="AL5" s="26" t="n">
        <f aca="false">IF(Submodel1!AH4&gt;InputDataB_ModelSpecAssumptions!$D$10,InputDataB_ModelSpecAssumptions!$D$9,AK5+(InputDataB_ModelSpecAssumptions!$D$9-$I$5)/(InputDataB_ModelSpecAssumptions!$D$10-InputDataA_GeneralAssumptions!$D$7))</f>
        <v>0.31</v>
      </c>
      <c r="AM5" s="26" t="n">
        <f aca="false">IF(Submodel1!AI4&gt;InputDataB_ModelSpecAssumptions!$D$10,InputDataB_ModelSpecAssumptions!$D$9,AL5+(InputDataB_ModelSpecAssumptions!$D$9-$I$5)/(InputDataB_ModelSpecAssumptions!$D$10-InputDataA_GeneralAssumptions!$D$7))</f>
        <v>0.31</v>
      </c>
      <c r="AN5" s="26" t="n">
        <f aca="false">IF(Submodel1!AJ4&gt;InputDataB_ModelSpecAssumptions!$D$10,InputDataB_ModelSpecAssumptions!$D$9,AM5+(InputDataB_ModelSpecAssumptions!$D$9-$I$5)/(InputDataB_ModelSpecAssumptions!$D$10-InputDataA_GeneralAssumptions!$D$7))</f>
        <v>0.31</v>
      </c>
      <c r="AO5" s="26" t="n">
        <f aca="false">IF(Submodel1!AK4&gt;InputDataB_ModelSpecAssumptions!$D$10,InputDataB_ModelSpecAssumptions!$D$9,AN5+(InputDataB_ModelSpecAssumptions!$D$9-$I$5)/(InputDataB_ModelSpecAssumptions!$D$10-InputDataA_GeneralAssumptions!$D$7))</f>
        <v>0.31</v>
      </c>
      <c r="AP5" s="26" t="n">
        <f aca="false">IF(Submodel1!AL4&gt;InputDataB_ModelSpecAssumptions!$D$10,InputDataB_ModelSpecAssumptions!$D$9,AO5+(InputDataB_ModelSpecAssumptions!$D$9-$I$5)/(InputDataB_ModelSpecAssumptions!$D$10-InputDataA_GeneralAssumptions!$D$7))</f>
        <v>0.31</v>
      </c>
      <c r="AQ5" s="26" t="n">
        <f aca="false">IF(Submodel1!AM4&gt;InputDataB_ModelSpecAssumptions!$D$10,InputDataB_ModelSpecAssumptions!$D$9,AP5+(InputDataB_ModelSpecAssumptions!$D$9-$I$5)/(InputDataB_ModelSpecAssumptions!$D$10-InputDataA_GeneralAssumptions!$D$7))</f>
        <v>0.31</v>
      </c>
      <c r="AR5" s="26" t="n">
        <f aca="false">IF(Submodel1!AN4&gt;InputDataB_ModelSpecAssumptions!$D$10,InputDataB_ModelSpecAssumptions!$D$9,AQ5+(InputDataB_ModelSpecAssumptions!$D$9-$I$5)/(InputDataB_ModelSpecAssumptions!$D$10-InputDataA_GeneralAssumptions!$D$7))</f>
        <v>0.31</v>
      </c>
      <c r="AS5" s="26" t="n">
        <f aca="false">IF(Submodel1!AO4&gt;InputDataB_ModelSpecAssumptions!$D$10,InputDataB_ModelSpecAssumptions!$D$9,AR5+(InputDataB_ModelSpecAssumptions!$D$9-$I$5)/(InputDataB_ModelSpecAssumptions!$D$10-InputDataA_GeneralAssumptions!$D$7))</f>
        <v>0.31</v>
      </c>
      <c r="AT5" s="26" t="n">
        <f aca="false">IF(Submodel1!AP4&gt;InputDataB_ModelSpecAssumptions!$D$10,InputDataB_ModelSpecAssumptions!$D$9,AS5+(InputDataB_ModelSpecAssumptions!$D$9-$I$5)/(InputDataB_ModelSpecAssumptions!$D$10-InputDataA_GeneralAssumptions!$D$7))</f>
        <v>0.31</v>
      </c>
      <c r="AU5" s="26" t="n">
        <f aca="false">IF(Submodel1!AQ4&gt;InputDataB_ModelSpecAssumptions!$D$10,InputDataB_ModelSpecAssumptions!$D$9,AT5+(InputDataB_ModelSpecAssumptions!$D$9-$I$5)/(InputDataB_ModelSpecAssumptions!$D$10-InputDataA_GeneralAssumptions!$D$7))</f>
        <v>0.31</v>
      </c>
      <c r="AV5" s="26" t="n">
        <f aca="false">IF(Submodel1!AR4&gt;InputDataB_ModelSpecAssumptions!$D$10,InputDataB_ModelSpecAssumptions!$D$9,AU5+(InputDataB_ModelSpecAssumptions!$D$9-$I$5)/(InputDataB_ModelSpecAssumptions!$D$10-InputDataA_GeneralAssumptions!$D$7))</f>
        <v>0.31</v>
      </c>
      <c r="AW5" s="26" t="n">
        <f aca="false">IF(Submodel1!AS4&gt;InputDataB_ModelSpecAssumptions!$D$10,InputDataB_ModelSpecAssumptions!$D$9,AV5+(InputDataB_ModelSpecAssumptions!$D$9-$I$5)/(InputDataB_ModelSpecAssumptions!$D$10-InputDataA_GeneralAssumptions!$D$7))</f>
        <v>0.31</v>
      </c>
      <c r="AX5" s="26" t="n">
        <f aca="false">IF(Submodel1!AT4&gt;InputDataB_ModelSpecAssumptions!$D$10,InputDataB_ModelSpecAssumptions!$D$9,AW5+(InputDataB_ModelSpecAssumptions!$D$9-$I$5)/(InputDataB_ModelSpecAssumptions!$D$10-InputDataA_GeneralAssumptions!$D$7))</f>
        <v>0.31</v>
      </c>
      <c r="AY5" s="26" t="n">
        <f aca="false">IF(Submodel1!AU4&gt;InputDataB_ModelSpecAssumptions!$D$10,InputDataB_ModelSpecAssumptions!$D$9,AX5+(InputDataB_ModelSpecAssumptions!$D$9-$I$5)/(InputDataB_ModelSpecAssumptions!$D$10-InputDataA_GeneralAssumptions!$D$7))</f>
        <v>0.31</v>
      </c>
      <c r="AZ5" s="26" t="n">
        <f aca="false">IF(Submodel1!AV4&gt;InputDataB_ModelSpecAssumptions!$D$10,InputDataB_ModelSpecAssumptions!$D$9,AY5+(InputDataB_ModelSpecAssumptions!$D$9-$I$5)/(InputDataB_ModelSpecAssumptions!$D$10-InputDataA_GeneralAssumptions!$D$7))</f>
        <v>0.31</v>
      </c>
      <c r="BA5" s="26" t="n">
        <f aca="false">IF(Submodel1!AW4&gt;InputDataB_ModelSpecAssumptions!$D$10,InputDataB_ModelSpecAssumptions!$D$9,AZ5+(InputDataB_ModelSpecAssumptions!$D$9-$I$5)/(InputDataB_ModelSpecAssumptions!$D$10-InputDataA_GeneralAssumptions!$D$7))</f>
        <v>0.31</v>
      </c>
      <c r="BB5" s="26" t="n">
        <f aca="false">IF(Submodel1!AX4&gt;InputDataB_ModelSpecAssumptions!$D$10,InputDataB_ModelSpecAssumptions!$D$9,BA5+(InputDataB_ModelSpecAssumptions!$D$9-$I$5)/(InputDataB_ModelSpecAssumptions!$D$10-InputDataA_GeneralAssumptions!$D$7))</f>
        <v>0.31</v>
      </c>
      <c r="BC5" s="26" t="n">
        <f aca="false">IF(Submodel1!AY4&gt;InputDataB_ModelSpecAssumptions!$D$10,InputDataB_ModelSpecAssumptions!$D$9,BB5+(InputDataB_ModelSpecAssumptions!$D$9-$I$5)/(InputDataB_ModelSpecAssumptions!$D$10-InputDataA_GeneralAssumptions!$D$7))</f>
        <v>0.31</v>
      </c>
      <c r="BD5" s="26" t="n">
        <f aca="false">IF(Submodel1!AZ4&gt;InputDataB_ModelSpecAssumptions!$D$10,InputDataB_ModelSpecAssumptions!$D$9,BC5+(InputDataB_ModelSpecAssumptions!$D$9-$I$5)/(InputDataB_ModelSpecAssumptions!$D$10-InputDataA_GeneralAssumptions!$D$7))</f>
        <v>0.31</v>
      </c>
      <c r="BE5" s="26" t="n">
        <f aca="false">IF(Submodel1!BA4&gt;InputDataB_ModelSpecAssumptions!$D$10,InputDataB_ModelSpecAssumptions!$D$9,BD5+(InputDataB_ModelSpecAssumptions!$D$9-$I$5)/(InputDataB_ModelSpecAssumptions!$D$10-InputDataA_GeneralAssumptions!$D$7))</f>
        <v>0.31</v>
      </c>
      <c r="BF5" s="26" t="n">
        <f aca="false">IF(Submodel1!BB4&gt;InputDataB_ModelSpecAssumptions!$D$10,InputDataB_ModelSpecAssumptions!$D$9,BE5+(InputDataB_ModelSpecAssumptions!$D$9-$I$5)/(InputDataB_ModelSpecAssumptions!$D$10-InputDataA_GeneralAssumptions!$D$7))</f>
        <v>0.31</v>
      </c>
      <c r="BG5" s="26" t="n">
        <f aca="false">IF(Submodel1!BC4&gt;InputDataB_ModelSpecAssumptions!$D$10,InputDataB_ModelSpecAssumptions!$D$9,BF5+(InputDataB_ModelSpecAssumptions!$D$9-$I$5)/(InputDataB_ModelSpecAssumptions!$D$10-InputDataA_GeneralAssumptions!$D$7))</f>
        <v>0.31</v>
      </c>
      <c r="BH5" s="26" t="n">
        <f aca="false">IF(Submodel1!BD4&gt;InputDataB_ModelSpecAssumptions!$D$10,InputDataB_ModelSpecAssumptions!$D$9,BG5+(InputDataB_ModelSpecAssumptions!$D$9-$I$5)/(InputDataB_ModelSpecAssumptions!$D$10-InputDataA_GeneralAssumptions!$D$7))</f>
        <v>0.31</v>
      </c>
      <c r="BI5" s="26" t="n">
        <f aca="false">IF(Submodel1!BE4&gt;InputDataB_ModelSpecAssumptions!$D$10,InputDataB_ModelSpecAssumptions!$D$9,BH5+(InputDataB_ModelSpecAssumptions!$D$9-$I$5)/(InputDataB_ModelSpecAssumptions!$D$10-InputDataA_GeneralAssumptions!$D$7))</f>
        <v>0.31</v>
      </c>
      <c r="BJ5" s="26" t="n">
        <f aca="false">IF(Submodel1!BF4&gt;InputDataB_ModelSpecAssumptions!$D$10,InputDataB_ModelSpecAssumptions!$D$9,BI5+(InputDataB_ModelSpecAssumptions!$D$9-$I$5)/(InputDataB_ModelSpecAssumptions!$D$10-InputDataA_GeneralAssumptions!$D$7))</f>
        <v>0.31</v>
      </c>
      <c r="BK5" s="26" t="n">
        <f aca="false">IF(Submodel1!BG4&gt;InputDataB_ModelSpecAssumptions!$D$10,InputDataB_ModelSpecAssumptions!$D$9,BJ5+(InputDataB_ModelSpecAssumptions!$D$9-$I$5)/(InputDataB_ModelSpecAssumptions!$D$10-InputDataA_GeneralAssumptions!$D$7))</f>
        <v>0.31</v>
      </c>
      <c r="BL5" s="26" t="n">
        <f aca="false">IF(Submodel1!BH4&gt;InputDataB_ModelSpecAssumptions!$D$10,InputDataB_ModelSpecAssumptions!$D$9,BK5+(InputDataB_ModelSpecAssumptions!$D$9-$I$5)/(InputDataB_ModelSpecAssumptions!$D$10-InputDataA_GeneralAssumptions!$D$7))</f>
        <v>0.31</v>
      </c>
      <c r="BM5" s="26" t="n">
        <f aca="false">IF(Submodel1!BI4&gt;InputDataB_ModelSpecAssumptions!$D$10,InputDataB_ModelSpecAssumptions!$D$9,BL5+(InputDataB_ModelSpecAssumptions!$D$9-$I$5)/(InputDataB_ModelSpecAssumptions!$D$10-InputDataA_GeneralAssumptions!$D$7))</f>
        <v>0.31</v>
      </c>
      <c r="BN5" s="26" t="n">
        <f aca="false">IF(Submodel1!BJ4&gt;InputDataB_ModelSpecAssumptions!$D$10,InputDataB_ModelSpecAssumptions!$D$9,BM5+(InputDataB_ModelSpecAssumptions!$D$9-$I$5)/(InputDataB_ModelSpecAssumptions!$D$10-InputDataA_GeneralAssumptions!$D$7))</f>
        <v>0.31</v>
      </c>
      <c r="BO5" s="26" t="n">
        <f aca="false">IF(Submodel1!BK4&gt;InputDataB_ModelSpecAssumptions!$D$10,InputDataB_ModelSpecAssumptions!$D$9,BN5+(InputDataB_ModelSpecAssumptions!$D$9-$I$5)/(InputDataB_ModelSpecAssumptions!$D$10-InputDataA_GeneralAssumptions!$D$7))</f>
        <v>0.31</v>
      </c>
      <c r="BP5" s="26" t="n">
        <f aca="false">IF(Submodel1!BL4&gt;InputDataB_ModelSpecAssumptions!$D$10,InputDataB_ModelSpecAssumptions!$D$9,BO5+(InputDataB_ModelSpecAssumptions!$D$9-$I$5)/(InputDataB_ModelSpecAssumptions!$D$10-InputDataA_GeneralAssumptions!$D$7))</f>
        <v>0.31</v>
      </c>
      <c r="BQ5" s="26" t="n">
        <f aca="false">IF(Submodel1!BM4&gt;InputDataB_ModelSpecAssumptions!$D$10,InputDataB_ModelSpecAssumptions!$D$9,BP5+(InputDataB_ModelSpecAssumptions!$D$9-$I$5)/(InputDataB_ModelSpecAssumptions!$D$10-InputDataA_GeneralAssumptions!$D$7))</f>
        <v>0.31</v>
      </c>
      <c r="BR5" s="26" t="n">
        <f aca="false">IF(Submodel1!BN4&gt;InputDataB_ModelSpecAssumptions!$D$10,InputDataB_ModelSpecAssumptions!$D$9,BQ5+(InputDataB_ModelSpecAssumptions!$D$9-$I$5)/(InputDataB_ModelSpecAssumptions!$D$10-InputDataA_GeneralAssumptions!$D$7))</f>
        <v>0.31</v>
      </c>
      <c r="BS5" s="26" t="n">
        <f aca="false">IF(Submodel1!BO4&gt;InputDataB_ModelSpecAssumptions!$D$10,InputDataB_ModelSpecAssumptions!$D$9,BR5+(InputDataB_ModelSpecAssumptions!$D$9-$I$5)/(InputDataB_ModelSpecAssumptions!$D$10-InputDataA_GeneralAssumptions!$D$7))</f>
        <v>0.31</v>
      </c>
      <c r="BT5" s="26" t="n">
        <f aca="false">IF(Submodel1!BP4&gt;InputDataB_ModelSpecAssumptions!$D$10,InputDataB_ModelSpecAssumptions!$D$9,BS5+(InputDataB_ModelSpecAssumptions!$D$9-$I$5)/(InputDataB_ModelSpecAssumptions!$D$10-InputDataA_GeneralAssumptions!$D$7))</f>
        <v>0.31</v>
      </c>
      <c r="BU5" s="26" t="n">
        <f aca="false">IF(Submodel1!BQ4&gt;InputDataB_ModelSpecAssumptions!$D$10,InputDataB_ModelSpecAssumptions!$D$9,BT5+(InputDataB_ModelSpecAssumptions!$D$9-$I$5)/(InputDataB_ModelSpecAssumptions!$D$10-InputDataA_GeneralAssumptions!$D$7))</f>
        <v>0.31</v>
      </c>
      <c r="BV5" s="26" t="n">
        <f aca="false">IF(Submodel1!BR4&gt;InputDataB_ModelSpecAssumptions!$D$10,InputDataB_ModelSpecAssumptions!$D$9,BU5+(InputDataB_ModelSpecAssumptions!$D$9-$I$5)/(InputDataB_ModelSpecAssumptions!$D$10-InputDataA_GeneralAssumptions!$D$7))</f>
        <v>0.31</v>
      </c>
      <c r="BW5" s="26" t="n">
        <f aca="false">IF(Submodel1!BS4&gt;InputDataB_ModelSpecAssumptions!$D$10,InputDataB_ModelSpecAssumptions!$D$9,BV5+(InputDataB_ModelSpecAssumptions!$D$9-$I$5)/(InputDataB_ModelSpecAssumptions!$D$10-InputDataA_GeneralAssumptions!$D$7))</f>
        <v>0.31</v>
      </c>
    </row>
    <row r="6" customFormat="false" ht="15.75" hidden="false" customHeight="false" outlineLevel="0" collapsed="false">
      <c r="B6" s="285" t="s">
        <v>242</v>
      </c>
      <c r="C6" s="286" t="s">
        <v>100</v>
      </c>
      <c r="D6" s="240" t="n">
        <f aca="false">IF(ISBLANK(D4)=TRUE(),D5,D4)</f>
        <v>0.31</v>
      </c>
      <c r="E6" s="240" t="n">
        <f aca="false">IF(ISBLANK(E4)=TRUE(),D5,E4)</f>
        <v>0.31</v>
      </c>
      <c r="F6" s="106"/>
      <c r="G6" s="132" t="s">
        <v>126</v>
      </c>
      <c r="H6" s="108" t="s">
        <v>100</v>
      </c>
      <c r="I6" s="115" t="n">
        <f aca="false">IF(VLOOKUP(InputDataB_ModelSpecAssumptions!$D$8,DataSummary!$A$111:$B$112,2,FALSE())=1,InputDataB_ModelSpecAssumptions!I4,InputDataB_ModelSpecAssumptions!I5)</f>
        <v>0.31</v>
      </c>
      <c r="J6" s="115" t="n">
        <f aca="false">IF(VLOOKUP(InputDataB_ModelSpecAssumptions!$D$8,DataSummary!$A$111:$B$112,2,FALSE())=1,InputDataB_ModelSpecAssumptions!J4,InputDataB_ModelSpecAssumptions!J5)</f>
        <v>0.31</v>
      </c>
      <c r="K6" s="115" t="n">
        <f aca="false">IF(VLOOKUP(InputDataB_ModelSpecAssumptions!$D$8,DataSummary!$A$111:$B$112,2,FALSE())=1,InputDataB_ModelSpecAssumptions!K4,InputDataB_ModelSpecAssumptions!K5)</f>
        <v>0.31</v>
      </c>
      <c r="L6" s="115" t="n">
        <f aca="false">IF(VLOOKUP(InputDataB_ModelSpecAssumptions!$D$8,DataSummary!$A$111:$B$112,2,FALSE())=1,InputDataB_ModelSpecAssumptions!L4,InputDataB_ModelSpecAssumptions!L5)</f>
        <v>0.31</v>
      </c>
      <c r="M6" s="115" t="n">
        <f aca="false">IF(VLOOKUP(InputDataB_ModelSpecAssumptions!$D$8,DataSummary!$A$111:$B$112,2,FALSE())=1,InputDataB_ModelSpecAssumptions!M4,InputDataB_ModelSpecAssumptions!M5)</f>
        <v>0.31</v>
      </c>
      <c r="N6" s="115" t="n">
        <f aca="false">IF(VLOOKUP(InputDataB_ModelSpecAssumptions!$D$8,DataSummary!$A$111:$B$112,2,FALSE())=1,InputDataB_ModelSpecAssumptions!N4,InputDataB_ModelSpecAssumptions!N5)</f>
        <v>0.31</v>
      </c>
      <c r="O6" s="115" t="n">
        <f aca="false">IF(VLOOKUP(InputDataB_ModelSpecAssumptions!$D$8,DataSummary!$A$111:$B$112,2,FALSE())=1,InputDataB_ModelSpecAssumptions!O4,InputDataB_ModelSpecAssumptions!O5)</f>
        <v>0.31</v>
      </c>
      <c r="P6" s="115" t="n">
        <f aca="false">IF(VLOOKUP(InputDataB_ModelSpecAssumptions!$D$8,DataSummary!$A$111:$B$112,2,FALSE())=1,InputDataB_ModelSpecAssumptions!P4,InputDataB_ModelSpecAssumptions!P5)</f>
        <v>0.31</v>
      </c>
      <c r="Q6" s="115" t="n">
        <f aca="false">IF(VLOOKUP(InputDataB_ModelSpecAssumptions!$D$8,DataSummary!$A$111:$B$112,2,FALSE())=1,InputDataB_ModelSpecAssumptions!Q4,InputDataB_ModelSpecAssumptions!Q5)</f>
        <v>0.31</v>
      </c>
      <c r="R6" s="115" t="n">
        <f aca="false">IF(VLOOKUP(InputDataB_ModelSpecAssumptions!$D$8,DataSummary!$A$111:$B$112,2,FALSE())=1,InputDataB_ModelSpecAssumptions!R4,InputDataB_ModelSpecAssumptions!R5)</f>
        <v>0.31</v>
      </c>
      <c r="S6" s="115" t="n">
        <f aca="false">IF(VLOOKUP(InputDataB_ModelSpecAssumptions!$D$8,DataSummary!$A$111:$B$112,2,FALSE())=1,InputDataB_ModelSpecAssumptions!S4,InputDataB_ModelSpecAssumptions!S5)</f>
        <v>0.31</v>
      </c>
      <c r="T6" s="115" t="n">
        <f aca="false">IF(VLOOKUP(InputDataB_ModelSpecAssumptions!$D$8,DataSummary!$A$111:$B$112,2,FALSE())=1,InputDataB_ModelSpecAssumptions!T4,InputDataB_ModelSpecAssumptions!T5)</f>
        <v>0.31</v>
      </c>
      <c r="U6" s="115" t="n">
        <f aca="false">IF(VLOOKUP(InputDataB_ModelSpecAssumptions!$D$8,DataSummary!$A$111:$B$112,2,FALSE())=1,InputDataB_ModelSpecAssumptions!U4,InputDataB_ModelSpecAssumptions!U5)</f>
        <v>0.31</v>
      </c>
      <c r="V6" s="115" t="n">
        <f aca="false">IF(VLOOKUP(InputDataB_ModelSpecAssumptions!$D$8,DataSummary!$A$111:$B$112,2,FALSE())=1,InputDataB_ModelSpecAssumptions!V4,InputDataB_ModelSpecAssumptions!V5)</f>
        <v>0.31</v>
      </c>
      <c r="W6" s="115" t="n">
        <f aca="false">IF(VLOOKUP(InputDataB_ModelSpecAssumptions!$D$8,DataSummary!$A$111:$B$112,2,FALSE())=1,InputDataB_ModelSpecAssumptions!W4,InputDataB_ModelSpecAssumptions!W5)</f>
        <v>0.31</v>
      </c>
      <c r="X6" s="115" t="n">
        <f aca="false">IF(VLOOKUP(InputDataB_ModelSpecAssumptions!$D$8,DataSummary!$A$111:$B$112,2,FALSE())=1,InputDataB_ModelSpecAssumptions!X4,InputDataB_ModelSpecAssumptions!X5)</f>
        <v>0.31</v>
      </c>
      <c r="Y6" s="115" t="n">
        <f aca="false">IF(VLOOKUP(InputDataB_ModelSpecAssumptions!$D$8,DataSummary!$A$111:$B$112,2,FALSE())=1,InputDataB_ModelSpecAssumptions!Y4,InputDataB_ModelSpecAssumptions!Y5)</f>
        <v>0.31</v>
      </c>
      <c r="Z6" s="115" t="n">
        <f aca="false">IF(VLOOKUP(InputDataB_ModelSpecAssumptions!$D$8,DataSummary!$A$111:$B$112,2,FALSE())=1,InputDataB_ModelSpecAssumptions!Z4,InputDataB_ModelSpecAssumptions!Z5)</f>
        <v>0.31</v>
      </c>
      <c r="AA6" s="115" t="n">
        <f aca="false">IF(VLOOKUP(InputDataB_ModelSpecAssumptions!$D$8,DataSummary!$A$111:$B$112,2,FALSE())=1,InputDataB_ModelSpecAssumptions!AA4,InputDataB_ModelSpecAssumptions!AA5)</f>
        <v>0.31</v>
      </c>
      <c r="AB6" s="115" t="n">
        <f aca="false">IF(VLOOKUP(InputDataB_ModelSpecAssumptions!$D$8,DataSummary!$A$111:$B$112,2,FALSE())=1,InputDataB_ModelSpecAssumptions!AB4,InputDataB_ModelSpecAssumptions!AB5)</f>
        <v>0.31</v>
      </c>
      <c r="AC6" s="115" t="n">
        <f aca="false">IF(VLOOKUP(InputDataB_ModelSpecAssumptions!$D$8,DataSummary!$A$111:$B$112,2,FALSE())=1,InputDataB_ModelSpecAssumptions!AC4,InputDataB_ModelSpecAssumptions!AC5)</f>
        <v>0.31</v>
      </c>
      <c r="AD6" s="115" t="n">
        <f aca="false">IF(VLOOKUP(InputDataB_ModelSpecAssumptions!$D$8,DataSummary!$A$111:$B$112,2,FALSE())=1,InputDataB_ModelSpecAssumptions!AD4,InputDataB_ModelSpecAssumptions!AD5)</f>
        <v>0.31</v>
      </c>
      <c r="AE6" s="115" t="n">
        <f aca="false">IF(VLOOKUP(InputDataB_ModelSpecAssumptions!$D$8,DataSummary!$A$111:$B$112,2,FALSE())=1,InputDataB_ModelSpecAssumptions!AE4,InputDataB_ModelSpecAssumptions!AE5)</f>
        <v>0.31</v>
      </c>
      <c r="AF6" s="115" t="n">
        <f aca="false">IF(VLOOKUP(InputDataB_ModelSpecAssumptions!$D$8,DataSummary!$A$111:$B$112,2,FALSE())=1,InputDataB_ModelSpecAssumptions!AF4,InputDataB_ModelSpecAssumptions!AF5)</f>
        <v>0.31</v>
      </c>
      <c r="AG6" s="115" t="n">
        <f aca="false">IF(VLOOKUP(InputDataB_ModelSpecAssumptions!$D$8,DataSummary!$A$111:$B$112,2,FALSE())=1,InputDataB_ModelSpecAssumptions!AG4,InputDataB_ModelSpecAssumptions!AG5)</f>
        <v>0.31</v>
      </c>
      <c r="AH6" s="115" t="n">
        <f aca="false">IF(VLOOKUP(InputDataB_ModelSpecAssumptions!$D$8,DataSummary!$A$111:$B$112,2,FALSE())=1,InputDataB_ModelSpecAssumptions!AH4,InputDataB_ModelSpecAssumptions!AH5)</f>
        <v>0.31</v>
      </c>
      <c r="AI6" s="115" t="n">
        <f aca="false">IF(VLOOKUP(InputDataB_ModelSpecAssumptions!$D$8,DataSummary!$A$111:$B$112,2,FALSE())=1,InputDataB_ModelSpecAssumptions!AI4,InputDataB_ModelSpecAssumptions!AI5)</f>
        <v>0.31</v>
      </c>
      <c r="AJ6" s="115" t="n">
        <f aca="false">IF(VLOOKUP(InputDataB_ModelSpecAssumptions!$D$8,DataSummary!$A$111:$B$112,2,FALSE())=1,InputDataB_ModelSpecAssumptions!AJ4,InputDataB_ModelSpecAssumptions!AJ5)</f>
        <v>0.31</v>
      </c>
      <c r="AK6" s="115" t="n">
        <f aca="false">IF(VLOOKUP(InputDataB_ModelSpecAssumptions!$D$8,DataSummary!$A$111:$B$112,2,FALSE())=1,InputDataB_ModelSpecAssumptions!AK4,InputDataB_ModelSpecAssumptions!AK5)</f>
        <v>0.31</v>
      </c>
      <c r="AL6" s="115" t="n">
        <f aca="false">IF(VLOOKUP(InputDataB_ModelSpecAssumptions!$D$8,DataSummary!$A$111:$B$112,2,FALSE())=1,InputDataB_ModelSpecAssumptions!AL4,InputDataB_ModelSpecAssumptions!AL5)</f>
        <v>0.31</v>
      </c>
      <c r="AM6" s="115" t="n">
        <f aca="false">IF(VLOOKUP(InputDataB_ModelSpecAssumptions!$D$8,DataSummary!$A$111:$B$112,2,FALSE())=1,InputDataB_ModelSpecAssumptions!AM4,InputDataB_ModelSpecAssumptions!AM5)</f>
        <v>0.31</v>
      </c>
      <c r="AN6" s="115" t="n">
        <f aca="false">IF(VLOOKUP(InputDataB_ModelSpecAssumptions!$D$8,DataSummary!$A$111:$B$112,2,FALSE())=1,InputDataB_ModelSpecAssumptions!AN4,InputDataB_ModelSpecAssumptions!AN5)</f>
        <v>0.31</v>
      </c>
      <c r="AO6" s="115" t="n">
        <f aca="false">IF(VLOOKUP(InputDataB_ModelSpecAssumptions!$D$8,DataSummary!$A$111:$B$112,2,FALSE())=1,InputDataB_ModelSpecAssumptions!AO4,InputDataB_ModelSpecAssumptions!AO5)</f>
        <v>0.31</v>
      </c>
      <c r="AP6" s="115" t="n">
        <f aca="false">IF(VLOOKUP(InputDataB_ModelSpecAssumptions!$D$8,DataSummary!$A$111:$B$112,2,FALSE())=1,InputDataB_ModelSpecAssumptions!AP4,InputDataB_ModelSpecAssumptions!AP5)</f>
        <v>0.31</v>
      </c>
      <c r="AQ6" s="115" t="n">
        <f aca="false">IF(VLOOKUP(InputDataB_ModelSpecAssumptions!$D$8,DataSummary!$A$111:$B$112,2,FALSE())=1,InputDataB_ModelSpecAssumptions!AQ4,InputDataB_ModelSpecAssumptions!AQ5)</f>
        <v>0.31</v>
      </c>
      <c r="AR6" s="115" t="n">
        <f aca="false">IF(VLOOKUP(InputDataB_ModelSpecAssumptions!$D$8,DataSummary!$A$111:$B$112,2,FALSE())=1,InputDataB_ModelSpecAssumptions!AR4,InputDataB_ModelSpecAssumptions!AR5)</f>
        <v>0.31</v>
      </c>
      <c r="AS6" s="115" t="n">
        <f aca="false">IF(VLOOKUP(InputDataB_ModelSpecAssumptions!$D$8,DataSummary!$A$111:$B$112,2,FALSE())=1,InputDataB_ModelSpecAssumptions!AS4,InputDataB_ModelSpecAssumptions!AS5)</f>
        <v>0.31</v>
      </c>
      <c r="AT6" s="115" t="n">
        <f aca="false">IF(VLOOKUP(InputDataB_ModelSpecAssumptions!$D$8,DataSummary!$A$111:$B$112,2,FALSE())=1,InputDataB_ModelSpecAssumptions!AT4,InputDataB_ModelSpecAssumptions!AT5)</f>
        <v>0.31</v>
      </c>
      <c r="AU6" s="115" t="n">
        <f aca="false">IF(VLOOKUP(InputDataB_ModelSpecAssumptions!$D$8,DataSummary!$A$111:$B$112,2,FALSE())=1,InputDataB_ModelSpecAssumptions!AU4,InputDataB_ModelSpecAssumptions!AU5)</f>
        <v>0.31</v>
      </c>
      <c r="AV6" s="115" t="n">
        <f aca="false">IF(VLOOKUP(InputDataB_ModelSpecAssumptions!$D$8,DataSummary!$A$111:$B$112,2,FALSE())=1,InputDataB_ModelSpecAssumptions!AV4,InputDataB_ModelSpecAssumptions!AV5)</f>
        <v>0.31</v>
      </c>
      <c r="AW6" s="115" t="n">
        <f aca="false">IF(VLOOKUP(InputDataB_ModelSpecAssumptions!$D$8,DataSummary!$A$111:$B$112,2,FALSE())=1,InputDataB_ModelSpecAssumptions!AW4,InputDataB_ModelSpecAssumptions!AW5)</f>
        <v>0.31</v>
      </c>
      <c r="AX6" s="115" t="n">
        <f aca="false">IF(VLOOKUP(InputDataB_ModelSpecAssumptions!$D$8,DataSummary!$A$111:$B$112,2,FALSE())=1,InputDataB_ModelSpecAssumptions!AX4,InputDataB_ModelSpecAssumptions!AX5)</f>
        <v>0.31</v>
      </c>
      <c r="AY6" s="115" t="n">
        <f aca="false">IF(VLOOKUP(InputDataB_ModelSpecAssumptions!$D$8,DataSummary!$A$111:$B$112,2,FALSE())=1,InputDataB_ModelSpecAssumptions!AY4,InputDataB_ModelSpecAssumptions!AY5)</f>
        <v>0.31</v>
      </c>
      <c r="AZ6" s="115" t="n">
        <f aca="false">IF(VLOOKUP(InputDataB_ModelSpecAssumptions!$D$8,DataSummary!$A$111:$B$112,2,FALSE())=1,InputDataB_ModelSpecAssumptions!AZ4,InputDataB_ModelSpecAssumptions!AZ5)</f>
        <v>0.31</v>
      </c>
      <c r="BA6" s="115" t="n">
        <f aca="false">IF(VLOOKUP(InputDataB_ModelSpecAssumptions!$D$8,DataSummary!$A$111:$B$112,2,FALSE())=1,InputDataB_ModelSpecAssumptions!BA4,InputDataB_ModelSpecAssumptions!BA5)</f>
        <v>0.31</v>
      </c>
      <c r="BB6" s="115" t="n">
        <f aca="false">IF(VLOOKUP(InputDataB_ModelSpecAssumptions!$D$8,DataSummary!$A$111:$B$112,2,FALSE())=1,InputDataB_ModelSpecAssumptions!BB4,InputDataB_ModelSpecAssumptions!BB5)</f>
        <v>0.31</v>
      </c>
      <c r="BC6" s="115" t="n">
        <f aca="false">IF(VLOOKUP(InputDataB_ModelSpecAssumptions!$D$8,DataSummary!$A$111:$B$112,2,FALSE())=1,InputDataB_ModelSpecAssumptions!BC4,InputDataB_ModelSpecAssumptions!BC5)</f>
        <v>0.31</v>
      </c>
      <c r="BD6" s="115" t="n">
        <f aca="false">IF(VLOOKUP(InputDataB_ModelSpecAssumptions!$D$8,DataSummary!$A$111:$B$112,2,FALSE())=1,InputDataB_ModelSpecAssumptions!BD4,InputDataB_ModelSpecAssumptions!BD5)</f>
        <v>0.31</v>
      </c>
      <c r="BE6" s="115" t="n">
        <f aca="false">IF(VLOOKUP(InputDataB_ModelSpecAssumptions!$D$8,DataSummary!$A$111:$B$112,2,FALSE())=1,InputDataB_ModelSpecAssumptions!BE4,InputDataB_ModelSpecAssumptions!BE5)</f>
        <v>0.31</v>
      </c>
      <c r="BF6" s="115" t="n">
        <f aca="false">IF(VLOOKUP(InputDataB_ModelSpecAssumptions!$D$8,DataSummary!$A$111:$B$112,2,FALSE())=1,InputDataB_ModelSpecAssumptions!BF4,InputDataB_ModelSpecAssumptions!BF5)</f>
        <v>0.31</v>
      </c>
      <c r="BG6" s="115" t="n">
        <f aca="false">IF(VLOOKUP(InputDataB_ModelSpecAssumptions!$D$8,DataSummary!$A$111:$B$112,2,FALSE())=1,InputDataB_ModelSpecAssumptions!BG4,InputDataB_ModelSpecAssumptions!BG5)</f>
        <v>0.31</v>
      </c>
      <c r="BH6" s="115" t="n">
        <f aca="false">IF(VLOOKUP(InputDataB_ModelSpecAssumptions!$D$8,DataSummary!$A$111:$B$112,2,FALSE())=1,InputDataB_ModelSpecAssumptions!BH4,InputDataB_ModelSpecAssumptions!BH5)</f>
        <v>0.31</v>
      </c>
      <c r="BI6" s="115" t="n">
        <f aca="false">IF(VLOOKUP(InputDataB_ModelSpecAssumptions!$D$8,DataSummary!$A$111:$B$112,2,FALSE())=1,InputDataB_ModelSpecAssumptions!BI4,InputDataB_ModelSpecAssumptions!BI5)</f>
        <v>0.31</v>
      </c>
      <c r="BJ6" s="115" t="n">
        <f aca="false">IF(VLOOKUP(InputDataB_ModelSpecAssumptions!$D$8,DataSummary!$A$111:$B$112,2,FALSE())=1,InputDataB_ModelSpecAssumptions!BJ4,InputDataB_ModelSpecAssumptions!BJ5)</f>
        <v>0.31</v>
      </c>
      <c r="BK6" s="115" t="n">
        <f aca="false">IF(VLOOKUP(InputDataB_ModelSpecAssumptions!$D$8,DataSummary!$A$111:$B$112,2,FALSE())=1,InputDataB_ModelSpecAssumptions!BK4,InputDataB_ModelSpecAssumptions!BK5)</f>
        <v>0.31</v>
      </c>
      <c r="BL6" s="115" t="n">
        <f aca="false">IF(VLOOKUP(InputDataB_ModelSpecAssumptions!$D$8,DataSummary!$A$111:$B$112,2,FALSE())=1,InputDataB_ModelSpecAssumptions!BL4,InputDataB_ModelSpecAssumptions!BL5)</f>
        <v>0.31</v>
      </c>
      <c r="BM6" s="115" t="n">
        <f aca="false">IF(VLOOKUP(InputDataB_ModelSpecAssumptions!$D$8,DataSummary!$A$111:$B$112,2,FALSE())=1,InputDataB_ModelSpecAssumptions!BM4,InputDataB_ModelSpecAssumptions!BM5)</f>
        <v>0.31</v>
      </c>
      <c r="BN6" s="115" t="n">
        <f aca="false">IF(VLOOKUP(InputDataB_ModelSpecAssumptions!$D$8,DataSummary!$A$111:$B$112,2,FALSE())=1,InputDataB_ModelSpecAssumptions!BN4,InputDataB_ModelSpecAssumptions!BN5)</f>
        <v>0.31</v>
      </c>
      <c r="BO6" s="115" t="n">
        <f aca="false">IF(VLOOKUP(InputDataB_ModelSpecAssumptions!$D$8,DataSummary!$A$111:$B$112,2,FALSE())=1,InputDataB_ModelSpecAssumptions!BO4,InputDataB_ModelSpecAssumptions!BO5)</f>
        <v>0.31</v>
      </c>
      <c r="BP6" s="115" t="n">
        <f aca="false">IF(VLOOKUP(InputDataB_ModelSpecAssumptions!$D$8,DataSummary!$A$111:$B$112,2,FALSE())=1,InputDataB_ModelSpecAssumptions!BP4,InputDataB_ModelSpecAssumptions!BP5)</f>
        <v>0.31</v>
      </c>
      <c r="BQ6" s="115" t="n">
        <f aca="false">IF(VLOOKUP(InputDataB_ModelSpecAssumptions!$D$8,DataSummary!$A$111:$B$112,2,FALSE())=1,InputDataB_ModelSpecAssumptions!BQ4,InputDataB_ModelSpecAssumptions!BQ5)</f>
        <v>0.31</v>
      </c>
      <c r="BR6" s="115" t="n">
        <f aca="false">IF(VLOOKUP(InputDataB_ModelSpecAssumptions!$D$8,DataSummary!$A$111:$B$112,2,FALSE())=1,InputDataB_ModelSpecAssumptions!BR4,InputDataB_ModelSpecAssumptions!BR5)</f>
        <v>0.31</v>
      </c>
      <c r="BS6" s="115" t="n">
        <f aca="false">IF(VLOOKUP(InputDataB_ModelSpecAssumptions!$D$8,DataSummary!$A$111:$B$112,2,FALSE())=1,InputDataB_ModelSpecAssumptions!BS4,InputDataB_ModelSpecAssumptions!BS5)</f>
        <v>0.31</v>
      </c>
      <c r="BT6" s="115" t="n">
        <f aca="false">IF(VLOOKUP(InputDataB_ModelSpecAssumptions!$D$8,DataSummary!$A$111:$B$112,2,FALSE())=1,InputDataB_ModelSpecAssumptions!BT4,InputDataB_ModelSpecAssumptions!BT5)</f>
        <v>0.31</v>
      </c>
      <c r="BU6" s="115" t="n">
        <f aca="false">IF(VLOOKUP(InputDataB_ModelSpecAssumptions!$D$8,DataSummary!$A$111:$B$112,2,FALSE())=1,InputDataB_ModelSpecAssumptions!BU4,InputDataB_ModelSpecAssumptions!BU5)</f>
        <v>0.31</v>
      </c>
      <c r="BV6" s="115" t="n">
        <f aca="false">IF(VLOOKUP(InputDataB_ModelSpecAssumptions!$D$8,DataSummary!$A$111:$B$112,2,FALSE())=1,InputDataB_ModelSpecAssumptions!BV4,InputDataB_ModelSpecAssumptions!BV5)</f>
        <v>0.31</v>
      </c>
      <c r="BW6" s="115" t="n">
        <f aca="false">IF(VLOOKUP(InputDataB_ModelSpecAssumptions!$D$8,DataSummary!$A$111:$B$112,2,FALSE())=1,InputDataB_ModelSpecAssumptions!BW4,InputDataB_ModelSpecAssumptions!BW5)</f>
        <v>0.31</v>
      </c>
    </row>
    <row r="7" s="24" customFormat="true" ht="15.75" hidden="false" customHeight="false" outlineLevel="0" collapsed="false">
      <c r="B7" s="285"/>
      <c r="C7" s="286"/>
      <c r="D7" s="287"/>
      <c r="E7" s="288"/>
      <c r="F7" s="136"/>
      <c r="G7" s="132"/>
      <c r="H7" s="210"/>
      <c r="I7" s="134"/>
      <c r="J7" s="134"/>
      <c r="K7" s="134"/>
      <c r="L7" s="134"/>
      <c r="M7" s="134"/>
      <c r="N7" s="134"/>
      <c r="O7" s="134"/>
      <c r="P7" s="134"/>
      <c r="Q7" s="134"/>
      <c r="R7" s="134"/>
      <c r="S7" s="134"/>
      <c r="T7" s="134"/>
      <c r="U7" s="134"/>
      <c r="V7" s="134"/>
      <c r="W7" s="134"/>
      <c r="X7" s="134"/>
      <c r="Y7" s="134"/>
      <c r="Z7" s="134"/>
      <c r="AA7" s="134"/>
      <c r="AB7" s="134"/>
      <c r="AC7" s="134"/>
      <c r="AD7" s="134"/>
      <c r="AE7" s="134"/>
      <c r="AF7" s="134"/>
      <c r="AG7" s="134"/>
      <c r="AH7" s="134"/>
      <c r="AI7" s="134"/>
      <c r="AJ7" s="134"/>
      <c r="AK7" s="134"/>
      <c r="AL7" s="134"/>
      <c r="AM7" s="134"/>
      <c r="AN7" s="134"/>
      <c r="AO7" s="134"/>
      <c r="AP7" s="134"/>
      <c r="AQ7" s="134"/>
      <c r="AR7" s="134"/>
      <c r="AS7" s="134"/>
      <c r="AT7" s="134"/>
      <c r="AU7" s="134"/>
      <c r="AV7" s="134"/>
      <c r="AW7" s="134"/>
      <c r="AX7" s="134"/>
      <c r="AY7" s="134"/>
      <c r="AZ7" s="134"/>
      <c r="BA7" s="134"/>
      <c r="BB7" s="134"/>
      <c r="BC7" s="134"/>
      <c r="BD7" s="134"/>
      <c r="BE7" s="134"/>
      <c r="BF7" s="134"/>
      <c r="BG7" s="134"/>
      <c r="BH7" s="134"/>
      <c r="BI7" s="134"/>
      <c r="BJ7" s="134"/>
      <c r="BK7" s="134"/>
      <c r="BL7" s="134"/>
      <c r="BM7" s="134"/>
      <c r="BN7" s="134"/>
      <c r="BO7" s="134"/>
      <c r="BP7" s="134"/>
      <c r="BQ7" s="134"/>
      <c r="BR7" s="134"/>
      <c r="BS7" s="134"/>
      <c r="BT7" s="134"/>
      <c r="BU7" s="134"/>
      <c r="BV7" s="134"/>
      <c r="BW7" s="134"/>
    </row>
    <row r="8" customFormat="false" ht="15.75" hidden="false" customHeight="false" outlineLevel="0" collapsed="false">
      <c r="B8" s="289" t="s">
        <v>243</v>
      </c>
      <c r="C8" s="290" t="s">
        <v>128</v>
      </c>
      <c r="D8" s="291" t="s">
        <v>129</v>
      </c>
      <c r="E8" s="291"/>
      <c r="F8" s="136" t="str">
        <f aca="false">DataSummary!N5</f>
        <v>Scenario</v>
      </c>
      <c r="G8" s="107" t="s">
        <v>120</v>
      </c>
      <c r="H8" s="108" t="s">
        <v>100</v>
      </c>
      <c r="I8" s="109" t="n">
        <f aca="false">I9</f>
        <v>0.31</v>
      </c>
      <c r="J8" s="121" t="n">
        <v>0.25</v>
      </c>
      <c r="K8" s="121" t="n">
        <v>0.25</v>
      </c>
      <c r="L8" s="121" t="n">
        <v>0.25</v>
      </c>
      <c r="M8" s="121" t="n">
        <v>0.25</v>
      </c>
      <c r="N8" s="121" t="n">
        <v>0.25</v>
      </c>
      <c r="O8" s="121" t="n">
        <v>0.25</v>
      </c>
      <c r="P8" s="121" t="n">
        <v>0.25</v>
      </c>
      <c r="Q8" s="121" t="n">
        <v>0.25</v>
      </c>
      <c r="R8" s="121" t="n">
        <v>0.25</v>
      </c>
      <c r="S8" s="121" t="n">
        <v>0.25</v>
      </c>
      <c r="T8" s="121" t="n">
        <v>0.25</v>
      </c>
      <c r="U8" s="121" t="n">
        <v>0.25</v>
      </c>
      <c r="V8" s="121" t="n">
        <v>0.25</v>
      </c>
      <c r="W8" s="121" t="n">
        <v>0.25</v>
      </c>
      <c r="X8" s="121" t="n">
        <v>0.25</v>
      </c>
      <c r="Y8" s="121" t="n">
        <v>0.25</v>
      </c>
      <c r="Z8" s="121" t="n">
        <v>0.25</v>
      </c>
      <c r="AA8" s="121" t="n">
        <v>0.25</v>
      </c>
      <c r="AB8" s="121" t="n">
        <v>0.25</v>
      </c>
      <c r="AC8" s="121" t="n">
        <v>0.25</v>
      </c>
      <c r="AD8" s="121" t="n">
        <v>0.25</v>
      </c>
      <c r="AE8" s="121" t="n">
        <v>0.25</v>
      </c>
      <c r="AF8" s="121" t="n">
        <v>0.25</v>
      </c>
      <c r="AG8" s="121" t="n">
        <v>0.25</v>
      </c>
      <c r="AH8" s="121" t="n">
        <v>0.25</v>
      </c>
      <c r="AI8" s="121" t="n">
        <v>0.25</v>
      </c>
      <c r="AJ8" s="121" t="n">
        <v>0.25</v>
      </c>
      <c r="AK8" s="121" t="n">
        <v>0.25</v>
      </c>
      <c r="AL8" s="121" t="n">
        <v>0.25</v>
      </c>
      <c r="AM8" s="121" t="n">
        <v>0.25</v>
      </c>
      <c r="AN8" s="121" t="n">
        <v>0.25</v>
      </c>
      <c r="AO8" s="121" t="n">
        <v>0.25</v>
      </c>
      <c r="AP8" s="121" t="n">
        <v>0.25</v>
      </c>
      <c r="AQ8" s="121" t="n">
        <v>0.25</v>
      </c>
      <c r="AR8" s="121" t="n">
        <v>0.25</v>
      </c>
      <c r="AS8" s="122" t="n">
        <v>0.25</v>
      </c>
      <c r="AT8" s="121" t="n">
        <v>0.25</v>
      </c>
      <c r="AU8" s="121" t="n">
        <v>0.25</v>
      </c>
      <c r="AV8" s="121" t="n">
        <v>0.25</v>
      </c>
      <c r="AW8" s="121" t="n">
        <v>0.25</v>
      </c>
      <c r="AX8" s="121" t="n">
        <v>0.25</v>
      </c>
      <c r="AY8" s="121" t="n">
        <v>0.25</v>
      </c>
      <c r="AZ8" s="121" t="n">
        <v>0.25</v>
      </c>
      <c r="BA8" s="121" t="n">
        <v>0.25</v>
      </c>
      <c r="BB8" s="121" t="n">
        <v>0.25</v>
      </c>
      <c r="BC8" s="121" t="n">
        <v>0.25</v>
      </c>
      <c r="BD8" s="121" t="n">
        <v>0.25</v>
      </c>
      <c r="BE8" s="121" t="n">
        <v>0.25</v>
      </c>
      <c r="BF8" s="121" t="n">
        <v>0.25</v>
      </c>
      <c r="BG8" s="121" t="n">
        <v>0.25</v>
      </c>
      <c r="BH8" s="121" t="n">
        <v>0.25</v>
      </c>
      <c r="BI8" s="121" t="n">
        <v>0.25</v>
      </c>
      <c r="BJ8" s="121" t="n">
        <v>0.25</v>
      </c>
      <c r="BK8" s="121" t="n">
        <v>0.25</v>
      </c>
      <c r="BL8" s="121" t="n">
        <v>0.25</v>
      </c>
      <c r="BM8" s="121" t="n">
        <v>0.25</v>
      </c>
      <c r="BN8" s="121" t="n">
        <v>0.25</v>
      </c>
      <c r="BO8" s="121" t="n">
        <v>0.25</v>
      </c>
      <c r="BP8" s="121" t="n">
        <v>0.25</v>
      </c>
      <c r="BQ8" s="121" t="n">
        <v>0.25</v>
      </c>
      <c r="BR8" s="121" t="n">
        <v>0.25</v>
      </c>
      <c r="BS8" s="121" t="n">
        <v>0.25</v>
      </c>
      <c r="BT8" s="121" t="n">
        <v>0.25</v>
      </c>
      <c r="BU8" s="121" t="n">
        <v>0.25</v>
      </c>
      <c r="BV8" s="121" t="n">
        <v>0.25</v>
      </c>
      <c r="BW8" s="122" t="n">
        <v>0.25</v>
      </c>
    </row>
    <row r="9" customFormat="false" ht="15.75" hidden="false" customHeight="false" outlineLevel="0" collapsed="false">
      <c r="B9" s="285" t="s">
        <v>244</v>
      </c>
      <c r="C9" s="286" t="s">
        <v>100</v>
      </c>
      <c r="D9" s="75" t="n">
        <v>0.31</v>
      </c>
      <c r="E9" s="187" t="n">
        <v>0.24</v>
      </c>
      <c r="F9" s="136"/>
      <c r="G9" s="111" t="s">
        <v>124</v>
      </c>
      <c r="H9" s="112" t="s">
        <v>100</v>
      </c>
      <c r="I9" s="26" t="n">
        <f aca="false">E6</f>
        <v>0.31</v>
      </c>
      <c r="J9" s="26" t="n">
        <f aca="false">IF(Submodel1s!F4&gt;InputDataB_ModelSpecAssumptions!$E$10,InputDataB_ModelSpecAssumptions!$E$9,I9+(InputDataB_ModelSpecAssumptions!$E$9-$I$9)/(InputDataB_ModelSpecAssumptions!$E$10-InputDataA_GeneralAssumptions!$D$7))</f>
        <v>0.298333333333333</v>
      </c>
      <c r="K9" s="26" t="n">
        <f aca="false">IF(Submodel1s!G4&gt;InputDataB_ModelSpecAssumptions!$E$10,InputDataB_ModelSpecAssumptions!$E$9,J9+(InputDataB_ModelSpecAssumptions!$E$9-$I$9)/(InputDataB_ModelSpecAssumptions!$E$10-InputDataA_GeneralAssumptions!$D$7))</f>
        <v>0.286666666666667</v>
      </c>
      <c r="L9" s="26" t="n">
        <f aca="false">IF(Submodel1s!H4&gt;InputDataB_ModelSpecAssumptions!$E$10,InputDataB_ModelSpecAssumptions!$E$9,K9+(InputDataB_ModelSpecAssumptions!$E$9-$I$9)/(InputDataB_ModelSpecAssumptions!$E$10-InputDataA_GeneralAssumptions!$D$7))</f>
        <v>0.275</v>
      </c>
      <c r="M9" s="26" t="n">
        <f aca="false">IF(Submodel1s!I4&gt;InputDataB_ModelSpecAssumptions!$E$10,InputDataB_ModelSpecAssumptions!$E$9,L9+(InputDataB_ModelSpecAssumptions!$E$9-$I$9)/(InputDataB_ModelSpecAssumptions!$E$10-InputDataA_GeneralAssumptions!$D$7))</f>
        <v>0.263333333333333</v>
      </c>
      <c r="N9" s="26" t="n">
        <f aca="false">IF(Submodel1s!J4&gt;InputDataB_ModelSpecAssumptions!$E$10,InputDataB_ModelSpecAssumptions!$E$9,M9+(InputDataB_ModelSpecAssumptions!$E$9-$I$9)/(InputDataB_ModelSpecAssumptions!$E$10-InputDataA_GeneralAssumptions!$D$7))</f>
        <v>0.251666666666667</v>
      </c>
      <c r="O9" s="26" t="n">
        <f aca="false">IF(Submodel1s!K4&gt;InputDataB_ModelSpecAssumptions!$E$10,InputDataB_ModelSpecAssumptions!$E$9,N9+(InputDataB_ModelSpecAssumptions!$E$9-$I$9)/(InputDataB_ModelSpecAssumptions!$E$10-InputDataA_GeneralAssumptions!$D$7))</f>
        <v>0.24</v>
      </c>
      <c r="P9" s="26" t="n">
        <f aca="false">IF(Submodel1s!L4&gt;InputDataB_ModelSpecAssumptions!$E$10,InputDataB_ModelSpecAssumptions!$E$9,O9+(InputDataB_ModelSpecAssumptions!$E$9-$I$9)/(InputDataB_ModelSpecAssumptions!$E$10-InputDataA_GeneralAssumptions!$D$7))</f>
        <v>0.24</v>
      </c>
      <c r="Q9" s="26" t="n">
        <f aca="false">IF(Submodel1s!M4&gt;InputDataB_ModelSpecAssumptions!$E$10,InputDataB_ModelSpecAssumptions!$E$9,P9+(InputDataB_ModelSpecAssumptions!$E$9-$I$9)/(InputDataB_ModelSpecAssumptions!$E$10-InputDataA_GeneralAssumptions!$D$7))</f>
        <v>0.24</v>
      </c>
      <c r="R9" s="26" t="n">
        <f aca="false">IF(Submodel1s!N4&gt;InputDataB_ModelSpecAssumptions!$E$10,InputDataB_ModelSpecAssumptions!$E$9,Q9+(InputDataB_ModelSpecAssumptions!$E$9-$I$9)/(InputDataB_ModelSpecAssumptions!$E$10-InputDataA_GeneralAssumptions!$D$7))</f>
        <v>0.24</v>
      </c>
      <c r="S9" s="26" t="n">
        <f aca="false">IF(Submodel1s!O4&gt;InputDataB_ModelSpecAssumptions!$E$10,InputDataB_ModelSpecAssumptions!$E$9,R9+(InputDataB_ModelSpecAssumptions!$E$9-$I$9)/(InputDataB_ModelSpecAssumptions!$E$10-InputDataA_GeneralAssumptions!$D$7))</f>
        <v>0.24</v>
      </c>
      <c r="T9" s="26" t="n">
        <f aca="false">IF(Submodel1s!P4&gt;InputDataB_ModelSpecAssumptions!$E$10,InputDataB_ModelSpecAssumptions!$E$9,S9+(InputDataB_ModelSpecAssumptions!$E$9-$I$9)/(InputDataB_ModelSpecAssumptions!$E$10-InputDataA_GeneralAssumptions!$D$7))</f>
        <v>0.24</v>
      </c>
      <c r="U9" s="26" t="n">
        <f aca="false">IF(Submodel1s!Q4&gt;InputDataB_ModelSpecAssumptions!$E$10,InputDataB_ModelSpecAssumptions!$E$9,T9+(InputDataB_ModelSpecAssumptions!$E$9-$I$9)/(InputDataB_ModelSpecAssumptions!$E$10-InputDataA_GeneralAssumptions!$D$7))</f>
        <v>0.24</v>
      </c>
      <c r="V9" s="26" t="n">
        <f aca="false">IF(Submodel1s!R4&gt;InputDataB_ModelSpecAssumptions!$E$10,InputDataB_ModelSpecAssumptions!$E$9,U9+(InputDataB_ModelSpecAssumptions!$E$9-$I$9)/(InputDataB_ModelSpecAssumptions!$E$10-InputDataA_GeneralAssumptions!$D$7))</f>
        <v>0.24</v>
      </c>
      <c r="W9" s="26" t="n">
        <f aca="false">IF(Submodel1s!S4&gt;InputDataB_ModelSpecAssumptions!$E$10,InputDataB_ModelSpecAssumptions!$E$9,V9+(InputDataB_ModelSpecAssumptions!$E$9-$I$9)/(InputDataB_ModelSpecAssumptions!$E$10-InputDataA_GeneralAssumptions!$D$7))</f>
        <v>0.24</v>
      </c>
      <c r="X9" s="26" t="n">
        <f aca="false">IF(Submodel1s!T4&gt;InputDataB_ModelSpecAssumptions!$E$10,InputDataB_ModelSpecAssumptions!$E$9,W9+(InputDataB_ModelSpecAssumptions!$E$9-$I$9)/(InputDataB_ModelSpecAssumptions!$E$10-InputDataA_GeneralAssumptions!$D$7))</f>
        <v>0.24</v>
      </c>
      <c r="Y9" s="26" t="n">
        <f aca="false">IF(Submodel1s!U4&gt;InputDataB_ModelSpecAssumptions!$E$10,InputDataB_ModelSpecAssumptions!$E$9,X9+(InputDataB_ModelSpecAssumptions!$E$9-$I$9)/(InputDataB_ModelSpecAssumptions!$E$10-InputDataA_GeneralAssumptions!$D$7))</f>
        <v>0.24</v>
      </c>
      <c r="Z9" s="26" t="n">
        <f aca="false">IF(Submodel1s!V4&gt;InputDataB_ModelSpecAssumptions!$E$10,InputDataB_ModelSpecAssumptions!$E$9,Y9+(InputDataB_ModelSpecAssumptions!$E$9-$I$9)/(InputDataB_ModelSpecAssumptions!$E$10-InputDataA_GeneralAssumptions!$D$7))</f>
        <v>0.24</v>
      </c>
      <c r="AA9" s="26" t="n">
        <f aca="false">IF(Submodel1s!W4&gt;InputDataB_ModelSpecAssumptions!$E$10,InputDataB_ModelSpecAssumptions!$E$9,Z9+(InputDataB_ModelSpecAssumptions!$E$9-$I$9)/(InputDataB_ModelSpecAssumptions!$E$10-InputDataA_GeneralAssumptions!$D$7))</f>
        <v>0.24</v>
      </c>
      <c r="AB9" s="26" t="n">
        <f aca="false">IF(Submodel1s!X4&gt;InputDataB_ModelSpecAssumptions!$E$10,InputDataB_ModelSpecAssumptions!$E$9,AA9+(InputDataB_ModelSpecAssumptions!$E$9-$I$9)/(InputDataB_ModelSpecAssumptions!$E$10-InputDataA_GeneralAssumptions!$D$7))</f>
        <v>0.24</v>
      </c>
      <c r="AC9" s="26" t="n">
        <f aca="false">IF(Submodel1s!Y4&gt;InputDataB_ModelSpecAssumptions!$E$10,InputDataB_ModelSpecAssumptions!$E$9,AB9+(InputDataB_ModelSpecAssumptions!$E$9-$I$9)/(InputDataB_ModelSpecAssumptions!$E$10-InputDataA_GeneralAssumptions!$D$7))</f>
        <v>0.24</v>
      </c>
      <c r="AD9" s="26" t="n">
        <f aca="false">IF(Submodel1s!Z4&gt;InputDataB_ModelSpecAssumptions!$E$10,InputDataB_ModelSpecAssumptions!$E$9,AC9+(InputDataB_ModelSpecAssumptions!$E$9-$I$9)/(InputDataB_ModelSpecAssumptions!$E$10-InputDataA_GeneralAssumptions!$D$7))</f>
        <v>0.24</v>
      </c>
      <c r="AE9" s="26" t="n">
        <f aca="false">IF(Submodel1s!AA4&gt;InputDataB_ModelSpecAssumptions!$E$10,InputDataB_ModelSpecAssumptions!$E$9,AD9+(InputDataB_ModelSpecAssumptions!$E$9-$I$9)/(InputDataB_ModelSpecAssumptions!$E$10-InputDataA_GeneralAssumptions!$D$7))</f>
        <v>0.24</v>
      </c>
      <c r="AF9" s="26" t="n">
        <f aca="false">IF(Submodel1s!AB4&gt;InputDataB_ModelSpecAssumptions!$E$10,InputDataB_ModelSpecAssumptions!$E$9,AE9+(InputDataB_ModelSpecAssumptions!$E$9-$I$9)/(InputDataB_ModelSpecAssumptions!$E$10-InputDataA_GeneralAssumptions!$D$7))</f>
        <v>0.24</v>
      </c>
      <c r="AG9" s="26" t="n">
        <f aca="false">IF(Submodel1s!AC4&gt;InputDataB_ModelSpecAssumptions!$E$10,InputDataB_ModelSpecAssumptions!$E$9,AF9+(InputDataB_ModelSpecAssumptions!$E$9-$I$9)/(InputDataB_ModelSpecAssumptions!$E$10-InputDataA_GeneralAssumptions!$D$7))</f>
        <v>0.24</v>
      </c>
      <c r="AH9" s="26" t="n">
        <f aca="false">IF(Submodel1s!AD4&gt;InputDataB_ModelSpecAssumptions!$E$10,InputDataB_ModelSpecAssumptions!$E$9,AG9+(InputDataB_ModelSpecAssumptions!$E$9-$I$9)/(InputDataB_ModelSpecAssumptions!$E$10-InputDataA_GeneralAssumptions!$D$7))</f>
        <v>0.24</v>
      </c>
      <c r="AI9" s="26" t="n">
        <f aca="false">IF(Submodel1s!AE4&gt;InputDataB_ModelSpecAssumptions!$E$10,InputDataB_ModelSpecAssumptions!$E$9,AH9+(InputDataB_ModelSpecAssumptions!$E$9-$I$9)/(InputDataB_ModelSpecAssumptions!$E$10-InputDataA_GeneralAssumptions!$D$7))</f>
        <v>0.24</v>
      </c>
      <c r="AJ9" s="26" t="n">
        <f aca="false">IF(Submodel1s!AF4&gt;InputDataB_ModelSpecAssumptions!$E$10,InputDataB_ModelSpecAssumptions!$E$9,AI9+(InputDataB_ModelSpecAssumptions!$E$9-$I$9)/(InputDataB_ModelSpecAssumptions!$E$10-InputDataA_GeneralAssumptions!$D$7))</f>
        <v>0.24</v>
      </c>
      <c r="AK9" s="26" t="n">
        <f aca="false">IF(Submodel1s!AG4&gt;InputDataB_ModelSpecAssumptions!$E$10,InputDataB_ModelSpecAssumptions!$E$9,AJ9+(InputDataB_ModelSpecAssumptions!$E$9-$I$9)/(InputDataB_ModelSpecAssumptions!$E$10-InputDataA_GeneralAssumptions!$D$7))</f>
        <v>0.24</v>
      </c>
      <c r="AL9" s="26" t="n">
        <f aca="false">IF(Submodel1s!AH4&gt;InputDataB_ModelSpecAssumptions!$E$10,InputDataB_ModelSpecAssumptions!$E$9,AK9+(InputDataB_ModelSpecAssumptions!$E$9-$I$9)/(InputDataB_ModelSpecAssumptions!$E$10-InputDataA_GeneralAssumptions!$D$7))</f>
        <v>0.24</v>
      </c>
      <c r="AM9" s="26" t="n">
        <f aca="false">IF(Submodel1s!AI4&gt;InputDataB_ModelSpecAssumptions!$E$10,InputDataB_ModelSpecAssumptions!$E$9,AL9+(InputDataB_ModelSpecAssumptions!$E$9-$I$9)/(InputDataB_ModelSpecAssumptions!$E$10-InputDataA_GeneralAssumptions!$D$7))</f>
        <v>0.24</v>
      </c>
      <c r="AN9" s="26" t="n">
        <f aca="false">IF(Submodel1s!AJ4&gt;InputDataB_ModelSpecAssumptions!$E$10,InputDataB_ModelSpecAssumptions!$E$9,AM9+(InputDataB_ModelSpecAssumptions!$E$9-$I$9)/(InputDataB_ModelSpecAssumptions!$E$10-InputDataA_GeneralAssumptions!$D$7))</f>
        <v>0.24</v>
      </c>
      <c r="AO9" s="26" t="n">
        <f aca="false">IF(Submodel1s!AK4&gt;InputDataB_ModelSpecAssumptions!$E$10,InputDataB_ModelSpecAssumptions!$E$9,AN9+(InputDataB_ModelSpecAssumptions!$E$9-$I$9)/(InputDataB_ModelSpecAssumptions!$E$10-InputDataA_GeneralAssumptions!$D$7))</f>
        <v>0.24</v>
      </c>
      <c r="AP9" s="26" t="n">
        <f aca="false">IF(Submodel1s!AL4&gt;InputDataB_ModelSpecAssumptions!$E$10,InputDataB_ModelSpecAssumptions!$E$9,AO9+(InputDataB_ModelSpecAssumptions!$E$9-$I$9)/(InputDataB_ModelSpecAssumptions!$E$10-InputDataA_GeneralAssumptions!$D$7))</f>
        <v>0.24</v>
      </c>
      <c r="AQ9" s="26" t="n">
        <f aca="false">IF(Submodel1s!AM4&gt;InputDataB_ModelSpecAssumptions!$E$10,InputDataB_ModelSpecAssumptions!$E$9,AP9+(InputDataB_ModelSpecAssumptions!$E$9-$I$9)/(InputDataB_ModelSpecAssumptions!$E$10-InputDataA_GeneralAssumptions!$D$7))</f>
        <v>0.24</v>
      </c>
      <c r="AR9" s="26" t="n">
        <f aca="false">IF(Submodel1s!AN4&gt;InputDataB_ModelSpecAssumptions!$E$10,InputDataB_ModelSpecAssumptions!$E$9,AQ9+(InputDataB_ModelSpecAssumptions!$E$9-$I$9)/(InputDataB_ModelSpecAssumptions!$E$10-InputDataA_GeneralAssumptions!$D$7))</f>
        <v>0.24</v>
      </c>
      <c r="AS9" s="26" t="n">
        <f aca="false">IF(Submodel1s!AO4&gt;InputDataB_ModelSpecAssumptions!$E$10,InputDataB_ModelSpecAssumptions!$E$9,AR9+(InputDataB_ModelSpecAssumptions!$E$9-$I$9)/(InputDataB_ModelSpecAssumptions!$E$10-InputDataA_GeneralAssumptions!$D$7))</f>
        <v>0.24</v>
      </c>
      <c r="AT9" s="26" t="n">
        <f aca="false">IF(Submodel1s!AP4&gt;InputDataB_ModelSpecAssumptions!$E$10,InputDataB_ModelSpecAssumptions!$E$9,AS9+(InputDataB_ModelSpecAssumptions!$E$9-$I$9)/(InputDataB_ModelSpecAssumptions!$E$10-InputDataA_GeneralAssumptions!$D$7))</f>
        <v>0.24</v>
      </c>
      <c r="AU9" s="26" t="n">
        <f aca="false">IF(Submodel1s!AQ4&gt;InputDataB_ModelSpecAssumptions!$E$10,InputDataB_ModelSpecAssumptions!$E$9,AT9+(InputDataB_ModelSpecAssumptions!$E$9-$I$9)/(InputDataB_ModelSpecAssumptions!$E$10-InputDataA_GeneralAssumptions!$D$7))</f>
        <v>0.24</v>
      </c>
      <c r="AV9" s="26" t="n">
        <f aca="false">IF(Submodel1s!AR4&gt;InputDataB_ModelSpecAssumptions!$E$10,InputDataB_ModelSpecAssumptions!$E$9,AU9+(InputDataB_ModelSpecAssumptions!$E$9-$I$9)/(InputDataB_ModelSpecAssumptions!$E$10-InputDataA_GeneralAssumptions!$D$7))</f>
        <v>0.24</v>
      </c>
      <c r="AW9" s="26" t="n">
        <f aca="false">IF(Submodel1s!AS4&gt;InputDataB_ModelSpecAssumptions!$E$10,InputDataB_ModelSpecAssumptions!$E$9,AV9+(InputDataB_ModelSpecAssumptions!$E$9-$I$9)/(InputDataB_ModelSpecAssumptions!$E$10-InputDataA_GeneralAssumptions!$D$7))</f>
        <v>0.24</v>
      </c>
      <c r="AX9" s="26" t="n">
        <f aca="false">IF(Submodel1s!AT4&gt;InputDataB_ModelSpecAssumptions!$E$10,InputDataB_ModelSpecAssumptions!$E$9,AW9+(InputDataB_ModelSpecAssumptions!$E$9-$I$9)/(InputDataB_ModelSpecAssumptions!$E$10-InputDataA_GeneralAssumptions!$D$7))</f>
        <v>0.24</v>
      </c>
      <c r="AY9" s="26" t="n">
        <f aca="false">IF(Submodel1s!AU4&gt;InputDataB_ModelSpecAssumptions!$E$10,InputDataB_ModelSpecAssumptions!$E$9,AX9+(InputDataB_ModelSpecAssumptions!$E$9-$I$9)/(InputDataB_ModelSpecAssumptions!$E$10-InputDataA_GeneralAssumptions!$D$7))</f>
        <v>0.24</v>
      </c>
      <c r="AZ9" s="26" t="n">
        <f aca="false">IF(Submodel1s!AV4&gt;InputDataB_ModelSpecAssumptions!$E$10,InputDataB_ModelSpecAssumptions!$E$9,AY9+(InputDataB_ModelSpecAssumptions!$E$9-$I$9)/(InputDataB_ModelSpecAssumptions!$E$10-InputDataA_GeneralAssumptions!$D$7))</f>
        <v>0.24</v>
      </c>
      <c r="BA9" s="26" t="n">
        <f aca="false">IF(Submodel1s!AW4&gt;InputDataB_ModelSpecAssumptions!$E$10,InputDataB_ModelSpecAssumptions!$E$9,AZ9+(InputDataB_ModelSpecAssumptions!$E$9-$I$9)/(InputDataB_ModelSpecAssumptions!$E$10-InputDataA_GeneralAssumptions!$D$7))</f>
        <v>0.24</v>
      </c>
      <c r="BB9" s="26" t="n">
        <f aca="false">IF(Submodel1s!AX4&gt;InputDataB_ModelSpecAssumptions!$E$10,InputDataB_ModelSpecAssumptions!$E$9,BA9+(InputDataB_ModelSpecAssumptions!$E$9-$I$9)/(InputDataB_ModelSpecAssumptions!$E$10-InputDataA_GeneralAssumptions!$D$7))</f>
        <v>0.24</v>
      </c>
      <c r="BC9" s="26" t="n">
        <f aca="false">IF(Submodel1s!AY4&gt;InputDataB_ModelSpecAssumptions!$E$10,InputDataB_ModelSpecAssumptions!$E$9,BB9+(InputDataB_ModelSpecAssumptions!$E$9-$I$9)/(InputDataB_ModelSpecAssumptions!$E$10-InputDataA_GeneralAssumptions!$D$7))</f>
        <v>0.24</v>
      </c>
      <c r="BD9" s="26" t="n">
        <f aca="false">IF(Submodel1s!AZ4&gt;InputDataB_ModelSpecAssumptions!$E$10,InputDataB_ModelSpecAssumptions!$E$9,BC9+(InputDataB_ModelSpecAssumptions!$E$9-$I$9)/(InputDataB_ModelSpecAssumptions!$E$10-InputDataA_GeneralAssumptions!$D$7))</f>
        <v>0.24</v>
      </c>
      <c r="BE9" s="26" t="n">
        <f aca="false">IF(Submodel1s!BA4&gt;InputDataB_ModelSpecAssumptions!$E$10,InputDataB_ModelSpecAssumptions!$E$9,BD9+(InputDataB_ModelSpecAssumptions!$E$9-$I$9)/(InputDataB_ModelSpecAssumptions!$E$10-InputDataA_GeneralAssumptions!$D$7))</f>
        <v>0.24</v>
      </c>
      <c r="BF9" s="26" t="n">
        <f aca="false">IF(Submodel1s!BB4&gt;InputDataB_ModelSpecAssumptions!$E$10,InputDataB_ModelSpecAssumptions!$E$9,BE9+(InputDataB_ModelSpecAssumptions!$E$9-$I$9)/(InputDataB_ModelSpecAssumptions!$E$10-InputDataA_GeneralAssumptions!$D$7))</f>
        <v>0.24</v>
      </c>
      <c r="BG9" s="26" t="n">
        <f aca="false">IF(Submodel1s!BC4&gt;InputDataB_ModelSpecAssumptions!$E$10,InputDataB_ModelSpecAssumptions!$E$9,BF9+(InputDataB_ModelSpecAssumptions!$E$9-$I$9)/(InputDataB_ModelSpecAssumptions!$E$10-InputDataA_GeneralAssumptions!$D$7))</f>
        <v>0.24</v>
      </c>
      <c r="BH9" s="26" t="n">
        <f aca="false">IF(Submodel1s!BD4&gt;InputDataB_ModelSpecAssumptions!$E$10,InputDataB_ModelSpecAssumptions!$E$9,BG9+(InputDataB_ModelSpecAssumptions!$E$9-$I$9)/(InputDataB_ModelSpecAssumptions!$E$10-InputDataA_GeneralAssumptions!$D$7))</f>
        <v>0.24</v>
      </c>
      <c r="BI9" s="26" t="n">
        <f aca="false">IF(Submodel1s!BE4&gt;InputDataB_ModelSpecAssumptions!$E$10,InputDataB_ModelSpecAssumptions!$E$9,BH9+(InputDataB_ModelSpecAssumptions!$E$9-$I$9)/(InputDataB_ModelSpecAssumptions!$E$10-InputDataA_GeneralAssumptions!$D$7))</f>
        <v>0.24</v>
      </c>
      <c r="BJ9" s="26" t="n">
        <f aca="false">IF(Submodel1s!BF4&gt;InputDataB_ModelSpecAssumptions!$E$10,InputDataB_ModelSpecAssumptions!$E$9,BI9+(InputDataB_ModelSpecAssumptions!$E$9-$I$9)/(InputDataB_ModelSpecAssumptions!$E$10-InputDataA_GeneralAssumptions!$D$7))</f>
        <v>0.24</v>
      </c>
      <c r="BK9" s="26" t="n">
        <f aca="false">IF(Submodel1s!BG4&gt;InputDataB_ModelSpecAssumptions!$E$10,InputDataB_ModelSpecAssumptions!$E$9,BJ9+(InputDataB_ModelSpecAssumptions!$E$9-$I$9)/(InputDataB_ModelSpecAssumptions!$E$10-InputDataA_GeneralAssumptions!$D$7))</f>
        <v>0.24</v>
      </c>
      <c r="BL9" s="26" t="n">
        <f aca="false">IF(Submodel1s!BH4&gt;InputDataB_ModelSpecAssumptions!$E$10,InputDataB_ModelSpecAssumptions!$E$9,BK9+(InputDataB_ModelSpecAssumptions!$E$9-$I$9)/(InputDataB_ModelSpecAssumptions!$E$10-InputDataA_GeneralAssumptions!$D$7))</f>
        <v>0.24</v>
      </c>
      <c r="BM9" s="26" t="n">
        <f aca="false">IF(Submodel1s!BI4&gt;InputDataB_ModelSpecAssumptions!$E$10,InputDataB_ModelSpecAssumptions!$E$9,BL9+(InputDataB_ModelSpecAssumptions!$E$9-$I$9)/(InputDataB_ModelSpecAssumptions!$E$10-InputDataA_GeneralAssumptions!$D$7))</f>
        <v>0.24</v>
      </c>
      <c r="BN9" s="26" t="n">
        <f aca="false">IF(Submodel1s!BJ4&gt;InputDataB_ModelSpecAssumptions!$E$10,InputDataB_ModelSpecAssumptions!$E$9,BM9+(InputDataB_ModelSpecAssumptions!$E$9-$I$9)/(InputDataB_ModelSpecAssumptions!$E$10-InputDataA_GeneralAssumptions!$D$7))</f>
        <v>0.24</v>
      </c>
      <c r="BO9" s="26" t="n">
        <f aca="false">IF(Submodel1s!BK4&gt;InputDataB_ModelSpecAssumptions!$E$10,InputDataB_ModelSpecAssumptions!$E$9,BN9+(InputDataB_ModelSpecAssumptions!$E$9-$I$9)/(InputDataB_ModelSpecAssumptions!$E$10-InputDataA_GeneralAssumptions!$D$7))</f>
        <v>0.24</v>
      </c>
      <c r="BP9" s="26" t="n">
        <f aca="false">IF(Submodel1s!BL4&gt;InputDataB_ModelSpecAssumptions!$E$10,InputDataB_ModelSpecAssumptions!$E$9,BO9+(InputDataB_ModelSpecAssumptions!$E$9-$I$9)/(InputDataB_ModelSpecAssumptions!$E$10-InputDataA_GeneralAssumptions!$D$7))</f>
        <v>0.24</v>
      </c>
      <c r="BQ9" s="26" t="n">
        <f aca="false">IF(Submodel1s!BM4&gt;InputDataB_ModelSpecAssumptions!$E$10,InputDataB_ModelSpecAssumptions!$E$9,BP9+(InputDataB_ModelSpecAssumptions!$E$9-$I$9)/(InputDataB_ModelSpecAssumptions!$E$10-InputDataA_GeneralAssumptions!$D$7))</f>
        <v>0.24</v>
      </c>
      <c r="BR9" s="26" t="n">
        <f aca="false">IF(Submodel1s!BN4&gt;InputDataB_ModelSpecAssumptions!$E$10,InputDataB_ModelSpecAssumptions!$E$9,BQ9+(InputDataB_ModelSpecAssumptions!$E$9-$I$9)/(InputDataB_ModelSpecAssumptions!$E$10-InputDataA_GeneralAssumptions!$D$7))</f>
        <v>0.24</v>
      </c>
      <c r="BS9" s="26" t="n">
        <f aca="false">IF(Submodel1s!BO4&gt;InputDataB_ModelSpecAssumptions!$E$10,InputDataB_ModelSpecAssumptions!$E$9,BR9+(InputDataB_ModelSpecAssumptions!$E$9-$I$9)/(InputDataB_ModelSpecAssumptions!$E$10-InputDataA_GeneralAssumptions!$D$7))</f>
        <v>0.24</v>
      </c>
      <c r="BT9" s="26" t="n">
        <f aca="false">IF(Submodel1s!BP4&gt;InputDataB_ModelSpecAssumptions!$E$10,InputDataB_ModelSpecAssumptions!$E$9,BS9+(InputDataB_ModelSpecAssumptions!$E$9-$I$9)/(InputDataB_ModelSpecAssumptions!$E$10-InputDataA_GeneralAssumptions!$D$7))</f>
        <v>0.24</v>
      </c>
      <c r="BU9" s="26" t="n">
        <f aca="false">IF(Submodel1s!BQ4&gt;InputDataB_ModelSpecAssumptions!$E$10,InputDataB_ModelSpecAssumptions!$E$9,BT9+(InputDataB_ModelSpecAssumptions!$E$9-$I$9)/(InputDataB_ModelSpecAssumptions!$E$10-InputDataA_GeneralAssumptions!$D$7))</f>
        <v>0.24</v>
      </c>
      <c r="BV9" s="26" t="n">
        <f aca="false">IF(Submodel1s!BR4&gt;InputDataB_ModelSpecAssumptions!$E$10,InputDataB_ModelSpecAssumptions!$E$9,BU9+(InputDataB_ModelSpecAssumptions!$E$9-$I$9)/(InputDataB_ModelSpecAssumptions!$E$10-InputDataA_GeneralAssumptions!$D$7))</f>
        <v>0.24</v>
      </c>
      <c r="BW9" s="26" t="n">
        <f aca="false">IF(Submodel1s!BS4&gt;InputDataB_ModelSpecAssumptions!$E$10,InputDataB_ModelSpecAssumptions!$E$9,BV9+(InputDataB_ModelSpecAssumptions!$E$9-$I$9)/(InputDataB_ModelSpecAssumptions!$E$10-InputDataA_GeneralAssumptions!$D$7))</f>
        <v>0.24</v>
      </c>
    </row>
    <row r="10" customFormat="false" ht="15.75" hidden="false" customHeight="false" outlineLevel="0" collapsed="false">
      <c r="B10" s="285" t="s">
        <v>245</v>
      </c>
      <c r="C10" s="286" t="s">
        <v>94</v>
      </c>
      <c r="D10" s="137" t="n">
        <v>2025</v>
      </c>
      <c r="E10" s="56" t="n">
        <v>2025</v>
      </c>
      <c r="F10" s="136"/>
      <c r="G10" s="132" t="s">
        <v>132</v>
      </c>
      <c r="H10" s="138" t="s">
        <v>100</v>
      </c>
      <c r="I10" s="115" t="n">
        <f aca="false">IF(VLOOKUP(InputDataB_ModelSpecAssumptions!$D$8,DataSummary!$A$111:$B$112,2,FALSE())=1,InputDataB_ModelSpecAssumptions!I8,InputDataB_ModelSpecAssumptions!I9)</f>
        <v>0.31</v>
      </c>
      <c r="J10" s="115" t="n">
        <f aca="false">IF(VLOOKUP(InputDataB_ModelSpecAssumptions!$D$8,DataSummary!$A$111:$B$112,2,FALSE())=1,InputDataB_ModelSpecAssumptions!J8,InputDataB_ModelSpecAssumptions!J9)</f>
        <v>0.298333333333333</v>
      </c>
      <c r="K10" s="115" t="n">
        <f aca="false">IF(VLOOKUP(InputDataB_ModelSpecAssumptions!$D$8,DataSummary!$A$111:$B$112,2,FALSE())=1,InputDataB_ModelSpecAssumptions!K8,InputDataB_ModelSpecAssumptions!K9)</f>
        <v>0.286666666666667</v>
      </c>
      <c r="L10" s="115" t="n">
        <f aca="false">IF(VLOOKUP(InputDataB_ModelSpecAssumptions!$D$8,DataSummary!$A$111:$B$112,2,FALSE())=1,InputDataB_ModelSpecAssumptions!L8,InputDataB_ModelSpecAssumptions!L9)</f>
        <v>0.275</v>
      </c>
      <c r="M10" s="115" t="n">
        <f aca="false">IF(VLOOKUP(InputDataB_ModelSpecAssumptions!$D$8,DataSummary!$A$111:$B$112,2,FALSE())=1,InputDataB_ModelSpecAssumptions!M8,InputDataB_ModelSpecAssumptions!M9)</f>
        <v>0.263333333333333</v>
      </c>
      <c r="N10" s="115" t="n">
        <f aca="false">IF(VLOOKUP(InputDataB_ModelSpecAssumptions!$D$8,DataSummary!$A$111:$B$112,2,FALSE())=1,InputDataB_ModelSpecAssumptions!N8,InputDataB_ModelSpecAssumptions!N9)</f>
        <v>0.251666666666667</v>
      </c>
      <c r="O10" s="115" t="n">
        <f aca="false">IF(VLOOKUP(InputDataB_ModelSpecAssumptions!$D$8,DataSummary!$A$111:$B$112,2,FALSE())=1,InputDataB_ModelSpecAssumptions!O8,InputDataB_ModelSpecAssumptions!O9)</f>
        <v>0.24</v>
      </c>
      <c r="P10" s="115" t="n">
        <f aca="false">IF(VLOOKUP(InputDataB_ModelSpecAssumptions!$D$8,DataSummary!$A$111:$B$112,2,FALSE())=1,InputDataB_ModelSpecAssumptions!P8,InputDataB_ModelSpecAssumptions!P9)</f>
        <v>0.24</v>
      </c>
      <c r="Q10" s="115" t="n">
        <f aca="false">IF(VLOOKUP(InputDataB_ModelSpecAssumptions!$D$8,DataSummary!$A$111:$B$112,2,FALSE())=1,InputDataB_ModelSpecAssumptions!Q8,InputDataB_ModelSpecAssumptions!Q9)</f>
        <v>0.24</v>
      </c>
      <c r="R10" s="115" t="n">
        <f aca="false">IF(VLOOKUP(InputDataB_ModelSpecAssumptions!$D$8,DataSummary!$A$111:$B$112,2,FALSE())=1,InputDataB_ModelSpecAssumptions!R8,InputDataB_ModelSpecAssumptions!R9)</f>
        <v>0.24</v>
      </c>
      <c r="S10" s="115" t="n">
        <f aca="false">IF(VLOOKUP(InputDataB_ModelSpecAssumptions!$D$8,DataSummary!$A$111:$B$112,2,FALSE())=1,InputDataB_ModelSpecAssumptions!S8,InputDataB_ModelSpecAssumptions!S9)</f>
        <v>0.24</v>
      </c>
      <c r="T10" s="115" t="n">
        <f aca="false">IF(VLOOKUP(InputDataB_ModelSpecAssumptions!$D$8,DataSummary!$A$111:$B$112,2,FALSE())=1,InputDataB_ModelSpecAssumptions!T8,InputDataB_ModelSpecAssumptions!T9)</f>
        <v>0.24</v>
      </c>
      <c r="U10" s="115" t="n">
        <f aca="false">IF(VLOOKUP(InputDataB_ModelSpecAssumptions!$D$8,DataSummary!$A$111:$B$112,2,FALSE())=1,InputDataB_ModelSpecAssumptions!U8,InputDataB_ModelSpecAssumptions!U9)</f>
        <v>0.24</v>
      </c>
      <c r="V10" s="115" t="n">
        <f aca="false">IF(VLOOKUP(InputDataB_ModelSpecAssumptions!$D$8,DataSummary!$A$111:$B$112,2,FALSE())=1,InputDataB_ModelSpecAssumptions!V8,InputDataB_ModelSpecAssumptions!V9)</f>
        <v>0.24</v>
      </c>
      <c r="W10" s="115" t="n">
        <f aca="false">IF(VLOOKUP(InputDataB_ModelSpecAssumptions!$D$8,DataSummary!$A$111:$B$112,2,FALSE())=1,InputDataB_ModelSpecAssumptions!W8,InputDataB_ModelSpecAssumptions!W9)</f>
        <v>0.24</v>
      </c>
      <c r="X10" s="115" t="n">
        <f aca="false">IF(VLOOKUP(InputDataB_ModelSpecAssumptions!$D$8,DataSummary!$A$111:$B$112,2,FALSE())=1,InputDataB_ModelSpecAssumptions!X8,InputDataB_ModelSpecAssumptions!X9)</f>
        <v>0.24</v>
      </c>
      <c r="Y10" s="115" t="n">
        <f aca="false">IF(VLOOKUP(InputDataB_ModelSpecAssumptions!$D$8,DataSummary!$A$111:$B$112,2,FALSE())=1,InputDataB_ModelSpecAssumptions!Y8,InputDataB_ModelSpecAssumptions!Y9)</f>
        <v>0.24</v>
      </c>
      <c r="Z10" s="115" t="n">
        <f aca="false">IF(VLOOKUP(InputDataB_ModelSpecAssumptions!$D$8,DataSummary!$A$111:$B$112,2,FALSE())=1,InputDataB_ModelSpecAssumptions!Z8,InputDataB_ModelSpecAssumptions!Z9)</f>
        <v>0.24</v>
      </c>
      <c r="AA10" s="115" t="n">
        <f aca="false">IF(VLOOKUP(InputDataB_ModelSpecAssumptions!$D$8,DataSummary!$A$111:$B$112,2,FALSE())=1,InputDataB_ModelSpecAssumptions!AA8,InputDataB_ModelSpecAssumptions!AA9)</f>
        <v>0.24</v>
      </c>
      <c r="AB10" s="115" t="n">
        <f aca="false">IF(VLOOKUP(InputDataB_ModelSpecAssumptions!$D$8,DataSummary!$A$111:$B$112,2,FALSE())=1,InputDataB_ModelSpecAssumptions!AB8,InputDataB_ModelSpecAssumptions!AB9)</f>
        <v>0.24</v>
      </c>
      <c r="AC10" s="115" t="n">
        <f aca="false">IF(VLOOKUP(InputDataB_ModelSpecAssumptions!$D$8,DataSummary!$A$111:$B$112,2,FALSE())=1,InputDataB_ModelSpecAssumptions!AC8,InputDataB_ModelSpecAssumptions!AC9)</f>
        <v>0.24</v>
      </c>
      <c r="AD10" s="115" t="n">
        <f aca="false">IF(VLOOKUP(InputDataB_ModelSpecAssumptions!$D$8,DataSummary!$A$111:$B$112,2,FALSE())=1,InputDataB_ModelSpecAssumptions!AD8,InputDataB_ModelSpecAssumptions!AD9)</f>
        <v>0.24</v>
      </c>
      <c r="AE10" s="115" t="n">
        <f aca="false">IF(VLOOKUP(InputDataB_ModelSpecAssumptions!$D$8,DataSummary!$A$111:$B$112,2,FALSE())=1,InputDataB_ModelSpecAssumptions!AE8,InputDataB_ModelSpecAssumptions!AE9)</f>
        <v>0.24</v>
      </c>
      <c r="AF10" s="115" t="n">
        <f aca="false">IF(VLOOKUP(InputDataB_ModelSpecAssumptions!$D$8,DataSummary!$A$111:$B$112,2,FALSE())=1,InputDataB_ModelSpecAssumptions!AF8,InputDataB_ModelSpecAssumptions!AF9)</f>
        <v>0.24</v>
      </c>
      <c r="AG10" s="115" t="n">
        <f aca="false">IF(VLOOKUP(InputDataB_ModelSpecAssumptions!$D$8,DataSummary!$A$111:$B$112,2,FALSE())=1,InputDataB_ModelSpecAssumptions!AG8,InputDataB_ModelSpecAssumptions!AG9)</f>
        <v>0.24</v>
      </c>
      <c r="AH10" s="115" t="n">
        <f aca="false">IF(VLOOKUP(InputDataB_ModelSpecAssumptions!$D$8,DataSummary!$A$111:$B$112,2,FALSE())=1,InputDataB_ModelSpecAssumptions!AH8,InputDataB_ModelSpecAssumptions!AH9)</f>
        <v>0.24</v>
      </c>
      <c r="AI10" s="115" t="n">
        <f aca="false">IF(VLOOKUP(InputDataB_ModelSpecAssumptions!$D$8,DataSummary!$A$111:$B$112,2,FALSE())=1,InputDataB_ModelSpecAssumptions!AI8,InputDataB_ModelSpecAssumptions!AI9)</f>
        <v>0.24</v>
      </c>
      <c r="AJ10" s="115" t="n">
        <f aca="false">IF(VLOOKUP(InputDataB_ModelSpecAssumptions!$D$8,DataSummary!$A$111:$B$112,2,FALSE())=1,InputDataB_ModelSpecAssumptions!AJ8,InputDataB_ModelSpecAssumptions!AJ9)</f>
        <v>0.24</v>
      </c>
      <c r="AK10" s="115" t="n">
        <f aca="false">IF(VLOOKUP(InputDataB_ModelSpecAssumptions!$D$8,DataSummary!$A$111:$B$112,2,FALSE())=1,InputDataB_ModelSpecAssumptions!AK8,InputDataB_ModelSpecAssumptions!AK9)</f>
        <v>0.24</v>
      </c>
      <c r="AL10" s="115" t="n">
        <f aca="false">IF(VLOOKUP(InputDataB_ModelSpecAssumptions!$D$8,DataSummary!$A$111:$B$112,2,FALSE())=1,InputDataB_ModelSpecAssumptions!AL8,InputDataB_ModelSpecAssumptions!AL9)</f>
        <v>0.24</v>
      </c>
      <c r="AM10" s="115" t="n">
        <f aca="false">IF(VLOOKUP(InputDataB_ModelSpecAssumptions!$D$8,DataSummary!$A$111:$B$112,2,FALSE())=1,InputDataB_ModelSpecAssumptions!AM8,InputDataB_ModelSpecAssumptions!AM9)</f>
        <v>0.24</v>
      </c>
      <c r="AN10" s="115" t="n">
        <f aca="false">IF(VLOOKUP(InputDataB_ModelSpecAssumptions!$D$8,DataSummary!$A$111:$B$112,2,FALSE())=1,InputDataB_ModelSpecAssumptions!AN8,InputDataB_ModelSpecAssumptions!AN9)</f>
        <v>0.24</v>
      </c>
      <c r="AO10" s="115" t="n">
        <f aca="false">IF(VLOOKUP(InputDataB_ModelSpecAssumptions!$D$8,DataSummary!$A$111:$B$112,2,FALSE())=1,InputDataB_ModelSpecAssumptions!AO8,InputDataB_ModelSpecAssumptions!AO9)</f>
        <v>0.24</v>
      </c>
      <c r="AP10" s="115" t="n">
        <f aca="false">IF(VLOOKUP(InputDataB_ModelSpecAssumptions!$D$8,DataSummary!$A$111:$B$112,2,FALSE())=1,InputDataB_ModelSpecAssumptions!AP8,InputDataB_ModelSpecAssumptions!AP9)</f>
        <v>0.24</v>
      </c>
      <c r="AQ10" s="115" t="n">
        <f aca="false">IF(VLOOKUP(InputDataB_ModelSpecAssumptions!$D$8,DataSummary!$A$111:$B$112,2,FALSE())=1,InputDataB_ModelSpecAssumptions!AQ8,InputDataB_ModelSpecAssumptions!AQ9)</f>
        <v>0.24</v>
      </c>
      <c r="AR10" s="115" t="n">
        <f aca="false">IF(VLOOKUP(InputDataB_ModelSpecAssumptions!$D$8,DataSummary!$A$111:$B$112,2,FALSE())=1,InputDataB_ModelSpecAssumptions!AR8,InputDataB_ModelSpecAssumptions!AR9)</f>
        <v>0.24</v>
      </c>
      <c r="AS10" s="115" t="n">
        <f aca="false">IF(VLOOKUP(InputDataB_ModelSpecAssumptions!$D$8,DataSummary!$A$111:$B$112,2,FALSE())=1,InputDataB_ModelSpecAssumptions!AS8,InputDataB_ModelSpecAssumptions!AS9)</f>
        <v>0.24</v>
      </c>
      <c r="AT10" s="115" t="n">
        <f aca="false">IF(VLOOKUP(InputDataB_ModelSpecAssumptions!$D$8,DataSummary!$A$111:$B$112,2,FALSE())=1,InputDataB_ModelSpecAssumptions!AT8,InputDataB_ModelSpecAssumptions!AT9)</f>
        <v>0.24</v>
      </c>
      <c r="AU10" s="115" t="n">
        <f aca="false">IF(VLOOKUP(InputDataB_ModelSpecAssumptions!$D$8,DataSummary!$A$111:$B$112,2,FALSE())=1,InputDataB_ModelSpecAssumptions!AU8,InputDataB_ModelSpecAssumptions!AU9)</f>
        <v>0.24</v>
      </c>
      <c r="AV10" s="115" t="n">
        <f aca="false">IF(VLOOKUP(InputDataB_ModelSpecAssumptions!$D$8,DataSummary!$A$111:$B$112,2,FALSE())=1,InputDataB_ModelSpecAssumptions!AV8,InputDataB_ModelSpecAssumptions!AV9)</f>
        <v>0.24</v>
      </c>
      <c r="AW10" s="115" t="n">
        <f aca="false">IF(VLOOKUP(InputDataB_ModelSpecAssumptions!$D$8,DataSummary!$A$111:$B$112,2,FALSE())=1,InputDataB_ModelSpecAssumptions!AW8,InputDataB_ModelSpecAssumptions!AW9)</f>
        <v>0.24</v>
      </c>
      <c r="AX10" s="115" t="n">
        <f aca="false">IF(VLOOKUP(InputDataB_ModelSpecAssumptions!$D$8,DataSummary!$A$111:$B$112,2,FALSE())=1,InputDataB_ModelSpecAssumptions!AX8,InputDataB_ModelSpecAssumptions!AX9)</f>
        <v>0.24</v>
      </c>
      <c r="AY10" s="115" t="n">
        <f aca="false">IF(VLOOKUP(InputDataB_ModelSpecAssumptions!$D$8,DataSummary!$A$111:$B$112,2,FALSE())=1,InputDataB_ModelSpecAssumptions!AY8,InputDataB_ModelSpecAssumptions!AY9)</f>
        <v>0.24</v>
      </c>
      <c r="AZ10" s="115" t="n">
        <f aca="false">IF(VLOOKUP(InputDataB_ModelSpecAssumptions!$D$8,DataSummary!$A$111:$B$112,2,FALSE())=1,InputDataB_ModelSpecAssumptions!AZ8,InputDataB_ModelSpecAssumptions!AZ9)</f>
        <v>0.24</v>
      </c>
      <c r="BA10" s="115" t="n">
        <f aca="false">IF(VLOOKUP(InputDataB_ModelSpecAssumptions!$D$8,DataSummary!$A$111:$B$112,2,FALSE())=1,InputDataB_ModelSpecAssumptions!BA8,InputDataB_ModelSpecAssumptions!BA9)</f>
        <v>0.24</v>
      </c>
      <c r="BB10" s="115" t="n">
        <f aca="false">IF(VLOOKUP(InputDataB_ModelSpecAssumptions!$D$8,DataSummary!$A$111:$B$112,2,FALSE())=1,InputDataB_ModelSpecAssumptions!BB8,InputDataB_ModelSpecAssumptions!BB9)</f>
        <v>0.24</v>
      </c>
      <c r="BC10" s="115" t="n">
        <f aca="false">IF(VLOOKUP(InputDataB_ModelSpecAssumptions!$D$8,DataSummary!$A$111:$B$112,2,FALSE())=1,InputDataB_ModelSpecAssumptions!BC8,InputDataB_ModelSpecAssumptions!BC9)</f>
        <v>0.24</v>
      </c>
      <c r="BD10" s="115" t="n">
        <f aca="false">IF(VLOOKUP(InputDataB_ModelSpecAssumptions!$D$8,DataSummary!$A$111:$B$112,2,FALSE())=1,InputDataB_ModelSpecAssumptions!BD8,InputDataB_ModelSpecAssumptions!BD9)</f>
        <v>0.24</v>
      </c>
      <c r="BE10" s="115" t="n">
        <f aca="false">IF(VLOOKUP(InputDataB_ModelSpecAssumptions!$D$8,DataSummary!$A$111:$B$112,2,FALSE())=1,InputDataB_ModelSpecAssumptions!BE8,InputDataB_ModelSpecAssumptions!BE9)</f>
        <v>0.24</v>
      </c>
      <c r="BF10" s="115" t="n">
        <f aca="false">IF(VLOOKUP(InputDataB_ModelSpecAssumptions!$D$8,DataSummary!$A$111:$B$112,2,FALSE())=1,InputDataB_ModelSpecAssumptions!BF8,InputDataB_ModelSpecAssumptions!BF9)</f>
        <v>0.24</v>
      </c>
      <c r="BG10" s="115" t="n">
        <f aca="false">IF(VLOOKUP(InputDataB_ModelSpecAssumptions!$D$8,DataSummary!$A$111:$B$112,2,FALSE())=1,InputDataB_ModelSpecAssumptions!BG8,InputDataB_ModelSpecAssumptions!BG9)</f>
        <v>0.24</v>
      </c>
      <c r="BH10" s="115" t="n">
        <f aca="false">IF(VLOOKUP(InputDataB_ModelSpecAssumptions!$D$8,DataSummary!$A$111:$B$112,2,FALSE())=1,InputDataB_ModelSpecAssumptions!BH8,InputDataB_ModelSpecAssumptions!BH9)</f>
        <v>0.24</v>
      </c>
      <c r="BI10" s="115" t="n">
        <f aca="false">IF(VLOOKUP(InputDataB_ModelSpecAssumptions!$D$8,DataSummary!$A$111:$B$112,2,FALSE())=1,InputDataB_ModelSpecAssumptions!BI8,InputDataB_ModelSpecAssumptions!BI9)</f>
        <v>0.24</v>
      </c>
      <c r="BJ10" s="115" t="n">
        <f aca="false">IF(VLOOKUP(InputDataB_ModelSpecAssumptions!$D$8,DataSummary!$A$111:$B$112,2,FALSE())=1,InputDataB_ModelSpecAssumptions!BJ8,InputDataB_ModelSpecAssumptions!BJ9)</f>
        <v>0.24</v>
      </c>
      <c r="BK10" s="115" t="n">
        <f aca="false">IF(VLOOKUP(InputDataB_ModelSpecAssumptions!$D$8,DataSummary!$A$111:$B$112,2,FALSE())=1,InputDataB_ModelSpecAssumptions!BK8,InputDataB_ModelSpecAssumptions!BK9)</f>
        <v>0.24</v>
      </c>
      <c r="BL10" s="115" t="n">
        <f aca="false">IF(VLOOKUP(InputDataB_ModelSpecAssumptions!$D$8,DataSummary!$A$111:$B$112,2,FALSE())=1,InputDataB_ModelSpecAssumptions!BL8,InputDataB_ModelSpecAssumptions!BL9)</f>
        <v>0.24</v>
      </c>
      <c r="BM10" s="115" t="n">
        <f aca="false">IF(VLOOKUP(InputDataB_ModelSpecAssumptions!$D$8,DataSummary!$A$111:$B$112,2,FALSE())=1,InputDataB_ModelSpecAssumptions!BM8,InputDataB_ModelSpecAssumptions!BM9)</f>
        <v>0.24</v>
      </c>
      <c r="BN10" s="115" t="n">
        <f aca="false">IF(VLOOKUP(InputDataB_ModelSpecAssumptions!$D$8,DataSummary!$A$111:$B$112,2,FALSE())=1,InputDataB_ModelSpecAssumptions!BN8,InputDataB_ModelSpecAssumptions!BN9)</f>
        <v>0.24</v>
      </c>
      <c r="BO10" s="115" t="n">
        <f aca="false">IF(VLOOKUP(InputDataB_ModelSpecAssumptions!$D$8,DataSummary!$A$111:$B$112,2,FALSE())=1,InputDataB_ModelSpecAssumptions!BO8,InputDataB_ModelSpecAssumptions!BO9)</f>
        <v>0.24</v>
      </c>
      <c r="BP10" s="115" t="n">
        <f aca="false">IF(VLOOKUP(InputDataB_ModelSpecAssumptions!$D$8,DataSummary!$A$111:$B$112,2,FALSE())=1,InputDataB_ModelSpecAssumptions!BP8,InputDataB_ModelSpecAssumptions!BP9)</f>
        <v>0.24</v>
      </c>
      <c r="BQ10" s="115" t="n">
        <f aca="false">IF(VLOOKUP(InputDataB_ModelSpecAssumptions!$D$8,DataSummary!$A$111:$B$112,2,FALSE())=1,InputDataB_ModelSpecAssumptions!BQ8,InputDataB_ModelSpecAssumptions!BQ9)</f>
        <v>0.24</v>
      </c>
      <c r="BR10" s="115" t="n">
        <f aca="false">IF(VLOOKUP(InputDataB_ModelSpecAssumptions!$D$8,DataSummary!$A$111:$B$112,2,FALSE())=1,InputDataB_ModelSpecAssumptions!BR8,InputDataB_ModelSpecAssumptions!BR9)</f>
        <v>0.24</v>
      </c>
      <c r="BS10" s="115" t="n">
        <f aca="false">IF(VLOOKUP(InputDataB_ModelSpecAssumptions!$D$8,DataSummary!$A$111:$B$112,2,FALSE())=1,InputDataB_ModelSpecAssumptions!BS8,InputDataB_ModelSpecAssumptions!BS9)</f>
        <v>0.24</v>
      </c>
      <c r="BT10" s="115" t="n">
        <f aca="false">IF(VLOOKUP(InputDataB_ModelSpecAssumptions!$D$8,DataSummary!$A$111:$B$112,2,FALSE())=1,InputDataB_ModelSpecAssumptions!BT8,InputDataB_ModelSpecAssumptions!BT9)</f>
        <v>0.24</v>
      </c>
      <c r="BU10" s="115" t="n">
        <f aca="false">IF(VLOOKUP(InputDataB_ModelSpecAssumptions!$D$8,DataSummary!$A$111:$B$112,2,FALSE())=1,InputDataB_ModelSpecAssumptions!BU8,InputDataB_ModelSpecAssumptions!BU9)</f>
        <v>0.24</v>
      </c>
      <c r="BV10" s="115" t="n">
        <f aca="false">IF(VLOOKUP(InputDataB_ModelSpecAssumptions!$D$8,DataSummary!$A$111:$B$112,2,FALSE())=1,InputDataB_ModelSpecAssumptions!BV8,InputDataB_ModelSpecAssumptions!BV9)</f>
        <v>0.24</v>
      </c>
      <c r="BW10" s="115" t="n">
        <f aca="false">IF(VLOOKUP(InputDataB_ModelSpecAssumptions!$D$8,DataSummary!$A$111:$B$112,2,FALSE())=1,InputDataB_ModelSpecAssumptions!BW8,InputDataB_ModelSpecAssumptions!BW9)</f>
        <v>0.24</v>
      </c>
    </row>
    <row r="11" customFormat="false" ht="15.75" hidden="false" customHeight="false" outlineLevel="0" collapsed="false">
      <c r="B11" s="13"/>
      <c r="C11" s="13"/>
      <c r="D11" s="13"/>
      <c r="E11" s="13"/>
    </row>
    <row r="12" customFormat="false" ht="15.75" hidden="false" customHeight="false" outlineLevel="0" collapsed="false">
      <c r="B12" s="292" t="s">
        <v>246</v>
      </c>
      <c r="C12" s="293"/>
      <c r="D12" s="294"/>
      <c r="E12" s="295"/>
      <c r="F12" s="101" t="str">
        <f aca="false">D21</f>
        <v>Automatic</v>
      </c>
      <c r="G12" s="17" t="str">
        <f aca="false">VLOOKUP(InputDataB_ModelSpecAssumptions!D20,DataSummary!A122:C125,3,FALSE())</f>
        <v>Real GDP annual growth rate</v>
      </c>
      <c r="H12" s="296" t="s">
        <v>117</v>
      </c>
      <c r="I12" s="182" t="n">
        <f aca="false">InputDataA_GeneralAssumptions!$D$7</f>
        <v>2019</v>
      </c>
      <c r="J12" s="104" t="n">
        <f aca="false">I12+1</f>
        <v>2020</v>
      </c>
      <c r="K12" s="104" t="n">
        <f aca="false">J12+1</f>
        <v>2021</v>
      </c>
      <c r="L12" s="104" t="n">
        <f aca="false">K12+1</f>
        <v>2022</v>
      </c>
      <c r="M12" s="104" t="n">
        <f aca="false">L12+1</f>
        <v>2023</v>
      </c>
      <c r="N12" s="104" t="n">
        <f aca="false">M12+1</f>
        <v>2024</v>
      </c>
      <c r="O12" s="104" t="n">
        <f aca="false">N12+1</f>
        <v>2025</v>
      </c>
      <c r="P12" s="104" t="n">
        <f aca="false">O12+1</f>
        <v>2026</v>
      </c>
      <c r="Q12" s="104" t="n">
        <f aca="false">P12+1</f>
        <v>2027</v>
      </c>
      <c r="R12" s="104" t="n">
        <f aca="false">Q12+1</f>
        <v>2028</v>
      </c>
      <c r="S12" s="104" t="n">
        <f aca="false">R12+1</f>
        <v>2029</v>
      </c>
      <c r="T12" s="104" t="n">
        <f aca="false">S12+1</f>
        <v>2030</v>
      </c>
      <c r="U12" s="104" t="n">
        <f aca="false">T12+1</f>
        <v>2031</v>
      </c>
      <c r="V12" s="104" t="n">
        <f aca="false">U12+1</f>
        <v>2032</v>
      </c>
      <c r="W12" s="104" t="n">
        <f aca="false">V12+1</f>
        <v>2033</v>
      </c>
      <c r="X12" s="104" t="n">
        <f aca="false">W12+1</f>
        <v>2034</v>
      </c>
      <c r="Y12" s="104" t="n">
        <f aca="false">X12+1</f>
        <v>2035</v>
      </c>
      <c r="Z12" s="104" t="n">
        <f aca="false">Y12+1</f>
        <v>2036</v>
      </c>
      <c r="AA12" s="104" t="n">
        <f aca="false">Z12+1</f>
        <v>2037</v>
      </c>
      <c r="AB12" s="104" t="n">
        <f aca="false">AA12+1</f>
        <v>2038</v>
      </c>
      <c r="AC12" s="104" t="n">
        <f aca="false">AB12+1</f>
        <v>2039</v>
      </c>
      <c r="AD12" s="104" t="n">
        <f aca="false">AC12+1</f>
        <v>2040</v>
      </c>
      <c r="AE12" s="104" t="n">
        <f aca="false">AD12+1</f>
        <v>2041</v>
      </c>
      <c r="AF12" s="104" t="n">
        <f aca="false">AE12+1</f>
        <v>2042</v>
      </c>
      <c r="AG12" s="104" t="n">
        <f aca="false">AF12+1</f>
        <v>2043</v>
      </c>
      <c r="AH12" s="104" t="n">
        <f aca="false">AG12+1</f>
        <v>2044</v>
      </c>
      <c r="AI12" s="104" t="n">
        <f aca="false">AH12+1</f>
        <v>2045</v>
      </c>
      <c r="AJ12" s="104" t="n">
        <f aca="false">AI12+1</f>
        <v>2046</v>
      </c>
      <c r="AK12" s="104" t="n">
        <f aca="false">AJ12+1</f>
        <v>2047</v>
      </c>
      <c r="AL12" s="104" t="n">
        <f aca="false">AK12+1</f>
        <v>2048</v>
      </c>
      <c r="AM12" s="104" t="n">
        <f aca="false">AL12+1</f>
        <v>2049</v>
      </c>
      <c r="AN12" s="104" t="n">
        <f aca="false">AM12+1</f>
        <v>2050</v>
      </c>
      <c r="AO12" s="104" t="n">
        <f aca="false">AN12+1</f>
        <v>2051</v>
      </c>
      <c r="AP12" s="104" t="n">
        <f aca="false">AO12+1</f>
        <v>2052</v>
      </c>
      <c r="AQ12" s="104" t="n">
        <f aca="false">AP12+1</f>
        <v>2053</v>
      </c>
      <c r="AR12" s="104" t="n">
        <f aca="false">AQ12+1</f>
        <v>2054</v>
      </c>
      <c r="AS12" s="105" t="n">
        <f aca="false">AR12+1</f>
        <v>2055</v>
      </c>
      <c r="AT12" s="104" t="n">
        <f aca="false">AS12+1</f>
        <v>2056</v>
      </c>
      <c r="AU12" s="104" t="n">
        <f aca="false">AT12+1</f>
        <v>2057</v>
      </c>
      <c r="AV12" s="104" t="n">
        <f aca="false">AU12+1</f>
        <v>2058</v>
      </c>
      <c r="AW12" s="104" t="n">
        <f aca="false">AV12+1</f>
        <v>2059</v>
      </c>
      <c r="AX12" s="104" t="n">
        <f aca="false">AW12+1</f>
        <v>2060</v>
      </c>
      <c r="AY12" s="104" t="n">
        <f aca="false">AX12+1</f>
        <v>2061</v>
      </c>
      <c r="AZ12" s="104" t="n">
        <f aca="false">AY12+1</f>
        <v>2062</v>
      </c>
      <c r="BA12" s="104" t="n">
        <f aca="false">AZ12+1</f>
        <v>2063</v>
      </c>
      <c r="BB12" s="104" t="n">
        <f aca="false">BA12+1</f>
        <v>2064</v>
      </c>
      <c r="BC12" s="104" t="n">
        <f aca="false">BB12+1</f>
        <v>2065</v>
      </c>
      <c r="BD12" s="104" t="n">
        <f aca="false">BC12+1</f>
        <v>2066</v>
      </c>
      <c r="BE12" s="104" t="n">
        <f aca="false">BD12+1</f>
        <v>2067</v>
      </c>
      <c r="BF12" s="104" t="n">
        <f aca="false">BE12+1</f>
        <v>2068</v>
      </c>
      <c r="BG12" s="104" t="n">
        <f aca="false">BF12+1</f>
        <v>2069</v>
      </c>
      <c r="BH12" s="104" t="n">
        <f aca="false">BG12+1</f>
        <v>2070</v>
      </c>
      <c r="BI12" s="104" t="n">
        <f aca="false">BH12+1</f>
        <v>2071</v>
      </c>
      <c r="BJ12" s="104" t="n">
        <f aca="false">BI12+1</f>
        <v>2072</v>
      </c>
      <c r="BK12" s="104" t="n">
        <f aca="false">BJ12+1</f>
        <v>2073</v>
      </c>
      <c r="BL12" s="104" t="n">
        <f aca="false">BK12+1</f>
        <v>2074</v>
      </c>
      <c r="BM12" s="104" t="n">
        <f aca="false">BL12+1</f>
        <v>2075</v>
      </c>
      <c r="BN12" s="104" t="n">
        <f aca="false">BM12+1</f>
        <v>2076</v>
      </c>
      <c r="BO12" s="104" t="n">
        <f aca="false">BN12+1</f>
        <v>2077</v>
      </c>
      <c r="BP12" s="104" t="n">
        <f aca="false">BO12+1</f>
        <v>2078</v>
      </c>
      <c r="BQ12" s="104" t="n">
        <f aca="false">BP12+1</f>
        <v>2079</v>
      </c>
      <c r="BR12" s="104" t="n">
        <f aca="false">BQ12+1</f>
        <v>2080</v>
      </c>
      <c r="BS12" s="104" t="n">
        <f aca="false">BR12+1</f>
        <v>2081</v>
      </c>
      <c r="BT12" s="104" t="n">
        <f aca="false">BS12+1</f>
        <v>2082</v>
      </c>
      <c r="BU12" s="104" t="n">
        <f aca="false">BT12+1</f>
        <v>2083</v>
      </c>
      <c r="BV12" s="104" t="n">
        <f aca="false">BU12+1</f>
        <v>2084</v>
      </c>
      <c r="BW12" s="105" t="n">
        <f aca="false">BV12+1</f>
        <v>2085</v>
      </c>
    </row>
    <row r="13" customFormat="false" ht="15.75" hidden="false" customHeight="false" outlineLevel="0" collapsed="false">
      <c r="B13" s="297" t="s">
        <v>247</v>
      </c>
      <c r="C13" s="298" t="str">
        <f aca="false">C22</f>
        <v>(e.g. 0.01)</v>
      </c>
      <c r="D13" s="299"/>
      <c r="E13" s="299"/>
      <c r="F13" s="106" t="str">
        <f aca="false">DataSummary!N4</f>
        <v>Baseline</v>
      </c>
      <c r="G13" s="107" t="s">
        <v>120</v>
      </c>
      <c r="H13" s="108" t="s">
        <v>100</v>
      </c>
      <c r="I13" s="109" t="n">
        <f aca="false">I14</f>
        <v>0.057601198554039</v>
      </c>
      <c r="J13" s="121" t="n">
        <f aca="false">I13</f>
        <v>0.057601198554039</v>
      </c>
      <c r="K13" s="121" t="n">
        <f aca="false">J13</f>
        <v>0.057601198554039</v>
      </c>
      <c r="L13" s="121" t="n">
        <f aca="false">K13</f>
        <v>0.057601198554039</v>
      </c>
      <c r="M13" s="121" t="n">
        <f aca="false">L13</f>
        <v>0.057601198554039</v>
      </c>
      <c r="N13" s="121" t="n">
        <f aca="false">M13</f>
        <v>0.057601198554039</v>
      </c>
      <c r="O13" s="121" t="n">
        <f aca="false">N13</f>
        <v>0.057601198554039</v>
      </c>
      <c r="P13" s="121" t="n">
        <f aca="false">O13</f>
        <v>0.057601198554039</v>
      </c>
      <c r="Q13" s="121" t="n">
        <f aca="false">P13</f>
        <v>0.057601198554039</v>
      </c>
      <c r="R13" s="121" t="n">
        <f aca="false">Q13</f>
        <v>0.057601198554039</v>
      </c>
      <c r="S13" s="121" t="n">
        <f aca="false">R13</f>
        <v>0.057601198554039</v>
      </c>
      <c r="T13" s="121" t="n">
        <f aca="false">S13</f>
        <v>0.057601198554039</v>
      </c>
      <c r="U13" s="121" t="n">
        <f aca="false">T13</f>
        <v>0.057601198554039</v>
      </c>
      <c r="V13" s="121" t="n">
        <f aca="false">U13</f>
        <v>0.057601198554039</v>
      </c>
      <c r="W13" s="121" t="n">
        <f aca="false">V13</f>
        <v>0.057601198554039</v>
      </c>
      <c r="X13" s="121" t="n">
        <f aca="false">W13</f>
        <v>0.057601198554039</v>
      </c>
      <c r="Y13" s="121" t="n">
        <f aca="false">X13</f>
        <v>0.057601198554039</v>
      </c>
      <c r="Z13" s="121" t="n">
        <f aca="false">Y13</f>
        <v>0.057601198554039</v>
      </c>
      <c r="AA13" s="121" t="n">
        <f aca="false">Z13</f>
        <v>0.057601198554039</v>
      </c>
      <c r="AB13" s="121" t="n">
        <f aca="false">AA13</f>
        <v>0.057601198554039</v>
      </c>
      <c r="AC13" s="121" t="n">
        <f aca="false">AB13</f>
        <v>0.057601198554039</v>
      </c>
      <c r="AD13" s="121" t="n">
        <f aca="false">AC13</f>
        <v>0.057601198554039</v>
      </c>
      <c r="AE13" s="121" t="n">
        <f aca="false">AD13</f>
        <v>0.057601198554039</v>
      </c>
      <c r="AF13" s="121" t="n">
        <f aca="false">AE13</f>
        <v>0.057601198554039</v>
      </c>
      <c r="AG13" s="121" t="n">
        <f aca="false">AF13</f>
        <v>0.057601198554039</v>
      </c>
      <c r="AH13" s="121" t="n">
        <f aca="false">AG13</f>
        <v>0.057601198554039</v>
      </c>
      <c r="AI13" s="121" t="n">
        <f aca="false">AH13</f>
        <v>0.057601198554039</v>
      </c>
      <c r="AJ13" s="121" t="n">
        <f aca="false">AI13</f>
        <v>0.057601198554039</v>
      </c>
      <c r="AK13" s="121" t="n">
        <f aca="false">AJ13</f>
        <v>0.057601198554039</v>
      </c>
      <c r="AL13" s="121" t="n">
        <f aca="false">AK13</f>
        <v>0.057601198554039</v>
      </c>
      <c r="AM13" s="121" t="n">
        <f aca="false">AL13</f>
        <v>0.057601198554039</v>
      </c>
      <c r="AN13" s="121" t="n">
        <f aca="false">AM13</f>
        <v>0.057601198554039</v>
      </c>
      <c r="AO13" s="121" t="n">
        <f aca="false">AN13</f>
        <v>0.057601198554039</v>
      </c>
      <c r="AP13" s="121" t="n">
        <f aca="false">AO13</f>
        <v>0.057601198554039</v>
      </c>
      <c r="AQ13" s="121" t="n">
        <f aca="false">AP13</f>
        <v>0.057601198554039</v>
      </c>
      <c r="AR13" s="121" t="n">
        <f aca="false">AQ13</f>
        <v>0.057601198554039</v>
      </c>
      <c r="AS13" s="121" t="n">
        <f aca="false">AR13</f>
        <v>0.057601198554039</v>
      </c>
      <c r="AT13" s="121" t="n">
        <f aca="false">AS13</f>
        <v>0.057601198554039</v>
      </c>
      <c r="AU13" s="121" t="n">
        <f aca="false">AT13</f>
        <v>0.057601198554039</v>
      </c>
      <c r="AV13" s="121" t="n">
        <f aca="false">AU13</f>
        <v>0.057601198554039</v>
      </c>
      <c r="AW13" s="121" t="n">
        <f aca="false">AV13</f>
        <v>0.057601198554039</v>
      </c>
      <c r="AX13" s="121" t="n">
        <f aca="false">AW13</f>
        <v>0.057601198554039</v>
      </c>
      <c r="AY13" s="121" t="n">
        <f aca="false">AX13</f>
        <v>0.057601198554039</v>
      </c>
      <c r="AZ13" s="121" t="n">
        <f aca="false">AY13</f>
        <v>0.057601198554039</v>
      </c>
      <c r="BA13" s="121" t="n">
        <f aca="false">AZ13</f>
        <v>0.057601198554039</v>
      </c>
      <c r="BB13" s="121" t="n">
        <f aca="false">BA13</f>
        <v>0.057601198554039</v>
      </c>
      <c r="BC13" s="121" t="n">
        <f aca="false">BB13</f>
        <v>0.057601198554039</v>
      </c>
      <c r="BD13" s="121" t="n">
        <f aca="false">BC13</f>
        <v>0.057601198554039</v>
      </c>
      <c r="BE13" s="121" t="n">
        <f aca="false">BD13</f>
        <v>0.057601198554039</v>
      </c>
      <c r="BF13" s="121" t="n">
        <f aca="false">BE13</f>
        <v>0.057601198554039</v>
      </c>
      <c r="BG13" s="121" t="n">
        <f aca="false">BF13</f>
        <v>0.057601198554039</v>
      </c>
      <c r="BH13" s="121" t="n">
        <f aca="false">BG13</f>
        <v>0.057601198554039</v>
      </c>
      <c r="BI13" s="121" t="n">
        <f aca="false">BH13</f>
        <v>0.057601198554039</v>
      </c>
      <c r="BJ13" s="121" t="n">
        <f aca="false">BI13</f>
        <v>0.057601198554039</v>
      </c>
      <c r="BK13" s="121" t="n">
        <f aca="false">BJ13</f>
        <v>0.057601198554039</v>
      </c>
      <c r="BL13" s="121" t="n">
        <f aca="false">BK13</f>
        <v>0.057601198554039</v>
      </c>
      <c r="BM13" s="121" t="n">
        <f aca="false">BL13</f>
        <v>0.057601198554039</v>
      </c>
      <c r="BN13" s="121" t="n">
        <f aca="false">BM13</f>
        <v>0.057601198554039</v>
      </c>
      <c r="BO13" s="121" t="n">
        <f aca="false">BN13</f>
        <v>0.057601198554039</v>
      </c>
      <c r="BP13" s="121" t="n">
        <f aca="false">BO13</f>
        <v>0.057601198554039</v>
      </c>
      <c r="BQ13" s="121" t="n">
        <f aca="false">BP13</f>
        <v>0.057601198554039</v>
      </c>
      <c r="BR13" s="121" t="n">
        <f aca="false">BQ13</f>
        <v>0.057601198554039</v>
      </c>
      <c r="BS13" s="121" t="n">
        <f aca="false">BR13</f>
        <v>0.057601198554039</v>
      </c>
      <c r="BT13" s="121" t="n">
        <f aca="false">BS13</f>
        <v>0.057601198554039</v>
      </c>
      <c r="BU13" s="121" t="n">
        <f aca="false">BT13</f>
        <v>0.057601198554039</v>
      </c>
      <c r="BV13" s="121" t="n">
        <f aca="false">BU13</f>
        <v>0.057601198554039</v>
      </c>
      <c r="BW13" s="121" t="n">
        <f aca="false">BV13</f>
        <v>0.057601198554039</v>
      </c>
    </row>
    <row r="14" customFormat="false" ht="15.75" hidden="false" customHeight="false" outlineLevel="0" collapsed="false">
      <c r="B14" s="300" t="str">
        <f aca="false">"Pre-loaded initial value of user-defined Output Target from:"</f>
        <v>Pre-loaded initial value of user-defined Output Target from:</v>
      </c>
      <c r="C14" s="77" t="s">
        <v>248</v>
      </c>
      <c r="D14" s="301" t="n">
        <f aca="false">DataSummary!E134</f>
        <v>0.057601198554039</v>
      </c>
      <c r="E14" s="301"/>
      <c r="F14" s="106"/>
      <c r="G14" s="111" t="s">
        <v>124</v>
      </c>
      <c r="H14" s="112" t="str">
        <f aca="false">H13</f>
        <v>(e.g. 0.40)</v>
      </c>
      <c r="I14" s="26" t="n">
        <f aca="false">D15</f>
        <v>0.057601198554039</v>
      </c>
      <c r="J14" s="26" t="n">
        <f aca="false">IF(VLOOKUP(InputDataB_ModelSpecAssumptions!$D$20,DataSummary!$A$122:$B$125,2,FALSE())=3,J17,IF(J12&gt;=InputDataB_ModelSpecAssumptions!$D$23,InputDataB_ModelSpecAssumptions!$D$22,I14+(InputDataB_ModelSpecAssumptions!$D$22-$I$14)/(InputDataB_ModelSpecAssumptions!$D$23-InputDataA_GeneralAssumptions!$D$7)))</f>
        <v>0.057601198554039</v>
      </c>
      <c r="K14" s="26" t="n">
        <f aca="false">IF(VLOOKUP(InputDataB_ModelSpecAssumptions!$D$20,DataSummary!$A$122:$B$125,2,FALSE())=3,K17,IF(K12&gt;=InputDataB_ModelSpecAssumptions!$D$23,InputDataB_ModelSpecAssumptions!$D$22,J14+(InputDataB_ModelSpecAssumptions!$D$22-$I$14)/(InputDataB_ModelSpecAssumptions!$D$23-InputDataA_GeneralAssumptions!$D$7)))</f>
        <v>0.057601198554039</v>
      </c>
      <c r="L14" s="26" t="n">
        <f aca="false">IF(VLOOKUP(InputDataB_ModelSpecAssumptions!$D$20,DataSummary!$A$122:$B$125,2,FALSE())=3,L17,IF(L12&gt;=InputDataB_ModelSpecAssumptions!$D$23,InputDataB_ModelSpecAssumptions!$D$22,K14+(InputDataB_ModelSpecAssumptions!$D$22-$I$14)/(InputDataB_ModelSpecAssumptions!$D$23-InputDataA_GeneralAssumptions!$D$7)))</f>
        <v>0.057601198554039</v>
      </c>
      <c r="M14" s="26" t="n">
        <f aca="false">IF(VLOOKUP(InputDataB_ModelSpecAssumptions!$D$20,DataSummary!$A$122:$B$125,2,FALSE())=3,M17,IF(M12&gt;=InputDataB_ModelSpecAssumptions!$D$23,InputDataB_ModelSpecAssumptions!$D$22,L14+(InputDataB_ModelSpecAssumptions!$D$22-$I$14)/(InputDataB_ModelSpecAssumptions!$D$23-InputDataA_GeneralAssumptions!$D$7)))</f>
        <v>0.057601198554039</v>
      </c>
      <c r="N14" s="26" t="n">
        <f aca="false">IF(VLOOKUP(InputDataB_ModelSpecAssumptions!$D$20,DataSummary!$A$122:$B$125,2,FALSE())=3,N17,IF(N12&gt;=InputDataB_ModelSpecAssumptions!$D$23,InputDataB_ModelSpecAssumptions!$D$22,M14+(InputDataB_ModelSpecAssumptions!$D$22-$I$14)/(InputDataB_ModelSpecAssumptions!$D$23-InputDataA_GeneralAssumptions!$D$7)))</f>
        <v>0.057601198554039</v>
      </c>
      <c r="O14" s="26" t="n">
        <f aca="false">IF(VLOOKUP(InputDataB_ModelSpecAssumptions!$D$20,DataSummary!$A$122:$B$125,2,FALSE())=3,O17,IF(O12&gt;=InputDataB_ModelSpecAssumptions!$D$23,InputDataB_ModelSpecAssumptions!$D$22,N14+(InputDataB_ModelSpecAssumptions!$D$22-$I$14)/(InputDataB_ModelSpecAssumptions!$D$23-InputDataA_GeneralAssumptions!$D$7)))</f>
        <v>0.057601198554039</v>
      </c>
      <c r="P14" s="26" t="n">
        <f aca="false">IF(VLOOKUP(InputDataB_ModelSpecAssumptions!$D$20,DataSummary!$A$122:$B$125,2,FALSE())=3,P17,IF(P12&gt;=InputDataB_ModelSpecAssumptions!$D$23,InputDataB_ModelSpecAssumptions!$D$22,O14+(InputDataB_ModelSpecAssumptions!$D$22-$I$14)/(InputDataB_ModelSpecAssumptions!$D$23-InputDataA_GeneralAssumptions!$D$7)))</f>
        <v>0.057601198554039</v>
      </c>
      <c r="Q14" s="26" t="n">
        <f aca="false">IF(VLOOKUP(InputDataB_ModelSpecAssumptions!$D$20,DataSummary!$A$122:$B$125,2,FALSE())=3,Q17,IF(Q12&gt;=InputDataB_ModelSpecAssumptions!$D$23,InputDataB_ModelSpecAssumptions!$D$22,P14+(InputDataB_ModelSpecAssumptions!$D$22-$I$14)/(InputDataB_ModelSpecAssumptions!$D$23-InputDataA_GeneralAssumptions!$D$7)))</f>
        <v>0.057601198554039</v>
      </c>
      <c r="R14" s="26" t="n">
        <f aca="false">IF(VLOOKUP(InputDataB_ModelSpecAssumptions!$D$20,DataSummary!$A$122:$B$125,2,FALSE())=3,R17,IF(R12&gt;=InputDataB_ModelSpecAssumptions!$D$23,InputDataB_ModelSpecAssumptions!$D$22,Q14+(InputDataB_ModelSpecAssumptions!$D$22-$I$14)/(InputDataB_ModelSpecAssumptions!$D$23-InputDataA_GeneralAssumptions!$D$7)))</f>
        <v>0.057601198554039</v>
      </c>
      <c r="S14" s="26" t="n">
        <f aca="false">IF(VLOOKUP(InputDataB_ModelSpecAssumptions!$D$20,DataSummary!$A$122:$B$125,2,FALSE())=3,S17,IF(S12&gt;=InputDataB_ModelSpecAssumptions!$D$23,InputDataB_ModelSpecAssumptions!$D$22,R14+(InputDataB_ModelSpecAssumptions!$D$22-$I$14)/(InputDataB_ModelSpecAssumptions!$D$23-InputDataA_GeneralAssumptions!$D$7)))</f>
        <v>0.057601198554039</v>
      </c>
      <c r="T14" s="26" t="n">
        <f aca="false">IF(VLOOKUP(InputDataB_ModelSpecAssumptions!$D$20,DataSummary!$A$122:$B$125,2,FALSE())=3,T17,IF(T12&gt;=InputDataB_ModelSpecAssumptions!$D$23,InputDataB_ModelSpecAssumptions!$D$22,S14+(InputDataB_ModelSpecAssumptions!$D$22-$I$14)/(InputDataB_ModelSpecAssumptions!$D$23-InputDataA_GeneralAssumptions!$D$7)))</f>
        <v>0.057601198554039</v>
      </c>
      <c r="U14" s="26" t="n">
        <f aca="false">IF(VLOOKUP(InputDataB_ModelSpecAssumptions!$D$20,DataSummary!$A$122:$B$125,2,FALSE())=3,U17,IF(U12&gt;=InputDataB_ModelSpecAssumptions!$D$23,InputDataB_ModelSpecAssumptions!$D$22,T14+(InputDataB_ModelSpecAssumptions!$D$22-$I$14)/(InputDataB_ModelSpecAssumptions!$D$23-InputDataA_GeneralAssumptions!$D$7)))</f>
        <v>0.057601198554039</v>
      </c>
      <c r="V14" s="26" t="n">
        <f aca="false">IF(VLOOKUP(InputDataB_ModelSpecAssumptions!$D$20,DataSummary!$A$122:$B$125,2,FALSE())=3,V17,IF(V12&gt;=InputDataB_ModelSpecAssumptions!$D$23,InputDataB_ModelSpecAssumptions!$D$22,U14+(InputDataB_ModelSpecAssumptions!$D$22-$I$14)/(InputDataB_ModelSpecAssumptions!$D$23-InputDataA_GeneralAssumptions!$D$7)))</f>
        <v>0.057601198554039</v>
      </c>
      <c r="W14" s="26" t="n">
        <f aca="false">IF(VLOOKUP(InputDataB_ModelSpecAssumptions!$D$20,DataSummary!$A$122:$B$125,2,FALSE())=3,W17,IF(W12&gt;=InputDataB_ModelSpecAssumptions!$D$23,InputDataB_ModelSpecAssumptions!$D$22,V14+(InputDataB_ModelSpecAssumptions!$D$22-$I$14)/(InputDataB_ModelSpecAssumptions!$D$23-InputDataA_GeneralAssumptions!$D$7)))</f>
        <v>0.057601198554039</v>
      </c>
      <c r="X14" s="26" t="n">
        <f aca="false">IF(VLOOKUP(InputDataB_ModelSpecAssumptions!$D$20,DataSummary!$A$122:$B$125,2,FALSE())=3,X17,IF(X12&gt;=InputDataB_ModelSpecAssumptions!$D$23,InputDataB_ModelSpecAssumptions!$D$22,W14+(InputDataB_ModelSpecAssumptions!$D$22-$I$14)/(InputDataB_ModelSpecAssumptions!$D$23-InputDataA_GeneralAssumptions!$D$7)))</f>
        <v>0.057601198554039</v>
      </c>
      <c r="Y14" s="26" t="n">
        <f aca="false">IF(VLOOKUP(InputDataB_ModelSpecAssumptions!$D$20,DataSummary!$A$122:$B$125,2,FALSE())=3,Y17,IF(Y12&gt;=InputDataB_ModelSpecAssumptions!$D$23,InputDataB_ModelSpecAssumptions!$D$22,X14+(InputDataB_ModelSpecAssumptions!$D$22-$I$14)/(InputDataB_ModelSpecAssumptions!$D$23-InputDataA_GeneralAssumptions!$D$7)))</f>
        <v>0.057601198554039</v>
      </c>
      <c r="Z14" s="26" t="n">
        <f aca="false">IF(VLOOKUP(InputDataB_ModelSpecAssumptions!$D$20,DataSummary!$A$122:$B$125,2,FALSE())=3,Z17,IF(Z12&gt;=InputDataB_ModelSpecAssumptions!$D$23,InputDataB_ModelSpecAssumptions!$D$22,Y14+(InputDataB_ModelSpecAssumptions!$D$22-$I$14)/(InputDataB_ModelSpecAssumptions!$D$23-InputDataA_GeneralAssumptions!$D$7)))</f>
        <v>0.057601198554039</v>
      </c>
      <c r="AA14" s="26" t="n">
        <f aca="false">IF(VLOOKUP(InputDataB_ModelSpecAssumptions!$D$20,DataSummary!$A$122:$B$125,2,FALSE())=3,AA17,IF(AA12&gt;=InputDataB_ModelSpecAssumptions!$D$23,InputDataB_ModelSpecAssumptions!$D$22,Z14+(InputDataB_ModelSpecAssumptions!$D$22-$I$14)/(InputDataB_ModelSpecAssumptions!$D$23-InputDataA_GeneralAssumptions!$D$7)))</f>
        <v>0.057601198554039</v>
      </c>
      <c r="AB14" s="26" t="n">
        <f aca="false">IF(VLOOKUP(InputDataB_ModelSpecAssumptions!$D$20,DataSummary!$A$122:$B$125,2,FALSE())=3,AB17,IF(AB12&gt;=InputDataB_ModelSpecAssumptions!$D$23,InputDataB_ModelSpecAssumptions!$D$22,AA14+(InputDataB_ModelSpecAssumptions!$D$22-$I$14)/(InputDataB_ModelSpecAssumptions!$D$23-InputDataA_GeneralAssumptions!$D$7)))</f>
        <v>0.057601198554039</v>
      </c>
      <c r="AC14" s="26" t="n">
        <f aca="false">IF(VLOOKUP(InputDataB_ModelSpecAssumptions!$D$20,DataSummary!$A$122:$B$125,2,FALSE())=3,AC17,IF(AC12&gt;=InputDataB_ModelSpecAssumptions!$D$23,InputDataB_ModelSpecAssumptions!$D$22,AB14+(InputDataB_ModelSpecAssumptions!$D$22-$I$14)/(InputDataB_ModelSpecAssumptions!$D$23-InputDataA_GeneralAssumptions!$D$7)))</f>
        <v>0.057601198554039</v>
      </c>
      <c r="AD14" s="26" t="n">
        <f aca="false">IF(VLOOKUP(InputDataB_ModelSpecAssumptions!$D$20,DataSummary!$A$122:$B$125,2,FALSE())=3,AD17,IF(AD12&gt;=InputDataB_ModelSpecAssumptions!$D$23,InputDataB_ModelSpecAssumptions!$D$22,AC14+(InputDataB_ModelSpecAssumptions!$D$22-$I$14)/(InputDataB_ModelSpecAssumptions!$D$23-InputDataA_GeneralAssumptions!$D$7)))</f>
        <v>0.057601198554039</v>
      </c>
      <c r="AE14" s="26" t="n">
        <f aca="false">IF(VLOOKUP(InputDataB_ModelSpecAssumptions!$D$20,DataSummary!$A$122:$B$125,2,FALSE())=3,AE17,IF(AE12&gt;=InputDataB_ModelSpecAssumptions!$D$23,InputDataB_ModelSpecAssumptions!$D$22,AD14+(InputDataB_ModelSpecAssumptions!$D$22-$I$14)/(InputDataB_ModelSpecAssumptions!$D$23-InputDataA_GeneralAssumptions!$D$7)))</f>
        <v>0.057601198554039</v>
      </c>
      <c r="AF14" s="26" t="n">
        <f aca="false">IF(VLOOKUP(InputDataB_ModelSpecAssumptions!$D$20,DataSummary!$A$122:$B$125,2,FALSE())=3,AF17,IF(AF12&gt;=InputDataB_ModelSpecAssumptions!$D$23,InputDataB_ModelSpecAssumptions!$D$22,AE14+(InputDataB_ModelSpecAssumptions!$D$22-$I$14)/(InputDataB_ModelSpecAssumptions!$D$23-InputDataA_GeneralAssumptions!$D$7)))</f>
        <v>0.057601198554039</v>
      </c>
      <c r="AG14" s="26" t="n">
        <f aca="false">IF(VLOOKUP(InputDataB_ModelSpecAssumptions!$D$20,DataSummary!$A$122:$B$125,2,FALSE())=3,AG17,IF(AG12&gt;=InputDataB_ModelSpecAssumptions!$D$23,InputDataB_ModelSpecAssumptions!$D$22,AF14+(InputDataB_ModelSpecAssumptions!$D$22-$I$14)/(InputDataB_ModelSpecAssumptions!$D$23-InputDataA_GeneralAssumptions!$D$7)))</f>
        <v>0.057601198554039</v>
      </c>
      <c r="AH14" s="26" t="n">
        <f aca="false">IF(VLOOKUP(InputDataB_ModelSpecAssumptions!$D$20,DataSummary!$A$122:$B$125,2,FALSE())=3,AH17,IF(AH12&gt;=InputDataB_ModelSpecAssumptions!$D$23,InputDataB_ModelSpecAssumptions!$D$22,AG14+(InputDataB_ModelSpecAssumptions!$D$22-$I$14)/(InputDataB_ModelSpecAssumptions!$D$23-InputDataA_GeneralAssumptions!$D$7)))</f>
        <v>0.057601198554039</v>
      </c>
      <c r="AI14" s="26" t="n">
        <f aca="false">IF(VLOOKUP(InputDataB_ModelSpecAssumptions!$D$20,DataSummary!$A$122:$B$125,2,FALSE())=3,AI17,IF(AI12&gt;=InputDataB_ModelSpecAssumptions!$D$23,InputDataB_ModelSpecAssumptions!$D$22,AH14+(InputDataB_ModelSpecAssumptions!$D$22-$I$14)/(InputDataB_ModelSpecAssumptions!$D$23-InputDataA_GeneralAssumptions!$D$7)))</f>
        <v>0.057601198554039</v>
      </c>
      <c r="AJ14" s="26" t="n">
        <f aca="false">IF(VLOOKUP(InputDataB_ModelSpecAssumptions!$D$20,DataSummary!$A$122:$B$125,2,FALSE())=3,AJ17,IF(AJ12&gt;=InputDataB_ModelSpecAssumptions!$D$23,InputDataB_ModelSpecAssumptions!$D$22,AI14+(InputDataB_ModelSpecAssumptions!$D$22-$I$14)/(InputDataB_ModelSpecAssumptions!$D$23-InputDataA_GeneralAssumptions!$D$7)))</f>
        <v>0.057601198554039</v>
      </c>
      <c r="AK14" s="26" t="n">
        <f aca="false">IF(VLOOKUP(InputDataB_ModelSpecAssumptions!$D$20,DataSummary!$A$122:$B$125,2,FALSE())=3,AK17,IF(AK12&gt;=InputDataB_ModelSpecAssumptions!$D$23,InputDataB_ModelSpecAssumptions!$D$22,AJ14+(InputDataB_ModelSpecAssumptions!$D$22-$I$14)/(InputDataB_ModelSpecAssumptions!$D$23-InputDataA_GeneralAssumptions!$D$7)))</f>
        <v>0.057601198554039</v>
      </c>
      <c r="AL14" s="26" t="n">
        <f aca="false">IF(VLOOKUP(InputDataB_ModelSpecAssumptions!$D$20,DataSummary!$A$122:$B$125,2,FALSE())=3,AL17,IF(AL12&gt;=InputDataB_ModelSpecAssumptions!$D$23,InputDataB_ModelSpecAssumptions!$D$22,AK14+(InputDataB_ModelSpecAssumptions!$D$22-$I$14)/(InputDataB_ModelSpecAssumptions!$D$23-InputDataA_GeneralAssumptions!$D$7)))</f>
        <v>0.057601198554039</v>
      </c>
      <c r="AM14" s="26" t="n">
        <f aca="false">IF(VLOOKUP(InputDataB_ModelSpecAssumptions!$D$20,DataSummary!$A$122:$B$125,2,FALSE())=3,AM17,IF(AM12&gt;=InputDataB_ModelSpecAssumptions!$D$23,InputDataB_ModelSpecAssumptions!$D$22,AL14+(InputDataB_ModelSpecAssumptions!$D$22-$I$14)/(InputDataB_ModelSpecAssumptions!$D$23-InputDataA_GeneralAssumptions!$D$7)))</f>
        <v>0.057601198554039</v>
      </c>
      <c r="AN14" s="26" t="n">
        <f aca="false">IF(VLOOKUP(InputDataB_ModelSpecAssumptions!$D$20,DataSummary!$A$122:$B$125,2,FALSE())=3,AN17,IF(AN12&gt;=InputDataB_ModelSpecAssumptions!$D$23,InputDataB_ModelSpecAssumptions!$D$22,AM14+(InputDataB_ModelSpecAssumptions!$D$22-$I$14)/(InputDataB_ModelSpecAssumptions!$D$23-InputDataA_GeneralAssumptions!$D$7)))</f>
        <v>0.057601198554039</v>
      </c>
      <c r="AO14" s="26" t="n">
        <f aca="false">IF(VLOOKUP(InputDataB_ModelSpecAssumptions!$D$20,DataSummary!$A$122:$B$125,2,FALSE())=3,AO17,IF(AO12&gt;=InputDataB_ModelSpecAssumptions!$D$23,InputDataB_ModelSpecAssumptions!$D$22,AN14+(InputDataB_ModelSpecAssumptions!$D$22-$I$14)/(InputDataB_ModelSpecAssumptions!$D$23-InputDataA_GeneralAssumptions!$D$7)))</f>
        <v>0.057601198554039</v>
      </c>
      <c r="AP14" s="26" t="n">
        <f aca="false">IF(VLOOKUP(InputDataB_ModelSpecAssumptions!$D$20,DataSummary!$A$122:$B$125,2,FALSE())=3,AP17,IF(AP12&gt;=InputDataB_ModelSpecAssumptions!$D$23,InputDataB_ModelSpecAssumptions!$D$22,AO14+(InputDataB_ModelSpecAssumptions!$D$22-$I$14)/(InputDataB_ModelSpecAssumptions!$D$23-InputDataA_GeneralAssumptions!$D$7)))</f>
        <v>0.057601198554039</v>
      </c>
      <c r="AQ14" s="26" t="n">
        <f aca="false">IF(VLOOKUP(InputDataB_ModelSpecAssumptions!$D$20,DataSummary!$A$122:$B$125,2,FALSE())=3,AQ17,IF(AQ12&gt;=InputDataB_ModelSpecAssumptions!$D$23,InputDataB_ModelSpecAssumptions!$D$22,AP14+(InputDataB_ModelSpecAssumptions!$D$22-$I$14)/(InputDataB_ModelSpecAssumptions!$D$23-InputDataA_GeneralAssumptions!$D$7)))</f>
        <v>0.057601198554039</v>
      </c>
      <c r="AR14" s="26" t="n">
        <f aca="false">IF(VLOOKUP(InputDataB_ModelSpecAssumptions!$D$20,DataSummary!$A$122:$B$125,2,FALSE())=3,AR17,IF(AR12&gt;=InputDataB_ModelSpecAssumptions!$D$23,InputDataB_ModelSpecAssumptions!$D$22,AQ14+(InputDataB_ModelSpecAssumptions!$D$22-$I$14)/(InputDataB_ModelSpecAssumptions!$D$23-InputDataA_GeneralAssumptions!$D$7)))</f>
        <v>0.057601198554039</v>
      </c>
      <c r="AS14" s="26" t="n">
        <f aca="false">IF(VLOOKUP(InputDataB_ModelSpecAssumptions!$D$20,DataSummary!$A$122:$B$125,2,FALSE())=3,AS17,IF(AS12&gt;=InputDataB_ModelSpecAssumptions!$D$23,InputDataB_ModelSpecAssumptions!$D$22,AR14+(InputDataB_ModelSpecAssumptions!$D$22-$I$14)/(InputDataB_ModelSpecAssumptions!$D$23-InputDataA_GeneralAssumptions!$D$7)))</f>
        <v>0.057601198554039</v>
      </c>
      <c r="AT14" s="26" t="n">
        <f aca="false">IF(VLOOKUP(InputDataB_ModelSpecAssumptions!$D$20,DataSummary!$A$122:$B$125,2,FALSE())=3,AT17,IF(AT12&gt;=InputDataB_ModelSpecAssumptions!$D$23,InputDataB_ModelSpecAssumptions!$D$22,AS14+(InputDataB_ModelSpecAssumptions!$D$22-$I$14)/(InputDataB_ModelSpecAssumptions!$D$23-InputDataA_GeneralAssumptions!$D$7)))</f>
        <v>0.057601198554039</v>
      </c>
      <c r="AU14" s="26" t="n">
        <f aca="false">IF(VLOOKUP(InputDataB_ModelSpecAssumptions!$D$20,DataSummary!$A$122:$B$125,2,FALSE())=3,AU17,IF(AU12&gt;=InputDataB_ModelSpecAssumptions!$D$23,InputDataB_ModelSpecAssumptions!$D$22,AT14+(InputDataB_ModelSpecAssumptions!$D$22-$I$14)/(InputDataB_ModelSpecAssumptions!$D$23-InputDataA_GeneralAssumptions!$D$7)))</f>
        <v>0.057601198554039</v>
      </c>
      <c r="AV14" s="26" t="n">
        <f aca="false">IF(VLOOKUP(InputDataB_ModelSpecAssumptions!$D$20,DataSummary!$A$122:$B$125,2,FALSE())=3,AV17,IF(AV12&gt;=InputDataB_ModelSpecAssumptions!$D$23,InputDataB_ModelSpecAssumptions!$D$22,AU14+(InputDataB_ModelSpecAssumptions!$D$22-$I$14)/(InputDataB_ModelSpecAssumptions!$D$23-InputDataA_GeneralAssumptions!$D$7)))</f>
        <v>0.057601198554039</v>
      </c>
      <c r="AW14" s="26" t="n">
        <f aca="false">IF(VLOOKUP(InputDataB_ModelSpecAssumptions!$D$20,DataSummary!$A$122:$B$125,2,FALSE())=3,AW17,IF(AW12&gt;=InputDataB_ModelSpecAssumptions!$D$23,InputDataB_ModelSpecAssumptions!$D$22,AV14+(InputDataB_ModelSpecAssumptions!$D$22-$I$14)/(InputDataB_ModelSpecAssumptions!$D$23-InputDataA_GeneralAssumptions!$D$7)))</f>
        <v>0.057601198554039</v>
      </c>
      <c r="AX14" s="26" t="n">
        <f aca="false">IF(VLOOKUP(InputDataB_ModelSpecAssumptions!$D$20,DataSummary!$A$122:$B$125,2,FALSE())=3,AX17,IF(AX12&gt;=InputDataB_ModelSpecAssumptions!$D$23,InputDataB_ModelSpecAssumptions!$D$22,AW14+(InputDataB_ModelSpecAssumptions!$D$22-$I$14)/(InputDataB_ModelSpecAssumptions!$D$23-InputDataA_GeneralAssumptions!$D$7)))</f>
        <v>0.057601198554039</v>
      </c>
      <c r="AY14" s="26" t="n">
        <f aca="false">IF(VLOOKUP(InputDataB_ModelSpecAssumptions!$D$20,DataSummary!$A$122:$B$125,2,FALSE())=3,AY17,IF(AY12&gt;=InputDataB_ModelSpecAssumptions!$D$23,InputDataB_ModelSpecAssumptions!$D$22,AX14+(InputDataB_ModelSpecAssumptions!$D$22-$I$14)/(InputDataB_ModelSpecAssumptions!$D$23-InputDataA_GeneralAssumptions!$D$7)))</f>
        <v>0.057601198554039</v>
      </c>
      <c r="AZ14" s="26" t="n">
        <f aca="false">IF(VLOOKUP(InputDataB_ModelSpecAssumptions!$D$20,DataSummary!$A$122:$B$125,2,FALSE())=3,AZ17,IF(AZ12&gt;=InputDataB_ModelSpecAssumptions!$D$23,InputDataB_ModelSpecAssumptions!$D$22,AY14+(InputDataB_ModelSpecAssumptions!$D$22-$I$14)/(InputDataB_ModelSpecAssumptions!$D$23-InputDataA_GeneralAssumptions!$D$7)))</f>
        <v>0.057601198554039</v>
      </c>
      <c r="BA14" s="26" t="n">
        <f aca="false">IF(VLOOKUP(InputDataB_ModelSpecAssumptions!$D$20,DataSummary!$A$122:$B$125,2,FALSE())=3,BA17,IF(BA12&gt;=InputDataB_ModelSpecAssumptions!$D$23,InputDataB_ModelSpecAssumptions!$D$22,AZ14+(InputDataB_ModelSpecAssumptions!$D$22-$I$14)/(InputDataB_ModelSpecAssumptions!$D$23-InputDataA_GeneralAssumptions!$D$7)))</f>
        <v>0.057601198554039</v>
      </c>
      <c r="BB14" s="26" t="n">
        <f aca="false">IF(VLOOKUP(InputDataB_ModelSpecAssumptions!$D$20,DataSummary!$A$122:$B$125,2,FALSE())=3,BB17,IF(BB12&gt;=InputDataB_ModelSpecAssumptions!$D$23,InputDataB_ModelSpecAssumptions!$D$22,BA14+(InputDataB_ModelSpecAssumptions!$D$22-$I$14)/(InputDataB_ModelSpecAssumptions!$D$23-InputDataA_GeneralAssumptions!$D$7)))</f>
        <v>0.057601198554039</v>
      </c>
      <c r="BC14" s="26" t="n">
        <f aca="false">IF(VLOOKUP(InputDataB_ModelSpecAssumptions!$D$20,DataSummary!$A$122:$B$125,2,FALSE())=3,BC17,IF(BC12&gt;=InputDataB_ModelSpecAssumptions!$D$23,InputDataB_ModelSpecAssumptions!$D$22,BB14+(InputDataB_ModelSpecAssumptions!$D$22-$I$14)/(InputDataB_ModelSpecAssumptions!$D$23-InputDataA_GeneralAssumptions!$D$7)))</f>
        <v>0.057601198554039</v>
      </c>
      <c r="BD14" s="26" t="n">
        <f aca="false">IF(VLOOKUP(InputDataB_ModelSpecAssumptions!$D$20,DataSummary!$A$122:$B$125,2,FALSE())=3,BD17,IF(BD12&gt;=InputDataB_ModelSpecAssumptions!$D$23,InputDataB_ModelSpecAssumptions!$D$22,BC14+(InputDataB_ModelSpecAssumptions!$D$22-$I$14)/(InputDataB_ModelSpecAssumptions!$D$23-InputDataA_GeneralAssumptions!$D$7)))</f>
        <v>0.057601198554039</v>
      </c>
      <c r="BE14" s="26" t="n">
        <f aca="false">IF(VLOOKUP(InputDataB_ModelSpecAssumptions!$D$20,DataSummary!$A$122:$B$125,2,FALSE())=3,BE17,IF(BE12&gt;=InputDataB_ModelSpecAssumptions!$D$23,InputDataB_ModelSpecAssumptions!$D$22,BD14+(InputDataB_ModelSpecAssumptions!$D$22-$I$14)/(InputDataB_ModelSpecAssumptions!$D$23-InputDataA_GeneralAssumptions!$D$7)))</f>
        <v>0.057601198554039</v>
      </c>
      <c r="BF14" s="26" t="n">
        <f aca="false">IF(VLOOKUP(InputDataB_ModelSpecAssumptions!$D$20,DataSummary!$A$122:$B$125,2,FALSE())=3,BF17,IF(BF12&gt;=InputDataB_ModelSpecAssumptions!$D$23,InputDataB_ModelSpecAssumptions!$D$22,BE14+(InputDataB_ModelSpecAssumptions!$D$22-$I$14)/(InputDataB_ModelSpecAssumptions!$D$23-InputDataA_GeneralAssumptions!$D$7)))</f>
        <v>0.057601198554039</v>
      </c>
      <c r="BG14" s="26" t="n">
        <f aca="false">IF(VLOOKUP(InputDataB_ModelSpecAssumptions!$D$20,DataSummary!$A$122:$B$125,2,FALSE())=3,BG17,IF(BG12&gt;=InputDataB_ModelSpecAssumptions!$D$23,InputDataB_ModelSpecAssumptions!$D$22,BF14+(InputDataB_ModelSpecAssumptions!$D$22-$I$14)/(InputDataB_ModelSpecAssumptions!$D$23-InputDataA_GeneralAssumptions!$D$7)))</f>
        <v>0.057601198554039</v>
      </c>
      <c r="BH14" s="26" t="n">
        <f aca="false">IF(VLOOKUP(InputDataB_ModelSpecAssumptions!$D$20,DataSummary!$A$122:$B$125,2,FALSE())=3,BH17,IF(BH12&gt;=InputDataB_ModelSpecAssumptions!$D$23,InputDataB_ModelSpecAssumptions!$D$22,BG14+(InputDataB_ModelSpecAssumptions!$D$22-$I$14)/(InputDataB_ModelSpecAssumptions!$D$23-InputDataA_GeneralAssumptions!$D$7)))</f>
        <v>0.057601198554039</v>
      </c>
      <c r="BI14" s="26" t="n">
        <f aca="false">IF(VLOOKUP(InputDataB_ModelSpecAssumptions!$D$20,DataSummary!$A$122:$B$125,2,FALSE())=3,BI17,IF(BI12&gt;=InputDataB_ModelSpecAssumptions!$D$23,InputDataB_ModelSpecAssumptions!$D$22,BH14+(InputDataB_ModelSpecAssumptions!$D$22-$I$14)/(InputDataB_ModelSpecAssumptions!$D$23-InputDataA_GeneralAssumptions!$D$7)))</f>
        <v>0.057601198554039</v>
      </c>
      <c r="BJ14" s="26" t="n">
        <f aca="false">IF(VLOOKUP(InputDataB_ModelSpecAssumptions!$D$20,DataSummary!$A$122:$B$125,2,FALSE())=3,BJ17,IF(BJ12&gt;=InputDataB_ModelSpecAssumptions!$D$23,InputDataB_ModelSpecAssumptions!$D$22,BI14+(InputDataB_ModelSpecAssumptions!$D$22-$I$14)/(InputDataB_ModelSpecAssumptions!$D$23-InputDataA_GeneralAssumptions!$D$7)))</f>
        <v>0.057601198554039</v>
      </c>
      <c r="BK14" s="26" t="n">
        <f aca="false">IF(VLOOKUP(InputDataB_ModelSpecAssumptions!$D$20,DataSummary!$A$122:$B$125,2,FALSE())=3,BK17,IF(BK12&gt;=InputDataB_ModelSpecAssumptions!$D$23,InputDataB_ModelSpecAssumptions!$D$22,BJ14+(InputDataB_ModelSpecAssumptions!$D$22-$I$14)/(InputDataB_ModelSpecAssumptions!$D$23-InputDataA_GeneralAssumptions!$D$7)))</f>
        <v>0.057601198554039</v>
      </c>
      <c r="BL14" s="26" t="n">
        <f aca="false">IF(VLOOKUP(InputDataB_ModelSpecAssumptions!$D$20,DataSummary!$A$122:$B$125,2,FALSE())=3,BL17,IF(BL12&gt;=InputDataB_ModelSpecAssumptions!$D$23,InputDataB_ModelSpecAssumptions!$D$22,BK14+(InputDataB_ModelSpecAssumptions!$D$22-$I$14)/(InputDataB_ModelSpecAssumptions!$D$23-InputDataA_GeneralAssumptions!$D$7)))</f>
        <v>0.057601198554039</v>
      </c>
      <c r="BM14" s="26" t="n">
        <f aca="false">IF(VLOOKUP(InputDataB_ModelSpecAssumptions!$D$20,DataSummary!$A$122:$B$125,2,FALSE())=3,BM17,IF(BM12&gt;=InputDataB_ModelSpecAssumptions!$D$23,InputDataB_ModelSpecAssumptions!$D$22,BL14+(InputDataB_ModelSpecAssumptions!$D$22-$I$14)/(InputDataB_ModelSpecAssumptions!$D$23-InputDataA_GeneralAssumptions!$D$7)))</f>
        <v>0.057601198554039</v>
      </c>
      <c r="BN14" s="26" t="n">
        <f aca="false">IF(VLOOKUP(InputDataB_ModelSpecAssumptions!$D$20,DataSummary!$A$122:$B$125,2,FALSE())=3,BN17,IF(BN12&gt;=InputDataB_ModelSpecAssumptions!$D$23,InputDataB_ModelSpecAssumptions!$D$22,BM14+(InputDataB_ModelSpecAssumptions!$D$22-$I$14)/(InputDataB_ModelSpecAssumptions!$D$23-InputDataA_GeneralAssumptions!$D$7)))</f>
        <v>0.057601198554039</v>
      </c>
      <c r="BO14" s="26" t="n">
        <f aca="false">IF(VLOOKUP(InputDataB_ModelSpecAssumptions!$D$20,DataSummary!$A$122:$B$125,2,FALSE())=3,BO17,IF(BO12&gt;=InputDataB_ModelSpecAssumptions!$D$23,InputDataB_ModelSpecAssumptions!$D$22,BN14+(InputDataB_ModelSpecAssumptions!$D$22-$I$14)/(InputDataB_ModelSpecAssumptions!$D$23-InputDataA_GeneralAssumptions!$D$7)))</f>
        <v>0.057601198554039</v>
      </c>
      <c r="BP14" s="26" t="n">
        <f aca="false">IF(VLOOKUP(InputDataB_ModelSpecAssumptions!$D$20,DataSummary!$A$122:$B$125,2,FALSE())=3,BP17,IF(BP12&gt;=InputDataB_ModelSpecAssumptions!$D$23,InputDataB_ModelSpecAssumptions!$D$22,BO14+(InputDataB_ModelSpecAssumptions!$D$22-$I$14)/(InputDataB_ModelSpecAssumptions!$D$23-InputDataA_GeneralAssumptions!$D$7)))</f>
        <v>0.057601198554039</v>
      </c>
      <c r="BQ14" s="26" t="n">
        <f aca="false">IF(VLOOKUP(InputDataB_ModelSpecAssumptions!$D$20,DataSummary!$A$122:$B$125,2,FALSE())=3,BQ17,IF(BQ12&gt;=InputDataB_ModelSpecAssumptions!$D$23,InputDataB_ModelSpecAssumptions!$D$22,BP14+(InputDataB_ModelSpecAssumptions!$D$22-$I$14)/(InputDataB_ModelSpecAssumptions!$D$23-InputDataA_GeneralAssumptions!$D$7)))</f>
        <v>0.057601198554039</v>
      </c>
      <c r="BR14" s="26" t="n">
        <f aca="false">IF(VLOOKUP(InputDataB_ModelSpecAssumptions!$D$20,DataSummary!$A$122:$B$125,2,FALSE())=3,BR17,IF(BR12&gt;=InputDataB_ModelSpecAssumptions!$D$23,InputDataB_ModelSpecAssumptions!$D$22,BQ14+(InputDataB_ModelSpecAssumptions!$D$22-$I$14)/(InputDataB_ModelSpecAssumptions!$D$23-InputDataA_GeneralAssumptions!$D$7)))</f>
        <v>0.057601198554039</v>
      </c>
      <c r="BS14" s="26" t="n">
        <f aca="false">IF(VLOOKUP(InputDataB_ModelSpecAssumptions!$D$20,DataSummary!$A$122:$B$125,2,FALSE())=3,BS17,IF(BS12&gt;=InputDataB_ModelSpecAssumptions!$D$23,InputDataB_ModelSpecAssumptions!$D$22,BR14+(InputDataB_ModelSpecAssumptions!$D$22-$I$14)/(InputDataB_ModelSpecAssumptions!$D$23-InputDataA_GeneralAssumptions!$D$7)))</f>
        <v>0.057601198554039</v>
      </c>
      <c r="BT14" s="26" t="n">
        <f aca="false">IF(VLOOKUP(InputDataB_ModelSpecAssumptions!$D$20,DataSummary!$A$122:$B$125,2,FALSE())=3,BT17,IF(BT12&gt;=InputDataB_ModelSpecAssumptions!$D$23,InputDataB_ModelSpecAssumptions!$D$22,BS14+(InputDataB_ModelSpecAssumptions!$D$22-$I$14)/(InputDataB_ModelSpecAssumptions!$D$23-InputDataA_GeneralAssumptions!$D$7)))</f>
        <v>0.057601198554039</v>
      </c>
      <c r="BU14" s="26" t="n">
        <f aca="false">IF(VLOOKUP(InputDataB_ModelSpecAssumptions!$D$20,DataSummary!$A$122:$B$125,2,FALSE())=3,BU17,IF(BU12&gt;=InputDataB_ModelSpecAssumptions!$D$23,InputDataB_ModelSpecAssumptions!$D$22,BT14+(InputDataB_ModelSpecAssumptions!$D$22-$I$14)/(InputDataB_ModelSpecAssumptions!$D$23-InputDataA_GeneralAssumptions!$D$7)))</f>
        <v>0.057601198554039</v>
      </c>
      <c r="BV14" s="26" t="n">
        <f aca="false">IF(VLOOKUP(InputDataB_ModelSpecAssumptions!$D$20,DataSummary!$A$122:$B$125,2,FALSE())=3,BV17,IF(BV12&gt;=InputDataB_ModelSpecAssumptions!$D$23,InputDataB_ModelSpecAssumptions!$D$22,BU14+(InputDataB_ModelSpecAssumptions!$D$22-$I$14)/(InputDataB_ModelSpecAssumptions!$D$23-InputDataA_GeneralAssumptions!$D$7)))</f>
        <v>0.057601198554039</v>
      </c>
      <c r="BW14" s="26" t="n">
        <f aca="false">IF(VLOOKUP(InputDataB_ModelSpecAssumptions!$D$20,DataSummary!$A$122:$B$125,2,FALSE())=3,BW17,IF(BW12&gt;=InputDataB_ModelSpecAssumptions!$D$23,InputDataB_ModelSpecAssumptions!$D$22,BV14+(InputDataB_ModelSpecAssumptions!$D$22-$I$14)/(InputDataB_ModelSpecAssumptions!$D$23-InputDataA_GeneralAssumptions!$D$7)))</f>
        <v>0.057601198554039</v>
      </c>
    </row>
    <row r="15" customFormat="false" ht="15.75" hidden="false" customHeight="false" outlineLevel="0" collapsed="false">
      <c r="B15" s="300" t="s">
        <v>249</v>
      </c>
      <c r="C15" s="302" t="str">
        <f aca="false">IF(DataSummary!B133=1,"(e.g. 0.01)",IF(DataSummary!B133=2,"(e.g. 0.01)","Real US$"))</f>
        <v>(e.g. 0.01)</v>
      </c>
      <c r="D15" s="189" t="n">
        <f aca="false">IF(ISBLANK(D13)=TRUE(),D14,D13)</f>
        <v>0.057601198554039</v>
      </c>
      <c r="E15" s="189" t="n">
        <f aca="false">IF(ISBLANK(E13)=TRUE(),D14,E13)</f>
        <v>0.057601198554039</v>
      </c>
      <c r="F15" s="106"/>
      <c r="G15" s="132" t="s">
        <v>126</v>
      </c>
      <c r="H15" s="108" t="s">
        <v>100</v>
      </c>
      <c r="I15" s="115" t="n">
        <f aca="false">IF(VLOOKUP(InputDataB_ModelSpecAssumptions!$D$21,DataSummary!$A$111:$B$112,2,FALSE())=1,InputDataB_ModelSpecAssumptions!I13,InputDataB_ModelSpecAssumptions!I14)</f>
        <v>0.057601198554039</v>
      </c>
      <c r="J15" s="115" t="n">
        <f aca="false">IF(VLOOKUP(InputDataB_ModelSpecAssumptions!$D$21,DataSummary!$A$111:$B$112,2,FALSE())=1,InputDataB_ModelSpecAssumptions!J13,InputDataB_ModelSpecAssumptions!J14)</f>
        <v>0.057601198554039</v>
      </c>
      <c r="K15" s="115" t="n">
        <f aca="false">IF(VLOOKUP(InputDataB_ModelSpecAssumptions!$D$21,DataSummary!$A$111:$B$112,2,FALSE())=1,InputDataB_ModelSpecAssumptions!K13,InputDataB_ModelSpecAssumptions!K14)</f>
        <v>0.057601198554039</v>
      </c>
      <c r="L15" s="115" t="n">
        <f aca="false">IF(VLOOKUP(InputDataB_ModelSpecAssumptions!$D$21,DataSummary!$A$111:$B$112,2,FALSE())=1,InputDataB_ModelSpecAssumptions!L13,InputDataB_ModelSpecAssumptions!L14)</f>
        <v>0.057601198554039</v>
      </c>
      <c r="M15" s="115" t="n">
        <f aca="false">IF(VLOOKUP(InputDataB_ModelSpecAssumptions!$D$21,DataSummary!$A$111:$B$112,2,FALSE())=1,InputDataB_ModelSpecAssumptions!M13,InputDataB_ModelSpecAssumptions!M14)</f>
        <v>0.057601198554039</v>
      </c>
      <c r="N15" s="115" t="n">
        <f aca="false">IF(VLOOKUP(InputDataB_ModelSpecAssumptions!$D$21,DataSummary!$A$111:$B$112,2,FALSE())=1,InputDataB_ModelSpecAssumptions!N13,InputDataB_ModelSpecAssumptions!N14)</f>
        <v>0.057601198554039</v>
      </c>
      <c r="O15" s="115" t="n">
        <f aca="false">IF(VLOOKUP(InputDataB_ModelSpecAssumptions!$D$21,DataSummary!$A$111:$B$112,2,FALSE())=1,InputDataB_ModelSpecAssumptions!O13,InputDataB_ModelSpecAssumptions!O14)</f>
        <v>0.057601198554039</v>
      </c>
      <c r="P15" s="115" t="n">
        <f aca="false">IF(VLOOKUP(InputDataB_ModelSpecAssumptions!$D$21,DataSummary!$A$111:$B$112,2,FALSE())=1,InputDataB_ModelSpecAssumptions!P13,InputDataB_ModelSpecAssumptions!P14)</f>
        <v>0.057601198554039</v>
      </c>
      <c r="Q15" s="115" t="n">
        <f aca="false">IF(VLOOKUP(InputDataB_ModelSpecAssumptions!$D$21,DataSummary!$A$111:$B$112,2,FALSE())=1,InputDataB_ModelSpecAssumptions!Q13,InputDataB_ModelSpecAssumptions!Q14)</f>
        <v>0.057601198554039</v>
      </c>
      <c r="R15" s="115" t="n">
        <f aca="false">IF(VLOOKUP(InputDataB_ModelSpecAssumptions!$D$21,DataSummary!$A$111:$B$112,2,FALSE())=1,InputDataB_ModelSpecAssumptions!R13,InputDataB_ModelSpecAssumptions!R14)</f>
        <v>0.057601198554039</v>
      </c>
      <c r="S15" s="115" t="n">
        <f aca="false">IF(VLOOKUP(InputDataB_ModelSpecAssumptions!$D$21,DataSummary!$A$111:$B$112,2,FALSE())=1,InputDataB_ModelSpecAssumptions!S13,InputDataB_ModelSpecAssumptions!S14)</f>
        <v>0.057601198554039</v>
      </c>
      <c r="T15" s="115" t="n">
        <f aca="false">IF(VLOOKUP(InputDataB_ModelSpecAssumptions!$D$21,DataSummary!$A$111:$B$112,2,FALSE())=1,InputDataB_ModelSpecAssumptions!T13,InputDataB_ModelSpecAssumptions!T14)</f>
        <v>0.057601198554039</v>
      </c>
      <c r="U15" s="115" t="n">
        <f aca="false">IF(VLOOKUP(InputDataB_ModelSpecAssumptions!$D$21,DataSummary!$A$111:$B$112,2,FALSE())=1,InputDataB_ModelSpecAssumptions!U13,InputDataB_ModelSpecAssumptions!U14)</f>
        <v>0.057601198554039</v>
      </c>
      <c r="V15" s="115" t="n">
        <f aca="false">IF(VLOOKUP(InputDataB_ModelSpecAssumptions!$D$21,DataSummary!$A$111:$B$112,2,FALSE())=1,InputDataB_ModelSpecAssumptions!V13,InputDataB_ModelSpecAssumptions!V14)</f>
        <v>0.057601198554039</v>
      </c>
      <c r="W15" s="115" t="n">
        <f aca="false">IF(VLOOKUP(InputDataB_ModelSpecAssumptions!$D$21,DataSummary!$A$111:$B$112,2,FALSE())=1,InputDataB_ModelSpecAssumptions!W13,InputDataB_ModelSpecAssumptions!W14)</f>
        <v>0.057601198554039</v>
      </c>
      <c r="X15" s="115" t="n">
        <f aca="false">IF(VLOOKUP(InputDataB_ModelSpecAssumptions!$D$21,DataSummary!$A$111:$B$112,2,FALSE())=1,InputDataB_ModelSpecAssumptions!X13,InputDataB_ModelSpecAssumptions!X14)</f>
        <v>0.057601198554039</v>
      </c>
      <c r="Y15" s="115" t="n">
        <f aca="false">IF(VLOOKUP(InputDataB_ModelSpecAssumptions!$D$21,DataSummary!$A$111:$B$112,2,FALSE())=1,InputDataB_ModelSpecAssumptions!Y13,InputDataB_ModelSpecAssumptions!Y14)</f>
        <v>0.057601198554039</v>
      </c>
      <c r="Z15" s="115" t="n">
        <f aca="false">IF(VLOOKUP(InputDataB_ModelSpecAssumptions!$D$21,DataSummary!$A$111:$B$112,2,FALSE())=1,InputDataB_ModelSpecAssumptions!Z13,InputDataB_ModelSpecAssumptions!Z14)</f>
        <v>0.057601198554039</v>
      </c>
      <c r="AA15" s="115" t="n">
        <f aca="false">IF(VLOOKUP(InputDataB_ModelSpecAssumptions!$D$21,DataSummary!$A$111:$B$112,2,FALSE())=1,InputDataB_ModelSpecAssumptions!AA13,InputDataB_ModelSpecAssumptions!AA14)</f>
        <v>0.057601198554039</v>
      </c>
      <c r="AB15" s="115" t="n">
        <f aca="false">IF(VLOOKUP(InputDataB_ModelSpecAssumptions!$D$21,DataSummary!$A$111:$B$112,2,FALSE())=1,InputDataB_ModelSpecAssumptions!AB13,InputDataB_ModelSpecAssumptions!AB14)</f>
        <v>0.057601198554039</v>
      </c>
      <c r="AC15" s="115" t="n">
        <f aca="false">IF(VLOOKUP(InputDataB_ModelSpecAssumptions!$D$21,DataSummary!$A$111:$B$112,2,FALSE())=1,InputDataB_ModelSpecAssumptions!AC13,InputDataB_ModelSpecAssumptions!AC14)</f>
        <v>0.057601198554039</v>
      </c>
      <c r="AD15" s="115" t="n">
        <f aca="false">IF(VLOOKUP(InputDataB_ModelSpecAssumptions!$D$21,DataSummary!$A$111:$B$112,2,FALSE())=1,InputDataB_ModelSpecAssumptions!AD13,InputDataB_ModelSpecAssumptions!AD14)</f>
        <v>0.057601198554039</v>
      </c>
      <c r="AE15" s="115" t="n">
        <f aca="false">IF(VLOOKUP(InputDataB_ModelSpecAssumptions!$D$21,DataSummary!$A$111:$B$112,2,FALSE())=1,InputDataB_ModelSpecAssumptions!AE13,InputDataB_ModelSpecAssumptions!AE14)</f>
        <v>0.057601198554039</v>
      </c>
      <c r="AF15" s="115" t="n">
        <f aca="false">IF(VLOOKUP(InputDataB_ModelSpecAssumptions!$D$21,DataSummary!$A$111:$B$112,2,FALSE())=1,InputDataB_ModelSpecAssumptions!AF13,InputDataB_ModelSpecAssumptions!AF14)</f>
        <v>0.057601198554039</v>
      </c>
      <c r="AG15" s="115" t="n">
        <f aca="false">IF(VLOOKUP(InputDataB_ModelSpecAssumptions!$D$21,DataSummary!$A$111:$B$112,2,FALSE())=1,InputDataB_ModelSpecAssumptions!AG13,InputDataB_ModelSpecAssumptions!AG14)</f>
        <v>0.057601198554039</v>
      </c>
      <c r="AH15" s="115" t="n">
        <f aca="false">IF(VLOOKUP(InputDataB_ModelSpecAssumptions!$D$21,DataSummary!$A$111:$B$112,2,FALSE())=1,InputDataB_ModelSpecAssumptions!AH13,InputDataB_ModelSpecAssumptions!AH14)</f>
        <v>0.057601198554039</v>
      </c>
      <c r="AI15" s="115" t="n">
        <f aca="false">IF(VLOOKUP(InputDataB_ModelSpecAssumptions!$D$21,DataSummary!$A$111:$B$112,2,FALSE())=1,InputDataB_ModelSpecAssumptions!AI13,InputDataB_ModelSpecAssumptions!AI14)</f>
        <v>0.057601198554039</v>
      </c>
      <c r="AJ15" s="115" t="n">
        <f aca="false">IF(VLOOKUP(InputDataB_ModelSpecAssumptions!$D$21,DataSummary!$A$111:$B$112,2,FALSE())=1,InputDataB_ModelSpecAssumptions!AJ13,InputDataB_ModelSpecAssumptions!AJ14)</f>
        <v>0.057601198554039</v>
      </c>
      <c r="AK15" s="115" t="n">
        <f aca="false">IF(VLOOKUP(InputDataB_ModelSpecAssumptions!$D$21,DataSummary!$A$111:$B$112,2,FALSE())=1,InputDataB_ModelSpecAssumptions!AK13,InputDataB_ModelSpecAssumptions!AK14)</f>
        <v>0.057601198554039</v>
      </c>
      <c r="AL15" s="115" t="n">
        <f aca="false">IF(VLOOKUP(InputDataB_ModelSpecAssumptions!$D$21,DataSummary!$A$111:$B$112,2,FALSE())=1,InputDataB_ModelSpecAssumptions!AL13,InputDataB_ModelSpecAssumptions!AL14)</f>
        <v>0.057601198554039</v>
      </c>
      <c r="AM15" s="115" t="n">
        <f aca="false">IF(VLOOKUP(InputDataB_ModelSpecAssumptions!$D$21,DataSummary!$A$111:$B$112,2,FALSE())=1,InputDataB_ModelSpecAssumptions!AM13,InputDataB_ModelSpecAssumptions!AM14)</f>
        <v>0.057601198554039</v>
      </c>
      <c r="AN15" s="115" t="n">
        <f aca="false">IF(VLOOKUP(InputDataB_ModelSpecAssumptions!$D$21,DataSummary!$A$111:$B$112,2,FALSE())=1,InputDataB_ModelSpecAssumptions!AN13,InputDataB_ModelSpecAssumptions!AN14)</f>
        <v>0.057601198554039</v>
      </c>
      <c r="AO15" s="115" t="n">
        <f aca="false">IF(VLOOKUP(InputDataB_ModelSpecAssumptions!$D$21,DataSummary!$A$111:$B$112,2,FALSE())=1,InputDataB_ModelSpecAssumptions!AO13,InputDataB_ModelSpecAssumptions!AO14)</f>
        <v>0.057601198554039</v>
      </c>
      <c r="AP15" s="115" t="n">
        <f aca="false">IF(VLOOKUP(InputDataB_ModelSpecAssumptions!$D$21,DataSummary!$A$111:$B$112,2,FALSE())=1,InputDataB_ModelSpecAssumptions!AP13,InputDataB_ModelSpecAssumptions!AP14)</f>
        <v>0.057601198554039</v>
      </c>
      <c r="AQ15" s="115" t="n">
        <f aca="false">IF(VLOOKUP(InputDataB_ModelSpecAssumptions!$D$21,DataSummary!$A$111:$B$112,2,FALSE())=1,InputDataB_ModelSpecAssumptions!AQ13,InputDataB_ModelSpecAssumptions!AQ14)</f>
        <v>0.057601198554039</v>
      </c>
      <c r="AR15" s="115" t="n">
        <f aca="false">IF(VLOOKUP(InputDataB_ModelSpecAssumptions!$D$21,DataSummary!$A$111:$B$112,2,FALSE())=1,InputDataB_ModelSpecAssumptions!AR13,InputDataB_ModelSpecAssumptions!AR14)</f>
        <v>0.057601198554039</v>
      </c>
      <c r="AS15" s="115" t="n">
        <f aca="false">IF(VLOOKUP(InputDataB_ModelSpecAssumptions!$D$21,DataSummary!$A$111:$B$112,2,FALSE())=1,InputDataB_ModelSpecAssumptions!AS13,InputDataB_ModelSpecAssumptions!AS14)</f>
        <v>0.057601198554039</v>
      </c>
      <c r="AT15" s="115" t="n">
        <f aca="false">IF(VLOOKUP(InputDataB_ModelSpecAssumptions!$D$21,DataSummary!$A$111:$B$112,2,FALSE())=1,InputDataB_ModelSpecAssumptions!AT13,InputDataB_ModelSpecAssumptions!AT14)</f>
        <v>0.057601198554039</v>
      </c>
      <c r="AU15" s="115" t="n">
        <f aca="false">IF(VLOOKUP(InputDataB_ModelSpecAssumptions!$D$21,DataSummary!$A$111:$B$112,2,FALSE())=1,InputDataB_ModelSpecAssumptions!AU13,InputDataB_ModelSpecAssumptions!AU14)</f>
        <v>0.057601198554039</v>
      </c>
      <c r="AV15" s="115" t="n">
        <f aca="false">IF(VLOOKUP(InputDataB_ModelSpecAssumptions!$D$21,DataSummary!$A$111:$B$112,2,FALSE())=1,InputDataB_ModelSpecAssumptions!AV13,InputDataB_ModelSpecAssumptions!AV14)</f>
        <v>0.057601198554039</v>
      </c>
      <c r="AW15" s="115" t="n">
        <f aca="false">IF(VLOOKUP(InputDataB_ModelSpecAssumptions!$D$21,DataSummary!$A$111:$B$112,2,FALSE())=1,InputDataB_ModelSpecAssumptions!AW13,InputDataB_ModelSpecAssumptions!AW14)</f>
        <v>0.057601198554039</v>
      </c>
      <c r="AX15" s="115" t="n">
        <f aca="false">IF(VLOOKUP(InputDataB_ModelSpecAssumptions!$D$21,DataSummary!$A$111:$B$112,2,FALSE())=1,InputDataB_ModelSpecAssumptions!AX13,InputDataB_ModelSpecAssumptions!AX14)</f>
        <v>0.057601198554039</v>
      </c>
      <c r="AY15" s="115" t="n">
        <f aca="false">IF(VLOOKUP(InputDataB_ModelSpecAssumptions!$D$21,DataSummary!$A$111:$B$112,2,FALSE())=1,InputDataB_ModelSpecAssumptions!AY13,InputDataB_ModelSpecAssumptions!AY14)</f>
        <v>0.057601198554039</v>
      </c>
      <c r="AZ15" s="115" t="n">
        <f aca="false">IF(VLOOKUP(InputDataB_ModelSpecAssumptions!$D$21,DataSummary!$A$111:$B$112,2,FALSE())=1,InputDataB_ModelSpecAssumptions!AZ13,InputDataB_ModelSpecAssumptions!AZ14)</f>
        <v>0.057601198554039</v>
      </c>
      <c r="BA15" s="115" t="n">
        <f aca="false">IF(VLOOKUP(InputDataB_ModelSpecAssumptions!$D$21,DataSummary!$A$111:$B$112,2,FALSE())=1,InputDataB_ModelSpecAssumptions!BA13,InputDataB_ModelSpecAssumptions!BA14)</f>
        <v>0.057601198554039</v>
      </c>
      <c r="BB15" s="115" t="n">
        <f aca="false">IF(VLOOKUP(InputDataB_ModelSpecAssumptions!$D$21,DataSummary!$A$111:$B$112,2,FALSE())=1,InputDataB_ModelSpecAssumptions!BB13,InputDataB_ModelSpecAssumptions!BB14)</f>
        <v>0.057601198554039</v>
      </c>
      <c r="BC15" s="115" t="n">
        <f aca="false">IF(VLOOKUP(InputDataB_ModelSpecAssumptions!$D$21,DataSummary!$A$111:$B$112,2,FALSE())=1,InputDataB_ModelSpecAssumptions!BC13,InputDataB_ModelSpecAssumptions!BC14)</f>
        <v>0.057601198554039</v>
      </c>
      <c r="BD15" s="115" t="n">
        <f aca="false">IF(VLOOKUP(InputDataB_ModelSpecAssumptions!$D$21,DataSummary!$A$111:$B$112,2,FALSE())=1,InputDataB_ModelSpecAssumptions!BD13,InputDataB_ModelSpecAssumptions!BD14)</f>
        <v>0.057601198554039</v>
      </c>
      <c r="BE15" s="115" t="n">
        <f aca="false">IF(VLOOKUP(InputDataB_ModelSpecAssumptions!$D$21,DataSummary!$A$111:$B$112,2,FALSE())=1,InputDataB_ModelSpecAssumptions!BE13,InputDataB_ModelSpecAssumptions!BE14)</f>
        <v>0.057601198554039</v>
      </c>
      <c r="BF15" s="115" t="n">
        <f aca="false">IF(VLOOKUP(InputDataB_ModelSpecAssumptions!$D$21,DataSummary!$A$111:$B$112,2,FALSE())=1,InputDataB_ModelSpecAssumptions!BF13,InputDataB_ModelSpecAssumptions!BF14)</f>
        <v>0.057601198554039</v>
      </c>
      <c r="BG15" s="115" t="n">
        <f aca="false">IF(VLOOKUP(InputDataB_ModelSpecAssumptions!$D$21,DataSummary!$A$111:$B$112,2,FALSE())=1,InputDataB_ModelSpecAssumptions!BG13,InputDataB_ModelSpecAssumptions!BG14)</f>
        <v>0.057601198554039</v>
      </c>
      <c r="BH15" s="115" t="n">
        <f aca="false">IF(VLOOKUP(InputDataB_ModelSpecAssumptions!$D$21,DataSummary!$A$111:$B$112,2,FALSE())=1,InputDataB_ModelSpecAssumptions!BH13,InputDataB_ModelSpecAssumptions!BH14)</f>
        <v>0.057601198554039</v>
      </c>
      <c r="BI15" s="115" t="n">
        <f aca="false">IF(VLOOKUP(InputDataB_ModelSpecAssumptions!$D$21,DataSummary!$A$111:$B$112,2,FALSE())=1,InputDataB_ModelSpecAssumptions!BI13,InputDataB_ModelSpecAssumptions!BI14)</f>
        <v>0.057601198554039</v>
      </c>
      <c r="BJ15" s="115" t="n">
        <f aca="false">IF(VLOOKUP(InputDataB_ModelSpecAssumptions!$D$21,DataSummary!$A$111:$B$112,2,FALSE())=1,InputDataB_ModelSpecAssumptions!BJ13,InputDataB_ModelSpecAssumptions!BJ14)</f>
        <v>0.057601198554039</v>
      </c>
      <c r="BK15" s="115" t="n">
        <f aca="false">IF(VLOOKUP(InputDataB_ModelSpecAssumptions!$D$21,DataSummary!$A$111:$B$112,2,FALSE())=1,InputDataB_ModelSpecAssumptions!BK13,InputDataB_ModelSpecAssumptions!BK14)</f>
        <v>0.057601198554039</v>
      </c>
      <c r="BL15" s="115" t="n">
        <f aca="false">IF(VLOOKUP(InputDataB_ModelSpecAssumptions!$D$21,DataSummary!$A$111:$B$112,2,FALSE())=1,InputDataB_ModelSpecAssumptions!BL13,InputDataB_ModelSpecAssumptions!BL14)</f>
        <v>0.057601198554039</v>
      </c>
      <c r="BM15" s="115" t="n">
        <f aca="false">IF(VLOOKUP(InputDataB_ModelSpecAssumptions!$D$21,DataSummary!$A$111:$B$112,2,FALSE())=1,InputDataB_ModelSpecAssumptions!BM13,InputDataB_ModelSpecAssumptions!BM14)</f>
        <v>0.057601198554039</v>
      </c>
      <c r="BN15" s="115" t="n">
        <f aca="false">IF(VLOOKUP(InputDataB_ModelSpecAssumptions!$D$21,DataSummary!$A$111:$B$112,2,FALSE())=1,InputDataB_ModelSpecAssumptions!BN13,InputDataB_ModelSpecAssumptions!BN14)</f>
        <v>0.057601198554039</v>
      </c>
      <c r="BO15" s="115" t="n">
        <f aca="false">IF(VLOOKUP(InputDataB_ModelSpecAssumptions!$D$21,DataSummary!$A$111:$B$112,2,FALSE())=1,InputDataB_ModelSpecAssumptions!BO13,InputDataB_ModelSpecAssumptions!BO14)</f>
        <v>0.057601198554039</v>
      </c>
      <c r="BP15" s="115" t="n">
        <f aca="false">IF(VLOOKUP(InputDataB_ModelSpecAssumptions!$D$21,DataSummary!$A$111:$B$112,2,FALSE())=1,InputDataB_ModelSpecAssumptions!BP13,InputDataB_ModelSpecAssumptions!BP14)</f>
        <v>0.057601198554039</v>
      </c>
      <c r="BQ15" s="115" t="n">
        <f aca="false">IF(VLOOKUP(InputDataB_ModelSpecAssumptions!$D$21,DataSummary!$A$111:$B$112,2,FALSE())=1,InputDataB_ModelSpecAssumptions!BQ13,InputDataB_ModelSpecAssumptions!BQ14)</f>
        <v>0.057601198554039</v>
      </c>
      <c r="BR15" s="115" t="n">
        <f aca="false">IF(VLOOKUP(InputDataB_ModelSpecAssumptions!$D$21,DataSummary!$A$111:$B$112,2,FALSE())=1,InputDataB_ModelSpecAssumptions!BR13,InputDataB_ModelSpecAssumptions!BR14)</f>
        <v>0.057601198554039</v>
      </c>
      <c r="BS15" s="115" t="n">
        <f aca="false">IF(VLOOKUP(InputDataB_ModelSpecAssumptions!$D$21,DataSummary!$A$111:$B$112,2,FALSE())=1,InputDataB_ModelSpecAssumptions!BS13,InputDataB_ModelSpecAssumptions!BS14)</f>
        <v>0.057601198554039</v>
      </c>
      <c r="BT15" s="115" t="n">
        <f aca="false">IF(VLOOKUP(InputDataB_ModelSpecAssumptions!$D$21,DataSummary!$A$111:$B$112,2,FALSE())=1,InputDataB_ModelSpecAssumptions!BT13,InputDataB_ModelSpecAssumptions!BT14)</f>
        <v>0.057601198554039</v>
      </c>
      <c r="BU15" s="115" t="n">
        <f aca="false">IF(VLOOKUP(InputDataB_ModelSpecAssumptions!$D$21,DataSummary!$A$111:$B$112,2,FALSE())=1,InputDataB_ModelSpecAssumptions!BU13,InputDataB_ModelSpecAssumptions!BU14)</f>
        <v>0.057601198554039</v>
      </c>
      <c r="BV15" s="115" t="n">
        <f aca="false">IF(VLOOKUP(InputDataB_ModelSpecAssumptions!$D$21,DataSummary!$A$111:$B$112,2,FALSE())=1,InputDataB_ModelSpecAssumptions!BV13,InputDataB_ModelSpecAssumptions!BV14)</f>
        <v>0.057601198554039</v>
      </c>
      <c r="BW15" s="115" t="n">
        <f aca="false">IF(VLOOKUP(InputDataB_ModelSpecAssumptions!$D$21,DataSummary!$A$111:$B$112,2,FALSE())=1,InputDataB_ModelSpecAssumptions!BW13,InputDataB_ModelSpecAssumptions!BW14)</f>
        <v>0.057601198554039</v>
      </c>
    </row>
    <row r="16" s="24" customFormat="true" ht="15.75" hidden="false" customHeight="false" outlineLevel="0" collapsed="false">
      <c r="B16" s="300" t="s">
        <v>250</v>
      </c>
      <c r="C16" s="77" t="s">
        <v>251</v>
      </c>
      <c r="D16" s="303" t="n">
        <f aca="false">(InputDataB_ModelSpecAssumptions!D22/InputDataB_ModelSpecAssumptions!D15)^(1/(InputDataB_ModelSpecAssumptions!D23-InputDataA_GeneralAssumptions!D7))-1</f>
        <v>0</v>
      </c>
      <c r="E16" s="303" t="n">
        <f aca="false">(InputDataB_ModelSpecAssumptions!E22/InputDataB_ModelSpecAssumptions!E15)^(1/(InputDataB_ModelSpecAssumptions!E23-InputDataA_GeneralAssumptions!D7))-1</f>
        <v>0</v>
      </c>
      <c r="F16" s="106"/>
      <c r="G16" s="132"/>
      <c r="H16" s="210"/>
      <c r="I16" s="134"/>
      <c r="J16" s="134"/>
      <c r="K16" s="134"/>
      <c r="L16" s="134"/>
      <c r="M16" s="134"/>
      <c r="N16" s="134"/>
      <c r="O16" s="134"/>
      <c r="P16" s="134"/>
      <c r="Q16" s="134"/>
      <c r="R16" s="134"/>
      <c r="S16" s="134"/>
      <c r="T16" s="134"/>
      <c r="U16" s="134"/>
      <c r="V16" s="134"/>
      <c r="W16" s="134"/>
      <c r="X16" s="134"/>
      <c r="Y16" s="134"/>
      <c r="Z16" s="134"/>
      <c r="AA16" s="134"/>
      <c r="AB16" s="134"/>
      <c r="AC16" s="134"/>
      <c r="AD16" s="134"/>
      <c r="AE16" s="134"/>
      <c r="AF16" s="134"/>
      <c r="AG16" s="134"/>
      <c r="AH16" s="134"/>
      <c r="AI16" s="134"/>
      <c r="AJ16" s="134"/>
      <c r="AK16" s="134"/>
      <c r="AL16" s="134"/>
      <c r="AM16" s="134"/>
      <c r="AN16" s="134"/>
      <c r="AO16" s="134"/>
      <c r="AP16" s="134"/>
      <c r="AQ16" s="134"/>
      <c r="AR16" s="134"/>
      <c r="AS16" s="134"/>
      <c r="AT16" s="134"/>
      <c r="AU16" s="134"/>
      <c r="AV16" s="134"/>
      <c r="AW16" s="134"/>
      <c r="AX16" s="134"/>
      <c r="AY16" s="134"/>
      <c r="AZ16" s="134"/>
      <c r="BA16" s="134"/>
      <c r="BB16" s="134"/>
      <c r="BC16" s="134"/>
      <c r="BD16" s="134"/>
      <c r="BE16" s="134"/>
      <c r="BF16" s="134"/>
      <c r="BG16" s="134"/>
      <c r="BH16" s="134"/>
      <c r="BI16" s="134"/>
      <c r="BJ16" s="134"/>
      <c r="BK16" s="134"/>
      <c r="BL16" s="134"/>
      <c r="BM16" s="134"/>
      <c r="BN16" s="134"/>
      <c r="BO16" s="134"/>
      <c r="BP16" s="134"/>
      <c r="BQ16" s="134"/>
      <c r="BR16" s="134"/>
      <c r="BS16" s="134"/>
      <c r="BT16" s="134"/>
      <c r="BU16" s="134"/>
      <c r="BV16" s="134"/>
      <c r="BW16" s="134"/>
    </row>
    <row r="17" s="24" customFormat="true" ht="15.75" hidden="true" customHeight="false" outlineLevel="0" collapsed="false">
      <c r="A17" s="0"/>
      <c r="B17" s="300"/>
      <c r="C17" s="298"/>
      <c r="D17" s="304"/>
      <c r="E17" s="305"/>
      <c r="F17" s="106"/>
      <c r="G17" s="132"/>
      <c r="H17" s="210"/>
      <c r="I17" s="134" t="n">
        <f aca="false">InputDataB_ModelSpecAssumptions!D15</f>
        <v>0.057601198554039</v>
      </c>
      <c r="J17" s="134" t="n">
        <f aca="false">IF(J12&gt;=InputDataB_ModelSpecAssumptions!$D$23,InputDataB_ModelSpecAssumptions!$D$22,I14*(1+$D$16))</f>
        <v>0.057601198554039</v>
      </c>
      <c r="K17" s="134" t="n">
        <f aca="false">IF(K12&gt;=InputDataB_ModelSpecAssumptions!$D$23,InputDataB_ModelSpecAssumptions!$D$22,J14*(1+$D$16))</f>
        <v>0.057601198554039</v>
      </c>
      <c r="L17" s="134" t="n">
        <f aca="false">IF(L12&gt;=InputDataB_ModelSpecAssumptions!$D$23,InputDataB_ModelSpecAssumptions!$D$22,K14*(1+$D$16))</f>
        <v>0.057601198554039</v>
      </c>
      <c r="M17" s="134" t="n">
        <f aca="false">IF(M12&gt;=InputDataB_ModelSpecAssumptions!$D$23,InputDataB_ModelSpecAssumptions!$D$22,L14*(1+$D$16))</f>
        <v>0.057601198554039</v>
      </c>
      <c r="N17" s="134" t="n">
        <f aca="false">IF(N12&gt;=InputDataB_ModelSpecAssumptions!$D$23,InputDataB_ModelSpecAssumptions!$D$22,M14*(1+$D$16))</f>
        <v>0.057601198554039</v>
      </c>
      <c r="O17" s="134" t="n">
        <f aca="false">IF(O12&gt;=InputDataB_ModelSpecAssumptions!$D$23,InputDataB_ModelSpecAssumptions!$D$22,N14*(1+$D$16))</f>
        <v>0.057601198554039</v>
      </c>
      <c r="P17" s="134" t="n">
        <f aca="false">IF(P12&gt;=InputDataB_ModelSpecAssumptions!$D$23,InputDataB_ModelSpecAssumptions!$D$22,O14*(1+$D$16))</f>
        <v>0.057601198554039</v>
      </c>
      <c r="Q17" s="134" t="n">
        <f aca="false">IF(Q12&gt;=InputDataB_ModelSpecAssumptions!$D$23,InputDataB_ModelSpecAssumptions!$D$22,P14*(1+$D$16))</f>
        <v>0.057601198554039</v>
      </c>
      <c r="R17" s="134" t="n">
        <f aca="false">IF(R12&gt;=InputDataB_ModelSpecAssumptions!$D$23,InputDataB_ModelSpecAssumptions!$D$22,Q14*(1+$D$16))</f>
        <v>0.057601198554039</v>
      </c>
      <c r="S17" s="134" t="n">
        <f aca="false">IF(S12&gt;=InputDataB_ModelSpecAssumptions!$D$23,InputDataB_ModelSpecAssumptions!$D$22,R14*(1+$D$16))</f>
        <v>0.057601198554039</v>
      </c>
      <c r="T17" s="134" t="n">
        <f aca="false">IF(T12&gt;=InputDataB_ModelSpecAssumptions!$D$23,InputDataB_ModelSpecAssumptions!$D$22,S14*(1+$D$16))</f>
        <v>0.057601198554039</v>
      </c>
      <c r="U17" s="134" t="n">
        <f aca="false">IF(U12&gt;=InputDataB_ModelSpecAssumptions!$D$23,InputDataB_ModelSpecAssumptions!$D$22,T14*(1+$D$16))</f>
        <v>0.057601198554039</v>
      </c>
      <c r="V17" s="134" t="n">
        <f aca="false">IF(V12&gt;=InputDataB_ModelSpecAssumptions!$D$23,InputDataB_ModelSpecAssumptions!$D$22,U14*(1+$D$16))</f>
        <v>0.057601198554039</v>
      </c>
      <c r="W17" s="134" t="n">
        <f aca="false">IF(W12&gt;=InputDataB_ModelSpecAssumptions!$D$23,InputDataB_ModelSpecAssumptions!$D$22,V14*(1+$D$16))</f>
        <v>0.057601198554039</v>
      </c>
      <c r="X17" s="134" t="n">
        <f aca="false">IF(X12&gt;=InputDataB_ModelSpecAssumptions!$D$23,InputDataB_ModelSpecAssumptions!$D$22,W14*(1+$D$16))</f>
        <v>0.057601198554039</v>
      </c>
      <c r="Y17" s="134" t="n">
        <f aca="false">IF(Y12&gt;=InputDataB_ModelSpecAssumptions!$D$23,InputDataB_ModelSpecAssumptions!$D$22,X14*(1+$D$16))</f>
        <v>0.057601198554039</v>
      </c>
      <c r="Z17" s="134" t="n">
        <f aca="false">IF(Z12&gt;=InputDataB_ModelSpecAssumptions!$D$23,InputDataB_ModelSpecAssumptions!$D$22,Y14*(1+$D$16))</f>
        <v>0.057601198554039</v>
      </c>
      <c r="AA17" s="134" t="n">
        <f aca="false">IF(AA12&gt;=InputDataB_ModelSpecAssumptions!$D$23,InputDataB_ModelSpecAssumptions!$D$22,Z14*(1+$D$16))</f>
        <v>0.057601198554039</v>
      </c>
      <c r="AB17" s="134" t="n">
        <f aca="false">IF(AB12&gt;=InputDataB_ModelSpecAssumptions!$D$23,InputDataB_ModelSpecAssumptions!$D$22,AA14*(1+$D$16))</f>
        <v>0.057601198554039</v>
      </c>
      <c r="AC17" s="134" t="n">
        <f aca="false">IF(AC12&gt;=InputDataB_ModelSpecAssumptions!$D$23,InputDataB_ModelSpecAssumptions!$D$22,AB14*(1+$D$16))</f>
        <v>0.057601198554039</v>
      </c>
      <c r="AD17" s="134" t="n">
        <f aca="false">IF(AD12&gt;=InputDataB_ModelSpecAssumptions!$D$23,InputDataB_ModelSpecAssumptions!$D$22,AC14*(1+$D$16))</f>
        <v>0.057601198554039</v>
      </c>
      <c r="AE17" s="134" t="n">
        <f aca="false">IF(AE12&gt;=InputDataB_ModelSpecAssumptions!$D$23,InputDataB_ModelSpecAssumptions!$D$22,AD14*(1+$D$16))</f>
        <v>0.057601198554039</v>
      </c>
      <c r="AF17" s="134" t="n">
        <f aca="false">IF(AF12&gt;=InputDataB_ModelSpecAssumptions!$D$23,InputDataB_ModelSpecAssumptions!$D$22,AE14*(1+$D$16))</f>
        <v>0.057601198554039</v>
      </c>
      <c r="AG17" s="134" t="n">
        <f aca="false">IF(AG12&gt;=InputDataB_ModelSpecAssumptions!$D$23,InputDataB_ModelSpecAssumptions!$D$22,AF14*(1+$D$16))</f>
        <v>0.057601198554039</v>
      </c>
      <c r="AH17" s="134" t="n">
        <f aca="false">IF(AH12&gt;=InputDataB_ModelSpecAssumptions!$D$23,InputDataB_ModelSpecAssumptions!$D$22,AG14*(1+$D$16))</f>
        <v>0.057601198554039</v>
      </c>
      <c r="AI17" s="134" t="n">
        <f aca="false">IF(AI12&gt;=InputDataB_ModelSpecAssumptions!$D$23,InputDataB_ModelSpecAssumptions!$D$22,AH14*(1+$D$16))</f>
        <v>0.057601198554039</v>
      </c>
      <c r="AJ17" s="134" t="n">
        <f aca="false">IF(AJ12&gt;=InputDataB_ModelSpecAssumptions!$D$23,InputDataB_ModelSpecAssumptions!$D$22,AI14*(1+$D$16))</f>
        <v>0.057601198554039</v>
      </c>
      <c r="AK17" s="134" t="n">
        <f aca="false">IF(AK12&gt;=InputDataB_ModelSpecAssumptions!$D$23,InputDataB_ModelSpecAssumptions!$D$22,AJ14*(1+$D$16))</f>
        <v>0.057601198554039</v>
      </c>
      <c r="AL17" s="134" t="n">
        <f aca="false">IF(AL12&gt;=InputDataB_ModelSpecAssumptions!$D$23,InputDataB_ModelSpecAssumptions!$D$22,AK14*(1+$D$16))</f>
        <v>0.057601198554039</v>
      </c>
      <c r="AM17" s="134" t="n">
        <f aca="false">IF(AM12&gt;=InputDataB_ModelSpecAssumptions!$D$23,InputDataB_ModelSpecAssumptions!$D$22,AL14*(1+$D$16))</f>
        <v>0.057601198554039</v>
      </c>
      <c r="AN17" s="134" t="n">
        <f aca="false">IF(AN12&gt;=InputDataB_ModelSpecAssumptions!$D$23,InputDataB_ModelSpecAssumptions!$D$22,AM14*(1+$D$16))</f>
        <v>0.057601198554039</v>
      </c>
      <c r="AO17" s="134" t="n">
        <f aca="false">IF(AO12&gt;=InputDataB_ModelSpecAssumptions!$D$23,InputDataB_ModelSpecAssumptions!$D$22,AN14*(1+$D$16))</f>
        <v>0.057601198554039</v>
      </c>
      <c r="AP17" s="134" t="n">
        <f aca="false">IF(AP12&gt;=InputDataB_ModelSpecAssumptions!$D$23,InputDataB_ModelSpecAssumptions!$D$22,AO14*(1+$D$16))</f>
        <v>0.057601198554039</v>
      </c>
      <c r="AQ17" s="134" t="n">
        <f aca="false">IF(AQ12&gt;=InputDataB_ModelSpecAssumptions!$D$23,InputDataB_ModelSpecAssumptions!$D$22,AP14*(1+$D$16))</f>
        <v>0.057601198554039</v>
      </c>
      <c r="AR17" s="134" t="n">
        <f aca="false">IF(AR12&gt;=InputDataB_ModelSpecAssumptions!$D$23,InputDataB_ModelSpecAssumptions!$D$22,AQ14*(1+$D$16))</f>
        <v>0.057601198554039</v>
      </c>
      <c r="AS17" s="134" t="n">
        <f aca="false">IF(AS12&gt;=InputDataB_ModelSpecAssumptions!$D$23,InputDataB_ModelSpecAssumptions!$D$22,AR14*(1+$D$16))</f>
        <v>0.057601198554039</v>
      </c>
      <c r="AT17" s="134" t="n">
        <f aca="false">IF(AT12&gt;=InputDataB_ModelSpecAssumptions!$D$23,InputDataB_ModelSpecAssumptions!$D$22,AS14*(1+$D$16))</f>
        <v>0.057601198554039</v>
      </c>
      <c r="AU17" s="134" t="n">
        <f aca="false">IF(AU12&gt;=InputDataB_ModelSpecAssumptions!$D$23,InputDataB_ModelSpecAssumptions!$D$22,AT14*(1+$D$16))</f>
        <v>0.057601198554039</v>
      </c>
      <c r="AV17" s="134" t="n">
        <f aca="false">IF(AV12&gt;=InputDataB_ModelSpecAssumptions!$D$23,InputDataB_ModelSpecAssumptions!$D$22,AU14*(1+$D$16))</f>
        <v>0.057601198554039</v>
      </c>
      <c r="AW17" s="134" t="n">
        <f aca="false">IF(AW12&gt;=InputDataB_ModelSpecAssumptions!$D$23,InputDataB_ModelSpecAssumptions!$D$22,AV14*(1+$D$16))</f>
        <v>0.057601198554039</v>
      </c>
      <c r="AX17" s="134" t="n">
        <f aca="false">IF(AX12&gt;=InputDataB_ModelSpecAssumptions!$D$23,InputDataB_ModelSpecAssumptions!$D$22,AW14*(1+$D$16))</f>
        <v>0.057601198554039</v>
      </c>
      <c r="AY17" s="134" t="n">
        <f aca="false">IF(AY12&gt;=InputDataB_ModelSpecAssumptions!$D$23,InputDataB_ModelSpecAssumptions!$D$22,AX14*(1+$D$16))</f>
        <v>0.057601198554039</v>
      </c>
      <c r="AZ17" s="134" t="n">
        <f aca="false">IF(AZ12&gt;=InputDataB_ModelSpecAssumptions!$D$23,InputDataB_ModelSpecAssumptions!$D$22,AY14*(1+$D$16))</f>
        <v>0.057601198554039</v>
      </c>
      <c r="BA17" s="134" t="n">
        <f aca="false">IF(BA12&gt;=InputDataB_ModelSpecAssumptions!$D$23,InputDataB_ModelSpecAssumptions!$D$22,AZ14*(1+$D$16))</f>
        <v>0.057601198554039</v>
      </c>
      <c r="BB17" s="134" t="n">
        <f aca="false">IF(BB12&gt;=InputDataB_ModelSpecAssumptions!$D$23,InputDataB_ModelSpecAssumptions!$D$22,BA14*(1+$D$16))</f>
        <v>0.057601198554039</v>
      </c>
      <c r="BC17" s="134" t="n">
        <f aca="false">IF(BC12&gt;=InputDataB_ModelSpecAssumptions!$D$23,InputDataB_ModelSpecAssumptions!$D$22,BB14*(1+$D$16))</f>
        <v>0.057601198554039</v>
      </c>
      <c r="BD17" s="134" t="n">
        <f aca="false">IF(BD12&gt;=InputDataB_ModelSpecAssumptions!$D$23,InputDataB_ModelSpecAssumptions!$D$22,BC14*(1+$D$16))</f>
        <v>0.057601198554039</v>
      </c>
      <c r="BE17" s="134" t="n">
        <f aca="false">IF(BE12&gt;=InputDataB_ModelSpecAssumptions!$D$23,InputDataB_ModelSpecAssumptions!$D$22,BD14*(1+$D$16))</f>
        <v>0.057601198554039</v>
      </c>
      <c r="BF17" s="134" t="n">
        <f aca="false">IF(BF12&gt;=InputDataB_ModelSpecAssumptions!$D$23,InputDataB_ModelSpecAssumptions!$D$22,BE14*(1+$D$16))</f>
        <v>0.057601198554039</v>
      </c>
      <c r="BG17" s="134" t="n">
        <f aca="false">IF(BG12&gt;=InputDataB_ModelSpecAssumptions!$D$23,InputDataB_ModelSpecAssumptions!$D$22,BF14*(1+$D$16))</f>
        <v>0.057601198554039</v>
      </c>
      <c r="BH17" s="134" t="n">
        <f aca="false">IF(BH12&gt;=InputDataB_ModelSpecAssumptions!$D$23,InputDataB_ModelSpecAssumptions!$D$22,BG14*(1+$D$16))</f>
        <v>0.057601198554039</v>
      </c>
      <c r="BI17" s="134" t="n">
        <f aca="false">IF(BI12&gt;=InputDataB_ModelSpecAssumptions!$D$23,InputDataB_ModelSpecAssumptions!$D$22,BH14*(1+$D$16))</f>
        <v>0.057601198554039</v>
      </c>
      <c r="BJ17" s="134" t="n">
        <f aca="false">IF(BJ12&gt;=InputDataB_ModelSpecAssumptions!$D$23,InputDataB_ModelSpecAssumptions!$D$22,BI14*(1+$D$16))</f>
        <v>0.057601198554039</v>
      </c>
      <c r="BK17" s="134" t="n">
        <f aca="false">IF(BK12&gt;=InputDataB_ModelSpecAssumptions!$D$23,InputDataB_ModelSpecAssumptions!$D$22,BJ14*(1+$D$16))</f>
        <v>0.057601198554039</v>
      </c>
      <c r="BL17" s="134" t="n">
        <f aca="false">IF(BL12&gt;=InputDataB_ModelSpecAssumptions!$D$23,InputDataB_ModelSpecAssumptions!$D$22,BK14*(1+$D$16))</f>
        <v>0.057601198554039</v>
      </c>
      <c r="BM17" s="134" t="n">
        <f aca="false">IF(BM12&gt;=InputDataB_ModelSpecAssumptions!$D$23,InputDataB_ModelSpecAssumptions!$D$22,BL14*(1+$D$16))</f>
        <v>0.057601198554039</v>
      </c>
      <c r="BN17" s="134" t="n">
        <f aca="false">IF(BN12&gt;=InputDataB_ModelSpecAssumptions!$D$23,InputDataB_ModelSpecAssumptions!$D$22,BM14*(1+$D$16))</f>
        <v>0.057601198554039</v>
      </c>
      <c r="BO17" s="134" t="n">
        <f aca="false">IF(BO12&gt;=InputDataB_ModelSpecAssumptions!$D$23,InputDataB_ModelSpecAssumptions!$D$22,BN14*(1+$D$16))</f>
        <v>0.057601198554039</v>
      </c>
      <c r="BP17" s="134" t="n">
        <f aca="false">IF(BP12&gt;=InputDataB_ModelSpecAssumptions!$D$23,InputDataB_ModelSpecAssumptions!$D$22,BO14*(1+$D$16))</f>
        <v>0.057601198554039</v>
      </c>
      <c r="BQ17" s="134" t="n">
        <f aca="false">IF(BQ12&gt;=InputDataB_ModelSpecAssumptions!$D$23,InputDataB_ModelSpecAssumptions!$D$22,BP14*(1+$D$16))</f>
        <v>0.057601198554039</v>
      </c>
      <c r="BR17" s="134" t="n">
        <f aca="false">IF(BR12&gt;=InputDataB_ModelSpecAssumptions!$D$23,InputDataB_ModelSpecAssumptions!$D$22,BQ14*(1+$D$16))</f>
        <v>0.057601198554039</v>
      </c>
      <c r="BS17" s="134" t="n">
        <f aca="false">IF(BS12&gt;=InputDataB_ModelSpecAssumptions!$D$23,InputDataB_ModelSpecAssumptions!$D$22,BR14*(1+$D$16))</f>
        <v>0.057601198554039</v>
      </c>
      <c r="BT17" s="134" t="n">
        <f aca="false">IF(BT12&gt;=InputDataB_ModelSpecAssumptions!$D$23,InputDataB_ModelSpecAssumptions!$D$22,BS14*(1+$D$16))</f>
        <v>0.057601198554039</v>
      </c>
      <c r="BU17" s="134" t="n">
        <f aca="false">IF(BU12&gt;=InputDataB_ModelSpecAssumptions!$D$23,InputDataB_ModelSpecAssumptions!$D$22,BT14*(1+$D$16))</f>
        <v>0.057601198554039</v>
      </c>
      <c r="BV17" s="134" t="n">
        <f aca="false">IF(BV12&gt;=InputDataB_ModelSpecAssumptions!$D$23,InputDataB_ModelSpecAssumptions!$D$22,BU14*(1+$D$16))</f>
        <v>0.057601198554039</v>
      </c>
      <c r="BW17" s="134" t="n">
        <f aca="false">IF(BW12&gt;=InputDataB_ModelSpecAssumptions!$D$23,InputDataB_ModelSpecAssumptions!$D$22,BV14*(1+$D$16))</f>
        <v>0.057601198554039</v>
      </c>
    </row>
    <row r="18" s="24" customFormat="true" ht="15.75" hidden="true" customHeight="false" outlineLevel="0" collapsed="false">
      <c r="A18" s="0"/>
      <c r="B18" s="300"/>
      <c r="C18" s="298"/>
      <c r="D18" s="304"/>
      <c r="E18" s="305"/>
      <c r="F18" s="106"/>
      <c r="G18" s="132"/>
      <c r="H18" s="210"/>
      <c r="I18" s="134" t="n">
        <f aca="false">InputDataB_ModelSpecAssumptions!E15</f>
        <v>0.057601198554039</v>
      </c>
      <c r="J18" s="134" t="n">
        <f aca="false">IF(J12&gt;=InputDataB_ModelSpecAssumptions!$E$23,InputDataB_ModelSpecAssumptions!$E$22,I20*(1+$E$16))</f>
        <v>0.057601198554039</v>
      </c>
      <c r="K18" s="134" t="n">
        <f aca="false">IF(K12&gt;=InputDataB_ModelSpecAssumptions!$E$23,InputDataB_ModelSpecAssumptions!$E$22,J20*(1+$E$16))</f>
        <v>0.057601198554039</v>
      </c>
      <c r="L18" s="134" t="n">
        <f aca="false">IF(L12&gt;=InputDataB_ModelSpecAssumptions!$E$23,InputDataB_ModelSpecAssumptions!$E$22,K20*(1+$E$16))</f>
        <v>0.057601198554039</v>
      </c>
      <c r="M18" s="134" t="n">
        <f aca="false">IF(M12&gt;=InputDataB_ModelSpecAssumptions!$E$23,InputDataB_ModelSpecAssumptions!$E$22,L20*(1+$E$16))</f>
        <v>0.057601198554039</v>
      </c>
      <c r="N18" s="134" t="n">
        <f aca="false">IF(N12&gt;=InputDataB_ModelSpecAssumptions!$E$23,InputDataB_ModelSpecAssumptions!$E$22,M20*(1+$E$16))</f>
        <v>0.057601198554039</v>
      </c>
      <c r="O18" s="134" t="n">
        <f aca="false">IF(O12&gt;=InputDataB_ModelSpecAssumptions!$E$23,InputDataB_ModelSpecAssumptions!$E$22,N20*(1+$E$16))</f>
        <v>0.057601198554039</v>
      </c>
      <c r="P18" s="134" t="n">
        <f aca="false">IF(P12&gt;=InputDataB_ModelSpecAssumptions!$E$23,InputDataB_ModelSpecAssumptions!$E$22,O20*(1+$E$16))</f>
        <v>0.057601198554039</v>
      </c>
      <c r="Q18" s="134" t="n">
        <f aca="false">IF(Q12&gt;=InputDataB_ModelSpecAssumptions!$E$23,InputDataB_ModelSpecAssumptions!$E$22,P20*(1+$E$16))</f>
        <v>0.057601198554039</v>
      </c>
      <c r="R18" s="134" t="n">
        <f aca="false">IF(R12&gt;=InputDataB_ModelSpecAssumptions!$E$23,InputDataB_ModelSpecAssumptions!$E$22,Q20*(1+$E$16))</f>
        <v>0.057601198554039</v>
      </c>
      <c r="S18" s="134" t="n">
        <f aca="false">IF(S12&gt;=InputDataB_ModelSpecAssumptions!$E$23,InputDataB_ModelSpecAssumptions!$E$22,R20*(1+$E$16))</f>
        <v>0.057601198554039</v>
      </c>
      <c r="T18" s="134" t="n">
        <f aca="false">IF(T12&gt;=InputDataB_ModelSpecAssumptions!$E$23,InputDataB_ModelSpecAssumptions!$E$22,S20*(1+$E$16))</f>
        <v>0.057601198554039</v>
      </c>
      <c r="U18" s="134" t="n">
        <f aca="false">IF(U12&gt;=InputDataB_ModelSpecAssumptions!$E$23,InputDataB_ModelSpecAssumptions!$E$22,T20*(1+$E$16))</f>
        <v>0.057601198554039</v>
      </c>
      <c r="V18" s="134" t="n">
        <f aca="false">IF(V12&gt;=InputDataB_ModelSpecAssumptions!$E$23,InputDataB_ModelSpecAssumptions!$E$22,U20*(1+$E$16))</f>
        <v>0.057601198554039</v>
      </c>
      <c r="W18" s="134" t="n">
        <f aca="false">IF(W12&gt;=InputDataB_ModelSpecAssumptions!$E$23,InputDataB_ModelSpecAssumptions!$E$22,V20*(1+$E$16))</f>
        <v>0.057601198554039</v>
      </c>
      <c r="X18" s="134" t="n">
        <f aca="false">IF(X12&gt;=InputDataB_ModelSpecAssumptions!$E$23,InputDataB_ModelSpecAssumptions!$E$22,W20*(1+$E$16))</f>
        <v>0.057601198554039</v>
      </c>
      <c r="Y18" s="134" t="n">
        <f aca="false">IF(Y12&gt;=InputDataB_ModelSpecAssumptions!$E$23,InputDataB_ModelSpecAssumptions!$E$22,X20*(1+$E$16))</f>
        <v>0.057601198554039</v>
      </c>
      <c r="Z18" s="134" t="n">
        <f aca="false">IF(Z12&gt;=InputDataB_ModelSpecAssumptions!$E$23,InputDataB_ModelSpecAssumptions!$E$22,Y20*(1+$E$16))</f>
        <v>0.057601198554039</v>
      </c>
      <c r="AA18" s="134" t="n">
        <f aca="false">IF(AA12&gt;=InputDataB_ModelSpecAssumptions!$E$23,InputDataB_ModelSpecAssumptions!$E$22,Z20*(1+$E$16))</f>
        <v>0.057601198554039</v>
      </c>
      <c r="AB18" s="134" t="n">
        <f aca="false">IF(AB12&gt;=InputDataB_ModelSpecAssumptions!$E$23,InputDataB_ModelSpecAssumptions!$E$22,AA20*(1+$E$16))</f>
        <v>0.057601198554039</v>
      </c>
      <c r="AC18" s="134" t="n">
        <f aca="false">IF(AC12&gt;=InputDataB_ModelSpecAssumptions!$E$23,InputDataB_ModelSpecAssumptions!$E$22,AB20*(1+$E$16))</f>
        <v>0.057601198554039</v>
      </c>
      <c r="AD18" s="134" t="n">
        <f aca="false">IF(AD12&gt;=InputDataB_ModelSpecAssumptions!$E$23,InputDataB_ModelSpecAssumptions!$E$22,AC20*(1+$E$16))</f>
        <v>0.057601198554039</v>
      </c>
      <c r="AE18" s="134" t="n">
        <f aca="false">IF(AE12&gt;=InputDataB_ModelSpecAssumptions!$E$23,InputDataB_ModelSpecAssumptions!$E$22,AD20*(1+$E$16))</f>
        <v>0.057601198554039</v>
      </c>
      <c r="AF18" s="134" t="n">
        <f aca="false">IF(AF12&gt;=InputDataB_ModelSpecAssumptions!$E$23,InputDataB_ModelSpecAssumptions!$E$22,AE20*(1+$E$16))</f>
        <v>0.057601198554039</v>
      </c>
      <c r="AG18" s="134" t="n">
        <f aca="false">IF(AG12&gt;=InputDataB_ModelSpecAssumptions!$E$23,InputDataB_ModelSpecAssumptions!$E$22,AF20*(1+$E$16))</f>
        <v>0.057601198554039</v>
      </c>
      <c r="AH18" s="134" t="n">
        <f aca="false">IF(AH12&gt;=InputDataB_ModelSpecAssumptions!$E$23,InputDataB_ModelSpecAssumptions!$E$22,AG20*(1+$E$16))</f>
        <v>0.057601198554039</v>
      </c>
      <c r="AI18" s="134" t="n">
        <f aca="false">IF(AI12&gt;=InputDataB_ModelSpecAssumptions!$E$23,InputDataB_ModelSpecAssumptions!$E$22,AH20*(1+$E$16))</f>
        <v>0.057601198554039</v>
      </c>
      <c r="AJ18" s="134" t="n">
        <f aca="false">IF(AJ12&gt;=InputDataB_ModelSpecAssumptions!$E$23,InputDataB_ModelSpecAssumptions!$E$22,AI20*(1+$E$16))</f>
        <v>0.057601198554039</v>
      </c>
      <c r="AK18" s="134" t="n">
        <f aca="false">IF(AK12&gt;=InputDataB_ModelSpecAssumptions!$E$23,InputDataB_ModelSpecAssumptions!$E$22,AJ20*(1+$E$16))</f>
        <v>0.057601198554039</v>
      </c>
      <c r="AL18" s="134" t="n">
        <f aca="false">IF(AL12&gt;=InputDataB_ModelSpecAssumptions!$E$23,InputDataB_ModelSpecAssumptions!$E$22,AK20*(1+$E$16))</f>
        <v>0.057601198554039</v>
      </c>
      <c r="AM18" s="134" t="n">
        <f aca="false">IF(AM12&gt;=InputDataB_ModelSpecAssumptions!$E$23,InputDataB_ModelSpecAssumptions!$E$22,AL20*(1+$E$16))</f>
        <v>0.057601198554039</v>
      </c>
      <c r="AN18" s="134" t="n">
        <f aca="false">IF(AN12&gt;=InputDataB_ModelSpecAssumptions!$E$23,InputDataB_ModelSpecAssumptions!$E$22,AM20*(1+$E$16))</f>
        <v>0.057601198554039</v>
      </c>
      <c r="AO18" s="134" t="n">
        <f aca="false">IF(AO12&gt;=InputDataB_ModelSpecAssumptions!$E$23,InputDataB_ModelSpecAssumptions!$E$22,AN20*(1+$E$16))</f>
        <v>0.057601198554039</v>
      </c>
      <c r="AP18" s="134" t="n">
        <f aca="false">IF(AP12&gt;=InputDataB_ModelSpecAssumptions!$E$23,InputDataB_ModelSpecAssumptions!$E$22,AO20*(1+$E$16))</f>
        <v>0.057601198554039</v>
      </c>
      <c r="AQ18" s="134" t="n">
        <f aca="false">IF(AQ12&gt;=InputDataB_ModelSpecAssumptions!$E$23,InputDataB_ModelSpecAssumptions!$E$22,AP20*(1+$E$16))</f>
        <v>0.057601198554039</v>
      </c>
      <c r="AR18" s="134" t="n">
        <f aca="false">IF(AR12&gt;=InputDataB_ModelSpecAssumptions!$E$23,InputDataB_ModelSpecAssumptions!$E$22,AQ20*(1+$E$16))</f>
        <v>0.057601198554039</v>
      </c>
      <c r="AS18" s="134" t="n">
        <f aca="false">IF(AS12&gt;=InputDataB_ModelSpecAssumptions!$E$23,InputDataB_ModelSpecAssumptions!$E$22,AR20*(1+$E$16))</f>
        <v>0.057601198554039</v>
      </c>
      <c r="AT18" s="134" t="n">
        <f aca="false">IF(AT12&gt;=InputDataB_ModelSpecAssumptions!$E$23,InputDataB_ModelSpecAssumptions!$E$22,AS20*(1+$E$16))</f>
        <v>0.057601198554039</v>
      </c>
      <c r="AU18" s="134" t="n">
        <f aca="false">IF(AU12&gt;=InputDataB_ModelSpecAssumptions!$E$23,InputDataB_ModelSpecAssumptions!$E$22,AT20*(1+$E$16))</f>
        <v>0.057601198554039</v>
      </c>
      <c r="AV18" s="134" t="n">
        <f aca="false">IF(AV12&gt;=InputDataB_ModelSpecAssumptions!$E$23,InputDataB_ModelSpecAssumptions!$E$22,AU20*(1+$E$16))</f>
        <v>0.057601198554039</v>
      </c>
      <c r="AW18" s="134" t="n">
        <f aca="false">IF(AW12&gt;=InputDataB_ModelSpecAssumptions!$E$23,InputDataB_ModelSpecAssumptions!$E$22,AV20*(1+$E$16))</f>
        <v>0.057601198554039</v>
      </c>
      <c r="AX18" s="134" t="n">
        <f aca="false">IF(AX12&gt;=InputDataB_ModelSpecAssumptions!$E$23,InputDataB_ModelSpecAssumptions!$E$22,AW20*(1+$E$16))</f>
        <v>0.057601198554039</v>
      </c>
      <c r="AY18" s="134" t="n">
        <f aca="false">IF(AY12&gt;=InputDataB_ModelSpecAssumptions!$E$23,InputDataB_ModelSpecAssumptions!$E$22,AX20*(1+$E$16))</f>
        <v>0.057601198554039</v>
      </c>
      <c r="AZ18" s="134" t="n">
        <f aca="false">IF(AZ12&gt;=InputDataB_ModelSpecAssumptions!$E$23,InputDataB_ModelSpecAssumptions!$E$22,AY20*(1+$E$16))</f>
        <v>0.057601198554039</v>
      </c>
      <c r="BA18" s="134" t="n">
        <f aca="false">IF(BA12&gt;=InputDataB_ModelSpecAssumptions!$E$23,InputDataB_ModelSpecAssumptions!$E$22,AZ20*(1+$E$16))</f>
        <v>0.057601198554039</v>
      </c>
      <c r="BB18" s="134" t="n">
        <f aca="false">IF(BB12&gt;=InputDataB_ModelSpecAssumptions!$E$23,InputDataB_ModelSpecAssumptions!$E$22,BA20*(1+$E$16))</f>
        <v>0.057601198554039</v>
      </c>
      <c r="BC18" s="134" t="n">
        <f aca="false">IF(BC12&gt;=InputDataB_ModelSpecAssumptions!$E$23,InputDataB_ModelSpecAssumptions!$E$22,BB20*(1+$E$16))</f>
        <v>0.057601198554039</v>
      </c>
      <c r="BD18" s="134" t="n">
        <f aca="false">IF(BD12&gt;=InputDataB_ModelSpecAssumptions!$E$23,InputDataB_ModelSpecAssumptions!$E$22,BC20*(1+$E$16))</f>
        <v>0.057601198554039</v>
      </c>
      <c r="BE18" s="134" t="n">
        <f aca="false">IF(BE12&gt;=InputDataB_ModelSpecAssumptions!$E$23,InputDataB_ModelSpecAssumptions!$E$22,BD20*(1+$E$16))</f>
        <v>0.057601198554039</v>
      </c>
      <c r="BF18" s="134" t="n">
        <f aca="false">IF(BF12&gt;=InputDataB_ModelSpecAssumptions!$E$23,InputDataB_ModelSpecAssumptions!$E$22,BE20*(1+$E$16))</f>
        <v>0.057601198554039</v>
      </c>
      <c r="BG18" s="134" t="n">
        <f aca="false">IF(BG12&gt;=InputDataB_ModelSpecAssumptions!$E$23,InputDataB_ModelSpecAssumptions!$E$22,BF20*(1+$E$16))</f>
        <v>0.057601198554039</v>
      </c>
      <c r="BH18" s="134" t="n">
        <f aca="false">IF(BH12&gt;=InputDataB_ModelSpecAssumptions!$E$23,InputDataB_ModelSpecAssumptions!$E$22,BG20*(1+$E$16))</f>
        <v>0.057601198554039</v>
      </c>
      <c r="BI18" s="134" t="n">
        <f aca="false">IF(BI12&gt;=InputDataB_ModelSpecAssumptions!$E$23,InputDataB_ModelSpecAssumptions!$E$22,BH20*(1+$E$16))</f>
        <v>0.057601198554039</v>
      </c>
      <c r="BJ18" s="134" t="n">
        <f aca="false">IF(BJ12&gt;=InputDataB_ModelSpecAssumptions!$E$23,InputDataB_ModelSpecAssumptions!$E$22,BI20*(1+$E$16))</f>
        <v>0.057601198554039</v>
      </c>
      <c r="BK18" s="134" t="n">
        <f aca="false">IF(BK12&gt;=InputDataB_ModelSpecAssumptions!$E$23,InputDataB_ModelSpecAssumptions!$E$22,BJ20*(1+$E$16))</f>
        <v>0.057601198554039</v>
      </c>
      <c r="BL18" s="134" t="n">
        <f aca="false">IF(BL12&gt;=InputDataB_ModelSpecAssumptions!$E$23,InputDataB_ModelSpecAssumptions!$E$22,BK20*(1+$E$16))</f>
        <v>0.057601198554039</v>
      </c>
      <c r="BM18" s="134" t="n">
        <f aca="false">IF(BM12&gt;=InputDataB_ModelSpecAssumptions!$E$23,InputDataB_ModelSpecAssumptions!$E$22,BL20*(1+$E$16))</f>
        <v>0.057601198554039</v>
      </c>
      <c r="BN18" s="134" t="n">
        <f aca="false">IF(BN12&gt;=InputDataB_ModelSpecAssumptions!$E$23,InputDataB_ModelSpecAssumptions!$E$22,BM20*(1+$E$16))</f>
        <v>0.057601198554039</v>
      </c>
      <c r="BO18" s="134" t="n">
        <f aca="false">IF(BO12&gt;=InputDataB_ModelSpecAssumptions!$E$23,InputDataB_ModelSpecAssumptions!$E$22,BN20*(1+$E$16))</f>
        <v>0.057601198554039</v>
      </c>
      <c r="BP18" s="134" t="n">
        <f aca="false">IF(BP12&gt;=InputDataB_ModelSpecAssumptions!$E$23,InputDataB_ModelSpecAssumptions!$E$22,BO20*(1+$E$16))</f>
        <v>0.057601198554039</v>
      </c>
      <c r="BQ18" s="134" t="n">
        <f aca="false">IF(BQ12&gt;=InputDataB_ModelSpecAssumptions!$E$23,InputDataB_ModelSpecAssumptions!$E$22,BP20*(1+$E$16))</f>
        <v>0.057601198554039</v>
      </c>
      <c r="BR18" s="134" t="n">
        <f aca="false">IF(BR12&gt;=InputDataB_ModelSpecAssumptions!$E$23,InputDataB_ModelSpecAssumptions!$E$22,BQ20*(1+$E$16))</f>
        <v>0.057601198554039</v>
      </c>
      <c r="BS18" s="134" t="n">
        <f aca="false">IF(BS12&gt;=InputDataB_ModelSpecAssumptions!$E$23,InputDataB_ModelSpecAssumptions!$E$22,BR20*(1+$E$16))</f>
        <v>0.057601198554039</v>
      </c>
      <c r="BT18" s="134" t="n">
        <f aca="false">IF(BT12&gt;=InputDataB_ModelSpecAssumptions!$E$23,InputDataB_ModelSpecAssumptions!$E$22,BS20*(1+$E$16))</f>
        <v>0.057601198554039</v>
      </c>
      <c r="BU18" s="134" t="n">
        <f aca="false">IF(BU12&gt;=InputDataB_ModelSpecAssumptions!$E$23,InputDataB_ModelSpecAssumptions!$E$22,BT20*(1+$E$16))</f>
        <v>0.057601198554039</v>
      </c>
      <c r="BV18" s="134" t="n">
        <f aca="false">IF(BV12&gt;=InputDataB_ModelSpecAssumptions!$E$23,InputDataB_ModelSpecAssumptions!$E$22,BU20*(1+$E$16))</f>
        <v>0.057601198554039</v>
      </c>
      <c r="BW18" s="134" t="n">
        <f aca="false">IF(BW12&gt;=InputDataB_ModelSpecAssumptions!$E$23,InputDataB_ModelSpecAssumptions!$E$22,BV20*(1+$E$16))</f>
        <v>0.057601198554039</v>
      </c>
    </row>
    <row r="19" customFormat="false" ht="15.75" hidden="false" customHeight="false" outlineLevel="0" collapsed="false">
      <c r="B19" s="306" t="s">
        <v>252</v>
      </c>
      <c r="C19" s="307" t="str">
        <f aca="false">"Most recent year is "&amp;DataSummary!Q129</f>
        <v>Most recent year is 2019</v>
      </c>
      <c r="D19" s="308" t="str">
        <f aca="false">VLOOKUP(D20,DataSummary!A122:C125,3,FALSE())</f>
        <v>Real GDP annual growth rate</v>
      </c>
      <c r="E19" s="309"/>
      <c r="F19" s="136" t="str">
        <f aca="false">DataSummary!N5</f>
        <v>Scenario</v>
      </c>
      <c r="G19" s="107" t="s">
        <v>120</v>
      </c>
      <c r="H19" s="108" t="s">
        <v>100</v>
      </c>
      <c r="I19" s="109" t="n">
        <f aca="false">I20</f>
        <v>0.057601198554039</v>
      </c>
      <c r="J19" s="121" t="n">
        <f aca="false">I19</f>
        <v>0.057601198554039</v>
      </c>
      <c r="K19" s="121" t="n">
        <f aca="false">J19</f>
        <v>0.057601198554039</v>
      </c>
      <c r="L19" s="121" t="n">
        <f aca="false">K19</f>
        <v>0.057601198554039</v>
      </c>
      <c r="M19" s="121" t="n">
        <f aca="false">L19</f>
        <v>0.057601198554039</v>
      </c>
      <c r="N19" s="121" t="n">
        <f aca="false">M19</f>
        <v>0.057601198554039</v>
      </c>
      <c r="O19" s="121" t="n">
        <f aca="false">N19</f>
        <v>0.057601198554039</v>
      </c>
      <c r="P19" s="121" t="n">
        <f aca="false">O19</f>
        <v>0.057601198554039</v>
      </c>
      <c r="Q19" s="121" t="n">
        <f aca="false">P19</f>
        <v>0.057601198554039</v>
      </c>
      <c r="R19" s="121" t="n">
        <f aca="false">Q19</f>
        <v>0.057601198554039</v>
      </c>
      <c r="S19" s="121" t="n">
        <f aca="false">R19</f>
        <v>0.057601198554039</v>
      </c>
      <c r="T19" s="121" t="n">
        <f aca="false">S19</f>
        <v>0.057601198554039</v>
      </c>
      <c r="U19" s="121" t="n">
        <f aca="false">T19</f>
        <v>0.057601198554039</v>
      </c>
      <c r="V19" s="121" t="n">
        <f aca="false">U19</f>
        <v>0.057601198554039</v>
      </c>
      <c r="W19" s="121" t="n">
        <f aca="false">V19</f>
        <v>0.057601198554039</v>
      </c>
      <c r="X19" s="121" t="n">
        <f aca="false">W19</f>
        <v>0.057601198554039</v>
      </c>
      <c r="Y19" s="121" t="n">
        <f aca="false">X19</f>
        <v>0.057601198554039</v>
      </c>
      <c r="Z19" s="121" t="n">
        <f aca="false">Y19</f>
        <v>0.057601198554039</v>
      </c>
      <c r="AA19" s="121" t="n">
        <f aca="false">Z19</f>
        <v>0.057601198554039</v>
      </c>
      <c r="AB19" s="121" t="n">
        <f aca="false">AA19</f>
        <v>0.057601198554039</v>
      </c>
      <c r="AC19" s="121" t="n">
        <f aca="false">AB19</f>
        <v>0.057601198554039</v>
      </c>
      <c r="AD19" s="121" t="n">
        <f aca="false">AC19</f>
        <v>0.057601198554039</v>
      </c>
      <c r="AE19" s="121" t="n">
        <f aca="false">AD19</f>
        <v>0.057601198554039</v>
      </c>
      <c r="AF19" s="121" t="n">
        <f aca="false">AE19</f>
        <v>0.057601198554039</v>
      </c>
      <c r="AG19" s="121" t="n">
        <f aca="false">AF19</f>
        <v>0.057601198554039</v>
      </c>
      <c r="AH19" s="121" t="n">
        <f aca="false">AG19</f>
        <v>0.057601198554039</v>
      </c>
      <c r="AI19" s="121" t="n">
        <f aca="false">AH19</f>
        <v>0.057601198554039</v>
      </c>
      <c r="AJ19" s="121" t="n">
        <f aca="false">AI19</f>
        <v>0.057601198554039</v>
      </c>
      <c r="AK19" s="121" t="n">
        <f aca="false">AJ19</f>
        <v>0.057601198554039</v>
      </c>
      <c r="AL19" s="121" t="n">
        <f aca="false">AK19</f>
        <v>0.057601198554039</v>
      </c>
      <c r="AM19" s="121" t="n">
        <f aca="false">AL19</f>
        <v>0.057601198554039</v>
      </c>
      <c r="AN19" s="121" t="n">
        <f aca="false">AM19</f>
        <v>0.057601198554039</v>
      </c>
      <c r="AO19" s="121" t="n">
        <f aca="false">AN19</f>
        <v>0.057601198554039</v>
      </c>
      <c r="AP19" s="121" t="n">
        <f aca="false">AO19</f>
        <v>0.057601198554039</v>
      </c>
      <c r="AQ19" s="121" t="n">
        <f aca="false">AP19</f>
        <v>0.057601198554039</v>
      </c>
      <c r="AR19" s="121" t="n">
        <f aca="false">AQ19</f>
        <v>0.057601198554039</v>
      </c>
      <c r="AS19" s="121" t="n">
        <f aca="false">AR19</f>
        <v>0.057601198554039</v>
      </c>
      <c r="AT19" s="121" t="n">
        <f aca="false">AS19</f>
        <v>0.057601198554039</v>
      </c>
      <c r="AU19" s="121" t="n">
        <f aca="false">AT19</f>
        <v>0.057601198554039</v>
      </c>
      <c r="AV19" s="121" t="n">
        <f aca="false">AU19</f>
        <v>0.057601198554039</v>
      </c>
      <c r="AW19" s="121" t="n">
        <f aca="false">AV19</f>
        <v>0.057601198554039</v>
      </c>
      <c r="AX19" s="121" t="n">
        <f aca="false">AW19</f>
        <v>0.057601198554039</v>
      </c>
      <c r="AY19" s="121" t="n">
        <f aca="false">AX19</f>
        <v>0.057601198554039</v>
      </c>
      <c r="AZ19" s="121" t="n">
        <f aca="false">AY19</f>
        <v>0.057601198554039</v>
      </c>
      <c r="BA19" s="121" t="n">
        <f aca="false">AZ19</f>
        <v>0.057601198554039</v>
      </c>
      <c r="BB19" s="121" t="n">
        <f aca="false">BA19</f>
        <v>0.057601198554039</v>
      </c>
      <c r="BC19" s="121" t="n">
        <f aca="false">BB19</f>
        <v>0.057601198554039</v>
      </c>
      <c r="BD19" s="121" t="n">
        <f aca="false">BC19</f>
        <v>0.057601198554039</v>
      </c>
      <c r="BE19" s="121" t="n">
        <f aca="false">BD19</f>
        <v>0.057601198554039</v>
      </c>
      <c r="BF19" s="121" t="n">
        <f aca="false">BE19</f>
        <v>0.057601198554039</v>
      </c>
      <c r="BG19" s="121" t="n">
        <f aca="false">BF19</f>
        <v>0.057601198554039</v>
      </c>
      <c r="BH19" s="121" t="n">
        <f aca="false">BG19</f>
        <v>0.057601198554039</v>
      </c>
      <c r="BI19" s="121" t="n">
        <f aca="false">BH19</f>
        <v>0.057601198554039</v>
      </c>
      <c r="BJ19" s="121" t="n">
        <f aca="false">BI19</f>
        <v>0.057601198554039</v>
      </c>
      <c r="BK19" s="121" t="n">
        <f aca="false">BJ19</f>
        <v>0.057601198554039</v>
      </c>
      <c r="BL19" s="121" t="n">
        <f aca="false">BK19</f>
        <v>0.057601198554039</v>
      </c>
      <c r="BM19" s="121" t="n">
        <f aca="false">BL19</f>
        <v>0.057601198554039</v>
      </c>
      <c r="BN19" s="121" t="n">
        <f aca="false">BM19</f>
        <v>0.057601198554039</v>
      </c>
      <c r="BO19" s="121" t="n">
        <f aca="false">BN19</f>
        <v>0.057601198554039</v>
      </c>
      <c r="BP19" s="121" t="n">
        <f aca="false">BO19</f>
        <v>0.057601198554039</v>
      </c>
      <c r="BQ19" s="121" t="n">
        <f aca="false">BP19</f>
        <v>0.057601198554039</v>
      </c>
      <c r="BR19" s="121" t="n">
        <f aca="false">BQ19</f>
        <v>0.057601198554039</v>
      </c>
      <c r="BS19" s="121" t="n">
        <f aca="false">BR19</f>
        <v>0.057601198554039</v>
      </c>
      <c r="BT19" s="121" t="n">
        <f aca="false">BS19</f>
        <v>0.057601198554039</v>
      </c>
      <c r="BU19" s="121" t="n">
        <f aca="false">BT19</f>
        <v>0.057601198554039</v>
      </c>
      <c r="BV19" s="121" t="n">
        <f aca="false">BU19</f>
        <v>0.057601198554039</v>
      </c>
      <c r="BW19" s="121" t="n">
        <f aca="false">BV19</f>
        <v>0.057601198554039</v>
      </c>
    </row>
    <row r="20" customFormat="false" ht="15.75" hidden="false" customHeight="false" outlineLevel="0" collapsed="false">
      <c r="B20" s="310" t="str">
        <f aca="false">"Select Output Target Variable, period "&amp;InputDataA_GeneralAssumptions!D7&amp;"-"&amp;InputDataA_GeneralAssumptions!D8&amp;":"</f>
        <v>Select Output Target Variable, period 2019-2050:</v>
      </c>
      <c r="C20" s="311" t="s">
        <v>128</v>
      </c>
      <c r="D20" s="120" t="s">
        <v>253</v>
      </c>
      <c r="E20" s="120"/>
      <c r="F20" s="136"/>
      <c r="G20" s="111" t="s">
        <v>124</v>
      </c>
      <c r="H20" s="108" t="s">
        <v>100</v>
      </c>
      <c r="I20" s="26" t="n">
        <f aca="false">E15</f>
        <v>0.057601198554039</v>
      </c>
      <c r="J20" s="26" t="n">
        <f aca="false">IF(VLOOKUP(InputDataB_ModelSpecAssumptions!$D$20,DataSummary!$A$122:$B$125,2,FALSE())=3,J18,IF(J12&gt;=InputDataB_ModelSpecAssumptions!$E$23,InputDataB_ModelSpecAssumptions!$E$22,I20+(InputDataB_ModelSpecAssumptions!$E$22-$I$20)/(InputDataB_ModelSpecAssumptions!$E$23-InputDataA_GeneralAssumptions!$D$7)))</f>
        <v>0.057601198554039</v>
      </c>
      <c r="K20" s="26" t="n">
        <f aca="false">IF(VLOOKUP(InputDataB_ModelSpecAssumptions!$D$20,DataSummary!$A$122:$B$125,2,FALSE())=3,K18,IF(K12&gt;=InputDataB_ModelSpecAssumptions!$E$23,InputDataB_ModelSpecAssumptions!$E$22,J20+(InputDataB_ModelSpecAssumptions!$E$22-$I$20)/(InputDataB_ModelSpecAssumptions!$E$23-InputDataA_GeneralAssumptions!$D$7)))</f>
        <v>0.057601198554039</v>
      </c>
      <c r="L20" s="26" t="n">
        <f aca="false">IF(VLOOKUP(InputDataB_ModelSpecAssumptions!$D$20,DataSummary!$A$122:$B$125,2,FALSE())=3,L18,IF(L12&gt;=InputDataB_ModelSpecAssumptions!$E$23,InputDataB_ModelSpecAssumptions!$E$22,K20+(InputDataB_ModelSpecAssumptions!$E$22-$I$20)/(InputDataB_ModelSpecAssumptions!$E$23-InputDataA_GeneralAssumptions!$D$7)))</f>
        <v>0.057601198554039</v>
      </c>
      <c r="M20" s="26" t="n">
        <f aca="false">IF(VLOOKUP(InputDataB_ModelSpecAssumptions!$D$20,DataSummary!$A$122:$B$125,2,FALSE())=3,M18,IF(M12&gt;=InputDataB_ModelSpecAssumptions!$E$23,InputDataB_ModelSpecAssumptions!$E$22,L20+(InputDataB_ModelSpecAssumptions!$E$22-$I$20)/(InputDataB_ModelSpecAssumptions!$E$23-InputDataA_GeneralAssumptions!$D$7)))</f>
        <v>0.057601198554039</v>
      </c>
      <c r="N20" s="26" t="n">
        <f aca="false">IF(VLOOKUP(InputDataB_ModelSpecAssumptions!$D$20,DataSummary!$A$122:$B$125,2,FALSE())=3,N18,IF(N12&gt;=InputDataB_ModelSpecAssumptions!$E$23,InputDataB_ModelSpecAssumptions!$E$22,M20+(InputDataB_ModelSpecAssumptions!$E$22-$I$20)/(InputDataB_ModelSpecAssumptions!$E$23-InputDataA_GeneralAssumptions!$D$7)))</f>
        <v>0.057601198554039</v>
      </c>
      <c r="O20" s="26" t="n">
        <f aca="false">IF(VLOOKUP(InputDataB_ModelSpecAssumptions!$D$20,DataSummary!$A$122:$B$125,2,FALSE())=3,O18,IF(O12&gt;=InputDataB_ModelSpecAssumptions!$E$23,InputDataB_ModelSpecAssumptions!$E$22,N20+(InputDataB_ModelSpecAssumptions!$E$22-$I$20)/(InputDataB_ModelSpecAssumptions!$E$23-InputDataA_GeneralAssumptions!$D$7)))</f>
        <v>0.057601198554039</v>
      </c>
      <c r="P20" s="26" t="n">
        <f aca="false">IF(VLOOKUP(InputDataB_ModelSpecAssumptions!$D$20,DataSummary!$A$122:$B$125,2,FALSE())=3,P18,IF(P12&gt;=InputDataB_ModelSpecAssumptions!$E$23,InputDataB_ModelSpecAssumptions!$E$22,O20+(InputDataB_ModelSpecAssumptions!$E$22-$I$20)/(InputDataB_ModelSpecAssumptions!$E$23-InputDataA_GeneralAssumptions!$D$7)))</f>
        <v>0.057601198554039</v>
      </c>
      <c r="Q20" s="26" t="n">
        <f aca="false">IF(VLOOKUP(InputDataB_ModelSpecAssumptions!$D$20,DataSummary!$A$122:$B$125,2,FALSE())=3,Q18,IF(Q12&gt;=InputDataB_ModelSpecAssumptions!$E$23,InputDataB_ModelSpecAssumptions!$E$22,P20+(InputDataB_ModelSpecAssumptions!$E$22-$I$20)/(InputDataB_ModelSpecAssumptions!$E$23-InputDataA_GeneralAssumptions!$D$7)))</f>
        <v>0.057601198554039</v>
      </c>
      <c r="R20" s="26" t="n">
        <f aca="false">IF(VLOOKUP(InputDataB_ModelSpecAssumptions!$D$20,DataSummary!$A$122:$B$125,2,FALSE())=3,R18,IF(R12&gt;=InputDataB_ModelSpecAssumptions!$E$23,InputDataB_ModelSpecAssumptions!$E$22,Q20+(InputDataB_ModelSpecAssumptions!$E$22-$I$20)/(InputDataB_ModelSpecAssumptions!$E$23-InputDataA_GeneralAssumptions!$D$7)))</f>
        <v>0.057601198554039</v>
      </c>
      <c r="S20" s="26" t="n">
        <f aca="false">IF(VLOOKUP(InputDataB_ModelSpecAssumptions!$D$20,DataSummary!$A$122:$B$125,2,FALSE())=3,S18,IF(S12&gt;=InputDataB_ModelSpecAssumptions!$E$23,InputDataB_ModelSpecAssumptions!$E$22,R20+(InputDataB_ModelSpecAssumptions!$E$22-$I$20)/(InputDataB_ModelSpecAssumptions!$E$23-InputDataA_GeneralAssumptions!$D$7)))</f>
        <v>0.057601198554039</v>
      </c>
      <c r="T20" s="26" t="n">
        <f aca="false">IF(VLOOKUP(InputDataB_ModelSpecAssumptions!$D$20,DataSummary!$A$122:$B$125,2,FALSE())=3,T18,IF(T12&gt;=InputDataB_ModelSpecAssumptions!$E$23,InputDataB_ModelSpecAssumptions!$E$22,S20+(InputDataB_ModelSpecAssumptions!$E$22-$I$20)/(InputDataB_ModelSpecAssumptions!$E$23-InputDataA_GeneralAssumptions!$D$7)))</f>
        <v>0.057601198554039</v>
      </c>
      <c r="U20" s="26" t="n">
        <f aca="false">IF(VLOOKUP(InputDataB_ModelSpecAssumptions!$D$20,DataSummary!$A$122:$B$125,2,FALSE())=3,U18,IF(U12&gt;=InputDataB_ModelSpecAssumptions!$E$23,InputDataB_ModelSpecAssumptions!$E$22,T20+(InputDataB_ModelSpecAssumptions!$E$22-$I$20)/(InputDataB_ModelSpecAssumptions!$E$23-InputDataA_GeneralAssumptions!$D$7)))</f>
        <v>0.057601198554039</v>
      </c>
      <c r="V20" s="26" t="n">
        <f aca="false">IF(VLOOKUP(InputDataB_ModelSpecAssumptions!$D$20,DataSummary!$A$122:$B$125,2,FALSE())=3,V18,IF(V12&gt;=InputDataB_ModelSpecAssumptions!$E$23,InputDataB_ModelSpecAssumptions!$E$22,U20+(InputDataB_ModelSpecAssumptions!$E$22-$I$20)/(InputDataB_ModelSpecAssumptions!$E$23-InputDataA_GeneralAssumptions!$D$7)))</f>
        <v>0.057601198554039</v>
      </c>
      <c r="W20" s="26" t="n">
        <f aca="false">IF(VLOOKUP(InputDataB_ModelSpecAssumptions!$D$20,DataSummary!$A$122:$B$125,2,FALSE())=3,W18,IF(W12&gt;=InputDataB_ModelSpecAssumptions!$E$23,InputDataB_ModelSpecAssumptions!$E$22,V20+(InputDataB_ModelSpecAssumptions!$E$22-$I$20)/(InputDataB_ModelSpecAssumptions!$E$23-InputDataA_GeneralAssumptions!$D$7)))</f>
        <v>0.057601198554039</v>
      </c>
      <c r="X20" s="26" t="n">
        <f aca="false">IF(VLOOKUP(InputDataB_ModelSpecAssumptions!$D$20,DataSummary!$A$122:$B$125,2,FALSE())=3,X18,IF(X12&gt;=InputDataB_ModelSpecAssumptions!$E$23,InputDataB_ModelSpecAssumptions!$E$22,W20+(InputDataB_ModelSpecAssumptions!$E$22-$I$20)/(InputDataB_ModelSpecAssumptions!$E$23-InputDataA_GeneralAssumptions!$D$7)))</f>
        <v>0.057601198554039</v>
      </c>
      <c r="Y20" s="26" t="n">
        <f aca="false">IF(VLOOKUP(InputDataB_ModelSpecAssumptions!$D$20,DataSummary!$A$122:$B$125,2,FALSE())=3,Y18,IF(Y12&gt;=InputDataB_ModelSpecAssumptions!$E$23,InputDataB_ModelSpecAssumptions!$E$22,X20+(InputDataB_ModelSpecAssumptions!$E$22-$I$20)/(InputDataB_ModelSpecAssumptions!$E$23-InputDataA_GeneralAssumptions!$D$7)))</f>
        <v>0.057601198554039</v>
      </c>
      <c r="Z20" s="26" t="n">
        <f aca="false">IF(VLOOKUP(InputDataB_ModelSpecAssumptions!$D$20,DataSummary!$A$122:$B$125,2,FALSE())=3,Z18,IF(Z12&gt;=InputDataB_ModelSpecAssumptions!$E$23,InputDataB_ModelSpecAssumptions!$E$22,Y20+(InputDataB_ModelSpecAssumptions!$E$22-$I$20)/(InputDataB_ModelSpecAssumptions!$E$23-InputDataA_GeneralAssumptions!$D$7)))</f>
        <v>0.057601198554039</v>
      </c>
      <c r="AA20" s="26" t="n">
        <f aca="false">IF(VLOOKUP(InputDataB_ModelSpecAssumptions!$D$20,DataSummary!$A$122:$B$125,2,FALSE())=3,AA18,IF(AA12&gt;=InputDataB_ModelSpecAssumptions!$E$23,InputDataB_ModelSpecAssumptions!$E$22,Z20+(InputDataB_ModelSpecAssumptions!$E$22-$I$20)/(InputDataB_ModelSpecAssumptions!$E$23-InputDataA_GeneralAssumptions!$D$7)))</f>
        <v>0.057601198554039</v>
      </c>
      <c r="AB20" s="26" t="n">
        <f aca="false">IF(VLOOKUP(InputDataB_ModelSpecAssumptions!$D$20,DataSummary!$A$122:$B$125,2,FALSE())=3,AB18,IF(AB12&gt;=InputDataB_ModelSpecAssumptions!$E$23,InputDataB_ModelSpecAssumptions!$E$22,AA20+(InputDataB_ModelSpecAssumptions!$E$22-$I$20)/(InputDataB_ModelSpecAssumptions!$E$23-InputDataA_GeneralAssumptions!$D$7)))</f>
        <v>0.057601198554039</v>
      </c>
      <c r="AC20" s="26" t="n">
        <f aca="false">IF(VLOOKUP(InputDataB_ModelSpecAssumptions!$D$20,DataSummary!$A$122:$B$125,2,FALSE())=3,AC18,IF(AC12&gt;=InputDataB_ModelSpecAssumptions!$E$23,InputDataB_ModelSpecAssumptions!$E$22,AB20+(InputDataB_ModelSpecAssumptions!$E$22-$I$20)/(InputDataB_ModelSpecAssumptions!$E$23-InputDataA_GeneralAssumptions!$D$7)))</f>
        <v>0.057601198554039</v>
      </c>
      <c r="AD20" s="26" t="n">
        <f aca="false">IF(VLOOKUP(InputDataB_ModelSpecAssumptions!$D$20,DataSummary!$A$122:$B$125,2,FALSE())=3,AD18,IF(AD12&gt;=InputDataB_ModelSpecAssumptions!$E$23,InputDataB_ModelSpecAssumptions!$E$22,AC20+(InputDataB_ModelSpecAssumptions!$E$22-$I$20)/(InputDataB_ModelSpecAssumptions!$E$23-InputDataA_GeneralAssumptions!$D$7)))</f>
        <v>0.057601198554039</v>
      </c>
      <c r="AE20" s="26" t="n">
        <f aca="false">IF(VLOOKUP(InputDataB_ModelSpecAssumptions!$D$20,DataSummary!$A$122:$B$125,2,FALSE())=3,AE18,IF(AE12&gt;=InputDataB_ModelSpecAssumptions!$E$23,InputDataB_ModelSpecAssumptions!$E$22,AD20+(InputDataB_ModelSpecAssumptions!$E$22-$I$20)/(InputDataB_ModelSpecAssumptions!$E$23-InputDataA_GeneralAssumptions!$D$7)))</f>
        <v>0.057601198554039</v>
      </c>
      <c r="AF20" s="26" t="n">
        <f aca="false">IF(VLOOKUP(InputDataB_ModelSpecAssumptions!$D$20,DataSummary!$A$122:$B$125,2,FALSE())=3,AF18,IF(AF12&gt;=InputDataB_ModelSpecAssumptions!$E$23,InputDataB_ModelSpecAssumptions!$E$22,AE20+(InputDataB_ModelSpecAssumptions!$E$22-$I$20)/(InputDataB_ModelSpecAssumptions!$E$23-InputDataA_GeneralAssumptions!$D$7)))</f>
        <v>0.057601198554039</v>
      </c>
      <c r="AG20" s="26" t="n">
        <f aca="false">IF(VLOOKUP(InputDataB_ModelSpecAssumptions!$D$20,DataSummary!$A$122:$B$125,2,FALSE())=3,AG18,IF(AG12&gt;=InputDataB_ModelSpecAssumptions!$E$23,InputDataB_ModelSpecAssumptions!$E$22,AF20+(InputDataB_ModelSpecAssumptions!$E$22-$I$20)/(InputDataB_ModelSpecAssumptions!$E$23-InputDataA_GeneralAssumptions!$D$7)))</f>
        <v>0.057601198554039</v>
      </c>
      <c r="AH20" s="26" t="n">
        <f aca="false">IF(VLOOKUP(InputDataB_ModelSpecAssumptions!$D$20,DataSummary!$A$122:$B$125,2,FALSE())=3,AH18,IF(AH12&gt;=InputDataB_ModelSpecAssumptions!$E$23,InputDataB_ModelSpecAssumptions!$E$22,AG20+(InputDataB_ModelSpecAssumptions!$E$22-$I$20)/(InputDataB_ModelSpecAssumptions!$E$23-InputDataA_GeneralAssumptions!$D$7)))</f>
        <v>0.057601198554039</v>
      </c>
      <c r="AI20" s="26" t="n">
        <f aca="false">IF(VLOOKUP(InputDataB_ModelSpecAssumptions!$D$20,DataSummary!$A$122:$B$125,2,FALSE())=3,AI18,IF(AI12&gt;=InputDataB_ModelSpecAssumptions!$E$23,InputDataB_ModelSpecAssumptions!$E$22,AH20+(InputDataB_ModelSpecAssumptions!$E$22-$I$20)/(InputDataB_ModelSpecAssumptions!$E$23-InputDataA_GeneralAssumptions!$D$7)))</f>
        <v>0.057601198554039</v>
      </c>
      <c r="AJ20" s="26" t="n">
        <f aca="false">IF(VLOOKUP(InputDataB_ModelSpecAssumptions!$D$20,DataSummary!$A$122:$B$125,2,FALSE())=3,AJ18,IF(AJ12&gt;=InputDataB_ModelSpecAssumptions!$E$23,InputDataB_ModelSpecAssumptions!$E$22,AI20+(InputDataB_ModelSpecAssumptions!$E$22-$I$20)/(InputDataB_ModelSpecAssumptions!$E$23-InputDataA_GeneralAssumptions!$D$7)))</f>
        <v>0.057601198554039</v>
      </c>
      <c r="AK20" s="26" t="n">
        <f aca="false">IF(VLOOKUP(InputDataB_ModelSpecAssumptions!$D$20,DataSummary!$A$122:$B$125,2,FALSE())=3,AK18,IF(AK12&gt;=InputDataB_ModelSpecAssumptions!$E$23,InputDataB_ModelSpecAssumptions!$E$22,AJ20+(InputDataB_ModelSpecAssumptions!$E$22-$I$20)/(InputDataB_ModelSpecAssumptions!$E$23-InputDataA_GeneralAssumptions!$D$7)))</f>
        <v>0.057601198554039</v>
      </c>
      <c r="AL20" s="26" t="n">
        <f aca="false">IF(VLOOKUP(InputDataB_ModelSpecAssumptions!$D$20,DataSummary!$A$122:$B$125,2,FALSE())=3,AL18,IF(AL12&gt;=InputDataB_ModelSpecAssumptions!$E$23,InputDataB_ModelSpecAssumptions!$E$22,AK20+(InputDataB_ModelSpecAssumptions!$E$22-$I$20)/(InputDataB_ModelSpecAssumptions!$E$23-InputDataA_GeneralAssumptions!$D$7)))</f>
        <v>0.057601198554039</v>
      </c>
      <c r="AM20" s="26" t="n">
        <f aca="false">IF(VLOOKUP(InputDataB_ModelSpecAssumptions!$D$20,DataSummary!$A$122:$B$125,2,FALSE())=3,AM18,IF(AM12&gt;=InputDataB_ModelSpecAssumptions!$E$23,InputDataB_ModelSpecAssumptions!$E$22,AL20+(InputDataB_ModelSpecAssumptions!$E$22-$I$20)/(InputDataB_ModelSpecAssumptions!$E$23-InputDataA_GeneralAssumptions!$D$7)))</f>
        <v>0.057601198554039</v>
      </c>
      <c r="AN20" s="26" t="n">
        <f aca="false">IF(VLOOKUP(InputDataB_ModelSpecAssumptions!$D$20,DataSummary!$A$122:$B$125,2,FALSE())=3,AN18,IF(AN12&gt;=InputDataB_ModelSpecAssumptions!$E$23,InputDataB_ModelSpecAssumptions!$E$22,AM20+(InputDataB_ModelSpecAssumptions!$E$22-$I$20)/(InputDataB_ModelSpecAssumptions!$E$23-InputDataA_GeneralAssumptions!$D$7)))</f>
        <v>0.057601198554039</v>
      </c>
      <c r="AO20" s="26" t="n">
        <f aca="false">IF(VLOOKUP(InputDataB_ModelSpecAssumptions!$D$20,DataSummary!$A$122:$B$125,2,FALSE())=3,AO18,IF(AO12&gt;=InputDataB_ModelSpecAssumptions!$E$23,InputDataB_ModelSpecAssumptions!$E$22,AN20+(InputDataB_ModelSpecAssumptions!$E$22-$I$20)/(InputDataB_ModelSpecAssumptions!$E$23-InputDataA_GeneralAssumptions!$D$7)))</f>
        <v>0.057601198554039</v>
      </c>
      <c r="AP20" s="26" t="n">
        <f aca="false">IF(VLOOKUP(InputDataB_ModelSpecAssumptions!$D$20,DataSummary!$A$122:$B$125,2,FALSE())=3,AP18,IF(AP12&gt;=InputDataB_ModelSpecAssumptions!$E$23,InputDataB_ModelSpecAssumptions!$E$22,AO20+(InputDataB_ModelSpecAssumptions!$E$22-$I$20)/(InputDataB_ModelSpecAssumptions!$E$23-InputDataA_GeneralAssumptions!$D$7)))</f>
        <v>0.057601198554039</v>
      </c>
      <c r="AQ20" s="26" t="n">
        <f aca="false">IF(VLOOKUP(InputDataB_ModelSpecAssumptions!$D$20,DataSummary!$A$122:$B$125,2,FALSE())=3,AQ18,IF(AQ12&gt;=InputDataB_ModelSpecAssumptions!$E$23,InputDataB_ModelSpecAssumptions!$E$22,AP20+(InputDataB_ModelSpecAssumptions!$E$22-$I$20)/(InputDataB_ModelSpecAssumptions!$E$23-InputDataA_GeneralAssumptions!$D$7)))</f>
        <v>0.057601198554039</v>
      </c>
      <c r="AR20" s="26" t="n">
        <f aca="false">IF(VLOOKUP(InputDataB_ModelSpecAssumptions!$D$20,DataSummary!$A$122:$B$125,2,FALSE())=3,AR18,IF(AR12&gt;=InputDataB_ModelSpecAssumptions!$E$23,InputDataB_ModelSpecAssumptions!$E$22,AQ20+(InputDataB_ModelSpecAssumptions!$E$22-$I$20)/(InputDataB_ModelSpecAssumptions!$E$23-InputDataA_GeneralAssumptions!$D$7)))</f>
        <v>0.057601198554039</v>
      </c>
      <c r="AS20" s="26" t="n">
        <f aca="false">IF(VLOOKUP(InputDataB_ModelSpecAssumptions!$D$20,DataSummary!$A$122:$B$125,2,FALSE())=3,AS18,IF(AS12&gt;=InputDataB_ModelSpecAssumptions!$E$23,InputDataB_ModelSpecAssumptions!$E$22,AR20+(InputDataB_ModelSpecAssumptions!$E$22-$I$20)/(InputDataB_ModelSpecAssumptions!$E$23-InputDataA_GeneralAssumptions!$D$7)))</f>
        <v>0.057601198554039</v>
      </c>
      <c r="AT20" s="26" t="n">
        <f aca="false">IF(VLOOKUP(InputDataB_ModelSpecAssumptions!$D$20,DataSummary!$A$122:$B$125,2,FALSE())=3,AT18,IF(AT12&gt;=InputDataB_ModelSpecAssumptions!$E$23,InputDataB_ModelSpecAssumptions!$E$22,AS20+(InputDataB_ModelSpecAssumptions!$E$22-$I$20)/(InputDataB_ModelSpecAssumptions!$E$23-InputDataA_GeneralAssumptions!$D$7)))</f>
        <v>0.057601198554039</v>
      </c>
      <c r="AU20" s="26" t="n">
        <f aca="false">IF(VLOOKUP(InputDataB_ModelSpecAssumptions!$D$20,DataSummary!$A$122:$B$125,2,FALSE())=3,AU18,IF(AU12&gt;=InputDataB_ModelSpecAssumptions!$E$23,InputDataB_ModelSpecAssumptions!$E$22,AT20+(InputDataB_ModelSpecAssumptions!$E$22-$I$20)/(InputDataB_ModelSpecAssumptions!$E$23-InputDataA_GeneralAssumptions!$D$7)))</f>
        <v>0.057601198554039</v>
      </c>
      <c r="AV20" s="26" t="n">
        <f aca="false">IF(VLOOKUP(InputDataB_ModelSpecAssumptions!$D$20,DataSummary!$A$122:$B$125,2,FALSE())=3,AV18,IF(AV12&gt;=InputDataB_ModelSpecAssumptions!$E$23,InputDataB_ModelSpecAssumptions!$E$22,AU20+(InputDataB_ModelSpecAssumptions!$E$22-$I$20)/(InputDataB_ModelSpecAssumptions!$E$23-InputDataA_GeneralAssumptions!$D$7)))</f>
        <v>0.057601198554039</v>
      </c>
      <c r="AW20" s="26" t="n">
        <f aca="false">IF(VLOOKUP(InputDataB_ModelSpecAssumptions!$D$20,DataSummary!$A$122:$B$125,2,FALSE())=3,AW18,IF(AW12&gt;=InputDataB_ModelSpecAssumptions!$E$23,InputDataB_ModelSpecAssumptions!$E$22,AV20+(InputDataB_ModelSpecAssumptions!$E$22-$I$20)/(InputDataB_ModelSpecAssumptions!$E$23-InputDataA_GeneralAssumptions!$D$7)))</f>
        <v>0.057601198554039</v>
      </c>
      <c r="AX20" s="26" t="n">
        <f aca="false">IF(VLOOKUP(InputDataB_ModelSpecAssumptions!$D$20,DataSummary!$A$122:$B$125,2,FALSE())=3,AX18,IF(AX12&gt;=InputDataB_ModelSpecAssumptions!$E$23,InputDataB_ModelSpecAssumptions!$E$22,AW20+(InputDataB_ModelSpecAssumptions!$E$22-$I$20)/(InputDataB_ModelSpecAssumptions!$E$23-InputDataA_GeneralAssumptions!$D$7)))</f>
        <v>0.057601198554039</v>
      </c>
      <c r="AY20" s="26" t="n">
        <f aca="false">IF(VLOOKUP(InputDataB_ModelSpecAssumptions!$D$20,DataSummary!$A$122:$B$125,2,FALSE())=3,AY18,IF(AY12&gt;=InputDataB_ModelSpecAssumptions!$E$23,InputDataB_ModelSpecAssumptions!$E$22,AX20+(InputDataB_ModelSpecAssumptions!$E$22-$I$20)/(InputDataB_ModelSpecAssumptions!$E$23-InputDataA_GeneralAssumptions!$D$7)))</f>
        <v>0.057601198554039</v>
      </c>
      <c r="AZ20" s="26" t="n">
        <f aca="false">IF(VLOOKUP(InputDataB_ModelSpecAssumptions!$D$20,DataSummary!$A$122:$B$125,2,FALSE())=3,AZ18,IF(AZ12&gt;=InputDataB_ModelSpecAssumptions!$E$23,InputDataB_ModelSpecAssumptions!$E$22,AY20+(InputDataB_ModelSpecAssumptions!$E$22-$I$20)/(InputDataB_ModelSpecAssumptions!$E$23-InputDataA_GeneralAssumptions!$D$7)))</f>
        <v>0.057601198554039</v>
      </c>
      <c r="BA20" s="26" t="n">
        <f aca="false">IF(VLOOKUP(InputDataB_ModelSpecAssumptions!$D$20,DataSummary!$A$122:$B$125,2,FALSE())=3,BA18,IF(BA12&gt;=InputDataB_ModelSpecAssumptions!$E$23,InputDataB_ModelSpecAssumptions!$E$22,AZ20+(InputDataB_ModelSpecAssumptions!$E$22-$I$20)/(InputDataB_ModelSpecAssumptions!$E$23-InputDataA_GeneralAssumptions!$D$7)))</f>
        <v>0.057601198554039</v>
      </c>
      <c r="BB20" s="26" t="n">
        <f aca="false">IF(VLOOKUP(InputDataB_ModelSpecAssumptions!$D$20,DataSummary!$A$122:$B$125,2,FALSE())=3,BB18,IF(BB12&gt;=InputDataB_ModelSpecAssumptions!$E$23,InputDataB_ModelSpecAssumptions!$E$22,BA20+(InputDataB_ModelSpecAssumptions!$E$22-$I$20)/(InputDataB_ModelSpecAssumptions!$E$23-InputDataA_GeneralAssumptions!$D$7)))</f>
        <v>0.057601198554039</v>
      </c>
      <c r="BC20" s="26" t="n">
        <f aca="false">IF(VLOOKUP(InputDataB_ModelSpecAssumptions!$D$20,DataSummary!$A$122:$B$125,2,FALSE())=3,BC18,IF(BC12&gt;=InputDataB_ModelSpecAssumptions!$E$23,InputDataB_ModelSpecAssumptions!$E$22,BB20+(InputDataB_ModelSpecAssumptions!$E$22-$I$20)/(InputDataB_ModelSpecAssumptions!$E$23-InputDataA_GeneralAssumptions!$D$7)))</f>
        <v>0.057601198554039</v>
      </c>
      <c r="BD20" s="26" t="n">
        <f aca="false">IF(VLOOKUP(InputDataB_ModelSpecAssumptions!$D$20,DataSummary!$A$122:$B$125,2,FALSE())=3,BD18,IF(BD12&gt;=InputDataB_ModelSpecAssumptions!$E$23,InputDataB_ModelSpecAssumptions!$E$22,BC20+(InputDataB_ModelSpecAssumptions!$E$22-$I$20)/(InputDataB_ModelSpecAssumptions!$E$23-InputDataA_GeneralAssumptions!$D$7)))</f>
        <v>0.057601198554039</v>
      </c>
      <c r="BE20" s="26" t="n">
        <f aca="false">IF(VLOOKUP(InputDataB_ModelSpecAssumptions!$D$20,DataSummary!$A$122:$B$125,2,FALSE())=3,BE18,IF(BE12&gt;=InputDataB_ModelSpecAssumptions!$E$23,InputDataB_ModelSpecAssumptions!$E$22,BD20+(InputDataB_ModelSpecAssumptions!$E$22-$I$20)/(InputDataB_ModelSpecAssumptions!$E$23-InputDataA_GeneralAssumptions!$D$7)))</f>
        <v>0.057601198554039</v>
      </c>
      <c r="BF20" s="26" t="n">
        <f aca="false">IF(VLOOKUP(InputDataB_ModelSpecAssumptions!$D$20,DataSummary!$A$122:$B$125,2,FALSE())=3,BF18,IF(BF12&gt;=InputDataB_ModelSpecAssumptions!$E$23,InputDataB_ModelSpecAssumptions!$E$22,BE20+(InputDataB_ModelSpecAssumptions!$E$22-$I$20)/(InputDataB_ModelSpecAssumptions!$E$23-InputDataA_GeneralAssumptions!$D$7)))</f>
        <v>0.057601198554039</v>
      </c>
      <c r="BG20" s="26" t="n">
        <f aca="false">IF(VLOOKUP(InputDataB_ModelSpecAssumptions!$D$20,DataSummary!$A$122:$B$125,2,FALSE())=3,BG18,IF(BG12&gt;=InputDataB_ModelSpecAssumptions!$E$23,InputDataB_ModelSpecAssumptions!$E$22,BF20+(InputDataB_ModelSpecAssumptions!$E$22-$I$20)/(InputDataB_ModelSpecAssumptions!$E$23-InputDataA_GeneralAssumptions!$D$7)))</f>
        <v>0.057601198554039</v>
      </c>
      <c r="BH20" s="26" t="n">
        <f aca="false">IF(VLOOKUP(InputDataB_ModelSpecAssumptions!$D$20,DataSummary!$A$122:$B$125,2,FALSE())=3,BH18,IF(BH12&gt;=InputDataB_ModelSpecAssumptions!$E$23,InputDataB_ModelSpecAssumptions!$E$22,BG20+(InputDataB_ModelSpecAssumptions!$E$22-$I$20)/(InputDataB_ModelSpecAssumptions!$E$23-InputDataA_GeneralAssumptions!$D$7)))</f>
        <v>0.057601198554039</v>
      </c>
      <c r="BI20" s="26" t="n">
        <f aca="false">IF(VLOOKUP(InputDataB_ModelSpecAssumptions!$D$20,DataSummary!$A$122:$B$125,2,FALSE())=3,BI18,IF(BI12&gt;=InputDataB_ModelSpecAssumptions!$E$23,InputDataB_ModelSpecAssumptions!$E$22,BH20+(InputDataB_ModelSpecAssumptions!$E$22-$I$20)/(InputDataB_ModelSpecAssumptions!$E$23-InputDataA_GeneralAssumptions!$D$7)))</f>
        <v>0.057601198554039</v>
      </c>
      <c r="BJ20" s="26" t="n">
        <f aca="false">IF(VLOOKUP(InputDataB_ModelSpecAssumptions!$D$20,DataSummary!$A$122:$B$125,2,FALSE())=3,BJ18,IF(BJ12&gt;=InputDataB_ModelSpecAssumptions!$E$23,InputDataB_ModelSpecAssumptions!$E$22,BI20+(InputDataB_ModelSpecAssumptions!$E$22-$I$20)/(InputDataB_ModelSpecAssumptions!$E$23-InputDataA_GeneralAssumptions!$D$7)))</f>
        <v>0.057601198554039</v>
      </c>
      <c r="BK20" s="26" t="n">
        <f aca="false">IF(VLOOKUP(InputDataB_ModelSpecAssumptions!$D$20,DataSummary!$A$122:$B$125,2,FALSE())=3,BK18,IF(BK12&gt;=InputDataB_ModelSpecAssumptions!$E$23,InputDataB_ModelSpecAssumptions!$E$22,BJ20+(InputDataB_ModelSpecAssumptions!$E$22-$I$20)/(InputDataB_ModelSpecAssumptions!$E$23-InputDataA_GeneralAssumptions!$D$7)))</f>
        <v>0.057601198554039</v>
      </c>
      <c r="BL20" s="26" t="n">
        <f aca="false">IF(VLOOKUP(InputDataB_ModelSpecAssumptions!$D$20,DataSummary!$A$122:$B$125,2,FALSE())=3,BL18,IF(BL12&gt;=InputDataB_ModelSpecAssumptions!$E$23,InputDataB_ModelSpecAssumptions!$E$22,BK20+(InputDataB_ModelSpecAssumptions!$E$22-$I$20)/(InputDataB_ModelSpecAssumptions!$E$23-InputDataA_GeneralAssumptions!$D$7)))</f>
        <v>0.057601198554039</v>
      </c>
      <c r="BM20" s="26" t="n">
        <f aca="false">IF(VLOOKUP(InputDataB_ModelSpecAssumptions!$D$20,DataSummary!$A$122:$B$125,2,FALSE())=3,BM18,IF(BM12&gt;=InputDataB_ModelSpecAssumptions!$E$23,InputDataB_ModelSpecAssumptions!$E$22,BL20+(InputDataB_ModelSpecAssumptions!$E$22-$I$20)/(InputDataB_ModelSpecAssumptions!$E$23-InputDataA_GeneralAssumptions!$D$7)))</f>
        <v>0.057601198554039</v>
      </c>
      <c r="BN20" s="26" t="n">
        <f aca="false">IF(VLOOKUP(InputDataB_ModelSpecAssumptions!$D$20,DataSummary!$A$122:$B$125,2,FALSE())=3,BN18,IF(BN12&gt;=InputDataB_ModelSpecAssumptions!$E$23,InputDataB_ModelSpecAssumptions!$E$22,BM20+(InputDataB_ModelSpecAssumptions!$E$22-$I$20)/(InputDataB_ModelSpecAssumptions!$E$23-InputDataA_GeneralAssumptions!$D$7)))</f>
        <v>0.057601198554039</v>
      </c>
      <c r="BO20" s="26" t="n">
        <f aca="false">IF(VLOOKUP(InputDataB_ModelSpecAssumptions!$D$20,DataSummary!$A$122:$B$125,2,FALSE())=3,BO18,IF(BO12&gt;=InputDataB_ModelSpecAssumptions!$E$23,InputDataB_ModelSpecAssumptions!$E$22,BN20+(InputDataB_ModelSpecAssumptions!$E$22-$I$20)/(InputDataB_ModelSpecAssumptions!$E$23-InputDataA_GeneralAssumptions!$D$7)))</f>
        <v>0.057601198554039</v>
      </c>
      <c r="BP20" s="26" t="n">
        <f aca="false">IF(VLOOKUP(InputDataB_ModelSpecAssumptions!$D$20,DataSummary!$A$122:$B$125,2,FALSE())=3,BP18,IF(BP12&gt;=InputDataB_ModelSpecAssumptions!$E$23,InputDataB_ModelSpecAssumptions!$E$22,BO20+(InputDataB_ModelSpecAssumptions!$E$22-$I$20)/(InputDataB_ModelSpecAssumptions!$E$23-InputDataA_GeneralAssumptions!$D$7)))</f>
        <v>0.057601198554039</v>
      </c>
      <c r="BQ20" s="26" t="n">
        <f aca="false">IF(VLOOKUP(InputDataB_ModelSpecAssumptions!$D$20,DataSummary!$A$122:$B$125,2,FALSE())=3,BQ18,IF(BQ12&gt;=InputDataB_ModelSpecAssumptions!$E$23,InputDataB_ModelSpecAssumptions!$E$22,BP20+(InputDataB_ModelSpecAssumptions!$E$22-$I$20)/(InputDataB_ModelSpecAssumptions!$E$23-InputDataA_GeneralAssumptions!$D$7)))</f>
        <v>0.057601198554039</v>
      </c>
      <c r="BR20" s="26" t="n">
        <f aca="false">IF(VLOOKUP(InputDataB_ModelSpecAssumptions!$D$20,DataSummary!$A$122:$B$125,2,FALSE())=3,BR18,IF(BR12&gt;=InputDataB_ModelSpecAssumptions!$E$23,InputDataB_ModelSpecAssumptions!$E$22,BQ20+(InputDataB_ModelSpecAssumptions!$E$22-$I$20)/(InputDataB_ModelSpecAssumptions!$E$23-InputDataA_GeneralAssumptions!$D$7)))</f>
        <v>0.057601198554039</v>
      </c>
      <c r="BS20" s="26" t="n">
        <f aca="false">IF(VLOOKUP(InputDataB_ModelSpecAssumptions!$D$20,DataSummary!$A$122:$B$125,2,FALSE())=3,BS18,IF(BS12&gt;=InputDataB_ModelSpecAssumptions!$E$23,InputDataB_ModelSpecAssumptions!$E$22,BR20+(InputDataB_ModelSpecAssumptions!$E$22-$I$20)/(InputDataB_ModelSpecAssumptions!$E$23-InputDataA_GeneralAssumptions!$D$7)))</f>
        <v>0.057601198554039</v>
      </c>
      <c r="BT20" s="26" t="n">
        <f aca="false">IF(VLOOKUP(InputDataB_ModelSpecAssumptions!$D$20,DataSummary!$A$122:$B$125,2,FALSE())=3,BT18,IF(BT12&gt;=InputDataB_ModelSpecAssumptions!$E$23,InputDataB_ModelSpecAssumptions!$E$22,BS20+(InputDataB_ModelSpecAssumptions!$E$22-$I$20)/(InputDataB_ModelSpecAssumptions!$E$23-InputDataA_GeneralAssumptions!$D$7)))</f>
        <v>0.057601198554039</v>
      </c>
      <c r="BU20" s="26" t="n">
        <f aca="false">IF(VLOOKUP(InputDataB_ModelSpecAssumptions!$D$20,DataSummary!$A$122:$B$125,2,FALSE())=3,BU18,IF(BU12&gt;=InputDataB_ModelSpecAssumptions!$E$23,InputDataB_ModelSpecAssumptions!$E$22,BT20+(InputDataB_ModelSpecAssumptions!$E$22-$I$20)/(InputDataB_ModelSpecAssumptions!$E$23-InputDataA_GeneralAssumptions!$D$7)))</f>
        <v>0.057601198554039</v>
      </c>
      <c r="BV20" s="26" t="n">
        <f aca="false">IF(VLOOKUP(InputDataB_ModelSpecAssumptions!$D$20,DataSummary!$A$122:$B$125,2,FALSE())=3,BV18,IF(BV12&gt;=InputDataB_ModelSpecAssumptions!$E$23,InputDataB_ModelSpecAssumptions!$E$22,BU20+(InputDataB_ModelSpecAssumptions!$E$22-$I$20)/(InputDataB_ModelSpecAssumptions!$E$23-InputDataA_GeneralAssumptions!$D$7)))</f>
        <v>0.057601198554039</v>
      </c>
      <c r="BW20" s="26" t="n">
        <f aca="false">IF(VLOOKUP(InputDataB_ModelSpecAssumptions!$D$20,DataSummary!$A$122:$B$125,2,FALSE())=3,BW18,IF(BW12&gt;=InputDataB_ModelSpecAssumptions!$E$23,InputDataB_ModelSpecAssumptions!$E$22,BV20+(InputDataB_ModelSpecAssumptions!$E$22-$I$20)/(InputDataB_ModelSpecAssumptions!$E$23-InputDataA_GeneralAssumptions!$D$7)))</f>
        <v>0.057601198554039</v>
      </c>
    </row>
    <row r="21" customFormat="false" ht="15.75" hidden="false" customHeight="false" outlineLevel="0" collapsed="false">
      <c r="B21" s="312" t="s">
        <v>254</v>
      </c>
      <c r="C21" s="313" t="s">
        <v>128</v>
      </c>
      <c r="D21" s="314" t="s">
        <v>129</v>
      </c>
      <c r="E21" s="314"/>
      <c r="F21" s="136"/>
      <c r="G21" s="132" t="s">
        <v>132</v>
      </c>
      <c r="H21" s="112" t="str">
        <f aca="false">H20</f>
        <v>(e.g. 0.40)</v>
      </c>
      <c r="I21" s="115" t="n">
        <f aca="false">IF(VLOOKUP(InputDataB_ModelSpecAssumptions!$D$21,DataSummary!$A$111:$B$112,2,FALSE())=1,InputDataB_ModelSpecAssumptions!I19,InputDataB_ModelSpecAssumptions!I20)</f>
        <v>0.057601198554039</v>
      </c>
      <c r="J21" s="115" t="n">
        <f aca="false">IF(VLOOKUP(InputDataB_ModelSpecAssumptions!$D$21,DataSummary!$A$111:$B$112,2,FALSE())=1,InputDataB_ModelSpecAssumptions!J19,InputDataB_ModelSpecAssumptions!J20)</f>
        <v>0.057601198554039</v>
      </c>
      <c r="K21" s="115" t="n">
        <f aca="false">IF(VLOOKUP(InputDataB_ModelSpecAssumptions!$D$21,DataSummary!$A$111:$B$112,2,FALSE())=1,InputDataB_ModelSpecAssumptions!K19,InputDataB_ModelSpecAssumptions!K20)</f>
        <v>0.057601198554039</v>
      </c>
      <c r="L21" s="115" t="n">
        <f aca="false">IF(VLOOKUP(InputDataB_ModelSpecAssumptions!$D$21,DataSummary!$A$111:$B$112,2,FALSE())=1,InputDataB_ModelSpecAssumptions!L19,InputDataB_ModelSpecAssumptions!L20)</f>
        <v>0.057601198554039</v>
      </c>
      <c r="M21" s="115" t="n">
        <f aca="false">IF(VLOOKUP(InputDataB_ModelSpecAssumptions!$D$21,DataSummary!$A$111:$B$112,2,FALSE())=1,InputDataB_ModelSpecAssumptions!M19,InputDataB_ModelSpecAssumptions!M20)</f>
        <v>0.057601198554039</v>
      </c>
      <c r="N21" s="115" t="n">
        <f aca="false">IF(VLOOKUP(InputDataB_ModelSpecAssumptions!$D$21,DataSummary!$A$111:$B$112,2,FALSE())=1,InputDataB_ModelSpecAssumptions!N19,InputDataB_ModelSpecAssumptions!N20)</f>
        <v>0.057601198554039</v>
      </c>
      <c r="O21" s="115" t="n">
        <f aca="false">IF(VLOOKUP(InputDataB_ModelSpecAssumptions!$D$21,DataSummary!$A$111:$B$112,2,FALSE())=1,InputDataB_ModelSpecAssumptions!O19,InputDataB_ModelSpecAssumptions!O20)</f>
        <v>0.057601198554039</v>
      </c>
      <c r="P21" s="115" t="n">
        <f aca="false">IF(VLOOKUP(InputDataB_ModelSpecAssumptions!$D$21,DataSummary!$A$111:$B$112,2,FALSE())=1,InputDataB_ModelSpecAssumptions!P19,InputDataB_ModelSpecAssumptions!P20)</f>
        <v>0.057601198554039</v>
      </c>
      <c r="Q21" s="115" t="n">
        <f aca="false">IF(VLOOKUP(InputDataB_ModelSpecAssumptions!$D$21,DataSummary!$A$111:$B$112,2,FALSE())=1,InputDataB_ModelSpecAssumptions!Q19,InputDataB_ModelSpecAssumptions!Q20)</f>
        <v>0.057601198554039</v>
      </c>
      <c r="R21" s="115" t="n">
        <f aca="false">IF(VLOOKUP(InputDataB_ModelSpecAssumptions!$D$21,DataSummary!$A$111:$B$112,2,FALSE())=1,InputDataB_ModelSpecAssumptions!R19,InputDataB_ModelSpecAssumptions!R20)</f>
        <v>0.057601198554039</v>
      </c>
      <c r="S21" s="115" t="n">
        <f aca="false">IF(VLOOKUP(InputDataB_ModelSpecAssumptions!$D$21,DataSummary!$A$111:$B$112,2,FALSE())=1,InputDataB_ModelSpecAssumptions!S19,InputDataB_ModelSpecAssumptions!S20)</f>
        <v>0.057601198554039</v>
      </c>
      <c r="T21" s="115" t="n">
        <f aca="false">IF(VLOOKUP(InputDataB_ModelSpecAssumptions!$D$21,DataSummary!$A$111:$B$112,2,FALSE())=1,InputDataB_ModelSpecAssumptions!T19,InputDataB_ModelSpecAssumptions!T20)</f>
        <v>0.057601198554039</v>
      </c>
      <c r="U21" s="115" t="n">
        <f aca="false">IF(VLOOKUP(InputDataB_ModelSpecAssumptions!$D$21,DataSummary!$A$111:$B$112,2,FALSE())=1,InputDataB_ModelSpecAssumptions!U19,InputDataB_ModelSpecAssumptions!U20)</f>
        <v>0.057601198554039</v>
      </c>
      <c r="V21" s="115" t="n">
        <f aca="false">IF(VLOOKUP(InputDataB_ModelSpecAssumptions!$D$21,DataSummary!$A$111:$B$112,2,FALSE())=1,InputDataB_ModelSpecAssumptions!V19,InputDataB_ModelSpecAssumptions!V20)</f>
        <v>0.057601198554039</v>
      </c>
      <c r="W21" s="115" t="n">
        <f aca="false">IF(VLOOKUP(InputDataB_ModelSpecAssumptions!$D$21,DataSummary!$A$111:$B$112,2,FALSE())=1,InputDataB_ModelSpecAssumptions!W19,InputDataB_ModelSpecAssumptions!W20)</f>
        <v>0.057601198554039</v>
      </c>
      <c r="X21" s="115" t="n">
        <f aca="false">IF(VLOOKUP(InputDataB_ModelSpecAssumptions!$D$21,DataSummary!$A$111:$B$112,2,FALSE())=1,InputDataB_ModelSpecAssumptions!X19,InputDataB_ModelSpecAssumptions!X20)</f>
        <v>0.057601198554039</v>
      </c>
      <c r="Y21" s="115" t="n">
        <f aca="false">IF(VLOOKUP(InputDataB_ModelSpecAssumptions!$D$21,DataSummary!$A$111:$B$112,2,FALSE())=1,InputDataB_ModelSpecAssumptions!Y19,InputDataB_ModelSpecAssumptions!Y20)</f>
        <v>0.057601198554039</v>
      </c>
      <c r="Z21" s="115" t="n">
        <f aca="false">IF(VLOOKUP(InputDataB_ModelSpecAssumptions!$D$21,DataSummary!$A$111:$B$112,2,FALSE())=1,InputDataB_ModelSpecAssumptions!Z19,InputDataB_ModelSpecAssumptions!Z20)</f>
        <v>0.057601198554039</v>
      </c>
      <c r="AA21" s="115" t="n">
        <f aca="false">IF(VLOOKUP(InputDataB_ModelSpecAssumptions!$D$21,DataSummary!$A$111:$B$112,2,FALSE())=1,InputDataB_ModelSpecAssumptions!AA19,InputDataB_ModelSpecAssumptions!AA20)</f>
        <v>0.057601198554039</v>
      </c>
      <c r="AB21" s="115" t="n">
        <f aca="false">IF(VLOOKUP(InputDataB_ModelSpecAssumptions!$D$21,DataSummary!$A$111:$B$112,2,FALSE())=1,InputDataB_ModelSpecAssumptions!AB19,InputDataB_ModelSpecAssumptions!AB20)</f>
        <v>0.057601198554039</v>
      </c>
      <c r="AC21" s="115" t="n">
        <f aca="false">IF(VLOOKUP(InputDataB_ModelSpecAssumptions!$D$21,DataSummary!$A$111:$B$112,2,FALSE())=1,InputDataB_ModelSpecAssumptions!AC19,InputDataB_ModelSpecAssumptions!AC20)</f>
        <v>0.057601198554039</v>
      </c>
      <c r="AD21" s="115" t="n">
        <f aca="false">IF(VLOOKUP(InputDataB_ModelSpecAssumptions!$D$21,DataSummary!$A$111:$B$112,2,FALSE())=1,InputDataB_ModelSpecAssumptions!AD19,InputDataB_ModelSpecAssumptions!AD20)</f>
        <v>0.057601198554039</v>
      </c>
      <c r="AE21" s="115" t="n">
        <f aca="false">IF(VLOOKUP(InputDataB_ModelSpecAssumptions!$D$21,DataSummary!$A$111:$B$112,2,FALSE())=1,InputDataB_ModelSpecAssumptions!AE19,InputDataB_ModelSpecAssumptions!AE20)</f>
        <v>0.057601198554039</v>
      </c>
      <c r="AF21" s="115" t="n">
        <f aca="false">IF(VLOOKUP(InputDataB_ModelSpecAssumptions!$D$21,DataSummary!$A$111:$B$112,2,FALSE())=1,InputDataB_ModelSpecAssumptions!AF19,InputDataB_ModelSpecAssumptions!AF20)</f>
        <v>0.057601198554039</v>
      </c>
      <c r="AG21" s="115" t="n">
        <f aca="false">IF(VLOOKUP(InputDataB_ModelSpecAssumptions!$D$21,DataSummary!$A$111:$B$112,2,FALSE())=1,InputDataB_ModelSpecAssumptions!AG19,InputDataB_ModelSpecAssumptions!AG20)</f>
        <v>0.057601198554039</v>
      </c>
      <c r="AH21" s="115" t="n">
        <f aca="false">IF(VLOOKUP(InputDataB_ModelSpecAssumptions!$D$21,DataSummary!$A$111:$B$112,2,FALSE())=1,InputDataB_ModelSpecAssumptions!AH19,InputDataB_ModelSpecAssumptions!AH20)</f>
        <v>0.057601198554039</v>
      </c>
      <c r="AI21" s="115" t="n">
        <f aca="false">IF(VLOOKUP(InputDataB_ModelSpecAssumptions!$D$21,DataSummary!$A$111:$B$112,2,FALSE())=1,InputDataB_ModelSpecAssumptions!AI19,InputDataB_ModelSpecAssumptions!AI20)</f>
        <v>0.057601198554039</v>
      </c>
      <c r="AJ21" s="115" t="n">
        <f aca="false">IF(VLOOKUP(InputDataB_ModelSpecAssumptions!$D$21,DataSummary!$A$111:$B$112,2,FALSE())=1,InputDataB_ModelSpecAssumptions!AJ19,InputDataB_ModelSpecAssumptions!AJ20)</f>
        <v>0.057601198554039</v>
      </c>
      <c r="AK21" s="115" t="n">
        <f aca="false">IF(VLOOKUP(InputDataB_ModelSpecAssumptions!$D$21,DataSummary!$A$111:$B$112,2,FALSE())=1,InputDataB_ModelSpecAssumptions!AK19,InputDataB_ModelSpecAssumptions!AK20)</f>
        <v>0.057601198554039</v>
      </c>
      <c r="AL21" s="115" t="n">
        <f aca="false">IF(VLOOKUP(InputDataB_ModelSpecAssumptions!$D$21,DataSummary!$A$111:$B$112,2,FALSE())=1,InputDataB_ModelSpecAssumptions!AL19,InputDataB_ModelSpecAssumptions!AL20)</f>
        <v>0.057601198554039</v>
      </c>
      <c r="AM21" s="115" t="n">
        <f aca="false">IF(VLOOKUP(InputDataB_ModelSpecAssumptions!$D$21,DataSummary!$A$111:$B$112,2,FALSE())=1,InputDataB_ModelSpecAssumptions!AM19,InputDataB_ModelSpecAssumptions!AM20)</f>
        <v>0.057601198554039</v>
      </c>
      <c r="AN21" s="115" t="n">
        <f aca="false">IF(VLOOKUP(InputDataB_ModelSpecAssumptions!$D$21,DataSummary!$A$111:$B$112,2,FALSE())=1,InputDataB_ModelSpecAssumptions!AN19,InputDataB_ModelSpecAssumptions!AN20)</f>
        <v>0.057601198554039</v>
      </c>
      <c r="AO21" s="115" t="n">
        <f aca="false">IF(VLOOKUP(InputDataB_ModelSpecAssumptions!$D$21,DataSummary!$A$111:$B$112,2,FALSE())=1,InputDataB_ModelSpecAssumptions!AO19,InputDataB_ModelSpecAssumptions!AO20)</f>
        <v>0.057601198554039</v>
      </c>
      <c r="AP21" s="115" t="n">
        <f aca="false">IF(VLOOKUP(InputDataB_ModelSpecAssumptions!$D$21,DataSummary!$A$111:$B$112,2,FALSE())=1,InputDataB_ModelSpecAssumptions!AP19,InputDataB_ModelSpecAssumptions!AP20)</f>
        <v>0.057601198554039</v>
      </c>
      <c r="AQ21" s="115" t="n">
        <f aca="false">IF(VLOOKUP(InputDataB_ModelSpecAssumptions!$D$21,DataSummary!$A$111:$B$112,2,FALSE())=1,InputDataB_ModelSpecAssumptions!AQ19,InputDataB_ModelSpecAssumptions!AQ20)</f>
        <v>0.057601198554039</v>
      </c>
      <c r="AR21" s="115" t="n">
        <f aca="false">IF(VLOOKUP(InputDataB_ModelSpecAssumptions!$D$21,DataSummary!$A$111:$B$112,2,FALSE())=1,InputDataB_ModelSpecAssumptions!AR19,InputDataB_ModelSpecAssumptions!AR20)</f>
        <v>0.057601198554039</v>
      </c>
      <c r="AS21" s="115" t="n">
        <f aca="false">IF(VLOOKUP(InputDataB_ModelSpecAssumptions!$D$21,DataSummary!$A$111:$B$112,2,FALSE())=1,InputDataB_ModelSpecAssumptions!AS19,InputDataB_ModelSpecAssumptions!AS20)</f>
        <v>0.057601198554039</v>
      </c>
      <c r="AT21" s="115" t="n">
        <f aca="false">IF(VLOOKUP(InputDataB_ModelSpecAssumptions!$D$21,DataSummary!$A$111:$B$112,2,FALSE())=1,InputDataB_ModelSpecAssumptions!AT19,InputDataB_ModelSpecAssumptions!AT20)</f>
        <v>0.057601198554039</v>
      </c>
      <c r="AU21" s="115" t="n">
        <f aca="false">IF(VLOOKUP(InputDataB_ModelSpecAssumptions!$D$21,DataSummary!$A$111:$B$112,2,FALSE())=1,InputDataB_ModelSpecAssumptions!AU19,InputDataB_ModelSpecAssumptions!AU20)</f>
        <v>0.057601198554039</v>
      </c>
      <c r="AV21" s="115" t="n">
        <f aca="false">IF(VLOOKUP(InputDataB_ModelSpecAssumptions!$D$21,DataSummary!$A$111:$B$112,2,FALSE())=1,InputDataB_ModelSpecAssumptions!AV19,InputDataB_ModelSpecAssumptions!AV20)</f>
        <v>0.057601198554039</v>
      </c>
      <c r="AW21" s="115" t="n">
        <f aca="false">IF(VLOOKUP(InputDataB_ModelSpecAssumptions!$D$21,DataSummary!$A$111:$B$112,2,FALSE())=1,InputDataB_ModelSpecAssumptions!AW19,InputDataB_ModelSpecAssumptions!AW20)</f>
        <v>0.057601198554039</v>
      </c>
      <c r="AX21" s="115" t="n">
        <f aca="false">IF(VLOOKUP(InputDataB_ModelSpecAssumptions!$D$21,DataSummary!$A$111:$B$112,2,FALSE())=1,InputDataB_ModelSpecAssumptions!AX19,InputDataB_ModelSpecAssumptions!AX20)</f>
        <v>0.057601198554039</v>
      </c>
      <c r="AY21" s="115" t="n">
        <f aca="false">IF(VLOOKUP(InputDataB_ModelSpecAssumptions!$D$21,DataSummary!$A$111:$B$112,2,FALSE())=1,InputDataB_ModelSpecAssumptions!AY19,InputDataB_ModelSpecAssumptions!AY20)</f>
        <v>0.057601198554039</v>
      </c>
      <c r="AZ21" s="115" t="n">
        <f aca="false">IF(VLOOKUP(InputDataB_ModelSpecAssumptions!$D$21,DataSummary!$A$111:$B$112,2,FALSE())=1,InputDataB_ModelSpecAssumptions!AZ19,InputDataB_ModelSpecAssumptions!AZ20)</f>
        <v>0.057601198554039</v>
      </c>
      <c r="BA21" s="115" t="n">
        <f aca="false">IF(VLOOKUP(InputDataB_ModelSpecAssumptions!$D$21,DataSummary!$A$111:$B$112,2,FALSE())=1,InputDataB_ModelSpecAssumptions!BA19,InputDataB_ModelSpecAssumptions!BA20)</f>
        <v>0.057601198554039</v>
      </c>
      <c r="BB21" s="115" t="n">
        <f aca="false">IF(VLOOKUP(InputDataB_ModelSpecAssumptions!$D$21,DataSummary!$A$111:$B$112,2,FALSE())=1,InputDataB_ModelSpecAssumptions!BB19,InputDataB_ModelSpecAssumptions!BB20)</f>
        <v>0.057601198554039</v>
      </c>
      <c r="BC21" s="115" t="n">
        <f aca="false">IF(VLOOKUP(InputDataB_ModelSpecAssumptions!$D$21,DataSummary!$A$111:$B$112,2,FALSE())=1,InputDataB_ModelSpecAssumptions!BC19,InputDataB_ModelSpecAssumptions!BC20)</f>
        <v>0.057601198554039</v>
      </c>
      <c r="BD21" s="115" t="n">
        <f aca="false">IF(VLOOKUP(InputDataB_ModelSpecAssumptions!$D$21,DataSummary!$A$111:$B$112,2,FALSE())=1,InputDataB_ModelSpecAssumptions!BD19,InputDataB_ModelSpecAssumptions!BD20)</f>
        <v>0.057601198554039</v>
      </c>
      <c r="BE21" s="115" t="n">
        <f aca="false">IF(VLOOKUP(InputDataB_ModelSpecAssumptions!$D$21,DataSummary!$A$111:$B$112,2,FALSE())=1,InputDataB_ModelSpecAssumptions!BE19,InputDataB_ModelSpecAssumptions!BE20)</f>
        <v>0.057601198554039</v>
      </c>
      <c r="BF21" s="115" t="n">
        <f aca="false">IF(VLOOKUP(InputDataB_ModelSpecAssumptions!$D$21,DataSummary!$A$111:$B$112,2,FALSE())=1,InputDataB_ModelSpecAssumptions!BF19,InputDataB_ModelSpecAssumptions!BF20)</f>
        <v>0.057601198554039</v>
      </c>
      <c r="BG21" s="115" t="n">
        <f aca="false">IF(VLOOKUP(InputDataB_ModelSpecAssumptions!$D$21,DataSummary!$A$111:$B$112,2,FALSE())=1,InputDataB_ModelSpecAssumptions!BG19,InputDataB_ModelSpecAssumptions!BG20)</f>
        <v>0.057601198554039</v>
      </c>
      <c r="BH21" s="115" t="n">
        <f aca="false">IF(VLOOKUP(InputDataB_ModelSpecAssumptions!$D$21,DataSummary!$A$111:$B$112,2,FALSE())=1,InputDataB_ModelSpecAssumptions!BH19,InputDataB_ModelSpecAssumptions!BH20)</f>
        <v>0.057601198554039</v>
      </c>
      <c r="BI21" s="115" t="n">
        <f aca="false">IF(VLOOKUP(InputDataB_ModelSpecAssumptions!$D$21,DataSummary!$A$111:$B$112,2,FALSE())=1,InputDataB_ModelSpecAssumptions!BI19,InputDataB_ModelSpecAssumptions!BI20)</f>
        <v>0.057601198554039</v>
      </c>
      <c r="BJ21" s="115" t="n">
        <f aca="false">IF(VLOOKUP(InputDataB_ModelSpecAssumptions!$D$21,DataSummary!$A$111:$B$112,2,FALSE())=1,InputDataB_ModelSpecAssumptions!BJ19,InputDataB_ModelSpecAssumptions!BJ20)</f>
        <v>0.057601198554039</v>
      </c>
      <c r="BK21" s="115" t="n">
        <f aca="false">IF(VLOOKUP(InputDataB_ModelSpecAssumptions!$D$21,DataSummary!$A$111:$B$112,2,FALSE())=1,InputDataB_ModelSpecAssumptions!BK19,InputDataB_ModelSpecAssumptions!BK20)</f>
        <v>0.057601198554039</v>
      </c>
      <c r="BL21" s="115" t="n">
        <f aca="false">IF(VLOOKUP(InputDataB_ModelSpecAssumptions!$D$21,DataSummary!$A$111:$B$112,2,FALSE())=1,InputDataB_ModelSpecAssumptions!BL19,InputDataB_ModelSpecAssumptions!BL20)</f>
        <v>0.057601198554039</v>
      </c>
      <c r="BM21" s="115" t="n">
        <f aca="false">IF(VLOOKUP(InputDataB_ModelSpecAssumptions!$D$21,DataSummary!$A$111:$B$112,2,FALSE())=1,InputDataB_ModelSpecAssumptions!BM19,InputDataB_ModelSpecAssumptions!BM20)</f>
        <v>0.057601198554039</v>
      </c>
      <c r="BN21" s="115" t="n">
        <f aca="false">IF(VLOOKUP(InputDataB_ModelSpecAssumptions!$D$21,DataSummary!$A$111:$B$112,2,FALSE())=1,InputDataB_ModelSpecAssumptions!BN19,InputDataB_ModelSpecAssumptions!BN20)</f>
        <v>0.057601198554039</v>
      </c>
      <c r="BO21" s="115" t="n">
        <f aca="false">IF(VLOOKUP(InputDataB_ModelSpecAssumptions!$D$21,DataSummary!$A$111:$B$112,2,FALSE())=1,InputDataB_ModelSpecAssumptions!BO19,InputDataB_ModelSpecAssumptions!BO20)</f>
        <v>0.057601198554039</v>
      </c>
      <c r="BP21" s="115" t="n">
        <f aca="false">IF(VLOOKUP(InputDataB_ModelSpecAssumptions!$D$21,DataSummary!$A$111:$B$112,2,FALSE())=1,InputDataB_ModelSpecAssumptions!BP19,InputDataB_ModelSpecAssumptions!BP20)</f>
        <v>0.057601198554039</v>
      </c>
      <c r="BQ21" s="115" t="n">
        <f aca="false">IF(VLOOKUP(InputDataB_ModelSpecAssumptions!$D$21,DataSummary!$A$111:$B$112,2,FALSE())=1,InputDataB_ModelSpecAssumptions!BQ19,InputDataB_ModelSpecAssumptions!BQ20)</f>
        <v>0.057601198554039</v>
      </c>
      <c r="BR21" s="115" t="n">
        <f aca="false">IF(VLOOKUP(InputDataB_ModelSpecAssumptions!$D$21,DataSummary!$A$111:$B$112,2,FALSE())=1,InputDataB_ModelSpecAssumptions!BR19,InputDataB_ModelSpecAssumptions!BR20)</f>
        <v>0.057601198554039</v>
      </c>
      <c r="BS21" s="115" t="n">
        <f aca="false">IF(VLOOKUP(InputDataB_ModelSpecAssumptions!$D$21,DataSummary!$A$111:$B$112,2,FALSE())=1,InputDataB_ModelSpecAssumptions!BS19,InputDataB_ModelSpecAssumptions!BS20)</f>
        <v>0.057601198554039</v>
      </c>
      <c r="BT21" s="115" t="n">
        <f aca="false">IF(VLOOKUP(InputDataB_ModelSpecAssumptions!$D$21,DataSummary!$A$111:$B$112,2,FALSE())=1,InputDataB_ModelSpecAssumptions!BT19,InputDataB_ModelSpecAssumptions!BT20)</f>
        <v>0.057601198554039</v>
      </c>
      <c r="BU21" s="115" t="n">
        <f aca="false">IF(VLOOKUP(InputDataB_ModelSpecAssumptions!$D$21,DataSummary!$A$111:$B$112,2,FALSE())=1,InputDataB_ModelSpecAssumptions!BU19,InputDataB_ModelSpecAssumptions!BU20)</f>
        <v>0.057601198554039</v>
      </c>
      <c r="BV21" s="115" t="n">
        <f aca="false">IF(VLOOKUP(InputDataB_ModelSpecAssumptions!$D$21,DataSummary!$A$111:$B$112,2,FALSE())=1,InputDataB_ModelSpecAssumptions!BV19,InputDataB_ModelSpecAssumptions!BV20)</f>
        <v>0.057601198554039</v>
      </c>
      <c r="BW21" s="115" t="n">
        <f aca="false">IF(VLOOKUP(InputDataB_ModelSpecAssumptions!$D$21,DataSummary!$A$111:$B$112,2,FALSE())=1,InputDataB_ModelSpecAssumptions!BW19,InputDataB_ModelSpecAssumptions!BW20)</f>
        <v>0.057601198554039</v>
      </c>
    </row>
    <row r="22" customFormat="false" ht="15.75" hidden="false" customHeight="false" outlineLevel="0" collapsed="false">
      <c r="B22" s="297" t="s">
        <v>255</v>
      </c>
      <c r="C22" s="298" t="str">
        <f aca="false">IF(DataSummary!B133=1,"(e.g. 0.01)",IF(DataSummary!B133=2,"(e.g. 0.01)","Real US$"))</f>
        <v>(e.g. 0.01)</v>
      </c>
      <c r="D22" s="299" t="n">
        <f aca="false">D15</f>
        <v>0.057601198554039</v>
      </c>
      <c r="E22" s="315" t="n">
        <f aca="false">D22</f>
        <v>0.057601198554039</v>
      </c>
      <c r="G22" s="13"/>
    </row>
    <row r="23" customFormat="false" ht="15.75" hidden="false" customHeight="false" outlineLevel="0" collapsed="false">
      <c r="B23" s="297" t="s">
        <v>256</v>
      </c>
      <c r="C23" s="298" t="s">
        <v>94</v>
      </c>
      <c r="D23" s="137" t="n">
        <v>2030</v>
      </c>
      <c r="E23" s="56" t="n">
        <f aca="false">D23</f>
        <v>2030</v>
      </c>
      <c r="G23" s="13"/>
    </row>
    <row r="24" customFormat="false" ht="15.75" hidden="false" customHeight="false" outlineLevel="0" collapsed="false">
      <c r="B24" s="316"/>
      <c r="C24" s="316"/>
      <c r="D24" s="316"/>
      <c r="E24" s="13"/>
      <c r="G24" s="13"/>
    </row>
    <row r="25" customFormat="false" ht="15.75" hidden="false" customHeight="false" outlineLevel="0" collapsed="false">
      <c r="B25" s="317" t="s">
        <v>257</v>
      </c>
      <c r="C25" s="317"/>
      <c r="D25" s="317"/>
      <c r="E25" s="317"/>
      <c r="F25" s="101" t="str">
        <f aca="false">D30</f>
        <v>Automatic</v>
      </c>
      <c r="G25" s="17" t="s">
        <v>258</v>
      </c>
      <c r="H25" s="296" t="s">
        <v>117</v>
      </c>
      <c r="I25" s="182" t="n">
        <f aca="false">InputDataA_GeneralAssumptions!$D$7</f>
        <v>2019</v>
      </c>
      <c r="J25" s="104" t="n">
        <f aca="false">I25+1</f>
        <v>2020</v>
      </c>
      <c r="K25" s="104" t="n">
        <f aca="false">J25+1</f>
        <v>2021</v>
      </c>
      <c r="L25" s="104" t="n">
        <f aca="false">K25+1</f>
        <v>2022</v>
      </c>
      <c r="M25" s="104" t="n">
        <f aca="false">L25+1</f>
        <v>2023</v>
      </c>
      <c r="N25" s="104" t="n">
        <f aca="false">M25+1</f>
        <v>2024</v>
      </c>
      <c r="O25" s="104" t="n">
        <f aca="false">N25+1</f>
        <v>2025</v>
      </c>
      <c r="P25" s="104" t="n">
        <f aca="false">O25+1</f>
        <v>2026</v>
      </c>
      <c r="Q25" s="104" t="n">
        <f aca="false">P25+1</f>
        <v>2027</v>
      </c>
      <c r="R25" s="104" t="n">
        <f aca="false">Q25+1</f>
        <v>2028</v>
      </c>
      <c r="S25" s="104" t="n">
        <f aca="false">R25+1</f>
        <v>2029</v>
      </c>
      <c r="T25" s="104" t="n">
        <f aca="false">S25+1</f>
        <v>2030</v>
      </c>
      <c r="U25" s="104" t="n">
        <f aca="false">T25+1</f>
        <v>2031</v>
      </c>
      <c r="V25" s="104" t="n">
        <f aca="false">U25+1</f>
        <v>2032</v>
      </c>
      <c r="W25" s="104" t="n">
        <f aca="false">V25+1</f>
        <v>2033</v>
      </c>
      <c r="X25" s="104" t="n">
        <f aca="false">W25+1</f>
        <v>2034</v>
      </c>
      <c r="Y25" s="104" t="n">
        <f aca="false">X25+1</f>
        <v>2035</v>
      </c>
      <c r="Z25" s="104" t="n">
        <f aca="false">Y25+1</f>
        <v>2036</v>
      </c>
      <c r="AA25" s="104" t="n">
        <f aca="false">Z25+1</f>
        <v>2037</v>
      </c>
      <c r="AB25" s="104" t="n">
        <f aca="false">AA25+1</f>
        <v>2038</v>
      </c>
      <c r="AC25" s="104" t="n">
        <f aca="false">AB25+1</f>
        <v>2039</v>
      </c>
      <c r="AD25" s="104" t="n">
        <f aca="false">AC25+1</f>
        <v>2040</v>
      </c>
      <c r="AE25" s="104" t="n">
        <f aca="false">AD25+1</f>
        <v>2041</v>
      </c>
      <c r="AF25" s="104" t="n">
        <f aca="false">AE25+1</f>
        <v>2042</v>
      </c>
      <c r="AG25" s="104" t="n">
        <f aca="false">AF25+1</f>
        <v>2043</v>
      </c>
      <c r="AH25" s="104" t="n">
        <f aca="false">AG25+1</f>
        <v>2044</v>
      </c>
      <c r="AI25" s="104" t="n">
        <f aca="false">AH25+1</f>
        <v>2045</v>
      </c>
      <c r="AJ25" s="104" t="n">
        <f aca="false">AI25+1</f>
        <v>2046</v>
      </c>
      <c r="AK25" s="104" t="n">
        <f aca="false">AJ25+1</f>
        <v>2047</v>
      </c>
      <c r="AL25" s="104" t="n">
        <f aca="false">AK25+1</f>
        <v>2048</v>
      </c>
      <c r="AM25" s="104" t="n">
        <f aca="false">AL25+1</f>
        <v>2049</v>
      </c>
      <c r="AN25" s="104" t="n">
        <f aca="false">AM25+1</f>
        <v>2050</v>
      </c>
      <c r="AO25" s="104" t="n">
        <f aca="false">AN25+1</f>
        <v>2051</v>
      </c>
      <c r="AP25" s="104" t="n">
        <f aca="false">AO25+1</f>
        <v>2052</v>
      </c>
      <c r="AQ25" s="104" t="n">
        <f aca="false">AP25+1</f>
        <v>2053</v>
      </c>
      <c r="AR25" s="104" t="n">
        <f aca="false">AQ25+1</f>
        <v>2054</v>
      </c>
      <c r="AS25" s="105" t="n">
        <f aca="false">AR25+1</f>
        <v>2055</v>
      </c>
      <c r="AT25" s="104" t="n">
        <f aca="false">AS25+1</f>
        <v>2056</v>
      </c>
      <c r="AU25" s="104" t="n">
        <f aca="false">AT25+1</f>
        <v>2057</v>
      </c>
      <c r="AV25" s="104" t="n">
        <f aca="false">AU25+1</f>
        <v>2058</v>
      </c>
      <c r="AW25" s="104" t="n">
        <f aca="false">AV25+1</f>
        <v>2059</v>
      </c>
      <c r="AX25" s="104" t="n">
        <f aca="false">AW25+1</f>
        <v>2060</v>
      </c>
      <c r="AY25" s="104" t="n">
        <f aca="false">AX25+1</f>
        <v>2061</v>
      </c>
      <c r="AZ25" s="104" t="n">
        <f aca="false">AY25+1</f>
        <v>2062</v>
      </c>
      <c r="BA25" s="104" t="n">
        <f aca="false">AZ25+1</f>
        <v>2063</v>
      </c>
      <c r="BB25" s="104" t="n">
        <f aca="false">BA25+1</f>
        <v>2064</v>
      </c>
      <c r="BC25" s="104" t="n">
        <f aca="false">BB25+1</f>
        <v>2065</v>
      </c>
      <c r="BD25" s="104" t="n">
        <f aca="false">BC25+1</f>
        <v>2066</v>
      </c>
      <c r="BE25" s="104" t="n">
        <f aca="false">BD25+1</f>
        <v>2067</v>
      </c>
      <c r="BF25" s="104" t="n">
        <f aca="false">BE25+1</f>
        <v>2068</v>
      </c>
      <c r="BG25" s="104" t="n">
        <f aca="false">BF25+1</f>
        <v>2069</v>
      </c>
      <c r="BH25" s="104" t="n">
        <f aca="false">BG25+1</f>
        <v>2070</v>
      </c>
      <c r="BI25" s="104" t="n">
        <f aca="false">BH25+1</f>
        <v>2071</v>
      </c>
      <c r="BJ25" s="104" t="n">
        <f aca="false">BI25+1</f>
        <v>2072</v>
      </c>
      <c r="BK25" s="104" t="n">
        <f aca="false">BJ25+1</f>
        <v>2073</v>
      </c>
      <c r="BL25" s="104" t="n">
        <f aca="false">BK25+1</f>
        <v>2074</v>
      </c>
      <c r="BM25" s="104" t="n">
        <f aca="false">BL25+1</f>
        <v>2075</v>
      </c>
      <c r="BN25" s="104" t="n">
        <f aca="false">BM25+1</f>
        <v>2076</v>
      </c>
      <c r="BO25" s="104" t="n">
        <f aca="false">BN25+1</f>
        <v>2077</v>
      </c>
      <c r="BP25" s="104" t="n">
        <f aca="false">BO25+1</f>
        <v>2078</v>
      </c>
      <c r="BQ25" s="104" t="n">
        <f aca="false">BP25+1</f>
        <v>2079</v>
      </c>
      <c r="BR25" s="104" t="n">
        <f aca="false">BQ25+1</f>
        <v>2080</v>
      </c>
      <c r="BS25" s="104" t="n">
        <f aca="false">BR25+1</f>
        <v>2081</v>
      </c>
      <c r="BT25" s="104" t="n">
        <f aca="false">BS25+1</f>
        <v>2082</v>
      </c>
      <c r="BU25" s="104" t="n">
        <f aca="false">BT25+1</f>
        <v>2083</v>
      </c>
      <c r="BV25" s="104" t="n">
        <f aca="false">BU25+1</f>
        <v>2084</v>
      </c>
      <c r="BW25" s="105" t="n">
        <f aca="false">BV25+1</f>
        <v>2085</v>
      </c>
    </row>
    <row r="26" customFormat="false" ht="15.75" hidden="false" customHeight="false" outlineLevel="0" collapsed="false">
      <c r="B26" s="318" t="s">
        <v>259</v>
      </c>
      <c r="C26" s="319" t="str">
        <f aca="false">DataSummary!D295</f>
        <v>WDI</v>
      </c>
      <c r="D26" s="75"/>
      <c r="E26" s="75"/>
      <c r="F26" s="106" t="str">
        <f aca="false">DataSummary!N4</f>
        <v>Baseline</v>
      </c>
      <c r="G26" s="107" t="s">
        <v>120</v>
      </c>
      <c r="H26" s="108" t="s">
        <v>100</v>
      </c>
      <c r="I26" s="109" t="n">
        <f aca="false">InputDataB_ModelSpecAssumptions!D28</f>
        <v>0.325402706861496</v>
      </c>
      <c r="J26" s="121" t="n">
        <v>0.4</v>
      </c>
      <c r="K26" s="121" t="n">
        <v>0.4</v>
      </c>
      <c r="L26" s="121" t="n">
        <v>0.364615384615385</v>
      </c>
      <c r="M26" s="121" t="n">
        <v>0.366153846153846</v>
      </c>
      <c r="N26" s="121" t="n">
        <v>0.367692307692308</v>
      </c>
      <c r="O26" s="121" t="n">
        <v>0.369230769230769</v>
      </c>
      <c r="P26" s="121" t="n">
        <v>0.370769230769231</v>
      </c>
      <c r="Q26" s="121" t="n">
        <v>0.372307692307692</v>
      </c>
      <c r="R26" s="121" t="n">
        <v>0.373846153846154</v>
      </c>
      <c r="S26" s="121" t="n">
        <v>0.375384615384615</v>
      </c>
      <c r="T26" s="121" t="n">
        <v>0.376923076923077</v>
      </c>
      <c r="U26" s="121" t="n">
        <v>0.378461538461539</v>
      </c>
      <c r="V26" s="121" t="n">
        <v>0.38</v>
      </c>
      <c r="W26" s="121" t="n">
        <v>0.381538461538462</v>
      </c>
      <c r="X26" s="121" t="n">
        <v>0.383076923076923</v>
      </c>
      <c r="Y26" s="121" t="n">
        <v>0.384615384615385</v>
      </c>
      <c r="Z26" s="121" t="n">
        <v>0.386153846153846</v>
      </c>
      <c r="AA26" s="121" t="n">
        <v>0.387692307692308</v>
      </c>
      <c r="AB26" s="121" t="n">
        <v>0.389230769230769</v>
      </c>
      <c r="AC26" s="121" t="n">
        <v>0.390769230769231</v>
      </c>
      <c r="AD26" s="121" t="n">
        <v>0.392307692307692</v>
      </c>
      <c r="AE26" s="121" t="n">
        <v>0.393846153846154</v>
      </c>
      <c r="AF26" s="121" t="n">
        <v>0.395384615384616</v>
      </c>
      <c r="AG26" s="121" t="n">
        <v>0.396923076923077</v>
      </c>
      <c r="AH26" s="121" t="n">
        <v>0.398461538461539</v>
      </c>
      <c r="AI26" s="121" t="n">
        <v>0.4</v>
      </c>
      <c r="AJ26" s="121" t="n">
        <v>0.4</v>
      </c>
      <c r="AK26" s="121" t="n">
        <v>0.4</v>
      </c>
      <c r="AL26" s="121" t="n">
        <v>0.4</v>
      </c>
      <c r="AM26" s="121" t="n">
        <v>0.4</v>
      </c>
      <c r="AN26" s="121" t="n">
        <v>0.8</v>
      </c>
      <c r="AO26" s="121" t="n">
        <v>0.9</v>
      </c>
      <c r="AP26" s="121" t="n">
        <v>0.4</v>
      </c>
      <c r="AQ26" s="121" t="n">
        <v>0.4</v>
      </c>
      <c r="AR26" s="121" t="n">
        <v>0.4</v>
      </c>
      <c r="AS26" s="122" t="n">
        <v>0.4</v>
      </c>
      <c r="AT26" s="121" t="n">
        <f aca="false">AS26</f>
        <v>0.4</v>
      </c>
      <c r="AU26" s="121" t="n">
        <f aca="false">AT26</f>
        <v>0.4</v>
      </c>
      <c r="AV26" s="121" t="n">
        <f aca="false">AU26</f>
        <v>0.4</v>
      </c>
      <c r="AW26" s="121" t="n">
        <f aca="false">AV26</f>
        <v>0.4</v>
      </c>
      <c r="AX26" s="121" t="n">
        <f aca="false">AW26</f>
        <v>0.4</v>
      </c>
      <c r="AY26" s="121" t="n">
        <f aca="false">AX26</f>
        <v>0.4</v>
      </c>
      <c r="AZ26" s="121" t="n">
        <f aca="false">AY26</f>
        <v>0.4</v>
      </c>
      <c r="BA26" s="121" t="n">
        <f aca="false">AZ26</f>
        <v>0.4</v>
      </c>
      <c r="BB26" s="121" t="n">
        <f aca="false">BA26</f>
        <v>0.4</v>
      </c>
      <c r="BC26" s="121" t="n">
        <f aca="false">BB26</f>
        <v>0.4</v>
      </c>
      <c r="BD26" s="121" t="n">
        <f aca="false">BC26</f>
        <v>0.4</v>
      </c>
      <c r="BE26" s="121" t="n">
        <f aca="false">BD26</f>
        <v>0.4</v>
      </c>
      <c r="BF26" s="121" t="n">
        <f aca="false">BE26</f>
        <v>0.4</v>
      </c>
      <c r="BG26" s="121" t="n">
        <f aca="false">BF26</f>
        <v>0.4</v>
      </c>
      <c r="BH26" s="121" t="n">
        <f aca="false">BG26</f>
        <v>0.4</v>
      </c>
      <c r="BI26" s="121" t="n">
        <f aca="false">BH26</f>
        <v>0.4</v>
      </c>
      <c r="BJ26" s="121" t="n">
        <f aca="false">BI26</f>
        <v>0.4</v>
      </c>
      <c r="BK26" s="121" t="n">
        <f aca="false">BJ26</f>
        <v>0.4</v>
      </c>
      <c r="BL26" s="121" t="n">
        <f aca="false">BK26</f>
        <v>0.4</v>
      </c>
      <c r="BM26" s="121" t="n">
        <f aca="false">BL26</f>
        <v>0.4</v>
      </c>
      <c r="BN26" s="121" t="n">
        <f aca="false">BM26</f>
        <v>0.4</v>
      </c>
      <c r="BO26" s="121" t="n">
        <f aca="false">BN26</f>
        <v>0.4</v>
      </c>
      <c r="BP26" s="121" t="n">
        <f aca="false">BO26</f>
        <v>0.4</v>
      </c>
      <c r="BQ26" s="121" t="n">
        <f aca="false">BP26</f>
        <v>0.4</v>
      </c>
      <c r="BR26" s="121" t="n">
        <f aca="false">BQ26</f>
        <v>0.4</v>
      </c>
      <c r="BS26" s="121" t="n">
        <f aca="false">BR26</f>
        <v>0.4</v>
      </c>
      <c r="BT26" s="121" t="n">
        <f aca="false">BS26</f>
        <v>0.4</v>
      </c>
      <c r="BU26" s="121" t="n">
        <f aca="false">BT26</f>
        <v>0.4</v>
      </c>
      <c r="BV26" s="121" t="n">
        <f aca="false">BU26</f>
        <v>0.4</v>
      </c>
      <c r="BW26" s="122" t="n">
        <f aca="false">BV26</f>
        <v>0.4</v>
      </c>
    </row>
    <row r="27" customFormat="false" ht="15.75" hidden="false" customHeight="false" outlineLevel="0" collapsed="false">
      <c r="B27" s="320" t="str">
        <f aca="false">"Initial Gross National Savings Ratio, pre-loaded from "&amp;DataSummary!D301&amp;" --&gt; "</f>
        <v>Initial Gross National Savings Ratio, pre-loaded from WDI --&gt; </v>
      </c>
      <c r="C27" s="77" t="s">
        <v>163</v>
      </c>
      <c r="D27" s="184" t="n">
        <f aca="false">IF(ISNUMBER(DataSummary!B301)=TRUE(),DataSummary!B301,".")</f>
        <v>0.325402706861496</v>
      </c>
      <c r="E27" s="184"/>
      <c r="F27" s="106"/>
      <c r="G27" s="111" t="s">
        <v>124</v>
      </c>
      <c r="H27" s="112" t="str">
        <f aca="false">H26</f>
        <v>(e.g. 0.40)</v>
      </c>
      <c r="I27" s="26" t="n">
        <f aca="false">D28</f>
        <v>0.325402706861496</v>
      </c>
      <c r="J27" s="26" t="n">
        <f aca="false">IF(Submodel3!F4&gt;InputDataB_ModelSpecAssumptions!$D$32,InputDataB_ModelSpecAssumptions!$D$31,I27+(InputDataB_ModelSpecAssumptions!$D$31-$I27)/(InputDataB_ModelSpecAssumptions!$D$32-InputDataA_GeneralAssumptions!$D$7))</f>
        <v>0.325402706861496</v>
      </c>
      <c r="K27" s="26" t="n">
        <f aca="false">IF(Submodel3!G4&gt;InputDataB_ModelSpecAssumptions!$D$32,InputDataB_ModelSpecAssumptions!$D$31,J27+(InputDataB_ModelSpecAssumptions!$D$31-$I27)/(InputDataB_ModelSpecAssumptions!$D$32-InputDataA_GeneralAssumptions!$D$7))</f>
        <v>0.325402706861496</v>
      </c>
      <c r="L27" s="26" t="n">
        <f aca="false">IF(Submodel3!H4&gt;InputDataB_ModelSpecAssumptions!$D$32,InputDataB_ModelSpecAssumptions!$D$31,K27+(InputDataB_ModelSpecAssumptions!$D$31-$I27)/(InputDataB_ModelSpecAssumptions!$D$32-InputDataA_GeneralAssumptions!$D$7))</f>
        <v>0.325402706861496</v>
      </c>
      <c r="M27" s="26" t="n">
        <f aca="false">IF(Submodel3!I4&gt;InputDataB_ModelSpecAssumptions!$D$32,InputDataB_ModelSpecAssumptions!$D$31,L27+(InputDataB_ModelSpecAssumptions!$D$31-$I27)/(InputDataB_ModelSpecAssumptions!$D$32-InputDataA_GeneralAssumptions!$D$7))</f>
        <v>0.325402706861496</v>
      </c>
      <c r="N27" s="26" t="n">
        <f aca="false">IF(Submodel3!J4&gt;InputDataB_ModelSpecAssumptions!$D$32,InputDataB_ModelSpecAssumptions!$D$31,M27+(InputDataB_ModelSpecAssumptions!$D$31-$I27)/(InputDataB_ModelSpecAssumptions!$D$32-InputDataA_GeneralAssumptions!$D$7))</f>
        <v>0.325402706861496</v>
      </c>
      <c r="O27" s="26" t="n">
        <f aca="false">IF(Submodel3!K4&gt;InputDataB_ModelSpecAssumptions!$D$32,InputDataB_ModelSpecAssumptions!$D$31,N27+(InputDataB_ModelSpecAssumptions!$D$31-$I27)/(InputDataB_ModelSpecAssumptions!$D$32-InputDataA_GeneralAssumptions!$D$7))</f>
        <v>0.325402706861496</v>
      </c>
      <c r="P27" s="26" t="n">
        <f aca="false">IF(Submodel3!L4&gt;InputDataB_ModelSpecAssumptions!$D$32,InputDataB_ModelSpecAssumptions!$D$31,O27+(InputDataB_ModelSpecAssumptions!$D$31-$I27)/(InputDataB_ModelSpecAssumptions!$D$32-InputDataA_GeneralAssumptions!$D$7))</f>
        <v>0.325402706861496</v>
      </c>
      <c r="Q27" s="26" t="n">
        <f aca="false">IF(Submodel3!M4&gt;InputDataB_ModelSpecAssumptions!$D$32,InputDataB_ModelSpecAssumptions!$D$31,P27+(InputDataB_ModelSpecAssumptions!$D$31-$I27)/(InputDataB_ModelSpecAssumptions!$D$32-InputDataA_GeneralAssumptions!$D$7))</f>
        <v>0.325402706861496</v>
      </c>
      <c r="R27" s="26" t="n">
        <f aca="false">IF(Submodel3!N4&gt;InputDataB_ModelSpecAssumptions!$D$32,InputDataB_ModelSpecAssumptions!$D$31,Q27+(InputDataB_ModelSpecAssumptions!$D$31-$I27)/(InputDataB_ModelSpecAssumptions!$D$32-InputDataA_GeneralAssumptions!$D$7))</f>
        <v>0.325402706861496</v>
      </c>
      <c r="S27" s="26" t="n">
        <f aca="false">IF(Submodel3!O4&gt;InputDataB_ModelSpecAssumptions!$D$32,InputDataB_ModelSpecAssumptions!$D$31,R27+(InputDataB_ModelSpecAssumptions!$D$31-$I27)/(InputDataB_ModelSpecAssumptions!$D$32-InputDataA_GeneralAssumptions!$D$7))</f>
        <v>0.325402706861496</v>
      </c>
      <c r="T27" s="26" t="n">
        <f aca="false">IF(Submodel3!P4&gt;InputDataB_ModelSpecAssumptions!$D$32,InputDataB_ModelSpecAssumptions!$D$31,S27+(InputDataB_ModelSpecAssumptions!$D$31-$I27)/(InputDataB_ModelSpecAssumptions!$D$32-InputDataA_GeneralAssumptions!$D$7))</f>
        <v>0.325402706861496</v>
      </c>
      <c r="U27" s="26" t="n">
        <f aca="false">IF(Submodel3!Q4&gt;InputDataB_ModelSpecAssumptions!$D$32,InputDataB_ModelSpecAssumptions!$D$31,T27+(InputDataB_ModelSpecAssumptions!$D$31-$I27)/(InputDataB_ModelSpecAssumptions!$D$32-InputDataA_GeneralAssumptions!$D$7))</f>
        <v>0.325402706861496</v>
      </c>
      <c r="V27" s="26" t="n">
        <f aca="false">IF(Submodel3!R4&gt;InputDataB_ModelSpecAssumptions!$D$32,InputDataB_ModelSpecAssumptions!$D$31,U27+(InputDataB_ModelSpecAssumptions!$D$31-$I27)/(InputDataB_ModelSpecAssumptions!$D$32-InputDataA_GeneralAssumptions!$D$7))</f>
        <v>0.325402706861496</v>
      </c>
      <c r="W27" s="26" t="n">
        <f aca="false">IF(Submodel3!S4&gt;InputDataB_ModelSpecAssumptions!$D$32,InputDataB_ModelSpecAssumptions!$D$31,V27+(InputDataB_ModelSpecAssumptions!$D$31-$I27)/(InputDataB_ModelSpecAssumptions!$D$32-InputDataA_GeneralAssumptions!$D$7))</f>
        <v>0.325402706861496</v>
      </c>
      <c r="X27" s="26" t="n">
        <f aca="false">IF(Submodel3!T4&gt;InputDataB_ModelSpecAssumptions!$D$32,InputDataB_ModelSpecAssumptions!$D$31,W27+(InputDataB_ModelSpecAssumptions!$D$31-$I27)/(InputDataB_ModelSpecAssumptions!$D$32-InputDataA_GeneralAssumptions!$D$7))</f>
        <v>0.325402706861496</v>
      </c>
      <c r="Y27" s="26" t="n">
        <f aca="false">IF(Submodel3!U4&gt;InputDataB_ModelSpecAssumptions!$D$32,InputDataB_ModelSpecAssumptions!$D$31,X27+(InputDataB_ModelSpecAssumptions!$D$31-$I27)/(InputDataB_ModelSpecAssumptions!$D$32-InputDataA_GeneralAssumptions!$D$7))</f>
        <v>0.325402706861496</v>
      </c>
      <c r="Z27" s="26" t="n">
        <f aca="false">IF(Submodel3!V4&gt;InputDataB_ModelSpecAssumptions!$D$32,InputDataB_ModelSpecAssumptions!$D$31,Y27+(InputDataB_ModelSpecAssumptions!$D$31-$I27)/(InputDataB_ModelSpecAssumptions!$D$32-InputDataA_GeneralAssumptions!$D$7))</f>
        <v>0.325402706861496</v>
      </c>
      <c r="AA27" s="26" t="n">
        <f aca="false">IF(Submodel3!W4&gt;InputDataB_ModelSpecAssumptions!$D$32,InputDataB_ModelSpecAssumptions!$D$31,Z27+(InputDataB_ModelSpecAssumptions!$D$31-$I27)/(InputDataB_ModelSpecAssumptions!$D$32-InputDataA_GeneralAssumptions!$D$7))</f>
        <v>0.325402706861496</v>
      </c>
      <c r="AB27" s="26" t="n">
        <f aca="false">IF(Submodel3!X4&gt;InputDataB_ModelSpecAssumptions!$D$32,InputDataB_ModelSpecAssumptions!$D$31,AA27+(InputDataB_ModelSpecAssumptions!$D$31-$I27)/(InputDataB_ModelSpecAssumptions!$D$32-InputDataA_GeneralAssumptions!$D$7))</f>
        <v>0.325402706861496</v>
      </c>
      <c r="AC27" s="26" t="n">
        <f aca="false">IF(Submodel3!Y4&gt;InputDataB_ModelSpecAssumptions!$D$32,InputDataB_ModelSpecAssumptions!$D$31,AB27+(InputDataB_ModelSpecAssumptions!$D$31-$I27)/(InputDataB_ModelSpecAssumptions!$D$32-InputDataA_GeneralAssumptions!$D$7))</f>
        <v>0.325402706861496</v>
      </c>
      <c r="AD27" s="26" t="n">
        <f aca="false">IF(Submodel3!Z4&gt;InputDataB_ModelSpecAssumptions!$D$32,InputDataB_ModelSpecAssumptions!$D$31,AC27+(InputDataB_ModelSpecAssumptions!$D$31-$I27)/(InputDataB_ModelSpecAssumptions!$D$32-InputDataA_GeneralAssumptions!$D$7))</f>
        <v>0.325402706861496</v>
      </c>
      <c r="AE27" s="26" t="n">
        <f aca="false">IF(Submodel3!AA4&gt;InputDataB_ModelSpecAssumptions!$D$32,InputDataB_ModelSpecAssumptions!$D$31,AD27+(InputDataB_ModelSpecAssumptions!$D$31-$I27)/(InputDataB_ModelSpecAssumptions!$D$32-InputDataA_GeneralAssumptions!$D$7))</f>
        <v>0.325402706861496</v>
      </c>
      <c r="AF27" s="26" t="n">
        <f aca="false">IF(Submodel3!AB4&gt;InputDataB_ModelSpecAssumptions!$D$32,InputDataB_ModelSpecAssumptions!$D$31,AE27+(InputDataB_ModelSpecAssumptions!$D$31-$I27)/(InputDataB_ModelSpecAssumptions!$D$32-InputDataA_GeneralAssumptions!$D$7))</f>
        <v>0.325402706861496</v>
      </c>
      <c r="AG27" s="26" t="n">
        <f aca="false">IF(Submodel3!AC4&gt;InputDataB_ModelSpecAssumptions!$D$32,InputDataB_ModelSpecAssumptions!$D$31,AF27+(InputDataB_ModelSpecAssumptions!$D$31-$I27)/(InputDataB_ModelSpecAssumptions!$D$32-InputDataA_GeneralAssumptions!$D$7))</f>
        <v>0.325402706861496</v>
      </c>
      <c r="AH27" s="26" t="n">
        <f aca="false">IF(Submodel3!AD4&gt;InputDataB_ModelSpecAssumptions!$D$32,InputDataB_ModelSpecAssumptions!$D$31,AG27+(InputDataB_ModelSpecAssumptions!$D$31-$I27)/(InputDataB_ModelSpecAssumptions!$D$32-InputDataA_GeneralAssumptions!$D$7))</f>
        <v>0.325402706861496</v>
      </c>
      <c r="AI27" s="26" t="n">
        <f aca="false">IF(Submodel3!AE4&gt;InputDataB_ModelSpecAssumptions!$D$32,InputDataB_ModelSpecAssumptions!$D$31,AH27+(InputDataB_ModelSpecAssumptions!$D$31-$I27)/(InputDataB_ModelSpecAssumptions!$D$32-InputDataA_GeneralAssumptions!$D$7))</f>
        <v>0.325402706861496</v>
      </c>
      <c r="AJ27" s="26" t="n">
        <f aca="false">IF(Submodel3!AF4&gt;InputDataB_ModelSpecAssumptions!$D$32,InputDataB_ModelSpecAssumptions!$D$31,AI27+(InputDataB_ModelSpecAssumptions!$D$31-$I27)/(InputDataB_ModelSpecAssumptions!$D$32-InputDataA_GeneralAssumptions!$D$7))</f>
        <v>0.325402706861496</v>
      </c>
      <c r="AK27" s="26" t="n">
        <f aca="false">IF(Submodel3!AG4&gt;InputDataB_ModelSpecAssumptions!$D$32,InputDataB_ModelSpecAssumptions!$D$31,AJ27+(InputDataB_ModelSpecAssumptions!$D$31-$I27)/(InputDataB_ModelSpecAssumptions!$D$32-InputDataA_GeneralAssumptions!$D$7))</f>
        <v>0.325402706861496</v>
      </c>
      <c r="AL27" s="26" t="n">
        <f aca="false">IF(Submodel3!AH4&gt;InputDataB_ModelSpecAssumptions!$D$32,InputDataB_ModelSpecAssumptions!$D$31,AK27+(InputDataB_ModelSpecAssumptions!$D$31-$I27)/(InputDataB_ModelSpecAssumptions!$D$32-InputDataA_GeneralAssumptions!$D$7))</f>
        <v>0.325402706861496</v>
      </c>
      <c r="AM27" s="26" t="n">
        <f aca="false">IF(Submodel3!AI4&gt;InputDataB_ModelSpecAssumptions!$D$32,InputDataB_ModelSpecAssumptions!$D$31,AL27+(InputDataB_ModelSpecAssumptions!$D$31-$I27)/(InputDataB_ModelSpecAssumptions!$D$32-InputDataA_GeneralAssumptions!$D$7))</f>
        <v>0.325402706861496</v>
      </c>
      <c r="AN27" s="26" t="n">
        <f aca="false">IF(Submodel3!AJ4&gt;InputDataB_ModelSpecAssumptions!$D$32,InputDataB_ModelSpecAssumptions!$D$31,AM27+(InputDataB_ModelSpecAssumptions!$D$31-$I27)/(InputDataB_ModelSpecAssumptions!$D$32-InputDataA_GeneralAssumptions!$D$7))</f>
        <v>0.325402706861496</v>
      </c>
      <c r="AO27" s="26" t="n">
        <f aca="false">IF(Submodel3!AK4&gt;InputDataB_ModelSpecAssumptions!$D$32,InputDataB_ModelSpecAssumptions!$D$31,AN27+(InputDataB_ModelSpecAssumptions!$D$31-$I27)/(InputDataB_ModelSpecAssumptions!$D$32-InputDataA_GeneralAssumptions!$D$7))</f>
        <v>0.325402706861496</v>
      </c>
      <c r="AP27" s="26" t="n">
        <f aca="false">IF(Submodel3!AL4&gt;InputDataB_ModelSpecAssumptions!$D$32,InputDataB_ModelSpecAssumptions!$D$31,AO27+(InputDataB_ModelSpecAssumptions!$D$31-$I27)/(InputDataB_ModelSpecAssumptions!$D$32-InputDataA_GeneralAssumptions!$D$7))</f>
        <v>0.325402706861496</v>
      </c>
      <c r="AQ27" s="26" t="n">
        <f aca="false">IF(Submodel3!AM4&gt;InputDataB_ModelSpecAssumptions!$D$32,InputDataB_ModelSpecAssumptions!$D$31,AP27+(InputDataB_ModelSpecAssumptions!$D$31-$I27)/(InputDataB_ModelSpecAssumptions!$D$32-InputDataA_GeneralAssumptions!$D$7))</f>
        <v>0.325402706861496</v>
      </c>
      <c r="AR27" s="26" t="n">
        <f aca="false">IF(Submodel3!AN4&gt;InputDataB_ModelSpecAssumptions!$D$32,InputDataB_ModelSpecAssumptions!$D$31,AQ27+(InputDataB_ModelSpecAssumptions!$D$31-$I27)/(InputDataB_ModelSpecAssumptions!$D$32-InputDataA_GeneralAssumptions!$D$7))</f>
        <v>0.325402706861496</v>
      </c>
      <c r="AS27" s="26" t="n">
        <f aca="false">IF(Submodel3!AO4&gt;InputDataB_ModelSpecAssumptions!$D$32,InputDataB_ModelSpecAssumptions!$D$31,AR27+(InputDataB_ModelSpecAssumptions!$D$31-$I27)/(InputDataB_ModelSpecAssumptions!$D$32-InputDataA_GeneralAssumptions!$D$7))</f>
        <v>0.325402706861496</v>
      </c>
      <c r="AT27" s="26" t="n">
        <f aca="false">IF(Submodel3!AP4&gt;InputDataB_ModelSpecAssumptions!$D$32,InputDataB_ModelSpecAssumptions!$D$31,AS27+(InputDataB_ModelSpecAssumptions!$D$31-$I27)/(InputDataB_ModelSpecAssumptions!$D$32-InputDataA_GeneralAssumptions!$D$7))</f>
        <v>0.325402706861496</v>
      </c>
      <c r="AU27" s="26" t="n">
        <f aca="false">IF(Submodel3!AQ4&gt;InputDataB_ModelSpecAssumptions!$D$32,InputDataB_ModelSpecAssumptions!$D$31,AT27+(InputDataB_ModelSpecAssumptions!$D$31-$I27)/(InputDataB_ModelSpecAssumptions!$D$32-InputDataA_GeneralAssumptions!$D$7))</f>
        <v>0.325402706861496</v>
      </c>
      <c r="AV27" s="26" t="n">
        <f aca="false">IF(Submodel3!AR4&gt;InputDataB_ModelSpecAssumptions!$D$32,InputDataB_ModelSpecAssumptions!$D$31,AU27+(InputDataB_ModelSpecAssumptions!$D$31-$I27)/(InputDataB_ModelSpecAssumptions!$D$32-InputDataA_GeneralAssumptions!$D$7))</f>
        <v>0.325402706861496</v>
      </c>
      <c r="AW27" s="26" t="n">
        <f aca="false">IF(Submodel3!AS4&gt;InputDataB_ModelSpecAssumptions!$D$32,InputDataB_ModelSpecAssumptions!$D$31,AV27+(InputDataB_ModelSpecAssumptions!$D$31-$I27)/(InputDataB_ModelSpecAssumptions!$D$32-InputDataA_GeneralAssumptions!$D$7))</f>
        <v>0.325402706861496</v>
      </c>
      <c r="AX27" s="26" t="n">
        <f aca="false">IF(Submodel3!AT4&gt;InputDataB_ModelSpecAssumptions!$D$32,InputDataB_ModelSpecAssumptions!$D$31,AW27+(InputDataB_ModelSpecAssumptions!$D$31-$I27)/(InputDataB_ModelSpecAssumptions!$D$32-InputDataA_GeneralAssumptions!$D$7))</f>
        <v>0.325402706861496</v>
      </c>
      <c r="AY27" s="26" t="n">
        <f aca="false">IF(Submodel3!AU4&gt;InputDataB_ModelSpecAssumptions!$D$32,InputDataB_ModelSpecAssumptions!$D$31,AX27+(InputDataB_ModelSpecAssumptions!$D$31-$I27)/(InputDataB_ModelSpecAssumptions!$D$32-InputDataA_GeneralAssumptions!$D$7))</f>
        <v>0.325402706861496</v>
      </c>
      <c r="AZ27" s="26" t="n">
        <f aca="false">IF(Submodel3!AV4&gt;InputDataB_ModelSpecAssumptions!$D$32,InputDataB_ModelSpecAssumptions!$D$31,AY27+(InputDataB_ModelSpecAssumptions!$D$31-$I27)/(InputDataB_ModelSpecAssumptions!$D$32-InputDataA_GeneralAssumptions!$D$7))</f>
        <v>0.325402706861496</v>
      </c>
      <c r="BA27" s="26" t="n">
        <f aca="false">IF(Submodel3!AW4&gt;InputDataB_ModelSpecAssumptions!$D$32,InputDataB_ModelSpecAssumptions!$D$31,AZ27+(InputDataB_ModelSpecAssumptions!$D$31-$I27)/(InputDataB_ModelSpecAssumptions!$D$32-InputDataA_GeneralAssumptions!$D$7))</f>
        <v>0.325402706861496</v>
      </c>
      <c r="BB27" s="26" t="n">
        <f aca="false">IF(Submodel3!AX4&gt;InputDataB_ModelSpecAssumptions!$D$32,InputDataB_ModelSpecAssumptions!$D$31,BA27+(InputDataB_ModelSpecAssumptions!$D$31-$I27)/(InputDataB_ModelSpecAssumptions!$D$32-InputDataA_GeneralAssumptions!$D$7))</f>
        <v>0.325402706861496</v>
      </c>
      <c r="BC27" s="26" t="n">
        <f aca="false">IF(Submodel3!AY4&gt;InputDataB_ModelSpecAssumptions!$D$32,InputDataB_ModelSpecAssumptions!$D$31,BB27+(InputDataB_ModelSpecAssumptions!$D$31-$I27)/(InputDataB_ModelSpecAssumptions!$D$32-InputDataA_GeneralAssumptions!$D$7))</f>
        <v>0.325402706861496</v>
      </c>
      <c r="BD27" s="26" t="n">
        <f aca="false">IF(Submodel3!AZ4&gt;InputDataB_ModelSpecAssumptions!$D$32,InputDataB_ModelSpecAssumptions!$D$31,BC27+(InputDataB_ModelSpecAssumptions!$D$31-$I27)/(InputDataB_ModelSpecAssumptions!$D$32-InputDataA_GeneralAssumptions!$D$7))</f>
        <v>0.325402706861496</v>
      </c>
      <c r="BE27" s="26" t="n">
        <f aca="false">IF(Submodel3!BA4&gt;InputDataB_ModelSpecAssumptions!$D$32,InputDataB_ModelSpecAssumptions!$D$31,BD27+(InputDataB_ModelSpecAssumptions!$D$31-$I27)/(InputDataB_ModelSpecAssumptions!$D$32-InputDataA_GeneralAssumptions!$D$7))</f>
        <v>0.325402706861496</v>
      </c>
      <c r="BF27" s="26" t="n">
        <f aca="false">IF(Submodel3!BB4&gt;InputDataB_ModelSpecAssumptions!$D$32,InputDataB_ModelSpecAssumptions!$D$31,BE27+(InputDataB_ModelSpecAssumptions!$D$31-$I27)/(InputDataB_ModelSpecAssumptions!$D$32-InputDataA_GeneralAssumptions!$D$7))</f>
        <v>0.325402706861496</v>
      </c>
      <c r="BG27" s="26" t="n">
        <f aca="false">IF(Submodel3!BC4&gt;InputDataB_ModelSpecAssumptions!$D$32,InputDataB_ModelSpecAssumptions!$D$31,BF27+(InputDataB_ModelSpecAssumptions!$D$31-$I27)/(InputDataB_ModelSpecAssumptions!$D$32-InputDataA_GeneralAssumptions!$D$7))</f>
        <v>0.325402706861496</v>
      </c>
      <c r="BH27" s="26" t="n">
        <f aca="false">IF(Submodel3!BD4&gt;InputDataB_ModelSpecAssumptions!$D$32,InputDataB_ModelSpecAssumptions!$D$31,BG27+(InputDataB_ModelSpecAssumptions!$D$31-$I27)/(InputDataB_ModelSpecAssumptions!$D$32-InputDataA_GeneralAssumptions!$D$7))</f>
        <v>0.325402706861496</v>
      </c>
      <c r="BI27" s="26" t="n">
        <f aca="false">IF(Submodel3!BE4&gt;InputDataB_ModelSpecAssumptions!$D$32,InputDataB_ModelSpecAssumptions!$D$31,BH27+(InputDataB_ModelSpecAssumptions!$D$31-$I27)/(InputDataB_ModelSpecAssumptions!$D$32-InputDataA_GeneralAssumptions!$D$7))</f>
        <v>0.325402706861496</v>
      </c>
      <c r="BJ27" s="26" t="n">
        <f aca="false">IF(Submodel3!BF4&gt;InputDataB_ModelSpecAssumptions!$D$32,InputDataB_ModelSpecAssumptions!$D$31,BI27+(InputDataB_ModelSpecAssumptions!$D$31-$I27)/(InputDataB_ModelSpecAssumptions!$D$32-InputDataA_GeneralAssumptions!$D$7))</f>
        <v>0.325402706861496</v>
      </c>
      <c r="BK27" s="26" t="n">
        <f aca="false">IF(Submodel3!BG4&gt;InputDataB_ModelSpecAssumptions!$D$32,InputDataB_ModelSpecAssumptions!$D$31,BJ27+(InputDataB_ModelSpecAssumptions!$D$31-$I27)/(InputDataB_ModelSpecAssumptions!$D$32-InputDataA_GeneralAssumptions!$D$7))</f>
        <v>0.325402706861496</v>
      </c>
      <c r="BL27" s="26" t="n">
        <f aca="false">IF(Submodel3!BH4&gt;InputDataB_ModelSpecAssumptions!$D$32,InputDataB_ModelSpecAssumptions!$D$31,BK27+(InputDataB_ModelSpecAssumptions!$D$31-$I27)/(InputDataB_ModelSpecAssumptions!$D$32-InputDataA_GeneralAssumptions!$D$7))</f>
        <v>0.325402706861496</v>
      </c>
      <c r="BM27" s="26" t="n">
        <f aca="false">IF(Submodel3!BI4&gt;InputDataB_ModelSpecAssumptions!$D$32,InputDataB_ModelSpecAssumptions!$D$31,BL27+(InputDataB_ModelSpecAssumptions!$D$31-$I27)/(InputDataB_ModelSpecAssumptions!$D$32-InputDataA_GeneralAssumptions!$D$7))</f>
        <v>0.325402706861496</v>
      </c>
      <c r="BN27" s="26" t="n">
        <f aca="false">IF(Submodel3!BJ4&gt;InputDataB_ModelSpecAssumptions!$D$32,InputDataB_ModelSpecAssumptions!$D$31,BM27+(InputDataB_ModelSpecAssumptions!$D$31-$I27)/(InputDataB_ModelSpecAssumptions!$D$32-InputDataA_GeneralAssumptions!$D$7))</f>
        <v>0.325402706861496</v>
      </c>
      <c r="BO27" s="26" t="n">
        <f aca="false">IF(Submodel3!BK4&gt;InputDataB_ModelSpecAssumptions!$D$32,InputDataB_ModelSpecAssumptions!$D$31,BN27+(InputDataB_ModelSpecAssumptions!$D$31-$I27)/(InputDataB_ModelSpecAssumptions!$D$32-InputDataA_GeneralAssumptions!$D$7))</f>
        <v>0.325402706861496</v>
      </c>
      <c r="BP27" s="26" t="n">
        <f aca="false">IF(Submodel3!BL4&gt;InputDataB_ModelSpecAssumptions!$D$32,InputDataB_ModelSpecAssumptions!$D$31,BO27+(InputDataB_ModelSpecAssumptions!$D$31-$I27)/(InputDataB_ModelSpecAssumptions!$D$32-InputDataA_GeneralAssumptions!$D$7))</f>
        <v>0.325402706861496</v>
      </c>
      <c r="BQ27" s="26" t="n">
        <f aca="false">IF(Submodel3!BM4&gt;InputDataB_ModelSpecAssumptions!$D$32,InputDataB_ModelSpecAssumptions!$D$31,BP27+(InputDataB_ModelSpecAssumptions!$D$31-$I27)/(InputDataB_ModelSpecAssumptions!$D$32-InputDataA_GeneralAssumptions!$D$7))</f>
        <v>0.325402706861496</v>
      </c>
      <c r="BR27" s="26" t="n">
        <f aca="false">IF(Submodel3!BN4&gt;InputDataB_ModelSpecAssumptions!$D$32,InputDataB_ModelSpecAssumptions!$D$31,BQ27+(InputDataB_ModelSpecAssumptions!$D$31-$I27)/(InputDataB_ModelSpecAssumptions!$D$32-InputDataA_GeneralAssumptions!$D$7))</f>
        <v>0.325402706861496</v>
      </c>
      <c r="BS27" s="26" t="n">
        <f aca="false">IF(Submodel3!BO4&gt;InputDataB_ModelSpecAssumptions!$D$32,InputDataB_ModelSpecAssumptions!$D$31,BR27+(InputDataB_ModelSpecAssumptions!$D$31-$I27)/(InputDataB_ModelSpecAssumptions!$D$32-InputDataA_GeneralAssumptions!$D$7))</f>
        <v>0.325402706861496</v>
      </c>
      <c r="BT27" s="26" t="n">
        <f aca="false">IF(Submodel3!BP4&gt;InputDataB_ModelSpecAssumptions!$D$32,InputDataB_ModelSpecAssumptions!$D$31,BS27+(InputDataB_ModelSpecAssumptions!$D$31-$I27)/(InputDataB_ModelSpecAssumptions!$D$32-InputDataA_GeneralAssumptions!$D$7))</f>
        <v>0.325402706861496</v>
      </c>
      <c r="BU27" s="26" t="n">
        <f aca="false">IF(Submodel3!BQ4&gt;InputDataB_ModelSpecAssumptions!$D$32,InputDataB_ModelSpecAssumptions!$D$31,BT27+(InputDataB_ModelSpecAssumptions!$D$31-$I27)/(InputDataB_ModelSpecAssumptions!$D$32-InputDataA_GeneralAssumptions!$D$7))</f>
        <v>0.325402706861496</v>
      </c>
      <c r="BV27" s="26" t="n">
        <f aca="false">IF(Submodel3!BR4&gt;InputDataB_ModelSpecAssumptions!$D$32,InputDataB_ModelSpecAssumptions!$D$31,BU27+(InputDataB_ModelSpecAssumptions!$D$31-$I27)/(InputDataB_ModelSpecAssumptions!$D$32-InputDataA_GeneralAssumptions!$D$7))</f>
        <v>0.325402706861496</v>
      </c>
      <c r="BW27" s="26" t="n">
        <f aca="false">IF(Submodel3!BS4&gt;InputDataB_ModelSpecAssumptions!$D$32,InputDataB_ModelSpecAssumptions!$D$31,BV27+(InputDataB_ModelSpecAssumptions!$D$31-$I27)/(InputDataB_ModelSpecAssumptions!$D$32-InputDataA_GeneralAssumptions!$D$7))</f>
        <v>0.325402706861496</v>
      </c>
    </row>
    <row r="28" customFormat="false" ht="15.75" hidden="false" customHeight="false" outlineLevel="0" collapsed="false">
      <c r="B28" s="320" t="s">
        <v>260</v>
      </c>
      <c r="C28" s="321" t="s">
        <v>100</v>
      </c>
      <c r="D28" s="184" t="n">
        <f aca="false">IF(ISBLANK(D26)=TRUE(),D27,D26)</f>
        <v>0.325402706861496</v>
      </c>
      <c r="E28" s="184" t="n">
        <f aca="false">IF(ISBLANK(E26)=TRUE(),D27,E26)</f>
        <v>0.325402706861496</v>
      </c>
      <c r="F28" s="106"/>
      <c r="G28" s="132" t="s">
        <v>126</v>
      </c>
      <c r="H28" s="108" t="s">
        <v>100</v>
      </c>
      <c r="I28" s="115" t="n">
        <f aca="false">IF(VLOOKUP(InputDataB_ModelSpecAssumptions!$D$30,DataSummary!$A$111:$B$112,2,FALSE())=1,I26,I27)</f>
        <v>0.325402706861496</v>
      </c>
      <c r="J28" s="115" t="n">
        <f aca="false">IF(VLOOKUP(InputDataB_ModelSpecAssumptions!$D$30,DataSummary!$A$111:$B$112,2,FALSE())=1,J26,J27)</f>
        <v>0.325402706861496</v>
      </c>
      <c r="K28" s="115" t="n">
        <f aca="false">IF(VLOOKUP(InputDataB_ModelSpecAssumptions!$D$30,DataSummary!$A$111:$B$112,2,FALSE())=1,K26,K27)</f>
        <v>0.325402706861496</v>
      </c>
      <c r="L28" s="115" t="n">
        <f aca="false">IF(VLOOKUP(InputDataB_ModelSpecAssumptions!$D$30,DataSummary!$A$111:$B$112,2,FALSE())=1,L26,L27)</f>
        <v>0.325402706861496</v>
      </c>
      <c r="M28" s="115" t="n">
        <f aca="false">IF(VLOOKUP(InputDataB_ModelSpecAssumptions!$D$30,DataSummary!$A$111:$B$112,2,FALSE())=1,M26,M27)</f>
        <v>0.325402706861496</v>
      </c>
      <c r="N28" s="115" t="n">
        <f aca="false">IF(VLOOKUP(InputDataB_ModelSpecAssumptions!$D$30,DataSummary!$A$111:$B$112,2,FALSE())=1,N26,N27)</f>
        <v>0.325402706861496</v>
      </c>
      <c r="O28" s="115" t="n">
        <f aca="false">IF(VLOOKUP(InputDataB_ModelSpecAssumptions!$D$30,DataSummary!$A$111:$B$112,2,FALSE())=1,O26,O27)</f>
        <v>0.325402706861496</v>
      </c>
      <c r="P28" s="115" t="n">
        <f aca="false">IF(VLOOKUP(InputDataB_ModelSpecAssumptions!$D$30,DataSummary!$A$111:$B$112,2,FALSE())=1,P26,P27)</f>
        <v>0.325402706861496</v>
      </c>
      <c r="Q28" s="115" t="n">
        <f aca="false">IF(VLOOKUP(InputDataB_ModelSpecAssumptions!$D$30,DataSummary!$A$111:$B$112,2,FALSE())=1,Q26,Q27)</f>
        <v>0.325402706861496</v>
      </c>
      <c r="R28" s="115" t="n">
        <f aca="false">IF(VLOOKUP(InputDataB_ModelSpecAssumptions!$D$30,DataSummary!$A$111:$B$112,2,FALSE())=1,R26,R27)</f>
        <v>0.325402706861496</v>
      </c>
      <c r="S28" s="115" t="n">
        <f aca="false">IF(VLOOKUP(InputDataB_ModelSpecAssumptions!$D$30,DataSummary!$A$111:$B$112,2,FALSE())=1,S26,S27)</f>
        <v>0.325402706861496</v>
      </c>
      <c r="T28" s="115" t="n">
        <f aca="false">IF(VLOOKUP(InputDataB_ModelSpecAssumptions!$D$30,DataSummary!$A$111:$B$112,2,FALSE())=1,T26,T27)</f>
        <v>0.325402706861496</v>
      </c>
      <c r="U28" s="115" t="n">
        <f aca="false">IF(VLOOKUP(InputDataB_ModelSpecAssumptions!$D$30,DataSummary!$A$111:$B$112,2,FALSE())=1,U26,U27)</f>
        <v>0.325402706861496</v>
      </c>
      <c r="V28" s="115" t="n">
        <f aca="false">IF(VLOOKUP(InputDataB_ModelSpecAssumptions!$D$30,DataSummary!$A$111:$B$112,2,FALSE())=1,V26,V27)</f>
        <v>0.325402706861496</v>
      </c>
      <c r="W28" s="115" t="n">
        <f aca="false">IF(VLOOKUP(InputDataB_ModelSpecAssumptions!$D$30,DataSummary!$A$111:$B$112,2,FALSE())=1,W26,W27)</f>
        <v>0.325402706861496</v>
      </c>
      <c r="X28" s="115" t="n">
        <f aca="false">IF(VLOOKUP(InputDataB_ModelSpecAssumptions!$D$30,DataSummary!$A$111:$B$112,2,FALSE())=1,X26,X27)</f>
        <v>0.325402706861496</v>
      </c>
      <c r="Y28" s="115" t="n">
        <f aca="false">IF(VLOOKUP(InputDataB_ModelSpecAssumptions!$D$30,DataSummary!$A$111:$B$112,2,FALSE())=1,Y26,Y27)</f>
        <v>0.325402706861496</v>
      </c>
      <c r="Z28" s="115" t="n">
        <f aca="false">IF(VLOOKUP(InputDataB_ModelSpecAssumptions!$D$30,DataSummary!$A$111:$B$112,2,FALSE())=1,Z26,Z27)</f>
        <v>0.325402706861496</v>
      </c>
      <c r="AA28" s="115" t="n">
        <f aca="false">IF(VLOOKUP(InputDataB_ModelSpecAssumptions!$D$30,DataSummary!$A$111:$B$112,2,FALSE())=1,AA26,AA27)</f>
        <v>0.325402706861496</v>
      </c>
      <c r="AB28" s="115" t="n">
        <f aca="false">IF(VLOOKUP(InputDataB_ModelSpecAssumptions!$D$30,DataSummary!$A$111:$B$112,2,FALSE())=1,AB26,AB27)</f>
        <v>0.325402706861496</v>
      </c>
      <c r="AC28" s="115" t="n">
        <f aca="false">IF(VLOOKUP(InputDataB_ModelSpecAssumptions!$D$30,DataSummary!$A$111:$B$112,2,FALSE())=1,AC26,AC27)</f>
        <v>0.325402706861496</v>
      </c>
      <c r="AD28" s="115" t="n">
        <f aca="false">IF(VLOOKUP(InputDataB_ModelSpecAssumptions!$D$30,DataSummary!$A$111:$B$112,2,FALSE())=1,AD26,AD27)</f>
        <v>0.325402706861496</v>
      </c>
      <c r="AE28" s="115" t="n">
        <f aca="false">IF(VLOOKUP(InputDataB_ModelSpecAssumptions!$D$30,DataSummary!$A$111:$B$112,2,FALSE())=1,AE26,AE27)</f>
        <v>0.325402706861496</v>
      </c>
      <c r="AF28" s="115" t="n">
        <f aca="false">IF(VLOOKUP(InputDataB_ModelSpecAssumptions!$D$30,DataSummary!$A$111:$B$112,2,FALSE())=1,AF26,AF27)</f>
        <v>0.325402706861496</v>
      </c>
      <c r="AG28" s="115" t="n">
        <f aca="false">IF(VLOOKUP(InputDataB_ModelSpecAssumptions!$D$30,DataSummary!$A$111:$B$112,2,FALSE())=1,AG26,AG27)</f>
        <v>0.325402706861496</v>
      </c>
      <c r="AH28" s="115" t="n">
        <f aca="false">IF(VLOOKUP(InputDataB_ModelSpecAssumptions!$D$30,DataSummary!$A$111:$B$112,2,FALSE())=1,AH26,AH27)</f>
        <v>0.325402706861496</v>
      </c>
      <c r="AI28" s="115" t="n">
        <f aca="false">IF(VLOOKUP(InputDataB_ModelSpecAssumptions!$D$30,DataSummary!$A$111:$B$112,2,FALSE())=1,AI26,AI27)</f>
        <v>0.325402706861496</v>
      </c>
      <c r="AJ28" s="115" t="n">
        <f aca="false">IF(VLOOKUP(InputDataB_ModelSpecAssumptions!$D$30,DataSummary!$A$111:$B$112,2,FALSE())=1,AJ26,AJ27)</f>
        <v>0.325402706861496</v>
      </c>
      <c r="AK28" s="115" t="n">
        <f aca="false">IF(VLOOKUP(InputDataB_ModelSpecAssumptions!$D$30,DataSummary!$A$111:$B$112,2,FALSE())=1,AK26,AK27)</f>
        <v>0.325402706861496</v>
      </c>
      <c r="AL28" s="115" t="n">
        <f aca="false">IF(VLOOKUP(InputDataB_ModelSpecAssumptions!$D$30,DataSummary!$A$111:$B$112,2,FALSE())=1,AL26,AL27)</f>
        <v>0.325402706861496</v>
      </c>
      <c r="AM28" s="115" t="n">
        <f aca="false">IF(VLOOKUP(InputDataB_ModelSpecAssumptions!$D$30,DataSummary!$A$111:$B$112,2,FALSE())=1,AM26,AM27)</f>
        <v>0.325402706861496</v>
      </c>
      <c r="AN28" s="115" t="n">
        <f aca="false">IF(VLOOKUP(InputDataB_ModelSpecAssumptions!$D$30,DataSummary!$A$111:$B$112,2,FALSE())=1,AN26,AN27)</f>
        <v>0.325402706861496</v>
      </c>
      <c r="AO28" s="115" t="n">
        <f aca="false">IF(VLOOKUP(InputDataB_ModelSpecAssumptions!$D$30,DataSummary!$A$111:$B$112,2,FALSE())=1,AO26,AO27)</f>
        <v>0.325402706861496</v>
      </c>
      <c r="AP28" s="115" t="n">
        <f aca="false">IF(VLOOKUP(InputDataB_ModelSpecAssumptions!$D$30,DataSummary!$A$111:$B$112,2,FALSE())=1,AP26,AP27)</f>
        <v>0.325402706861496</v>
      </c>
      <c r="AQ28" s="115" t="n">
        <f aca="false">IF(VLOOKUP(InputDataB_ModelSpecAssumptions!$D$30,DataSummary!$A$111:$B$112,2,FALSE())=1,AQ26,AQ27)</f>
        <v>0.325402706861496</v>
      </c>
      <c r="AR28" s="115" t="n">
        <f aca="false">IF(VLOOKUP(InputDataB_ModelSpecAssumptions!$D$30,DataSummary!$A$111:$B$112,2,FALSE())=1,AR26,AR27)</f>
        <v>0.325402706861496</v>
      </c>
      <c r="AS28" s="115" t="n">
        <f aca="false">IF(VLOOKUP(InputDataB_ModelSpecAssumptions!$D$30,DataSummary!$A$111:$B$112,2,FALSE())=1,AS26,AS27)</f>
        <v>0.325402706861496</v>
      </c>
      <c r="AT28" s="115" t="n">
        <f aca="false">IF(VLOOKUP(InputDataB_ModelSpecAssumptions!$D$30,DataSummary!$A$111:$B$112,2,FALSE())=1,AT26,AT27)</f>
        <v>0.325402706861496</v>
      </c>
      <c r="AU28" s="115" t="n">
        <f aca="false">IF(VLOOKUP(InputDataB_ModelSpecAssumptions!$D$30,DataSummary!$A$111:$B$112,2,FALSE())=1,AU26,AU27)</f>
        <v>0.325402706861496</v>
      </c>
      <c r="AV28" s="115" t="n">
        <f aca="false">IF(VLOOKUP(InputDataB_ModelSpecAssumptions!$D$30,DataSummary!$A$111:$B$112,2,FALSE())=1,AV26,AV27)</f>
        <v>0.325402706861496</v>
      </c>
      <c r="AW28" s="115" t="n">
        <f aca="false">IF(VLOOKUP(InputDataB_ModelSpecAssumptions!$D$30,DataSummary!$A$111:$B$112,2,FALSE())=1,AW26,AW27)</f>
        <v>0.325402706861496</v>
      </c>
      <c r="AX28" s="115" t="n">
        <f aca="false">IF(VLOOKUP(InputDataB_ModelSpecAssumptions!$D$30,DataSummary!$A$111:$B$112,2,FALSE())=1,AX26,AX27)</f>
        <v>0.325402706861496</v>
      </c>
      <c r="AY28" s="115" t="n">
        <f aca="false">IF(VLOOKUP(InputDataB_ModelSpecAssumptions!$D$30,DataSummary!$A$111:$B$112,2,FALSE())=1,AY26,AY27)</f>
        <v>0.325402706861496</v>
      </c>
      <c r="AZ28" s="115" t="n">
        <f aca="false">IF(VLOOKUP(InputDataB_ModelSpecAssumptions!$D$30,DataSummary!$A$111:$B$112,2,FALSE())=1,AZ26,AZ27)</f>
        <v>0.325402706861496</v>
      </c>
      <c r="BA28" s="115" t="n">
        <f aca="false">IF(VLOOKUP(InputDataB_ModelSpecAssumptions!$D$30,DataSummary!$A$111:$B$112,2,FALSE())=1,BA26,BA27)</f>
        <v>0.325402706861496</v>
      </c>
      <c r="BB28" s="115" t="n">
        <f aca="false">IF(VLOOKUP(InputDataB_ModelSpecAssumptions!$D$30,DataSummary!$A$111:$B$112,2,FALSE())=1,BB26,BB27)</f>
        <v>0.325402706861496</v>
      </c>
      <c r="BC28" s="115" t="n">
        <f aca="false">IF(VLOOKUP(InputDataB_ModelSpecAssumptions!$D$30,DataSummary!$A$111:$B$112,2,FALSE())=1,BC26,BC27)</f>
        <v>0.325402706861496</v>
      </c>
      <c r="BD28" s="115" t="n">
        <f aca="false">IF(VLOOKUP(InputDataB_ModelSpecAssumptions!$D$30,DataSummary!$A$111:$B$112,2,FALSE())=1,BD26,BD27)</f>
        <v>0.325402706861496</v>
      </c>
      <c r="BE28" s="115" t="n">
        <f aca="false">IF(VLOOKUP(InputDataB_ModelSpecAssumptions!$D$30,DataSummary!$A$111:$B$112,2,FALSE())=1,BE26,BE27)</f>
        <v>0.325402706861496</v>
      </c>
      <c r="BF28" s="115" t="n">
        <f aca="false">IF(VLOOKUP(InputDataB_ModelSpecAssumptions!$D$30,DataSummary!$A$111:$B$112,2,FALSE())=1,BF26,BF27)</f>
        <v>0.325402706861496</v>
      </c>
      <c r="BG28" s="115" t="n">
        <f aca="false">IF(VLOOKUP(InputDataB_ModelSpecAssumptions!$D$30,DataSummary!$A$111:$B$112,2,FALSE())=1,BG26,BG27)</f>
        <v>0.325402706861496</v>
      </c>
      <c r="BH28" s="115" t="n">
        <f aca="false">IF(VLOOKUP(InputDataB_ModelSpecAssumptions!$D$30,DataSummary!$A$111:$B$112,2,FALSE())=1,BH26,BH27)</f>
        <v>0.325402706861496</v>
      </c>
      <c r="BI28" s="115" t="n">
        <f aca="false">IF(VLOOKUP(InputDataB_ModelSpecAssumptions!$D$30,DataSummary!$A$111:$B$112,2,FALSE())=1,BI26,BI27)</f>
        <v>0.325402706861496</v>
      </c>
      <c r="BJ28" s="115" t="n">
        <f aca="false">IF(VLOOKUP(InputDataB_ModelSpecAssumptions!$D$30,DataSummary!$A$111:$B$112,2,FALSE())=1,BJ26,BJ27)</f>
        <v>0.325402706861496</v>
      </c>
      <c r="BK28" s="115" t="n">
        <f aca="false">IF(VLOOKUP(InputDataB_ModelSpecAssumptions!$D$30,DataSummary!$A$111:$B$112,2,FALSE())=1,BK26,BK27)</f>
        <v>0.325402706861496</v>
      </c>
      <c r="BL28" s="115" t="n">
        <f aca="false">IF(VLOOKUP(InputDataB_ModelSpecAssumptions!$D$30,DataSummary!$A$111:$B$112,2,FALSE())=1,BL26,BL27)</f>
        <v>0.325402706861496</v>
      </c>
      <c r="BM28" s="115" t="n">
        <f aca="false">IF(VLOOKUP(InputDataB_ModelSpecAssumptions!$D$30,DataSummary!$A$111:$B$112,2,FALSE())=1,BM26,BM27)</f>
        <v>0.325402706861496</v>
      </c>
      <c r="BN28" s="115" t="n">
        <f aca="false">IF(VLOOKUP(InputDataB_ModelSpecAssumptions!$D$30,DataSummary!$A$111:$B$112,2,FALSE())=1,BN26,BN27)</f>
        <v>0.325402706861496</v>
      </c>
      <c r="BO28" s="115" t="n">
        <f aca="false">IF(VLOOKUP(InputDataB_ModelSpecAssumptions!$D$30,DataSummary!$A$111:$B$112,2,FALSE())=1,BO26,BO27)</f>
        <v>0.325402706861496</v>
      </c>
      <c r="BP28" s="115" t="n">
        <f aca="false">IF(VLOOKUP(InputDataB_ModelSpecAssumptions!$D$30,DataSummary!$A$111:$B$112,2,FALSE())=1,BP26,BP27)</f>
        <v>0.325402706861496</v>
      </c>
      <c r="BQ28" s="115" t="n">
        <f aca="false">IF(VLOOKUP(InputDataB_ModelSpecAssumptions!$D$30,DataSummary!$A$111:$B$112,2,FALSE())=1,BQ26,BQ27)</f>
        <v>0.325402706861496</v>
      </c>
      <c r="BR28" s="115" t="n">
        <f aca="false">IF(VLOOKUP(InputDataB_ModelSpecAssumptions!$D$30,DataSummary!$A$111:$B$112,2,FALSE())=1,BR26,BR27)</f>
        <v>0.325402706861496</v>
      </c>
      <c r="BS28" s="115" t="n">
        <f aca="false">IF(VLOOKUP(InputDataB_ModelSpecAssumptions!$D$30,DataSummary!$A$111:$B$112,2,FALSE())=1,BS26,BS27)</f>
        <v>0.325402706861496</v>
      </c>
      <c r="BT28" s="115" t="n">
        <f aca="false">IF(VLOOKUP(InputDataB_ModelSpecAssumptions!$D$30,DataSummary!$A$111:$B$112,2,FALSE())=1,BT26,BT27)</f>
        <v>0.325402706861496</v>
      </c>
      <c r="BU28" s="115" t="n">
        <f aca="false">IF(VLOOKUP(InputDataB_ModelSpecAssumptions!$D$30,DataSummary!$A$111:$B$112,2,FALSE())=1,BU26,BU27)</f>
        <v>0.325402706861496</v>
      </c>
      <c r="BV28" s="115" t="n">
        <f aca="false">IF(VLOOKUP(InputDataB_ModelSpecAssumptions!$D$30,DataSummary!$A$111:$B$112,2,FALSE())=1,BV26,BV27)</f>
        <v>0.325402706861496</v>
      </c>
      <c r="BW28" s="115" t="n">
        <f aca="false">IF(VLOOKUP(InputDataB_ModelSpecAssumptions!$D$30,DataSummary!$A$111:$B$112,2,FALSE())=1,BW26,BW27)</f>
        <v>0.325402706861496</v>
      </c>
    </row>
    <row r="29" s="24" customFormat="true" ht="15.75" hidden="false" customHeight="false" outlineLevel="0" collapsed="false">
      <c r="B29" s="320"/>
      <c r="C29" s="321"/>
      <c r="D29" s="322"/>
      <c r="E29" s="323"/>
      <c r="F29" s="136"/>
      <c r="G29" s="132"/>
      <c r="H29" s="133"/>
      <c r="I29" s="134"/>
      <c r="J29" s="134"/>
      <c r="K29" s="134"/>
      <c r="L29" s="134"/>
      <c r="M29" s="134"/>
      <c r="N29" s="134"/>
      <c r="O29" s="134"/>
      <c r="P29" s="134"/>
      <c r="Q29" s="134"/>
      <c r="R29" s="134"/>
      <c r="S29" s="134"/>
      <c r="T29" s="134"/>
      <c r="U29" s="134"/>
      <c r="V29" s="134"/>
      <c r="W29" s="134"/>
      <c r="X29" s="134"/>
      <c r="Y29" s="134"/>
      <c r="Z29" s="134"/>
      <c r="AA29" s="134"/>
      <c r="AB29" s="134"/>
      <c r="AC29" s="134"/>
      <c r="AD29" s="134"/>
      <c r="AE29" s="134"/>
      <c r="AF29" s="134"/>
      <c r="AG29" s="134"/>
      <c r="AH29" s="134"/>
      <c r="AI29" s="134"/>
      <c r="AJ29" s="134"/>
      <c r="AK29" s="134"/>
      <c r="AL29" s="134"/>
      <c r="AM29" s="134"/>
      <c r="AN29" s="134"/>
      <c r="AO29" s="134"/>
      <c r="AP29" s="134"/>
      <c r="AQ29" s="134"/>
      <c r="AR29" s="134"/>
      <c r="AS29" s="134"/>
      <c r="AT29" s="134"/>
      <c r="AU29" s="134"/>
      <c r="AV29" s="134"/>
      <c r="AW29" s="134"/>
      <c r="AX29" s="134"/>
      <c r="AY29" s="134"/>
      <c r="AZ29" s="134"/>
      <c r="BA29" s="134"/>
      <c r="BB29" s="134"/>
      <c r="BC29" s="134"/>
      <c r="BD29" s="134"/>
      <c r="BE29" s="134"/>
      <c r="BF29" s="134"/>
      <c r="BG29" s="134"/>
      <c r="BH29" s="134"/>
      <c r="BI29" s="134"/>
      <c r="BJ29" s="134"/>
      <c r="BK29" s="134"/>
      <c r="BL29" s="134"/>
      <c r="BM29" s="134"/>
      <c r="BN29" s="134"/>
      <c r="BO29" s="134"/>
      <c r="BP29" s="134"/>
      <c r="BQ29" s="134"/>
      <c r="BR29" s="134"/>
      <c r="BS29" s="134"/>
      <c r="BT29" s="134"/>
      <c r="BU29" s="134"/>
      <c r="BV29" s="134"/>
      <c r="BW29" s="134"/>
    </row>
    <row r="30" customFormat="false" ht="15.75" hidden="false" customHeight="false" outlineLevel="0" collapsed="false">
      <c r="B30" s="324" t="s">
        <v>261</v>
      </c>
      <c r="C30" s="325" t="s">
        <v>128</v>
      </c>
      <c r="D30" s="147" t="s">
        <v>129</v>
      </c>
      <c r="E30" s="147"/>
      <c r="F30" s="136" t="str">
        <f aca="false">DataSummary!N5</f>
        <v>Scenario</v>
      </c>
      <c r="G30" s="107" t="s">
        <v>120</v>
      </c>
      <c r="H30" s="112" t="str">
        <f aca="false">H28</f>
        <v>(e.g. 0.40)</v>
      </c>
      <c r="I30" s="109" t="n">
        <f aca="false">InputDataB_ModelSpecAssumptions!D28</f>
        <v>0.325402706861496</v>
      </c>
      <c r="J30" s="121" t="n">
        <v>0.5</v>
      </c>
      <c r="K30" s="121" t="n">
        <v>0.5</v>
      </c>
      <c r="L30" s="121" t="n">
        <v>0.5</v>
      </c>
      <c r="M30" s="121" t="n">
        <v>0.366153846153846</v>
      </c>
      <c r="N30" s="121" t="n">
        <v>0.367692307692308</v>
      </c>
      <c r="O30" s="121" t="n">
        <v>0.369230769230769</v>
      </c>
      <c r="P30" s="121" t="n">
        <v>0.370769230769231</v>
      </c>
      <c r="Q30" s="121" t="n">
        <v>0.372307692307692</v>
      </c>
      <c r="R30" s="121" t="n">
        <v>0.373846153846154</v>
      </c>
      <c r="S30" s="121" t="n">
        <v>0.375384615384615</v>
      </c>
      <c r="T30" s="121" t="n">
        <v>0.376923076923077</v>
      </c>
      <c r="U30" s="121" t="n">
        <v>0.378461538461539</v>
      </c>
      <c r="V30" s="121" t="n">
        <v>0.38</v>
      </c>
      <c r="W30" s="121" t="n">
        <v>0.381538461538462</v>
      </c>
      <c r="X30" s="121" t="n">
        <v>0.383076923076923</v>
      </c>
      <c r="Y30" s="121" t="n">
        <v>0.384615384615385</v>
      </c>
      <c r="Z30" s="121" t="n">
        <v>0.386153846153846</v>
      </c>
      <c r="AA30" s="121" t="n">
        <v>0.387692307692308</v>
      </c>
      <c r="AB30" s="121" t="n">
        <v>0.389230769230769</v>
      </c>
      <c r="AC30" s="121" t="n">
        <v>0.390769230769231</v>
      </c>
      <c r="AD30" s="121" t="n">
        <v>0.392307692307692</v>
      </c>
      <c r="AE30" s="121" t="n">
        <v>0.393846153846154</v>
      </c>
      <c r="AF30" s="121" t="n">
        <v>0.395384615384616</v>
      </c>
      <c r="AG30" s="121" t="n">
        <v>0.396923076923077</v>
      </c>
      <c r="AH30" s="121" t="n">
        <v>0.398461538461539</v>
      </c>
      <c r="AI30" s="121" t="n">
        <v>0.4</v>
      </c>
      <c r="AJ30" s="121" t="n">
        <v>0.4</v>
      </c>
      <c r="AK30" s="121" t="n">
        <v>0.4</v>
      </c>
      <c r="AL30" s="121" t="n">
        <v>0.4</v>
      </c>
      <c r="AM30" s="121" t="n">
        <v>0.4</v>
      </c>
      <c r="AN30" s="121" t="n">
        <v>0.4</v>
      </c>
      <c r="AO30" s="121" t="n">
        <v>0.4</v>
      </c>
      <c r="AP30" s="121" t="n">
        <v>0.4</v>
      </c>
      <c r="AQ30" s="121" t="n">
        <v>0.4</v>
      </c>
      <c r="AR30" s="121" t="n">
        <v>0.4</v>
      </c>
      <c r="AS30" s="122" t="n">
        <v>0.4</v>
      </c>
      <c r="AT30" s="121" t="n">
        <v>0.4</v>
      </c>
      <c r="AU30" s="121" t="n">
        <v>0.4</v>
      </c>
      <c r="AV30" s="121" t="n">
        <v>0.4</v>
      </c>
      <c r="AW30" s="121" t="n">
        <v>0.4</v>
      </c>
      <c r="AX30" s="121" t="n">
        <v>0.4</v>
      </c>
      <c r="AY30" s="121" t="n">
        <v>0.4</v>
      </c>
      <c r="AZ30" s="121" t="n">
        <v>0.4</v>
      </c>
      <c r="BA30" s="121" t="n">
        <v>0.4</v>
      </c>
      <c r="BB30" s="121" t="n">
        <v>0.4</v>
      </c>
      <c r="BC30" s="121" t="n">
        <v>0.4</v>
      </c>
      <c r="BD30" s="121" t="n">
        <v>0.4</v>
      </c>
      <c r="BE30" s="121" t="n">
        <v>0.4</v>
      </c>
      <c r="BF30" s="121" t="n">
        <v>0.4</v>
      </c>
      <c r="BG30" s="121" t="n">
        <v>0.4</v>
      </c>
      <c r="BH30" s="121" t="n">
        <v>0.4</v>
      </c>
      <c r="BI30" s="121" t="n">
        <v>0.4</v>
      </c>
      <c r="BJ30" s="121" t="n">
        <v>0.4</v>
      </c>
      <c r="BK30" s="121" t="n">
        <v>0.4</v>
      </c>
      <c r="BL30" s="121" t="n">
        <v>0.4</v>
      </c>
      <c r="BM30" s="121" t="n">
        <v>0.4</v>
      </c>
      <c r="BN30" s="121" t="n">
        <v>0.4</v>
      </c>
      <c r="BO30" s="121" t="n">
        <v>0.4</v>
      </c>
      <c r="BP30" s="121" t="n">
        <v>0.4</v>
      </c>
      <c r="BQ30" s="121" t="n">
        <v>0.4</v>
      </c>
      <c r="BR30" s="121" t="n">
        <v>0.4</v>
      </c>
      <c r="BS30" s="121" t="n">
        <v>0.4</v>
      </c>
      <c r="BT30" s="121" t="n">
        <v>0.4</v>
      </c>
      <c r="BU30" s="121" t="n">
        <v>0.4</v>
      </c>
      <c r="BV30" s="121" t="n">
        <v>0.4</v>
      </c>
      <c r="BW30" s="122" t="n">
        <v>0.4</v>
      </c>
    </row>
    <row r="31" customFormat="false" ht="15.75" hidden="false" customHeight="false" outlineLevel="0" collapsed="false">
      <c r="B31" s="320" t="s">
        <v>262</v>
      </c>
      <c r="C31" s="321" t="s">
        <v>100</v>
      </c>
      <c r="D31" s="75" t="n">
        <f aca="false">D28</f>
        <v>0.325402706861496</v>
      </c>
      <c r="E31" s="187" t="n">
        <f aca="false">E28</f>
        <v>0.325402706861496</v>
      </c>
      <c r="F31" s="136"/>
      <c r="G31" s="111" t="s">
        <v>124</v>
      </c>
      <c r="H31" s="108" t="s">
        <v>100</v>
      </c>
      <c r="I31" s="26" t="n">
        <f aca="false">E28</f>
        <v>0.325402706861496</v>
      </c>
      <c r="J31" s="26" t="n">
        <f aca="false">IF(Submodel3s!F4&gt;InputDataB_ModelSpecAssumptions!$E$32,InputDataB_ModelSpecAssumptions!$E$31,I31+(InputDataB_ModelSpecAssumptions!$E$31-$I31)/(InputDataB_ModelSpecAssumptions!$E$32-InputDataA_GeneralAssumptions!$D$7))</f>
        <v>0.325402706861496</v>
      </c>
      <c r="K31" s="26" t="n">
        <f aca="false">IF(Submodel3s!G4&gt;InputDataB_ModelSpecAssumptions!$E$32,InputDataB_ModelSpecAssumptions!$E$31,J31+(InputDataB_ModelSpecAssumptions!$E$31-$I31)/(InputDataB_ModelSpecAssumptions!$E$32-InputDataA_GeneralAssumptions!$D$7))</f>
        <v>0.325402706861496</v>
      </c>
      <c r="L31" s="26" t="n">
        <f aca="false">IF(Submodel3s!H4&gt;InputDataB_ModelSpecAssumptions!$E$32,InputDataB_ModelSpecAssumptions!$E$31,K31+(InputDataB_ModelSpecAssumptions!$E$31-$I31)/(InputDataB_ModelSpecAssumptions!$E$32-InputDataA_GeneralAssumptions!$D$7))</f>
        <v>0.325402706861496</v>
      </c>
      <c r="M31" s="26" t="n">
        <f aca="false">IF(Submodel3s!I4&gt;InputDataB_ModelSpecAssumptions!$E$32,InputDataB_ModelSpecAssumptions!$E$31,L31+(InputDataB_ModelSpecAssumptions!$E$31-$I31)/(InputDataB_ModelSpecAssumptions!$E$32-InputDataA_GeneralAssumptions!$D$7))</f>
        <v>0.325402706861496</v>
      </c>
      <c r="N31" s="26" t="n">
        <f aca="false">IF(Submodel3s!J4&gt;InputDataB_ModelSpecAssumptions!$E$32,InputDataB_ModelSpecAssumptions!$E$31,M31+(InputDataB_ModelSpecAssumptions!$E$31-$I31)/(InputDataB_ModelSpecAssumptions!$E$32-InputDataA_GeneralAssumptions!$D$7))</f>
        <v>0.325402706861496</v>
      </c>
      <c r="O31" s="26" t="n">
        <f aca="false">IF(Submodel3s!K4&gt;InputDataB_ModelSpecAssumptions!$E$32,InputDataB_ModelSpecAssumptions!$E$31,N31+(InputDataB_ModelSpecAssumptions!$E$31-$I31)/(InputDataB_ModelSpecAssumptions!$E$32-InputDataA_GeneralAssumptions!$D$7))</f>
        <v>0.325402706861496</v>
      </c>
      <c r="P31" s="26" t="n">
        <f aca="false">IF(Submodel3s!L4&gt;InputDataB_ModelSpecAssumptions!$E$32,InputDataB_ModelSpecAssumptions!$E$31,O31+(InputDataB_ModelSpecAssumptions!$E$31-$I31)/(InputDataB_ModelSpecAssumptions!$E$32-InputDataA_GeneralAssumptions!$D$7))</f>
        <v>0.325402706861496</v>
      </c>
      <c r="Q31" s="26" t="n">
        <f aca="false">IF(Submodel3s!M4&gt;InputDataB_ModelSpecAssumptions!$E$32,InputDataB_ModelSpecAssumptions!$E$31,P31+(InputDataB_ModelSpecAssumptions!$E$31-$I31)/(InputDataB_ModelSpecAssumptions!$E$32-InputDataA_GeneralAssumptions!$D$7))</f>
        <v>0.325402706861496</v>
      </c>
      <c r="R31" s="26" t="n">
        <f aca="false">IF(Submodel3s!N4&gt;InputDataB_ModelSpecAssumptions!$E$32,InputDataB_ModelSpecAssumptions!$E$31,Q31+(InputDataB_ModelSpecAssumptions!$E$31-$I31)/(InputDataB_ModelSpecAssumptions!$E$32-InputDataA_GeneralAssumptions!$D$7))</f>
        <v>0.325402706861496</v>
      </c>
      <c r="S31" s="26" t="n">
        <f aca="false">IF(Submodel3s!O4&gt;InputDataB_ModelSpecAssumptions!$E$32,InputDataB_ModelSpecAssumptions!$E$31,R31+(InputDataB_ModelSpecAssumptions!$E$31-$I31)/(InputDataB_ModelSpecAssumptions!$E$32-InputDataA_GeneralAssumptions!$D$7))</f>
        <v>0.325402706861496</v>
      </c>
      <c r="T31" s="26" t="n">
        <f aca="false">IF(Submodel3s!P4&gt;InputDataB_ModelSpecAssumptions!$E$32,InputDataB_ModelSpecAssumptions!$E$31,S31+(InputDataB_ModelSpecAssumptions!$E$31-$I31)/(InputDataB_ModelSpecAssumptions!$E$32-InputDataA_GeneralAssumptions!$D$7))</f>
        <v>0.325402706861496</v>
      </c>
      <c r="U31" s="26" t="n">
        <f aca="false">IF(Submodel3s!Q4&gt;InputDataB_ModelSpecAssumptions!$E$32,InputDataB_ModelSpecAssumptions!$E$31,T31+(InputDataB_ModelSpecAssumptions!$E$31-$I31)/(InputDataB_ModelSpecAssumptions!$E$32-InputDataA_GeneralAssumptions!$D$7))</f>
        <v>0.325402706861496</v>
      </c>
      <c r="V31" s="26" t="n">
        <f aca="false">IF(Submodel3s!R4&gt;InputDataB_ModelSpecAssumptions!$E$32,InputDataB_ModelSpecAssumptions!$E$31,U31+(InputDataB_ModelSpecAssumptions!$E$31-$I31)/(InputDataB_ModelSpecAssumptions!$E$32-InputDataA_GeneralAssumptions!$D$7))</f>
        <v>0.325402706861496</v>
      </c>
      <c r="W31" s="26" t="n">
        <f aca="false">IF(Submodel3s!S4&gt;InputDataB_ModelSpecAssumptions!$E$32,InputDataB_ModelSpecAssumptions!$E$31,V31+(InputDataB_ModelSpecAssumptions!$E$31-$I31)/(InputDataB_ModelSpecAssumptions!$E$32-InputDataA_GeneralAssumptions!$D$7))</f>
        <v>0.325402706861496</v>
      </c>
      <c r="X31" s="26" t="n">
        <f aca="false">IF(Submodel3s!T4&gt;InputDataB_ModelSpecAssumptions!$E$32,InputDataB_ModelSpecAssumptions!$E$31,W31+(InputDataB_ModelSpecAssumptions!$E$31-$I31)/(InputDataB_ModelSpecAssumptions!$E$32-InputDataA_GeneralAssumptions!$D$7))</f>
        <v>0.325402706861496</v>
      </c>
      <c r="Y31" s="26" t="n">
        <f aca="false">IF(Submodel3s!U4&gt;InputDataB_ModelSpecAssumptions!$E$32,InputDataB_ModelSpecAssumptions!$E$31,X31+(InputDataB_ModelSpecAssumptions!$E$31-$I31)/(InputDataB_ModelSpecAssumptions!$E$32-InputDataA_GeneralAssumptions!$D$7))</f>
        <v>0.325402706861496</v>
      </c>
      <c r="Z31" s="26" t="n">
        <f aca="false">IF(Submodel3s!V4&gt;InputDataB_ModelSpecAssumptions!$E$32,InputDataB_ModelSpecAssumptions!$E$31,Y31+(InputDataB_ModelSpecAssumptions!$E$31-$I31)/(InputDataB_ModelSpecAssumptions!$E$32-InputDataA_GeneralAssumptions!$D$7))</f>
        <v>0.325402706861496</v>
      </c>
      <c r="AA31" s="26" t="n">
        <f aca="false">IF(Submodel3s!W4&gt;InputDataB_ModelSpecAssumptions!$E$32,InputDataB_ModelSpecAssumptions!$E$31,Z31+(InputDataB_ModelSpecAssumptions!$E$31-$I31)/(InputDataB_ModelSpecAssumptions!$E$32-InputDataA_GeneralAssumptions!$D$7))</f>
        <v>0.325402706861496</v>
      </c>
      <c r="AB31" s="26" t="n">
        <f aca="false">IF(Submodel3s!X4&gt;InputDataB_ModelSpecAssumptions!$E$32,InputDataB_ModelSpecAssumptions!$E$31,AA31+(InputDataB_ModelSpecAssumptions!$E$31-$I31)/(InputDataB_ModelSpecAssumptions!$E$32-InputDataA_GeneralAssumptions!$D$7))</f>
        <v>0.325402706861496</v>
      </c>
      <c r="AC31" s="26" t="n">
        <f aca="false">IF(Submodel3s!Y4&gt;InputDataB_ModelSpecAssumptions!$E$32,InputDataB_ModelSpecAssumptions!$E$31,AB31+(InputDataB_ModelSpecAssumptions!$E$31-$I31)/(InputDataB_ModelSpecAssumptions!$E$32-InputDataA_GeneralAssumptions!$D$7))</f>
        <v>0.325402706861496</v>
      </c>
      <c r="AD31" s="26" t="n">
        <f aca="false">IF(Submodel3s!Z4&gt;InputDataB_ModelSpecAssumptions!$E$32,InputDataB_ModelSpecAssumptions!$E$31,AC31+(InputDataB_ModelSpecAssumptions!$E$31-$I31)/(InputDataB_ModelSpecAssumptions!$E$32-InputDataA_GeneralAssumptions!$D$7))</f>
        <v>0.325402706861496</v>
      </c>
      <c r="AE31" s="26" t="n">
        <f aca="false">IF(Submodel3s!AA4&gt;InputDataB_ModelSpecAssumptions!$E$32,InputDataB_ModelSpecAssumptions!$E$31,AD31+(InputDataB_ModelSpecAssumptions!$E$31-$I31)/(InputDataB_ModelSpecAssumptions!$E$32-InputDataA_GeneralAssumptions!$D$7))</f>
        <v>0.325402706861496</v>
      </c>
      <c r="AF31" s="26" t="n">
        <f aca="false">IF(Submodel3s!AB4&gt;InputDataB_ModelSpecAssumptions!$E$32,InputDataB_ModelSpecAssumptions!$E$31,AE31+(InputDataB_ModelSpecAssumptions!$E$31-$I31)/(InputDataB_ModelSpecAssumptions!$E$32-InputDataA_GeneralAssumptions!$D$7))</f>
        <v>0.325402706861496</v>
      </c>
      <c r="AG31" s="26" t="n">
        <f aca="false">IF(Submodel3s!AC4&gt;InputDataB_ModelSpecAssumptions!$E$32,InputDataB_ModelSpecAssumptions!$E$31,AF31+(InputDataB_ModelSpecAssumptions!$E$31-$I31)/(InputDataB_ModelSpecAssumptions!$E$32-InputDataA_GeneralAssumptions!$D$7))</f>
        <v>0.325402706861496</v>
      </c>
      <c r="AH31" s="26" t="n">
        <f aca="false">IF(Submodel3s!AD4&gt;InputDataB_ModelSpecAssumptions!$E$32,InputDataB_ModelSpecAssumptions!$E$31,AG31+(InputDataB_ModelSpecAssumptions!$E$31-$I31)/(InputDataB_ModelSpecAssumptions!$E$32-InputDataA_GeneralAssumptions!$D$7))</f>
        <v>0.325402706861496</v>
      </c>
      <c r="AI31" s="26" t="n">
        <f aca="false">IF(Submodel3s!AE4&gt;InputDataB_ModelSpecAssumptions!$E$32,InputDataB_ModelSpecAssumptions!$E$31,AH31+(InputDataB_ModelSpecAssumptions!$E$31-$I31)/(InputDataB_ModelSpecAssumptions!$E$32-InputDataA_GeneralAssumptions!$D$7))</f>
        <v>0.325402706861496</v>
      </c>
      <c r="AJ31" s="26" t="n">
        <f aca="false">IF(Submodel3s!AF4&gt;InputDataB_ModelSpecAssumptions!$E$32,InputDataB_ModelSpecAssumptions!$E$31,AI31+(InputDataB_ModelSpecAssumptions!$E$31-$I31)/(InputDataB_ModelSpecAssumptions!$E$32-InputDataA_GeneralAssumptions!$D$7))</f>
        <v>0.325402706861496</v>
      </c>
      <c r="AK31" s="26" t="n">
        <f aca="false">IF(Submodel3s!AG4&gt;InputDataB_ModelSpecAssumptions!$E$32,InputDataB_ModelSpecAssumptions!$E$31,AJ31+(InputDataB_ModelSpecAssumptions!$E$31-$I31)/(InputDataB_ModelSpecAssumptions!$E$32-InputDataA_GeneralAssumptions!$D$7))</f>
        <v>0.325402706861496</v>
      </c>
      <c r="AL31" s="26" t="n">
        <f aca="false">IF(Submodel3s!AH4&gt;InputDataB_ModelSpecAssumptions!$E$32,InputDataB_ModelSpecAssumptions!$E$31,AK31+(InputDataB_ModelSpecAssumptions!$E$31-$I31)/(InputDataB_ModelSpecAssumptions!$E$32-InputDataA_GeneralAssumptions!$D$7))</f>
        <v>0.325402706861496</v>
      </c>
      <c r="AM31" s="26" t="n">
        <f aca="false">IF(Submodel3s!AI4&gt;InputDataB_ModelSpecAssumptions!$E$32,InputDataB_ModelSpecAssumptions!$E$31,AL31+(InputDataB_ModelSpecAssumptions!$E$31-$I31)/(InputDataB_ModelSpecAssumptions!$E$32-InputDataA_GeneralAssumptions!$D$7))</f>
        <v>0.325402706861496</v>
      </c>
      <c r="AN31" s="26" t="n">
        <f aca="false">IF(Submodel3s!AJ4&gt;InputDataB_ModelSpecAssumptions!$E$32,InputDataB_ModelSpecAssumptions!$E$31,AM31+(InputDataB_ModelSpecAssumptions!$E$31-$I31)/(InputDataB_ModelSpecAssumptions!$E$32-InputDataA_GeneralAssumptions!$D$7))</f>
        <v>0.325402706861496</v>
      </c>
      <c r="AO31" s="26" t="n">
        <f aca="false">IF(Submodel3s!AK4&gt;InputDataB_ModelSpecAssumptions!$E$32,InputDataB_ModelSpecAssumptions!$E$31,AN31+(InputDataB_ModelSpecAssumptions!$E$31-$I31)/(InputDataB_ModelSpecAssumptions!$E$32-InputDataA_GeneralAssumptions!$D$7))</f>
        <v>0.325402706861496</v>
      </c>
      <c r="AP31" s="26" t="n">
        <f aca="false">IF(Submodel3s!AL4&gt;InputDataB_ModelSpecAssumptions!$E$32,InputDataB_ModelSpecAssumptions!$E$31,AO31+(InputDataB_ModelSpecAssumptions!$E$31-$I31)/(InputDataB_ModelSpecAssumptions!$E$32-InputDataA_GeneralAssumptions!$D$7))</f>
        <v>0.325402706861496</v>
      </c>
      <c r="AQ31" s="26" t="n">
        <f aca="false">IF(Submodel3s!AM4&gt;InputDataB_ModelSpecAssumptions!$E$32,InputDataB_ModelSpecAssumptions!$E$31,AP31+(InputDataB_ModelSpecAssumptions!$E$31-$I31)/(InputDataB_ModelSpecAssumptions!$E$32-InputDataA_GeneralAssumptions!$D$7))</f>
        <v>0.325402706861496</v>
      </c>
      <c r="AR31" s="26" t="n">
        <f aca="false">IF(Submodel3s!AN4&gt;InputDataB_ModelSpecAssumptions!$E$32,InputDataB_ModelSpecAssumptions!$E$31,AQ31+(InputDataB_ModelSpecAssumptions!$E$31-$I31)/(InputDataB_ModelSpecAssumptions!$E$32-InputDataA_GeneralAssumptions!$D$7))</f>
        <v>0.325402706861496</v>
      </c>
      <c r="AS31" s="26" t="n">
        <f aca="false">IF(Submodel3s!AO4&gt;InputDataB_ModelSpecAssumptions!$E$32,InputDataB_ModelSpecAssumptions!$E$31,AR31+(InputDataB_ModelSpecAssumptions!$E$31-$I31)/(InputDataB_ModelSpecAssumptions!$E$32-InputDataA_GeneralAssumptions!$D$7))</f>
        <v>0.325402706861496</v>
      </c>
      <c r="AT31" s="26" t="n">
        <f aca="false">IF(Submodel3s!AP4&gt;InputDataB_ModelSpecAssumptions!$E$32,InputDataB_ModelSpecAssumptions!$E$31,AS31+(InputDataB_ModelSpecAssumptions!$E$31-$I31)/(InputDataB_ModelSpecAssumptions!$E$32-InputDataA_GeneralAssumptions!$D$7))</f>
        <v>0.325402706861496</v>
      </c>
      <c r="AU31" s="26" t="n">
        <f aca="false">IF(Submodel3s!AQ4&gt;InputDataB_ModelSpecAssumptions!$E$32,InputDataB_ModelSpecAssumptions!$E$31,AT31+(InputDataB_ModelSpecAssumptions!$E$31-$I31)/(InputDataB_ModelSpecAssumptions!$E$32-InputDataA_GeneralAssumptions!$D$7))</f>
        <v>0.325402706861496</v>
      </c>
      <c r="AV31" s="26" t="n">
        <f aca="false">IF(Submodel3s!AR4&gt;InputDataB_ModelSpecAssumptions!$E$32,InputDataB_ModelSpecAssumptions!$E$31,AU31+(InputDataB_ModelSpecAssumptions!$E$31-$I31)/(InputDataB_ModelSpecAssumptions!$E$32-InputDataA_GeneralAssumptions!$D$7))</f>
        <v>0.325402706861496</v>
      </c>
      <c r="AW31" s="26" t="n">
        <f aca="false">IF(Submodel3s!AS4&gt;InputDataB_ModelSpecAssumptions!$E$32,InputDataB_ModelSpecAssumptions!$E$31,AV31+(InputDataB_ModelSpecAssumptions!$E$31-$I31)/(InputDataB_ModelSpecAssumptions!$E$32-InputDataA_GeneralAssumptions!$D$7))</f>
        <v>0.325402706861496</v>
      </c>
      <c r="AX31" s="26" t="n">
        <f aca="false">IF(Submodel3s!AT4&gt;InputDataB_ModelSpecAssumptions!$E$32,InputDataB_ModelSpecAssumptions!$E$31,AW31+(InputDataB_ModelSpecAssumptions!$E$31-$I31)/(InputDataB_ModelSpecAssumptions!$E$32-InputDataA_GeneralAssumptions!$D$7))</f>
        <v>0.325402706861496</v>
      </c>
      <c r="AY31" s="26" t="n">
        <f aca="false">IF(Submodel3s!AU4&gt;InputDataB_ModelSpecAssumptions!$E$32,InputDataB_ModelSpecAssumptions!$E$31,AX31+(InputDataB_ModelSpecAssumptions!$E$31-$I31)/(InputDataB_ModelSpecAssumptions!$E$32-InputDataA_GeneralAssumptions!$D$7))</f>
        <v>0.325402706861496</v>
      </c>
      <c r="AZ31" s="26" t="n">
        <f aca="false">IF(Submodel3s!AV4&gt;InputDataB_ModelSpecAssumptions!$E$32,InputDataB_ModelSpecAssumptions!$E$31,AY31+(InputDataB_ModelSpecAssumptions!$E$31-$I31)/(InputDataB_ModelSpecAssumptions!$E$32-InputDataA_GeneralAssumptions!$D$7))</f>
        <v>0.325402706861496</v>
      </c>
      <c r="BA31" s="26" t="n">
        <f aca="false">IF(Submodel3s!AW4&gt;InputDataB_ModelSpecAssumptions!$E$32,InputDataB_ModelSpecAssumptions!$E$31,AZ31+(InputDataB_ModelSpecAssumptions!$E$31-$I31)/(InputDataB_ModelSpecAssumptions!$E$32-InputDataA_GeneralAssumptions!$D$7))</f>
        <v>0.325402706861496</v>
      </c>
      <c r="BB31" s="26" t="n">
        <f aca="false">IF(Submodel3s!AX4&gt;InputDataB_ModelSpecAssumptions!$E$32,InputDataB_ModelSpecAssumptions!$E$31,BA31+(InputDataB_ModelSpecAssumptions!$E$31-$I31)/(InputDataB_ModelSpecAssumptions!$E$32-InputDataA_GeneralAssumptions!$D$7))</f>
        <v>0.325402706861496</v>
      </c>
      <c r="BC31" s="26" t="n">
        <f aca="false">IF(Submodel3s!AY4&gt;InputDataB_ModelSpecAssumptions!$E$32,InputDataB_ModelSpecAssumptions!$E$31,BB31+(InputDataB_ModelSpecAssumptions!$E$31-$I31)/(InputDataB_ModelSpecAssumptions!$E$32-InputDataA_GeneralAssumptions!$D$7))</f>
        <v>0.325402706861496</v>
      </c>
      <c r="BD31" s="26" t="n">
        <f aca="false">IF(Submodel3s!AZ4&gt;InputDataB_ModelSpecAssumptions!$E$32,InputDataB_ModelSpecAssumptions!$E$31,BC31+(InputDataB_ModelSpecAssumptions!$E$31-$I31)/(InputDataB_ModelSpecAssumptions!$E$32-InputDataA_GeneralAssumptions!$D$7))</f>
        <v>0.325402706861496</v>
      </c>
      <c r="BE31" s="26" t="n">
        <f aca="false">IF(Submodel3s!BA4&gt;InputDataB_ModelSpecAssumptions!$E$32,InputDataB_ModelSpecAssumptions!$E$31,BD31+(InputDataB_ModelSpecAssumptions!$E$31-$I31)/(InputDataB_ModelSpecAssumptions!$E$32-InputDataA_GeneralAssumptions!$D$7))</f>
        <v>0.325402706861496</v>
      </c>
      <c r="BF31" s="26" t="n">
        <f aca="false">IF(Submodel3s!BB4&gt;InputDataB_ModelSpecAssumptions!$E$32,InputDataB_ModelSpecAssumptions!$E$31,BE31+(InputDataB_ModelSpecAssumptions!$E$31-$I31)/(InputDataB_ModelSpecAssumptions!$E$32-InputDataA_GeneralAssumptions!$D$7))</f>
        <v>0.325402706861496</v>
      </c>
      <c r="BG31" s="26" t="n">
        <f aca="false">IF(Submodel3s!BC4&gt;InputDataB_ModelSpecAssumptions!$E$32,InputDataB_ModelSpecAssumptions!$E$31,BF31+(InputDataB_ModelSpecAssumptions!$E$31-$I31)/(InputDataB_ModelSpecAssumptions!$E$32-InputDataA_GeneralAssumptions!$D$7))</f>
        <v>0.325402706861496</v>
      </c>
      <c r="BH31" s="26" t="n">
        <f aca="false">IF(Submodel3s!BD4&gt;InputDataB_ModelSpecAssumptions!$E$32,InputDataB_ModelSpecAssumptions!$E$31,BG31+(InputDataB_ModelSpecAssumptions!$E$31-$I31)/(InputDataB_ModelSpecAssumptions!$E$32-InputDataA_GeneralAssumptions!$D$7))</f>
        <v>0.325402706861496</v>
      </c>
      <c r="BI31" s="26" t="n">
        <f aca="false">IF(Submodel3s!BE4&gt;InputDataB_ModelSpecAssumptions!$E$32,InputDataB_ModelSpecAssumptions!$E$31,BH31+(InputDataB_ModelSpecAssumptions!$E$31-$I31)/(InputDataB_ModelSpecAssumptions!$E$32-InputDataA_GeneralAssumptions!$D$7))</f>
        <v>0.325402706861496</v>
      </c>
      <c r="BJ31" s="26" t="n">
        <f aca="false">IF(Submodel3s!BF4&gt;InputDataB_ModelSpecAssumptions!$E$32,InputDataB_ModelSpecAssumptions!$E$31,BI31+(InputDataB_ModelSpecAssumptions!$E$31-$I31)/(InputDataB_ModelSpecAssumptions!$E$32-InputDataA_GeneralAssumptions!$D$7))</f>
        <v>0.325402706861496</v>
      </c>
      <c r="BK31" s="26" t="n">
        <f aca="false">IF(Submodel3s!BG4&gt;InputDataB_ModelSpecAssumptions!$E$32,InputDataB_ModelSpecAssumptions!$E$31,BJ31+(InputDataB_ModelSpecAssumptions!$E$31-$I31)/(InputDataB_ModelSpecAssumptions!$E$32-InputDataA_GeneralAssumptions!$D$7))</f>
        <v>0.325402706861496</v>
      </c>
      <c r="BL31" s="26" t="n">
        <f aca="false">IF(Submodel3s!BH4&gt;InputDataB_ModelSpecAssumptions!$E$32,InputDataB_ModelSpecAssumptions!$E$31,BK31+(InputDataB_ModelSpecAssumptions!$E$31-$I31)/(InputDataB_ModelSpecAssumptions!$E$32-InputDataA_GeneralAssumptions!$D$7))</f>
        <v>0.325402706861496</v>
      </c>
      <c r="BM31" s="26" t="n">
        <f aca="false">IF(Submodel3s!BI4&gt;InputDataB_ModelSpecAssumptions!$E$32,InputDataB_ModelSpecAssumptions!$E$31,BL31+(InputDataB_ModelSpecAssumptions!$E$31-$I31)/(InputDataB_ModelSpecAssumptions!$E$32-InputDataA_GeneralAssumptions!$D$7))</f>
        <v>0.325402706861496</v>
      </c>
      <c r="BN31" s="26" t="n">
        <f aca="false">IF(Submodel3s!BJ4&gt;InputDataB_ModelSpecAssumptions!$E$32,InputDataB_ModelSpecAssumptions!$E$31,BM31+(InputDataB_ModelSpecAssumptions!$E$31-$I31)/(InputDataB_ModelSpecAssumptions!$E$32-InputDataA_GeneralAssumptions!$D$7))</f>
        <v>0.325402706861496</v>
      </c>
      <c r="BO31" s="26" t="n">
        <f aca="false">IF(Submodel3s!BK4&gt;InputDataB_ModelSpecAssumptions!$E$32,InputDataB_ModelSpecAssumptions!$E$31,BN31+(InputDataB_ModelSpecAssumptions!$E$31-$I31)/(InputDataB_ModelSpecAssumptions!$E$32-InputDataA_GeneralAssumptions!$D$7))</f>
        <v>0.325402706861496</v>
      </c>
      <c r="BP31" s="26" t="n">
        <f aca="false">IF(Submodel3s!BL4&gt;InputDataB_ModelSpecAssumptions!$E$32,InputDataB_ModelSpecAssumptions!$E$31,BO31+(InputDataB_ModelSpecAssumptions!$E$31-$I31)/(InputDataB_ModelSpecAssumptions!$E$32-InputDataA_GeneralAssumptions!$D$7))</f>
        <v>0.325402706861496</v>
      </c>
      <c r="BQ31" s="26" t="n">
        <f aca="false">IF(Submodel3s!BM4&gt;InputDataB_ModelSpecAssumptions!$E$32,InputDataB_ModelSpecAssumptions!$E$31,BP31+(InputDataB_ModelSpecAssumptions!$E$31-$I31)/(InputDataB_ModelSpecAssumptions!$E$32-InputDataA_GeneralAssumptions!$D$7))</f>
        <v>0.325402706861496</v>
      </c>
      <c r="BR31" s="26" t="n">
        <f aca="false">IF(Submodel3s!BN4&gt;InputDataB_ModelSpecAssumptions!$E$32,InputDataB_ModelSpecAssumptions!$E$31,BQ31+(InputDataB_ModelSpecAssumptions!$E$31-$I31)/(InputDataB_ModelSpecAssumptions!$E$32-InputDataA_GeneralAssumptions!$D$7))</f>
        <v>0.325402706861496</v>
      </c>
      <c r="BS31" s="26" t="n">
        <f aca="false">IF(Submodel3s!BO4&gt;InputDataB_ModelSpecAssumptions!$E$32,InputDataB_ModelSpecAssumptions!$E$31,BR31+(InputDataB_ModelSpecAssumptions!$E$31-$I31)/(InputDataB_ModelSpecAssumptions!$E$32-InputDataA_GeneralAssumptions!$D$7))</f>
        <v>0.325402706861496</v>
      </c>
      <c r="BT31" s="26" t="n">
        <f aca="false">IF(Submodel3s!BP4&gt;InputDataB_ModelSpecAssumptions!$E$32,InputDataB_ModelSpecAssumptions!$E$31,BS31+(InputDataB_ModelSpecAssumptions!$E$31-$I31)/(InputDataB_ModelSpecAssumptions!$E$32-InputDataA_GeneralAssumptions!$D$7))</f>
        <v>0.325402706861496</v>
      </c>
      <c r="BU31" s="26" t="n">
        <f aca="false">IF(Submodel3s!BQ4&gt;InputDataB_ModelSpecAssumptions!$E$32,InputDataB_ModelSpecAssumptions!$E$31,BT31+(InputDataB_ModelSpecAssumptions!$E$31-$I31)/(InputDataB_ModelSpecAssumptions!$E$32-InputDataA_GeneralAssumptions!$D$7))</f>
        <v>0.325402706861496</v>
      </c>
      <c r="BV31" s="26" t="n">
        <f aca="false">IF(Submodel3s!BR4&gt;InputDataB_ModelSpecAssumptions!$E$32,InputDataB_ModelSpecAssumptions!$E$31,BU31+(InputDataB_ModelSpecAssumptions!$E$31-$I31)/(InputDataB_ModelSpecAssumptions!$E$32-InputDataA_GeneralAssumptions!$D$7))</f>
        <v>0.325402706861496</v>
      </c>
      <c r="BW31" s="26" t="n">
        <f aca="false">IF(Submodel3s!BS4&gt;InputDataB_ModelSpecAssumptions!$E$32,InputDataB_ModelSpecAssumptions!$E$31,BV31+(InputDataB_ModelSpecAssumptions!$E$31-$I31)/(InputDataB_ModelSpecAssumptions!$E$32-InputDataA_GeneralAssumptions!$D$7))</f>
        <v>0.325402706861496</v>
      </c>
    </row>
    <row r="32" customFormat="false" ht="15.75" hidden="false" customHeight="false" outlineLevel="0" collapsed="false">
      <c r="B32" s="326" t="s">
        <v>263</v>
      </c>
      <c r="C32" s="327" t="s">
        <v>94</v>
      </c>
      <c r="D32" s="137" t="n">
        <v>2030</v>
      </c>
      <c r="E32" s="56" t="n">
        <f aca="false">D32</f>
        <v>2030</v>
      </c>
      <c r="F32" s="136"/>
      <c r="G32" s="132" t="s">
        <v>132</v>
      </c>
      <c r="H32" s="112" t="str">
        <f aca="false">H31</f>
        <v>(e.g. 0.40)</v>
      </c>
      <c r="I32" s="115" t="n">
        <f aca="false">IF(VLOOKUP(InputDataB_ModelSpecAssumptions!$D$30,DataSummary!$A$111:$B$112,2,FALSE())=1,I30,I31)</f>
        <v>0.325402706861496</v>
      </c>
      <c r="J32" s="115" t="n">
        <f aca="false">IF(VLOOKUP(InputDataB_ModelSpecAssumptions!$D$30,DataSummary!$A$111:$B$112,2,FALSE())=1,J30,J31)</f>
        <v>0.325402706861496</v>
      </c>
      <c r="K32" s="115" t="n">
        <f aca="false">IF(VLOOKUP(InputDataB_ModelSpecAssumptions!$D$30,DataSummary!$A$111:$B$112,2,FALSE())=1,K30,K31)</f>
        <v>0.325402706861496</v>
      </c>
      <c r="L32" s="115" t="n">
        <f aca="false">IF(VLOOKUP(InputDataB_ModelSpecAssumptions!$D$30,DataSummary!$A$111:$B$112,2,FALSE())=1,L30,L31)</f>
        <v>0.325402706861496</v>
      </c>
      <c r="M32" s="115" t="n">
        <f aca="false">IF(VLOOKUP(InputDataB_ModelSpecAssumptions!$D$30,DataSummary!$A$111:$B$112,2,FALSE())=1,M30,M31)</f>
        <v>0.325402706861496</v>
      </c>
      <c r="N32" s="115" t="n">
        <f aca="false">IF(VLOOKUP(InputDataB_ModelSpecAssumptions!$D$30,DataSummary!$A$111:$B$112,2,FALSE())=1,N30,N31)</f>
        <v>0.325402706861496</v>
      </c>
      <c r="O32" s="115" t="n">
        <f aca="false">IF(VLOOKUP(InputDataB_ModelSpecAssumptions!$D$30,DataSummary!$A$111:$B$112,2,FALSE())=1,O30,O31)</f>
        <v>0.325402706861496</v>
      </c>
      <c r="P32" s="115" t="n">
        <f aca="false">IF(VLOOKUP(InputDataB_ModelSpecAssumptions!$D$30,DataSummary!$A$111:$B$112,2,FALSE())=1,P30,P31)</f>
        <v>0.325402706861496</v>
      </c>
      <c r="Q32" s="115" t="n">
        <f aca="false">IF(VLOOKUP(InputDataB_ModelSpecAssumptions!$D$30,DataSummary!$A$111:$B$112,2,FALSE())=1,Q30,Q31)</f>
        <v>0.325402706861496</v>
      </c>
      <c r="R32" s="115" t="n">
        <f aca="false">IF(VLOOKUP(InputDataB_ModelSpecAssumptions!$D$30,DataSummary!$A$111:$B$112,2,FALSE())=1,R30,R31)</f>
        <v>0.325402706861496</v>
      </c>
      <c r="S32" s="115" t="n">
        <f aca="false">IF(VLOOKUP(InputDataB_ModelSpecAssumptions!$D$30,DataSummary!$A$111:$B$112,2,FALSE())=1,S30,S31)</f>
        <v>0.325402706861496</v>
      </c>
      <c r="T32" s="115" t="n">
        <f aca="false">IF(VLOOKUP(InputDataB_ModelSpecAssumptions!$D$30,DataSummary!$A$111:$B$112,2,FALSE())=1,T30,T31)</f>
        <v>0.325402706861496</v>
      </c>
      <c r="U32" s="115" t="n">
        <f aca="false">IF(VLOOKUP(InputDataB_ModelSpecAssumptions!$D$30,DataSummary!$A$111:$B$112,2,FALSE())=1,U30,U31)</f>
        <v>0.325402706861496</v>
      </c>
      <c r="V32" s="115" t="n">
        <f aca="false">IF(VLOOKUP(InputDataB_ModelSpecAssumptions!$D$30,DataSummary!$A$111:$B$112,2,FALSE())=1,V30,V31)</f>
        <v>0.325402706861496</v>
      </c>
      <c r="W32" s="115" t="n">
        <f aca="false">IF(VLOOKUP(InputDataB_ModelSpecAssumptions!$D$30,DataSummary!$A$111:$B$112,2,FALSE())=1,W30,W31)</f>
        <v>0.325402706861496</v>
      </c>
      <c r="X32" s="115" t="n">
        <f aca="false">IF(VLOOKUP(InputDataB_ModelSpecAssumptions!$D$30,DataSummary!$A$111:$B$112,2,FALSE())=1,X30,X31)</f>
        <v>0.325402706861496</v>
      </c>
      <c r="Y32" s="115" t="n">
        <f aca="false">IF(VLOOKUP(InputDataB_ModelSpecAssumptions!$D$30,DataSummary!$A$111:$B$112,2,FALSE())=1,Y30,Y31)</f>
        <v>0.325402706861496</v>
      </c>
      <c r="Z32" s="115" t="n">
        <f aca="false">IF(VLOOKUP(InputDataB_ModelSpecAssumptions!$D$30,DataSummary!$A$111:$B$112,2,FALSE())=1,Z30,Z31)</f>
        <v>0.325402706861496</v>
      </c>
      <c r="AA32" s="115" t="n">
        <f aca="false">IF(VLOOKUP(InputDataB_ModelSpecAssumptions!$D$30,DataSummary!$A$111:$B$112,2,FALSE())=1,AA30,AA31)</f>
        <v>0.325402706861496</v>
      </c>
      <c r="AB32" s="115" t="n">
        <f aca="false">IF(VLOOKUP(InputDataB_ModelSpecAssumptions!$D$30,DataSummary!$A$111:$B$112,2,FALSE())=1,AB30,AB31)</f>
        <v>0.325402706861496</v>
      </c>
      <c r="AC32" s="115" t="n">
        <f aca="false">IF(VLOOKUP(InputDataB_ModelSpecAssumptions!$D$30,DataSummary!$A$111:$B$112,2,FALSE())=1,AC30,AC31)</f>
        <v>0.325402706861496</v>
      </c>
      <c r="AD32" s="115" t="n">
        <f aca="false">IF(VLOOKUP(InputDataB_ModelSpecAssumptions!$D$30,DataSummary!$A$111:$B$112,2,FALSE())=1,AD30,AD31)</f>
        <v>0.325402706861496</v>
      </c>
      <c r="AE32" s="115" t="n">
        <f aca="false">IF(VLOOKUP(InputDataB_ModelSpecAssumptions!$D$30,DataSummary!$A$111:$B$112,2,FALSE())=1,AE30,AE31)</f>
        <v>0.325402706861496</v>
      </c>
      <c r="AF32" s="115" t="n">
        <f aca="false">IF(VLOOKUP(InputDataB_ModelSpecAssumptions!$D$30,DataSummary!$A$111:$B$112,2,FALSE())=1,AF30,AF31)</f>
        <v>0.325402706861496</v>
      </c>
      <c r="AG32" s="115" t="n">
        <f aca="false">IF(VLOOKUP(InputDataB_ModelSpecAssumptions!$D$30,DataSummary!$A$111:$B$112,2,FALSE())=1,AG30,AG31)</f>
        <v>0.325402706861496</v>
      </c>
      <c r="AH32" s="115" t="n">
        <f aca="false">IF(VLOOKUP(InputDataB_ModelSpecAssumptions!$D$30,DataSummary!$A$111:$B$112,2,FALSE())=1,AH30,AH31)</f>
        <v>0.325402706861496</v>
      </c>
      <c r="AI32" s="115" t="n">
        <f aca="false">IF(VLOOKUP(InputDataB_ModelSpecAssumptions!$D$30,DataSummary!$A$111:$B$112,2,FALSE())=1,AI30,AI31)</f>
        <v>0.325402706861496</v>
      </c>
      <c r="AJ32" s="115" t="n">
        <f aca="false">IF(VLOOKUP(InputDataB_ModelSpecAssumptions!$D$30,DataSummary!$A$111:$B$112,2,FALSE())=1,AJ30,AJ31)</f>
        <v>0.325402706861496</v>
      </c>
      <c r="AK32" s="115" t="n">
        <f aca="false">IF(VLOOKUP(InputDataB_ModelSpecAssumptions!$D$30,DataSummary!$A$111:$B$112,2,FALSE())=1,AK30,AK31)</f>
        <v>0.325402706861496</v>
      </c>
      <c r="AL32" s="115" t="n">
        <f aca="false">IF(VLOOKUP(InputDataB_ModelSpecAssumptions!$D$30,DataSummary!$A$111:$B$112,2,FALSE())=1,AL30,AL31)</f>
        <v>0.325402706861496</v>
      </c>
      <c r="AM32" s="115" t="n">
        <f aca="false">IF(VLOOKUP(InputDataB_ModelSpecAssumptions!$D$30,DataSummary!$A$111:$B$112,2,FALSE())=1,AM30,AM31)</f>
        <v>0.325402706861496</v>
      </c>
      <c r="AN32" s="115" t="n">
        <f aca="false">IF(VLOOKUP(InputDataB_ModelSpecAssumptions!$D$30,DataSummary!$A$111:$B$112,2,FALSE())=1,AN30,AN31)</f>
        <v>0.325402706861496</v>
      </c>
      <c r="AO32" s="115" t="n">
        <f aca="false">IF(VLOOKUP(InputDataB_ModelSpecAssumptions!$D$30,DataSummary!$A$111:$B$112,2,FALSE())=1,AO30,AO31)</f>
        <v>0.325402706861496</v>
      </c>
      <c r="AP32" s="115" t="n">
        <f aca="false">IF(VLOOKUP(InputDataB_ModelSpecAssumptions!$D$30,DataSummary!$A$111:$B$112,2,FALSE())=1,AP30,AP31)</f>
        <v>0.325402706861496</v>
      </c>
      <c r="AQ32" s="115" t="n">
        <f aca="false">IF(VLOOKUP(InputDataB_ModelSpecAssumptions!$D$30,DataSummary!$A$111:$B$112,2,FALSE())=1,AQ30,AQ31)</f>
        <v>0.325402706861496</v>
      </c>
      <c r="AR32" s="115" t="n">
        <f aca="false">IF(VLOOKUP(InputDataB_ModelSpecAssumptions!$D$30,DataSummary!$A$111:$B$112,2,FALSE())=1,AR30,AR31)</f>
        <v>0.325402706861496</v>
      </c>
      <c r="AS32" s="115" t="n">
        <f aca="false">IF(VLOOKUP(InputDataB_ModelSpecAssumptions!$D$30,DataSummary!$A$111:$B$112,2,FALSE())=1,AS30,AS31)</f>
        <v>0.325402706861496</v>
      </c>
      <c r="AT32" s="115" t="n">
        <f aca="false">IF(VLOOKUP(InputDataB_ModelSpecAssumptions!$D$30,DataSummary!$A$111:$B$112,2,FALSE())=1,AT30,AT31)</f>
        <v>0.325402706861496</v>
      </c>
      <c r="AU32" s="115" t="n">
        <f aca="false">IF(VLOOKUP(InputDataB_ModelSpecAssumptions!$D$30,DataSummary!$A$111:$B$112,2,FALSE())=1,AU30,AU31)</f>
        <v>0.325402706861496</v>
      </c>
      <c r="AV32" s="115" t="n">
        <f aca="false">IF(VLOOKUP(InputDataB_ModelSpecAssumptions!$D$30,DataSummary!$A$111:$B$112,2,FALSE())=1,AV30,AV31)</f>
        <v>0.325402706861496</v>
      </c>
      <c r="AW32" s="115" t="n">
        <f aca="false">IF(VLOOKUP(InputDataB_ModelSpecAssumptions!$D$30,DataSummary!$A$111:$B$112,2,FALSE())=1,AW30,AW31)</f>
        <v>0.325402706861496</v>
      </c>
      <c r="AX32" s="115" t="n">
        <f aca="false">IF(VLOOKUP(InputDataB_ModelSpecAssumptions!$D$30,DataSummary!$A$111:$B$112,2,FALSE())=1,AX30,AX31)</f>
        <v>0.325402706861496</v>
      </c>
      <c r="AY32" s="115" t="n">
        <f aca="false">IF(VLOOKUP(InputDataB_ModelSpecAssumptions!$D$30,DataSummary!$A$111:$B$112,2,FALSE())=1,AY30,AY31)</f>
        <v>0.325402706861496</v>
      </c>
      <c r="AZ32" s="115" t="n">
        <f aca="false">IF(VLOOKUP(InputDataB_ModelSpecAssumptions!$D$30,DataSummary!$A$111:$B$112,2,FALSE())=1,AZ30,AZ31)</f>
        <v>0.325402706861496</v>
      </c>
      <c r="BA32" s="115" t="n">
        <f aca="false">IF(VLOOKUP(InputDataB_ModelSpecAssumptions!$D$30,DataSummary!$A$111:$B$112,2,FALSE())=1,BA30,BA31)</f>
        <v>0.325402706861496</v>
      </c>
      <c r="BB32" s="115" t="n">
        <f aca="false">IF(VLOOKUP(InputDataB_ModelSpecAssumptions!$D$30,DataSummary!$A$111:$B$112,2,FALSE())=1,BB30,BB31)</f>
        <v>0.325402706861496</v>
      </c>
      <c r="BC32" s="115" t="n">
        <f aca="false">IF(VLOOKUP(InputDataB_ModelSpecAssumptions!$D$30,DataSummary!$A$111:$B$112,2,FALSE())=1,BC30,BC31)</f>
        <v>0.325402706861496</v>
      </c>
      <c r="BD32" s="115" t="n">
        <f aca="false">IF(VLOOKUP(InputDataB_ModelSpecAssumptions!$D$30,DataSummary!$A$111:$B$112,2,FALSE())=1,BD30,BD31)</f>
        <v>0.325402706861496</v>
      </c>
      <c r="BE32" s="115" t="n">
        <f aca="false">IF(VLOOKUP(InputDataB_ModelSpecAssumptions!$D$30,DataSummary!$A$111:$B$112,2,FALSE())=1,BE30,BE31)</f>
        <v>0.325402706861496</v>
      </c>
      <c r="BF32" s="115" t="n">
        <f aca="false">IF(VLOOKUP(InputDataB_ModelSpecAssumptions!$D$30,DataSummary!$A$111:$B$112,2,FALSE())=1,BF30,BF31)</f>
        <v>0.325402706861496</v>
      </c>
      <c r="BG32" s="115" t="n">
        <f aca="false">IF(VLOOKUP(InputDataB_ModelSpecAssumptions!$D$30,DataSummary!$A$111:$B$112,2,FALSE())=1,BG30,BG31)</f>
        <v>0.325402706861496</v>
      </c>
      <c r="BH32" s="115" t="n">
        <f aca="false">IF(VLOOKUP(InputDataB_ModelSpecAssumptions!$D$30,DataSummary!$A$111:$B$112,2,FALSE())=1,BH30,BH31)</f>
        <v>0.325402706861496</v>
      </c>
      <c r="BI32" s="115" t="n">
        <f aca="false">IF(VLOOKUP(InputDataB_ModelSpecAssumptions!$D$30,DataSummary!$A$111:$B$112,2,FALSE())=1,BI30,BI31)</f>
        <v>0.325402706861496</v>
      </c>
      <c r="BJ32" s="115" t="n">
        <f aca="false">IF(VLOOKUP(InputDataB_ModelSpecAssumptions!$D$30,DataSummary!$A$111:$B$112,2,FALSE())=1,BJ30,BJ31)</f>
        <v>0.325402706861496</v>
      </c>
      <c r="BK32" s="115" t="n">
        <f aca="false">IF(VLOOKUP(InputDataB_ModelSpecAssumptions!$D$30,DataSummary!$A$111:$B$112,2,FALSE())=1,BK30,BK31)</f>
        <v>0.325402706861496</v>
      </c>
      <c r="BL32" s="115" t="n">
        <f aca="false">IF(VLOOKUP(InputDataB_ModelSpecAssumptions!$D$30,DataSummary!$A$111:$B$112,2,FALSE())=1,BL30,BL31)</f>
        <v>0.325402706861496</v>
      </c>
      <c r="BM32" s="115" t="n">
        <f aca="false">IF(VLOOKUP(InputDataB_ModelSpecAssumptions!$D$30,DataSummary!$A$111:$B$112,2,FALSE())=1,BM30,BM31)</f>
        <v>0.325402706861496</v>
      </c>
      <c r="BN32" s="115" t="n">
        <f aca="false">IF(VLOOKUP(InputDataB_ModelSpecAssumptions!$D$30,DataSummary!$A$111:$B$112,2,FALSE())=1,BN30,BN31)</f>
        <v>0.325402706861496</v>
      </c>
      <c r="BO32" s="115" t="n">
        <f aca="false">IF(VLOOKUP(InputDataB_ModelSpecAssumptions!$D$30,DataSummary!$A$111:$B$112,2,FALSE())=1,BO30,BO31)</f>
        <v>0.325402706861496</v>
      </c>
      <c r="BP32" s="115" t="n">
        <f aca="false">IF(VLOOKUP(InputDataB_ModelSpecAssumptions!$D$30,DataSummary!$A$111:$B$112,2,FALSE())=1,BP30,BP31)</f>
        <v>0.325402706861496</v>
      </c>
      <c r="BQ32" s="115" t="n">
        <f aca="false">IF(VLOOKUP(InputDataB_ModelSpecAssumptions!$D$30,DataSummary!$A$111:$B$112,2,FALSE())=1,BQ30,BQ31)</f>
        <v>0.325402706861496</v>
      </c>
      <c r="BR32" s="115" t="n">
        <f aca="false">IF(VLOOKUP(InputDataB_ModelSpecAssumptions!$D$30,DataSummary!$A$111:$B$112,2,FALSE())=1,BR30,BR31)</f>
        <v>0.325402706861496</v>
      </c>
      <c r="BS32" s="115" t="n">
        <f aca="false">IF(VLOOKUP(InputDataB_ModelSpecAssumptions!$D$30,DataSummary!$A$111:$B$112,2,FALSE())=1,BS30,BS31)</f>
        <v>0.325402706861496</v>
      </c>
      <c r="BT32" s="115" t="n">
        <f aca="false">IF(VLOOKUP(InputDataB_ModelSpecAssumptions!$D$30,DataSummary!$A$111:$B$112,2,FALSE())=1,BT30,BT31)</f>
        <v>0.325402706861496</v>
      </c>
      <c r="BU32" s="115" t="n">
        <f aca="false">IF(VLOOKUP(InputDataB_ModelSpecAssumptions!$D$30,DataSummary!$A$111:$B$112,2,FALSE())=1,BU30,BU31)</f>
        <v>0.325402706861496</v>
      </c>
      <c r="BV32" s="115" t="n">
        <f aca="false">IF(VLOOKUP(InputDataB_ModelSpecAssumptions!$D$30,DataSummary!$A$111:$B$112,2,FALSE())=1,BV30,BV31)</f>
        <v>0.325402706861496</v>
      </c>
      <c r="BW32" s="115" t="n">
        <f aca="false">IF(VLOOKUP(InputDataB_ModelSpecAssumptions!$D$30,DataSummary!$A$111:$B$112,2,FALSE())=1,BW30,BW31)</f>
        <v>0.325402706861496</v>
      </c>
    </row>
    <row r="33" customFormat="false" ht="15.75" hidden="false" customHeight="false" outlineLevel="0" collapsed="false">
      <c r="D33" s="13"/>
      <c r="E33" s="13"/>
    </row>
  </sheetData>
  <mergeCells count="14">
    <mergeCell ref="F4:F6"/>
    <mergeCell ref="D5:E5"/>
    <mergeCell ref="D8:E8"/>
    <mergeCell ref="F8:F10"/>
    <mergeCell ref="F13:F15"/>
    <mergeCell ref="D14:E14"/>
    <mergeCell ref="F19:F21"/>
    <mergeCell ref="D20:E20"/>
    <mergeCell ref="D21:E21"/>
    <mergeCell ref="B25:E25"/>
    <mergeCell ref="F26:F28"/>
    <mergeCell ref="D27:E27"/>
    <mergeCell ref="D30:E30"/>
    <mergeCell ref="F30:F32"/>
  </mergeCells>
  <conditionalFormatting sqref="D16:E16">
    <cfRule type="expression" priority="2" aboveAverage="0" equalAverage="0" bottom="0" percent="0" rank="0" text="" dxfId="98">
      <formula>$D$20="GNI PC Level"</formula>
    </cfRule>
    <cfRule type="expression" priority="3" aboveAverage="0" equalAverage="0" bottom="0" percent="0" rank="0" text="" dxfId="99">
      <formula>$D$20="GDP PC Level"</formula>
    </cfRule>
  </conditionalFormatting>
  <conditionalFormatting sqref="I27:BW27 I31:BW31">
    <cfRule type="expression" priority="4" aboveAverage="0" equalAverage="0" bottom="0" percent="0" rank="0" text="" dxfId="100">
      <formula>$D$30="Manual"</formula>
    </cfRule>
  </conditionalFormatting>
  <conditionalFormatting sqref="I26:BW26 I30:BW30">
    <cfRule type="expression" priority="5" aboveAverage="0" equalAverage="0" bottom="0" percent="0" rank="0" text="" dxfId="101">
      <formula>$D$30="Automatic"</formula>
    </cfRule>
  </conditionalFormatting>
  <conditionalFormatting sqref="I13:BW13 I19:BW19">
    <cfRule type="expression" priority="6" aboveAverage="0" equalAverage="0" bottom="0" percent="0" rank="0" text="" dxfId="102">
      <formula>$D$21="Automatic"</formula>
    </cfRule>
  </conditionalFormatting>
  <conditionalFormatting sqref="I5:BW5 I9:BW9">
    <cfRule type="expression" priority="7" aboveAverage="0" equalAverage="0" bottom="0" percent="0" rank="0" text="" dxfId="103">
      <formula>$D$8="Manual"</formula>
    </cfRule>
  </conditionalFormatting>
  <conditionalFormatting sqref="I4:BW4 I8:BW8">
    <cfRule type="expression" priority="8" aboveAverage="0" equalAverage="0" bottom="0" percent="0" rank="0" text="" dxfId="104">
      <formula>$D$8="Automatic"</formula>
    </cfRule>
  </conditionalFormatting>
  <conditionalFormatting sqref="G30">
    <cfRule type="expression" priority="9" aboveAverage="0" equalAverage="0" bottom="0" percent="0" rank="0" text="" dxfId="105">
      <formula>$D$30="Manual"</formula>
    </cfRule>
  </conditionalFormatting>
  <conditionalFormatting sqref="G31">
    <cfRule type="expression" priority="10" aboveAverage="0" equalAverage="0" bottom="0" percent="0" rank="0" text="" dxfId="106">
      <formula>$D$30="Automatic"</formula>
    </cfRule>
  </conditionalFormatting>
  <conditionalFormatting sqref="G26">
    <cfRule type="expression" priority="11" aboveAverage="0" equalAverage="0" bottom="0" percent="0" rank="0" text="" dxfId="107">
      <formula>$D$30="Manual"</formula>
    </cfRule>
  </conditionalFormatting>
  <conditionalFormatting sqref="G27">
    <cfRule type="expression" priority="12" aboveAverage="0" equalAverage="0" bottom="0" percent="0" rank="0" text="" dxfId="108">
      <formula>$D$30="Automatic"</formula>
    </cfRule>
  </conditionalFormatting>
  <conditionalFormatting sqref="G19">
    <cfRule type="expression" priority="13" aboveAverage="0" equalAverage="0" bottom="0" percent="0" rank="0" text="" dxfId="109">
      <formula>$D$21="Manual"</formula>
    </cfRule>
  </conditionalFormatting>
  <conditionalFormatting sqref="G20">
    <cfRule type="expression" priority="14" aboveAverage="0" equalAverage="0" bottom="0" percent="0" rank="0" text="" dxfId="110">
      <formula>$D$21="Automatic"</formula>
    </cfRule>
  </conditionalFormatting>
  <conditionalFormatting sqref="G13">
    <cfRule type="expression" priority="15" aboveAverage="0" equalAverage="0" bottom="0" percent="0" rank="0" text="" dxfId="111">
      <formula>$D$21="Manual"</formula>
    </cfRule>
  </conditionalFormatting>
  <conditionalFormatting sqref="G14">
    <cfRule type="expression" priority="16" aboveAverage="0" equalAverage="0" bottom="0" percent="0" rank="0" text="" dxfId="112">
      <formula>$D$21="Automatic"</formula>
    </cfRule>
  </conditionalFormatting>
  <conditionalFormatting sqref="G8">
    <cfRule type="expression" priority="17" aboveAverage="0" equalAverage="0" bottom="0" percent="0" rank="0" text="" dxfId="113">
      <formula>$D$8="Manual"</formula>
    </cfRule>
  </conditionalFormatting>
  <conditionalFormatting sqref="G9">
    <cfRule type="expression" priority="18" aboveAverage="0" equalAverage="0" bottom="0" percent="0" rank="0" text="" dxfId="114">
      <formula>$D$8="Automatic"</formula>
    </cfRule>
  </conditionalFormatting>
  <conditionalFormatting sqref="G4">
    <cfRule type="expression" priority="19" aboveAverage="0" equalAverage="0" bottom="0" percent="0" rank="0" text="" dxfId="115">
      <formula>$D$8="Manual"</formula>
    </cfRule>
  </conditionalFormatting>
  <conditionalFormatting sqref="G5">
    <cfRule type="expression" priority="20" aboveAverage="0" equalAverage="0" bottom="0" percent="0" rank="0" text="" dxfId="116">
      <formula>$D$8="Automatic"</formula>
    </cfRule>
  </conditionalFormatting>
  <dataValidations count="6">
    <dataValidation allowBlank="true" errorStyle="stop" operator="between" showDropDown="false" showErrorMessage="true" showInputMessage="true" sqref="D8:E8 D21:E21 D30:E30" type="list">
      <formula1>DataSummary!$A$111:$A$112</formula1>
      <formula2>0</formula2>
    </dataValidation>
    <dataValidation allowBlank="true" errorStyle="stop" operator="between" showDropDown="false" showErrorMessage="true" showInputMessage="true" sqref="D20:E20" type="list">
      <formula1>DataSummary!$A$122:$A$124</formula1>
      <formula2>0</formula2>
    </dataValidation>
    <dataValidation allowBlank="true" errorStyle="stop" operator="between" showDropDown="false" showErrorMessage="true" showInputMessage="true" sqref="C5" type="list">
      <formula1>DataSummary!$A$267:$A$276</formula1>
      <formula2>0</formula2>
    </dataValidation>
    <dataValidation allowBlank="true" errorStyle="stop" operator="between" showDropDown="false" showErrorMessage="true" showInputMessage="true" sqref="C27" type="list">
      <formula1>DataSummary!$A$290:$A$299</formula1>
      <formula2>0</formula2>
    </dataValidation>
    <dataValidation allowBlank="true" errorStyle="stop" operator="between" showDropDown="false" showErrorMessage="true" showInputMessage="true" sqref="C16" type="list">
      <formula1>DataSummary!$D$128:$D$132</formula1>
      <formula2>0</formula2>
    </dataValidation>
    <dataValidation allowBlank="true" errorStyle="stop" operator="between" showDropDown="false" showErrorMessage="true" showInputMessage="true" sqref="C14" type="list">
      <formula1>DataSummary!$B$69:$B$70</formula1>
      <formula2>0</formula2>
    </dataValidation>
  </dataValidations>
  <hyperlinks>
    <hyperlink ref="H3" location="GraphsB1!A1" display="Chart"/>
    <hyperlink ref="H12" location="GraphB2!L27" display="Chart"/>
    <hyperlink ref="H25" location="GraphB3!K26" display="Chart"/>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expression" priority="21" id="{77F23A93-C0D0-451E-8DBB-AD26265D2AA4}">
            <xm:f>DataSummary!$B$133=4</xm:f>
            <x14:dxf>
              <font>
                <b val="1"/>
                <i val="0"/>
                <color rgb="FFFFFFFF"/>
              </font>
              <fill>
                <patternFill>
                  <bgColor rgb="FFFF0000"/>
                </patternFill>
              </fill>
            </x14:dxf>
          </x14:cfRule>
          <x14:cfRule type="expression" priority="22" id="{D0281685-D394-4B75-BCCD-B6B3F77BAFD0}">
            <xm:f>DataSummary!$B$133=3</xm:f>
            <x14:dxf>
              <font>
                <b val="1"/>
                <i val="0"/>
                <color rgb="FFFFFFFF"/>
              </font>
              <fill>
                <patternFill>
                  <bgColor rgb="FFFF0000"/>
                </patternFill>
              </fill>
            </x14:dxf>
          </x14:cfRule>
          <xm:sqref>C16</xm:sqref>
        </x14:conditionalFormatting>
        <x14:conditionalFormatting xmlns:xm="http://schemas.microsoft.com/office/excel/2006/main">
          <x14:cfRule type="expression" priority="23" id="{FD14CB37-1B37-42EF-8844-A4746515145E}">
            <xm:f>DataSummary!$D$278="Interpolated"</xm:f>
            <x14:dxf>
              <font>
                <b val="1"/>
                <i val="0"/>
                <color rgb="FFFFFFFF"/>
              </font>
              <fill>
                <patternFill>
                  <bgColor rgb="FFFF0000"/>
                </patternFill>
              </fill>
            </x14:dxf>
          </x14:cfRule>
          <xm:sqref>C3</xm:sqref>
        </x14:conditionalFormatting>
      </x14:conditionalFormatting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U65"/>
  <sheetViews>
    <sheetView showFormulas="false" showGridLines="true" showRowColHeaders="true" showZeros="true" rightToLeft="false" tabSelected="false" showOutlineSymbols="true" defaultGridColor="true" view="normal" topLeftCell="A1" colorId="64" zoomScale="70" zoomScaleNormal="70" zoomScalePageLayoutView="100" workbookViewId="0">
      <selection pane="topLeft" activeCell="O49" activeCellId="0" sqref="O49"/>
    </sheetView>
  </sheetViews>
  <sheetFormatPr defaultColWidth="11.00390625" defaultRowHeight="15.75" customHeight="false" zeroHeight="false" outlineLevelRow="0" outlineLevelCol="0"/>
  <cols>
    <col collapsed="false" customWidth="true" hidden="false" outlineLevel="0" max="6" min="6" style="0" width="3.12"/>
    <col collapsed="false" customWidth="true" hidden="false" outlineLevel="0" max="11" min="11" style="0" width="10.62"/>
    <col collapsed="false" customWidth="true" hidden="false" outlineLevel="0" max="12" min="12" style="328" width="0.62"/>
    <col collapsed="false" customWidth="true" hidden="false" outlineLevel="0" max="17" min="17" style="0" width="13"/>
  </cols>
  <sheetData>
    <row r="1" customFormat="false" ht="17.35" hidden="false" customHeight="false" outlineLevel="0" collapsed="false">
      <c r="A1" s="329" t="s">
        <v>264</v>
      </c>
      <c r="B1" s="330"/>
      <c r="C1" s="330"/>
      <c r="D1" s="330"/>
      <c r="E1" s="331" t="s">
        <v>233</v>
      </c>
      <c r="F1" s="330"/>
      <c r="G1" s="330"/>
      <c r="H1" s="330"/>
      <c r="I1" s="330"/>
      <c r="J1" s="330"/>
      <c r="K1" s="330"/>
      <c r="M1" s="330"/>
      <c r="N1" s="330"/>
      <c r="O1" s="330"/>
      <c r="P1" s="330"/>
      <c r="Q1" s="330"/>
      <c r="R1" s="330"/>
      <c r="S1" s="330"/>
      <c r="T1" s="330"/>
      <c r="U1" s="330"/>
      <c r="V1" s="330"/>
      <c r="W1" s="330"/>
      <c r="X1" s="330"/>
      <c r="Y1" s="330"/>
      <c r="Z1" s="330"/>
      <c r="AA1" s="330"/>
      <c r="AB1" s="330"/>
      <c r="AC1" s="330"/>
      <c r="AD1" s="330"/>
      <c r="AE1" s="330"/>
      <c r="AF1" s="330"/>
      <c r="AG1" s="330"/>
      <c r="AH1" s="330"/>
      <c r="AI1" s="330"/>
      <c r="AJ1" s="330"/>
      <c r="AK1" s="330"/>
      <c r="AL1" s="330"/>
      <c r="AM1" s="330"/>
      <c r="AN1" s="330"/>
      <c r="AO1" s="330"/>
      <c r="AP1" s="330"/>
      <c r="AQ1" s="330"/>
      <c r="AR1" s="330"/>
      <c r="AS1" s="330"/>
    </row>
    <row r="2" customFormat="false" ht="15.75" hidden="false" customHeight="false" outlineLevel="0" collapsed="false">
      <c r="A2" s="332" t="s">
        <v>265</v>
      </c>
      <c r="B2" s="330"/>
      <c r="C2" s="330"/>
      <c r="D2" s="330"/>
      <c r="E2" s="330"/>
      <c r="F2" s="330"/>
      <c r="G2" s="332" t="s">
        <v>266</v>
      </c>
      <c r="H2" s="330"/>
      <c r="I2" s="330"/>
      <c r="J2" s="330"/>
      <c r="K2" s="330"/>
      <c r="M2" s="333" t="s">
        <v>267</v>
      </c>
      <c r="N2" s="330"/>
      <c r="O2" s="330"/>
      <c r="P2" s="330"/>
      <c r="Q2" s="330"/>
      <c r="R2" s="333" t="s">
        <v>268</v>
      </c>
      <c r="S2" s="330"/>
      <c r="T2" s="330"/>
      <c r="U2" s="330"/>
      <c r="V2" s="330"/>
      <c r="W2" s="334" t="s">
        <v>237</v>
      </c>
      <c r="X2" s="330"/>
      <c r="Y2" s="330"/>
      <c r="Z2" s="330"/>
      <c r="AA2" s="330"/>
      <c r="AB2" s="334" t="s">
        <v>269</v>
      </c>
      <c r="AC2" s="330"/>
      <c r="AD2" s="330"/>
      <c r="AE2" s="330"/>
      <c r="AF2" s="330"/>
      <c r="AG2" s="334" t="s">
        <v>270</v>
      </c>
      <c r="AH2" s="330"/>
      <c r="AI2" s="330"/>
      <c r="AJ2" s="330"/>
      <c r="AK2" s="330"/>
      <c r="AL2" s="334" t="s">
        <v>271</v>
      </c>
      <c r="AM2" s="330"/>
      <c r="AN2" s="330"/>
      <c r="AO2" s="330"/>
      <c r="AP2" s="330"/>
      <c r="AQ2" s="330"/>
      <c r="AR2" s="330"/>
      <c r="AS2" s="330"/>
    </row>
    <row r="3" customFormat="false" ht="15.75" hidden="false" customHeight="false" outlineLevel="0" collapsed="false">
      <c r="A3" s="330"/>
      <c r="B3" s="330"/>
      <c r="C3" s="330"/>
      <c r="D3" s="330"/>
      <c r="E3" s="330"/>
      <c r="F3" s="330"/>
      <c r="G3" s="330"/>
      <c r="H3" s="330"/>
      <c r="I3" s="330"/>
      <c r="J3" s="330"/>
      <c r="K3" s="330"/>
      <c r="M3" s="330"/>
      <c r="N3" s="330"/>
      <c r="O3" s="330"/>
      <c r="P3" s="330"/>
      <c r="Q3" s="330"/>
      <c r="R3" s="330"/>
      <c r="S3" s="330"/>
      <c r="T3" s="330"/>
      <c r="U3" s="330"/>
      <c r="V3" s="330"/>
      <c r="W3" s="330"/>
      <c r="X3" s="330"/>
      <c r="Y3" s="330"/>
      <c r="Z3" s="330"/>
      <c r="AA3" s="330"/>
      <c r="AB3" s="330"/>
      <c r="AC3" s="330"/>
      <c r="AD3" s="330"/>
      <c r="AE3" s="330"/>
      <c r="AF3" s="330"/>
      <c r="AG3" s="330"/>
      <c r="AH3" s="330"/>
      <c r="AI3" s="330"/>
      <c r="AJ3" s="330"/>
      <c r="AK3" s="330"/>
      <c r="AL3" s="330"/>
      <c r="AM3" s="330"/>
      <c r="AN3" s="330"/>
      <c r="AO3" s="330"/>
      <c r="AP3" s="330"/>
      <c r="AQ3" s="330"/>
      <c r="AR3" s="330"/>
      <c r="AS3" s="330"/>
    </row>
    <row r="4" customFormat="false" ht="15.75" hidden="false" customHeight="false" outlineLevel="0" collapsed="false">
      <c r="A4" s="330"/>
      <c r="B4" s="330"/>
      <c r="C4" s="330"/>
      <c r="D4" s="330"/>
      <c r="E4" s="330"/>
      <c r="F4" s="330"/>
      <c r="G4" s="330"/>
      <c r="H4" s="330"/>
      <c r="I4" s="330"/>
      <c r="J4" s="330"/>
      <c r="K4" s="330"/>
      <c r="M4" s="330"/>
      <c r="N4" s="330"/>
      <c r="O4" s="330"/>
      <c r="P4" s="330"/>
      <c r="Q4" s="330"/>
      <c r="R4" s="330"/>
      <c r="S4" s="330"/>
      <c r="T4" s="330"/>
      <c r="U4" s="330"/>
      <c r="V4" s="330"/>
      <c r="W4" s="330"/>
      <c r="X4" s="330"/>
      <c r="Y4" s="330"/>
      <c r="Z4" s="330"/>
      <c r="AA4" s="330"/>
      <c r="AB4" s="330"/>
      <c r="AC4" s="330"/>
      <c r="AD4" s="330"/>
      <c r="AE4" s="330"/>
      <c r="AF4" s="330"/>
      <c r="AG4" s="330"/>
      <c r="AH4" s="330"/>
      <c r="AI4" s="330"/>
      <c r="AJ4" s="330"/>
      <c r="AK4" s="330"/>
      <c r="AL4" s="330"/>
      <c r="AM4" s="330"/>
      <c r="AN4" s="330"/>
      <c r="AO4" s="330"/>
      <c r="AP4" s="330"/>
      <c r="AQ4" s="330"/>
      <c r="AR4" s="330"/>
      <c r="AS4" s="330"/>
    </row>
    <row r="5" customFormat="false" ht="15.75" hidden="false" customHeight="false" outlineLevel="0" collapsed="false">
      <c r="A5" s="330"/>
      <c r="B5" s="330"/>
      <c r="C5" s="330"/>
      <c r="D5" s="330"/>
      <c r="E5" s="330"/>
      <c r="F5" s="330"/>
      <c r="G5" s="330"/>
      <c r="H5" s="330"/>
      <c r="I5" s="330"/>
      <c r="J5" s="330"/>
      <c r="K5" s="330"/>
      <c r="M5" s="330"/>
      <c r="N5" s="330"/>
      <c r="O5" s="330"/>
      <c r="P5" s="330"/>
      <c r="Q5" s="330"/>
      <c r="R5" s="330"/>
      <c r="S5" s="330"/>
      <c r="T5" s="330"/>
      <c r="U5" s="330"/>
      <c r="V5" s="330"/>
      <c r="W5" s="330"/>
      <c r="X5" s="330"/>
      <c r="Y5" s="330"/>
      <c r="Z5" s="330"/>
      <c r="AA5" s="330"/>
      <c r="AB5" s="330"/>
      <c r="AC5" s="330"/>
      <c r="AD5" s="330"/>
      <c r="AE5" s="330"/>
      <c r="AF5" s="330"/>
      <c r="AG5" s="330"/>
      <c r="AH5" s="330"/>
      <c r="AI5" s="330"/>
      <c r="AJ5" s="330"/>
      <c r="AK5" s="330"/>
      <c r="AL5" s="330"/>
      <c r="AM5" s="330"/>
      <c r="AN5" s="330"/>
      <c r="AO5" s="330"/>
      <c r="AP5" s="330"/>
      <c r="AQ5" s="330"/>
      <c r="AR5" s="330"/>
      <c r="AS5" s="330"/>
    </row>
    <row r="6" customFormat="false" ht="15.75" hidden="false" customHeight="false" outlineLevel="0" collapsed="false">
      <c r="A6" s="330"/>
      <c r="B6" s="330"/>
      <c r="C6" s="330"/>
      <c r="D6" s="330"/>
      <c r="E6" s="330"/>
      <c r="F6" s="330"/>
      <c r="G6" s="330"/>
      <c r="H6" s="330"/>
      <c r="I6" s="330"/>
      <c r="J6" s="330"/>
      <c r="K6" s="330"/>
      <c r="M6" s="330"/>
      <c r="N6" s="330"/>
      <c r="O6" s="330"/>
      <c r="P6" s="330"/>
      <c r="Q6" s="330"/>
      <c r="R6" s="330"/>
      <c r="S6" s="330"/>
      <c r="T6" s="330"/>
      <c r="U6" s="330"/>
      <c r="V6" s="330"/>
      <c r="W6" s="330"/>
      <c r="X6" s="330"/>
      <c r="Y6" s="330"/>
      <c r="Z6" s="330"/>
      <c r="AA6" s="330"/>
      <c r="AB6" s="330"/>
      <c r="AC6" s="330"/>
      <c r="AD6" s="330"/>
      <c r="AE6" s="330"/>
      <c r="AF6" s="330"/>
      <c r="AG6" s="330"/>
      <c r="AH6" s="330"/>
      <c r="AI6" s="330"/>
      <c r="AJ6" s="330"/>
      <c r="AK6" s="330"/>
      <c r="AL6" s="330"/>
      <c r="AM6" s="330"/>
      <c r="AN6" s="330"/>
      <c r="AO6" s="330"/>
      <c r="AP6" s="330"/>
      <c r="AQ6" s="330"/>
      <c r="AR6" s="330"/>
      <c r="AS6" s="330"/>
    </row>
    <row r="7" customFormat="false" ht="15.75" hidden="false" customHeight="false" outlineLevel="0" collapsed="false">
      <c r="A7" s="330"/>
      <c r="B7" s="330"/>
      <c r="C7" s="330"/>
      <c r="D7" s="330"/>
      <c r="E7" s="330"/>
      <c r="F7" s="330"/>
      <c r="G7" s="330"/>
      <c r="H7" s="330"/>
      <c r="I7" s="330"/>
      <c r="J7" s="330"/>
      <c r="K7" s="330"/>
      <c r="M7" s="330"/>
      <c r="N7" s="330"/>
      <c r="O7" s="330"/>
      <c r="P7" s="330"/>
      <c r="Q7" s="330"/>
      <c r="R7" s="330"/>
      <c r="S7" s="330"/>
      <c r="T7" s="330"/>
      <c r="U7" s="330"/>
      <c r="V7" s="330"/>
      <c r="W7" s="330"/>
      <c r="X7" s="330"/>
      <c r="Y7" s="330"/>
      <c r="Z7" s="330"/>
      <c r="AA7" s="330"/>
      <c r="AB7" s="330"/>
      <c r="AC7" s="330"/>
      <c r="AD7" s="330"/>
      <c r="AE7" s="330"/>
      <c r="AF7" s="330"/>
      <c r="AG7" s="330"/>
      <c r="AH7" s="330"/>
      <c r="AI7" s="330"/>
      <c r="AJ7" s="330"/>
      <c r="AK7" s="330"/>
      <c r="AL7" s="330"/>
      <c r="AM7" s="330"/>
      <c r="AN7" s="330"/>
      <c r="AO7" s="330"/>
      <c r="AP7" s="330"/>
      <c r="AQ7" s="330"/>
      <c r="AR7" s="330"/>
      <c r="AS7" s="330"/>
    </row>
    <row r="8" customFormat="false" ht="15.75" hidden="false" customHeight="false" outlineLevel="0" collapsed="false">
      <c r="A8" s="330"/>
      <c r="B8" s="330"/>
      <c r="C8" s="330"/>
      <c r="D8" s="330"/>
      <c r="E8" s="330"/>
      <c r="F8" s="330"/>
      <c r="G8" s="330"/>
      <c r="H8" s="330"/>
      <c r="I8" s="330"/>
      <c r="J8" s="330"/>
      <c r="K8" s="330"/>
      <c r="M8" s="330"/>
      <c r="N8" s="330"/>
      <c r="O8" s="330"/>
      <c r="P8" s="330"/>
      <c r="Q8" s="330"/>
      <c r="R8" s="330"/>
      <c r="S8" s="330"/>
      <c r="T8" s="330"/>
      <c r="U8" s="330"/>
      <c r="V8" s="330"/>
      <c r="W8" s="330"/>
      <c r="X8" s="330"/>
      <c r="Y8" s="330"/>
      <c r="Z8" s="330"/>
      <c r="AA8" s="330"/>
      <c r="AB8" s="330"/>
      <c r="AC8" s="330"/>
      <c r="AD8" s="330"/>
      <c r="AE8" s="330"/>
      <c r="AF8" s="330"/>
      <c r="AG8" s="330"/>
      <c r="AH8" s="330"/>
      <c r="AI8" s="330"/>
      <c r="AJ8" s="330"/>
      <c r="AK8" s="330"/>
      <c r="AL8" s="330"/>
      <c r="AM8" s="330"/>
      <c r="AN8" s="330"/>
      <c r="AO8" s="330"/>
      <c r="AP8" s="330"/>
      <c r="AQ8" s="330"/>
      <c r="AR8" s="330"/>
      <c r="AS8" s="330"/>
    </row>
    <row r="9" customFormat="false" ht="15.75" hidden="false" customHeight="false" outlineLevel="0" collapsed="false">
      <c r="A9" s="330"/>
      <c r="B9" s="330"/>
      <c r="C9" s="330"/>
      <c r="D9" s="330"/>
      <c r="E9" s="330"/>
      <c r="F9" s="330"/>
      <c r="G9" s="330"/>
      <c r="H9" s="330"/>
      <c r="I9" s="330"/>
      <c r="J9" s="330"/>
      <c r="K9" s="330"/>
      <c r="M9" s="330"/>
      <c r="N9" s="330"/>
      <c r="O9" s="330"/>
      <c r="P9" s="330"/>
      <c r="Q9" s="330"/>
      <c r="R9" s="330"/>
      <c r="S9" s="330"/>
      <c r="T9" s="330"/>
      <c r="U9" s="330"/>
      <c r="V9" s="330"/>
      <c r="W9" s="330"/>
      <c r="X9" s="330"/>
      <c r="Y9" s="330"/>
      <c r="Z9" s="330"/>
      <c r="AA9" s="330"/>
      <c r="AB9" s="330"/>
      <c r="AC9" s="330"/>
      <c r="AD9" s="330"/>
      <c r="AE9" s="330"/>
      <c r="AF9" s="330"/>
      <c r="AG9" s="330"/>
      <c r="AH9" s="330"/>
      <c r="AI9" s="330"/>
      <c r="AJ9" s="330"/>
      <c r="AK9" s="330"/>
      <c r="AL9" s="330"/>
      <c r="AM9" s="330"/>
      <c r="AN9" s="330"/>
      <c r="AO9" s="330"/>
      <c r="AP9" s="330"/>
      <c r="AQ9" s="330"/>
      <c r="AR9" s="330"/>
      <c r="AS9" s="330"/>
    </row>
    <row r="10" customFormat="false" ht="15.75" hidden="false" customHeight="false" outlineLevel="0" collapsed="false">
      <c r="A10" s="330"/>
      <c r="B10" s="330"/>
      <c r="C10" s="330"/>
      <c r="D10" s="330"/>
      <c r="E10" s="330"/>
      <c r="F10" s="330"/>
      <c r="G10" s="330"/>
      <c r="H10" s="330"/>
      <c r="I10" s="330"/>
      <c r="J10" s="330"/>
      <c r="K10" s="330"/>
      <c r="M10" s="330"/>
      <c r="N10" s="330"/>
      <c r="O10" s="330"/>
      <c r="P10" s="330"/>
      <c r="Q10" s="330"/>
      <c r="R10" s="330"/>
      <c r="S10" s="330"/>
      <c r="T10" s="330"/>
      <c r="U10" s="330"/>
      <c r="V10" s="330"/>
      <c r="W10" s="330"/>
      <c r="X10" s="330"/>
      <c r="Y10" s="330"/>
      <c r="Z10" s="330"/>
      <c r="AA10" s="330"/>
      <c r="AB10" s="330"/>
      <c r="AC10" s="330"/>
      <c r="AD10" s="330"/>
      <c r="AE10" s="330"/>
      <c r="AF10" s="330"/>
      <c r="AG10" s="330"/>
      <c r="AH10" s="330"/>
      <c r="AI10" s="330"/>
      <c r="AJ10" s="330"/>
      <c r="AK10" s="330"/>
      <c r="AL10" s="330"/>
      <c r="AM10" s="330"/>
      <c r="AN10" s="330"/>
      <c r="AO10" s="330"/>
      <c r="AP10" s="330"/>
      <c r="AQ10" s="330"/>
      <c r="AR10" s="330"/>
      <c r="AS10" s="330"/>
    </row>
    <row r="11" customFormat="false" ht="15.75" hidden="false" customHeight="false" outlineLevel="0" collapsed="false">
      <c r="A11" s="330"/>
      <c r="B11" s="330"/>
      <c r="C11" s="330"/>
      <c r="D11" s="330"/>
      <c r="E11" s="330"/>
      <c r="F11" s="330"/>
      <c r="G11" s="330"/>
      <c r="H11" s="330"/>
      <c r="I11" s="330"/>
      <c r="J11" s="330"/>
      <c r="K11" s="330"/>
      <c r="M11" s="330"/>
      <c r="N11" s="330"/>
      <c r="O11" s="330"/>
      <c r="P11" s="330"/>
      <c r="Q11" s="330"/>
      <c r="R11" s="330"/>
      <c r="S11" s="330"/>
      <c r="T11" s="330"/>
      <c r="U11" s="330"/>
      <c r="V11" s="330"/>
      <c r="W11" s="330"/>
      <c r="X11" s="330"/>
      <c r="Y11" s="330"/>
      <c r="Z11" s="330"/>
      <c r="AA11" s="330"/>
      <c r="AB11" s="330"/>
      <c r="AC11" s="330"/>
      <c r="AD11" s="330"/>
      <c r="AE11" s="330"/>
      <c r="AF11" s="330"/>
      <c r="AG11" s="330"/>
      <c r="AH11" s="330"/>
      <c r="AI11" s="330"/>
      <c r="AJ11" s="330"/>
      <c r="AK11" s="330"/>
      <c r="AL11" s="330"/>
      <c r="AM11" s="330"/>
      <c r="AN11" s="330"/>
      <c r="AO11" s="330"/>
      <c r="AP11" s="330"/>
      <c r="AQ11" s="330"/>
      <c r="AR11" s="330"/>
      <c r="AS11" s="330"/>
    </row>
    <row r="12" customFormat="false" ht="15.75" hidden="false" customHeight="false" outlineLevel="0" collapsed="false">
      <c r="A12" s="330"/>
      <c r="B12" s="330"/>
      <c r="C12" s="330"/>
      <c r="D12" s="330"/>
      <c r="E12" s="330"/>
      <c r="F12" s="330"/>
      <c r="G12" s="330"/>
      <c r="H12" s="330"/>
      <c r="I12" s="330"/>
      <c r="J12" s="330"/>
      <c r="K12" s="330"/>
      <c r="M12" s="330"/>
      <c r="N12" s="330"/>
      <c r="O12" s="330"/>
      <c r="P12" s="330"/>
      <c r="Q12" s="330"/>
      <c r="R12" s="330"/>
      <c r="S12" s="330"/>
      <c r="T12" s="330"/>
      <c r="U12" s="330"/>
      <c r="V12" s="330"/>
      <c r="W12" s="330"/>
      <c r="X12" s="330"/>
      <c r="Y12" s="330"/>
      <c r="Z12" s="330"/>
      <c r="AA12" s="330"/>
      <c r="AB12" s="330"/>
      <c r="AC12" s="330"/>
      <c r="AD12" s="330"/>
      <c r="AE12" s="330"/>
      <c r="AF12" s="330"/>
      <c r="AG12" s="330"/>
      <c r="AH12" s="330"/>
      <c r="AI12" s="330"/>
      <c r="AJ12" s="330"/>
      <c r="AK12" s="330"/>
      <c r="AL12" s="330"/>
      <c r="AM12" s="330"/>
      <c r="AN12" s="330"/>
      <c r="AO12" s="330"/>
      <c r="AP12" s="330"/>
      <c r="AQ12" s="330"/>
      <c r="AR12" s="330"/>
      <c r="AS12" s="330"/>
    </row>
    <row r="13" customFormat="false" ht="15.75" hidden="false" customHeight="false" outlineLevel="0" collapsed="false">
      <c r="A13" s="330"/>
      <c r="B13" s="330"/>
      <c r="C13" s="330"/>
      <c r="D13" s="330"/>
      <c r="E13" s="330"/>
      <c r="F13" s="330"/>
      <c r="G13" s="330"/>
      <c r="H13" s="330"/>
      <c r="I13" s="330"/>
      <c r="J13" s="330"/>
      <c r="K13" s="330"/>
      <c r="M13" s="330"/>
      <c r="N13" s="330"/>
      <c r="O13" s="330"/>
      <c r="P13" s="330"/>
      <c r="Q13" s="330"/>
      <c r="R13" s="330"/>
      <c r="S13" s="330"/>
      <c r="T13" s="330"/>
      <c r="U13" s="330"/>
      <c r="V13" s="330"/>
      <c r="W13" s="330"/>
      <c r="X13" s="330"/>
      <c r="Y13" s="330"/>
      <c r="Z13" s="330"/>
      <c r="AA13" s="330"/>
      <c r="AB13" s="330"/>
      <c r="AC13" s="330"/>
      <c r="AD13" s="330"/>
      <c r="AE13" s="330"/>
      <c r="AF13" s="330"/>
      <c r="AG13" s="330"/>
      <c r="AH13" s="330"/>
      <c r="AI13" s="330"/>
      <c r="AJ13" s="330"/>
      <c r="AK13" s="330"/>
      <c r="AL13" s="330"/>
      <c r="AM13" s="330"/>
      <c r="AN13" s="330"/>
      <c r="AO13" s="330"/>
      <c r="AP13" s="330"/>
      <c r="AQ13" s="330"/>
      <c r="AR13" s="330"/>
      <c r="AS13" s="330"/>
    </row>
    <row r="14" customFormat="false" ht="15.75" hidden="false" customHeight="false" outlineLevel="0" collapsed="false">
      <c r="A14" s="330"/>
      <c r="B14" s="330"/>
      <c r="C14" s="330"/>
      <c r="D14" s="330"/>
      <c r="E14" s="330"/>
      <c r="F14" s="330"/>
      <c r="G14" s="330"/>
      <c r="H14" s="330"/>
      <c r="I14" s="330"/>
      <c r="J14" s="330"/>
      <c r="K14" s="330"/>
      <c r="M14" s="330"/>
      <c r="N14" s="330"/>
      <c r="O14" s="330"/>
      <c r="P14" s="330"/>
      <c r="Q14" s="330"/>
      <c r="R14" s="330"/>
      <c r="S14" s="330"/>
      <c r="T14" s="330"/>
      <c r="U14" s="330"/>
      <c r="V14" s="330"/>
      <c r="W14" s="330"/>
      <c r="X14" s="330"/>
      <c r="Y14" s="330"/>
      <c r="Z14" s="330"/>
      <c r="AA14" s="330"/>
      <c r="AB14" s="330"/>
      <c r="AC14" s="330"/>
      <c r="AD14" s="330"/>
      <c r="AE14" s="330"/>
      <c r="AF14" s="330"/>
      <c r="AG14" s="330"/>
      <c r="AH14" s="330"/>
      <c r="AI14" s="330"/>
      <c r="AJ14" s="330"/>
      <c r="AK14" s="330"/>
      <c r="AL14" s="330"/>
      <c r="AM14" s="330"/>
      <c r="AN14" s="330"/>
      <c r="AO14" s="330"/>
      <c r="AP14" s="330"/>
      <c r="AQ14" s="330"/>
      <c r="AR14" s="330"/>
      <c r="AS14" s="330"/>
    </row>
    <row r="15" customFormat="false" ht="15.75" hidden="false" customHeight="false" outlineLevel="0" collapsed="false">
      <c r="A15" s="330"/>
      <c r="B15" s="330"/>
      <c r="C15" s="330"/>
      <c r="D15" s="330"/>
      <c r="E15" s="330"/>
      <c r="F15" s="330"/>
      <c r="G15" s="330"/>
      <c r="H15" s="330"/>
      <c r="I15" s="330"/>
      <c r="J15" s="330"/>
      <c r="K15" s="330"/>
      <c r="M15" s="330"/>
      <c r="N15" s="330"/>
      <c r="O15" s="330"/>
      <c r="P15" s="330"/>
      <c r="Q15" s="330"/>
      <c r="R15" s="330"/>
      <c r="S15" s="330"/>
      <c r="T15" s="330"/>
      <c r="U15" s="330"/>
      <c r="V15" s="330"/>
      <c r="W15" s="330"/>
      <c r="X15" s="330"/>
      <c r="Y15" s="330"/>
      <c r="Z15" s="330"/>
      <c r="AA15" s="330"/>
      <c r="AB15" s="330"/>
      <c r="AC15" s="330"/>
      <c r="AD15" s="330"/>
      <c r="AE15" s="330"/>
      <c r="AF15" s="330"/>
      <c r="AG15" s="330"/>
      <c r="AH15" s="330"/>
      <c r="AI15" s="330"/>
      <c r="AJ15" s="330"/>
      <c r="AK15" s="330"/>
      <c r="AL15" s="330"/>
      <c r="AM15" s="330"/>
      <c r="AN15" s="330"/>
      <c r="AO15" s="330"/>
      <c r="AP15" s="330"/>
      <c r="AQ15" s="330"/>
      <c r="AR15" s="330"/>
      <c r="AS15" s="330"/>
    </row>
    <row r="16" customFormat="false" ht="15.75" hidden="false" customHeight="false" outlineLevel="0" collapsed="false">
      <c r="A16" s="330"/>
      <c r="B16" s="330"/>
      <c r="C16" s="330"/>
      <c r="D16" s="330"/>
      <c r="E16" s="330"/>
      <c r="F16" s="330"/>
      <c r="G16" s="330"/>
      <c r="H16" s="330"/>
      <c r="I16" s="330"/>
      <c r="J16" s="330"/>
      <c r="K16" s="330"/>
      <c r="M16" s="330"/>
      <c r="N16" s="330"/>
      <c r="O16" s="330"/>
      <c r="P16" s="330"/>
      <c r="Q16" s="330"/>
      <c r="R16" s="330"/>
      <c r="S16" s="330"/>
      <c r="T16" s="330"/>
      <c r="U16" s="330"/>
      <c r="V16" s="330"/>
      <c r="W16" s="330"/>
      <c r="X16" s="330"/>
      <c r="Y16" s="330"/>
      <c r="Z16" s="330"/>
      <c r="AA16" s="330"/>
      <c r="AB16" s="330"/>
      <c r="AC16" s="330"/>
      <c r="AD16" s="330"/>
      <c r="AE16" s="330"/>
      <c r="AF16" s="330"/>
      <c r="AG16" s="330"/>
      <c r="AH16" s="330"/>
      <c r="AI16" s="330"/>
      <c r="AJ16" s="330"/>
      <c r="AK16" s="330"/>
      <c r="AL16" s="330"/>
      <c r="AM16" s="330"/>
      <c r="AN16" s="330"/>
      <c r="AO16" s="330"/>
      <c r="AP16" s="330"/>
      <c r="AQ16" s="330"/>
      <c r="AR16" s="330"/>
      <c r="AS16" s="330"/>
    </row>
    <row r="17" customFormat="false" ht="17.35" hidden="false" customHeight="false" outlineLevel="0" collapsed="false">
      <c r="A17" s="335" t="s">
        <v>272</v>
      </c>
      <c r="B17" s="28"/>
      <c r="C17" s="28"/>
      <c r="D17" s="28"/>
      <c r="E17" s="336" t="s">
        <v>233</v>
      </c>
      <c r="F17" s="28"/>
      <c r="G17" s="28"/>
      <c r="H17" s="28"/>
      <c r="I17" s="28"/>
      <c r="J17" s="28"/>
      <c r="K17" s="28"/>
      <c r="M17" s="28"/>
      <c r="N17" s="28"/>
      <c r="O17" s="28"/>
      <c r="P17" s="28"/>
      <c r="Q17" s="28"/>
      <c r="R17" s="28"/>
      <c r="S17" s="28"/>
      <c r="T17" s="28"/>
      <c r="U17" s="28"/>
      <c r="V17" s="28"/>
      <c r="W17" s="28"/>
      <c r="X17" s="28"/>
      <c r="Y17" s="28"/>
      <c r="Z17" s="28"/>
      <c r="AA17" s="28"/>
      <c r="AB17" s="28"/>
      <c r="AC17" s="28"/>
      <c r="AD17" s="28"/>
      <c r="AE17" s="28"/>
      <c r="AF17" s="28"/>
      <c r="AG17" s="28"/>
      <c r="AH17" s="28"/>
      <c r="AI17" s="28"/>
      <c r="AJ17" s="28"/>
      <c r="AK17" s="28"/>
      <c r="AL17" s="28"/>
      <c r="AM17" s="28"/>
      <c r="AN17" s="28"/>
      <c r="AO17" s="28"/>
      <c r="AP17" s="28"/>
      <c r="AQ17" s="28"/>
      <c r="AR17" s="28"/>
      <c r="AS17" s="28"/>
      <c r="AT17" s="28"/>
      <c r="AU17" s="28"/>
    </row>
    <row r="18" customFormat="false" ht="15.75" hidden="false" customHeight="false" outlineLevel="0" collapsed="false">
      <c r="A18" s="337" t="s">
        <v>265</v>
      </c>
      <c r="B18" s="28"/>
      <c r="C18" s="28"/>
      <c r="D18" s="28"/>
      <c r="E18" s="28"/>
      <c r="F18" s="28"/>
      <c r="G18" s="338" t="s">
        <v>266</v>
      </c>
      <c r="H18" s="28"/>
      <c r="I18" s="28"/>
      <c r="J18" s="28"/>
      <c r="K18" s="28"/>
      <c r="M18" s="338" t="s">
        <v>267</v>
      </c>
      <c r="N18" s="338"/>
      <c r="O18" s="338"/>
      <c r="P18" s="338"/>
      <c r="Q18" s="338"/>
      <c r="R18" s="338" t="s">
        <v>268</v>
      </c>
      <c r="S18" s="28"/>
      <c r="T18" s="28"/>
      <c r="U18" s="28"/>
      <c r="V18" s="28"/>
      <c r="W18" s="338" t="s">
        <v>237</v>
      </c>
      <c r="X18" s="28"/>
      <c r="Y18" s="28"/>
      <c r="Z18" s="28"/>
      <c r="AA18" s="28"/>
      <c r="AB18" s="338" t="s">
        <v>273</v>
      </c>
      <c r="AC18" s="28"/>
      <c r="AD18" s="28"/>
      <c r="AE18" s="28"/>
      <c r="AF18" s="28"/>
      <c r="AG18" s="338" t="s">
        <v>274</v>
      </c>
      <c r="AH18" s="28"/>
      <c r="AI18" s="28"/>
      <c r="AJ18" s="28"/>
      <c r="AK18" s="28"/>
      <c r="AL18" s="338" t="s">
        <v>275</v>
      </c>
      <c r="AM18" s="28"/>
      <c r="AN18" s="28"/>
      <c r="AO18" s="28"/>
      <c r="AP18" s="28"/>
      <c r="AQ18" s="338" t="s">
        <v>276</v>
      </c>
      <c r="AR18" s="28"/>
      <c r="AS18" s="28"/>
      <c r="AT18" s="28"/>
      <c r="AU18" s="28"/>
    </row>
    <row r="19" customFormat="false" ht="15.75" hidden="false" customHeight="false" outlineLevel="0" collapsed="false">
      <c r="A19" s="28"/>
      <c r="B19" s="28"/>
      <c r="C19" s="28"/>
      <c r="D19" s="28"/>
      <c r="E19" s="28"/>
      <c r="F19" s="28"/>
      <c r="G19" s="28"/>
      <c r="H19" s="28"/>
      <c r="I19" s="28"/>
      <c r="J19" s="28"/>
      <c r="K19" s="28"/>
      <c r="M19" s="28"/>
      <c r="N19" s="28"/>
      <c r="O19" s="28"/>
      <c r="P19" s="28"/>
      <c r="Q19" s="28"/>
      <c r="R19" s="28"/>
      <c r="S19" s="28"/>
      <c r="T19" s="28"/>
      <c r="U19" s="28"/>
      <c r="V19" s="28"/>
      <c r="W19" s="28"/>
      <c r="X19" s="28"/>
      <c r="Y19" s="28"/>
      <c r="Z19" s="28"/>
      <c r="AA19" s="28"/>
      <c r="AB19" s="28"/>
      <c r="AC19" s="28"/>
      <c r="AD19" s="28"/>
      <c r="AE19" s="28"/>
      <c r="AF19" s="28"/>
      <c r="AG19" s="28"/>
      <c r="AH19" s="28"/>
      <c r="AI19" s="28"/>
      <c r="AJ19" s="28"/>
      <c r="AK19" s="28"/>
      <c r="AL19" s="28"/>
      <c r="AM19" s="28"/>
      <c r="AN19" s="28"/>
      <c r="AO19" s="28"/>
      <c r="AP19" s="28"/>
      <c r="AQ19" s="28"/>
      <c r="AR19" s="28"/>
      <c r="AS19" s="28"/>
      <c r="AT19" s="28"/>
      <c r="AU19" s="28"/>
    </row>
    <row r="20" customFormat="false" ht="15.75" hidden="false" customHeight="false" outlineLevel="0" collapsed="false">
      <c r="A20" s="28"/>
      <c r="B20" s="28"/>
      <c r="C20" s="28"/>
      <c r="D20" s="28"/>
      <c r="E20" s="28"/>
      <c r="F20" s="28"/>
      <c r="G20" s="28"/>
      <c r="H20" s="28"/>
      <c r="I20" s="28"/>
      <c r="J20" s="28"/>
      <c r="K20" s="28"/>
      <c r="M20" s="28"/>
      <c r="N20" s="28"/>
      <c r="O20" s="28"/>
      <c r="P20" s="28"/>
      <c r="Q20" s="28"/>
      <c r="R20" s="28"/>
      <c r="S20" s="28"/>
      <c r="T20" s="28"/>
      <c r="U20" s="28"/>
      <c r="V20" s="28"/>
      <c r="W20" s="28"/>
      <c r="X20" s="28"/>
      <c r="Y20" s="28"/>
      <c r="Z20" s="28"/>
      <c r="AA20" s="28"/>
      <c r="AB20" s="28"/>
      <c r="AC20" s="28"/>
      <c r="AD20" s="28"/>
      <c r="AE20" s="28"/>
      <c r="AF20" s="28"/>
      <c r="AG20" s="28"/>
      <c r="AH20" s="28"/>
      <c r="AI20" s="28"/>
      <c r="AJ20" s="28"/>
      <c r="AK20" s="28"/>
      <c r="AL20" s="28"/>
      <c r="AM20" s="28"/>
      <c r="AN20" s="28"/>
      <c r="AO20" s="28"/>
      <c r="AP20" s="28"/>
      <c r="AQ20" s="28"/>
      <c r="AR20" s="28"/>
      <c r="AS20" s="28"/>
      <c r="AT20" s="28"/>
      <c r="AU20" s="28"/>
    </row>
    <row r="21" customFormat="false" ht="15.75" hidden="false" customHeight="false" outlineLevel="0" collapsed="false">
      <c r="A21" s="28"/>
      <c r="B21" s="28"/>
      <c r="C21" s="28"/>
      <c r="D21" s="28"/>
      <c r="E21" s="28"/>
      <c r="F21" s="28"/>
      <c r="G21" s="28"/>
      <c r="H21" s="28"/>
      <c r="I21" s="28"/>
      <c r="J21" s="28"/>
      <c r="K21" s="28"/>
      <c r="M21" s="28"/>
      <c r="N21" s="28"/>
      <c r="O21" s="28"/>
      <c r="P21" s="28"/>
      <c r="Q21" s="28"/>
      <c r="R21" s="28"/>
      <c r="S21" s="28"/>
      <c r="T21" s="28"/>
      <c r="U21" s="28"/>
      <c r="V21" s="28"/>
      <c r="W21" s="28"/>
      <c r="X21" s="28"/>
      <c r="Y21" s="28"/>
      <c r="Z21" s="28"/>
      <c r="AA21" s="28"/>
      <c r="AB21" s="28"/>
      <c r="AC21" s="28"/>
      <c r="AD21" s="28"/>
      <c r="AE21" s="28"/>
      <c r="AF21" s="28"/>
      <c r="AG21" s="28"/>
      <c r="AH21" s="28"/>
      <c r="AI21" s="28"/>
      <c r="AJ21" s="28"/>
      <c r="AK21" s="28"/>
      <c r="AL21" s="28"/>
      <c r="AM21" s="28"/>
      <c r="AN21" s="28"/>
      <c r="AO21" s="28"/>
      <c r="AP21" s="28"/>
      <c r="AQ21" s="28"/>
      <c r="AR21" s="28"/>
      <c r="AS21" s="28"/>
      <c r="AT21" s="28"/>
      <c r="AU21" s="28"/>
    </row>
    <row r="22" customFormat="false" ht="15.75" hidden="false" customHeight="false" outlineLevel="0" collapsed="false">
      <c r="A22" s="28"/>
      <c r="B22" s="28"/>
      <c r="C22" s="28"/>
      <c r="D22" s="28"/>
      <c r="E22" s="28"/>
      <c r="F22" s="28"/>
      <c r="G22" s="28"/>
      <c r="H22" s="28"/>
      <c r="I22" s="28"/>
      <c r="J22" s="28"/>
      <c r="K22" s="28"/>
      <c r="M22" s="28"/>
      <c r="N22" s="28"/>
      <c r="O22" s="28"/>
      <c r="P22" s="28"/>
      <c r="Q22" s="28"/>
      <c r="R22" s="28"/>
      <c r="S22" s="28"/>
      <c r="T22" s="28"/>
      <c r="U22" s="28"/>
      <c r="V22" s="28"/>
      <c r="W22" s="28"/>
      <c r="X22" s="28"/>
      <c r="Y22" s="28"/>
      <c r="Z22" s="28"/>
      <c r="AA22" s="28"/>
      <c r="AB22" s="28"/>
      <c r="AC22" s="28"/>
      <c r="AD22" s="28"/>
      <c r="AE22" s="28"/>
      <c r="AF22" s="28"/>
      <c r="AG22" s="28"/>
      <c r="AH22" s="28"/>
      <c r="AI22" s="28"/>
      <c r="AJ22" s="28"/>
      <c r="AK22" s="28"/>
      <c r="AL22" s="28"/>
      <c r="AM22" s="28"/>
      <c r="AN22" s="28"/>
      <c r="AO22" s="28"/>
      <c r="AP22" s="28"/>
      <c r="AQ22" s="28"/>
      <c r="AR22" s="28"/>
      <c r="AS22" s="28"/>
      <c r="AT22" s="28"/>
      <c r="AU22" s="28"/>
    </row>
    <row r="23" customFormat="false" ht="15.75" hidden="false" customHeight="false" outlineLevel="0" collapsed="false">
      <c r="A23" s="28"/>
      <c r="B23" s="28"/>
      <c r="C23" s="28"/>
      <c r="D23" s="28"/>
      <c r="E23" s="28"/>
      <c r="F23" s="28"/>
      <c r="G23" s="28"/>
      <c r="H23" s="28"/>
      <c r="I23" s="28"/>
      <c r="J23" s="28"/>
      <c r="K23" s="28"/>
      <c r="M23" s="28"/>
      <c r="N23" s="28"/>
      <c r="O23" s="28"/>
      <c r="P23" s="28"/>
      <c r="Q23" s="28"/>
      <c r="R23" s="28"/>
      <c r="S23" s="28"/>
      <c r="T23" s="28"/>
      <c r="U23" s="28"/>
      <c r="V23" s="28"/>
      <c r="W23" s="28"/>
      <c r="X23" s="28"/>
      <c r="Y23" s="28"/>
      <c r="Z23" s="28"/>
      <c r="AA23" s="28"/>
      <c r="AB23" s="28"/>
      <c r="AC23" s="28"/>
      <c r="AD23" s="28"/>
      <c r="AE23" s="28"/>
      <c r="AF23" s="28"/>
      <c r="AG23" s="28"/>
      <c r="AH23" s="28"/>
      <c r="AI23" s="28"/>
      <c r="AJ23" s="28"/>
      <c r="AK23" s="28"/>
      <c r="AL23" s="28"/>
      <c r="AM23" s="28"/>
      <c r="AN23" s="28"/>
      <c r="AO23" s="28"/>
      <c r="AP23" s="28"/>
      <c r="AQ23" s="28"/>
      <c r="AR23" s="28"/>
      <c r="AS23" s="28"/>
      <c r="AT23" s="28"/>
      <c r="AU23" s="28"/>
    </row>
    <row r="24" customFormat="false" ht="15.75" hidden="false" customHeight="false" outlineLevel="0" collapsed="false">
      <c r="A24" s="28"/>
      <c r="B24" s="28"/>
      <c r="C24" s="28"/>
      <c r="D24" s="28"/>
      <c r="E24" s="28"/>
      <c r="F24" s="28"/>
      <c r="G24" s="28"/>
      <c r="H24" s="28"/>
      <c r="I24" s="28"/>
      <c r="J24" s="28"/>
      <c r="K24" s="28"/>
      <c r="M24" s="28"/>
      <c r="N24" s="28"/>
      <c r="O24" s="28"/>
      <c r="P24" s="28"/>
      <c r="Q24" s="28"/>
      <c r="R24" s="28"/>
      <c r="S24" s="28"/>
      <c r="T24" s="28"/>
      <c r="U24" s="28"/>
      <c r="V24" s="28"/>
      <c r="W24" s="28"/>
      <c r="X24" s="28"/>
      <c r="Y24" s="28"/>
      <c r="Z24" s="28"/>
      <c r="AA24" s="28"/>
      <c r="AB24" s="28"/>
      <c r="AC24" s="28"/>
      <c r="AD24" s="28"/>
      <c r="AE24" s="28"/>
      <c r="AF24" s="28"/>
      <c r="AG24" s="28"/>
      <c r="AH24" s="28"/>
      <c r="AI24" s="28"/>
      <c r="AJ24" s="28"/>
      <c r="AK24" s="28"/>
      <c r="AL24" s="28"/>
      <c r="AM24" s="28"/>
      <c r="AN24" s="28"/>
      <c r="AO24" s="28"/>
      <c r="AP24" s="28"/>
      <c r="AQ24" s="28"/>
      <c r="AR24" s="28"/>
      <c r="AS24" s="28"/>
      <c r="AT24" s="28"/>
      <c r="AU24" s="28"/>
    </row>
    <row r="25" customFormat="false" ht="15.75" hidden="false" customHeight="false" outlineLevel="0" collapsed="false">
      <c r="A25" s="28"/>
      <c r="B25" s="28"/>
      <c r="C25" s="28"/>
      <c r="D25" s="28"/>
      <c r="E25" s="28"/>
      <c r="F25" s="28"/>
      <c r="G25" s="28"/>
      <c r="H25" s="28"/>
      <c r="I25" s="28"/>
      <c r="J25" s="28"/>
      <c r="K25" s="28"/>
      <c r="M25" s="28"/>
      <c r="N25" s="28"/>
      <c r="O25" s="28"/>
      <c r="P25" s="28"/>
      <c r="Q25" s="28"/>
      <c r="R25" s="28"/>
      <c r="S25" s="28"/>
      <c r="T25" s="28"/>
      <c r="U25" s="28"/>
      <c r="V25" s="28"/>
      <c r="W25" s="28"/>
      <c r="X25" s="28"/>
      <c r="Y25" s="28"/>
      <c r="Z25" s="28"/>
      <c r="AA25" s="28"/>
      <c r="AB25" s="28"/>
      <c r="AC25" s="28"/>
      <c r="AD25" s="28"/>
      <c r="AE25" s="28"/>
      <c r="AF25" s="28"/>
      <c r="AG25" s="28"/>
      <c r="AH25" s="28"/>
      <c r="AI25" s="28"/>
      <c r="AJ25" s="28"/>
      <c r="AK25" s="28"/>
      <c r="AL25" s="28"/>
      <c r="AM25" s="28"/>
      <c r="AN25" s="28"/>
      <c r="AO25" s="28"/>
      <c r="AP25" s="28"/>
      <c r="AQ25" s="28"/>
      <c r="AR25" s="28"/>
      <c r="AS25" s="28"/>
      <c r="AT25" s="28"/>
      <c r="AU25" s="28"/>
    </row>
    <row r="26" customFormat="false" ht="15.75" hidden="false" customHeight="false" outlineLevel="0" collapsed="false">
      <c r="A26" s="28"/>
      <c r="B26" s="28"/>
      <c r="C26" s="28"/>
      <c r="D26" s="28"/>
      <c r="E26" s="28"/>
      <c r="F26" s="28"/>
      <c r="G26" s="28"/>
      <c r="H26" s="28"/>
      <c r="I26" s="28"/>
      <c r="J26" s="28"/>
      <c r="K26" s="28"/>
      <c r="M26" s="28"/>
      <c r="N26" s="28"/>
      <c r="O26" s="28"/>
      <c r="P26" s="28"/>
      <c r="Q26" s="28"/>
      <c r="R26" s="28"/>
      <c r="S26" s="28"/>
      <c r="T26" s="28"/>
      <c r="U26" s="28"/>
      <c r="V26" s="28"/>
      <c r="W26" s="28"/>
      <c r="X26" s="28"/>
      <c r="Y26" s="28"/>
      <c r="Z26" s="28"/>
      <c r="AA26" s="28"/>
      <c r="AB26" s="28"/>
      <c r="AC26" s="28"/>
      <c r="AD26" s="28"/>
      <c r="AE26" s="28"/>
      <c r="AF26" s="28"/>
      <c r="AG26" s="28"/>
      <c r="AH26" s="28"/>
      <c r="AI26" s="28"/>
      <c r="AJ26" s="28"/>
      <c r="AK26" s="28"/>
      <c r="AL26" s="28"/>
      <c r="AM26" s="28"/>
      <c r="AN26" s="28"/>
      <c r="AO26" s="28"/>
      <c r="AP26" s="28"/>
      <c r="AQ26" s="28"/>
      <c r="AR26" s="28"/>
      <c r="AS26" s="28"/>
      <c r="AT26" s="28"/>
      <c r="AU26" s="28"/>
    </row>
    <row r="27" customFormat="false" ht="15.75" hidden="false" customHeight="false" outlineLevel="0" collapsed="false">
      <c r="A27" s="28"/>
      <c r="B27" s="28"/>
      <c r="C27" s="28"/>
      <c r="D27" s="28"/>
      <c r="E27" s="28"/>
      <c r="F27" s="28"/>
      <c r="G27" s="28"/>
      <c r="H27" s="28"/>
      <c r="I27" s="28"/>
      <c r="J27" s="28"/>
      <c r="K27" s="28"/>
      <c r="M27" s="28"/>
      <c r="N27" s="28"/>
      <c r="O27" s="28"/>
      <c r="P27" s="28"/>
      <c r="Q27" s="28"/>
      <c r="R27" s="28"/>
      <c r="S27" s="28"/>
      <c r="T27" s="28"/>
      <c r="U27" s="28"/>
      <c r="V27" s="28"/>
      <c r="W27" s="28"/>
      <c r="X27" s="28"/>
      <c r="Y27" s="28"/>
      <c r="Z27" s="28"/>
      <c r="AA27" s="28"/>
      <c r="AB27" s="28"/>
      <c r="AC27" s="28"/>
      <c r="AD27" s="28"/>
      <c r="AE27" s="28"/>
      <c r="AF27" s="28"/>
      <c r="AG27" s="28"/>
      <c r="AH27" s="28"/>
      <c r="AI27" s="28"/>
      <c r="AJ27" s="28"/>
      <c r="AK27" s="28"/>
      <c r="AL27" s="28"/>
      <c r="AM27" s="28"/>
      <c r="AN27" s="28"/>
      <c r="AO27" s="28"/>
      <c r="AP27" s="28"/>
      <c r="AQ27" s="28"/>
      <c r="AR27" s="28"/>
      <c r="AS27" s="28"/>
      <c r="AT27" s="28"/>
      <c r="AU27" s="28"/>
    </row>
    <row r="28" customFormat="false" ht="15.75" hidden="false" customHeight="false" outlineLevel="0" collapsed="false">
      <c r="A28" s="28"/>
      <c r="B28" s="28"/>
      <c r="C28" s="28"/>
      <c r="D28" s="28"/>
      <c r="E28" s="28"/>
      <c r="F28" s="28"/>
      <c r="G28" s="28"/>
      <c r="H28" s="28"/>
      <c r="I28" s="28"/>
      <c r="J28" s="28"/>
      <c r="K28" s="28"/>
      <c r="M28" s="28"/>
      <c r="N28" s="28"/>
      <c r="O28" s="28"/>
      <c r="P28" s="28"/>
      <c r="Q28" s="28"/>
      <c r="R28" s="28"/>
      <c r="S28" s="28"/>
      <c r="T28" s="28"/>
      <c r="U28" s="28"/>
      <c r="V28" s="28"/>
      <c r="W28" s="28"/>
      <c r="X28" s="28"/>
      <c r="Y28" s="28"/>
      <c r="Z28" s="28"/>
      <c r="AA28" s="28"/>
      <c r="AB28" s="28"/>
      <c r="AC28" s="28"/>
      <c r="AD28" s="28"/>
      <c r="AE28" s="28"/>
      <c r="AF28" s="28"/>
      <c r="AG28" s="28"/>
      <c r="AH28" s="28"/>
      <c r="AI28" s="28"/>
      <c r="AJ28" s="28"/>
      <c r="AK28" s="28"/>
      <c r="AL28" s="28"/>
      <c r="AM28" s="28"/>
      <c r="AN28" s="28"/>
      <c r="AO28" s="28"/>
      <c r="AP28" s="28"/>
      <c r="AQ28" s="28"/>
      <c r="AR28" s="28"/>
      <c r="AS28" s="28"/>
      <c r="AT28" s="28"/>
      <c r="AU28" s="28"/>
    </row>
    <row r="29" customFormat="false" ht="15.75" hidden="false" customHeight="false" outlineLevel="0" collapsed="false">
      <c r="A29" s="28"/>
      <c r="B29" s="28"/>
      <c r="C29" s="28"/>
      <c r="D29" s="28"/>
      <c r="E29" s="28"/>
      <c r="F29" s="28"/>
      <c r="G29" s="28"/>
      <c r="H29" s="28"/>
      <c r="I29" s="28"/>
      <c r="J29" s="28"/>
      <c r="K29" s="28"/>
      <c r="M29" s="28"/>
      <c r="N29" s="28"/>
      <c r="O29" s="28"/>
      <c r="P29" s="28"/>
      <c r="Q29" s="28"/>
      <c r="R29" s="28"/>
      <c r="S29" s="28"/>
      <c r="T29" s="28"/>
      <c r="U29" s="28"/>
      <c r="V29" s="28"/>
      <c r="W29" s="28"/>
      <c r="X29" s="28"/>
      <c r="Y29" s="28"/>
      <c r="Z29" s="28"/>
      <c r="AA29" s="28"/>
      <c r="AB29" s="28"/>
      <c r="AC29" s="28"/>
      <c r="AD29" s="28"/>
      <c r="AE29" s="28"/>
      <c r="AF29" s="28"/>
      <c r="AG29" s="28"/>
      <c r="AH29" s="28"/>
      <c r="AI29" s="28"/>
      <c r="AJ29" s="28"/>
      <c r="AK29" s="28"/>
      <c r="AL29" s="28"/>
      <c r="AM29" s="28"/>
      <c r="AN29" s="28"/>
      <c r="AO29" s="28"/>
      <c r="AP29" s="28"/>
      <c r="AQ29" s="28"/>
      <c r="AR29" s="28"/>
      <c r="AS29" s="28"/>
      <c r="AT29" s="28"/>
      <c r="AU29" s="28"/>
    </row>
    <row r="30" customFormat="false" ht="15.75" hidden="false" customHeight="false" outlineLevel="0" collapsed="false">
      <c r="A30" s="28"/>
      <c r="B30" s="28"/>
      <c r="C30" s="28"/>
      <c r="D30" s="28"/>
      <c r="E30" s="28"/>
      <c r="F30" s="28"/>
      <c r="G30" s="28"/>
      <c r="H30" s="28"/>
      <c r="I30" s="28"/>
      <c r="J30" s="28"/>
      <c r="K30" s="28"/>
      <c r="M30" s="28"/>
      <c r="N30" s="28"/>
      <c r="O30" s="28"/>
      <c r="P30" s="28"/>
      <c r="Q30" s="28"/>
      <c r="R30" s="28"/>
      <c r="S30" s="28"/>
      <c r="T30" s="28"/>
      <c r="U30" s="28"/>
      <c r="V30" s="28"/>
      <c r="W30" s="28"/>
      <c r="X30" s="28"/>
      <c r="Y30" s="28"/>
      <c r="Z30" s="28"/>
      <c r="AA30" s="28"/>
      <c r="AB30" s="28"/>
      <c r="AC30" s="28"/>
      <c r="AD30" s="28"/>
      <c r="AE30" s="28"/>
      <c r="AF30" s="28"/>
      <c r="AG30" s="28"/>
      <c r="AH30" s="28"/>
      <c r="AI30" s="28"/>
      <c r="AJ30" s="28"/>
      <c r="AK30" s="28"/>
      <c r="AL30" s="28"/>
      <c r="AM30" s="28"/>
      <c r="AN30" s="28"/>
      <c r="AO30" s="28"/>
      <c r="AP30" s="28"/>
      <c r="AQ30" s="28"/>
      <c r="AR30" s="28"/>
      <c r="AS30" s="28"/>
      <c r="AT30" s="28"/>
      <c r="AU30" s="28"/>
    </row>
    <row r="31" customFormat="false" ht="15.75" hidden="false" customHeight="false" outlineLevel="0" collapsed="false">
      <c r="A31" s="28"/>
      <c r="B31" s="28"/>
      <c r="C31" s="28"/>
      <c r="D31" s="28"/>
      <c r="E31" s="28"/>
      <c r="F31" s="28"/>
      <c r="G31" s="28"/>
      <c r="H31" s="28"/>
      <c r="I31" s="28"/>
      <c r="J31" s="28"/>
      <c r="K31" s="28"/>
      <c r="M31" s="28"/>
      <c r="N31" s="28"/>
      <c r="O31" s="28"/>
      <c r="P31" s="28"/>
      <c r="Q31" s="28"/>
      <c r="R31" s="28"/>
      <c r="S31" s="28"/>
      <c r="T31" s="28"/>
      <c r="U31" s="28"/>
      <c r="V31" s="28"/>
      <c r="W31" s="28"/>
      <c r="X31" s="28"/>
      <c r="Y31" s="28"/>
      <c r="Z31" s="28"/>
      <c r="AA31" s="28"/>
      <c r="AB31" s="28"/>
      <c r="AC31" s="28"/>
      <c r="AD31" s="28"/>
      <c r="AE31" s="28"/>
      <c r="AF31" s="28"/>
      <c r="AG31" s="28"/>
      <c r="AH31" s="28"/>
      <c r="AI31" s="28"/>
      <c r="AJ31" s="28"/>
      <c r="AK31" s="28"/>
      <c r="AL31" s="28"/>
      <c r="AM31" s="28"/>
      <c r="AN31" s="28"/>
      <c r="AO31" s="28"/>
      <c r="AP31" s="28"/>
      <c r="AQ31" s="28"/>
      <c r="AR31" s="28"/>
      <c r="AS31" s="28"/>
      <c r="AT31" s="28"/>
      <c r="AU31" s="28"/>
    </row>
    <row r="32" customFormat="false" ht="15.75" hidden="false" customHeight="false" outlineLevel="0" collapsed="false">
      <c r="A32" s="28"/>
      <c r="B32" s="28"/>
      <c r="C32" s="28"/>
      <c r="D32" s="28"/>
      <c r="E32" s="28"/>
      <c r="F32" s="28"/>
      <c r="G32" s="28"/>
      <c r="H32" s="28"/>
      <c r="I32" s="28"/>
      <c r="J32" s="28"/>
      <c r="K32" s="28"/>
      <c r="M32" s="28"/>
      <c r="N32" s="28"/>
      <c r="O32" s="28"/>
      <c r="P32" s="28"/>
      <c r="Q32" s="28"/>
      <c r="R32" s="28"/>
      <c r="S32" s="28"/>
      <c r="T32" s="28"/>
      <c r="U32" s="28"/>
      <c r="V32" s="28"/>
      <c r="W32" s="28"/>
      <c r="X32" s="28"/>
      <c r="Y32" s="28"/>
      <c r="Z32" s="28"/>
      <c r="AA32" s="28"/>
      <c r="AB32" s="28"/>
      <c r="AC32" s="28"/>
      <c r="AD32" s="28"/>
      <c r="AE32" s="28"/>
      <c r="AF32" s="28"/>
      <c r="AG32" s="28"/>
      <c r="AH32" s="28"/>
      <c r="AI32" s="28"/>
      <c r="AJ32" s="28"/>
      <c r="AK32" s="28"/>
      <c r="AL32" s="28"/>
      <c r="AM32" s="28"/>
      <c r="AN32" s="28"/>
      <c r="AO32" s="28"/>
      <c r="AP32" s="28"/>
      <c r="AQ32" s="28"/>
      <c r="AR32" s="28"/>
      <c r="AS32" s="28"/>
      <c r="AT32" s="28"/>
      <c r="AU32" s="28"/>
    </row>
    <row r="33" customFormat="false" ht="17.35" hidden="false" customHeight="false" outlineLevel="0" collapsed="false">
      <c r="A33" s="339" t="s">
        <v>277</v>
      </c>
      <c r="B33" s="276"/>
      <c r="C33" s="276"/>
      <c r="D33" s="276"/>
      <c r="E33" s="277" t="s">
        <v>233</v>
      </c>
      <c r="F33" s="276"/>
      <c r="G33" s="276"/>
      <c r="H33" s="276"/>
      <c r="I33" s="276"/>
      <c r="J33" s="276"/>
      <c r="K33" s="276"/>
      <c r="M33" s="276"/>
      <c r="N33" s="276"/>
      <c r="O33" s="276"/>
      <c r="P33" s="276"/>
      <c r="Q33" s="276"/>
      <c r="R33" s="276"/>
      <c r="S33" s="276"/>
      <c r="T33" s="276"/>
      <c r="U33" s="276"/>
      <c r="V33" s="276"/>
      <c r="W33" s="276"/>
      <c r="X33" s="276"/>
      <c r="Y33" s="276"/>
      <c r="Z33" s="276"/>
      <c r="AA33" s="276"/>
      <c r="AB33" s="276"/>
      <c r="AC33" s="276"/>
      <c r="AD33" s="276"/>
      <c r="AE33" s="276"/>
      <c r="AF33" s="276"/>
      <c r="AG33" s="276"/>
      <c r="AH33" s="276"/>
      <c r="AI33" s="276"/>
      <c r="AJ33" s="276"/>
      <c r="AK33" s="276"/>
      <c r="AL33" s="276"/>
      <c r="AM33" s="276"/>
      <c r="AN33" s="276"/>
      <c r="AO33" s="276"/>
      <c r="AP33" s="276"/>
      <c r="AQ33" s="276"/>
      <c r="AR33" s="276"/>
      <c r="AS33" s="276"/>
      <c r="AT33" s="276"/>
      <c r="AU33" s="276"/>
    </row>
    <row r="34" customFormat="false" ht="15.75" hidden="false" customHeight="false" outlineLevel="0" collapsed="false">
      <c r="A34" s="340" t="s">
        <v>265</v>
      </c>
      <c r="B34" s="275"/>
      <c r="C34" s="276"/>
      <c r="D34" s="276"/>
      <c r="E34" s="276"/>
      <c r="F34" s="276"/>
      <c r="G34" s="340" t="s">
        <v>266</v>
      </c>
      <c r="H34" s="276"/>
      <c r="I34" s="276"/>
      <c r="J34" s="276"/>
      <c r="K34" s="276"/>
      <c r="M34" s="275" t="s">
        <v>278</v>
      </c>
      <c r="N34" s="276"/>
      <c r="O34" s="276"/>
      <c r="P34" s="276"/>
      <c r="Q34" s="276"/>
      <c r="R34" s="275" t="s">
        <v>267</v>
      </c>
      <c r="S34" s="275"/>
      <c r="T34" s="275"/>
      <c r="U34" s="275"/>
      <c r="V34" s="275"/>
      <c r="W34" s="275" t="s">
        <v>268</v>
      </c>
      <c r="X34" s="276"/>
      <c r="Y34" s="276"/>
      <c r="Z34" s="276"/>
      <c r="AA34" s="276"/>
      <c r="AB34" s="275" t="s">
        <v>237</v>
      </c>
      <c r="AC34" s="276"/>
      <c r="AD34" s="276"/>
      <c r="AE34" s="276"/>
      <c r="AF34" s="276"/>
      <c r="AG34" s="275" t="s">
        <v>269</v>
      </c>
      <c r="AH34" s="276"/>
      <c r="AI34" s="276"/>
      <c r="AJ34" s="276"/>
      <c r="AK34" s="276"/>
      <c r="AL34" s="275" t="s">
        <v>270</v>
      </c>
      <c r="AM34" s="276"/>
      <c r="AN34" s="276"/>
      <c r="AO34" s="276"/>
      <c r="AP34" s="276"/>
      <c r="AQ34" s="275" t="s">
        <v>279</v>
      </c>
      <c r="AR34" s="276"/>
      <c r="AS34" s="276"/>
      <c r="AT34" s="276"/>
      <c r="AU34" s="276"/>
    </row>
    <row r="35" customFormat="false" ht="15.75" hidden="false" customHeight="false" outlineLevel="0" collapsed="false">
      <c r="A35" s="276"/>
      <c r="B35" s="276"/>
      <c r="C35" s="276"/>
      <c r="D35" s="276"/>
      <c r="E35" s="276"/>
      <c r="F35" s="276"/>
      <c r="G35" s="276"/>
      <c r="H35" s="276"/>
      <c r="I35" s="276"/>
      <c r="J35" s="276"/>
      <c r="K35" s="276"/>
      <c r="M35" s="276"/>
      <c r="N35" s="276"/>
      <c r="O35" s="276"/>
      <c r="P35" s="276"/>
      <c r="Q35" s="276"/>
      <c r="R35" s="276"/>
      <c r="S35" s="276"/>
      <c r="T35" s="276"/>
      <c r="U35" s="276"/>
      <c r="V35" s="276"/>
      <c r="W35" s="276"/>
      <c r="X35" s="276"/>
      <c r="Y35" s="276"/>
      <c r="Z35" s="276"/>
      <c r="AA35" s="276"/>
      <c r="AB35" s="276"/>
      <c r="AC35" s="276"/>
      <c r="AD35" s="276"/>
      <c r="AE35" s="276"/>
      <c r="AF35" s="276"/>
      <c r="AG35" s="276"/>
      <c r="AH35" s="276"/>
      <c r="AI35" s="276"/>
      <c r="AJ35" s="276"/>
      <c r="AK35" s="276"/>
      <c r="AL35" s="276"/>
      <c r="AM35" s="276"/>
      <c r="AN35" s="276"/>
      <c r="AO35" s="276"/>
      <c r="AP35" s="276"/>
      <c r="AQ35" s="276"/>
      <c r="AR35" s="276"/>
      <c r="AS35" s="276"/>
      <c r="AT35" s="276"/>
      <c r="AU35" s="276"/>
    </row>
    <row r="36" customFormat="false" ht="15.75" hidden="false" customHeight="false" outlineLevel="0" collapsed="false">
      <c r="A36" s="276"/>
      <c r="B36" s="276"/>
      <c r="C36" s="276"/>
      <c r="D36" s="276"/>
      <c r="E36" s="276"/>
      <c r="F36" s="276"/>
      <c r="G36" s="276"/>
      <c r="H36" s="276"/>
      <c r="I36" s="276"/>
      <c r="J36" s="276"/>
      <c r="K36" s="276"/>
      <c r="M36" s="276"/>
      <c r="N36" s="276"/>
      <c r="O36" s="276"/>
      <c r="P36" s="276"/>
      <c r="Q36" s="276"/>
      <c r="R36" s="276"/>
      <c r="S36" s="276"/>
      <c r="T36" s="276"/>
      <c r="U36" s="276"/>
      <c r="V36" s="276"/>
      <c r="W36" s="276"/>
      <c r="X36" s="276"/>
      <c r="Y36" s="276"/>
      <c r="Z36" s="276"/>
      <c r="AA36" s="276"/>
      <c r="AB36" s="276"/>
      <c r="AC36" s="276"/>
      <c r="AD36" s="276"/>
      <c r="AE36" s="276"/>
      <c r="AF36" s="276"/>
      <c r="AG36" s="276"/>
      <c r="AH36" s="276"/>
      <c r="AI36" s="276"/>
      <c r="AJ36" s="276"/>
      <c r="AK36" s="276"/>
      <c r="AL36" s="276"/>
      <c r="AM36" s="276"/>
      <c r="AN36" s="276"/>
      <c r="AO36" s="276"/>
      <c r="AP36" s="276"/>
      <c r="AQ36" s="276"/>
      <c r="AR36" s="276"/>
      <c r="AS36" s="276"/>
      <c r="AT36" s="276"/>
      <c r="AU36" s="276"/>
    </row>
    <row r="37" customFormat="false" ht="15.75" hidden="false" customHeight="false" outlineLevel="0" collapsed="false">
      <c r="A37" s="276"/>
      <c r="B37" s="276"/>
      <c r="C37" s="276"/>
      <c r="D37" s="276"/>
      <c r="E37" s="276"/>
      <c r="F37" s="276"/>
      <c r="G37" s="276"/>
      <c r="H37" s="276"/>
      <c r="I37" s="276"/>
      <c r="J37" s="276"/>
      <c r="K37" s="276"/>
      <c r="M37" s="276"/>
      <c r="N37" s="276"/>
      <c r="O37" s="276"/>
      <c r="P37" s="276"/>
      <c r="Q37" s="276"/>
      <c r="R37" s="276"/>
      <c r="S37" s="276"/>
      <c r="T37" s="276"/>
      <c r="U37" s="276"/>
      <c r="V37" s="276"/>
      <c r="W37" s="276"/>
      <c r="X37" s="276"/>
      <c r="Y37" s="276"/>
      <c r="Z37" s="276"/>
      <c r="AA37" s="276"/>
      <c r="AB37" s="276"/>
      <c r="AC37" s="276"/>
      <c r="AD37" s="276"/>
      <c r="AE37" s="276"/>
      <c r="AF37" s="276"/>
      <c r="AG37" s="276"/>
      <c r="AH37" s="276"/>
      <c r="AI37" s="276"/>
      <c r="AJ37" s="276"/>
      <c r="AK37" s="276"/>
      <c r="AL37" s="276"/>
      <c r="AM37" s="276"/>
      <c r="AN37" s="276"/>
      <c r="AO37" s="276"/>
      <c r="AP37" s="276"/>
      <c r="AQ37" s="276"/>
      <c r="AR37" s="276"/>
      <c r="AS37" s="276"/>
      <c r="AT37" s="276"/>
      <c r="AU37" s="276"/>
    </row>
    <row r="38" customFormat="false" ht="15.75" hidden="false" customHeight="false" outlineLevel="0" collapsed="false">
      <c r="A38" s="276"/>
      <c r="B38" s="276"/>
      <c r="C38" s="276"/>
      <c r="D38" s="276"/>
      <c r="E38" s="276"/>
      <c r="F38" s="276"/>
      <c r="G38" s="276"/>
      <c r="H38" s="276"/>
      <c r="I38" s="276"/>
      <c r="J38" s="276"/>
      <c r="K38" s="276"/>
      <c r="M38" s="276"/>
      <c r="N38" s="276"/>
      <c r="O38" s="276"/>
      <c r="P38" s="276"/>
      <c r="Q38" s="276"/>
      <c r="R38" s="276"/>
      <c r="S38" s="276"/>
      <c r="T38" s="276"/>
      <c r="U38" s="276"/>
      <c r="V38" s="276"/>
      <c r="W38" s="276"/>
      <c r="X38" s="276"/>
      <c r="Y38" s="276"/>
      <c r="Z38" s="276"/>
      <c r="AA38" s="276"/>
      <c r="AB38" s="276"/>
      <c r="AC38" s="276"/>
      <c r="AD38" s="276"/>
      <c r="AE38" s="276"/>
      <c r="AF38" s="276"/>
      <c r="AG38" s="276"/>
      <c r="AH38" s="276"/>
      <c r="AI38" s="276"/>
      <c r="AJ38" s="276"/>
      <c r="AK38" s="276"/>
      <c r="AL38" s="276"/>
      <c r="AM38" s="276"/>
      <c r="AN38" s="276"/>
      <c r="AO38" s="276"/>
      <c r="AP38" s="276"/>
      <c r="AQ38" s="276"/>
      <c r="AR38" s="276"/>
      <c r="AS38" s="276"/>
      <c r="AT38" s="276"/>
      <c r="AU38" s="276"/>
    </row>
    <row r="39" customFormat="false" ht="15.75" hidden="false" customHeight="false" outlineLevel="0" collapsed="false">
      <c r="A39" s="276"/>
      <c r="B39" s="276"/>
      <c r="C39" s="276"/>
      <c r="D39" s="276"/>
      <c r="E39" s="276"/>
      <c r="F39" s="276"/>
      <c r="G39" s="276"/>
      <c r="H39" s="276"/>
      <c r="I39" s="276"/>
      <c r="J39" s="276"/>
      <c r="K39" s="276"/>
      <c r="M39" s="276"/>
      <c r="N39" s="276"/>
      <c r="O39" s="276"/>
      <c r="P39" s="276"/>
      <c r="Q39" s="276"/>
      <c r="R39" s="276"/>
      <c r="S39" s="276"/>
      <c r="T39" s="276"/>
      <c r="U39" s="276"/>
      <c r="V39" s="276"/>
      <c r="W39" s="276"/>
      <c r="X39" s="276"/>
      <c r="Y39" s="276"/>
      <c r="Z39" s="276"/>
      <c r="AA39" s="276"/>
      <c r="AB39" s="276"/>
      <c r="AC39" s="276"/>
      <c r="AD39" s="276"/>
      <c r="AE39" s="276"/>
      <c r="AF39" s="276"/>
      <c r="AG39" s="276"/>
      <c r="AH39" s="276"/>
      <c r="AI39" s="276"/>
      <c r="AJ39" s="276"/>
      <c r="AK39" s="276"/>
      <c r="AL39" s="276"/>
      <c r="AM39" s="276"/>
      <c r="AN39" s="276"/>
      <c r="AO39" s="276"/>
      <c r="AP39" s="276"/>
      <c r="AQ39" s="276"/>
      <c r="AR39" s="276"/>
      <c r="AS39" s="276"/>
      <c r="AT39" s="276"/>
      <c r="AU39" s="276"/>
    </row>
    <row r="40" customFormat="false" ht="15.75" hidden="false" customHeight="false" outlineLevel="0" collapsed="false">
      <c r="A40" s="276"/>
      <c r="B40" s="276"/>
      <c r="C40" s="276"/>
      <c r="D40" s="276"/>
      <c r="E40" s="276"/>
      <c r="F40" s="276"/>
      <c r="G40" s="276"/>
      <c r="H40" s="276"/>
      <c r="I40" s="276"/>
      <c r="J40" s="276"/>
      <c r="K40" s="276"/>
      <c r="M40" s="276"/>
      <c r="N40" s="276"/>
      <c r="O40" s="276"/>
      <c r="P40" s="276"/>
      <c r="Q40" s="276"/>
      <c r="R40" s="276"/>
      <c r="S40" s="276"/>
      <c r="T40" s="276"/>
      <c r="U40" s="276"/>
      <c r="V40" s="276"/>
      <c r="W40" s="276"/>
      <c r="X40" s="276"/>
      <c r="Y40" s="276"/>
      <c r="Z40" s="276"/>
      <c r="AA40" s="276"/>
      <c r="AB40" s="276"/>
      <c r="AC40" s="276"/>
      <c r="AD40" s="276"/>
      <c r="AE40" s="276"/>
      <c r="AF40" s="276"/>
      <c r="AG40" s="276"/>
      <c r="AH40" s="276"/>
      <c r="AI40" s="276"/>
      <c r="AJ40" s="276"/>
      <c r="AK40" s="276"/>
      <c r="AL40" s="276"/>
      <c r="AM40" s="276"/>
      <c r="AN40" s="276"/>
      <c r="AO40" s="276"/>
      <c r="AP40" s="276"/>
      <c r="AQ40" s="276"/>
      <c r="AR40" s="276"/>
      <c r="AS40" s="276"/>
      <c r="AT40" s="276"/>
      <c r="AU40" s="276"/>
    </row>
    <row r="41" customFormat="false" ht="15.75" hidden="false" customHeight="false" outlineLevel="0" collapsed="false">
      <c r="A41" s="276"/>
      <c r="B41" s="276"/>
      <c r="C41" s="276"/>
      <c r="D41" s="276"/>
      <c r="E41" s="276"/>
      <c r="F41" s="276"/>
      <c r="G41" s="276"/>
      <c r="H41" s="276"/>
      <c r="I41" s="276"/>
      <c r="J41" s="276"/>
      <c r="K41" s="276"/>
      <c r="M41" s="276"/>
      <c r="N41" s="276"/>
      <c r="O41" s="276"/>
      <c r="P41" s="276"/>
      <c r="Q41" s="276"/>
      <c r="R41" s="276"/>
      <c r="S41" s="276"/>
      <c r="T41" s="276"/>
      <c r="U41" s="276"/>
      <c r="V41" s="276"/>
      <c r="W41" s="276"/>
      <c r="X41" s="276"/>
      <c r="Y41" s="276"/>
      <c r="Z41" s="276"/>
      <c r="AA41" s="276"/>
      <c r="AB41" s="276"/>
      <c r="AC41" s="276"/>
      <c r="AD41" s="276"/>
      <c r="AE41" s="276"/>
      <c r="AF41" s="276"/>
      <c r="AG41" s="276"/>
      <c r="AH41" s="276"/>
      <c r="AI41" s="276"/>
      <c r="AJ41" s="276"/>
      <c r="AK41" s="276"/>
      <c r="AL41" s="276"/>
      <c r="AM41" s="276"/>
      <c r="AN41" s="276"/>
      <c r="AO41" s="276"/>
      <c r="AP41" s="276"/>
      <c r="AQ41" s="276"/>
      <c r="AR41" s="276"/>
      <c r="AS41" s="276"/>
      <c r="AT41" s="276"/>
      <c r="AU41" s="276"/>
    </row>
    <row r="42" customFormat="false" ht="15.75" hidden="false" customHeight="false" outlineLevel="0" collapsed="false">
      <c r="A42" s="276"/>
      <c r="B42" s="276"/>
      <c r="C42" s="276"/>
      <c r="D42" s="276"/>
      <c r="E42" s="276"/>
      <c r="F42" s="276"/>
      <c r="G42" s="276"/>
      <c r="H42" s="276"/>
      <c r="I42" s="276"/>
      <c r="J42" s="276"/>
      <c r="K42" s="276"/>
      <c r="M42" s="276"/>
      <c r="N42" s="276"/>
      <c r="O42" s="276"/>
      <c r="P42" s="276"/>
      <c r="Q42" s="276"/>
      <c r="R42" s="276"/>
      <c r="S42" s="276"/>
      <c r="T42" s="276"/>
      <c r="U42" s="276"/>
      <c r="V42" s="276"/>
      <c r="W42" s="276"/>
      <c r="X42" s="276"/>
      <c r="Y42" s="276"/>
      <c r="Z42" s="276"/>
      <c r="AA42" s="276"/>
      <c r="AB42" s="276"/>
      <c r="AC42" s="276"/>
      <c r="AD42" s="276"/>
      <c r="AE42" s="276"/>
      <c r="AF42" s="276"/>
      <c r="AG42" s="276"/>
      <c r="AH42" s="276"/>
      <c r="AI42" s="276"/>
      <c r="AJ42" s="276"/>
      <c r="AK42" s="276"/>
      <c r="AL42" s="276"/>
      <c r="AM42" s="276"/>
      <c r="AN42" s="276"/>
      <c r="AO42" s="276"/>
      <c r="AP42" s="276"/>
      <c r="AQ42" s="276"/>
      <c r="AR42" s="276"/>
      <c r="AS42" s="276"/>
      <c r="AT42" s="276"/>
      <c r="AU42" s="276"/>
    </row>
    <row r="43" customFormat="false" ht="15.75" hidden="false" customHeight="false" outlineLevel="0" collapsed="false">
      <c r="A43" s="276"/>
      <c r="B43" s="276"/>
      <c r="C43" s="276"/>
      <c r="D43" s="276"/>
      <c r="E43" s="276"/>
      <c r="F43" s="276"/>
      <c r="G43" s="276"/>
      <c r="H43" s="276"/>
      <c r="I43" s="276"/>
      <c r="J43" s="276"/>
      <c r="K43" s="276"/>
      <c r="M43" s="276"/>
      <c r="N43" s="276"/>
      <c r="O43" s="276"/>
      <c r="P43" s="276"/>
      <c r="Q43" s="276"/>
      <c r="R43" s="276"/>
      <c r="S43" s="276"/>
      <c r="T43" s="276"/>
      <c r="U43" s="276"/>
      <c r="V43" s="276"/>
      <c r="W43" s="276"/>
      <c r="X43" s="276"/>
      <c r="Y43" s="276"/>
      <c r="Z43" s="276"/>
      <c r="AA43" s="276"/>
      <c r="AB43" s="276"/>
      <c r="AC43" s="276"/>
      <c r="AD43" s="276"/>
      <c r="AE43" s="276"/>
      <c r="AF43" s="276"/>
      <c r="AG43" s="276"/>
      <c r="AH43" s="276"/>
      <c r="AI43" s="276"/>
      <c r="AJ43" s="276"/>
      <c r="AK43" s="276"/>
      <c r="AL43" s="276"/>
      <c r="AM43" s="276"/>
      <c r="AN43" s="276"/>
      <c r="AO43" s="276"/>
      <c r="AP43" s="276"/>
      <c r="AQ43" s="276"/>
      <c r="AR43" s="276"/>
      <c r="AS43" s="276"/>
      <c r="AT43" s="276"/>
      <c r="AU43" s="276"/>
    </row>
    <row r="44" customFormat="false" ht="15.75" hidden="false" customHeight="false" outlineLevel="0" collapsed="false">
      <c r="A44" s="276"/>
      <c r="B44" s="276"/>
      <c r="C44" s="276"/>
      <c r="D44" s="276"/>
      <c r="E44" s="276"/>
      <c r="F44" s="276"/>
      <c r="G44" s="276"/>
      <c r="H44" s="276"/>
      <c r="I44" s="276"/>
      <c r="J44" s="276"/>
      <c r="K44" s="276"/>
      <c r="M44" s="276"/>
      <c r="N44" s="276"/>
      <c r="O44" s="276"/>
      <c r="P44" s="276"/>
      <c r="Q44" s="276"/>
      <c r="R44" s="276"/>
      <c r="S44" s="276"/>
      <c r="T44" s="276"/>
      <c r="U44" s="276"/>
      <c r="V44" s="276"/>
      <c r="W44" s="276"/>
      <c r="X44" s="276"/>
      <c r="Y44" s="276"/>
      <c r="Z44" s="276"/>
      <c r="AA44" s="276"/>
      <c r="AB44" s="276"/>
      <c r="AC44" s="276"/>
      <c r="AD44" s="276"/>
      <c r="AE44" s="276"/>
      <c r="AF44" s="276"/>
      <c r="AG44" s="276"/>
      <c r="AH44" s="276"/>
      <c r="AI44" s="276"/>
      <c r="AJ44" s="276"/>
      <c r="AK44" s="276"/>
      <c r="AL44" s="276"/>
      <c r="AM44" s="276"/>
      <c r="AN44" s="276"/>
      <c r="AO44" s="276"/>
      <c r="AP44" s="276"/>
      <c r="AQ44" s="276"/>
      <c r="AR44" s="276"/>
      <c r="AS44" s="276"/>
      <c r="AT44" s="276"/>
      <c r="AU44" s="276"/>
    </row>
    <row r="45" customFormat="false" ht="15.75" hidden="false" customHeight="false" outlineLevel="0" collapsed="false">
      <c r="A45" s="276"/>
      <c r="B45" s="276"/>
      <c r="C45" s="276"/>
      <c r="D45" s="276"/>
      <c r="E45" s="276"/>
      <c r="F45" s="276"/>
      <c r="G45" s="276"/>
      <c r="H45" s="276"/>
      <c r="I45" s="276"/>
      <c r="J45" s="276"/>
      <c r="K45" s="276"/>
      <c r="M45" s="276"/>
      <c r="N45" s="276"/>
      <c r="O45" s="276"/>
      <c r="P45" s="276"/>
      <c r="Q45" s="276"/>
      <c r="R45" s="276"/>
      <c r="S45" s="276"/>
      <c r="T45" s="276"/>
      <c r="U45" s="276"/>
      <c r="V45" s="276"/>
      <c r="W45" s="276"/>
      <c r="X45" s="276"/>
      <c r="Y45" s="276"/>
      <c r="Z45" s="276"/>
      <c r="AA45" s="276"/>
      <c r="AB45" s="276"/>
      <c r="AC45" s="276"/>
      <c r="AD45" s="276"/>
      <c r="AE45" s="276"/>
      <c r="AF45" s="276"/>
      <c r="AG45" s="276"/>
      <c r="AH45" s="276"/>
      <c r="AI45" s="276"/>
      <c r="AJ45" s="276"/>
      <c r="AK45" s="276"/>
      <c r="AL45" s="276"/>
      <c r="AM45" s="276"/>
      <c r="AN45" s="276"/>
      <c r="AO45" s="276"/>
      <c r="AP45" s="276"/>
      <c r="AQ45" s="276"/>
      <c r="AR45" s="276"/>
      <c r="AS45" s="276"/>
      <c r="AT45" s="276"/>
      <c r="AU45" s="276"/>
    </row>
    <row r="46" customFormat="false" ht="15.75" hidden="false" customHeight="false" outlineLevel="0" collapsed="false">
      <c r="A46" s="276"/>
      <c r="B46" s="276"/>
      <c r="C46" s="276"/>
      <c r="D46" s="276"/>
      <c r="E46" s="276"/>
      <c r="F46" s="276"/>
      <c r="G46" s="276"/>
      <c r="H46" s="276"/>
      <c r="I46" s="276"/>
      <c r="J46" s="276"/>
      <c r="K46" s="276"/>
      <c r="M46" s="276"/>
      <c r="N46" s="276"/>
      <c r="O46" s="276"/>
      <c r="P46" s="276"/>
      <c r="Q46" s="276"/>
      <c r="R46" s="276"/>
      <c r="S46" s="276"/>
      <c r="T46" s="276"/>
      <c r="U46" s="276"/>
      <c r="V46" s="276"/>
      <c r="W46" s="276"/>
      <c r="X46" s="276"/>
      <c r="Y46" s="276"/>
      <c r="Z46" s="276"/>
      <c r="AA46" s="276"/>
      <c r="AB46" s="276"/>
      <c r="AC46" s="276"/>
      <c r="AD46" s="276"/>
      <c r="AE46" s="276"/>
      <c r="AF46" s="276"/>
      <c r="AG46" s="276"/>
      <c r="AH46" s="276"/>
      <c r="AI46" s="276"/>
      <c r="AJ46" s="276"/>
      <c r="AK46" s="276"/>
      <c r="AL46" s="276"/>
      <c r="AM46" s="276"/>
      <c r="AN46" s="276"/>
      <c r="AO46" s="276"/>
      <c r="AP46" s="276"/>
      <c r="AQ46" s="276"/>
      <c r="AR46" s="276"/>
      <c r="AS46" s="276"/>
      <c r="AT46" s="276"/>
      <c r="AU46" s="276"/>
    </row>
    <row r="47" customFormat="false" ht="15.75" hidden="false" customHeight="false" outlineLevel="0" collapsed="false">
      <c r="A47" s="276"/>
      <c r="B47" s="276"/>
      <c r="C47" s="276"/>
      <c r="D47" s="276"/>
      <c r="E47" s="276"/>
      <c r="F47" s="276"/>
      <c r="G47" s="276"/>
      <c r="H47" s="276"/>
      <c r="I47" s="276"/>
      <c r="J47" s="276"/>
      <c r="K47" s="276"/>
      <c r="M47" s="276"/>
      <c r="N47" s="276"/>
      <c r="O47" s="276"/>
      <c r="P47" s="276"/>
      <c r="Q47" s="276"/>
      <c r="R47" s="276"/>
      <c r="S47" s="276"/>
      <c r="T47" s="276"/>
      <c r="U47" s="276"/>
      <c r="V47" s="276"/>
      <c r="W47" s="276"/>
      <c r="X47" s="276"/>
      <c r="Y47" s="276"/>
      <c r="Z47" s="276"/>
      <c r="AA47" s="276"/>
      <c r="AB47" s="276"/>
      <c r="AC47" s="276"/>
      <c r="AD47" s="276"/>
      <c r="AE47" s="276"/>
      <c r="AF47" s="276"/>
      <c r="AG47" s="276"/>
      <c r="AH47" s="276"/>
      <c r="AI47" s="276"/>
      <c r="AJ47" s="276"/>
      <c r="AK47" s="276"/>
      <c r="AL47" s="276"/>
      <c r="AM47" s="276"/>
      <c r="AN47" s="276"/>
      <c r="AO47" s="276"/>
      <c r="AP47" s="276"/>
      <c r="AQ47" s="276"/>
      <c r="AR47" s="276"/>
      <c r="AS47" s="276"/>
      <c r="AT47" s="276"/>
      <c r="AU47" s="276"/>
    </row>
    <row r="48" customFormat="false" ht="15.75" hidden="false" customHeight="false" outlineLevel="0" collapsed="false">
      <c r="A48" s="276"/>
      <c r="B48" s="276"/>
      <c r="C48" s="276"/>
      <c r="D48" s="276"/>
      <c r="E48" s="276"/>
      <c r="F48" s="276"/>
      <c r="G48" s="276"/>
      <c r="H48" s="276"/>
      <c r="I48" s="276"/>
      <c r="J48" s="276"/>
      <c r="K48" s="276"/>
      <c r="M48" s="276"/>
      <c r="N48" s="276"/>
      <c r="O48" s="276"/>
      <c r="P48" s="276"/>
      <c r="Q48" s="276"/>
      <c r="R48" s="276"/>
      <c r="S48" s="276"/>
      <c r="T48" s="276"/>
      <c r="U48" s="276"/>
      <c r="V48" s="276"/>
      <c r="W48" s="276"/>
      <c r="X48" s="276"/>
      <c r="Y48" s="276"/>
      <c r="Z48" s="276"/>
      <c r="AA48" s="276"/>
      <c r="AB48" s="276"/>
      <c r="AC48" s="276"/>
      <c r="AD48" s="276"/>
      <c r="AE48" s="276"/>
      <c r="AF48" s="276"/>
      <c r="AG48" s="276"/>
      <c r="AH48" s="276"/>
      <c r="AI48" s="276"/>
      <c r="AJ48" s="276"/>
      <c r="AK48" s="276"/>
      <c r="AL48" s="276"/>
      <c r="AM48" s="276"/>
      <c r="AN48" s="276"/>
      <c r="AO48" s="276"/>
      <c r="AP48" s="276"/>
      <c r="AQ48" s="276"/>
      <c r="AR48" s="276"/>
      <c r="AS48" s="276"/>
      <c r="AT48" s="276"/>
      <c r="AU48" s="276"/>
    </row>
    <row r="49" customFormat="false" ht="15.75" hidden="false" customHeight="false" outlineLevel="0" collapsed="false">
      <c r="A49" s="24"/>
      <c r="B49" s="24"/>
      <c r="C49" s="24"/>
      <c r="D49" s="24"/>
      <c r="E49" s="24"/>
      <c r="F49" s="24"/>
    </row>
    <row r="50" customFormat="false" ht="15.75" hidden="false" customHeight="false" outlineLevel="0" collapsed="false">
      <c r="A50" s="24"/>
      <c r="B50" s="24"/>
      <c r="C50" s="24"/>
      <c r="D50" s="24"/>
      <c r="E50" s="24"/>
      <c r="F50" s="24"/>
    </row>
    <row r="51" customFormat="false" ht="15.75" hidden="false" customHeight="false" outlineLevel="0" collapsed="false">
      <c r="A51" s="24"/>
      <c r="B51" s="24"/>
      <c r="C51" s="24"/>
      <c r="D51" s="24"/>
      <c r="E51" s="24"/>
      <c r="F51" s="24"/>
    </row>
    <row r="52" customFormat="false" ht="15.75" hidden="false" customHeight="false" outlineLevel="0" collapsed="false">
      <c r="A52" s="24"/>
      <c r="B52" s="24"/>
      <c r="C52" s="24"/>
      <c r="D52" s="24"/>
      <c r="E52" s="24"/>
      <c r="F52" s="24"/>
    </row>
    <row r="53" customFormat="false" ht="15.75" hidden="false" customHeight="false" outlineLevel="0" collapsed="false">
      <c r="A53" s="24"/>
      <c r="B53" s="24"/>
      <c r="C53" s="24"/>
      <c r="D53" s="24"/>
      <c r="E53" s="24"/>
      <c r="F53" s="24"/>
    </row>
    <row r="54" customFormat="false" ht="15.75" hidden="false" customHeight="false" outlineLevel="0" collapsed="false">
      <c r="A54" s="24"/>
      <c r="B54" s="24"/>
      <c r="C54" s="24"/>
      <c r="D54" s="24"/>
      <c r="E54" s="24"/>
      <c r="F54" s="24"/>
    </row>
    <row r="55" customFormat="false" ht="15.75" hidden="false" customHeight="false" outlineLevel="0" collapsed="false">
      <c r="A55" s="24"/>
      <c r="B55" s="24"/>
      <c r="C55" s="24"/>
      <c r="D55" s="24"/>
      <c r="E55" s="24"/>
      <c r="F55" s="24"/>
    </row>
    <row r="56" customFormat="false" ht="15.75" hidden="false" customHeight="false" outlineLevel="0" collapsed="false">
      <c r="A56" s="24"/>
      <c r="B56" s="24"/>
      <c r="C56" s="24"/>
      <c r="D56" s="24"/>
      <c r="E56" s="24"/>
      <c r="F56" s="24"/>
    </row>
    <row r="57" customFormat="false" ht="15.75" hidden="false" customHeight="false" outlineLevel="0" collapsed="false">
      <c r="A57" s="24"/>
      <c r="B57" s="24"/>
      <c r="C57" s="24"/>
      <c r="D57" s="24"/>
      <c r="E57" s="24"/>
      <c r="F57" s="24"/>
    </row>
    <row r="58" customFormat="false" ht="15.75" hidden="false" customHeight="false" outlineLevel="0" collapsed="false">
      <c r="A58" s="24"/>
      <c r="B58" s="24"/>
      <c r="C58" s="24"/>
      <c r="D58" s="24"/>
      <c r="E58" s="24"/>
      <c r="F58" s="24"/>
    </row>
    <row r="59" customFormat="false" ht="15.75" hidden="false" customHeight="false" outlineLevel="0" collapsed="false">
      <c r="A59" s="24"/>
      <c r="B59" s="24"/>
      <c r="C59" s="24"/>
      <c r="D59" s="24"/>
      <c r="E59" s="24"/>
      <c r="F59" s="24"/>
    </row>
    <row r="60" customFormat="false" ht="15.75" hidden="false" customHeight="false" outlineLevel="0" collapsed="false">
      <c r="A60" s="24"/>
      <c r="B60" s="24"/>
      <c r="C60" s="24"/>
      <c r="D60" s="24"/>
      <c r="E60" s="24"/>
      <c r="F60" s="24"/>
    </row>
    <row r="61" customFormat="false" ht="15.75" hidden="false" customHeight="false" outlineLevel="0" collapsed="false">
      <c r="A61" s="24"/>
      <c r="B61" s="24"/>
      <c r="C61" s="24"/>
      <c r="D61" s="24"/>
      <c r="E61" s="24"/>
      <c r="F61" s="24"/>
    </row>
    <row r="62" customFormat="false" ht="15.75" hidden="false" customHeight="false" outlineLevel="0" collapsed="false">
      <c r="A62" s="24"/>
      <c r="B62" s="24"/>
      <c r="C62" s="24"/>
      <c r="D62" s="24"/>
      <c r="E62" s="24"/>
      <c r="F62" s="24"/>
    </row>
    <row r="63" customFormat="false" ht="15.75" hidden="false" customHeight="false" outlineLevel="0" collapsed="false">
      <c r="A63" s="24"/>
      <c r="B63" s="24"/>
      <c r="C63" s="24"/>
      <c r="D63" s="24"/>
      <c r="E63" s="24"/>
      <c r="F63" s="24"/>
    </row>
    <row r="64" customFormat="false" ht="15.75" hidden="false" customHeight="false" outlineLevel="0" collapsed="false">
      <c r="A64" s="24"/>
      <c r="B64" s="24"/>
      <c r="C64" s="24"/>
      <c r="D64" s="24"/>
      <c r="E64" s="24"/>
      <c r="F64" s="24"/>
    </row>
    <row r="65" customFormat="false" ht="15.75" hidden="false" customHeight="false" outlineLevel="0" collapsed="false">
      <c r="A65" s="24"/>
      <c r="B65" s="24"/>
      <c r="C65" s="24"/>
      <c r="D65" s="24"/>
      <c r="E65" s="24"/>
      <c r="F65" s="24"/>
    </row>
  </sheetData>
  <hyperlinks>
    <hyperlink ref="E1" location="InputDataB_ModelSpecAssumptions!H3" display="Back"/>
    <hyperlink ref="E17" location="InputDataB_ModelSpecAssumptions!H12" display="Back"/>
    <hyperlink ref="E33" location="InputDataB_ModelSpecAssumptions!H23" display="Back"/>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D689"/>
  <sheetViews>
    <sheetView showFormulas="false" showGridLines="true" showRowColHeaders="true" showZeros="true" rightToLeft="false" tabSelected="false" showOutlineSymbols="true" defaultGridColor="true" view="normal" topLeftCell="A1" colorId="64" zoomScale="190" zoomScaleNormal="190" zoomScalePageLayoutView="100" workbookViewId="0">
      <pane xSplit="3" ySplit="7" topLeftCell="TJ15" activePane="bottomRight" state="frozen"/>
      <selection pane="topLeft" activeCell="A1" activeCellId="0" sqref="A1"/>
      <selection pane="topRight" activeCell="TJ1" activeCellId="0" sqref="TJ1"/>
      <selection pane="bottomLeft" activeCell="A15" activeCellId="0" sqref="A15"/>
      <selection pane="bottomRight" activeCell="C20" activeCellId="0" sqref="C20"/>
    </sheetView>
  </sheetViews>
  <sheetFormatPr defaultColWidth="8.87890625" defaultRowHeight="15.75" customHeight="false" zeroHeight="false" outlineLevelRow="0" outlineLevelCol="0"/>
  <cols>
    <col collapsed="false" customWidth="true" hidden="false" outlineLevel="0" max="1" min="1" style="0" width="39.62"/>
    <col collapsed="false" customWidth="true" hidden="false" outlineLevel="0" max="2" min="2" style="0" width="16.5"/>
    <col collapsed="false" customWidth="true" hidden="false" outlineLevel="0" max="3" min="3" style="0" width="12.12"/>
    <col collapsed="false" customWidth="true" hidden="false" outlineLevel="0" max="5" min="4" style="0" width="17.12"/>
    <col collapsed="false" customWidth="true" hidden="false" outlineLevel="0" max="9" min="6" style="0" width="10.88"/>
    <col collapsed="false" customWidth="true" hidden="false" outlineLevel="0" max="10" min="10" style="0" width="22.12"/>
    <col collapsed="false" customWidth="true" hidden="false" outlineLevel="0" max="20" min="11" style="0" width="9.12"/>
    <col collapsed="false" customWidth="true" hidden="false" outlineLevel="0" max="31" min="22" style="0" width="9.12"/>
    <col collapsed="false" customWidth="true" hidden="false" outlineLevel="0" max="42" min="32" style="24" width="15.62"/>
    <col collapsed="false" customWidth="true" hidden="false" outlineLevel="0" max="43" min="43" style="24" width="20.88"/>
    <col collapsed="false" customWidth="true" hidden="false" outlineLevel="0" max="44" min="44" style="24" width="9.38"/>
    <col collapsed="false" customWidth="true" hidden="false" outlineLevel="0" max="47" min="45" style="24" width="19.12"/>
    <col collapsed="false" customWidth="true" hidden="false" outlineLevel="0" max="51" min="48" style="24" width="9.12"/>
    <col collapsed="false" customWidth="true" hidden="false" outlineLevel="0" max="52" min="52" style="24" width="19.38"/>
    <col collapsed="false" customWidth="true" hidden="false" outlineLevel="0" max="53" min="53" style="0" width="18.12"/>
    <col collapsed="false" customWidth="true" hidden="false" outlineLevel="0" max="58" min="54" style="0" width="9.12"/>
    <col collapsed="false" customWidth="true" hidden="false" outlineLevel="0" max="60" min="60" style="0" width="11.38"/>
    <col collapsed="false" customWidth="true" hidden="false" outlineLevel="0" max="61" min="61" style="0" width="11.5"/>
    <col collapsed="false" customWidth="true" hidden="false" outlineLevel="0" max="66" min="62" style="0" width="9.12"/>
    <col collapsed="false" customWidth="true" hidden="false" outlineLevel="0" max="67" min="67" style="0" width="11.38"/>
    <col collapsed="false" customWidth="true" hidden="false" outlineLevel="0" max="68" min="68" style="0" width="11.5"/>
    <col collapsed="false" customWidth="true" hidden="false" outlineLevel="0" max="72" min="69" style="0" width="9.12"/>
    <col collapsed="false" customWidth="true" hidden="false" outlineLevel="0" max="79" min="74" style="0" width="9.12"/>
    <col collapsed="false" customWidth="true" hidden="false" outlineLevel="0" max="91" min="81" style="0" width="9.12"/>
    <col collapsed="false" customWidth="true" hidden="false" outlineLevel="0" max="93" min="93" style="0" width="14.62"/>
    <col collapsed="false" customWidth="true" hidden="false" outlineLevel="0" max="95" min="94" style="0" width="9.12"/>
    <col collapsed="false" customWidth="true" hidden="false" outlineLevel="0" max="96" min="96" style="0" width="11.12"/>
    <col collapsed="false" customWidth="true" hidden="false" outlineLevel="0" max="98" min="97" style="0" width="9.12"/>
    <col collapsed="false" customWidth="true" hidden="false" outlineLevel="0" max="105" min="101" style="0" width="9.12"/>
    <col collapsed="false" customWidth="true" hidden="false" outlineLevel="0" max="107" min="107" style="0" width="9"/>
    <col collapsed="false" customWidth="true" hidden="false" outlineLevel="0" max="112" min="108" style="0" width="9.12"/>
    <col collapsed="false" customWidth="true" hidden="false" outlineLevel="0" max="117" min="116" style="0" width="9.12"/>
    <col collapsed="false" customWidth="true" hidden="false" outlineLevel="0" max="121" min="120" style="0" width="9.12"/>
    <col collapsed="false" customWidth="true" hidden="false" outlineLevel="0" max="123" min="123" style="0" width="9"/>
    <col collapsed="false" customWidth="true" hidden="false" outlineLevel="0" max="125" min="124" style="0" width="22"/>
    <col collapsed="false" customWidth="true" hidden="false" outlineLevel="0" max="126" min="126" style="0" width="9"/>
    <col collapsed="false" customWidth="true" hidden="false" outlineLevel="0" max="132" min="127" style="0" width="9.12"/>
    <col collapsed="false" customWidth="true" hidden="false" outlineLevel="0" max="133" min="133" style="0" width="9"/>
    <col collapsed="false" customWidth="true" hidden="false" outlineLevel="0" max="139" min="134" style="0" width="9.12"/>
    <col collapsed="false" customWidth="true" hidden="false" outlineLevel="0" max="143" min="141" style="0" width="9.12"/>
    <col collapsed="false" customWidth="true" hidden="false" outlineLevel="0" max="144" min="144" style="0" width="9"/>
    <col collapsed="false" customWidth="true" hidden="false" outlineLevel="0" max="150" min="145" style="0" width="9.12"/>
    <col collapsed="false" customWidth="true" hidden="false" outlineLevel="0" max="154" min="154" style="0" width="13.62"/>
    <col collapsed="false" customWidth="true" hidden="false" outlineLevel="0" max="155" min="155" style="0" width="11.38"/>
    <col collapsed="false" customWidth="true" hidden="false" outlineLevel="0" max="161" min="161" style="0" width="12.62"/>
    <col collapsed="false" customWidth="true" hidden="false" outlineLevel="0" max="188" min="162" style="0" width="11.5"/>
    <col collapsed="false" customWidth="true" hidden="false" outlineLevel="0" max="189" min="189" style="0" width="11.62"/>
    <col collapsed="false" customWidth="true" hidden="false" outlineLevel="0" max="212" min="190" style="0" width="11.5"/>
    <col collapsed="false" customWidth="true" hidden="false" outlineLevel="0" max="251" min="215" style="0" width="9.12"/>
    <col collapsed="false" customWidth="true" hidden="false" outlineLevel="0" max="291" min="256" style="0" width="9.12"/>
    <col collapsed="false" customWidth="true" hidden="false" outlineLevel="0" max="294" min="294" style="0" width="11.88"/>
    <col collapsed="false" customWidth="true" hidden="false" outlineLevel="0" max="330" min="295" style="0" width="9.12"/>
    <col collapsed="false" customWidth="true" hidden="false" outlineLevel="0" max="369" min="332" style="0" width="9.12"/>
    <col collapsed="false" customWidth="true" hidden="false" outlineLevel="0" max="406" min="371" style="0" width="9.12"/>
    <col collapsed="false" customWidth="true" hidden="false" outlineLevel="0" max="426" min="409" style="0" width="9.12"/>
    <col collapsed="false" customWidth="true" hidden="false" outlineLevel="0" max="433" min="433" style="0" width="9.12"/>
    <col collapsed="false" customWidth="true" hidden="false" outlineLevel="0" max="444" min="442" style="0" width="9.12"/>
    <col collapsed="false" customWidth="true" hidden="false" outlineLevel="0" max="448" min="446" style="0" width="9.12"/>
    <col collapsed="false" customWidth="true" hidden="false" outlineLevel="0" max="452" min="450" style="0" width="9.12"/>
    <col collapsed="false" customWidth="true" hidden="false" outlineLevel="0" max="456" min="454" style="0" width="9.12"/>
    <col collapsed="false" customWidth="true" hidden="false" outlineLevel="0" max="460" min="458" style="0" width="9.12"/>
    <col collapsed="false" customWidth="true" hidden="false" outlineLevel="0" max="467" min="463" style="0" width="9.12"/>
    <col collapsed="false" customWidth="true" hidden="false" outlineLevel="0" max="470" min="470" style="0" width="9.12"/>
    <col collapsed="false" customWidth="true" hidden="false" outlineLevel="0" max="471" min="471" style="0" width="12.62"/>
    <col collapsed="false" customWidth="true" hidden="false" outlineLevel="0" max="475" min="472" style="0" width="9.12"/>
    <col collapsed="false" customWidth="true" hidden="false" outlineLevel="0" max="483" min="478" style="0" width="9.12"/>
    <col collapsed="false" customWidth="true" hidden="false" outlineLevel="0" max="492" min="486" style="0" width="9.12"/>
    <col collapsed="false" customWidth="true" hidden="false" outlineLevel="0" max="501" min="495" style="0" width="9.12"/>
    <col collapsed="false" customWidth="true" hidden="false" outlineLevel="0" max="509" min="504" style="0" width="9.12"/>
    <col collapsed="false" customWidth="true" hidden="false" outlineLevel="0" max="512" min="512" style="0" width="9"/>
    <col collapsed="false" customWidth="true" hidden="false" outlineLevel="0" max="515" min="514" style="0" width="9.12"/>
    <col collapsed="false" customWidth="true" hidden="false" outlineLevel="0" max="518" min="517" style="0" width="9.12"/>
    <col collapsed="false" customWidth="true" hidden="false" outlineLevel="0" max="527" min="521" style="0" width="9.12"/>
    <col collapsed="false" customWidth="true" hidden="false" outlineLevel="0" max="535" min="530" style="0" width="9.12"/>
    <col collapsed="false" customWidth="true" hidden="false" outlineLevel="0" max="563" min="563" style="0" width="9.38"/>
  </cols>
  <sheetData>
    <row r="1" s="341" customFormat="true" ht="15.75" hidden="false" customHeight="false" outlineLevel="0" collapsed="false">
      <c r="B1" s="341" t="n">
        <v>1</v>
      </c>
      <c r="C1" s="341" t="n">
        <v>1</v>
      </c>
      <c r="D1" s="341" t="n">
        <f aca="false">C1+1</f>
        <v>2</v>
      </c>
      <c r="E1" s="341" t="n">
        <f aca="false">D1+1</f>
        <v>3</v>
      </c>
      <c r="F1" s="341" t="n">
        <f aca="false">E1+1</f>
        <v>4</v>
      </c>
      <c r="G1" s="341" t="n">
        <f aca="false">F1+1</f>
        <v>5</v>
      </c>
      <c r="H1" s="341" t="n">
        <f aca="false">G1+1</f>
        <v>6</v>
      </c>
      <c r="I1" s="341" t="n">
        <f aca="false">H1+1</f>
        <v>7</v>
      </c>
      <c r="J1" s="341" t="n">
        <f aca="false">I1+1</f>
        <v>8</v>
      </c>
      <c r="K1" s="341" t="n">
        <f aca="false">J1+1</f>
        <v>9</v>
      </c>
      <c r="L1" s="341" t="n">
        <f aca="false">K1+1</f>
        <v>10</v>
      </c>
      <c r="M1" s="341" t="n">
        <f aca="false">L1+1</f>
        <v>11</v>
      </c>
      <c r="N1" s="341" t="n">
        <f aca="false">M1+1</f>
        <v>12</v>
      </c>
      <c r="O1" s="341" t="n">
        <f aca="false">N1+1</f>
        <v>13</v>
      </c>
      <c r="P1" s="341" t="n">
        <f aca="false">O1+1</f>
        <v>14</v>
      </c>
      <c r="Q1" s="341" t="n">
        <f aca="false">P1+1</f>
        <v>15</v>
      </c>
      <c r="R1" s="341" t="n">
        <f aca="false">Q1+1</f>
        <v>16</v>
      </c>
      <c r="S1" s="341" t="n">
        <f aca="false">R1+1</f>
        <v>17</v>
      </c>
      <c r="T1" s="341" t="n">
        <f aca="false">S1+1</f>
        <v>18</v>
      </c>
      <c r="U1" s="341" t="n">
        <f aca="false">T1+1</f>
        <v>19</v>
      </c>
      <c r="V1" s="341" t="n">
        <f aca="false">U1+1</f>
        <v>20</v>
      </c>
      <c r="W1" s="341" t="n">
        <f aca="false">V1+1</f>
        <v>21</v>
      </c>
      <c r="X1" s="341" t="n">
        <f aca="false">W1+1</f>
        <v>22</v>
      </c>
      <c r="Y1" s="341" t="n">
        <f aca="false">X1+1</f>
        <v>23</v>
      </c>
      <c r="Z1" s="341" t="n">
        <f aca="false">Y1+1</f>
        <v>24</v>
      </c>
      <c r="AA1" s="341" t="n">
        <f aca="false">Z1+1</f>
        <v>25</v>
      </c>
      <c r="AB1" s="341" t="n">
        <f aca="false">AA1+1</f>
        <v>26</v>
      </c>
      <c r="AC1" s="341" t="n">
        <f aca="false">AB1+1</f>
        <v>27</v>
      </c>
      <c r="AD1" s="341" t="n">
        <f aca="false">AC1+1</f>
        <v>28</v>
      </c>
      <c r="AE1" s="341" t="n">
        <f aca="false">AD1+1</f>
        <v>29</v>
      </c>
      <c r="AF1" s="341" t="n">
        <f aca="false">AE1+1</f>
        <v>30</v>
      </c>
      <c r="AG1" s="341" t="n">
        <f aca="false">AF1+1</f>
        <v>31</v>
      </c>
      <c r="AH1" s="341" t="n">
        <f aca="false">AG1+1</f>
        <v>32</v>
      </c>
      <c r="AI1" s="341" t="n">
        <f aca="false">AH1+1</f>
        <v>33</v>
      </c>
      <c r="AJ1" s="341" t="n">
        <f aca="false">AI1+1</f>
        <v>34</v>
      </c>
      <c r="AK1" s="341" t="n">
        <f aca="false">AJ1+1</f>
        <v>35</v>
      </c>
      <c r="AL1" s="341" t="n">
        <f aca="false">AK1+1</f>
        <v>36</v>
      </c>
      <c r="AM1" s="341" t="n">
        <f aca="false">AL1+1</f>
        <v>37</v>
      </c>
      <c r="AN1" s="341" t="n">
        <f aca="false">AM1+1</f>
        <v>38</v>
      </c>
      <c r="AO1" s="341" t="n">
        <f aca="false">AN1+1</f>
        <v>39</v>
      </c>
      <c r="AP1" s="341" t="n">
        <f aca="false">AO1+1</f>
        <v>40</v>
      </c>
      <c r="AQ1" s="341" t="n">
        <f aca="false">AP1+1</f>
        <v>41</v>
      </c>
      <c r="AR1" s="341" t="n">
        <f aca="false">AQ1+1</f>
        <v>42</v>
      </c>
      <c r="AS1" s="341" t="n">
        <f aca="false">AR1+1</f>
        <v>43</v>
      </c>
      <c r="AT1" s="341" t="n">
        <f aca="false">AS1+1</f>
        <v>44</v>
      </c>
      <c r="AU1" s="341" t="n">
        <f aca="false">AT1+1</f>
        <v>45</v>
      </c>
      <c r="AV1" s="341" t="n">
        <f aca="false">AU1+1</f>
        <v>46</v>
      </c>
      <c r="AW1" s="341" t="n">
        <f aca="false">AV1+1</f>
        <v>47</v>
      </c>
      <c r="AX1" s="341" t="n">
        <f aca="false">AW1+1</f>
        <v>48</v>
      </c>
      <c r="AY1" s="341" t="n">
        <f aca="false">AX1+1</f>
        <v>49</v>
      </c>
      <c r="AZ1" s="341" t="n">
        <f aca="false">AY1+1</f>
        <v>50</v>
      </c>
      <c r="BA1" s="341" t="n">
        <f aca="false">AZ1+1</f>
        <v>51</v>
      </c>
      <c r="BB1" s="341" t="n">
        <f aca="false">BA1+1</f>
        <v>52</v>
      </c>
      <c r="BC1" s="341" t="n">
        <f aca="false">BB1+1</f>
        <v>53</v>
      </c>
      <c r="BD1" s="341" t="n">
        <f aca="false">BC1+1</f>
        <v>54</v>
      </c>
      <c r="BE1" s="341" t="n">
        <f aca="false">BD1+1</f>
        <v>55</v>
      </c>
      <c r="BF1" s="341" t="n">
        <f aca="false">BE1+1</f>
        <v>56</v>
      </c>
      <c r="BG1" s="341" t="n">
        <f aca="false">BF1+1</f>
        <v>57</v>
      </c>
      <c r="BH1" s="341" t="n">
        <f aca="false">BG1+1</f>
        <v>58</v>
      </c>
      <c r="BI1" s="341" t="n">
        <f aca="false">BH1+1</f>
        <v>59</v>
      </c>
      <c r="BJ1" s="341" t="n">
        <f aca="false">BI1+1</f>
        <v>60</v>
      </c>
      <c r="BK1" s="341" t="n">
        <f aca="false">BJ1+1</f>
        <v>61</v>
      </c>
      <c r="BL1" s="341" t="n">
        <f aca="false">BK1+1</f>
        <v>62</v>
      </c>
      <c r="BM1" s="341" t="n">
        <f aca="false">BL1+1</f>
        <v>63</v>
      </c>
      <c r="BN1" s="341" t="n">
        <f aca="false">BM1+1</f>
        <v>64</v>
      </c>
      <c r="BO1" s="341" t="n">
        <f aca="false">BN1+1</f>
        <v>65</v>
      </c>
      <c r="BP1" s="341" t="n">
        <f aca="false">BO1+1</f>
        <v>66</v>
      </c>
      <c r="BQ1" s="341" t="n">
        <f aca="false">BP1+1</f>
        <v>67</v>
      </c>
      <c r="BR1" s="341" t="n">
        <f aca="false">BQ1+1</f>
        <v>68</v>
      </c>
      <c r="BS1" s="341" t="n">
        <f aca="false">BR1+1</f>
        <v>69</v>
      </c>
      <c r="BT1" s="341" t="n">
        <f aca="false">BS1+1</f>
        <v>70</v>
      </c>
      <c r="BU1" s="341" t="n">
        <f aca="false">BT1+1</f>
        <v>71</v>
      </c>
      <c r="BV1" s="341" t="n">
        <f aca="false">BU1+1</f>
        <v>72</v>
      </c>
      <c r="BW1" s="341" t="n">
        <f aca="false">BV1+1</f>
        <v>73</v>
      </c>
      <c r="BX1" s="341" t="n">
        <f aca="false">BW1+1</f>
        <v>74</v>
      </c>
      <c r="BY1" s="341" t="n">
        <f aca="false">BX1+1</f>
        <v>75</v>
      </c>
      <c r="BZ1" s="341" t="n">
        <f aca="false">BY1+1</f>
        <v>76</v>
      </c>
      <c r="CA1" s="341" t="n">
        <f aca="false">BZ1+1</f>
        <v>77</v>
      </c>
      <c r="CB1" s="341" t="n">
        <f aca="false">CA1+1</f>
        <v>78</v>
      </c>
      <c r="CC1" s="341" t="n">
        <f aca="false">CB1+1</f>
        <v>79</v>
      </c>
      <c r="CD1" s="341" t="n">
        <f aca="false">CC1+1</f>
        <v>80</v>
      </c>
      <c r="CE1" s="341" t="n">
        <f aca="false">CD1+1</f>
        <v>81</v>
      </c>
      <c r="CF1" s="341" t="n">
        <f aca="false">CE1+1</f>
        <v>82</v>
      </c>
      <c r="CG1" s="341" t="n">
        <f aca="false">CF1+1</f>
        <v>83</v>
      </c>
      <c r="CH1" s="341" t="n">
        <f aca="false">CG1+1</f>
        <v>84</v>
      </c>
      <c r="CI1" s="341" t="n">
        <f aca="false">CH1+1</f>
        <v>85</v>
      </c>
      <c r="CJ1" s="341" t="n">
        <f aca="false">CI1+1</f>
        <v>86</v>
      </c>
      <c r="CK1" s="341" t="n">
        <f aca="false">CJ1+1</f>
        <v>87</v>
      </c>
      <c r="CL1" s="341" t="n">
        <f aca="false">CK1+1</f>
        <v>88</v>
      </c>
      <c r="CM1" s="341" t="n">
        <f aca="false">CL1+1</f>
        <v>89</v>
      </c>
      <c r="CN1" s="341" t="n">
        <f aca="false">CM1+1</f>
        <v>90</v>
      </c>
      <c r="CO1" s="341" t="n">
        <f aca="false">CN1+1</f>
        <v>91</v>
      </c>
      <c r="CP1" s="341" t="n">
        <f aca="false">CO1+1</f>
        <v>92</v>
      </c>
      <c r="CQ1" s="341" t="n">
        <f aca="false">CP1+1</f>
        <v>93</v>
      </c>
      <c r="CR1" s="341" t="n">
        <f aca="false">CQ1+1</f>
        <v>94</v>
      </c>
      <c r="CS1" s="341" t="n">
        <f aca="false">CR1+1</f>
        <v>95</v>
      </c>
      <c r="CT1" s="341" t="n">
        <f aca="false">CS1+1</f>
        <v>96</v>
      </c>
      <c r="CU1" s="341" t="n">
        <f aca="false">CT1+1</f>
        <v>97</v>
      </c>
      <c r="CV1" s="341" t="n">
        <f aca="false">CU1+1</f>
        <v>98</v>
      </c>
      <c r="CW1" s="341" t="n">
        <f aca="false">CV1+1</f>
        <v>99</v>
      </c>
      <c r="CX1" s="341" t="n">
        <f aca="false">CW1+1</f>
        <v>100</v>
      </c>
      <c r="CY1" s="341" t="n">
        <f aca="false">CX1+1</f>
        <v>101</v>
      </c>
      <c r="CZ1" s="341" t="n">
        <f aca="false">CY1+1</f>
        <v>102</v>
      </c>
      <c r="DA1" s="341" t="n">
        <f aca="false">CZ1+1</f>
        <v>103</v>
      </c>
      <c r="DB1" s="341" t="n">
        <f aca="false">DA1+1</f>
        <v>104</v>
      </c>
      <c r="DC1" s="341" t="n">
        <f aca="false">DB1+1</f>
        <v>105</v>
      </c>
      <c r="DD1" s="341" t="n">
        <f aca="false">DC1+1</f>
        <v>106</v>
      </c>
      <c r="DE1" s="341" t="n">
        <f aca="false">DD1+1</f>
        <v>107</v>
      </c>
      <c r="DF1" s="341" t="n">
        <f aca="false">DE1+1</f>
        <v>108</v>
      </c>
      <c r="DG1" s="341" t="n">
        <f aca="false">DF1+1</f>
        <v>109</v>
      </c>
      <c r="DH1" s="341" t="n">
        <f aca="false">DG1+1</f>
        <v>110</v>
      </c>
      <c r="DI1" s="341" t="n">
        <f aca="false">DH1+1</f>
        <v>111</v>
      </c>
      <c r="DJ1" s="341" t="n">
        <f aca="false">DI1+1</f>
        <v>112</v>
      </c>
      <c r="DK1" s="341" t="n">
        <f aca="false">DJ1+1</f>
        <v>113</v>
      </c>
      <c r="DL1" s="341" t="n">
        <f aca="false">DK1+1</f>
        <v>114</v>
      </c>
      <c r="DM1" s="341" t="n">
        <f aca="false">DL1+1</f>
        <v>115</v>
      </c>
      <c r="DN1" s="341" t="n">
        <f aca="false">DM1+1</f>
        <v>116</v>
      </c>
      <c r="DO1" s="341" t="n">
        <f aca="false">DN1+1</f>
        <v>117</v>
      </c>
      <c r="DP1" s="341" t="n">
        <f aca="false">DO1+1</f>
        <v>118</v>
      </c>
      <c r="DQ1" s="341" t="n">
        <f aca="false">DP1+1</f>
        <v>119</v>
      </c>
      <c r="DR1" s="341" t="n">
        <f aca="false">DQ1+1</f>
        <v>120</v>
      </c>
      <c r="DS1" s="341" t="n">
        <f aca="false">DR1+1</f>
        <v>121</v>
      </c>
      <c r="DT1" s="341" t="n">
        <f aca="false">DS1+1</f>
        <v>122</v>
      </c>
      <c r="DU1" s="341" t="n">
        <f aca="false">DT1+1</f>
        <v>123</v>
      </c>
      <c r="DV1" s="341" t="n">
        <f aca="false">DU1+1</f>
        <v>124</v>
      </c>
      <c r="DW1" s="341" t="n">
        <f aca="false">DV1+1</f>
        <v>125</v>
      </c>
      <c r="DX1" s="341" t="n">
        <f aca="false">DW1+1</f>
        <v>126</v>
      </c>
      <c r="DY1" s="341" t="n">
        <f aca="false">DX1+1</f>
        <v>127</v>
      </c>
      <c r="DZ1" s="341" t="n">
        <f aca="false">DY1+1</f>
        <v>128</v>
      </c>
      <c r="EA1" s="341" t="n">
        <f aca="false">DZ1+1</f>
        <v>129</v>
      </c>
      <c r="EB1" s="341" t="n">
        <f aca="false">EA1+1</f>
        <v>130</v>
      </c>
      <c r="EC1" s="341" t="n">
        <f aca="false">EB1+1</f>
        <v>131</v>
      </c>
      <c r="ED1" s="341" t="n">
        <f aca="false">EC1+1</f>
        <v>132</v>
      </c>
      <c r="EE1" s="341" t="n">
        <f aca="false">ED1+1</f>
        <v>133</v>
      </c>
      <c r="EF1" s="341" t="n">
        <f aca="false">EE1+1</f>
        <v>134</v>
      </c>
      <c r="EG1" s="341" t="n">
        <f aca="false">EF1+1</f>
        <v>135</v>
      </c>
      <c r="EH1" s="341" t="n">
        <f aca="false">EG1+1</f>
        <v>136</v>
      </c>
      <c r="EI1" s="341" t="n">
        <f aca="false">EH1+1</f>
        <v>137</v>
      </c>
      <c r="EJ1" s="341" t="n">
        <f aca="false">EI1+1</f>
        <v>138</v>
      </c>
      <c r="EK1" s="341" t="n">
        <f aca="false">EJ1+1</f>
        <v>139</v>
      </c>
      <c r="EL1" s="341" t="n">
        <f aca="false">EK1+1</f>
        <v>140</v>
      </c>
      <c r="EM1" s="341" t="n">
        <f aca="false">EL1+1</f>
        <v>141</v>
      </c>
      <c r="EN1" s="341" t="n">
        <f aca="false">EM1+1</f>
        <v>142</v>
      </c>
      <c r="EO1" s="341" t="n">
        <f aca="false">EN1+1</f>
        <v>143</v>
      </c>
      <c r="EP1" s="341" t="n">
        <f aca="false">EO1+1</f>
        <v>144</v>
      </c>
      <c r="EQ1" s="341" t="n">
        <f aca="false">EP1+1</f>
        <v>145</v>
      </c>
      <c r="ER1" s="341" t="n">
        <f aca="false">EQ1+1</f>
        <v>146</v>
      </c>
      <c r="ES1" s="341" t="n">
        <f aca="false">ER1+1</f>
        <v>147</v>
      </c>
      <c r="ET1" s="341" t="n">
        <f aca="false">ES1+1</f>
        <v>148</v>
      </c>
      <c r="EU1" s="341" t="n">
        <f aca="false">ET1+1</f>
        <v>149</v>
      </c>
      <c r="EV1" s="341" t="n">
        <f aca="false">EU1+1</f>
        <v>150</v>
      </c>
      <c r="EW1" s="341" t="n">
        <f aca="false">EV1+1</f>
        <v>151</v>
      </c>
      <c r="EX1" s="341" t="n">
        <f aca="false">EW1+1</f>
        <v>152</v>
      </c>
      <c r="EY1" s="341" t="n">
        <f aca="false">EX1+1</f>
        <v>153</v>
      </c>
      <c r="EZ1" s="341" t="n">
        <f aca="false">EY1+1</f>
        <v>154</v>
      </c>
      <c r="FA1" s="341" t="n">
        <f aca="false">EZ1+1</f>
        <v>155</v>
      </c>
      <c r="FB1" s="341" t="n">
        <f aca="false">FA1+1</f>
        <v>156</v>
      </c>
      <c r="FC1" s="341" t="n">
        <f aca="false">FB1+1</f>
        <v>157</v>
      </c>
      <c r="FD1" s="341" t="n">
        <f aca="false">FC1+1</f>
        <v>158</v>
      </c>
      <c r="FE1" s="341" t="n">
        <f aca="false">FD1+1</f>
        <v>159</v>
      </c>
      <c r="FF1" s="341" t="n">
        <f aca="false">FE1+1</f>
        <v>160</v>
      </c>
      <c r="FG1" s="341" t="n">
        <f aca="false">FF1+1</f>
        <v>161</v>
      </c>
      <c r="FH1" s="341" t="n">
        <f aca="false">FG1+1</f>
        <v>162</v>
      </c>
      <c r="FI1" s="341" t="n">
        <f aca="false">FH1+1</f>
        <v>163</v>
      </c>
      <c r="FJ1" s="341" t="n">
        <f aca="false">FI1+1</f>
        <v>164</v>
      </c>
      <c r="FK1" s="341" t="n">
        <f aca="false">FJ1+1</f>
        <v>165</v>
      </c>
      <c r="FL1" s="341" t="n">
        <f aca="false">FK1+1</f>
        <v>166</v>
      </c>
      <c r="FM1" s="341" t="n">
        <f aca="false">FL1+1</f>
        <v>167</v>
      </c>
      <c r="FN1" s="341" t="n">
        <f aca="false">FM1+1</f>
        <v>168</v>
      </c>
      <c r="FO1" s="341" t="n">
        <f aca="false">FN1+1</f>
        <v>169</v>
      </c>
      <c r="FP1" s="341" t="n">
        <f aca="false">FO1+1</f>
        <v>170</v>
      </c>
      <c r="FQ1" s="341" t="n">
        <f aca="false">FP1+1</f>
        <v>171</v>
      </c>
      <c r="FR1" s="341" t="n">
        <f aca="false">FQ1+1</f>
        <v>172</v>
      </c>
      <c r="FS1" s="341" t="n">
        <f aca="false">FR1+1</f>
        <v>173</v>
      </c>
      <c r="FT1" s="341" t="n">
        <f aca="false">FS1+1</f>
        <v>174</v>
      </c>
      <c r="FU1" s="341" t="n">
        <f aca="false">FT1+1</f>
        <v>175</v>
      </c>
      <c r="FV1" s="341" t="n">
        <f aca="false">FU1+1</f>
        <v>176</v>
      </c>
      <c r="FW1" s="341" t="n">
        <f aca="false">FV1+1</f>
        <v>177</v>
      </c>
      <c r="FX1" s="341" t="n">
        <f aca="false">FW1+1</f>
        <v>178</v>
      </c>
      <c r="FY1" s="341" t="n">
        <f aca="false">FX1+1</f>
        <v>179</v>
      </c>
      <c r="FZ1" s="341" t="n">
        <f aca="false">FY1+1</f>
        <v>180</v>
      </c>
      <c r="GA1" s="341" t="n">
        <f aca="false">FZ1+1</f>
        <v>181</v>
      </c>
      <c r="GB1" s="341" t="n">
        <f aca="false">GA1+1</f>
        <v>182</v>
      </c>
      <c r="GC1" s="341" t="n">
        <f aca="false">GB1+1</f>
        <v>183</v>
      </c>
      <c r="GD1" s="341" t="n">
        <f aca="false">GC1+1</f>
        <v>184</v>
      </c>
      <c r="GE1" s="341" t="n">
        <f aca="false">GD1+1</f>
        <v>185</v>
      </c>
      <c r="GF1" s="341" t="n">
        <f aca="false">GE1+1</f>
        <v>186</v>
      </c>
      <c r="GG1" s="341" t="n">
        <f aca="false">GF1+1</f>
        <v>187</v>
      </c>
      <c r="GH1" s="341" t="n">
        <f aca="false">GG1+1</f>
        <v>188</v>
      </c>
      <c r="GI1" s="341" t="n">
        <f aca="false">GH1+1</f>
        <v>189</v>
      </c>
      <c r="GJ1" s="341" t="n">
        <f aca="false">GI1+1</f>
        <v>190</v>
      </c>
      <c r="GK1" s="341" t="n">
        <f aca="false">GJ1+1</f>
        <v>191</v>
      </c>
      <c r="GL1" s="341" t="n">
        <f aca="false">GK1+1</f>
        <v>192</v>
      </c>
      <c r="GM1" s="341" t="n">
        <f aca="false">GL1+1</f>
        <v>193</v>
      </c>
      <c r="GN1" s="341" t="n">
        <f aca="false">GM1+1</f>
        <v>194</v>
      </c>
      <c r="GO1" s="341" t="n">
        <f aca="false">GN1+1</f>
        <v>195</v>
      </c>
      <c r="GP1" s="341" t="n">
        <f aca="false">GO1+1</f>
        <v>196</v>
      </c>
      <c r="GQ1" s="341" t="n">
        <f aca="false">GP1+1</f>
        <v>197</v>
      </c>
      <c r="GR1" s="341" t="n">
        <f aca="false">GQ1+1</f>
        <v>198</v>
      </c>
      <c r="GS1" s="341" t="n">
        <f aca="false">GR1+1</f>
        <v>199</v>
      </c>
      <c r="GT1" s="341" t="n">
        <f aca="false">GS1+1</f>
        <v>200</v>
      </c>
      <c r="GU1" s="341" t="n">
        <f aca="false">GT1+1</f>
        <v>201</v>
      </c>
      <c r="GV1" s="341" t="n">
        <f aca="false">GU1+1</f>
        <v>202</v>
      </c>
      <c r="GW1" s="341" t="n">
        <f aca="false">GV1+1</f>
        <v>203</v>
      </c>
      <c r="GX1" s="341" t="n">
        <f aca="false">GW1+1</f>
        <v>204</v>
      </c>
      <c r="GY1" s="341" t="n">
        <f aca="false">GX1+1</f>
        <v>205</v>
      </c>
      <c r="GZ1" s="341" t="n">
        <f aca="false">GY1+1</f>
        <v>206</v>
      </c>
      <c r="HA1" s="341" t="n">
        <f aca="false">GZ1+1</f>
        <v>207</v>
      </c>
      <c r="HB1" s="341" t="n">
        <f aca="false">HA1+1</f>
        <v>208</v>
      </c>
      <c r="HC1" s="341" t="n">
        <f aca="false">HB1+1</f>
        <v>209</v>
      </c>
      <c r="HD1" s="341" t="n">
        <f aca="false">HC1+1</f>
        <v>210</v>
      </c>
      <c r="HE1" s="341" t="n">
        <f aca="false">HD1+1</f>
        <v>211</v>
      </c>
      <c r="HF1" s="341" t="n">
        <f aca="false">HE1+1</f>
        <v>212</v>
      </c>
      <c r="HG1" s="341" t="n">
        <f aca="false">HF1+1</f>
        <v>213</v>
      </c>
      <c r="HH1" s="341" t="n">
        <f aca="false">HG1+1</f>
        <v>214</v>
      </c>
      <c r="HI1" s="341" t="n">
        <f aca="false">HH1+1</f>
        <v>215</v>
      </c>
      <c r="HJ1" s="341" t="n">
        <f aca="false">HI1+1</f>
        <v>216</v>
      </c>
      <c r="HK1" s="341" t="n">
        <f aca="false">HJ1+1</f>
        <v>217</v>
      </c>
      <c r="HL1" s="341" t="n">
        <f aca="false">HK1+1</f>
        <v>218</v>
      </c>
      <c r="HM1" s="341" t="n">
        <f aca="false">HL1+1</f>
        <v>219</v>
      </c>
      <c r="HN1" s="341" t="n">
        <f aca="false">HM1+1</f>
        <v>220</v>
      </c>
      <c r="HO1" s="341" t="n">
        <f aca="false">HN1+1</f>
        <v>221</v>
      </c>
      <c r="HP1" s="341" t="n">
        <f aca="false">HO1+1</f>
        <v>222</v>
      </c>
      <c r="HQ1" s="341" t="n">
        <f aca="false">HP1+1</f>
        <v>223</v>
      </c>
      <c r="HR1" s="341" t="n">
        <f aca="false">HQ1+1</f>
        <v>224</v>
      </c>
      <c r="HS1" s="341" t="n">
        <f aca="false">HR1+1</f>
        <v>225</v>
      </c>
      <c r="HT1" s="341" t="n">
        <f aca="false">HS1+1</f>
        <v>226</v>
      </c>
      <c r="HU1" s="341" t="n">
        <f aca="false">HT1+1</f>
        <v>227</v>
      </c>
      <c r="HV1" s="341" t="n">
        <f aca="false">HU1+1</f>
        <v>228</v>
      </c>
      <c r="HW1" s="341" t="n">
        <f aca="false">HV1+1</f>
        <v>229</v>
      </c>
      <c r="HX1" s="341" t="n">
        <f aca="false">HW1+1</f>
        <v>230</v>
      </c>
      <c r="HY1" s="341" t="n">
        <f aca="false">HX1+1</f>
        <v>231</v>
      </c>
      <c r="HZ1" s="341" t="n">
        <f aca="false">HY1+1</f>
        <v>232</v>
      </c>
      <c r="IA1" s="341" t="n">
        <f aca="false">HZ1+1</f>
        <v>233</v>
      </c>
      <c r="IB1" s="341" t="n">
        <f aca="false">IA1+1</f>
        <v>234</v>
      </c>
      <c r="IC1" s="341" t="n">
        <f aca="false">IB1+1</f>
        <v>235</v>
      </c>
      <c r="ID1" s="341" t="n">
        <f aca="false">IC1+1</f>
        <v>236</v>
      </c>
      <c r="IE1" s="341" t="n">
        <f aca="false">ID1+1</f>
        <v>237</v>
      </c>
      <c r="IF1" s="341" t="n">
        <f aca="false">IE1+1</f>
        <v>238</v>
      </c>
      <c r="IG1" s="341" t="n">
        <f aca="false">IF1+1</f>
        <v>239</v>
      </c>
      <c r="IH1" s="341" t="n">
        <f aca="false">IG1+1</f>
        <v>240</v>
      </c>
      <c r="II1" s="341" t="n">
        <f aca="false">IH1+1</f>
        <v>241</v>
      </c>
      <c r="IJ1" s="341" t="n">
        <f aca="false">II1+1</f>
        <v>242</v>
      </c>
      <c r="IK1" s="341" t="n">
        <f aca="false">IJ1+1</f>
        <v>243</v>
      </c>
      <c r="IL1" s="341" t="n">
        <f aca="false">IK1+1</f>
        <v>244</v>
      </c>
      <c r="IM1" s="341" t="n">
        <f aca="false">IL1+1</f>
        <v>245</v>
      </c>
      <c r="IN1" s="341" t="n">
        <f aca="false">IM1+1</f>
        <v>246</v>
      </c>
      <c r="IO1" s="341" t="n">
        <f aca="false">IN1+1</f>
        <v>247</v>
      </c>
      <c r="IP1" s="341" t="n">
        <f aca="false">IO1+1</f>
        <v>248</v>
      </c>
      <c r="IQ1" s="341" t="n">
        <f aca="false">IP1+1</f>
        <v>249</v>
      </c>
      <c r="IR1" s="341" t="n">
        <f aca="false">IQ1+1</f>
        <v>250</v>
      </c>
      <c r="IS1" s="341" t="n">
        <f aca="false">IR1+1</f>
        <v>251</v>
      </c>
      <c r="IT1" s="341" t="n">
        <f aca="false">IS1+1</f>
        <v>252</v>
      </c>
      <c r="IU1" s="341" t="n">
        <f aca="false">IT1+1</f>
        <v>253</v>
      </c>
      <c r="IV1" s="341" t="n">
        <f aca="false">IU1+1</f>
        <v>254</v>
      </c>
      <c r="IW1" s="341" t="n">
        <f aca="false">IV1+1</f>
        <v>255</v>
      </c>
      <c r="IX1" s="341" t="n">
        <f aca="false">IW1+1</f>
        <v>256</v>
      </c>
      <c r="IY1" s="341" t="n">
        <f aca="false">IX1+1</f>
        <v>257</v>
      </c>
      <c r="IZ1" s="341" t="n">
        <f aca="false">IY1+1</f>
        <v>258</v>
      </c>
      <c r="JA1" s="341" t="n">
        <f aca="false">IZ1+1</f>
        <v>259</v>
      </c>
      <c r="JB1" s="341" t="n">
        <f aca="false">JA1+1</f>
        <v>260</v>
      </c>
      <c r="JC1" s="341" t="n">
        <f aca="false">JB1+1</f>
        <v>261</v>
      </c>
      <c r="JD1" s="341" t="n">
        <f aca="false">JC1+1</f>
        <v>262</v>
      </c>
      <c r="JE1" s="341" t="n">
        <f aca="false">JD1+1</f>
        <v>263</v>
      </c>
      <c r="JF1" s="341" t="n">
        <f aca="false">JE1+1</f>
        <v>264</v>
      </c>
      <c r="JG1" s="341" t="n">
        <f aca="false">JF1+1</f>
        <v>265</v>
      </c>
      <c r="JH1" s="341" t="n">
        <f aca="false">JG1+1</f>
        <v>266</v>
      </c>
      <c r="JI1" s="341" t="n">
        <f aca="false">JH1+1</f>
        <v>267</v>
      </c>
      <c r="JJ1" s="341" t="n">
        <f aca="false">JI1+1</f>
        <v>268</v>
      </c>
      <c r="JK1" s="341" t="n">
        <f aca="false">JJ1+1</f>
        <v>269</v>
      </c>
      <c r="JL1" s="341" t="n">
        <f aca="false">JK1+1</f>
        <v>270</v>
      </c>
      <c r="JM1" s="341" t="n">
        <f aca="false">JL1+1</f>
        <v>271</v>
      </c>
      <c r="JN1" s="341" t="n">
        <f aca="false">JM1+1</f>
        <v>272</v>
      </c>
      <c r="JO1" s="341" t="n">
        <f aca="false">JN1+1</f>
        <v>273</v>
      </c>
      <c r="JP1" s="341" t="n">
        <f aca="false">JO1+1</f>
        <v>274</v>
      </c>
      <c r="JQ1" s="341" t="n">
        <f aca="false">JP1+1</f>
        <v>275</v>
      </c>
      <c r="JR1" s="341" t="n">
        <f aca="false">JQ1+1</f>
        <v>276</v>
      </c>
      <c r="JS1" s="341" t="n">
        <f aca="false">JR1+1</f>
        <v>277</v>
      </c>
      <c r="JT1" s="341" t="n">
        <f aca="false">JS1+1</f>
        <v>278</v>
      </c>
      <c r="JU1" s="341" t="n">
        <f aca="false">JT1+1</f>
        <v>279</v>
      </c>
      <c r="JV1" s="341" t="n">
        <f aca="false">JU1+1</f>
        <v>280</v>
      </c>
      <c r="JW1" s="341" t="n">
        <f aca="false">JV1+1</f>
        <v>281</v>
      </c>
      <c r="JX1" s="341" t="n">
        <f aca="false">JW1+1</f>
        <v>282</v>
      </c>
      <c r="JY1" s="341" t="n">
        <f aca="false">JX1+1</f>
        <v>283</v>
      </c>
      <c r="JZ1" s="341" t="n">
        <f aca="false">JY1+1</f>
        <v>284</v>
      </c>
      <c r="KA1" s="341" t="n">
        <f aca="false">JZ1+1</f>
        <v>285</v>
      </c>
      <c r="KB1" s="341" t="n">
        <f aca="false">KA1+1</f>
        <v>286</v>
      </c>
      <c r="KC1" s="341" t="n">
        <f aca="false">KB1+1</f>
        <v>287</v>
      </c>
      <c r="KD1" s="341" t="n">
        <f aca="false">KC1+1</f>
        <v>288</v>
      </c>
      <c r="KE1" s="341" t="n">
        <f aca="false">KD1+1</f>
        <v>289</v>
      </c>
      <c r="KF1" s="341" t="n">
        <f aca="false">KE1+1</f>
        <v>290</v>
      </c>
      <c r="KG1" s="341" t="n">
        <f aca="false">KF1+1</f>
        <v>291</v>
      </c>
      <c r="KH1" s="341" t="n">
        <f aca="false">KG1+1</f>
        <v>292</v>
      </c>
      <c r="KI1" s="341" t="n">
        <f aca="false">KH1+1</f>
        <v>293</v>
      </c>
      <c r="KJ1" s="341" t="n">
        <f aca="false">KI1+1</f>
        <v>294</v>
      </c>
      <c r="KK1" s="341" t="n">
        <f aca="false">KJ1+1</f>
        <v>295</v>
      </c>
      <c r="KL1" s="341" t="n">
        <f aca="false">KK1+1</f>
        <v>296</v>
      </c>
      <c r="KM1" s="341" t="n">
        <f aca="false">KL1+1</f>
        <v>297</v>
      </c>
      <c r="KN1" s="341" t="n">
        <f aca="false">KM1+1</f>
        <v>298</v>
      </c>
      <c r="KO1" s="341" t="n">
        <f aca="false">KN1+1</f>
        <v>299</v>
      </c>
      <c r="KP1" s="341" t="n">
        <f aca="false">KO1+1</f>
        <v>300</v>
      </c>
      <c r="KQ1" s="341" t="n">
        <f aca="false">KP1+1</f>
        <v>301</v>
      </c>
      <c r="KR1" s="341" t="n">
        <f aca="false">KQ1+1</f>
        <v>302</v>
      </c>
      <c r="KS1" s="341" t="n">
        <f aca="false">KR1+1</f>
        <v>303</v>
      </c>
      <c r="KT1" s="341" t="n">
        <f aca="false">KS1+1</f>
        <v>304</v>
      </c>
      <c r="KU1" s="341" t="n">
        <f aca="false">KT1+1</f>
        <v>305</v>
      </c>
      <c r="KV1" s="341" t="n">
        <f aca="false">KU1+1</f>
        <v>306</v>
      </c>
      <c r="KW1" s="341" t="n">
        <f aca="false">KV1+1</f>
        <v>307</v>
      </c>
      <c r="KX1" s="341" t="n">
        <f aca="false">KW1+1</f>
        <v>308</v>
      </c>
      <c r="KY1" s="341" t="n">
        <f aca="false">KX1+1</f>
        <v>309</v>
      </c>
      <c r="KZ1" s="341" t="n">
        <f aca="false">KY1+1</f>
        <v>310</v>
      </c>
      <c r="LA1" s="341" t="n">
        <f aca="false">KZ1+1</f>
        <v>311</v>
      </c>
      <c r="LB1" s="341" t="n">
        <f aca="false">LA1+1</f>
        <v>312</v>
      </c>
      <c r="LC1" s="341" t="n">
        <f aca="false">LB1+1</f>
        <v>313</v>
      </c>
      <c r="LD1" s="341" t="n">
        <f aca="false">LC1+1</f>
        <v>314</v>
      </c>
      <c r="LE1" s="341" t="n">
        <f aca="false">LD1+1</f>
        <v>315</v>
      </c>
      <c r="LF1" s="341" t="n">
        <f aca="false">LE1+1</f>
        <v>316</v>
      </c>
      <c r="LG1" s="341" t="n">
        <f aca="false">LF1+1</f>
        <v>317</v>
      </c>
      <c r="LH1" s="341" t="n">
        <f aca="false">LG1+1</f>
        <v>318</v>
      </c>
      <c r="LI1" s="341" t="n">
        <f aca="false">LH1+1</f>
        <v>319</v>
      </c>
      <c r="LJ1" s="341" t="n">
        <f aca="false">LI1+1</f>
        <v>320</v>
      </c>
      <c r="LK1" s="341" t="n">
        <f aca="false">LJ1+1</f>
        <v>321</v>
      </c>
      <c r="LL1" s="341" t="n">
        <f aca="false">LK1+1</f>
        <v>322</v>
      </c>
      <c r="LM1" s="341" t="n">
        <f aca="false">LL1+1</f>
        <v>323</v>
      </c>
      <c r="LN1" s="341" t="n">
        <f aca="false">LM1+1</f>
        <v>324</v>
      </c>
      <c r="LO1" s="341" t="n">
        <f aca="false">LN1+1</f>
        <v>325</v>
      </c>
      <c r="LP1" s="341" t="n">
        <f aca="false">LO1+1</f>
        <v>326</v>
      </c>
      <c r="LQ1" s="341" t="n">
        <f aca="false">LP1+1</f>
        <v>327</v>
      </c>
      <c r="LR1" s="341" t="n">
        <f aca="false">LQ1+1</f>
        <v>328</v>
      </c>
      <c r="LS1" s="341" t="n">
        <f aca="false">LR1+1</f>
        <v>329</v>
      </c>
      <c r="LT1" s="341" t="n">
        <f aca="false">LS1+1</f>
        <v>330</v>
      </c>
      <c r="LU1" s="341" t="n">
        <f aca="false">LT1+1</f>
        <v>331</v>
      </c>
      <c r="LV1" s="341" t="n">
        <f aca="false">LU1+1</f>
        <v>332</v>
      </c>
      <c r="LW1" s="341" t="n">
        <f aca="false">LV1+1</f>
        <v>333</v>
      </c>
      <c r="LX1" s="341" t="n">
        <f aca="false">LW1+1</f>
        <v>334</v>
      </c>
      <c r="LY1" s="341" t="n">
        <f aca="false">LX1+1</f>
        <v>335</v>
      </c>
      <c r="LZ1" s="341" t="n">
        <f aca="false">LY1+1</f>
        <v>336</v>
      </c>
      <c r="MA1" s="341" t="n">
        <f aca="false">LZ1+1</f>
        <v>337</v>
      </c>
      <c r="MB1" s="341" t="n">
        <f aca="false">MA1+1</f>
        <v>338</v>
      </c>
      <c r="MC1" s="341" t="n">
        <f aca="false">MB1+1</f>
        <v>339</v>
      </c>
      <c r="MD1" s="341" t="n">
        <f aca="false">MC1+1</f>
        <v>340</v>
      </c>
      <c r="ME1" s="341" t="n">
        <f aca="false">MD1+1</f>
        <v>341</v>
      </c>
      <c r="MF1" s="341" t="n">
        <f aca="false">ME1+1</f>
        <v>342</v>
      </c>
      <c r="MG1" s="341" t="n">
        <f aca="false">MF1+1</f>
        <v>343</v>
      </c>
      <c r="MH1" s="341" t="n">
        <f aca="false">MG1+1</f>
        <v>344</v>
      </c>
      <c r="MI1" s="341" t="n">
        <f aca="false">MH1+1</f>
        <v>345</v>
      </c>
      <c r="MJ1" s="341" t="n">
        <f aca="false">MI1+1</f>
        <v>346</v>
      </c>
      <c r="MK1" s="341" t="n">
        <f aca="false">MJ1+1</f>
        <v>347</v>
      </c>
      <c r="ML1" s="341" t="n">
        <f aca="false">MK1+1</f>
        <v>348</v>
      </c>
      <c r="MM1" s="341" t="n">
        <f aca="false">ML1+1</f>
        <v>349</v>
      </c>
      <c r="MN1" s="341" t="n">
        <f aca="false">MM1+1</f>
        <v>350</v>
      </c>
      <c r="MO1" s="341" t="n">
        <f aca="false">MN1+1</f>
        <v>351</v>
      </c>
      <c r="MP1" s="341" t="n">
        <f aca="false">MO1+1</f>
        <v>352</v>
      </c>
      <c r="MQ1" s="341" t="n">
        <f aca="false">MP1+1</f>
        <v>353</v>
      </c>
      <c r="MR1" s="341" t="n">
        <f aca="false">MQ1+1</f>
        <v>354</v>
      </c>
      <c r="MS1" s="341" t="n">
        <f aca="false">MR1+1</f>
        <v>355</v>
      </c>
      <c r="MT1" s="341" t="n">
        <f aca="false">MS1+1</f>
        <v>356</v>
      </c>
      <c r="MU1" s="341" t="n">
        <f aca="false">MT1+1</f>
        <v>357</v>
      </c>
      <c r="MV1" s="341" t="n">
        <f aca="false">MU1+1</f>
        <v>358</v>
      </c>
      <c r="MW1" s="341" t="n">
        <f aca="false">MV1+1</f>
        <v>359</v>
      </c>
      <c r="MX1" s="341" t="n">
        <f aca="false">MW1+1</f>
        <v>360</v>
      </c>
      <c r="MY1" s="341" t="n">
        <f aca="false">MX1+1</f>
        <v>361</v>
      </c>
      <c r="MZ1" s="341" t="n">
        <f aca="false">MY1+1</f>
        <v>362</v>
      </c>
      <c r="NA1" s="341" t="n">
        <f aca="false">MZ1+1</f>
        <v>363</v>
      </c>
      <c r="NB1" s="341" t="n">
        <f aca="false">NA1+1</f>
        <v>364</v>
      </c>
      <c r="NC1" s="341" t="n">
        <f aca="false">NB1+1</f>
        <v>365</v>
      </c>
      <c r="ND1" s="341" t="n">
        <f aca="false">NC1+1</f>
        <v>366</v>
      </c>
      <c r="NE1" s="341" t="n">
        <f aca="false">ND1+1</f>
        <v>367</v>
      </c>
      <c r="NF1" s="341" t="n">
        <f aca="false">NE1+1</f>
        <v>368</v>
      </c>
      <c r="NG1" s="341" t="n">
        <f aca="false">NF1+1</f>
        <v>369</v>
      </c>
      <c r="NH1" s="341" t="n">
        <f aca="false">NG1+1</f>
        <v>370</v>
      </c>
      <c r="NI1" s="341" t="n">
        <f aca="false">NH1+1</f>
        <v>371</v>
      </c>
      <c r="NJ1" s="341" t="n">
        <f aca="false">NI1+1</f>
        <v>372</v>
      </c>
      <c r="NK1" s="341" t="n">
        <f aca="false">NJ1+1</f>
        <v>373</v>
      </c>
      <c r="NL1" s="341" t="n">
        <f aca="false">NK1+1</f>
        <v>374</v>
      </c>
      <c r="NM1" s="341" t="n">
        <f aca="false">NL1+1</f>
        <v>375</v>
      </c>
      <c r="NN1" s="341" t="n">
        <f aca="false">NM1+1</f>
        <v>376</v>
      </c>
      <c r="NO1" s="341" t="n">
        <f aca="false">NN1+1</f>
        <v>377</v>
      </c>
      <c r="NP1" s="341" t="n">
        <f aca="false">NO1+1</f>
        <v>378</v>
      </c>
      <c r="NQ1" s="341" t="n">
        <f aca="false">NP1+1</f>
        <v>379</v>
      </c>
      <c r="NR1" s="341" t="n">
        <f aca="false">NQ1+1</f>
        <v>380</v>
      </c>
      <c r="NS1" s="341" t="n">
        <f aca="false">NR1+1</f>
        <v>381</v>
      </c>
      <c r="NT1" s="341" t="n">
        <f aca="false">NS1+1</f>
        <v>382</v>
      </c>
      <c r="NU1" s="341" t="n">
        <f aca="false">NT1+1</f>
        <v>383</v>
      </c>
      <c r="NV1" s="341" t="n">
        <f aca="false">NU1+1</f>
        <v>384</v>
      </c>
      <c r="NW1" s="341" t="n">
        <f aca="false">NV1+1</f>
        <v>385</v>
      </c>
      <c r="NX1" s="341" t="n">
        <f aca="false">NW1+1</f>
        <v>386</v>
      </c>
      <c r="NY1" s="341" t="n">
        <f aca="false">NX1+1</f>
        <v>387</v>
      </c>
      <c r="NZ1" s="341" t="n">
        <f aca="false">NY1+1</f>
        <v>388</v>
      </c>
      <c r="OA1" s="341" t="n">
        <f aca="false">NZ1+1</f>
        <v>389</v>
      </c>
      <c r="OB1" s="341" t="n">
        <f aca="false">OA1+1</f>
        <v>390</v>
      </c>
      <c r="OC1" s="341" t="n">
        <f aca="false">OB1+1</f>
        <v>391</v>
      </c>
      <c r="OD1" s="341" t="n">
        <f aca="false">OC1+1</f>
        <v>392</v>
      </c>
      <c r="OE1" s="341" t="n">
        <f aca="false">OD1+1</f>
        <v>393</v>
      </c>
      <c r="OF1" s="341" t="n">
        <f aca="false">OE1+1</f>
        <v>394</v>
      </c>
      <c r="OG1" s="341" t="n">
        <f aca="false">OF1+1</f>
        <v>395</v>
      </c>
      <c r="OH1" s="341" t="n">
        <f aca="false">OG1+1</f>
        <v>396</v>
      </c>
      <c r="OI1" s="341" t="n">
        <f aca="false">OH1+1</f>
        <v>397</v>
      </c>
      <c r="OJ1" s="341" t="n">
        <f aca="false">OI1+1</f>
        <v>398</v>
      </c>
      <c r="OK1" s="341" t="n">
        <f aca="false">OJ1+1</f>
        <v>399</v>
      </c>
      <c r="OL1" s="341" t="n">
        <f aca="false">OK1+1</f>
        <v>400</v>
      </c>
      <c r="OM1" s="341" t="n">
        <f aca="false">OL1+1</f>
        <v>401</v>
      </c>
      <c r="ON1" s="341" t="n">
        <f aca="false">OM1+1</f>
        <v>402</v>
      </c>
      <c r="OO1" s="341" t="n">
        <f aca="false">ON1+1</f>
        <v>403</v>
      </c>
      <c r="OP1" s="341" t="n">
        <f aca="false">OO1+1</f>
        <v>404</v>
      </c>
      <c r="OQ1" s="341" t="n">
        <f aca="false">OP1+1</f>
        <v>405</v>
      </c>
      <c r="OR1" s="341" t="n">
        <f aca="false">OQ1+1</f>
        <v>406</v>
      </c>
      <c r="OS1" s="341" t="n">
        <f aca="false">OR1+1</f>
        <v>407</v>
      </c>
      <c r="OT1" s="341" t="n">
        <f aca="false">OS1+1</f>
        <v>408</v>
      </c>
      <c r="OU1" s="341" t="n">
        <f aca="false">OT1+1</f>
        <v>409</v>
      </c>
      <c r="OV1" s="341" t="n">
        <f aca="false">OU1+1</f>
        <v>410</v>
      </c>
      <c r="OW1" s="341" t="n">
        <f aca="false">OV1+1</f>
        <v>411</v>
      </c>
      <c r="OX1" s="341" t="n">
        <f aca="false">OW1+1</f>
        <v>412</v>
      </c>
      <c r="OY1" s="341" t="n">
        <f aca="false">OX1+1</f>
        <v>413</v>
      </c>
      <c r="OZ1" s="341" t="n">
        <f aca="false">OY1+1</f>
        <v>414</v>
      </c>
      <c r="PA1" s="341" t="n">
        <f aca="false">OZ1+1</f>
        <v>415</v>
      </c>
      <c r="PB1" s="341" t="n">
        <f aca="false">PA1+1</f>
        <v>416</v>
      </c>
      <c r="PC1" s="341" t="n">
        <f aca="false">PB1+1</f>
        <v>417</v>
      </c>
      <c r="PD1" s="341" t="n">
        <f aca="false">PC1+1</f>
        <v>418</v>
      </c>
      <c r="PE1" s="341" t="n">
        <f aca="false">PD1+1</f>
        <v>419</v>
      </c>
      <c r="PF1" s="341" t="n">
        <f aca="false">PE1+1</f>
        <v>420</v>
      </c>
      <c r="PG1" s="341" t="n">
        <f aca="false">PF1+1</f>
        <v>421</v>
      </c>
      <c r="PH1" s="341" t="n">
        <f aca="false">PG1+1</f>
        <v>422</v>
      </c>
      <c r="PI1" s="341" t="n">
        <f aca="false">PH1+1</f>
        <v>423</v>
      </c>
      <c r="PJ1" s="341" t="n">
        <f aca="false">PI1+1</f>
        <v>424</v>
      </c>
      <c r="PK1" s="341" t="n">
        <f aca="false">PJ1+1</f>
        <v>425</v>
      </c>
      <c r="PL1" s="341" t="n">
        <f aca="false">PK1+1</f>
        <v>426</v>
      </c>
      <c r="PM1" s="341" t="n">
        <f aca="false">PL1+1</f>
        <v>427</v>
      </c>
      <c r="PN1" s="341" t="n">
        <f aca="false">PM1+1</f>
        <v>428</v>
      </c>
      <c r="PO1" s="341" t="n">
        <f aca="false">PN1+1</f>
        <v>429</v>
      </c>
      <c r="PP1" s="341" t="n">
        <f aca="false">PO1+1</f>
        <v>430</v>
      </c>
      <c r="PQ1" s="341" t="n">
        <f aca="false">PP1+1</f>
        <v>431</v>
      </c>
      <c r="PR1" s="341" t="n">
        <f aca="false">PQ1+1</f>
        <v>432</v>
      </c>
      <c r="PS1" s="341" t="n">
        <f aca="false">PR1+1</f>
        <v>433</v>
      </c>
      <c r="PT1" s="341" t="n">
        <f aca="false">PS1+1</f>
        <v>434</v>
      </c>
      <c r="PU1" s="341" t="n">
        <f aca="false">PT1+1</f>
        <v>435</v>
      </c>
      <c r="PV1" s="341" t="n">
        <f aca="false">PU1+1</f>
        <v>436</v>
      </c>
      <c r="PW1" s="341" t="n">
        <f aca="false">PV1+1</f>
        <v>437</v>
      </c>
      <c r="PX1" s="341" t="n">
        <f aca="false">PW1+1</f>
        <v>438</v>
      </c>
      <c r="PY1" s="341" t="n">
        <f aca="false">PX1+1</f>
        <v>439</v>
      </c>
      <c r="PZ1" s="341" t="n">
        <f aca="false">PY1+1</f>
        <v>440</v>
      </c>
      <c r="QA1" s="341" t="n">
        <f aca="false">PZ1+1</f>
        <v>441</v>
      </c>
      <c r="QB1" s="341" t="n">
        <f aca="false">QA1+1</f>
        <v>442</v>
      </c>
      <c r="QC1" s="341" t="n">
        <f aca="false">QB1+1</f>
        <v>443</v>
      </c>
      <c r="QD1" s="341" t="n">
        <f aca="false">QC1+1</f>
        <v>444</v>
      </c>
      <c r="QE1" s="341" t="n">
        <f aca="false">QD1+1</f>
        <v>445</v>
      </c>
      <c r="QF1" s="341" t="n">
        <f aca="false">QE1+1</f>
        <v>446</v>
      </c>
      <c r="QG1" s="341" t="n">
        <f aca="false">QF1+1</f>
        <v>447</v>
      </c>
      <c r="QH1" s="341" t="n">
        <f aca="false">QG1+1</f>
        <v>448</v>
      </c>
      <c r="QI1" s="341" t="n">
        <f aca="false">QH1+1</f>
        <v>449</v>
      </c>
      <c r="QJ1" s="341" t="n">
        <f aca="false">QI1+1</f>
        <v>450</v>
      </c>
      <c r="QK1" s="341" t="n">
        <f aca="false">QJ1+1</f>
        <v>451</v>
      </c>
      <c r="QL1" s="341" t="n">
        <f aca="false">QK1+1</f>
        <v>452</v>
      </c>
      <c r="QM1" s="341" t="n">
        <f aca="false">QL1+1</f>
        <v>453</v>
      </c>
      <c r="QN1" s="341" t="n">
        <f aca="false">QM1+1</f>
        <v>454</v>
      </c>
      <c r="QO1" s="341" t="n">
        <f aca="false">QN1+1</f>
        <v>455</v>
      </c>
      <c r="QP1" s="341" t="n">
        <f aca="false">QO1+1</f>
        <v>456</v>
      </c>
      <c r="QQ1" s="341" t="n">
        <f aca="false">QP1+1</f>
        <v>457</v>
      </c>
      <c r="QR1" s="341" t="n">
        <f aca="false">QQ1+1</f>
        <v>458</v>
      </c>
      <c r="QS1" s="341" t="n">
        <f aca="false">QR1+1</f>
        <v>459</v>
      </c>
      <c r="QT1" s="341" t="n">
        <f aca="false">QS1+1</f>
        <v>460</v>
      </c>
      <c r="QU1" s="341" t="n">
        <f aca="false">QT1+1</f>
        <v>461</v>
      </c>
      <c r="QV1" s="341" t="n">
        <f aca="false">QU1+1</f>
        <v>462</v>
      </c>
      <c r="QW1" s="341" t="n">
        <f aca="false">QV1+1</f>
        <v>463</v>
      </c>
      <c r="QX1" s="341" t="n">
        <f aca="false">QW1+1</f>
        <v>464</v>
      </c>
      <c r="QY1" s="341" t="n">
        <f aca="false">QX1+1</f>
        <v>465</v>
      </c>
      <c r="QZ1" s="341" t="n">
        <f aca="false">QY1+1</f>
        <v>466</v>
      </c>
      <c r="RA1" s="341" t="n">
        <f aca="false">QZ1+1</f>
        <v>467</v>
      </c>
      <c r="RB1" s="341" t="n">
        <f aca="false">RA1+1</f>
        <v>468</v>
      </c>
      <c r="RC1" s="341" t="n">
        <f aca="false">RB1+1</f>
        <v>469</v>
      </c>
      <c r="RD1" s="341" t="n">
        <f aca="false">RC1+1</f>
        <v>470</v>
      </c>
      <c r="RE1" s="341" t="n">
        <f aca="false">RD1+1</f>
        <v>471</v>
      </c>
      <c r="RF1" s="341" t="n">
        <f aca="false">RE1+1</f>
        <v>472</v>
      </c>
      <c r="RG1" s="341" t="n">
        <f aca="false">RF1+1</f>
        <v>473</v>
      </c>
      <c r="RH1" s="341" t="n">
        <f aca="false">RG1+1</f>
        <v>474</v>
      </c>
      <c r="RI1" s="341" t="n">
        <f aca="false">RH1+1</f>
        <v>475</v>
      </c>
      <c r="RJ1" s="341" t="n">
        <f aca="false">RI1+1</f>
        <v>476</v>
      </c>
      <c r="RK1" s="341" t="n">
        <f aca="false">RJ1+1</f>
        <v>477</v>
      </c>
      <c r="RL1" s="341" t="n">
        <f aca="false">RK1+1</f>
        <v>478</v>
      </c>
      <c r="RM1" s="341" t="n">
        <f aca="false">RL1+1</f>
        <v>479</v>
      </c>
      <c r="RN1" s="341" t="n">
        <f aca="false">RM1+1</f>
        <v>480</v>
      </c>
      <c r="RO1" s="341" t="n">
        <f aca="false">RN1+1</f>
        <v>481</v>
      </c>
      <c r="RP1" s="341" t="n">
        <f aca="false">RO1+1</f>
        <v>482</v>
      </c>
      <c r="RQ1" s="341" t="n">
        <f aca="false">RP1+1</f>
        <v>483</v>
      </c>
      <c r="RR1" s="341" t="n">
        <f aca="false">RQ1+1</f>
        <v>484</v>
      </c>
      <c r="RS1" s="341" t="n">
        <f aca="false">RR1+1</f>
        <v>485</v>
      </c>
      <c r="RT1" s="341" t="n">
        <f aca="false">RS1+1</f>
        <v>486</v>
      </c>
      <c r="RU1" s="341" t="n">
        <f aca="false">RT1+1</f>
        <v>487</v>
      </c>
      <c r="RV1" s="341" t="n">
        <f aca="false">RU1+1</f>
        <v>488</v>
      </c>
      <c r="RW1" s="341" t="n">
        <f aca="false">RV1+1</f>
        <v>489</v>
      </c>
      <c r="RX1" s="341" t="n">
        <f aca="false">RW1+1</f>
        <v>490</v>
      </c>
      <c r="RY1" s="341" t="n">
        <f aca="false">RX1+1</f>
        <v>491</v>
      </c>
      <c r="RZ1" s="341" t="n">
        <f aca="false">RY1+1</f>
        <v>492</v>
      </c>
      <c r="SA1" s="341" t="n">
        <f aca="false">RZ1+1</f>
        <v>493</v>
      </c>
      <c r="SB1" s="341" t="n">
        <f aca="false">SA1+1</f>
        <v>494</v>
      </c>
      <c r="SC1" s="341" t="n">
        <f aca="false">SB1+1</f>
        <v>495</v>
      </c>
      <c r="SD1" s="341" t="n">
        <f aca="false">SC1+1</f>
        <v>496</v>
      </c>
      <c r="SE1" s="341" t="n">
        <f aca="false">SD1+1</f>
        <v>497</v>
      </c>
      <c r="SF1" s="341" t="n">
        <f aca="false">SE1+1</f>
        <v>498</v>
      </c>
      <c r="SG1" s="341" t="n">
        <f aca="false">SF1+1</f>
        <v>499</v>
      </c>
      <c r="SH1" s="341" t="n">
        <f aca="false">SG1+1</f>
        <v>500</v>
      </c>
      <c r="SI1" s="341" t="n">
        <f aca="false">SH1+1</f>
        <v>501</v>
      </c>
      <c r="SJ1" s="341" t="n">
        <f aca="false">SI1+1</f>
        <v>502</v>
      </c>
      <c r="SK1" s="341" t="n">
        <f aca="false">SJ1+1</f>
        <v>503</v>
      </c>
      <c r="SL1" s="341" t="n">
        <f aca="false">SK1+1</f>
        <v>504</v>
      </c>
      <c r="SM1" s="341" t="n">
        <f aca="false">SL1+1</f>
        <v>505</v>
      </c>
      <c r="SN1" s="341" t="n">
        <f aca="false">SM1+1</f>
        <v>506</v>
      </c>
      <c r="SO1" s="341" t="n">
        <f aca="false">SN1+1</f>
        <v>507</v>
      </c>
      <c r="SP1" s="341" t="n">
        <f aca="false">SO1+1</f>
        <v>508</v>
      </c>
      <c r="SQ1" s="341" t="n">
        <f aca="false">SP1+1</f>
        <v>509</v>
      </c>
      <c r="SR1" s="341" t="n">
        <f aca="false">SQ1+1</f>
        <v>510</v>
      </c>
      <c r="SS1" s="341" t="n">
        <f aca="false">SR1+1</f>
        <v>511</v>
      </c>
      <c r="ST1" s="341" t="n">
        <f aca="false">SS1+1</f>
        <v>512</v>
      </c>
      <c r="SU1" s="341" t="n">
        <f aca="false">ST1+1</f>
        <v>513</v>
      </c>
      <c r="SV1" s="341" t="n">
        <f aca="false">SU1+1</f>
        <v>514</v>
      </c>
      <c r="SW1" s="341" t="n">
        <f aca="false">SV1+1</f>
        <v>515</v>
      </c>
      <c r="SX1" s="341" t="n">
        <f aca="false">SW1+1</f>
        <v>516</v>
      </c>
      <c r="SY1" s="341" t="n">
        <f aca="false">SX1+1</f>
        <v>517</v>
      </c>
      <c r="SZ1" s="341" t="n">
        <f aca="false">SY1+1</f>
        <v>518</v>
      </c>
      <c r="TA1" s="341" t="n">
        <f aca="false">SZ1+1</f>
        <v>519</v>
      </c>
      <c r="TB1" s="341" t="n">
        <f aca="false">TA1+1</f>
        <v>520</v>
      </c>
      <c r="TC1" s="341" t="n">
        <f aca="false">TB1+1</f>
        <v>521</v>
      </c>
      <c r="TD1" s="341" t="n">
        <f aca="false">TC1+1</f>
        <v>522</v>
      </c>
      <c r="TE1" s="341" t="n">
        <f aca="false">TD1+1</f>
        <v>523</v>
      </c>
      <c r="TF1" s="341" t="n">
        <f aca="false">TE1+1</f>
        <v>524</v>
      </c>
      <c r="TG1" s="341" t="n">
        <f aca="false">TF1+1</f>
        <v>525</v>
      </c>
      <c r="TH1" s="341" t="n">
        <f aca="false">TG1+1</f>
        <v>526</v>
      </c>
      <c r="TI1" s="341" t="n">
        <f aca="false">TH1+1</f>
        <v>527</v>
      </c>
      <c r="TJ1" s="341" t="n">
        <f aca="false">TI1+1</f>
        <v>528</v>
      </c>
      <c r="TK1" s="341" t="n">
        <f aca="false">TJ1+1</f>
        <v>529</v>
      </c>
      <c r="TL1" s="341" t="n">
        <f aca="false">TK1+1</f>
        <v>530</v>
      </c>
      <c r="TM1" s="341" t="n">
        <f aca="false">TL1+1</f>
        <v>531</v>
      </c>
      <c r="TN1" s="341" t="n">
        <f aca="false">TM1+1</f>
        <v>532</v>
      </c>
      <c r="TO1" s="341" t="n">
        <f aca="false">TN1+1</f>
        <v>533</v>
      </c>
      <c r="TP1" s="341" t="n">
        <f aca="false">TN1+1</f>
        <v>533</v>
      </c>
      <c r="TQ1" s="341" t="n">
        <f aca="false">TP1+1</f>
        <v>534</v>
      </c>
      <c r="TR1" s="341" t="n">
        <f aca="false">TQ1+1</f>
        <v>535</v>
      </c>
      <c r="TS1" s="341" t="n">
        <f aca="false">TR1+1</f>
        <v>536</v>
      </c>
      <c r="TT1" s="341" t="n">
        <f aca="false">TS1+1</f>
        <v>537</v>
      </c>
      <c r="TU1" s="341" t="n">
        <f aca="false">TT1+1</f>
        <v>538</v>
      </c>
      <c r="TV1" s="341" t="n">
        <f aca="false">TU1+1</f>
        <v>539</v>
      </c>
      <c r="TW1" s="341" t="n">
        <f aca="false">TV1+1</f>
        <v>540</v>
      </c>
      <c r="TX1" s="341" t="n">
        <f aca="false">TW1+1</f>
        <v>541</v>
      </c>
      <c r="TY1" s="341" t="n">
        <f aca="false">TX1+1</f>
        <v>542</v>
      </c>
      <c r="TZ1" s="341" t="n">
        <f aca="false">TY1+1</f>
        <v>543</v>
      </c>
      <c r="UA1" s="341" t="n">
        <f aca="false">TZ1+1</f>
        <v>544</v>
      </c>
      <c r="UB1" s="341" t="n">
        <f aca="false">UA1+1</f>
        <v>545</v>
      </c>
      <c r="UC1" s="341" t="n">
        <f aca="false">UB1+1</f>
        <v>546</v>
      </c>
      <c r="UD1" s="341" t="n">
        <f aca="false">UC1+1</f>
        <v>547</v>
      </c>
      <c r="UE1" s="341" t="n">
        <f aca="false">UD1+1</f>
        <v>548</v>
      </c>
      <c r="UF1" s="341" t="n">
        <f aca="false">UE1+1</f>
        <v>549</v>
      </c>
      <c r="UG1" s="341" t="n">
        <f aca="false">UF1+1</f>
        <v>550</v>
      </c>
      <c r="UH1" s="341" t="n">
        <f aca="false">UG1+1</f>
        <v>551</v>
      </c>
      <c r="UI1" s="341" t="n">
        <f aca="false">UH1+1</f>
        <v>552</v>
      </c>
      <c r="UJ1" s="341" t="n">
        <f aca="false">UI1+1</f>
        <v>553</v>
      </c>
      <c r="UK1" s="341" t="n">
        <f aca="false">UJ1+1</f>
        <v>554</v>
      </c>
      <c r="UL1" s="341" t="n">
        <f aca="false">UK1+1</f>
        <v>555</v>
      </c>
      <c r="UM1" s="341" t="n">
        <f aca="false">UL1+1</f>
        <v>556</v>
      </c>
      <c r="UN1" s="341" t="n">
        <f aca="false">UM1+1</f>
        <v>557</v>
      </c>
      <c r="UO1" s="341" t="n">
        <f aca="false">UN1+1</f>
        <v>558</v>
      </c>
      <c r="UP1" s="341" t="n">
        <f aca="false">UO1+1</f>
        <v>559</v>
      </c>
      <c r="UQ1" s="341" t="n">
        <f aca="false">UP1+1</f>
        <v>560</v>
      </c>
      <c r="UR1" s="341" t="n">
        <f aca="false">UQ1+1</f>
        <v>561</v>
      </c>
      <c r="US1" s="341" t="n">
        <f aca="false">UR1+1</f>
        <v>562</v>
      </c>
      <c r="UT1" s="341" t="n">
        <f aca="false">US1+1</f>
        <v>563</v>
      </c>
      <c r="UU1" s="341" t="n">
        <f aca="false">UT1+1</f>
        <v>564</v>
      </c>
      <c r="UV1" s="341" t="n">
        <f aca="false">UU1+1</f>
        <v>565</v>
      </c>
      <c r="UW1" s="341" t="n">
        <f aca="false">UV1+1</f>
        <v>566</v>
      </c>
      <c r="UX1" s="341" t="n">
        <f aca="false">UW1+1</f>
        <v>567</v>
      </c>
      <c r="UY1" s="341" t="n">
        <f aca="false">UX1+1</f>
        <v>568</v>
      </c>
      <c r="UZ1" s="341" t="n">
        <f aca="false">UY1+1</f>
        <v>569</v>
      </c>
      <c r="VA1" s="341" t="n">
        <f aca="false">UZ1+1</f>
        <v>570</v>
      </c>
      <c r="VB1" s="341" t="n">
        <f aca="false">VA1+1</f>
        <v>571</v>
      </c>
      <c r="VC1" s="341" t="n">
        <f aca="false">VB1+1</f>
        <v>572</v>
      </c>
      <c r="VD1" s="341" t="n">
        <f aca="false">VC1+1</f>
        <v>573</v>
      </c>
      <c r="VE1" s="341" t="n">
        <f aca="false">VD1+1</f>
        <v>574</v>
      </c>
      <c r="VF1" s="341" t="n">
        <f aca="false">VE1+1</f>
        <v>575</v>
      </c>
      <c r="VG1" s="341" t="n">
        <f aca="false">VF1+1</f>
        <v>576</v>
      </c>
      <c r="VH1" s="341" t="n">
        <f aca="false">VG1+1</f>
        <v>577</v>
      </c>
      <c r="VI1" s="341" t="n">
        <f aca="false">VH1+1</f>
        <v>578</v>
      </c>
      <c r="VJ1" s="341" t="n">
        <f aca="false">VI1+1</f>
        <v>579</v>
      </c>
      <c r="VK1" s="341" t="n">
        <f aca="false">VJ1+1</f>
        <v>580</v>
      </c>
      <c r="VL1" s="341" t="n">
        <f aca="false">VK1+1</f>
        <v>581</v>
      </c>
      <c r="VM1" s="341" t="n">
        <f aca="false">VL1+1</f>
        <v>582</v>
      </c>
      <c r="VN1" s="341" t="n">
        <f aca="false">VM1+1</f>
        <v>583</v>
      </c>
      <c r="VO1" s="341" t="n">
        <f aca="false">VN1+1</f>
        <v>584</v>
      </c>
      <c r="VP1" s="341" t="n">
        <f aca="false">VO1+1</f>
        <v>585</v>
      </c>
      <c r="VQ1" s="341" t="n">
        <f aca="false">VP1+1</f>
        <v>586</v>
      </c>
      <c r="VR1" s="341" t="n">
        <f aca="false">VQ1+1</f>
        <v>587</v>
      </c>
      <c r="VS1" s="341" t="n">
        <f aca="false">VR1+1</f>
        <v>588</v>
      </c>
      <c r="VT1" s="341" t="n">
        <f aca="false">VS1+1</f>
        <v>589</v>
      </c>
      <c r="VU1" s="341" t="n">
        <f aca="false">VT1+1</f>
        <v>590</v>
      </c>
      <c r="VV1" s="341" t="n">
        <f aca="false">VU1+1</f>
        <v>591</v>
      </c>
      <c r="VW1" s="341" t="n">
        <f aca="false">VV1+1</f>
        <v>592</v>
      </c>
      <c r="VX1" s="341" t="n">
        <f aca="false">VW1+1</f>
        <v>593</v>
      </c>
      <c r="VY1" s="341" t="n">
        <f aca="false">VX1+1</f>
        <v>594</v>
      </c>
      <c r="VZ1" s="341" t="n">
        <f aca="false">VY1+1</f>
        <v>595</v>
      </c>
      <c r="WA1" s="341" t="n">
        <f aca="false">VZ1+1</f>
        <v>596</v>
      </c>
      <c r="WB1" s="341" t="n">
        <f aca="false">WA1+1</f>
        <v>597</v>
      </c>
      <c r="WC1" s="341" t="n">
        <f aca="false">WB1+1</f>
        <v>598</v>
      </c>
      <c r="WD1" s="341" t="n">
        <f aca="false">WC1+1</f>
        <v>599</v>
      </c>
      <c r="WE1" s="341" t="n">
        <f aca="false">WD1+1</f>
        <v>600</v>
      </c>
      <c r="WF1" s="341" t="n">
        <f aca="false">WE1+1</f>
        <v>601</v>
      </c>
      <c r="WG1" s="341" t="n">
        <f aca="false">WF1+1</f>
        <v>602</v>
      </c>
      <c r="WH1" s="341" t="n">
        <f aca="false">WG1+1</f>
        <v>603</v>
      </c>
      <c r="WI1" s="341" t="n">
        <f aca="false">WH1+1</f>
        <v>604</v>
      </c>
      <c r="WJ1" s="341" t="n">
        <f aca="false">WI1+1</f>
        <v>605</v>
      </c>
      <c r="WK1" s="341" t="n">
        <f aca="false">WJ1+1</f>
        <v>606</v>
      </c>
      <c r="WL1" s="341" t="n">
        <f aca="false">WK1+1</f>
        <v>607</v>
      </c>
      <c r="WM1" s="341" t="n">
        <f aca="false">WL1+1</f>
        <v>608</v>
      </c>
      <c r="WN1" s="341" t="n">
        <f aca="false">WM1+1</f>
        <v>609</v>
      </c>
      <c r="WO1" s="341" t="n">
        <f aca="false">WN1+1</f>
        <v>610</v>
      </c>
      <c r="WP1" s="341" t="n">
        <f aca="false">WO1+1</f>
        <v>611</v>
      </c>
      <c r="WQ1" s="341" t="n">
        <f aca="false">WP1+1</f>
        <v>612</v>
      </c>
      <c r="WR1" s="341" t="n">
        <f aca="false">WQ1+1</f>
        <v>613</v>
      </c>
      <c r="WS1" s="341" t="n">
        <f aca="false">WR1+1</f>
        <v>614</v>
      </c>
      <c r="WT1" s="341" t="n">
        <f aca="false">WS1+1</f>
        <v>615</v>
      </c>
      <c r="WU1" s="341" t="n">
        <f aca="false">WT1+1</f>
        <v>616</v>
      </c>
      <c r="WV1" s="341" t="n">
        <f aca="false">WU1+1</f>
        <v>617</v>
      </c>
      <c r="WW1" s="341" t="n">
        <f aca="false">WV1+1</f>
        <v>618</v>
      </c>
      <c r="WX1" s="341" t="n">
        <f aca="false">WW1+1</f>
        <v>619</v>
      </c>
      <c r="WY1" s="341" t="n">
        <f aca="false">WX1+1</f>
        <v>620</v>
      </c>
      <c r="WZ1" s="341" t="n">
        <f aca="false">WY1+1</f>
        <v>621</v>
      </c>
      <c r="XA1" s="341" t="n">
        <f aca="false">WZ1+1</f>
        <v>622</v>
      </c>
      <c r="XB1" s="341" t="n">
        <f aca="false">XA1+1</f>
        <v>623</v>
      </c>
      <c r="XC1" s="341" t="n">
        <f aca="false">XB1+1</f>
        <v>624</v>
      </c>
      <c r="XD1" s="341" t="n">
        <f aca="false">XC1+1</f>
        <v>625</v>
      </c>
      <c r="XE1" s="341" t="n">
        <f aca="false">XD1+1</f>
        <v>626</v>
      </c>
      <c r="XF1" s="341" t="n">
        <f aca="false">XE1+1</f>
        <v>627</v>
      </c>
      <c r="XG1" s="341" t="n">
        <f aca="false">XF1+1</f>
        <v>628</v>
      </c>
      <c r="XH1" s="341" t="n">
        <f aca="false">XG1+1</f>
        <v>629</v>
      </c>
      <c r="XI1" s="341" t="n">
        <f aca="false">XH1+1</f>
        <v>630</v>
      </c>
      <c r="XJ1" s="341" t="n">
        <f aca="false">XI1+1</f>
        <v>631</v>
      </c>
      <c r="XK1" s="341" t="n">
        <f aca="false">XJ1+1</f>
        <v>632</v>
      </c>
      <c r="XL1" s="341" t="n">
        <f aca="false">XK1+1</f>
        <v>633</v>
      </c>
      <c r="XM1" s="341" t="n">
        <f aca="false">XL1+1</f>
        <v>634</v>
      </c>
      <c r="XN1" s="341" t="n">
        <f aca="false">XM1+1</f>
        <v>635</v>
      </c>
      <c r="XO1" s="341" t="n">
        <f aca="false">XN1+1</f>
        <v>636</v>
      </c>
      <c r="XP1" s="341" t="n">
        <f aca="false">XO1+1</f>
        <v>637</v>
      </c>
      <c r="XQ1" s="341" t="n">
        <f aca="false">XP1+1</f>
        <v>638</v>
      </c>
      <c r="XR1" s="341" t="n">
        <f aca="false">XQ1+1</f>
        <v>639</v>
      </c>
      <c r="XS1" s="341" t="n">
        <f aca="false">XR1+1</f>
        <v>640</v>
      </c>
      <c r="XT1" s="341" t="n">
        <f aca="false">XS1+1</f>
        <v>641</v>
      </c>
      <c r="XU1" s="341" t="n">
        <f aca="false">XT1+1</f>
        <v>642</v>
      </c>
      <c r="XV1" s="341" t="n">
        <f aca="false">XU1+1</f>
        <v>643</v>
      </c>
      <c r="XW1" s="341" t="n">
        <f aca="false">XV1+1</f>
        <v>644</v>
      </c>
      <c r="XX1" s="341" t="n">
        <f aca="false">XW1+1</f>
        <v>645</v>
      </c>
      <c r="XY1" s="341" t="n">
        <f aca="false">XX1+1</f>
        <v>646</v>
      </c>
      <c r="XZ1" s="341" t="n">
        <f aca="false">XY1+1</f>
        <v>647</v>
      </c>
      <c r="YA1" s="341" t="n">
        <f aca="false">XZ1+1</f>
        <v>648</v>
      </c>
      <c r="YB1" s="341" t="n">
        <f aca="false">YA1+1</f>
        <v>649</v>
      </c>
      <c r="YC1" s="341" t="n">
        <f aca="false">YB1+1</f>
        <v>650</v>
      </c>
      <c r="YD1" s="341" t="n">
        <f aca="false">YC1+1</f>
        <v>651</v>
      </c>
    </row>
    <row r="2" s="346" customFormat="true" ht="15.75" hidden="false" customHeight="false" outlineLevel="0" collapsed="false">
      <c r="A2" s="342" t="s">
        <v>280</v>
      </c>
      <c r="B2" s="342" t="s">
        <v>281</v>
      </c>
      <c r="C2" s="342" t="s">
        <v>282</v>
      </c>
      <c r="D2" s="343" t="s">
        <v>283</v>
      </c>
      <c r="E2" s="343"/>
      <c r="F2" s="343" t="s">
        <v>283</v>
      </c>
      <c r="G2" s="343"/>
      <c r="H2" s="343" t="s">
        <v>283</v>
      </c>
      <c r="I2" s="343"/>
      <c r="J2" s="342" t="s">
        <v>284</v>
      </c>
      <c r="K2" s="342" t="s">
        <v>285</v>
      </c>
      <c r="L2" s="342" t="s">
        <v>285</v>
      </c>
      <c r="M2" s="342"/>
      <c r="N2" s="342" t="s">
        <v>285</v>
      </c>
      <c r="O2" s="342"/>
      <c r="P2" s="342" t="s">
        <v>285</v>
      </c>
      <c r="Q2" s="342"/>
      <c r="R2" s="342" t="s">
        <v>285</v>
      </c>
      <c r="S2" s="342"/>
      <c r="T2" s="342"/>
      <c r="U2" s="343"/>
      <c r="V2" s="343" t="s">
        <v>285</v>
      </c>
      <c r="W2" s="343" t="s">
        <v>285</v>
      </c>
      <c r="X2" s="343"/>
      <c r="Y2" s="343" t="s">
        <v>285</v>
      </c>
      <c r="Z2" s="343"/>
      <c r="AA2" s="343" t="s">
        <v>285</v>
      </c>
      <c r="AB2" s="343"/>
      <c r="AC2" s="343" t="s">
        <v>285</v>
      </c>
      <c r="AD2" s="343"/>
      <c r="AE2" s="343"/>
      <c r="AF2" s="344"/>
      <c r="AG2" s="344" t="s">
        <v>285</v>
      </c>
      <c r="AH2" s="344" t="s">
        <v>285</v>
      </c>
      <c r="AI2" s="344"/>
      <c r="AJ2" s="344" t="s">
        <v>285</v>
      </c>
      <c r="AK2" s="344"/>
      <c r="AL2" s="344" t="s">
        <v>285</v>
      </c>
      <c r="AM2" s="344"/>
      <c r="AN2" s="344" t="s">
        <v>285</v>
      </c>
      <c r="AO2" s="344"/>
      <c r="AP2" s="344"/>
      <c r="AQ2" s="344" t="n">
        <f aca="false">AQ22</f>
        <v>0</v>
      </c>
      <c r="AR2" s="344" t="n">
        <f aca="false">AR22</f>
        <v>0</v>
      </c>
      <c r="AS2" s="344" t="n">
        <f aca="false">AS22</f>
        <v>0</v>
      </c>
      <c r="AT2" s="344" t="s">
        <v>286</v>
      </c>
      <c r="AU2" s="344"/>
      <c r="AV2" s="344" t="n">
        <f aca="false">AV22</f>
        <v>0</v>
      </c>
      <c r="AW2" s="344"/>
      <c r="AX2" s="344" t="n">
        <f aca="false">AX22</f>
        <v>0</v>
      </c>
      <c r="AY2" s="344"/>
      <c r="AZ2" s="344"/>
      <c r="BA2" s="343" t="s">
        <v>287</v>
      </c>
      <c r="BB2" s="345" t="s">
        <v>288</v>
      </c>
      <c r="BC2" s="345" t="s">
        <v>288</v>
      </c>
      <c r="BD2" s="345" t="s">
        <v>288</v>
      </c>
      <c r="BE2" s="345" t="s">
        <v>288</v>
      </c>
      <c r="BF2" s="345" t="s">
        <v>288</v>
      </c>
      <c r="BH2" s="343"/>
      <c r="BI2" s="343" t="s">
        <v>288</v>
      </c>
      <c r="BJ2" s="343" t="s">
        <v>288</v>
      </c>
      <c r="BK2" s="343" t="s">
        <v>288</v>
      </c>
      <c r="BL2" s="343" t="s">
        <v>288</v>
      </c>
      <c r="BM2" s="343" t="s">
        <v>288</v>
      </c>
      <c r="BN2" s="343"/>
      <c r="BO2" s="343"/>
      <c r="BP2" s="343" t="s">
        <v>288</v>
      </c>
      <c r="BQ2" s="343" t="s">
        <v>288</v>
      </c>
      <c r="BR2" s="343" t="s">
        <v>288</v>
      </c>
      <c r="BS2" s="343" t="s">
        <v>288</v>
      </c>
      <c r="BT2" s="343" t="s">
        <v>288</v>
      </c>
      <c r="BV2" s="344" t="s">
        <v>289</v>
      </c>
      <c r="BW2" s="344" t="s">
        <v>289</v>
      </c>
      <c r="BX2" s="344" t="s">
        <v>289</v>
      </c>
      <c r="BY2" s="344" t="s">
        <v>289</v>
      </c>
      <c r="BZ2" s="344" t="s">
        <v>289</v>
      </c>
      <c r="CA2" s="344"/>
      <c r="CC2" s="344" t="s">
        <v>289</v>
      </c>
      <c r="CD2" s="344" t="s">
        <v>289</v>
      </c>
      <c r="CE2" s="344" t="s">
        <v>289</v>
      </c>
      <c r="CF2" s="344" t="s">
        <v>289</v>
      </c>
      <c r="CG2" s="344" t="s">
        <v>289</v>
      </c>
      <c r="CH2" s="344"/>
      <c r="CI2" s="344"/>
      <c r="CJ2" s="344"/>
      <c r="CK2" s="344" t="s">
        <v>290</v>
      </c>
      <c r="CL2" s="344"/>
      <c r="CM2" s="344"/>
      <c r="CO2" s="342" t="n">
        <f aca="false">CO22</f>
        <v>0</v>
      </c>
      <c r="CP2" s="342" t="n">
        <f aca="false">CP22</f>
        <v>0</v>
      </c>
      <c r="CQ2" s="342" t="n">
        <f aca="false">CQ22</f>
        <v>0</v>
      </c>
      <c r="CR2" s="342" t="n">
        <f aca="false">CR22</f>
        <v>0</v>
      </c>
      <c r="CS2" s="342" t="n">
        <f aca="false">CS22</f>
        <v>0</v>
      </c>
      <c r="CT2" s="342" t="n">
        <f aca="false">CT22</f>
        <v>0</v>
      </c>
      <c r="CV2" s="343" t="n">
        <f aca="false">CV22</f>
        <v>0</v>
      </c>
      <c r="CW2" s="343" t="s">
        <v>291</v>
      </c>
      <c r="CX2" s="343" t="s">
        <v>291</v>
      </c>
      <c r="CY2" s="343" t="s">
        <v>291</v>
      </c>
      <c r="CZ2" s="343" t="s">
        <v>291</v>
      </c>
      <c r="DA2" s="343" t="s">
        <v>291</v>
      </c>
      <c r="DC2" s="344" t="n">
        <f aca="false">DC22</f>
        <v>0</v>
      </c>
      <c r="DD2" s="344" t="s">
        <v>291</v>
      </c>
      <c r="DE2" s="344" t="s">
        <v>291</v>
      </c>
      <c r="DF2" s="344" t="s">
        <v>291</v>
      </c>
      <c r="DG2" s="344" t="s">
        <v>291</v>
      </c>
      <c r="DH2" s="344" t="s">
        <v>291</v>
      </c>
      <c r="DL2" s="343" t="s">
        <v>140</v>
      </c>
      <c r="DM2" s="343"/>
      <c r="DP2" s="344" t="s">
        <v>141</v>
      </c>
      <c r="DQ2" s="344"/>
      <c r="DT2" s="343" t="s">
        <v>148</v>
      </c>
      <c r="DU2" s="343"/>
      <c r="DW2" s="343" t="s">
        <v>292</v>
      </c>
      <c r="DX2" s="343" t="s">
        <v>292</v>
      </c>
      <c r="DY2" s="343" t="s">
        <v>292</v>
      </c>
      <c r="DZ2" s="343" t="s">
        <v>292</v>
      </c>
      <c r="EA2" s="343" t="s">
        <v>292</v>
      </c>
      <c r="EB2" s="343"/>
      <c r="ED2" s="347" t="s">
        <v>292</v>
      </c>
      <c r="EE2" s="347" t="s">
        <v>292</v>
      </c>
      <c r="EF2" s="347" t="s">
        <v>292</v>
      </c>
      <c r="EG2" s="347" t="s">
        <v>292</v>
      </c>
      <c r="EH2" s="347" t="s">
        <v>292</v>
      </c>
      <c r="EI2" s="347"/>
      <c r="EK2" s="344" t="s">
        <v>293</v>
      </c>
      <c r="EL2" s="344"/>
      <c r="EM2" s="344"/>
      <c r="EO2" s="343" t="s">
        <v>294</v>
      </c>
      <c r="EP2" s="343" t="s">
        <v>294</v>
      </c>
      <c r="EQ2" s="343" t="s">
        <v>294</v>
      </c>
      <c r="ER2" s="343" t="s">
        <v>294</v>
      </c>
      <c r="ES2" s="343" t="s">
        <v>294</v>
      </c>
      <c r="ET2" s="343"/>
      <c r="FD2" s="343" t="s">
        <v>295</v>
      </c>
      <c r="FE2" s="343" t="n">
        <f aca="false">FE21</f>
        <v>2000</v>
      </c>
      <c r="FF2" s="343" t="n">
        <f aca="false">FF21</f>
        <v>2001</v>
      </c>
      <c r="FG2" s="343" t="n">
        <f aca="false">FG21</f>
        <v>2002</v>
      </c>
      <c r="FH2" s="343" t="n">
        <f aca="false">FH21</f>
        <v>2003</v>
      </c>
      <c r="FI2" s="343" t="n">
        <f aca="false">FI21</f>
        <v>2004</v>
      </c>
      <c r="FJ2" s="343" t="n">
        <f aca="false">FJ21</f>
        <v>2005</v>
      </c>
      <c r="FK2" s="343" t="n">
        <f aca="false">FK21</f>
        <v>2006</v>
      </c>
      <c r="FL2" s="343" t="n">
        <f aca="false">FL21</f>
        <v>2007</v>
      </c>
      <c r="FM2" s="343" t="n">
        <f aca="false">FM21</f>
        <v>2008</v>
      </c>
      <c r="FN2" s="343" t="n">
        <f aca="false">FN21</f>
        <v>2009</v>
      </c>
      <c r="FO2" s="343" t="n">
        <f aca="false">FO21</f>
        <v>2010</v>
      </c>
      <c r="FP2" s="343" t="n">
        <f aca="false">FP21</f>
        <v>2011</v>
      </c>
      <c r="FQ2" s="343" t="n">
        <f aca="false">FQ21</f>
        <v>2012</v>
      </c>
      <c r="FR2" s="343" t="n">
        <f aca="false">FR21</f>
        <v>2013</v>
      </c>
      <c r="FS2" s="343" t="n">
        <f aca="false">FS21</f>
        <v>2014</v>
      </c>
      <c r="FT2" s="343" t="n">
        <f aca="false">FT21</f>
        <v>2015</v>
      </c>
      <c r="FU2" s="343" t="n">
        <f aca="false">FU21</f>
        <v>2016</v>
      </c>
      <c r="FV2" s="343" t="n">
        <f aca="false">FV21</f>
        <v>2017</v>
      </c>
      <c r="FW2" s="343" t="n">
        <f aca="false">FW21</f>
        <v>2018</v>
      </c>
      <c r="FX2" s="343" t="n">
        <f aca="false">FX21</f>
        <v>2019</v>
      </c>
      <c r="FY2" s="343" t="n">
        <f aca="false">FY21</f>
        <v>2020</v>
      </c>
      <c r="FZ2" s="343" t="n">
        <f aca="false">FZ21</f>
        <v>2021</v>
      </c>
      <c r="GA2" s="343" t="n">
        <f aca="false">GA21</f>
        <v>2022</v>
      </c>
      <c r="GB2" s="343" t="n">
        <f aca="false">GB21</f>
        <v>2023</v>
      </c>
      <c r="GC2" s="343" t="n">
        <f aca="false">GC21</f>
        <v>2024</v>
      </c>
      <c r="GD2" s="343" t="n">
        <f aca="false">GD21</f>
        <v>2025</v>
      </c>
      <c r="GE2" s="343" t="n">
        <f aca="false">GE21</f>
        <v>2026</v>
      </c>
      <c r="GF2" s="343" t="n">
        <f aca="false">GF21</f>
        <v>2027</v>
      </c>
      <c r="GG2" s="343" t="n">
        <f aca="false">GG21</f>
        <v>2028</v>
      </c>
      <c r="GH2" s="343" t="n">
        <f aca="false">GH21</f>
        <v>2029</v>
      </c>
      <c r="GI2" s="343" t="n">
        <f aca="false">GI21</f>
        <v>2030</v>
      </c>
      <c r="GJ2" s="343" t="n">
        <f aca="false">GJ21</f>
        <v>2031</v>
      </c>
      <c r="GK2" s="343" t="n">
        <f aca="false">GK21</f>
        <v>2032</v>
      </c>
      <c r="GL2" s="343" t="n">
        <f aca="false">GL21</f>
        <v>2033</v>
      </c>
      <c r="GM2" s="343" t="n">
        <f aca="false">GM21</f>
        <v>2034</v>
      </c>
      <c r="GN2" s="343" t="n">
        <f aca="false">GN21</f>
        <v>2035</v>
      </c>
      <c r="GO2" s="343" t="n">
        <f aca="false">GO21</f>
        <v>2036</v>
      </c>
      <c r="GP2" s="343" t="n">
        <f aca="false">GP21</f>
        <v>2037</v>
      </c>
      <c r="GQ2" s="343" t="n">
        <f aca="false">GQ21</f>
        <v>2038</v>
      </c>
      <c r="GR2" s="343" t="n">
        <f aca="false">GR21</f>
        <v>2039</v>
      </c>
      <c r="GS2" s="343" t="n">
        <f aca="false">GS21</f>
        <v>2040</v>
      </c>
      <c r="GT2" s="343" t="n">
        <f aca="false">GT21</f>
        <v>2041</v>
      </c>
      <c r="GU2" s="343" t="n">
        <f aca="false">GU21</f>
        <v>2042</v>
      </c>
      <c r="GV2" s="343" t="n">
        <f aca="false">GV21</f>
        <v>2043</v>
      </c>
      <c r="GW2" s="343" t="n">
        <f aca="false">GW21</f>
        <v>2044</v>
      </c>
      <c r="GX2" s="343" t="n">
        <f aca="false">GX21</f>
        <v>2045</v>
      </c>
      <c r="GY2" s="343" t="n">
        <f aca="false">GY21</f>
        <v>2046</v>
      </c>
      <c r="GZ2" s="343" t="n">
        <f aca="false">GZ21</f>
        <v>2047</v>
      </c>
      <c r="HA2" s="343" t="n">
        <f aca="false">HA21</f>
        <v>2048</v>
      </c>
      <c r="HB2" s="343" t="n">
        <f aca="false">HB21</f>
        <v>2049</v>
      </c>
      <c r="HC2" s="343" t="n">
        <f aca="false">HC21</f>
        <v>2050</v>
      </c>
      <c r="HD2" s="343"/>
      <c r="HG2" s="342" t="s">
        <v>296</v>
      </c>
      <c r="HH2" s="342"/>
      <c r="HI2" s="342"/>
      <c r="HJ2" s="342"/>
      <c r="HK2" s="342"/>
      <c r="HL2" s="342"/>
      <c r="HM2" s="342"/>
      <c r="HN2" s="342"/>
      <c r="HO2" s="342"/>
      <c r="HP2" s="342"/>
      <c r="HQ2" s="342"/>
      <c r="HR2" s="342"/>
      <c r="HS2" s="342"/>
      <c r="HT2" s="342"/>
      <c r="HU2" s="342"/>
      <c r="HV2" s="342"/>
      <c r="HW2" s="342"/>
      <c r="HX2" s="342"/>
      <c r="HY2" s="342"/>
      <c r="HZ2" s="342"/>
      <c r="IA2" s="342"/>
      <c r="IB2" s="342"/>
      <c r="IC2" s="342"/>
      <c r="ID2" s="342"/>
      <c r="IE2" s="342"/>
      <c r="IF2" s="342"/>
      <c r="IG2" s="342"/>
      <c r="IH2" s="342"/>
      <c r="II2" s="342"/>
      <c r="IJ2" s="342"/>
      <c r="IK2" s="342"/>
      <c r="IL2" s="342"/>
      <c r="IM2" s="342"/>
      <c r="IN2" s="342"/>
      <c r="IO2" s="342"/>
      <c r="IP2" s="342"/>
      <c r="IQ2" s="342"/>
      <c r="IU2" s="343" t="s">
        <v>297</v>
      </c>
      <c r="IV2" s="343" t="n">
        <f aca="false">IV21</f>
        <v>2015</v>
      </c>
      <c r="IW2" s="343" t="n">
        <f aca="false">IW21</f>
        <v>2016</v>
      </c>
      <c r="IX2" s="343" t="n">
        <f aca="false">IX21</f>
        <v>2017</v>
      </c>
      <c r="IY2" s="343" t="n">
        <f aca="false">IY21</f>
        <v>2018</v>
      </c>
      <c r="IZ2" s="343" t="n">
        <f aca="false">IZ21</f>
        <v>2019</v>
      </c>
      <c r="JA2" s="343" t="n">
        <f aca="false">JA21</f>
        <v>2020</v>
      </c>
      <c r="JB2" s="343" t="n">
        <f aca="false">JB21</f>
        <v>2021</v>
      </c>
      <c r="JC2" s="343" t="n">
        <f aca="false">JC21</f>
        <v>2022</v>
      </c>
      <c r="JD2" s="343" t="n">
        <f aca="false">JD21</f>
        <v>2023</v>
      </c>
      <c r="JE2" s="343" t="n">
        <f aca="false">JE21</f>
        <v>2024</v>
      </c>
      <c r="JF2" s="343" t="n">
        <f aca="false">JF21</f>
        <v>2025</v>
      </c>
      <c r="JG2" s="343" t="n">
        <f aca="false">JG21</f>
        <v>2026</v>
      </c>
      <c r="JH2" s="343" t="n">
        <f aca="false">JH21</f>
        <v>2027</v>
      </c>
      <c r="JI2" s="343" t="n">
        <f aca="false">JI21</f>
        <v>2028</v>
      </c>
      <c r="JJ2" s="343" t="n">
        <f aca="false">JJ21</f>
        <v>2029</v>
      </c>
      <c r="JK2" s="343" t="n">
        <f aca="false">JK21</f>
        <v>2030</v>
      </c>
      <c r="JL2" s="343" t="n">
        <f aca="false">JL21</f>
        <v>2031</v>
      </c>
      <c r="JM2" s="343" t="n">
        <f aca="false">JM21</f>
        <v>2032</v>
      </c>
      <c r="JN2" s="343" t="n">
        <f aca="false">JN21</f>
        <v>2033</v>
      </c>
      <c r="JO2" s="343" t="n">
        <f aca="false">JO21</f>
        <v>2034</v>
      </c>
      <c r="JP2" s="343" t="n">
        <f aca="false">JP21</f>
        <v>2035</v>
      </c>
      <c r="JQ2" s="343" t="n">
        <f aca="false">JQ21</f>
        <v>2036</v>
      </c>
      <c r="JR2" s="343" t="n">
        <f aca="false">JR21</f>
        <v>2037</v>
      </c>
      <c r="JS2" s="343" t="n">
        <f aca="false">JS21</f>
        <v>2038</v>
      </c>
      <c r="JT2" s="343" t="n">
        <f aca="false">JT21</f>
        <v>2039</v>
      </c>
      <c r="JU2" s="343" t="n">
        <f aca="false">JU21</f>
        <v>2040</v>
      </c>
      <c r="JV2" s="343" t="n">
        <f aca="false">JV21</f>
        <v>2041</v>
      </c>
      <c r="JW2" s="343" t="n">
        <f aca="false">JW21</f>
        <v>2042</v>
      </c>
      <c r="JX2" s="343" t="n">
        <f aca="false">JX21</f>
        <v>2043</v>
      </c>
      <c r="JY2" s="343" t="n">
        <f aca="false">JY21</f>
        <v>2044</v>
      </c>
      <c r="JZ2" s="343" t="n">
        <f aca="false">JZ21</f>
        <v>2045</v>
      </c>
      <c r="KA2" s="343" t="n">
        <f aca="false">KA21</f>
        <v>2046</v>
      </c>
      <c r="KB2" s="343" t="n">
        <f aca="false">KB21</f>
        <v>2047</v>
      </c>
      <c r="KC2" s="343" t="n">
        <f aca="false">KC21</f>
        <v>2048</v>
      </c>
      <c r="KD2" s="343" t="n">
        <f aca="false">KD21</f>
        <v>2049</v>
      </c>
      <c r="KE2" s="343" t="n">
        <f aca="false">KE21</f>
        <v>2050</v>
      </c>
      <c r="KH2" s="348" t="s">
        <v>298</v>
      </c>
      <c r="KI2" s="348" t="n">
        <f aca="false">KI21</f>
        <v>2015</v>
      </c>
      <c r="KJ2" s="348" t="n">
        <f aca="false">KJ21</f>
        <v>2016</v>
      </c>
      <c r="KK2" s="348" t="n">
        <f aca="false">KK21</f>
        <v>2017</v>
      </c>
      <c r="KL2" s="348" t="n">
        <f aca="false">KL21</f>
        <v>2018</v>
      </c>
      <c r="KM2" s="348" t="n">
        <f aca="false">KM21</f>
        <v>2019</v>
      </c>
      <c r="KN2" s="348" t="n">
        <f aca="false">KN21</f>
        <v>2020</v>
      </c>
      <c r="KO2" s="348" t="n">
        <f aca="false">KO21</f>
        <v>2021</v>
      </c>
      <c r="KP2" s="348" t="n">
        <f aca="false">KP21</f>
        <v>2022</v>
      </c>
      <c r="KQ2" s="348" t="n">
        <f aca="false">KQ21</f>
        <v>2023</v>
      </c>
      <c r="KR2" s="348" t="n">
        <f aca="false">KR21</f>
        <v>2024</v>
      </c>
      <c r="KS2" s="348" t="n">
        <f aca="false">KS21</f>
        <v>2025</v>
      </c>
      <c r="KT2" s="348" t="n">
        <f aca="false">KT21</f>
        <v>2026</v>
      </c>
      <c r="KU2" s="348" t="n">
        <f aca="false">KU21</f>
        <v>2027</v>
      </c>
      <c r="KV2" s="348" t="n">
        <f aca="false">KV21</f>
        <v>2028</v>
      </c>
      <c r="KW2" s="348" t="n">
        <f aca="false">KW21</f>
        <v>2029</v>
      </c>
      <c r="KX2" s="348" t="n">
        <f aca="false">KX21</f>
        <v>2030</v>
      </c>
      <c r="KY2" s="348" t="n">
        <f aca="false">KY21</f>
        <v>2031</v>
      </c>
      <c r="KZ2" s="348" t="n">
        <f aca="false">KZ21</f>
        <v>2032</v>
      </c>
      <c r="LA2" s="348" t="n">
        <f aca="false">LA21</f>
        <v>2033</v>
      </c>
      <c r="LB2" s="348" t="n">
        <f aca="false">LB21</f>
        <v>2034</v>
      </c>
      <c r="LC2" s="348" t="n">
        <f aca="false">LC21</f>
        <v>2035</v>
      </c>
      <c r="LD2" s="348" t="n">
        <f aca="false">LD21</f>
        <v>2036</v>
      </c>
      <c r="LE2" s="348" t="n">
        <f aca="false">LE21</f>
        <v>2037</v>
      </c>
      <c r="LF2" s="348" t="n">
        <f aca="false">LF21</f>
        <v>2038</v>
      </c>
      <c r="LG2" s="348" t="n">
        <f aca="false">LG21</f>
        <v>2039</v>
      </c>
      <c r="LH2" s="348" t="n">
        <f aca="false">LH21</f>
        <v>2040</v>
      </c>
      <c r="LI2" s="348" t="n">
        <f aca="false">LI21</f>
        <v>2041</v>
      </c>
      <c r="LJ2" s="348" t="n">
        <f aca="false">LJ21</f>
        <v>2042</v>
      </c>
      <c r="LK2" s="348" t="n">
        <f aca="false">LK21</f>
        <v>2043</v>
      </c>
      <c r="LL2" s="348" t="n">
        <f aca="false">LL21</f>
        <v>2044</v>
      </c>
      <c r="LM2" s="348" t="n">
        <f aca="false">LM21</f>
        <v>2045</v>
      </c>
      <c r="LN2" s="348" t="n">
        <f aca="false">LN21</f>
        <v>2046</v>
      </c>
      <c r="LO2" s="348" t="n">
        <f aca="false">LO21</f>
        <v>2047</v>
      </c>
      <c r="LP2" s="348" t="n">
        <f aca="false">LP21</f>
        <v>2048</v>
      </c>
      <c r="LQ2" s="348" t="n">
        <f aca="false">LQ21</f>
        <v>2049</v>
      </c>
      <c r="LR2" s="348" t="n">
        <f aca="false">LR21</f>
        <v>2050</v>
      </c>
      <c r="LT2" s="342" t="s">
        <v>299</v>
      </c>
      <c r="LU2" s="342" t="n">
        <f aca="false">LU5</f>
        <v>2015</v>
      </c>
      <c r="LV2" s="342" t="n">
        <f aca="false">LV5</f>
        <v>2016</v>
      </c>
      <c r="LW2" s="342" t="n">
        <f aca="false">LW5</f>
        <v>2017</v>
      </c>
      <c r="LX2" s="342" t="n">
        <f aca="false">LX5</f>
        <v>2018</v>
      </c>
      <c r="LY2" s="342" t="n">
        <f aca="false">LY5</f>
        <v>2019</v>
      </c>
      <c r="LZ2" s="342" t="n">
        <f aca="false">LZ5</f>
        <v>2020</v>
      </c>
      <c r="MA2" s="342" t="n">
        <f aca="false">MA5</f>
        <v>2021</v>
      </c>
      <c r="MB2" s="342" t="n">
        <f aca="false">MB5</f>
        <v>2022</v>
      </c>
      <c r="MC2" s="342" t="n">
        <f aca="false">MC5</f>
        <v>2023</v>
      </c>
      <c r="MD2" s="342" t="n">
        <f aca="false">MD5</f>
        <v>2024</v>
      </c>
      <c r="ME2" s="342" t="n">
        <f aca="false">ME5</f>
        <v>2025</v>
      </c>
      <c r="MF2" s="342" t="n">
        <f aca="false">MF5</f>
        <v>2026</v>
      </c>
      <c r="MG2" s="342" t="n">
        <f aca="false">MG5</f>
        <v>2027</v>
      </c>
      <c r="MH2" s="342" t="n">
        <f aca="false">MH5</f>
        <v>2028</v>
      </c>
      <c r="MI2" s="342" t="n">
        <f aca="false">MI5</f>
        <v>2029</v>
      </c>
      <c r="MJ2" s="342" t="n">
        <f aca="false">MJ5</f>
        <v>2030</v>
      </c>
      <c r="MK2" s="342" t="n">
        <f aca="false">MK5</f>
        <v>2031</v>
      </c>
      <c r="ML2" s="342" t="n">
        <f aca="false">ML5</f>
        <v>2032</v>
      </c>
      <c r="MM2" s="342" t="n">
        <f aca="false">MM5</f>
        <v>2033</v>
      </c>
      <c r="MN2" s="342" t="n">
        <f aca="false">MN5</f>
        <v>2034</v>
      </c>
      <c r="MO2" s="342" t="n">
        <f aca="false">MO5</f>
        <v>2035</v>
      </c>
      <c r="MP2" s="342" t="n">
        <f aca="false">MP5</f>
        <v>2036</v>
      </c>
      <c r="MQ2" s="342" t="n">
        <f aca="false">MQ5</f>
        <v>2037</v>
      </c>
      <c r="MR2" s="342" t="n">
        <f aca="false">MR5</f>
        <v>2038</v>
      </c>
      <c r="MS2" s="342" t="n">
        <f aca="false">MS5</f>
        <v>2039</v>
      </c>
      <c r="MT2" s="342" t="n">
        <f aca="false">MT5</f>
        <v>2040</v>
      </c>
      <c r="MU2" s="342" t="n">
        <f aca="false">MU5</f>
        <v>2041</v>
      </c>
      <c r="MV2" s="342" t="n">
        <f aca="false">MV5</f>
        <v>2042</v>
      </c>
      <c r="MW2" s="342" t="n">
        <f aca="false">MW5</f>
        <v>2043</v>
      </c>
      <c r="MX2" s="342" t="n">
        <f aca="false">MX5</f>
        <v>2044</v>
      </c>
      <c r="MY2" s="342" t="n">
        <f aca="false">MY5</f>
        <v>2045</v>
      </c>
      <c r="MZ2" s="342" t="n">
        <f aca="false">MZ5</f>
        <v>2046</v>
      </c>
      <c r="NA2" s="342" t="n">
        <f aca="false">NA5</f>
        <v>2047</v>
      </c>
      <c r="NB2" s="342" t="n">
        <f aca="false">NB5</f>
        <v>2048</v>
      </c>
      <c r="NC2" s="342" t="n">
        <f aca="false">NC5</f>
        <v>2049</v>
      </c>
      <c r="ND2" s="342" t="n">
        <f aca="false">ND5</f>
        <v>2050</v>
      </c>
      <c r="NE2" s="342"/>
      <c r="NG2" s="342" t="s">
        <v>300</v>
      </c>
      <c r="NH2" s="342" t="n">
        <f aca="false">NH5</f>
        <v>2015</v>
      </c>
      <c r="NI2" s="342" t="n">
        <f aca="false">NI5</f>
        <v>2016</v>
      </c>
      <c r="NJ2" s="342" t="n">
        <f aca="false">NJ5</f>
        <v>2017</v>
      </c>
      <c r="NK2" s="342" t="n">
        <f aca="false">NK5</f>
        <v>2018</v>
      </c>
      <c r="NL2" s="342" t="n">
        <f aca="false">NL5</f>
        <v>2019</v>
      </c>
      <c r="NM2" s="342" t="n">
        <f aca="false">NM5</f>
        <v>2020</v>
      </c>
      <c r="NN2" s="342" t="n">
        <f aca="false">NN5</f>
        <v>2021</v>
      </c>
      <c r="NO2" s="342" t="n">
        <f aca="false">NO5</f>
        <v>2022</v>
      </c>
      <c r="NP2" s="342" t="n">
        <f aca="false">NP5</f>
        <v>2023</v>
      </c>
      <c r="NQ2" s="342" t="n">
        <f aca="false">NQ5</f>
        <v>2024</v>
      </c>
      <c r="NR2" s="342" t="n">
        <f aca="false">NR5</f>
        <v>2025</v>
      </c>
      <c r="NS2" s="342" t="n">
        <f aca="false">NS5</f>
        <v>2026</v>
      </c>
      <c r="NT2" s="342" t="n">
        <f aca="false">NT5</f>
        <v>2027</v>
      </c>
      <c r="NU2" s="342" t="n">
        <f aca="false">NU5</f>
        <v>2028</v>
      </c>
      <c r="NV2" s="342" t="n">
        <f aca="false">NV5</f>
        <v>2029</v>
      </c>
      <c r="NW2" s="342" t="n">
        <f aca="false">NW5</f>
        <v>2030</v>
      </c>
      <c r="NX2" s="342" t="n">
        <f aca="false">NX5</f>
        <v>2031</v>
      </c>
      <c r="NY2" s="342" t="n">
        <f aca="false">NY5</f>
        <v>2032</v>
      </c>
      <c r="NZ2" s="342" t="n">
        <f aca="false">NZ5</f>
        <v>2033</v>
      </c>
      <c r="OA2" s="342" t="n">
        <f aca="false">OA5</f>
        <v>2034</v>
      </c>
      <c r="OB2" s="342" t="n">
        <f aca="false">OB5</f>
        <v>2035</v>
      </c>
      <c r="OC2" s="342" t="n">
        <f aca="false">OC5</f>
        <v>2036</v>
      </c>
      <c r="OD2" s="342" t="n">
        <f aca="false">OD5</f>
        <v>2037</v>
      </c>
      <c r="OE2" s="342" t="n">
        <f aca="false">OE5</f>
        <v>2038</v>
      </c>
      <c r="OF2" s="342" t="n">
        <f aca="false">OF5</f>
        <v>2039</v>
      </c>
      <c r="OG2" s="342" t="n">
        <f aca="false">OG5</f>
        <v>2040</v>
      </c>
      <c r="OH2" s="342" t="n">
        <f aca="false">OH5</f>
        <v>2041</v>
      </c>
      <c r="OI2" s="342" t="n">
        <f aca="false">OI5</f>
        <v>2042</v>
      </c>
      <c r="OJ2" s="342" t="n">
        <f aca="false">OJ5</f>
        <v>2043</v>
      </c>
      <c r="OK2" s="342" t="n">
        <f aca="false">OK5</f>
        <v>2044</v>
      </c>
      <c r="OL2" s="342" t="n">
        <f aca="false">OL5</f>
        <v>2045</v>
      </c>
      <c r="OM2" s="342" t="n">
        <f aca="false">OM5</f>
        <v>2046</v>
      </c>
      <c r="ON2" s="342" t="n">
        <f aca="false">ON5</f>
        <v>2047</v>
      </c>
      <c r="OO2" s="342" t="n">
        <f aca="false">OO5</f>
        <v>2048</v>
      </c>
      <c r="OP2" s="342" t="n">
        <f aca="false">OP5</f>
        <v>2049</v>
      </c>
      <c r="OQ2" s="342" t="n">
        <f aca="false">OQ5</f>
        <v>2050</v>
      </c>
      <c r="OR2" s="342"/>
      <c r="OS2" s="342" t="s">
        <v>301</v>
      </c>
      <c r="OT2" s="342"/>
      <c r="OU2" s="342"/>
      <c r="OV2" s="342"/>
      <c r="OW2" s="342"/>
      <c r="OX2" s="342"/>
      <c r="OY2" s="342"/>
      <c r="OZ2" s="342"/>
      <c r="PA2" s="342"/>
      <c r="PB2" s="342"/>
      <c r="PC2" s="342"/>
      <c r="PD2" s="342"/>
      <c r="PE2" s="342"/>
      <c r="PF2" s="342"/>
      <c r="PG2" s="342"/>
      <c r="PH2" s="342"/>
      <c r="PI2" s="342"/>
      <c r="PJ2" s="342"/>
      <c r="PK2" s="342"/>
      <c r="PL2" s="342"/>
      <c r="PM2" s="342"/>
      <c r="PQ2" s="349" t="s">
        <v>302</v>
      </c>
      <c r="PU2" s="342" t="s">
        <v>303</v>
      </c>
      <c r="PV2" s="342" t="s">
        <v>304</v>
      </c>
      <c r="PW2" s="342" t="s">
        <v>305</v>
      </c>
      <c r="PX2" s="342" t="s">
        <v>304</v>
      </c>
      <c r="PZ2" s="342" t="s">
        <v>305</v>
      </c>
      <c r="QA2" s="342" t="s">
        <v>304</v>
      </c>
      <c r="QB2" s="342"/>
      <c r="QD2" s="342" t="s">
        <v>306</v>
      </c>
      <c r="QE2" s="342" t="s">
        <v>304</v>
      </c>
      <c r="QF2" s="342"/>
      <c r="QH2" s="342" t="s">
        <v>307</v>
      </c>
      <c r="QI2" s="342" t="s">
        <v>304</v>
      </c>
      <c r="QJ2" s="342"/>
      <c r="QL2" s="342" t="s">
        <v>308</v>
      </c>
      <c r="QM2" s="342" t="s">
        <v>304</v>
      </c>
      <c r="QN2" s="342"/>
      <c r="QP2" s="342" t="s">
        <v>309</v>
      </c>
      <c r="QQ2" s="342" t="s">
        <v>304</v>
      </c>
      <c r="QR2" s="342"/>
      <c r="QT2" s="344"/>
      <c r="QU2" s="344" t="s">
        <v>310</v>
      </c>
      <c r="QV2" s="344" t="s">
        <v>310</v>
      </c>
      <c r="QW2" s="344" t="s">
        <v>310</v>
      </c>
      <c r="QX2" s="344" t="s">
        <v>310</v>
      </c>
      <c r="QY2" s="344" t="s">
        <v>310</v>
      </c>
      <c r="RB2" s="350" t="s">
        <v>310</v>
      </c>
      <c r="RC2" s="350" t="s">
        <v>310</v>
      </c>
      <c r="RD2" s="350" t="s">
        <v>310</v>
      </c>
      <c r="RE2" s="350" t="s">
        <v>310</v>
      </c>
      <c r="RF2" s="350" t="s">
        <v>310</v>
      </c>
      <c r="RG2" s="350"/>
      <c r="RJ2" s="338" t="s">
        <v>311</v>
      </c>
      <c r="RK2" s="338" t="s">
        <v>311</v>
      </c>
      <c r="RL2" s="338" t="s">
        <v>311</v>
      </c>
      <c r="RM2" s="338" t="s">
        <v>311</v>
      </c>
      <c r="RN2" s="338" t="s">
        <v>311</v>
      </c>
      <c r="RO2" s="338"/>
      <c r="RR2" s="350" t="s">
        <v>311</v>
      </c>
      <c r="RS2" s="350" t="s">
        <v>311</v>
      </c>
      <c r="RT2" s="350" t="s">
        <v>311</v>
      </c>
      <c r="RU2" s="350" t="s">
        <v>311</v>
      </c>
      <c r="RV2" s="350" t="s">
        <v>311</v>
      </c>
      <c r="RW2" s="350"/>
      <c r="RX2" s="350"/>
      <c r="SA2" s="338" t="s">
        <v>312</v>
      </c>
      <c r="SB2" s="338" t="s">
        <v>312</v>
      </c>
      <c r="SC2" s="338" t="s">
        <v>312</v>
      </c>
      <c r="SD2" s="338" t="s">
        <v>312</v>
      </c>
      <c r="SE2" s="338" t="s">
        <v>312</v>
      </c>
      <c r="SF2" s="338"/>
      <c r="SG2" s="338"/>
      <c r="SJ2" s="350" t="s">
        <v>312</v>
      </c>
      <c r="SK2" s="350" t="s">
        <v>312</v>
      </c>
      <c r="SL2" s="350" t="s">
        <v>312</v>
      </c>
      <c r="SM2" s="350" t="s">
        <v>312</v>
      </c>
      <c r="SN2" s="350" t="s">
        <v>312</v>
      </c>
      <c r="SO2" s="350"/>
      <c r="SQ2" s="28" t="s">
        <v>313</v>
      </c>
      <c r="SR2" s="28"/>
      <c r="ST2" s="28" t="s">
        <v>314</v>
      </c>
      <c r="SU2" s="28"/>
      <c r="SW2" s="28" t="s">
        <v>314</v>
      </c>
      <c r="SX2" s="28"/>
      <c r="TA2" s="351" t="s">
        <v>315</v>
      </c>
      <c r="TB2" s="351" t="s">
        <v>315</v>
      </c>
      <c r="TC2" s="351" t="s">
        <v>315</v>
      </c>
      <c r="TD2" s="351" t="s">
        <v>315</v>
      </c>
      <c r="TE2" s="351" t="s">
        <v>315</v>
      </c>
      <c r="TF2" s="351"/>
      <c r="TG2" s="351"/>
      <c r="TJ2" s="351" t="s">
        <v>315</v>
      </c>
      <c r="TK2" s="351" t="s">
        <v>315</v>
      </c>
      <c r="TL2" s="351" t="s">
        <v>315</v>
      </c>
      <c r="TM2" s="351" t="s">
        <v>315</v>
      </c>
      <c r="TN2" s="351" t="s">
        <v>315</v>
      </c>
      <c r="TO2" s="351"/>
    </row>
    <row r="3" s="355" customFormat="true" ht="15.75" hidden="false" customHeight="false" outlineLevel="0" collapsed="false">
      <c r="A3" s="352"/>
      <c r="B3" s="352" t="str">
        <f aca="false">InputDataA_GeneralAssumptions!B3</f>
        <v>Zambia</v>
      </c>
      <c r="C3" s="352" t="str">
        <f aca="false">VLOOKUP(B3,$B$23:$CS$241,2,FALSE())</f>
        <v>ZMB</v>
      </c>
      <c r="D3" s="353" t="n">
        <f aca="false">IF(ISNUMBER(VLOOKUP($C$3,$C$23:$UW$241,D1,FALSE()))=TRUE(),VLOOKUP($C$3,$C$23:$UW$241,D1,FALSE()),".")</f>
        <v>0.0490078665316105</v>
      </c>
      <c r="E3" s="353" t="str">
        <f aca="false">VLOOKUP($C$3,$C$23:$UW$241,E1,FALSE())</f>
        <v>PWT 8.1</v>
      </c>
      <c r="F3" s="353" t="n">
        <f aca="false">IF(ISNUMBER(VLOOKUP($C$3,$C$23:$UW$241,F1,FALSE()))=TRUE(),VLOOKUP($C$3,$C$23:$UW$241,F1,FALSE()),".")</f>
        <v>0.0424433201551437</v>
      </c>
      <c r="G3" s="353" t="str">
        <f aca="false">VLOOKUP($C$3,$C$23:$UW$241,G1,FALSE())</f>
        <v>PWT 9.0</v>
      </c>
      <c r="H3" s="353" t="n">
        <f aca="false">IF(ISNUMBER(VLOOKUP($C$3,$C$23:$UW$241,H1,FALSE()))=TRUE(),VLOOKUP($C$3,$C$23:$UW$241,H1,FALSE()),".")</f>
        <v>0.0430725812911987</v>
      </c>
      <c r="I3" s="353" t="str">
        <f aca="false">VLOOKUP($C$3,$C$23:$UW$241,I1,FALSE())</f>
        <v>PWT 9.1</v>
      </c>
      <c r="J3" s="352" t="str">
        <f aca="false">VLOOKUP($C$3,$C$23:$UW$241,J1,FALSE())</f>
        <v>GTAP</v>
      </c>
      <c r="K3" s="352" t="n">
        <f aca="false">IF(ISNUMBER(VLOOKUP($C$3,$C$23:$UW$241,K1,FALSE()))=TRUE(),VLOOKUP($C$3,$C$23:$UW$241,K1,FALSE()),".")</f>
        <v>0.617999970912933</v>
      </c>
      <c r="L3" s="352" t="str">
        <f aca="false">IF(ISNUMBER(VLOOKUP($C$3,$C$23:$UW$241,L1,FALSE()))=TRUE(),VLOOKUP($C$3,$C$23:$UW$241,L1,FALSE()),".")</f>
        <v>.</v>
      </c>
      <c r="M3" s="352" t="str">
        <f aca="false">VLOOKUP($C$3,$C$23:$UW$241,M1,FALSE())</f>
        <v>No Data</v>
      </c>
      <c r="N3" s="352" t="str">
        <f aca="false">IF(ISNUMBER(VLOOKUP($C$3,$C$23:$UW$241,N1,FALSE()))=TRUE(),VLOOKUP($C$3,$C$23:$UW$241,N1,FALSE()),".")</f>
        <v>.</v>
      </c>
      <c r="O3" s="352" t="str">
        <f aca="false">VLOOKUP($C$3,$C$23:$UW$241,O1,FALSE())</f>
        <v>No Data</v>
      </c>
      <c r="P3" s="352" t="str">
        <f aca="false">IF(ISNUMBER(VLOOKUP($C$3,$C$23:$UW$241,P1,FALSE()))=TRUE(),VLOOKUP($C$3,$C$23:$UW$241,P1,FALSE()),".")</f>
        <v>.</v>
      </c>
      <c r="Q3" s="352" t="str">
        <f aca="false">VLOOKUP($C$3,$C$23:$UW$241,Q1,FALSE())</f>
        <v>No Data</v>
      </c>
      <c r="R3" s="352" t="str">
        <f aca="false">IF(ISNUMBER(VLOOKUP($C$3,$C$23:$UW$241,R1,FALSE()))=TRUE(),VLOOKUP($C$3,$C$23:$UW$241,R1,FALSE()),".")</f>
        <v>.</v>
      </c>
      <c r="S3" s="352" t="str">
        <f aca="false">VLOOKUP($C$3,$C$23:$UW$241,S1,FALSE())</f>
        <v>No Data</v>
      </c>
      <c r="T3" s="352"/>
      <c r="U3" s="353" t="str">
        <f aca="false">VLOOKUP($C$3,$C$23:$UW$241,U1,FALSE())</f>
        <v>Interpolated</v>
      </c>
      <c r="V3" s="352" t="n">
        <f aca="false">VLOOKUP($C$3,$C$23:$UW$241,V1,FALSE())</f>
        <v>0.50167715549469</v>
      </c>
      <c r="W3" s="352" t="n">
        <f aca="false">VLOOKUP($C$3,$C$23:$UW$241,W1,FALSE())</f>
        <v>0</v>
      </c>
      <c r="X3" s="352" t="str">
        <f aca="false">VLOOKUP($C$3,$C$23:$UW$241,X1,FALSE())</f>
        <v>No Data</v>
      </c>
      <c r="Y3" s="352" t="n">
        <f aca="false">VLOOKUP($C$3,$C$23:$UW$241,Y1,FALSE())</f>
        <v>0</v>
      </c>
      <c r="Z3" s="352" t="str">
        <f aca="false">VLOOKUP($C$3,$C$23:$UW$241,Z1,FALSE())</f>
        <v>No Data</v>
      </c>
      <c r="AA3" s="352" t="n">
        <f aca="false">VLOOKUP($C$3,$C$23:$UW$241,AA1,FALSE())</f>
        <v>0</v>
      </c>
      <c r="AB3" s="352" t="str">
        <f aca="false">VLOOKUP($C$3,$C$23:$UW$241,AB1,FALSE())</f>
        <v>No Data</v>
      </c>
      <c r="AC3" s="352" t="n">
        <f aca="false">VLOOKUP($C$3,$C$23:$UW$241,AC1,FALSE())</f>
        <v>0</v>
      </c>
      <c r="AD3" s="352" t="str">
        <f aca="false">VLOOKUP($C$3,$C$23:$UW$241,AD1,FALSE())</f>
        <v>No Data</v>
      </c>
      <c r="AE3" s="352" t="n">
        <f aca="false">VLOOKUP($C$3,$C$23:$UW$241,AE1,FALSE())</f>
        <v>0</v>
      </c>
      <c r="AF3" s="352" t="str">
        <f aca="false">VLOOKUP($C$3,$C$23:$UW$241,AF1,FALSE())</f>
        <v>Interpolated</v>
      </c>
      <c r="AG3" s="352" t="n">
        <f aca="false">IF(ISNUMBER(VLOOKUP($C$3,$C$23:$UW$241,AG1,FALSE()))=TRUE(),VLOOKUP($C$3,$C$23:$UW$241,AG1,FALSE()),".")</f>
        <v>0.517520666122437</v>
      </c>
      <c r="AH3" s="352" t="str">
        <f aca="false">IF(ISNUMBER(VLOOKUP($C$3,$C$23:$UW$241,AH1,FALSE()))=TRUE(),VLOOKUP($C$3,$C$23:$UW$241,AH1,FALSE()),".")</f>
        <v>.</v>
      </c>
      <c r="AI3" s="352" t="str">
        <f aca="false">VLOOKUP($C$3,$C$23:$UW$241,AI1,FALSE())</f>
        <v>No Data</v>
      </c>
      <c r="AJ3" s="352" t="str">
        <f aca="false">IF(ISNUMBER(VLOOKUP($C$3,$C$23:$UW$241,AJ1,FALSE()))=TRUE(),VLOOKUP($C$3,$C$23:$UW$241,AJ1,FALSE()),".")</f>
        <v>.</v>
      </c>
      <c r="AK3" s="352" t="str">
        <f aca="false">VLOOKUP($C$3,$C$23:$UW$241,AK1,FALSE())</f>
        <v>No Data</v>
      </c>
      <c r="AL3" s="352" t="str">
        <f aca="false">IF(ISNUMBER(VLOOKUP($C$3,$C$23:$UW$241,AL1,FALSE()))=TRUE(),VLOOKUP($C$3,$C$23:$UW$241,AL1,FALSE()),".")</f>
        <v>.</v>
      </c>
      <c r="AM3" s="352" t="str">
        <f aca="false">VLOOKUP($C$3,$C$23:$UW$241,AM1,FALSE())</f>
        <v>No Data</v>
      </c>
      <c r="AN3" s="352" t="str">
        <f aca="false">IF(ISNUMBER(VLOOKUP($C$3,$C$23:$UW$241,AN1,FALSE()))=TRUE(),VLOOKUP($C$3,$C$23:$UW$241,AN1,FALSE()),".")</f>
        <v>.</v>
      </c>
      <c r="AO3" s="352" t="str">
        <f aca="false">VLOOKUP($C$3,$C$23:$UW$241,AO1,FALSE())</f>
        <v>No Data</v>
      </c>
      <c r="AP3" s="352" t="n">
        <f aca="false">VLOOKUP($C$3,$C$23:$UW$241,AP1,FALSE())</f>
        <v>0</v>
      </c>
      <c r="AQ3" s="354" t="str">
        <f aca="false">VLOOKUP($C$3,$C$23:$UW$241,AQ1,FALSE())</f>
        <v>PWT 8.1</v>
      </c>
      <c r="AR3" s="354" t="n">
        <f aca="false">IF(ISNUMBER(VLOOKUP($C$3,$C$23:$UW$241,AR1,FALSE()))=TRUE(),VLOOKUP($C$3,$C$23:$UW$241,AR1,FALSE()),".")</f>
        <v>2.4169921875</v>
      </c>
      <c r="AS3" s="354" t="str">
        <f aca="false">VLOOKUP($C$3,$C$23:$UW$241,AS1,FALSE())</f>
        <v>PWT 9</v>
      </c>
      <c r="AT3" s="354" t="n">
        <f aca="false">VLOOKUP($C$3,$C$23:$UW$241,AT1,FALSE())</f>
        <v>5.0558705329895</v>
      </c>
      <c r="AU3" s="354" t="str">
        <f aca="false">VLOOKUP($C$3,$C$23:$UW$241,AU1,FALSE())</f>
        <v>PWT 9.1</v>
      </c>
      <c r="AV3" s="354" t="n">
        <f aca="false">VLOOKUP($C$3,$C$23:$UW$241,AV1,FALSE())</f>
        <v>5.82538223266602</v>
      </c>
      <c r="AW3" s="354" t="n">
        <f aca="false">VLOOKUP($C$3,$C$23:$UW$241,AW1,FALSE())</f>
        <v>0</v>
      </c>
      <c r="AX3" s="354" t="n">
        <f aca="false">VLOOKUP($C$3,$C$23:$UW$241,AX1,FALSE())</f>
        <v>3.5266227722168</v>
      </c>
      <c r="AY3" s="354"/>
      <c r="AZ3" s="354" t="n">
        <f aca="false">VLOOKUP($C$3,$C$23:$UW$241,AZ1,FALSE())</f>
        <v>0</v>
      </c>
      <c r="BA3" s="353"/>
      <c r="BB3" s="353" t="n">
        <f aca="false">IF(ISNUMBER(VLOOKUP($C$3,$C$23:$UW$241,BB1,FALSE()))=TRUE(),VLOOKUP($C$3,$C$23:$UW$241,BB1,FALSE()),".")</f>
        <v>0.00904428865760565</v>
      </c>
      <c r="BC3" s="353" t="n">
        <f aca="false">IF(ISNUMBER(VLOOKUP($C$3,$C$23:$UW$241,BC1,FALSE()))=TRUE(),VLOOKUP($C$3,$C$23:$UW$241,BC1,FALSE()),".")</f>
        <v>0.00460980460047722</v>
      </c>
      <c r="BD3" s="353" t="n">
        <f aca="false">IF(ISNUMBER(VLOOKUP($C$3,$C$23:$UW$241,BD1,FALSE()))=TRUE(),VLOOKUP($C$3,$C$23:$UW$241,BD1,FALSE()),".")</f>
        <v>0.00594555353745818</v>
      </c>
      <c r="BE3" s="353" t="n">
        <f aca="false">IF(ISNUMBER(VLOOKUP($C$3,$C$23:$UW$241,BE1,FALSE()))=TRUE(),VLOOKUP($C$3,$C$23:$UW$241,BE1,FALSE()),".")</f>
        <v>0.00792376231402159</v>
      </c>
      <c r="BF3" s="353" t="n">
        <f aca="false">IF(ISNUMBER(VLOOKUP($C$3,$C$23:$UW$241,BF1,FALSE()))=TRUE(),VLOOKUP($C$3,$C$23:$UW$241,BF1,FALSE()),".")</f>
        <v>0.0079237287864089</v>
      </c>
      <c r="BH3" s="353" t="str">
        <f aca="false">IF(ISNUMBER(VLOOKUP($C$3,$C$23:$UW$241,BH1,FALSE()))=TRUE(),VLOOKUP($C$3,$C$23:$UW$241,BH1,FALSE()),".")</f>
        <v>.</v>
      </c>
      <c r="BI3" s="353" t="n">
        <f aca="false">IF(ISNUMBER(VLOOKUP($C$3,$C$23:$UW$241,BI1,FALSE()))=TRUE(),VLOOKUP($C$3,$C$23:$UW$241,BI1,FALSE()),".")</f>
        <v>0.00893975794315338</v>
      </c>
      <c r="BJ3" s="353" t="n">
        <f aca="false">IF(ISNUMBER(VLOOKUP($C$3,$C$23:$UW$241,BJ1,FALSE()))=TRUE(),VLOOKUP($C$3,$C$23:$UW$241,BJ1,FALSE()),".")</f>
        <v>0.010949382558465</v>
      </c>
      <c r="BK3" s="353" t="n">
        <f aca="false">IF(ISNUMBER(VLOOKUP($C$3,$C$23:$UW$241,BK1,FALSE()))=TRUE(),VLOOKUP($C$3,$C$23:$UW$241,BK1,FALSE()),".")</f>
        <v>0.0131687009707093</v>
      </c>
      <c r="BL3" s="353" t="n">
        <f aca="false">IF(ISNUMBER(VLOOKUP($C$3,$C$23:$UW$241,BL1,FALSE()))=TRUE(),VLOOKUP($C$3,$C$23:$UW$241,BL1,FALSE()),".")</f>
        <v>0.0200830772519112</v>
      </c>
      <c r="BM3" s="353" t="n">
        <f aca="false">IF(ISNUMBER(VLOOKUP($C$3,$C$23:$UW$241,BM1,FALSE()))=TRUE(),VLOOKUP($C$3,$C$23:$UW$241,BM1,FALSE()),".")</f>
        <v>0.0237083341926336</v>
      </c>
      <c r="BN3" s="353"/>
      <c r="BO3" s="353" t="str">
        <f aca="false">IF(ISNUMBER(VLOOKUP($C$3,$C$23:$UW$241,BO1,FALSE()))=TRUE(),VLOOKUP($C$3,$C$23:$UW$241,BO1,FALSE()),".")</f>
        <v>.</v>
      </c>
      <c r="BP3" s="353" t="n">
        <f aca="false">IF(ISNUMBER(VLOOKUP($C$3,$C$23:$UW$241,BP1,FALSE()))=TRUE(),VLOOKUP($C$3,$C$23:$UW$241,BP1,FALSE()),".")</f>
        <v>0.0110474918037653</v>
      </c>
      <c r="BQ3" s="353" t="n">
        <f aca="false">IF(ISNUMBER(VLOOKUP($C$3,$C$23:$UW$241,BQ1,FALSE()))=TRUE(),VLOOKUP($C$3,$C$23:$UW$241,BQ1,FALSE()),".")</f>
        <v>0.0141811771318316</v>
      </c>
      <c r="BR3" s="353" t="n">
        <f aca="false">IF(ISNUMBER(VLOOKUP($C$3,$C$23:$UW$241,BR1,FALSE()))=TRUE(),VLOOKUP($C$3,$C$23:$UW$241,BR1,FALSE()),".")</f>
        <v>0.0174724515527487</v>
      </c>
      <c r="BS3" s="353" t="n">
        <f aca="false">IF(ISNUMBER(VLOOKUP($C$3,$C$23:$UW$241,BS1,FALSE()))=TRUE(),VLOOKUP($C$3,$C$23:$UW$241,BS1,FALSE()),".")</f>
        <v>0.0221122987568378</v>
      </c>
      <c r="BT3" s="353" t="n">
        <f aca="false">IF(ISNUMBER(VLOOKUP($C$3,$C$23:$UW$241,BT1,FALSE()))=TRUE(),VLOOKUP($C$3,$C$23:$UW$241,BT1,FALSE()),".")</f>
        <v>0.015962015837431</v>
      </c>
      <c r="BV3" s="354" t="n">
        <f aca="false">IF(ISNUMBER(VLOOKUP($C$3,$C$23:$UW$241,BV1,FALSE()))=TRUE(),VLOOKUP($C$3,$C$23:$UW$241,BV1,FALSE()),".")</f>
        <v>5.76736259460449</v>
      </c>
      <c r="BW3" s="354" t="n">
        <f aca="false">IF(ISNUMBER(VLOOKUP($C$3,$C$23:$UW$241,BW1,FALSE()))=TRUE(),VLOOKUP($C$3,$C$23:$UW$241,BW1,FALSE()),".")</f>
        <v>5.91146612167358</v>
      </c>
      <c r="BX3" s="354" t="n">
        <f aca="false">IF(ISNUMBER(VLOOKUP($C$3,$C$23:$UW$241,BX1,FALSE()))=TRUE(),VLOOKUP($C$3,$C$23:$UW$241,BX1,FALSE()),".")</f>
        <v>6.23378086090088</v>
      </c>
      <c r="BY3" s="354" t="n">
        <f aca="false">IF(ISNUMBER(VLOOKUP($C$3,$C$23:$UW$241,BY1,FALSE()))=TRUE(),VLOOKUP($C$3,$C$23:$UW$241,BY1,FALSE()),".")</f>
        <v>6.54340076446533</v>
      </c>
      <c r="BZ3" s="354" t="n">
        <f aca="false">IF(ISNUMBER(VLOOKUP($C$3,$C$23:$UW$241,BZ1,FALSE()))=TRUE(),VLOOKUP($C$3,$C$23:$UW$241,BZ1,FALSE()),".")</f>
        <v>7.53761196136475</v>
      </c>
      <c r="CA3" s="354" t="str">
        <f aca="false">VLOOKUP($C$3,$C$23:$UW$241,CA1,FALSE())</f>
        <v>PWT 9.0</v>
      </c>
      <c r="CC3" s="354" t="n">
        <f aca="false">IF(ISNUMBER(VLOOKUP($C$3,$C$23:$UW$241,CC1,FALSE()))=TRUE(),VLOOKUP($C$3,$C$23:$UW$241,CC1,FALSE()),".")</f>
        <v>5.97518587112427</v>
      </c>
      <c r="CD3" s="354" t="n">
        <f aca="false">IF(ISNUMBER(VLOOKUP($C$3,$C$23:$UW$241,CD1,FALSE()))=TRUE(),VLOOKUP($C$3,$C$23:$UW$241,CD1,FALSE()),".")</f>
        <v>6.05669355392456</v>
      </c>
      <c r="CE3" s="354" t="n">
        <f aca="false">IF(ISNUMBER(VLOOKUP($C$3,$C$23:$UW$241,CE1,FALSE()))=TRUE(),VLOOKUP($C$3,$C$23:$UW$241,CE1,FALSE()),".")</f>
        <v>6.43286275863648</v>
      </c>
      <c r="CF3" s="354" t="n">
        <f aca="false">IF(ISNUMBER(VLOOKUP($C$3,$C$23:$UW$241,CF1,FALSE()))=TRUE(),VLOOKUP($C$3,$C$23:$UW$241,CF1,FALSE()),".")</f>
        <v>7.06814050674439</v>
      </c>
      <c r="CG3" s="354" t="n">
        <f aca="false">IF(ISNUMBER(VLOOKUP($C$3,$C$23:$UW$241,CG1,FALSE()))=TRUE(),VLOOKUP($C$3,$C$23:$UW$241,CG1,FALSE()),".")</f>
        <v>8.24181842803955</v>
      </c>
      <c r="CH3" s="354" t="str">
        <f aca="false">VLOOKUP($C$3,$C$23:$UW$241,CH1,FALSE())</f>
        <v>PWT 9.1</v>
      </c>
      <c r="CI3" s="354"/>
      <c r="CJ3" s="354"/>
      <c r="CK3" s="354" t="n">
        <f aca="false">IF(ISNUMBER(VLOOKUP($C$3,$C$23:$UW$241,CK1,FALSE()))=TRUE(),VLOOKUP($C$3,$C$23:$UW$241,CK1,FALSE()),".")</f>
        <v>7</v>
      </c>
      <c r="CL3" s="354" t="str">
        <f aca="false">VLOOKUP($C$3,$C$23:$UW$241,CL1,FALSE())</f>
        <v>United Nations</v>
      </c>
      <c r="CM3" s="354"/>
      <c r="CO3" s="352" t="str">
        <f aca="false">VLOOKUP($C$3,$C$23:$UW$241,CO1,FALSE())</f>
        <v>PWT 8.1 &amp; GTAP</v>
      </c>
      <c r="CP3" s="356" t="n">
        <f aca="false">IF(ISNUMBER(VLOOKUP($C$3,$C$23:$UW$241,CP1,FALSE()))=TRUE(),VLOOKUP($C$3,$C$23:$UW$241,CP1,FALSE()),".")</f>
        <v>-0.000654914474580437</v>
      </c>
      <c r="CQ3" s="356" t="n">
        <f aca="false">IF(ISNUMBER(VLOOKUP($C$3,$C$23:$UW$241,CQ1,FALSE()))=TRUE(),VLOOKUP($C$3,$C$23:$UW$241,CQ1,FALSE()),".")</f>
        <v>0.0140082724392414</v>
      </c>
      <c r="CR3" s="356" t="n">
        <f aca="false">IF(ISNUMBER(VLOOKUP($C$3,$C$23:$UW$241,CR1,FALSE()))=TRUE(),VLOOKUP($C$3,$C$23:$UW$241,CR1,FALSE()),".")</f>
        <v>0.0209074672311544</v>
      </c>
      <c r="CS3" s="356" t="n">
        <f aca="false">IF(ISNUMBER(VLOOKUP($C$3,$C$23:$UW$241,CS1,FALSE()))=TRUE(),VLOOKUP($C$3,$C$23:$UW$241,CS1,FALSE()),".")</f>
        <v>0.0221961606293917</v>
      </c>
      <c r="CT3" s="356" t="n">
        <f aca="false">IF(ISNUMBER(VLOOKUP($C$3,$C$23:$UW$241,CT1,FALSE()))=TRUE(),VLOOKUP($C$3,$C$23:$UW$241,CT1,FALSE()),".")</f>
        <v>0.0324312001466751</v>
      </c>
      <c r="CU3" s="357"/>
      <c r="CV3" s="358"/>
      <c r="CW3" s="358" t="n">
        <f aca="false">IF(ISNUMBER(VLOOKUP($C$3,$C$23:$UW$241,CW1,FALSE()))=TRUE(),VLOOKUP($C$3,$C$23:$UW$241,CW1,FALSE()),".")</f>
        <v>0.00774499960243702</v>
      </c>
      <c r="CX3" s="358" t="n">
        <f aca="false">IF(ISNUMBER(VLOOKUP($C$3,$C$23:$UW$241,CX1,FALSE()))=TRUE(),VLOOKUP($C$3,$C$23:$UW$241,CX1,FALSE()),".")</f>
        <v>0.0071666669100523</v>
      </c>
      <c r="CY3" s="358" t="n">
        <f aca="false">IF(ISNUMBER(VLOOKUP($C$3,$C$23:$UW$241,CY1,FALSE()))=TRUE(),VLOOKUP($C$3,$C$23:$UW$241,CY1,FALSE()),".")</f>
        <v>0.00690000038594008</v>
      </c>
      <c r="CZ3" s="358" t="n">
        <f aca="false">IF(ISNUMBER(VLOOKUP($C$3,$C$23:$UW$241,CZ1,FALSE()))=TRUE(),VLOOKUP($C$3,$C$23:$UW$241,CZ1,FALSE()),".")</f>
        <v>0.00619999971240759</v>
      </c>
      <c r="DA3" s="358" t="n">
        <f aca="false">IF(ISNUMBER(VLOOKUP($C$3,$C$23:$UW$241,DA1,FALSE()))=TRUE(),VLOOKUP($C$3,$C$23:$UW$241,DA1,FALSE()),".")</f>
        <v>0.000149999978020787</v>
      </c>
      <c r="DB3" s="357"/>
      <c r="DC3" s="359"/>
      <c r="DD3" s="359" t="n">
        <f aca="false">IF(ISNUMBER(VLOOKUP($C$3,$C$23:$UW$241,DD1,FALSE()))=TRUE(),VLOOKUP($C$3,$C$23:$UW$241,DD1,FALSE()),".")</f>
        <v>0.00343576888553798</v>
      </c>
      <c r="DE3" s="359" t="n">
        <f aca="false">IF(ISNUMBER(VLOOKUP($C$3,$C$23:$UW$241,DE1,FALSE()))=TRUE(),VLOOKUP($C$3,$C$23:$UW$241,DE1,FALSE()),".")</f>
        <v>0.0052266726270318</v>
      </c>
      <c r="DF3" s="359" t="n">
        <f aca="false">IF(ISNUMBER(VLOOKUP($C$3,$C$23:$UW$241,DF1,FALSE()))=TRUE(),VLOOKUP($C$3,$C$23:$UW$241,DF1,FALSE()),".")</f>
        <v>0.00523549132049084</v>
      </c>
      <c r="DG3" s="359" t="n">
        <f aca="false">IF(ISNUMBER(VLOOKUP($C$3,$C$23:$UW$241,DG1,FALSE()))=TRUE(),VLOOKUP($C$3,$C$23:$UW$241,DG1,FALSE()),".")</f>
        <v>0.00496621569618583</v>
      </c>
      <c r="DH3" s="359" t="n">
        <f aca="false">IF(ISNUMBER(VLOOKUP($C$3,$C$23:$UW$241,DH1,FALSE()))=TRUE(),VLOOKUP($C$3,$C$23:$UW$241,DH1,FALSE()),".")</f>
        <v>0.00132879172451794</v>
      </c>
      <c r="DI3" s="357"/>
      <c r="DJ3" s="357"/>
      <c r="DK3" s="357"/>
      <c r="DL3" s="360" t="n">
        <f aca="false">IF(ISNUMBER(VLOOKUP($C$3,$C$23:$UW$241,DL1,FALSE()))=TRUE(),VLOOKUP($C$3,$C$23:$UW$241,DL1,FALSE()),".")</f>
        <v>0.752590026855469</v>
      </c>
      <c r="DM3" s="360" t="str">
        <f aca="false">VLOOKUP($C$3,$C$23:$UW$241,DM1,FALSE())</f>
        <v>WDI &amp; ILO</v>
      </c>
      <c r="DN3" s="361"/>
      <c r="DO3" s="361"/>
      <c r="DP3" s="362" t="n">
        <f aca="false">IF(ISNUMBER(VLOOKUP($C$3,$C$23:$UW$241,DP1,FALSE()))=TRUE(),VLOOKUP($C$3,$C$23:$UW$241,DP1,FALSE()),".")</f>
        <v>0.793980026245117</v>
      </c>
      <c r="DQ3" s="362" t="str">
        <f aca="false">VLOOKUP($C$3,$C$23:$UW$241,DQ1,FALSE())</f>
        <v>WDI &amp; ILO</v>
      </c>
      <c r="DR3" s="361"/>
      <c r="DS3" s="361"/>
      <c r="DT3" s="360" t="n">
        <f aca="false">IF(ISNUMBER(VLOOKUP($C$3,$C$23:$UW$241,DT1,FALSE()))=TRUE(),VLOOKUP($C$3,$C$23:$UW$241,DT1,FALSE()),".")</f>
        <v>0.712610015869141</v>
      </c>
      <c r="DU3" s="360" t="str">
        <f aca="false">VLOOKUP($C$3,$C$23:$UW$241,DU1,FALSE())</f>
        <v>WDI &amp; ILO</v>
      </c>
      <c r="DV3" s="357"/>
      <c r="DW3" s="363" t="n">
        <f aca="false">IF(ISNUMBER(VLOOKUP($C$3,$C$23:$UW$241,DW1,FALSE()))=TRUE(),VLOOKUP($C$3,$C$23:$UW$241,DW1,FALSE()),".")</f>
        <v>-0.0297675598412752</v>
      </c>
      <c r="DX3" s="363" t="n">
        <f aca="false">IF(ISNUMBER(VLOOKUP($C$3,$C$23:$UW$241,DX1,FALSE()))=TRUE(),VLOOKUP($C$3,$C$23:$UW$241,DX1,FALSE()),".")</f>
        <v>0.0089034428820014</v>
      </c>
      <c r="DY3" s="363" t="n">
        <f aca="false">IF(ISNUMBER(VLOOKUP($C$3,$C$23:$UW$241,DY1,FALSE()))=TRUE(),VLOOKUP($C$3,$C$23:$UW$241,DY1,FALSE()),".")</f>
        <v>0.0101113170385361</v>
      </c>
      <c r="DZ3" s="363" t="n">
        <f aca="false">IF(ISNUMBER(VLOOKUP($C$3,$C$23:$UW$241,DZ1,FALSE()))=TRUE(),VLOOKUP($C$3,$C$23:$UW$241,DZ1,FALSE()),".")</f>
        <v>-0.01569639518857</v>
      </c>
      <c r="EA3" s="363" t="n">
        <f aca="false">IF(ISNUMBER(VLOOKUP($C$3,$C$23:$UW$241,EA1,FALSE()))=TRUE(),VLOOKUP($C$3,$C$23:$UW$241,EA1,FALSE()),".")</f>
        <v>0.0105213886126876</v>
      </c>
      <c r="EB3" s="363" t="str">
        <f aca="false">VLOOKUP($C$3,$C$23:$UW$241,EB1,FALSE())</f>
        <v>MFMOD</v>
      </c>
      <c r="EC3" s="357"/>
      <c r="ED3" s="364" t="n">
        <f aca="false">IF(ISNUMBER(VLOOKUP($C$3,$C$23:$UW$241,ED1,FALSE()))=TRUE(),VLOOKUP($C$3,$C$23:$UW$241,ED1,FALSE()),".")</f>
        <v>-0.0323030166327953</v>
      </c>
      <c r="EE3" s="364" t="n">
        <f aca="false">IF(ISNUMBER(VLOOKUP($C$3,$C$23:$UW$241,EE1,FALSE()))=TRUE(),VLOOKUP($C$3,$C$23:$UW$241,EE1,FALSE()),".")</f>
        <v>0.00552365463227034</v>
      </c>
      <c r="EF3" s="364" t="n">
        <f aca="false">IF(ISNUMBER(VLOOKUP($C$3,$C$23:$UW$241,EF1,FALSE()))=TRUE(),VLOOKUP($C$3,$C$23:$UW$241,EF1,FALSE()),".")</f>
        <v>0.00504089239984751</v>
      </c>
      <c r="EG3" s="364" t="n">
        <f aca="false">IF(ISNUMBER(VLOOKUP($C$3,$C$23:$UW$241,EG1,FALSE()))=TRUE(),VLOOKUP($C$3,$C$23:$UW$241,EG1,FALSE()),".")</f>
        <v>-0.0210389029234648</v>
      </c>
      <c r="EH3" s="364" t="n">
        <f aca="false">IF(ISNUMBER(VLOOKUP($C$3,$C$23:$UW$241,EH1,FALSE()))=TRUE(),VLOOKUP($C$3,$C$23:$UW$241,EH1,FALSE()),".")</f>
        <v>0.00629402417689562</v>
      </c>
      <c r="EI3" s="364" t="str">
        <f aca="false">VLOOKUP($C$3,$C$23:$UW$241,EI1,FALSE())</f>
        <v>WDI</v>
      </c>
      <c r="EJ3" s="357"/>
      <c r="EK3" s="365" t="n">
        <f aca="false">IF(ISNUMBER(VLOOKUP($C$3,$C$23:$UW$241,EK1,FALSE()))=TRUE(),VLOOKUP($C$3,$C$23:$UW$241,EK1,FALSE()),".")</f>
        <v>1.17295980453491</v>
      </c>
      <c r="EL3" s="365" t="str">
        <f aca="false">VLOOKUP($C$3,$C$23:$UW$241,EL1,FALSE())</f>
        <v>WDI</v>
      </c>
      <c r="EM3" s="365"/>
      <c r="EN3" s="366"/>
      <c r="EO3" s="363" t="n">
        <f aca="false">IF(ISNUMBER(VLOOKUP($C$3,$C$23:$UW$241,EO1,FALSE()))=TRUE(),VLOOKUP($C$3,$C$23:$UW$241,EO1,FALSE()),".")</f>
        <v>0.0535777471959591</v>
      </c>
      <c r="EP3" s="363" t="n">
        <f aca="false">IF(ISNUMBER(VLOOKUP($C$3,$C$23:$UW$241,EP1,FALSE()))=TRUE(),VLOOKUP($C$3,$C$23:$UW$241,EP1,FALSE()),".")</f>
        <v>0.0534590557217598</v>
      </c>
      <c r="EQ3" s="363" t="n">
        <f aca="false">IF(ISNUMBER(VLOOKUP($C$3,$C$23:$UW$241,EQ1,FALSE()))=TRUE(),VLOOKUP($C$3,$C$23:$UW$241,EQ1,FALSE()),".")</f>
        <v>0.0518860258162022</v>
      </c>
      <c r="ER3" s="363" t="n">
        <f aca="false">IF(ISNUMBER(VLOOKUP($C$3,$C$23:$UW$241,ER1,FALSE()))=TRUE(),VLOOKUP($C$3,$C$23:$UW$241,ER1,FALSE()),".")</f>
        <v>0.0375954806804657</v>
      </c>
      <c r="ES3" s="363" t="n">
        <f aca="false">IF(ISNUMBER(VLOOKUP($C$3,$C$23:$UW$241,ES1,FALSE()))=TRUE(),VLOOKUP($C$3,$C$23:$UW$241,ES1,FALSE()),".")</f>
        <v>0.0235080756247044</v>
      </c>
      <c r="ET3" s="363" t="str">
        <f aca="false">VLOOKUP($C$3,$C$23:$UW$241,ET1,FALSE())</f>
        <v>WDI</v>
      </c>
      <c r="EU3" s="357"/>
      <c r="EV3" s="357"/>
      <c r="EW3" s="357"/>
      <c r="EX3" s="357"/>
      <c r="EY3" s="357"/>
      <c r="EZ3" s="357"/>
      <c r="FA3" s="357"/>
      <c r="FB3" s="357"/>
      <c r="FC3" s="357"/>
      <c r="FD3" s="358"/>
      <c r="FE3" s="358" t="n">
        <f aca="false">IF(ISNUMBER(VLOOKUP($C$3,$C$23:$UW$241,FE1,FALSE()))=TRUE(),VLOOKUP($C$3,$C$23:$UW$241,FE1,FALSE()),".")</f>
        <v>10415944</v>
      </c>
      <c r="FF3" s="358" t="n">
        <f aca="false">IF(ISNUMBER(VLOOKUP($C$3,$C$23:$UW$241,FF1,FALSE()))=TRUE(),VLOOKUP($C$3,$C$23:$UW$241,FF1,FALSE()),".")</f>
        <v>10692193</v>
      </c>
      <c r="FG3" s="358" t="n">
        <f aca="false">IF(ISNUMBER(VLOOKUP($C$3,$C$23:$UW$241,FG1,FALSE()))=TRUE(),VLOOKUP($C$3,$C$23:$UW$241,FG1,FALSE()),".")</f>
        <v>10971698</v>
      </c>
      <c r="FH3" s="358" t="n">
        <f aca="false">IF(ISNUMBER(VLOOKUP($C$3,$C$23:$UW$241,FH1,FALSE()))=TRUE(),VLOOKUP($C$3,$C$23:$UW$241,FH1,FALSE()),".")</f>
        <v>11256743</v>
      </c>
      <c r="FI3" s="358" t="n">
        <f aca="false">IF(ISNUMBER(VLOOKUP($C$3,$C$23:$UW$241,FI1,FALSE()))=TRUE(),VLOOKUP($C$3,$C$23:$UW$241,FI1,FALSE()),".")</f>
        <v>11550642</v>
      </c>
      <c r="FJ3" s="358" t="n">
        <f aca="false">IF(ISNUMBER(VLOOKUP($C$3,$C$23:$UW$241,FJ1,FALSE()))=TRUE(),VLOOKUP($C$3,$C$23:$UW$241,FJ1,FALSE()),".")</f>
        <v>11856247</v>
      </c>
      <c r="FK3" s="358" t="n">
        <f aca="false">IF(ISNUMBER(VLOOKUP($C$3,$C$23:$UW$241,FK1,FALSE()))=TRUE(),VLOOKUP($C$3,$C$23:$UW$241,FK1,FALSE()),".")</f>
        <v>12173514</v>
      </c>
      <c r="FL3" s="358" t="n">
        <f aca="false">IF(ISNUMBER(VLOOKUP($C$3,$C$23:$UW$241,FL1,FALSE()))=TRUE(),VLOOKUP($C$3,$C$23:$UW$241,FL1,FALSE()),".")</f>
        <v>12502958</v>
      </c>
      <c r="FM3" s="358" t="n">
        <f aca="false">IF(ISNUMBER(VLOOKUP($C$3,$C$23:$UW$241,FM1,FALSE()))=TRUE(),VLOOKUP($C$3,$C$23:$UW$241,FM1,FALSE()),".")</f>
        <v>12848530</v>
      </c>
      <c r="FN3" s="358" t="n">
        <f aca="false">IF(ISNUMBER(VLOOKUP($C$3,$C$23:$UW$241,FN1,FALSE()))=TRUE(),VLOOKUP($C$3,$C$23:$UW$241,FN1,FALSE()),".")</f>
        <v>13215139</v>
      </c>
      <c r="FO3" s="358" t="n">
        <f aca="false">IF(ISNUMBER(VLOOKUP($C$3,$C$23:$UW$241,FO1,FALSE()))=TRUE(),VLOOKUP($C$3,$C$23:$UW$241,FO1,FALSE()),".")</f>
        <v>13605984</v>
      </c>
      <c r="FP3" s="358" t="n">
        <f aca="false">IF(ISNUMBER(VLOOKUP($C$3,$C$23:$UW$241,FP1,FALSE()))=TRUE(),VLOOKUP($C$3,$C$23:$UW$241,FP1,FALSE()),".")</f>
        <v>14023193</v>
      </c>
      <c r="FQ3" s="358" t="n">
        <f aca="false">IF(ISNUMBER(VLOOKUP($C$3,$C$23:$UW$241,FQ1,FALSE()))=TRUE(),VLOOKUP($C$3,$C$23:$UW$241,FQ1,FALSE()),".")</f>
        <v>14465121</v>
      </c>
      <c r="FR3" s="358" t="n">
        <f aca="false">IF(ISNUMBER(VLOOKUP($C$3,$C$23:$UW$241,FR1,FALSE()))=TRUE(),VLOOKUP($C$3,$C$23:$UW$241,FR1,FALSE()),".")</f>
        <v>14926504</v>
      </c>
      <c r="FS3" s="358" t="n">
        <f aca="false">IF(ISNUMBER(VLOOKUP($C$3,$C$23:$UW$241,FS1,FALSE()))=TRUE(),VLOOKUP($C$3,$C$23:$UW$241,FS1,FALSE()),".")</f>
        <v>15399753</v>
      </c>
      <c r="FT3" s="358" t="n">
        <f aca="false">IF(ISNUMBER(VLOOKUP($C$3,$C$23:$UW$241,FT1,FALSE()))=TRUE(),VLOOKUP($C$3,$C$23:$UW$241,FT1,FALSE()),".")</f>
        <v>15879361</v>
      </c>
      <c r="FU3" s="358" t="n">
        <f aca="false">IF(ISNUMBER(VLOOKUP($C$3,$C$23:$UW$241,FU1,FALSE()))=TRUE(),VLOOKUP($C$3,$C$23:$UW$241,FU1,FALSE()),".")</f>
        <v>16363507</v>
      </c>
      <c r="FV3" s="358" t="n">
        <f aca="false">IF(ISNUMBER(VLOOKUP($C$3,$C$23:$UW$241,FV1,FALSE()))=TRUE(),VLOOKUP($C$3,$C$23:$UW$241,FV1,FALSE()),".")</f>
        <v>16853688</v>
      </c>
      <c r="FW3" s="358" t="n">
        <f aca="false">IF(ISNUMBER(VLOOKUP($C$3,$C$23:$UW$241,FW1,FALSE()))=TRUE(),VLOOKUP($C$3,$C$23:$UW$241,FW1,FALSE()),".")</f>
        <v>17351822</v>
      </c>
      <c r="FX3" s="358" t="n">
        <f aca="false">IF(ISNUMBER(VLOOKUP($C$3,$C$23:$UW$241,FX1,FALSE()))=TRUE(),VLOOKUP($C$3,$C$23:$UW$241,FX1,FALSE()),".")</f>
        <v>17861030</v>
      </c>
      <c r="FY3" s="358" t="n">
        <f aca="false">IF(ISNUMBER(VLOOKUP($C$3,$C$23:$UW$241,FY1,FALSE()))=TRUE(),VLOOKUP($C$3,$C$23:$UW$241,FY1,FALSE()),".")</f>
        <v>18384000</v>
      </c>
      <c r="FZ3" s="358" t="n">
        <f aca="false">IF(ISNUMBER(VLOOKUP($C$3,$C$23:$UW$241,FZ1,FALSE()))=TRUE(),VLOOKUP($C$3,$C$23:$UW$241,FZ1,FALSE()),".")</f>
        <v>18921000</v>
      </c>
      <c r="GA3" s="358" t="n">
        <f aca="false">IF(ISNUMBER(VLOOKUP($C$3,$C$23:$UW$241,GA1,FALSE()))=TRUE(),VLOOKUP($C$3,$C$23:$UW$241,GA1,FALSE()),".")</f>
        <v>19470000</v>
      </c>
      <c r="GB3" s="358" t="n">
        <f aca="false">IF(ISNUMBER(VLOOKUP($C$3,$C$23:$UW$241,GB1,FALSE()))=TRUE(),VLOOKUP($C$3,$C$23:$UW$241,GB1,FALSE()),".")</f>
        <v>20033000</v>
      </c>
      <c r="GC3" s="358" t="n">
        <f aca="false">IF(ISNUMBER(VLOOKUP($C$3,$C$23:$UW$241,GC1,FALSE()))=TRUE(),VLOOKUP($C$3,$C$23:$UW$241,GC1,FALSE()),".")</f>
        <v>20608000</v>
      </c>
      <c r="GD3" s="358" t="n">
        <f aca="false">IF(ISNUMBER(VLOOKUP($C$3,$C$23:$UW$241,GD1,FALSE()))=TRUE(),VLOOKUP($C$3,$C$23:$UW$241,GD1,FALSE()),".")</f>
        <v>21197000</v>
      </c>
      <c r="GE3" s="358" t="n">
        <f aca="false">IF(ISNUMBER(VLOOKUP($C$3,$C$23:$UW$241,GE1,FALSE()))=TRUE(),VLOOKUP($C$3,$C$23:$UW$241,GE1,FALSE()),".")</f>
        <v>21798000</v>
      </c>
      <c r="GF3" s="358" t="n">
        <f aca="false">IF(ISNUMBER(VLOOKUP($C$3,$C$23:$UW$241,GF1,FALSE()))=TRUE(),VLOOKUP($C$3,$C$23:$UW$241,GF1,FALSE()),".")</f>
        <v>22412000</v>
      </c>
      <c r="GG3" s="358" t="n">
        <f aca="false">IF(ISNUMBER(VLOOKUP($C$3,$C$23:$UW$241,GG1,FALSE()))=TRUE(),VLOOKUP($C$3,$C$23:$UW$241,GG1,FALSE()),".")</f>
        <v>23039000</v>
      </c>
      <c r="GH3" s="358" t="n">
        <f aca="false">IF(ISNUMBER(VLOOKUP($C$3,$C$23:$UW$241,GH1,FALSE()))=TRUE(),VLOOKUP($C$3,$C$23:$UW$241,GH1,FALSE()),".")</f>
        <v>23677000</v>
      </c>
      <c r="GI3" s="358" t="n">
        <f aca="false">IF(ISNUMBER(VLOOKUP($C$3,$C$23:$UW$241,GI1,FALSE()))=TRUE(),VLOOKUP($C$3,$C$23:$UW$241,GI1,FALSE()),".")</f>
        <v>24326000</v>
      </c>
      <c r="GJ3" s="358" t="n">
        <f aca="false">IF(ISNUMBER(VLOOKUP($C$3,$C$23:$UW$241,GJ1,FALSE()))=TRUE(),VLOOKUP($C$3,$C$23:$UW$241,GJ1,FALSE()),".")</f>
        <v>24985000</v>
      </c>
      <c r="GK3" s="358" t="n">
        <f aca="false">IF(ISNUMBER(VLOOKUP($C$3,$C$23:$UW$241,GK1,FALSE()))=TRUE(),VLOOKUP($C$3,$C$23:$UW$241,GK1,FALSE()),".")</f>
        <v>25655000</v>
      </c>
      <c r="GL3" s="358" t="n">
        <f aca="false">IF(ISNUMBER(VLOOKUP($C$3,$C$23:$UW$241,GL1,FALSE()))=TRUE(),VLOOKUP($C$3,$C$23:$UW$241,GL1,FALSE()),".")</f>
        <v>26335000</v>
      </c>
      <c r="GM3" s="358" t="n">
        <f aca="false">IF(ISNUMBER(VLOOKUP($C$3,$C$23:$UW$241,GM1,FALSE()))=TRUE(),VLOOKUP($C$3,$C$23:$UW$241,GM1,FALSE()),".")</f>
        <v>27024000</v>
      </c>
      <c r="GN3" s="358" t="n">
        <f aca="false">IF(ISNUMBER(VLOOKUP($C$3,$C$23:$UW$241,GN1,FALSE()))=TRUE(),VLOOKUP($C$3,$C$23:$UW$241,GN1,FALSE()),".")</f>
        <v>27722000</v>
      </c>
      <c r="GO3" s="358" t="n">
        <f aca="false">IF(ISNUMBER(VLOOKUP($C$3,$C$23:$UW$241,GO1,FALSE()))=TRUE(),VLOOKUP($C$3,$C$23:$UW$241,GO1,FALSE()),".")</f>
        <v>28429000</v>
      </c>
      <c r="GP3" s="358" t="n">
        <f aca="false">IF(ISNUMBER(VLOOKUP($C$3,$C$23:$UW$241,GP1,FALSE()))=TRUE(),VLOOKUP($C$3,$C$23:$UW$241,GP1,FALSE()),".")</f>
        <v>29144000</v>
      </c>
      <c r="GQ3" s="358" t="n">
        <f aca="false">IF(ISNUMBER(VLOOKUP($C$3,$C$23:$UW$241,GQ1,FALSE()))=TRUE(),VLOOKUP($C$3,$C$23:$UW$241,GQ1,FALSE()),".")</f>
        <v>29867000</v>
      </c>
      <c r="GR3" s="358" t="n">
        <f aca="false">IF(ISNUMBER(VLOOKUP($C$3,$C$23:$UW$241,GR1,FALSE()))=TRUE(),VLOOKUP($C$3,$C$23:$UW$241,GR1,FALSE()),".")</f>
        <v>30599000</v>
      </c>
      <c r="GS3" s="358" t="n">
        <f aca="false">IF(ISNUMBER(VLOOKUP($C$3,$C$23:$UW$241,GS1,FALSE()))=TRUE(),VLOOKUP($C$3,$C$23:$UW$241,GS1,FALSE()),".")</f>
        <v>31338000</v>
      </c>
      <c r="GT3" s="358" t="n">
        <f aca="false">IF(ISNUMBER(VLOOKUP($C$3,$C$23:$UW$241,GT1,FALSE()))=TRUE(),VLOOKUP($C$3,$C$23:$UW$241,GT1,FALSE()),".")</f>
        <v>32086000</v>
      </c>
      <c r="GU3" s="358" t="n">
        <f aca="false">IF(ISNUMBER(VLOOKUP($C$3,$C$23:$UW$241,GU1,FALSE()))=TRUE(),VLOOKUP($C$3,$C$23:$UW$241,GU1,FALSE()),".")</f>
        <v>32841000</v>
      </c>
      <c r="GV3" s="358" t="n">
        <f aca="false">IF(ISNUMBER(VLOOKUP($C$3,$C$23:$UW$241,GV1,FALSE()))=TRUE(),VLOOKUP($C$3,$C$23:$UW$241,GV1,FALSE()),".")</f>
        <v>33604000</v>
      </c>
      <c r="GW3" s="358" t="n">
        <f aca="false">IF(ISNUMBER(VLOOKUP($C$3,$C$23:$UW$241,GW1,FALSE()))=TRUE(),VLOOKUP($C$3,$C$23:$UW$241,GW1,FALSE()),".")</f>
        <v>34373000</v>
      </c>
      <c r="GX3" s="358" t="n">
        <f aca="false">IF(ISNUMBER(VLOOKUP($C$3,$C$23:$UW$241,GX1,FALSE()))=TRUE(),VLOOKUP($C$3,$C$23:$UW$241,GX1,FALSE()),".")</f>
        <v>35149000</v>
      </c>
      <c r="GY3" s="358" t="n">
        <f aca="false">IF(ISNUMBER(VLOOKUP($C$3,$C$23:$UW$241,GY1,FALSE()))=TRUE(),VLOOKUP($C$3,$C$23:$UW$241,GY1,FALSE()),".")</f>
        <v>35931000</v>
      </c>
      <c r="GZ3" s="358" t="n">
        <f aca="false">IF(ISNUMBER(VLOOKUP($C$3,$C$23:$UW$241,GZ1,FALSE()))=TRUE(),VLOOKUP($C$3,$C$23:$UW$241,GZ1,FALSE()),".")</f>
        <v>36719000</v>
      </c>
      <c r="HA3" s="358" t="n">
        <f aca="false">IF(ISNUMBER(VLOOKUP($C$3,$C$23:$UW$241,HA1,FALSE()))=TRUE(),VLOOKUP($C$3,$C$23:$UW$241,HA1,FALSE()),".")</f>
        <v>37514000</v>
      </c>
      <c r="HB3" s="358" t="n">
        <f aca="false">IF(ISNUMBER(VLOOKUP($C$3,$C$23:$UW$241,HB1,FALSE()))=TRUE(),VLOOKUP($C$3,$C$23:$UW$241,HB1,FALSE()),".")</f>
        <v>38314000</v>
      </c>
      <c r="HC3" s="358" t="n">
        <f aca="false">IF(ISNUMBER(VLOOKUP($C$3,$C$23:$UW$241,HC1,FALSE()))=TRUE(),VLOOKUP($C$3,$C$23:$UW$241,HC1,FALSE()),".")</f>
        <v>39121000</v>
      </c>
      <c r="HD3" s="358"/>
      <c r="HE3" s="357"/>
      <c r="HF3" s="357"/>
      <c r="HG3" s="367" t="n">
        <f aca="false">IF(ISNUMBER(VLOOKUP($C$3,$C$23:$UW$241,HG1,FALSE()))=TRUE(),VLOOKUP($C$3,$C$23:$UW$241,HG1,FALSE()),".")</f>
        <v>0.0300334561616182</v>
      </c>
      <c r="HH3" s="367" t="n">
        <f aca="false">IF(ISNUMBER(VLOOKUP($C$3,$C$23:$UW$241,HH1,FALSE()))=TRUE(),VLOOKUP($C$3,$C$23:$UW$241,HH1,FALSE()),".")</f>
        <v>0.0295158326625824</v>
      </c>
      <c r="HI3" s="367" t="n">
        <f aca="false">IF(ISNUMBER(VLOOKUP($C$3,$C$23:$UW$241,HI1,FALSE()))=TRUE(),VLOOKUP($C$3,$C$23:$UW$241,HI1,FALSE()),".")</f>
        <v>0.0291280094534159</v>
      </c>
      <c r="HJ3" s="367" t="n">
        <f aca="false">IF(ISNUMBER(VLOOKUP($C$3,$C$23:$UW$241,HJ1,FALSE()))=TRUE(),VLOOKUP($C$3,$C$23:$UW$241,HJ1,FALSE()),".")</f>
        <v>0.0289237294346094</v>
      </c>
      <c r="HK3" s="367" t="n">
        <f aca="false">IF(ISNUMBER(VLOOKUP($C$3,$C$23:$UW$241,HK1,FALSE()))=TRUE(),VLOOKUP($C$3,$C$23:$UW$241,HK1,FALSE()),".")</f>
        <v>0.0288594756275415</v>
      </c>
      <c r="HL3" s="367" t="n">
        <f aca="false">IF(ISNUMBER(VLOOKUP($C$3,$C$23:$UW$241,HL1,FALSE()))=TRUE(),VLOOKUP($C$3,$C$23:$UW$241,HL1,FALSE()),".")</f>
        <v>0.0287916958332062</v>
      </c>
      <c r="HM3" s="367" t="n">
        <f aca="false">IF(ISNUMBER(VLOOKUP($C$3,$C$23:$UW$241,HM1,FALSE()))=TRUE(),VLOOKUP($C$3,$C$23:$UW$241,HM1,FALSE()),".")</f>
        <v>0.0286024026572704</v>
      </c>
      <c r="HN3" s="367" t="n">
        <f aca="false">IF(ISNUMBER(VLOOKUP($C$3,$C$23:$UW$241,HN1,FALSE()))=TRUE(),VLOOKUP($C$3,$C$23:$UW$241,HN1,FALSE()),".")</f>
        <v>0.0285060945898294</v>
      </c>
      <c r="HO3" s="367" t="n">
        <f aca="false">IF(ISNUMBER(VLOOKUP($C$3,$C$23:$UW$241,HO1,FALSE()))=TRUE(),VLOOKUP($C$3,$C$23:$UW$241,HO1,FALSE()),".")</f>
        <v>0.0282984357327223</v>
      </c>
      <c r="HP3" s="367" t="n">
        <f aca="false">IF(ISNUMBER(VLOOKUP($C$3,$C$23:$UW$241,HP1,FALSE()))=TRUE(),VLOOKUP($C$3,$C$23:$UW$241,HP1,FALSE()),".")</f>
        <v>0.0281803123652935</v>
      </c>
      <c r="HQ3" s="367" t="n">
        <f aca="false">IF(ISNUMBER(VLOOKUP($C$3,$C$23:$UW$241,HQ1,FALSE()))=TRUE(),VLOOKUP($C$3,$C$23:$UW$241,HQ1,FALSE()),".")</f>
        <v>0.0279585607349873</v>
      </c>
      <c r="HR3" s="367" t="n">
        <f aca="false">IF(ISNUMBER(VLOOKUP($C$3,$C$23:$UW$241,HR1,FALSE()))=TRUE(),VLOOKUP($C$3,$C$23:$UW$241,HR1,FALSE()),".")</f>
        <v>0.0277783069759607</v>
      </c>
      <c r="HS3" s="367" t="n">
        <f aca="false">IF(ISNUMBER(VLOOKUP($C$3,$C$23:$UW$241,HS1,FALSE()))=TRUE(),VLOOKUP($C$3,$C$23:$UW$241,HS1,FALSE()),".")</f>
        <v>0.0275919027626514</v>
      </c>
      <c r="HT3" s="367" t="n">
        <f aca="false">IF(ISNUMBER(VLOOKUP($C$3,$C$23:$UW$241,HT1,FALSE()))=TRUE(),VLOOKUP($C$3,$C$23:$UW$241,HT1,FALSE()),".")</f>
        <v>0.0273156799376011</v>
      </c>
      <c r="HU3" s="367" t="n">
        <f aca="false">IF(ISNUMBER(VLOOKUP($C$3,$C$23:$UW$241,HU1,FALSE()))=TRUE(),VLOOKUP($C$3,$C$23:$UW$241,HU1,FALSE()),".")</f>
        <v>0.0270416252315044</v>
      </c>
      <c r="HV3" s="367" t="n">
        <f aca="false">IF(ISNUMBER(VLOOKUP($C$3,$C$23:$UW$241,HV1,FALSE()))=TRUE(),VLOOKUP($C$3,$C$23:$UW$241,HV1,FALSE()),".")</f>
        <v>0.0267299078404903</v>
      </c>
      <c r="HW3" s="367" t="n">
        <f aca="false">IF(ISNUMBER(VLOOKUP($C$3,$C$23:$UW$241,HW1,FALSE()))=TRUE(),VLOOKUP($C$3,$C$23:$UW$241,HW1,FALSE()),".")</f>
        <v>0.0264628399163485</v>
      </c>
      <c r="HX3" s="367" t="n">
        <f aca="false">IF(ISNUMBER(VLOOKUP($C$3,$C$23:$UW$241,HX1,FALSE()))=TRUE(),VLOOKUP($C$3,$C$23:$UW$241,HX1,FALSE()),".")</f>
        <v>0.0261603686958551</v>
      </c>
      <c r="HY3" s="367" t="n">
        <f aca="false">IF(ISNUMBER(VLOOKUP($C$3,$C$23:$UW$241,HY1,FALSE()))=TRUE(),VLOOKUP($C$3,$C$23:$UW$241,HY1,FALSE()),".")</f>
        <v>0.0258265063166618</v>
      </c>
      <c r="HZ3" s="367" t="n">
        <f aca="false">IF(ISNUMBER(VLOOKUP($C$3,$C$23:$UW$241,HZ1,FALSE()))=TRUE(),VLOOKUP($C$3,$C$23:$UW$241,HZ1,FALSE()),".")</f>
        <v>0.025500962510705</v>
      </c>
      <c r="IA3" s="367" t="n">
        <f aca="false">IF(ISNUMBER(VLOOKUP($C$3,$C$23:$UW$241,IA1,FALSE()))=TRUE(),VLOOKUP($C$3,$C$23:$UW$241,IA1,FALSE()),".")</f>
        <v>0.025183429941535</v>
      </c>
      <c r="IB3" s="367" t="n">
        <f aca="false">IF(ISNUMBER(VLOOKUP($C$3,$C$23:$UW$241,IB1,FALSE()))=TRUE(),VLOOKUP($C$3,$C$23:$UW$241,IB1,FALSE()),".")</f>
        <v>0.0248393081128597</v>
      </c>
      <c r="IC3" s="367" t="n">
        <f aca="false">IF(ISNUMBER(VLOOKUP($C$3,$C$23:$UW$241,IC1,FALSE()))=TRUE(),VLOOKUP($C$3,$C$23:$UW$241,IC1,FALSE()),".")</f>
        <v>0.0245051328092814</v>
      </c>
      <c r="ID3" s="367" t="n">
        <f aca="false">IF(ISNUMBER(VLOOKUP($C$3,$C$23:$UW$241,ID1,FALSE()))=TRUE(),VLOOKUP($C$3,$C$23:$UW$241,ID1,FALSE()),".")</f>
        <v>0.0242131371051073</v>
      </c>
      <c r="IE3" s="367" t="n">
        <f aca="false">IF(ISNUMBER(VLOOKUP($C$3,$C$23:$UW$241,IE1,FALSE()))=TRUE(),VLOOKUP($C$3,$C$23:$UW$241,IE1,FALSE()),".")</f>
        <v>0.0238640904426575</v>
      </c>
      <c r="IF3" s="367" t="n">
        <f aca="false">IF(ISNUMBER(VLOOKUP($C$3,$C$23:$UW$241,IF1,FALSE()))=TRUE(),VLOOKUP($C$3,$C$23:$UW$241,IF1,FALSE()),".")</f>
        <v>0.0235883798450232</v>
      </c>
      <c r="IG3" s="367" t="n">
        <f aca="false">IF(ISNUMBER(VLOOKUP($C$3,$C$23:$UW$241,IG1,FALSE()))=TRUE(),VLOOKUP($C$3,$C$23:$UW$241,IG1,FALSE()),".")</f>
        <v>0.0232579372823238</v>
      </c>
      <c r="IH3" s="367" t="n">
        <f aca="false">IF(ISNUMBER(VLOOKUP($C$3,$C$23:$UW$241,IH1,FALSE()))=TRUE(),VLOOKUP($C$3,$C$23:$UW$241,IH1,FALSE()),".")</f>
        <v>0.0229673720896244</v>
      </c>
      <c r="II3" s="367" t="n">
        <f aca="false">IF(ISNUMBER(VLOOKUP($C$3,$C$23:$UW$241,II1,FALSE()))=TRUE(),VLOOKUP($C$3,$C$23:$UW$241,II1,FALSE()),".")</f>
        <v>0.0226262658834457</v>
      </c>
      <c r="IJ3" s="367" t="n">
        <f aca="false">IF(ISNUMBER(VLOOKUP($C$3,$C$23:$UW$241,IJ1,FALSE()))=TRUE(),VLOOKUP($C$3,$C$23:$UW$241,IJ1,FALSE()),".")</f>
        <v>0.0223247967660427</v>
      </c>
      <c r="IK3" s="367" t="n">
        <f aca="false">IF(ISNUMBER(VLOOKUP($C$3,$C$23:$UW$241,IK1,FALSE()))=TRUE(),VLOOKUP($C$3,$C$23:$UW$241,IK1,FALSE()),".")</f>
        <v>0.0220042634755373</v>
      </c>
      <c r="IL3" s="367" t="n">
        <f aca="false">IF(ISNUMBER(VLOOKUP($C$3,$C$23:$UW$241,IL1,FALSE()))=TRUE(),VLOOKUP($C$3,$C$23:$UW$241,IL1,FALSE()),".")</f>
        <v>0.0216939002275467</v>
      </c>
      <c r="IM3" s="367" t="n">
        <f aca="false">IF(ISNUMBER(VLOOKUP($C$3,$C$23:$UW$241,IM1,FALSE()))=TRUE(),VLOOKUP($C$3,$C$23:$UW$241,IM1,FALSE()),".")</f>
        <v>0.0214198641479015</v>
      </c>
      <c r="IN3" s="367" t="n">
        <f aca="false">IF(ISNUMBER(VLOOKUP($C$3,$C$23:$UW$241,IN1,FALSE()))=TRUE(),VLOOKUP($C$3,$C$23:$UW$241,IN1,FALSE()),".")</f>
        <v>0.0211011674255133</v>
      </c>
      <c r="IO3" s="367" t="n">
        <f aca="false">IF(ISNUMBER(VLOOKUP($C$3,$C$23:$UW$241,IO1,FALSE()))=TRUE(),VLOOKUP($C$3,$C$23:$UW$241,IO1,FALSE()),".")</f>
        <v>0.020844042301178</v>
      </c>
      <c r="IP3" s="367" t="str">
        <f aca="false">VLOOKUP($C$3,$C$23:$UW$241,IP1,FALSE())</f>
        <v>UN &amp; WDI</v>
      </c>
      <c r="IQ3" s="367"/>
      <c r="IR3" s="357"/>
      <c r="IS3" s="357"/>
      <c r="IT3" s="357"/>
      <c r="IU3" s="353" t="str">
        <f aca="false">VLOOKUP($C$3,$C$23:$UW$241,IU1,FALSE())</f>
        <v>UN &amp; WDI</v>
      </c>
      <c r="IV3" s="368" t="n">
        <f aca="false">IF(ISNUMBER(VLOOKUP($C$3,$C$23:$UW$241,IV1,FALSE()))=TRUE(),VLOOKUP($C$3,$C$23:$UW$241,IV1,FALSE()),".")</f>
        <v>0.494803698131601</v>
      </c>
      <c r="IW3" s="368" t="n">
        <f aca="false">IF(ISNUMBER(VLOOKUP($C$3,$C$23:$UW$241,IW1,FALSE()))=TRUE(),VLOOKUP($C$3,$C$23:$UW$241,IW1,FALSE()),".")</f>
        <v>0.494930072504886</v>
      </c>
      <c r="IX3" s="368" t="n">
        <f aca="false">IF(ISNUMBER(VLOOKUP($C$3,$C$23:$UW$241,IX1,FALSE()))=TRUE(),VLOOKUP($C$3,$C$23:$UW$241,IX1,FALSE()),".")</f>
        <v>0.495013293296011</v>
      </c>
      <c r="IY3" s="368" t="n">
        <f aca="false">IF(ISNUMBER(VLOOKUP($C$3,$C$23:$UW$241,IY1,FALSE()))=TRUE(),VLOOKUP($C$3,$C$23:$UW$241,IY1,FALSE()),".")</f>
        <v>0.4950679223966</v>
      </c>
      <c r="IZ3" s="368" t="n">
        <f aca="false">IF(ISNUMBER(VLOOKUP($C$3,$C$23:$UW$241,IZ1,FALSE()))=TRUE(),VLOOKUP($C$3,$C$23:$UW$241,IZ1,FALSE()),".")</f>
        <v>0.495112097093595</v>
      </c>
      <c r="JA3" s="368" t="n">
        <f aca="false">IF(ISNUMBER(VLOOKUP($C$3,$C$23:$UW$241,JA1,FALSE()))=TRUE(),VLOOKUP($C$3,$C$23:$UW$241,JA1,FALSE()),".")</f>
        <v>0.495160345248868</v>
      </c>
      <c r="JB3" s="368" t="n">
        <f aca="false">IF(ISNUMBER(VLOOKUP($C$3,$C$23:$UW$241,JB1,FALSE()))=TRUE(),VLOOKUP($C$3,$C$23:$UW$241,JB1,FALSE()),".")</f>
        <v>0.495212137718051</v>
      </c>
      <c r="JC3" s="368" t="n">
        <f aca="false">IF(ISNUMBER(VLOOKUP($C$3,$C$23:$UW$241,JC1,FALSE()))=TRUE(),VLOOKUP($C$3,$C$23:$UW$241,JC1,FALSE()),".")</f>
        <v>0.495263642899486</v>
      </c>
      <c r="JD3" s="368" t="n">
        <f aca="false">IF(ISNUMBER(VLOOKUP($C$3,$C$23:$UW$241,JD1,FALSE()))=TRUE(),VLOOKUP($C$3,$C$23:$UW$241,JD1,FALSE()),".")</f>
        <v>0.495313560994291</v>
      </c>
      <c r="JE3" s="368" t="n">
        <f aca="false">IF(ISNUMBER(VLOOKUP($C$3,$C$23:$UW$241,JE1,FALSE()))=TRUE(),VLOOKUP($C$3,$C$23:$UW$241,JE1,FALSE()),".")</f>
        <v>0.495361493172963</v>
      </c>
      <c r="JF3" s="368" t="n">
        <f aca="false">IF(ISNUMBER(VLOOKUP($C$3,$C$23:$UW$241,JF1,FALSE()))=TRUE(),VLOOKUP($C$3,$C$23:$UW$241,JF1,FALSE()),".")</f>
        <v>0.495407064644166</v>
      </c>
      <c r="JG3" s="368" t="n">
        <f aca="false">IF(ISNUMBER(VLOOKUP($C$3,$C$23:$UW$241,JG1,FALSE()))=TRUE(),VLOOKUP($C$3,$C$23:$UW$241,JG1,FALSE()),".")</f>
        <v>0.49545067064841</v>
      </c>
      <c r="JH3" s="368" t="n">
        <f aca="false">IF(ISNUMBER(VLOOKUP($C$3,$C$23:$UW$241,JH1,FALSE()))=TRUE(),VLOOKUP($C$3,$C$23:$UW$241,JH1,FALSE()),".")</f>
        <v>0.49549194170525</v>
      </c>
      <c r="JI3" s="368" t="n">
        <f aca="false">IF(ISNUMBER(VLOOKUP($C$3,$C$23:$UW$241,JI1,FALSE()))=TRUE(),VLOOKUP($C$3,$C$23:$UW$241,JI1,FALSE()),".")</f>
        <v>0.495529701895052</v>
      </c>
      <c r="JJ3" s="368" t="n">
        <f aca="false">IF(ISNUMBER(VLOOKUP($C$3,$C$23:$UW$241,JJ1,FALSE()))=TRUE(),VLOOKUP($C$3,$C$23:$UW$241,JJ1,FALSE()),".")</f>
        <v>0.495561959610361</v>
      </c>
      <c r="JK3" s="368" t="n">
        <f aca="false">IF(ISNUMBER(VLOOKUP($C$3,$C$23:$UW$241,JK1,FALSE()))=TRUE(),VLOOKUP($C$3,$C$23:$UW$241,JK1,FALSE()),".")</f>
        <v>0.495587346974381</v>
      </c>
      <c r="JL3" s="368" t="n">
        <f aca="false">IF(ISNUMBER(VLOOKUP($C$3,$C$23:$UW$241,JL1,FALSE()))=TRUE(),VLOOKUP($C$3,$C$23:$UW$241,JL1,FALSE()),".")</f>
        <v>0.495605416746064</v>
      </c>
      <c r="JM3" s="368" t="n">
        <f aca="false">IF(ISNUMBER(VLOOKUP($C$3,$C$23:$UW$241,JM1,FALSE()))=TRUE(),VLOOKUP($C$3,$C$23:$UW$241,JM1,FALSE()),".")</f>
        <v>0.495617116143343</v>
      </c>
      <c r="JN3" s="368" t="n">
        <f aca="false">IF(ISNUMBER(VLOOKUP($C$3,$C$23:$UW$241,JN1,FALSE()))=TRUE(),VLOOKUP($C$3,$C$23:$UW$241,JN1,FALSE()),".")</f>
        <v>0.495622444090385</v>
      </c>
      <c r="JO3" s="368" t="n">
        <f aca="false">IF(ISNUMBER(VLOOKUP($C$3,$C$23:$UW$241,JO1,FALSE()))=TRUE(),VLOOKUP($C$3,$C$23:$UW$241,JO1,FALSE()),".")</f>
        <v>0.495622015563577</v>
      </c>
      <c r="JP3" s="368" t="n">
        <f aca="false">IF(ISNUMBER(VLOOKUP($C$3,$C$23:$UW$241,JP1,FALSE()))=TRUE(),VLOOKUP($C$3,$C$23:$UW$241,JP1,FALSE()),".")</f>
        <v>0.495615596649898</v>
      </c>
      <c r="JQ3" s="368" t="n">
        <f aca="false">IF(ISNUMBER(VLOOKUP($C$3,$C$23:$UW$241,JQ1,FALSE()))=TRUE(),VLOOKUP($C$3,$C$23:$UW$241,JQ1,FALSE()),".")</f>
        <v>0.495604085593874</v>
      </c>
      <c r="JR3" s="368" t="n">
        <f aca="false">IF(ISNUMBER(VLOOKUP($C$3,$C$23:$UW$241,JR1,FALSE()))=TRUE(),VLOOKUP($C$3,$C$23:$UW$241,JR1,FALSE()),".")</f>
        <v>0.49558740008515</v>
      </c>
      <c r="JS3" s="368" t="n">
        <f aca="false">IF(ISNUMBER(VLOOKUP($C$3,$C$23:$UW$241,JS1,FALSE()))=TRUE(),VLOOKUP($C$3,$C$23:$UW$241,JS1,FALSE()),".")</f>
        <v>0.495565169370044</v>
      </c>
      <c r="JT3" s="368" t="n">
        <f aca="false">IF(ISNUMBER(VLOOKUP($C$3,$C$23:$UW$241,JT1,FALSE()))=TRUE(),VLOOKUP($C$3,$C$23:$UW$241,JT1,FALSE()),".")</f>
        <v>0.495537519766712</v>
      </c>
      <c r="JU3" s="368" t="n">
        <f aca="false">IF(ISNUMBER(VLOOKUP($C$3,$C$23:$UW$241,JU1,FALSE()))=TRUE(),VLOOKUP($C$3,$C$23:$UW$241,JU1,FALSE()),".")</f>
        <v>0.495504489415842</v>
      </c>
      <c r="JV3" s="368" t="n">
        <f aca="false">IF(ISNUMBER(VLOOKUP($C$3,$C$23:$UW$241,JV1,FALSE()))=TRUE(),VLOOKUP($C$3,$C$23:$UW$241,JV1,FALSE()),".")</f>
        <v>0.495466417769735</v>
      </c>
      <c r="JW3" s="368" t="n">
        <f aca="false">IF(ISNUMBER(VLOOKUP($C$3,$C$23:$UW$241,JW1,FALSE()))=TRUE(),VLOOKUP($C$3,$C$23:$UW$241,JW1,FALSE()),".")</f>
        <v>0.495423618385353</v>
      </c>
      <c r="JX3" s="368" t="n">
        <f aca="false">IF(ISNUMBER(VLOOKUP($C$3,$C$23:$UW$241,JX1,FALSE()))=TRUE(),VLOOKUP($C$3,$C$23:$UW$241,JX1,FALSE()),".")</f>
        <v>0.495376318349722</v>
      </c>
      <c r="JY3" s="368" t="n">
        <f aca="false">IF(ISNUMBER(VLOOKUP($C$3,$C$23:$UW$241,JY1,FALSE()))=TRUE(),VLOOKUP($C$3,$C$23:$UW$241,JY1,FALSE()),".")</f>
        <v>0.495324714505009</v>
      </c>
      <c r="JZ3" s="368" t="n">
        <f aca="false">IF(ISNUMBER(VLOOKUP($C$3,$C$23:$UW$241,JZ1,FALSE()))=TRUE(),VLOOKUP($C$3,$C$23:$UW$241,JZ1,FALSE()),".")</f>
        <v>0.495269146138419</v>
      </c>
      <c r="KA3" s="368" t="n">
        <f aca="false">IF(ISNUMBER(VLOOKUP($C$3,$C$23:$UW$241,KA1,FALSE()))=TRUE(),VLOOKUP($C$3,$C$23:$UW$241,KA1,FALSE()),".")</f>
        <v>0.495210194754372</v>
      </c>
      <c r="KB3" s="368" t="n">
        <f aca="false">IF(ISNUMBER(VLOOKUP($C$3,$C$23:$UW$241,KB1,FALSE()))=TRUE(),VLOOKUP($C$3,$C$23:$UW$241,KB1,FALSE()),".")</f>
        <v>0.495147755556098</v>
      </c>
      <c r="KC3" s="368" t="n">
        <f aca="false">IF(ISNUMBER(VLOOKUP($C$3,$C$23:$UW$241,KC1,FALSE()))=TRUE(),VLOOKUP($C$3,$C$23:$UW$241,KC1,FALSE()),".")</f>
        <v>0.495082489690338</v>
      </c>
      <c r="KD3" s="368" t="n">
        <f aca="false">IF(ISNUMBER(VLOOKUP($C$3,$C$23:$UW$241,KD1,FALSE()))=TRUE(),VLOOKUP($C$3,$C$23:$UW$241,KD1,FALSE()),".")</f>
        <v>0.495014764263508</v>
      </c>
      <c r="KE3" s="368" t="n">
        <f aca="false">IF(ISNUMBER(VLOOKUP($C$3,$C$23:$UW$241,KE1,FALSE()))=TRUE(),VLOOKUP($C$3,$C$23:$UW$241,KE1,FALSE()),".")</f>
        <v>0.494944902349654</v>
      </c>
      <c r="KF3" s="369"/>
      <c r="KG3" s="369"/>
      <c r="KH3" s="354" t="str">
        <f aca="false">VLOOKUP($C$3,$C$23:$UW$241,KH1,FALSE())</f>
        <v>UN &amp; WDI</v>
      </c>
      <c r="KI3" s="370" t="n">
        <f aca="false">IF(ISNUMBER(VLOOKUP($C$3,$C$23:$UW$241,KI1,FALSE()))=TRUE(),VLOOKUP($C$3,$C$23:$UW$241,KI1,FALSE()),".")</f>
        <v>0.517587661743164</v>
      </c>
      <c r="KJ3" s="370" t="n">
        <f aca="false">IF(ISNUMBER(VLOOKUP($C$3,$C$23:$UW$241,KJ1,FALSE()))=TRUE(),VLOOKUP($C$3,$C$23:$UW$241,KJ1,FALSE()),".")</f>
        <v>0.520909726619721</v>
      </c>
      <c r="KK3" s="370" t="n">
        <f aca="false">IF(ISNUMBER(VLOOKUP($C$3,$C$23:$UW$241,KK1,FALSE()))=TRUE(),VLOOKUP($C$3,$C$23:$UW$241,KK1,FALSE()),".")</f>
        <v>0.525038242340088</v>
      </c>
      <c r="KL3" s="370" t="n">
        <f aca="false">IF(ISNUMBER(VLOOKUP($C$3,$C$23:$UW$241,KL1,FALSE()))=TRUE(),VLOOKUP($C$3,$C$23:$UW$241,KL1,FALSE()),".")</f>
        <v>0.529641807079315</v>
      </c>
      <c r="KM3" s="370" t="n">
        <f aca="false">IF(ISNUMBER(VLOOKUP($C$3,$C$23:$UW$241,KM1,FALSE()))=TRUE(),VLOOKUP($C$3,$C$23:$UW$241,KM1,FALSE()),".")</f>
        <v>0.534221768379211</v>
      </c>
      <c r="KN3" s="370" t="n">
        <f aca="false">IF(ISNUMBER(VLOOKUP($C$3,$C$23:$UW$241,KN1,FALSE()))=TRUE(),VLOOKUP($C$3,$C$23:$UW$241,KN1,FALSE()),".")</f>
        <v>0.538511753082275</v>
      </c>
      <c r="KO3" s="370" t="n">
        <f aca="false">IF(ISNUMBER(VLOOKUP($C$3,$C$23:$UW$241,KO1,FALSE()))=TRUE(),VLOOKUP($C$3,$C$23:$UW$241,KO1,FALSE()),".")</f>
        <v>0.542677462100983</v>
      </c>
      <c r="KP3" s="370" t="n">
        <f aca="false">IF(ISNUMBER(VLOOKUP($C$3,$C$23:$UW$241,KP1,FALSE()))=TRUE(),VLOOKUP($C$3,$C$23:$UW$241,KP1,FALSE()),".")</f>
        <v>0.546327710151672</v>
      </c>
      <c r="KQ3" s="370" t="n">
        <f aca="false">IF(ISNUMBER(VLOOKUP($C$3,$C$23:$UW$241,KQ1,FALSE()))=TRUE(),VLOOKUP($C$3,$C$23:$UW$241,KQ1,FALSE()),".")</f>
        <v>0.549692988395691</v>
      </c>
      <c r="KR3" s="370" t="n">
        <f aca="false">IF(ISNUMBER(VLOOKUP($C$3,$C$23:$UW$241,KR1,FALSE()))=TRUE(),VLOOKUP($C$3,$C$23:$UW$241,KR1,FALSE()),".")</f>
        <v>0.553134679794312</v>
      </c>
      <c r="KS3" s="370" t="n">
        <f aca="false">IF(ISNUMBER(VLOOKUP($C$3,$C$23:$UW$241,KS1,FALSE()))=TRUE(),VLOOKUP($C$3,$C$23:$UW$241,KS1,FALSE()),".")</f>
        <v>0.556729733943939</v>
      </c>
      <c r="KT3" s="370" t="n">
        <f aca="false">IF(ISNUMBER(VLOOKUP($C$3,$C$23:$UW$241,KT1,FALSE()))=TRUE(),VLOOKUP($C$3,$C$23:$UW$241,KT1,FALSE()),".")</f>
        <v>0.559500873088837</v>
      </c>
      <c r="KU3" s="370" t="n">
        <f aca="false">IF(ISNUMBER(VLOOKUP($C$3,$C$23:$UW$241,KU1,FALSE()))=TRUE(),VLOOKUP($C$3,$C$23:$UW$241,KU1,FALSE()),".")</f>
        <v>0.562645018100739</v>
      </c>
      <c r="KV3" s="370" t="n">
        <f aca="false">IF(ISNUMBER(VLOOKUP($C$3,$C$23:$UW$241,KV1,FALSE()))=TRUE(),VLOOKUP($C$3,$C$23:$UW$241,KV1,FALSE()),".")</f>
        <v>0.5659099817276</v>
      </c>
      <c r="KW3" s="370" t="n">
        <f aca="false">IF(ISNUMBER(VLOOKUP($C$3,$C$23:$UW$241,KW1,FALSE()))=TRUE(),VLOOKUP($C$3,$C$23:$UW$241,KW1,FALSE()),".")</f>
        <v>0.568948745727539</v>
      </c>
      <c r="KX3" s="370" t="n">
        <f aca="false">IF(ISNUMBER(VLOOKUP($C$3,$C$23:$UW$241,KX1,FALSE()))=TRUE(),VLOOKUP($C$3,$C$23:$UW$241,KX1,FALSE()),".")</f>
        <v>0.571569502353668</v>
      </c>
      <c r="KY3" s="370" t="n">
        <f aca="false">IF(ISNUMBER(VLOOKUP($C$3,$C$23:$UW$241,KY1,FALSE()))=TRUE(),VLOOKUP($C$3,$C$23:$UW$241,KY1,FALSE()),".")</f>
        <v>0.573704242706299</v>
      </c>
      <c r="KZ3" s="370" t="n">
        <f aca="false">IF(ISNUMBER(VLOOKUP($C$3,$C$23:$UW$241,KZ1,FALSE()))=TRUE(),VLOOKUP($C$3,$C$23:$UW$241,KZ1,FALSE()),".")</f>
        <v>0.575560331344605</v>
      </c>
      <c r="LA3" s="370" t="n">
        <f aca="false">IF(ISNUMBER(VLOOKUP($C$3,$C$23:$UW$241,LA1,FALSE()))=TRUE(),VLOOKUP($C$3,$C$23:$UW$241,LA1,FALSE()),".")</f>
        <v>0.577254593372345</v>
      </c>
      <c r="LB3" s="370" t="n">
        <f aca="false">IF(ISNUMBER(VLOOKUP($C$3,$C$23:$UW$241,LB1,FALSE()))=TRUE(),VLOOKUP($C$3,$C$23:$UW$241,LB1,FALSE()),".")</f>
        <v>0.578966856002808</v>
      </c>
      <c r="LC3" s="370" t="n">
        <f aca="false">IF(ISNUMBER(VLOOKUP($C$3,$C$23:$UW$241,LC1,FALSE()))=TRUE(),VLOOKUP($C$3,$C$23:$UW$241,LC1,FALSE()),".")</f>
        <v>0.580874383449554</v>
      </c>
      <c r="LD3" s="370" t="n">
        <f aca="false">IF(ISNUMBER(VLOOKUP($C$3,$C$23:$UW$241,LD1,FALSE()))=TRUE(),VLOOKUP($C$3,$C$23:$UW$241,LD1,FALSE()),".")</f>
        <v>0.582538962364197</v>
      </c>
      <c r="LE3" s="370" t="n">
        <f aca="false">IF(ISNUMBER(VLOOKUP($C$3,$C$23:$UW$241,LE1,FALSE()))=TRUE(),VLOOKUP($C$3,$C$23:$UW$241,LE1,FALSE()),".")</f>
        <v>0.584374129772186</v>
      </c>
      <c r="LF3" s="370" t="n">
        <f aca="false">IF(ISNUMBER(VLOOKUP($C$3,$C$23:$UW$241,LF1,FALSE()))=TRUE(),VLOOKUP($C$3,$C$23:$UW$241,LF1,FALSE()),".")</f>
        <v>0.586366236209869</v>
      </c>
      <c r="LG3" s="370" t="n">
        <f aca="false">IF(ISNUMBER(VLOOKUP($C$3,$C$23:$UW$241,LG1,FALSE()))=TRUE(),VLOOKUP($C$3,$C$23:$UW$241,LG1,FALSE()),".")</f>
        <v>0.588385224342346</v>
      </c>
      <c r="LH3" s="370" t="n">
        <f aca="false">IF(ISNUMBER(VLOOKUP($C$3,$C$23:$UW$241,LH1,FALSE()))=TRUE(),VLOOKUP($C$3,$C$23:$UW$241,LH1,FALSE()),".")</f>
        <v>0.590401411056519</v>
      </c>
      <c r="LI3" s="370" t="n">
        <f aca="false">IF(ISNUMBER(VLOOKUP($C$3,$C$23:$UW$241,LI1,FALSE()))=TRUE(),VLOOKUP($C$3,$C$23:$UW$241,LI1,FALSE()),".")</f>
        <v>0.592158555984497</v>
      </c>
      <c r="LJ3" s="370" t="n">
        <f aca="false">IF(ISNUMBER(VLOOKUP($C$3,$C$23:$UW$241,LJ1,FALSE()))=TRUE(),VLOOKUP($C$3,$C$23:$UW$241,LJ1,FALSE()),".")</f>
        <v>0.593952655792236</v>
      </c>
      <c r="LK3" s="370" t="n">
        <f aca="false">IF(ISNUMBER(VLOOKUP($C$3,$C$23:$UW$241,LK1,FALSE()))=TRUE(),VLOOKUP($C$3,$C$23:$UW$241,LK1,FALSE()),".")</f>
        <v>0.595821917057037</v>
      </c>
      <c r="LL3" s="370" t="n">
        <f aca="false">IF(ISNUMBER(VLOOKUP($C$3,$C$23:$UW$241,LL1,FALSE()))=TRUE(),VLOOKUP($C$3,$C$23:$UW$241,LL1,FALSE()),".")</f>
        <v>0.597765684127808</v>
      </c>
      <c r="LM3" s="370" t="n">
        <f aca="false">IF(ISNUMBER(VLOOKUP($C$3,$C$23:$UW$241,LM1,FALSE()))=TRUE(),VLOOKUP($C$3,$C$23:$UW$241,LM1,FALSE()),".")</f>
        <v>0.599789440631867</v>
      </c>
      <c r="LN3" s="370" t="n">
        <f aca="false">IF(ISNUMBER(VLOOKUP($C$3,$C$23:$UW$241,LN1,FALSE()))=TRUE(),VLOOKUP($C$3,$C$23:$UW$241,LN1,FALSE()),".")</f>
        <v>0.601541817188263</v>
      </c>
      <c r="LO3" s="370" t="n">
        <f aca="false">IF(ISNUMBER(VLOOKUP($C$3,$C$23:$UW$241,LO1,FALSE()))=TRUE(),VLOOKUP($C$3,$C$23:$UW$241,LO1,FALSE()),".")</f>
        <v>0.603420555591583</v>
      </c>
      <c r="LP3" s="370" t="n">
        <f aca="false">IF(ISNUMBER(VLOOKUP($C$3,$C$23:$UW$241,LP1,FALSE()))=TRUE(),VLOOKUP($C$3,$C$23:$UW$241,LP1,FALSE()),".")</f>
        <v>0.605347335338593</v>
      </c>
      <c r="LQ3" s="370" t="n">
        <f aca="false">IF(ISNUMBER(VLOOKUP($C$3,$C$23:$UW$241,LQ1,FALSE()))=TRUE(),VLOOKUP($C$3,$C$23:$UW$241,LQ1,FALSE()),".")</f>
        <v>0.607297599315643</v>
      </c>
      <c r="LR3" s="370" t="n">
        <f aca="false">IF(ISNUMBER(VLOOKUP($C$3,$C$23:$UW$241,LR1,FALSE()))=TRUE(),VLOOKUP($C$3,$C$23:$UW$241,LR1,FALSE()),".")</f>
        <v>0.609212458133698</v>
      </c>
      <c r="LT3" s="352" t="str">
        <f aca="false">VLOOKUP($C$3,$C$23:$UW$241,LT1,FALSE())</f>
        <v>UN &amp; WDI</v>
      </c>
      <c r="LU3" s="371" t="n">
        <f aca="false">IF(ISNUMBER(VLOOKUP($C$3,$C$23:$UW$241,LU1,FALSE()))=TRUE(),VLOOKUP($C$3,$C$23:$UW$241,LU1,FALSE()),".")</f>
        <v>0.505537509918213</v>
      </c>
      <c r="LV3" s="371" t="n">
        <f aca="false">IF(ISNUMBER(VLOOKUP($C$3,$C$23:$UW$241,LV1,FALSE()))=TRUE(),VLOOKUP($C$3,$C$23:$UW$241,LV1,FALSE()),".")</f>
        <v>0.508769929409027</v>
      </c>
      <c r="LW3" s="371" t="n">
        <f aca="false">IF(ISNUMBER(VLOOKUP($C$3,$C$23:$UW$241,LW1,FALSE()))=TRUE(),VLOOKUP($C$3,$C$23:$UW$241,LW1,FALSE()),".")</f>
        <v>0.512753665447235</v>
      </c>
      <c r="LX3" s="371" t="n">
        <f aca="false">IF(ISNUMBER(VLOOKUP($C$3,$C$23:$UW$241,LX1,FALSE()))=TRUE(),VLOOKUP($C$3,$C$23:$UW$241,LX1,FALSE()),".")</f>
        <v>0.517168939113617</v>
      </c>
      <c r="LY3" s="371" t="n">
        <f aca="false">IF(ISNUMBER(VLOOKUP($C$3,$C$23:$UW$241,LY1,FALSE()))=TRUE(),VLOOKUP($C$3,$C$23:$UW$241,LY1,FALSE()),".")</f>
        <v>0.521532952785492</v>
      </c>
      <c r="LZ3" s="371" t="n">
        <f aca="false">IF(ISNUMBER(VLOOKUP($C$3,$C$23:$UW$241,LZ1,FALSE()))=TRUE(),VLOOKUP($C$3,$C$23:$UW$241,LZ1,FALSE()),".")</f>
        <v>0.525620102882385</v>
      </c>
      <c r="MA3" s="371" t="n">
        <f aca="false">IF(ISNUMBER(VLOOKUP($C$3,$C$23:$UW$241,MA1,FALSE()))=TRUE(),VLOOKUP($C$3,$C$23:$UW$241,MA1,FALSE()),".")</f>
        <v>0.52957034111023</v>
      </c>
      <c r="MB3" s="371" t="n">
        <f aca="false">IF(ISNUMBER(VLOOKUP($C$3,$C$23:$UW$241,MB1,FALSE()))=TRUE(),VLOOKUP($C$3,$C$23:$UW$241,MB1,FALSE()),".")</f>
        <v>0.532973825931549</v>
      </c>
      <c r="MC3" s="371" t="n">
        <f aca="false">IF(ISNUMBER(VLOOKUP($C$3,$C$23:$UW$241,MC1,FALSE()))=TRUE(),VLOOKUP($C$3,$C$23:$UW$241,MC1,FALSE()),".")</f>
        <v>0.536115407943726</v>
      </c>
      <c r="MD3" s="371" t="n">
        <f aca="false">IF(ISNUMBER(VLOOKUP($C$3,$C$23:$UW$241,MD1,FALSE()))=TRUE(),VLOOKUP($C$3,$C$23:$UW$241,MD1,FALSE()),".")</f>
        <v>0.539256572723389</v>
      </c>
      <c r="ME3" s="371" t="n">
        <f aca="false">IF(ISNUMBER(VLOOKUP($C$3,$C$23:$UW$241,ME1,FALSE()))=TRUE(),VLOOKUP($C$3,$C$23:$UW$241,ME1,FALSE()),".")</f>
        <v>0.542671144008637</v>
      </c>
      <c r="MF3" s="371" t="n">
        <f aca="false">IF(ISNUMBER(VLOOKUP($C$3,$C$23:$UW$241,MF1,FALSE()))=TRUE(),VLOOKUP($C$3,$C$23:$UW$241,MF1,FALSE()),".")</f>
        <v>0.545279383659363</v>
      </c>
      <c r="MG3" s="371" t="n">
        <f aca="false">IF(ISNUMBER(VLOOKUP($C$3,$C$23:$UW$241,MG1,FALSE()))=TRUE(),VLOOKUP($C$3,$C$23:$UW$241,MG1,FALSE()),".")</f>
        <v>0.548277735710144</v>
      </c>
      <c r="MH3" s="371" t="n">
        <f aca="false">IF(ISNUMBER(VLOOKUP($C$3,$C$23:$UW$241,MH1,FALSE()))=TRUE(),VLOOKUP($C$3,$C$23:$UW$241,MH1,FALSE()),".")</f>
        <v>0.551369428634644</v>
      </c>
      <c r="MI3" s="371" t="n">
        <f aca="false">IF(ISNUMBER(VLOOKUP($C$3,$C$23:$UW$241,MI1,FALSE()))=TRUE(),VLOOKUP($C$3,$C$23:$UW$241,MI1,FALSE()),".")</f>
        <v>0.554082036018372</v>
      </c>
      <c r="MJ3" s="371" t="n">
        <f aca="false">IF(ISNUMBER(VLOOKUP($C$3,$C$23:$UW$241,MJ1,FALSE()))=TRUE(),VLOOKUP($C$3,$C$23:$UW$241,MJ1,FALSE()),".")</f>
        <v>0.556359469890595</v>
      </c>
      <c r="MK3" s="371" t="n">
        <f aca="false">IF(ISNUMBER(VLOOKUP($C$3,$C$23:$UW$241,MK1,FALSE()))=TRUE(),VLOOKUP($C$3,$C$23:$UW$241,MK1,FALSE()),".")</f>
        <v>0.55809485912323</v>
      </c>
      <c r="ML3" s="371" t="n">
        <f aca="false">IF(ISNUMBER(VLOOKUP($C$3,$C$23:$UW$241,ML1,FALSE()))=TRUE(),VLOOKUP($C$3,$C$23:$UW$241,ML1,FALSE()),".")</f>
        <v>0.559462070465088</v>
      </c>
      <c r="MM3" s="371" t="n">
        <f aca="false">IF(ISNUMBER(VLOOKUP($C$3,$C$23:$UW$241,MM1,FALSE()))=TRUE(),VLOOKUP($C$3,$C$23:$UW$241,MM1,FALSE()),".")</f>
        <v>0.560584783554077</v>
      </c>
      <c r="MN3" s="371" t="n">
        <f aca="false">IF(ISNUMBER(VLOOKUP($C$3,$C$23:$UW$241,MN1,FALSE()))=TRUE(),VLOOKUP($C$3,$C$23:$UW$241,MN1,FALSE()),".")</f>
        <v>0.561722934246063</v>
      </c>
      <c r="MO3" s="371" t="n">
        <f aca="false">IF(ISNUMBER(VLOOKUP($C$3,$C$23:$UW$241,MO1,FALSE()))=TRUE(),VLOOKUP($C$3,$C$23:$UW$241,MO1,FALSE()),".")</f>
        <v>0.563018560409546</v>
      </c>
      <c r="MP3" s="371" t="n">
        <f aca="false">IF(ISNUMBER(VLOOKUP($C$3,$C$23:$UW$241,MP1,FALSE()))=TRUE(),VLOOKUP($C$3,$C$23:$UW$241,MP1,FALSE()),".")</f>
        <v>0.564142227172852</v>
      </c>
      <c r="MQ3" s="371" t="n">
        <f aca="false">IF(ISNUMBER(VLOOKUP($C$3,$C$23:$UW$241,MQ1,FALSE()))=TRUE(),VLOOKUP($C$3,$C$23:$UW$241,MQ1,FALSE()),".")</f>
        <v>0.5654336810112</v>
      </c>
      <c r="MR3" s="371" t="n">
        <f aca="false">IF(ISNUMBER(VLOOKUP($C$3,$C$23:$UW$241,MR1,FALSE()))=TRUE(),VLOOKUP($C$3,$C$23:$UW$241,MR1,FALSE()),".")</f>
        <v>0.566879808902741</v>
      </c>
      <c r="MS3" s="371" t="n">
        <f aca="false">IF(ISNUMBER(VLOOKUP($C$3,$C$23:$UW$241,MS1,FALSE()))=TRUE(),VLOOKUP($C$3,$C$23:$UW$241,MS1,FALSE()),".")</f>
        <v>0.568351924419403</v>
      </c>
      <c r="MT3" s="371" t="n">
        <f aca="false">IF(ISNUMBER(VLOOKUP($C$3,$C$23:$UW$241,MT1,FALSE()))=TRUE(),VLOOKUP($C$3,$C$23:$UW$241,MT1,FALSE()),".")</f>
        <v>0.569915115833283</v>
      </c>
      <c r="MU3" s="371" t="n">
        <f aca="false">IF(ISNUMBER(VLOOKUP($C$3,$C$23:$UW$241,MU1,FALSE()))=TRUE(),VLOOKUP($C$3,$C$23:$UW$241,MU1,FALSE()),".")</f>
        <v>0.571339547634125</v>
      </c>
      <c r="MV3" s="371" t="n">
        <f aca="false">IF(ISNUMBER(VLOOKUP($C$3,$C$23:$UW$241,MV1,FALSE()))=TRUE(),VLOOKUP($C$3,$C$23:$UW$241,MV1,FALSE()),".")</f>
        <v>0.572851002216339</v>
      </c>
      <c r="MW3" s="371" t="n">
        <f aca="false">IF(ISNUMBER(VLOOKUP($C$3,$C$23:$UW$241,MW1,FALSE()))=TRUE(),VLOOKUP($C$3,$C$23:$UW$241,MW1,FALSE()),".")</f>
        <v>0.574425637722015</v>
      </c>
      <c r="MX3" s="371" t="n">
        <f aca="false">IF(ISNUMBER(VLOOKUP($C$3,$C$23:$UW$241,MX1,FALSE()))=TRUE(),VLOOKUP($C$3,$C$23:$UW$241,MX1,FALSE()),".")</f>
        <v>0.576062619686127</v>
      </c>
      <c r="MY3" s="371" t="n">
        <f aca="false">IF(ISNUMBER(VLOOKUP($C$3,$C$23:$UW$241,MY1,FALSE()))=TRUE(),VLOOKUP($C$3,$C$23:$UW$241,MY1,FALSE()),".")</f>
        <v>0.577768921852112</v>
      </c>
      <c r="MZ3" s="371" t="n">
        <f aca="false">IF(ISNUMBER(VLOOKUP($C$3,$C$23:$UW$241,MZ1,FALSE()))=TRUE(),VLOOKUP($C$3,$C$23:$UW$241,MZ1,FALSE()),".")</f>
        <v>0.579276919364929</v>
      </c>
      <c r="NA3" s="371" t="n">
        <f aca="false">IF(ISNUMBER(VLOOKUP($C$3,$C$23:$UW$241,NA1,FALSE()))=TRUE(),VLOOKUP($C$3,$C$23:$UW$241,NA1,FALSE()),".")</f>
        <v>0.580870926380158</v>
      </c>
      <c r="NB3" s="371" t="n">
        <f aca="false">IF(ISNUMBER(VLOOKUP($C$3,$C$23:$UW$241,NB1,FALSE()))=TRUE(),VLOOKUP($C$3,$C$23:$UW$241,NB1,FALSE()),".")</f>
        <v>0.582502543926239</v>
      </c>
      <c r="NC3" s="371" t="n">
        <f aca="false">IF(ISNUMBER(VLOOKUP($C$3,$C$23:$UW$241,NC1,FALSE()))=TRUE(),VLOOKUP($C$3,$C$23:$UW$241,NC1,FALSE()),".")</f>
        <v>0.584068477153778</v>
      </c>
      <c r="ND3" s="371" t="n">
        <f aca="false">IF(ISNUMBER(VLOOKUP($C$3,$C$23:$UW$241,ND1,FALSE()))=TRUE(),VLOOKUP($C$3,$C$23:$UW$241,ND1,FALSE()),".")</f>
        <v>0.58561897277832</v>
      </c>
      <c r="NE3" s="352"/>
      <c r="NG3" s="352" t="str">
        <f aca="false">VLOOKUP($C$3,$C$23:$UW$241,NG1,FALSE())</f>
        <v>UN &amp; WDI</v>
      </c>
      <c r="NH3" s="372" t="n">
        <f aca="false">IF(ISNUMBER(VLOOKUP($C$3,$C$23:$UW$241,NH1,FALSE()))=TRUE(),VLOOKUP($C$3,$C$23:$UW$241,NH1,FALSE()),".")</f>
        <v>0.405904442071915</v>
      </c>
      <c r="NI3" s="372" t="n">
        <f aca="false">IF(ISNUMBER(VLOOKUP($C$3,$C$23:$UW$241,NI1,FALSE()))=TRUE(),VLOOKUP($C$3,$C$23:$UW$241,NI1,FALSE()),".")</f>
        <v>0.408549815416336</v>
      </c>
      <c r="NJ3" s="372" t="n">
        <f aca="false">IF(ISNUMBER(VLOOKUP($C$3,$C$23:$UW$241,NJ1,FALSE()))=TRUE(),VLOOKUP($C$3,$C$23:$UW$241,NJ1,FALSE()),".")</f>
        <v>0.411768555641174</v>
      </c>
      <c r="NK3" s="372" t="n">
        <f aca="false">IF(ISNUMBER(VLOOKUP($C$3,$C$23:$UW$241,NK1,FALSE()))=TRUE(),VLOOKUP($C$3,$C$23:$UW$241,NK1,FALSE()),".")</f>
        <v>0.415407091379166</v>
      </c>
      <c r="NL3" s="372" t="n">
        <f aca="false">IF(ISNUMBER(VLOOKUP($C$3,$C$23:$UW$241,NL1,FALSE()))=TRUE(),VLOOKUP($C$3,$C$23:$UW$241,NL1,FALSE()),".")</f>
        <v>0.419227838516235</v>
      </c>
      <c r="NM3" s="372" t="n">
        <f aca="false">IF(ISNUMBER(VLOOKUP($C$3,$C$23:$UW$241,NM1,FALSE()))=TRUE(),VLOOKUP($C$3,$C$23:$UW$241,NM1,FALSE()),".")</f>
        <v>0.423139691352844</v>
      </c>
      <c r="NN3" s="372" t="n">
        <f aca="false">IF(ISNUMBER(VLOOKUP($C$3,$C$23:$UW$241,NN1,FALSE()))=TRUE(),VLOOKUP($C$3,$C$23:$UW$241,NN1,FALSE()),".")</f>
        <v>0.427197307348251</v>
      </c>
      <c r="NO3" s="372" t="n">
        <f aca="false">IF(ISNUMBER(VLOOKUP($C$3,$C$23:$UW$241,NO1,FALSE()))=TRUE(),VLOOKUP($C$3,$C$23:$UW$241,NO1,FALSE()),".")</f>
        <v>0.431124806404114</v>
      </c>
      <c r="NP3" s="372" t="n">
        <f aca="false">IF(ISNUMBER(VLOOKUP($C$3,$C$23:$UW$241,NP1,FALSE()))=TRUE(),VLOOKUP($C$3,$C$23:$UW$241,NP1,FALSE()),".")</f>
        <v>0.434932351112366</v>
      </c>
      <c r="NQ3" s="372" t="n">
        <f aca="false">IF(ISNUMBER(VLOOKUP($C$3,$C$23:$UW$241,NQ1,FALSE()))=TRUE(),VLOOKUP($C$3,$C$23:$UW$241,NQ1,FALSE()),".")</f>
        <v>0.438907206058502</v>
      </c>
      <c r="NR3" s="372" t="n">
        <f aca="false">IF(ISNUMBER(VLOOKUP($C$3,$C$23:$UW$241,NR1,FALSE()))=TRUE(),VLOOKUP($C$3,$C$23:$UW$241,NR1,FALSE()),".")</f>
        <v>0.442940026521683</v>
      </c>
      <c r="NS3" s="372" t="n">
        <f aca="false">IF(ISNUMBER(VLOOKUP($C$3,$C$23:$UW$241,NS1,FALSE()))=TRUE(),VLOOKUP($C$3,$C$23:$UW$241,NS1,FALSE()),".")</f>
        <v>0.446279466152191</v>
      </c>
      <c r="NT3" s="372" t="n">
        <f aca="false">IF(ISNUMBER(VLOOKUP($C$3,$C$23:$UW$241,NT1,FALSE()))=TRUE(),VLOOKUP($C$3,$C$23:$UW$241,NT1,FALSE()),".")</f>
        <v>0.449892908334732</v>
      </c>
      <c r="NU3" s="372" t="n">
        <f aca="false">IF(ISNUMBER(VLOOKUP($C$3,$C$23:$UW$241,NU1,FALSE()))=TRUE(),VLOOKUP($C$3,$C$23:$UW$241,NU1,FALSE()),".")</f>
        <v>0.453665524721146</v>
      </c>
      <c r="NV3" s="372" t="n">
        <f aca="false">IF(ISNUMBER(VLOOKUP($C$3,$C$23:$UW$241,NV1,FALSE()))=TRUE(),VLOOKUP($C$3,$C$23:$UW$241,NV1,FALSE()),".")</f>
        <v>0.457405924797058</v>
      </c>
      <c r="NW3" s="372" t="n">
        <f aca="false">IF(ISNUMBER(VLOOKUP($C$3,$C$23:$UW$241,NW1,FALSE()))=TRUE(),VLOOKUP($C$3,$C$23:$UW$241,NW1,FALSE()),".")</f>
        <v>0.461029350757599</v>
      </c>
      <c r="NX3" s="372" t="n">
        <f aca="false">IF(ISNUMBER(VLOOKUP($C$3,$C$23:$UW$241,NX1,FALSE()))=TRUE(),VLOOKUP($C$3,$C$23:$UW$241,NX1,FALSE()),".")</f>
        <v>0.464438676834106</v>
      </c>
      <c r="NY3" s="372" t="n">
        <f aca="false">IF(ISNUMBER(VLOOKUP($C$3,$C$23:$UW$241,NY1,FALSE()))=TRUE(),VLOOKUP($C$3,$C$23:$UW$241,NY1,FALSE()),".")</f>
        <v>0.467745065689087</v>
      </c>
      <c r="NZ3" s="372" t="n">
        <f aca="false">IF(ISNUMBER(VLOOKUP($C$3,$C$23:$UW$241,NZ1,FALSE()))=TRUE(),VLOOKUP($C$3,$C$23:$UW$241,NZ1,FALSE()),".")</f>
        <v>0.470970183610916</v>
      </c>
      <c r="OA3" s="372" t="n">
        <f aca="false">IF(ISNUMBER(VLOOKUP($C$3,$C$23:$UW$241,OA1,FALSE()))=TRUE(),VLOOKUP($C$3,$C$23:$UW$241,OA1,FALSE()),".")</f>
        <v>0.473949074745178</v>
      </c>
      <c r="OB3" s="372" t="n">
        <f aca="false">IF(ISNUMBER(VLOOKUP($C$3,$C$23:$UW$241,OB1,FALSE()))=TRUE(),VLOOKUP($C$3,$C$23:$UW$241,OB1,FALSE()),".")</f>
        <v>0.476733267307282</v>
      </c>
      <c r="OC3" s="372" t="n">
        <f aca="false">IF(ISNUMBER(VLOOKUP($C$3,$C$23:$UW$241,OC1,FALSE()))=TRUE(),VLOOKUP($C$3,$C$23:$UW$241,OC1,FALSE()),".")</f>
        <v>0.478947550058365</v>
      </c>
      <c r="OD3" s="372" t="n">
        <f aca="false">IF(ISNUMBER(VLOOKUP($C$3,$C$23:$UW$241,OD1,FALSE()))=TRUE(),VLOOKUP($C$3,$C$23:$UW$241,OD1,FALSE()),".")</f>
        <v>0.480990946292877</v>
      </c>
      <c r="OE3" s="372" t="n">
        <f aca="false">IF(ISNUMBER(VLOOKUP($C$3,$C$23:$UW$241,OE1,FALSE()))=TRUE(),VLOOKUP($C$3,$C$23:$UW$241,OE1,FALSE()),".")</f>
        <v>0.482974529266357</v>
      </c>
      <c r="OF3" s="372" t="n">
        <f aca="false">IF(ISNUMBER(VLOOKUP($C$3,$C$23:$UW$241,OF1,FALSE()))=TRUE(),VLOOKUP($C$3,$C$23:$UW$241,OF1,FALSE()),".")</f>
        <v>0.48491781949997</v>
      </c>
      <c r="OG3" s="372" t="n">
        <f aca="false">IF(ISNUMBER(VLOOKUP($C$3,$C$23:$UW$241,OG1,FALSE()))=TRUE(),VLOOKUP($C$3,$C$23:$UW$241,OG1,FALSE()),".")</f>
        <v>0.486980676651001</v>
      </c>
      <c r="OH3" s="372" t="n">
        <f aca="false">IF(ISNUMBER(VLOOKUP($C$3,$C$23:$UW$241,OH1,FALSE()))=TRUE(),VLOOKUP($C$3,$C$23:$UW$241,OH1,FALSE()),".")</f>
        <v>0.488842487335205</v>
      </c>
      <c r="OI3" s="372" t="n">
        <f aca="false">IF(ISNUMBER(VLOOKUP($C$3,$C$23:$UW$241,OI1,FALSE()))=TRUE(),VLOOKUP($C$3,$C$23:$UW$241,OI1,FALSE()),".")</f>
        <v>0.490849852561951</v>
      </c>
      <c r="OJ3" s="372" t="n">
        <f aca="false">IF(ISNUMBER(VLOOKUP($C$3,$C$23:$UW$241,OJ1,FALSE()))=TRUE(),VLOOKUP($C$3,$C$23:$UW$241,OJ1,FALSE()),".")</f>
        <v>0.492947280406952</v>
      </c>
      <c r="OK3" s="372" t="n">
        <f aca="false">IF(ISNUMBER(VLOOKUP($C$3,$C$23:$UW$241,OK1,FALSE()))=TRUE(),VLOOKUP($C$3,$C$23:$UW$241,OK1,FALSE()),".")</f>
        <v>0.495126992464066</v>
      </c>
      <c r="OL3" s="372" t="n">
        <f aca="false">IF(ISNUMBER(VLOOKUP($C$3,$C$23:$UW$241,OL1,FALSE()))=TRUE(),VLOOKUP($C$3,$C$23:$UW$241,OL1,FALSE()),".")</f>
        <v>0.497453689575195</v>
      </c>
      <c r="OM3" s="372" t="n">
        <f aca="false">IF(ISNUMBER(VLOOKUP($C$3,$C$23:$UW$241,OM1,FALSE()))=TRUE(),VLOOKUP($C$3,$C$23:$UW$241,OM1,FALSE()),".")</f>
        <v>0.49948513507843</v>
      </c>
      <c r="ON3" s="372" t="n">
        <f aca="false">IF(ISNUMBER(VLOOKUP($C$3,$C$23:$UW$241,ON1,FALSE()))=TRUE(),VLOOKUP($C$3,$C$23:$UW$241,ON1,FALSE()),".")</f>
        <v>0.501702129840851</v>
      </c>
      <c r="OO3" s="372" t="n">
        <f aca="false">IF(ISNUMBER(VLOOKUP($C$3,$C$23:$UW$241,OO1,FALSE()))=TRUE(),VLOOKUP($C$3,$C$23:$UW$241,OO1,FALSE()),".")</f>
        <v>0.503971874713898</v>
      </c>
      <c r="OP3" s="372" t="n">
        <f aca="false">IF(ISNUMBER(VLOOKUP($C$3,$C$23:$UW$241,OP1,FALSE()))=TRUE(),VLOOKUP($C$3,$C$23:$UW$241,OP1,FALSE()),".")</f>
        <v>0.506342351436615</v>
      </c>
      <c r="OQ3" s="372" t="n">
        <f aca="false">IF(ISNUMBER(VLOOKUP($C$3,$C$23:$UW$241,OQ1,FALSE()))=TRUE(),VLOOKUP($C$3,$C$23:$UW$241,OQ1,FALSE()),".")</f>
        <v>0.508678197860718</v>
      </c>
      <c r="OR3" s="352" t="str">
        <f aca="false">IF(ISNUMBER(VLOOKUP($C$3,$C$23:$UW$241,OR1,FALSE()))=TRUE(),VLOOKUP($C$3,$C$23:$UW$241,OR1,FALSE()),".")</f>
        <v>.</v>
      </c>
      <c r="OS3" s="352" t="str">
        <f aca="false">IF(ISNUMBER(VLOOKUP($C$3,$C$23:$UW$241,OS1,FALSE()))=TRUE(),VLOOKUP($C$3,$C$23:$UW$241,OS1,FALSE()),".")</f>
        <v>.</v>
      </c>
      <c r="OT3" s="373" t="n">
        <f aca="false">IF(ISNUMBER(VLOOKUP($C$3,$C$23:$UW$241,OT1,FALSE()))=TRUE(),VLOOKUP($C$3,$C$23:$UW$241,OT1,FALSE()),".")</f>
        <v>0.795599975585938</v>
      </c>
      <c r="OU3" s="373" t="n">
        <f aca="false">IF(ISNUMBER(VLOOKUP($C$3,$C$23:$UW$241,OU1,FALSE()))=TRUE(),VLOOKUP($C$3,$C$23:$UW$241,OU1,FALSE()),".")</f>
        <v>0.796640014648438</v>
      </c>
      <c r="OV3" s="373" t="n">
        <f aca="false">IF(ISNUMBER(VLOOKUP($C$3,$C$23:$UW$241,OV1,FALSE()))=TRUE(),VLOOKUP($C$3,$C$23:$UW$241,OV1,FALSE()),".")</f>
        <v>0.797379989624023</v>
      </c>
      <c r="OW3" s="373" t="n">
        <f aca="false">IF(ISNUMBER(VLOOKUP($C$3,$C$23:$UW$241,OW1,FALSE()))=TRUE(),VLOOKUP($C$3,$C$23:$UW$241,OW1,FALSE()),".")</f>
        <v>0.797939987182617</v>
      </c>
      <c r="OX3" s="373" t="n">
        <f aca="false">IF(ISNUMBER(VLOOKUP($C$3,$C$23:$UW$241,OX1,FALSE()))=TRUE(),VLOOKUP($C$3,$C$23:$UW$241,OX1,FALSE()),".")</f>
        <v>0.798310012817383</v>
      </c>
      <c r="OY3" s="373" t="n">
        <f aca="false">IF(ISNUMBER(VLOOKUP($C$3,$C$23:$UW$241,OY1,FALSE()))=TRUE(),VLOOKUP($C$3,$C$23:$UW$241,OY1,FALSE()),".")</f>
        <v>0.793430023193359</v>
      </c>
      <c r="OZ3" s="373" t="n">
        <f aca="false">IF(ISNUMBER(VLOOKUP($C$3,$C$23:$UW$241,OZ1,FALSE()))=TRUE(),VLOOKUP($C$3,$C$23:$UW$241,OZ1,FALSE()),".")</f>
        <v>0.788369979858398</v>
      </c>
      <c r="PA3" s="373" t="n">
        <f aca="false">IF(ISNUMBER(VLOOKUP($C$3,$C$23:$UW$241,PA1,FALSE()))=TRUE(),VLOOKUP($C$3,$C$23:$UW$241,PA1,FALSE()),".")</f>
        <v>0.783109970092773</v>
      </c>
      <c r="PB3" s="373" t="n">
        <f aca="false">IF(ISNUMBER(VLOOKUP($C$3,$C$23:$UW$241,PB1,FALSE()))=TRUE(),VLOOKUP($C$3,$C$23:$UW$241,PB1,FALSE()),".")</f>
        <v>0.777590026855469</v>
      </c>
      <c r="PC3" s="373" t="n">
        <f aca="false">IF(ISNUMBER(VLOOKUP($C$3,$C$23:$UW$241,PC1,FALSE()))=TRUE(),VLOOKUP($C$3,$C$23:$UW$241,PC1,FALSE()),".")</f>
        <v>0.771800003051758</v>
      </c>
      <c r="PD3" s="373" t="n">
        <f aca="false">IF(ISNUMBER(VLOOKUP($C$3,$C$23:$UW$241,PD1,FALSE()))=TRUE(),VLOOKUP($C$3,$C$23:$UW$241,PD1,FALSE()),".")</f>
        <v>0.76629997253418</v>
      </c>
      <c r="PE3" s="373" t="n">
        <f aca="false">IF(ISNUMBER(VLOOKUP($C$3,$C$23:$UW$241,PE1,FALSE()))=TRUE(),VLOOKUP($C$3,$C$23:$UW$241,PE1,FALSE()),".")</f>
        <v>0.760670013427734</v>
      </c>
      <c r="PF3" s="373" t="n">
        <f aca="false">IF(ISNUMBER(VLOOKUP($C$3,$C$23:$UW$241,PF1,FALSE()))=TRUE(),VLOOKUP($C$3,$C$23:$UW$241,PF1,FALSE()),".")</f>
        <v>0.760100021362305</v>
      </c>
      <c r="PG3" s="373" t="n">
        <f aca="false">IF(ISNUMBER(VLOOKUP($C$3,$C$23:$UW$241,PG1,FALSE()))=TRUE(),VLOOKUP($C$3,$C$23:$UW$241,PG1,FALSE()),".")</f>
        <v>0.759209976196289</v>
      </c>
      <c r="PH3" s="373" t="n">
        <f aca="false">IF(ISNUMBER(VLOOKUP($C$3,$C$23:$UW$241,PH1,FALSE()))=TRUE(),VLOOKUP($C$3,$C$23:$UW$241,PH1,FALSE()),".")</f>
        <v>0.75802001953125</v>
      </c>
      <c r="PI3" s="373" t="n">
        <f aca="false">IF(ISNUMBER(VLOOKUP($C$3,$C$23:$UW$241,PI1,FALSE()))=TRUE(),VLOOKUP($C$3,$C$23:$UW$241,PI1,FALSE()),".")</f>
        <v>0.756750030517578</v>
      </c>
      <c r="PJ3" s="373" t="n">
        <f aca="false">IF(ISNUMBER(VLOOKUP($C$3,$C$23:$UW$241,PJ1,FALSE()))=TRUE(),VLOOKUP($C$3,$C$23:$UW$241,PJ1,FALSE()),".")</f>
        <v>0.755059967041016</v>
      </c>
      <c r="PK3" s="373" t="n">
        <f aca="false">IF(ISNUMBER(VLOOKUP($C$3,$C$23:$UW$241,PK1,FALSE()))=TRUE(),VLOOKUP($C$3,$C$23:$UW$241,PK1,FALSE()),".")</f>
        <v>0.753130035400391</v>
      </c>
      <c r="PL3" s="373" t="n">
        <f aca="false">IF(ISNUMBER(VLOOKUP($C$3,$C$23:$UW$241,PL1,FALSE()))=TRUE(),VLOOKUP($C$3,$C$23:$UW$241,PL1,FALSE()),".")</f>
        <v>0.752590026855469</v>
      </c>
      <c r="PM3" s="373" t="str">
        <f aca="false">IF(ISNUMBER(VLOOKUP($C$3,$C$23:$UW$241,PM1,FALSE()))=TRUE(),VLOOKUP($C$3,$C$23:$UW$241,PM1,FALSE()),".")</f>
        <v>.</v>
      </c>
      <c r="PQ3" s="373" t="n">
        <f aca="false">IF(ISNUMBER(VLOOKUP($C$3,$C$23:$UW$241,PQ1,FALSE()))=TRUE(),VLOOKUP($C$3,$C$23:$UW$241,PQ1,FALSE()),".")</f>
        <v>-0.000717276183422655</v>
      </c>
      <c r="PU3" s="352" t="str">
        <f aca="false">IF(ISNUMBER(VLOOKUP($C$3,$C$23:$UW$241,PU1,FALSE()))=TRUE(),VLOOKUP($C$3,$C$23:$UW$241,PU1,FALSE()),".")</f>
        <v>.</v>
      </c>
      <c r="PV3" s="352" t="str">
        <f aca="false">IF(ISNUMBER(VLOOKUP($C$3,$C$23:$UW$241,PV1,FALSE()))=TRUE(),VLOOKUP($C$3,$C$23:$UW$241,PV1,FALSE()),".")</f>
        <v>.</v>
      </c>
      <c r="PW3" s="352" t="str">
        <f aca="false">IF(ISNUMBER(VLOOKUP($C$3,$C$23:$UW$241,PW1,FALSE()))=TRUE(),VLOOKUP($C$3,$C$23:$UW$241,PW1,FALSE()),".")</f>
        <v>.</v>
      </c>
      <c r="PX3" s="352" t="str">
        <f aca="false">IF(ISNUMBER(VLOOKUP($C$3,$C$23:$UW$241,PX1,FALSE()))=TRUE(),VLOOKUP($C$3,$C$23:$UW$241,PX1,FALSE()),".")</f>
        <v>.</v>
      </c>
      <c r="PZ3" s="352" t="n">
        <f aca="false">IF(ISNUMBER(VLOOKUP($C$3,$C$23:$UW$241,PZ1,FALSE()))=TRUE(),VLOOKUP($C$3,$C$23:$UW$241,PZ1,FALSE()),".")</f>
        <v>0.571</v>
      </c>
      <c r="QA3" s="352" t="n">
        <f aca="false">IF(ISNUMBER(VLOOKUP($C$3,$C$23:$UW$241,QA1,FALSE()))=TRUE(),VLOOKUP($C$3,$C$23:$UW$241,QA1,FALSE()),".")</f>
        <v>2015</v>
      </c>
      <c r="QB3" s="352" t="str">
        <f aca="false">VLOOKUP($C$3,$C$23:$UW$241,QB1,FALSE())</f>
        <v>WDI</v>
      </c>
      <c r="QD3" s="352" t="n">
        <f aca="false">IF(ISNUMBER(VLOOKUP($C$3,$C$23:$UW$241,QD1,FALSE()))=TRUE(),VLOOKUP($C$3,$C$23:$UW$241,QD1,FALSE()),".")</f>
        <v>0.587</v>
      </c>
      <c r="QE3" s="352" t="n">
        <f aca="false">IF(ISNUMBER(VLOOKUP($C$3,$C$23:$UW$241,QE1,FALSE()))=TRUE(),VLOOKUP($C$3,$C$23:$UW$241,QE1,FALSE()),".")</f>
        <v>2015</v>
      </c>
      <c r="QF3" s="352" t="str">
        <f aca="false">VLOOKUP($C$3,$C$23:$UW$241,QF1,FALSE())</f>
        <v>WDI</v>
      </c>
      <c r="QH3" s="352" t="n">
        <f aca="false">IF(ISNUMBER(VLOOKUP($C$3,$C$23:$UW$241,QH1,FALSE()))=TRUE(),VLOOKUP($C$3,$C$23:$UW$241,QH1,FALSE()),".")</f>
        <v>0.754</v>
      </c>
      <c r="QI3" s="352" t="n">
        <f aca="false">IF(ISNUMBER(VLOOKUP($C$3,$C$23:$UW$241,QI1,FALSE()))=TRUE(),VLOOKUP($C$3,$C$23:$UW$241,QI1,FALSE()),".")</f>
        <v>2015</v>
      </c>
      <c r="QJ3" s="352" t="str">
        <f aca="false">VLOOKUP($C$3,$C$23:$UW$241,QJ1,FALSE())</f>
        <v>WDI</v>
      </c>
      <c r="QL3" s="352" t="n">
        <f aca="false">IF(ISNUMBER(VLOOKUP($C$3,$C$23:$UW$241,QL1,FALSE()))=TRUE(),VLOOKUP($C$3,$C$23:$UW$241,QL1,FALSE()),".")</f>
        <v>0.881</v>
      </c>
      <c r="QM3" s="352" t="n">
        <f aca="false">VLOOKUP($C$3,$C$23:$UW$241,QM1,FALSE())</f>
        <v>2015</v>
      </c>
      <c r="QN3" s="352" t="str">
        <f aca="false">VLOOKUP($C$3,$C$23:$UW$241,QN1,FALSE())</f>
        <v>WDI</v>
      </c>
      <c r="QP3" s="352" t="n">
        <f aca="false">IF(ISNUMBER(VLOOKUP($C$3,$C$23:$UW$241,QP1,FALSE()))=TRUE(),VLOOKUP($C$3,$C$23:$UW$241,QP1,FALSE()),".")</f>
        <v>0.544</v>
      </c>
      <c r="QQ3" s="352" t="n">
        <f aca="false">IF(ISNUMBER(VLOOKUP($C$3,$C$23:$UW$241,QQ1,FALSE()))=TRUE(),VLOOKUP($C$3,$C$23:$UW$241,QQ1,FALSE()),".")</f>
        <v>2015</v>
      </c>
      <c r="QR3" s="352" t="str">
        <f aca="false">VLOOKUP($C$3,$C$23:$UW$241,QR1,FALSE())</f>
        <v>WDI</v>
      </c>
      <c r="QS3" s="374"/>
      <c r="QT3" s="354" t="str">
        <f aca="false">VLOOKUP($C$3,$C$23:$UW$241,QT1,FALSE())</f>
        <v>MFMOD</v>
      </c>
      <c r="QU3" s="365" t="n">
        <f aca="false">IF(ISNUMBER(VLOOKUP($C$3,$C$23:$UW$241,QU1,FALSE()))=TRUE(),VLOOKUP($C$3,$C$23:$UW$241,QU1,FALSE()),".")</f>
        <v>0.286946207284927</v>
      </c>
      <c r="QV3" s="365" t="n">
        <f aca="false">IF(ISNUMBER(VLOOKUP($C$3,$C$23:$UW$241,QV1,FALSE()))=TRUE(),VLOOKUP($C$3,$C$23:$UW$241,QV1,FALSE()),".")</f>
        <v>0.306029796600342</v>
      </c>
      <c r="QW3" s="365" t="n">
        <f aca="false">IF(ISNUMBER(VLOOKUP($C$3,$C$23:$UW$241,QW1,FALSE()))=TRUE(),VLOOKUP($C$3,$C$23:$UW$241,QW1,FALSE()),".")</f>
        <v>0.324981987476349</v>
      </c>
      <c r="QX3" s="365" t="n">
        <f aca="false">IF(ISNUMBER(VLOOKUP($C$3,$C$23:$UW$241,QX1,FALSE()))=TRUE(),VLOOKUP($C$3,$C$23:$UW$241,QX1,FALSE()),".")</f>
        <v>0.378391444683075</v>
      </c>
      <c r="QY3" s="365" t="n">
        <f aca="false">IF(ISNUMBER(VLOOKUP($C$3,$C$23:$UW$241,QY1,FALSE()))=TRUE(),VLOOKUP($C$3,$C$23:$UW$241,QY1,FALSE()),".")</f>
        <v>0.345953792333603</v>
      </c>
      <c r="QZ3" s="357"/>
      <c r="RA3" s="357"/>
      <c r="RB3" s="365" t="n">
        <f aca="false">IF(ISNUMBER(VLOOKUP($C$3,$C$23:$UW$241,RB1,FALSE()))=TRUE(),VLOOKUP($C$3,$C$23:$UW$241,RB1,FALSE()),".")</f>
        <v>0.320361793041229</v>
      </c>
      <c r="RC3" s="365" t="n">
        <f aca="false">IF(ISNUMBER(VLOOKUP($C$3,$C$23:$UW$241,RC1,FALSE()))=TRUE(),VLOOKUP($C$3,$C$23:$UW$241,RC1,FALSE()),".")</f>
        <v>0.320361793041229</v>
      </c>
      <c r="RD3" s="365" t="n">
        <f aca="false">IF(ISNUMBER(VLOOKUP($C$3,$C$23:$UW$241,RD1,FALSE()))=TRUE(),VLOOKUP($C$3,$C$23:$UW$241,RD1,FALSE()),".")</f>
        <v>0.320361793041229</v>
      </c>
      <c r="RE3" s="365" t="n">
        <f aca="false">IF(ISNUMBER(VLOOKUP($C$3,$C$23:$UW$241,RE1,FALSE()))=TRUE(),VLOOKUP($C$3,$C$23:$UW$241,RE1,FALSE()),".")</f>
        <v>0.369097977876663</v>
      </c>
      <c r="RF3" s="365" t="n">
        <f aca="false">VLOOKUP($C$3,$C$23:$UW$241,RF1,FALSE())</f>
        <v>0.357564836740494</v>
      </c>
      <c r="RG3" s="365" t="str">
        <f aca="false">VLOOKUP($C$3,$C$23:$UW$241,RG1,FALSE())</f>
        <v>WDI</v>
      </c>
      <c r="RH3" s="357"/>
      <c r="RI3" s="357"/>
      <c r="RJ3" s="363" t="n">
        <f aca="false">IF(ISNUMBER(VLOOKUP($C$3,$C$23:$UW$241,RJ1,FALSE()))=TRUE(),VLOOKUP($C$3,$C$23:$UW$241,RJ1,FALSE()),".")</f>
        <v>0.0566620789468288</v>
      </c>
      <c r="RK3" s="363" t="n">
        <f aca="false">IF(ISNUMBER(VLOOKUP($C$3,$C$23:$UW$241,RK1,FALSE()))=TRUE(),VLOOKUP($C$3,$C$23:$UW$241,RK1,FALSE()),".")</f>
        <v>0.0576016642153263</v>
      </c>
      <c r="RL3" s="363" t="n">
        <f aca="false">IF(ISNUMBER(VLOOKUP($C$3,$C$23:$UW$241,RL1,FALSE()))=TRUE(),VLOOKUP($C$3,$C$23:$UW$241,RL1,FALSE()),".")</f>
        <v>0.0474816486239433</v>
      </c>
      <c r="RM3" s="363" t="n">
        <f aca="false">IF(ISNUMBER(VLOOKUP($C$3,$C$23:$UW$241,RM1,FALSE()))=TRUE(),VLOOKUP($C$3,$C$23:$UW$241,RM1,FALSE()),".")</f>
        <v>0.0308346040546894</v>
      </c>
      <c r="RN3" s="363" t="n">
        <f aca="false">IF(ISNUMBER(VLOOKUP($C$3,$C$23:$UW$241,RN1,FALSE()))=TRUE(),VLOOKUP($C$3,$C$23:$UW$241,RN1,FALSE()),".")</f>
        <v>0.0143142081797123</v>
      </c>
      <c r="RO3" s="363" t="str">
        <f aca="false">VLOOKUP($C$3,$C$23:$UW$241,RO1,FALSE())</f>
        <v>MFMOD</v>
      </c>
      <c r="RP3" s="357"/>
      <c r="RQ3" s="357"/>
      <c r="RR3" s="375" t="n">
        <f aca="false">IF(ISNUMBER(VLOOKUP($C$3,$C$23:$UW$241,RR1,FALSE()))=TRUE(),VLOOKUP($C$3,$C$23:$UW$241,RR1,FALSE()),".")</f>
        <v>0.0566617213189602</v>
      </c>
      <c r="RS3" s="375" t="n">
        <f aca="false">IF(ISNUMBER(VLOOKUP($C$3,$C$23:$UW$241,RS1,FALSE()))=TRUE(),VLOOKUP($C$3,$C$23:$UW$241,RS1,FALSE()),".")</f>
        <v>0.057601198554039</v>
      </c>
      <c r="RT3" s="375" t="n">
        <f aca="false">IF(ISNUMBER(VLOOKUP($C$3,$C$23:$UW$241,RT1,FALSE()))=TRUE(),VLOOKUP($C$3,$C$23:$UW$241,RT1,FALSE()),".")</f>
        <v>0.0474809445440769</v>
      </c>
      <c r="RU3" s="375" t="n">
        <f aca="false">IF(ISNUMBER(VLOOKUP($C$3,$C$23:$UW$241,RU1,FALSE()))=TRUE(),VLOOKUP($C$3,$C$23:$UW$241,RU1,FALSE()),".")</f>
        <v>0.0308331940323114</v>
      </c>
      <c r="RV3" s="375" t="n">
        <f aca="false">IF(ISNUMBER(VLOOKUP($C$3,$C$23:$UW$241,RV1,FALSE()))=TRUE(),VLOOKUP($C$3,$C$23:$UW$241,RV1,FALSE()),".")</f>
        <v>0.0143148964270949</v>
      </c>
      <c r="RW3" s="375" t="str">
        <f aca="false">VLOOKUP($C$3,$C$23:$UW$241,RW1,FALSE())</f>
        <v>WDI</v>
      </c>
      <c r="RX3" s="375"/>
      <c r="RY3" s="357"/>
      <c r="RZ3" s="357"/>
      <c r="SA3" s="376" t="n">
        <f aca="false">IF(ISNUMBER(VLOOKUP($C$3,$C$23:$UW$241,SA1,FALSE()))=TRUE(),VLOOKUP($C$3,$C$23:$UW$241,SA1,FALSE()),".")</f>
        <v>0.0280779916793108</v>
      </c>
      <c r="SB3" s="376" t="n">
        <f aca="false">IF(ISNUMBER(VLOOKUP($C$3,$C$23:$UW$241,SB1,FALSE()))=TRUE(),VLOOKUP($C$3,$C$23:$UW$241,SB1,FALSE()),".")</f>
        <v>0.028557701036334</v>
      </c>
      <c r="SC3" s="376" t="n">
        <f aca="false">IF(ISNUMBER(VLOOKUP($C$3,$C$23:$UW$241,SC1,FALSE()))=TRUE(),VLOOKUP($C$3,$C$23:$UW$241,SC1,FALSE()),".")</f>
        <v>0.0176317263394594</v>
      </c>
      <c r="SD3" s="376" t="n">
        <f aca="false">IF(ISNUMBER(VLOOKUP($C$3,$C$23:$UW$241,SD1,FALSE()))=TRUE(),VLOOKUP($C$3,$C$23:$UW$241,SD1,FALSE()),".")</f>
        <v>0.000967031402979046</v>
      </c>
      <c r="SE3" s="376" t="n">
        <f aca="false">VLOOKUP($C$3,$C$23:$UW$241,SE1,FALSE())</f>
        <v>-0.0152297103777528</v>
      </c>
      <c r="SF3" s="376" t="str">
        <f aca="false">VLOOKUP($C$3,$C$23:$UW$241,SF1,FALSE())</f>
        <v>MFMOD</v>
      </c>
      <c r="SG3" s="376"/>
      <c r="SH3" s="357"/>
      <c r="SI3" s="357"/>
      <c r="SJ3" s="365" t="n">
        <f aca="false">IF(ISNUMBER(VLOOKUP($C$3,$C$23:$UW$241,SJ1,FALSE()))=TRUE(),VLOOKUP($C$3,$C$23:$UW$241,SJ1,FALSE()),".")</f>
        <v>0.0283578243106604</v>
      </c>
      <c r="SK3" s="365" t="n">
        <f aca="false">IF(ISNUMBER(VLOOKUP($C$3,$C$23:$UW$241,SK1,FALSE()))=TRUE(),VLOOKUP($C$3,$C$23:$UW$241,SK1,FALSE()),".")</f>
        <v>0.0285425167530775</v>
      </c>
      <c r="SL3" s="365" t="n">
        <f aca="false">IF(ISNUMBER(VLOOKUP($C$3,$C$23:$UW$241,SL1,FALSE()))=TRUE(),VLOOKUP($C$3,$C$23:$UW$241,SL1,FALSE()),".")</f>
        <v>0.0173551272600889</v>
      </c>
      <c r="SM3" s="365" t="n">
        <f aca="false">IF(ISNUMBER(VLOOKUP($C$3,$C$23:$UW$241,SM1,FALSE()))=TRUE(),VLOOKUP($C$3,$C$23:$UW$241,SM1,FALSE()),".")</f>
        <v>0.00117923913057894</v>
      </c>
      <c r="SN3" s="365" t="n">
        <f aca="false">IF(ISNUMBER(VLOOKUP($C$3,$C$23:$UW$241,SN1,FALSE()))=TRUE(),VLOOKUP($C$3,$C$23:$UW$241,SN1,FALSE()),".")</f>
        <v>-0.0146088330075145</v>
      </c>
      <c r="SO3" s="365" t="str">
        <f aca="false">VLOOKUP($C$3,$C$23:$UW$241,SO1,FALSE())</f>
        <v>WDI</v>
      </c>
      <c r="SP3" s="357"/>
      <c r="SQ3" s="358" t="n">
        <f aca="false">IF(ISNUMBER(VLOOKUP($C$3,$C$23:$UW$241,SQ1,FALSE()))=TRUE(),VLOOKUP($C$3,$C$23:$UW$241,SQ1,FALSE()),".")</f>
        <v>1430</v>
      </c>
      <c r="SR3" s="358" t="str">
        <f aca="false">VLOOKUP($C$3,$C$23:$UW$241,SR1,FALSE())</f>
        <v>WDI</v>
      </c>
      <c r="SS3" s="357"/>
      <c r="ST3" s="358" t="n">
        <f aca="false">IF(ISNUMBER(VLOOKUP($C$3,$C$23:$UW$241,ST1,FALSE()))=TRUE(),VLOOKUP($C$3,$C$23:$UW$241,ST1,FALSE()),".")</f>
        <v>1329.12365722656</v>
      </c>
      <c r="SU3" s="358" t="str">
        <f aca="false">VLOOKUP($C$3,$C$23:$UW$241,SU1,FALSE())</f>
        <v>MFMOD</v>
      </c>
      <c r="SV3" s="357"/>
      <c r="SW3" s="358" t="n">
        <f aca="false">IF(ISNUMBER(VLOOKUP($C$3,$C$23:$UW$241,SW1,FALSE()))=TRUE(),VLOOKUP($C$3,$C$23:$UW$241,SW1,FALSE()),".")</f>
        <v>1653.82940051561</v>
      </c>
      <c r="SX3" s="358" t="str">
        <f aca="false">VLOOKUP($C$3,$C$23:$UW$241,SX1,FALSE())</f>
        <v>WDI</v>
      </c>
      <c r="SY3" s="357"/>
      <c r="SZ3" s="357"/>
      <c r="TA3" s="377" t="n">
        <f aca="false">IF(ISNUMBER(VLOOKUP($C$3,$C$23:$UW$241,TA1,FALSE()))=TRUE(),VLOOKUP($C$3,$C$23:$UW$241,TA1,FALSE()),".")</f>
        <v>0.257178664207459</v>
      </c>
      <c r="TB3" s="377" t="n">
        <f aca="false">IF(ISNUMBER(VLOOKUP($C$3,$C$23:$UW$241,TB1,FALSE()))=TRUE(),VLOOKUP($C$3,$C$23:$UW$241,TB1,FALSE()),".")</f>
        <v>0.314933240413666</v>
      </c>
      <c r="TC3" s="377" t="n">
        <f aca="false">IF(ISNUMBER(VLOOKUP($C$3,$C$23:$UW$241,TC1,FALSE()))=TRUE(),VLOOKUP($C$3,$C$23:$UW$241,TC1,FALSE()),".")</f>
        <v>0.335093289613724</v>
      </c>
      <c r="TD3" s="377" t="n">
        <f aca="false">IF(ISNUMBER(VLOOKUP($C$3,$C$23:$UW$241,TD1,FALSE()))=TRUE(),VLOOKUP($C$3,$C$23:$UW$241,TD1,FALSE()),".")</f>
        <v>0.362695068120956</v>
      </c>
      <c r="TE3" s="377" t="n">
        <f aca="false">IF(ISNUMBER(VLOOKUP($C$3,$C$23:$UW$241,TE1,FALSE()))=TRUE(),VLOOKUP($C$3,$C$23:$UW$241,TE1,FALSE()),".")</f>
        <v>0.356475174427032</v>
      </c>
      <c r="TF3" s="377" t="str">
        <f aca="false">VLOOKUP($C$3,$C$23:$UW$241,TF1,FALSE())</f>
        <v>MFMOD</v>
      </c>
      <c r="TG3" s="377"/>
      <c r="TH3" s="357"/>
      <c r="TI3" s="357"/>
      <c r="TJ3" s="356" t="n">
        <f aca="false">IF(ISNUMBER(VLOOKUP($C$3,$C$23:$UW$241,TJ1,FALSE()))=TRUE(),VLOOKUP($C$3,$C$23:$UW$241,TJ1,FALSE()),".")</f>
        <v>0.325402706861496</v>
      </c>
      <c r="TK3" s="356" t="n">
        <f aca="false">IF(ISNUMBER(VLOOKUP($C$3,$C$23:$UW$241,TK1,FALSE()))=TRUE(),VLOOKUP($C$3,$C$23:$UW$241,TK1,FALSE()),".")</f>
        <v>0.325402706861496</v>
      </c>
      <c r="TL3" s="356" t="n">
        <f aca="false">IF(ISNUMBER(VLOOKUP($C$3,$C$23:$UW$241,TL1,FALSE()))=TRUE(),VLOOKUP($C$3,$C$23:$UW$241,TL1,FALSE()),".")</f>
        <v>0.325402706861496</v>
      </c>
      <c r="TM3" s="356" t="n">
        <f aca="false">IF(ISNUMBER(VLOOKUP($C$3,$C$23:$UW$241,TM1,FALSE()))=TRUE(),VLOOKUP($C$3,$C$23:$UW$241,TM1,FALSE()),".")</f>
        <v>0.348059058189392</v>
      </c>
      <c r="TN3" s="356" t="n">
        <f aca="false">IF(ISNUMBER(VLOOKUP($C$3,$C$23:$UW$241,TN1,FALSE()))=TRUE(),VLOOKUP($C$3,$C$23:$UW$241,TN1,FALSE()),".")</f>
        <v>0.363858848810196</v>
      </c>
      <c r="TO3" s="356" t="str">
        <f aca="false">VLOOKUP($C$3,$C$23:$UW$241,TO1,FALSE())</f>
        <v>WDI</v>
      </c>
      <c r="UT3" s="357"/>
      <c r="UU3" s="357"/>
      <c r="UV3" s="357"/>
      <c r="UW3" s="357"/>
      <c r="XA3" s="357"/>
      <c r="XB3" s="357"/>
      <c r="XC3" s="357"/>
      <c r="XD3" s="357"/>
      <c r="XE3" s="357"/>
      <c r="XF3" s="357"/>
      <c r="XG3" s="357"/>
      <c r="XH3" s="357"/>
      <c r="XI3" s="357"/>
      <c r="XJ3" s="357"/>
      <c r="XK3" s="357"/>
      <c r="XL3" s="357"/>
      <c r="XM3" s="357"/>
      <c r="XN3" s="357"/>
      <c r="XO3" s="357"/>
      <c r="XP3" s="357"/>
      <c r="XQ3" s="357"/>
      <c r="XR3" s="357"/>
      <c r="XS3" s="357"/>
      <c r="XT3" s="357"/>
      <c r="XZ3" s="357"/>
      <c r="YA3" s="357"/>
      <c r="YB3" s="357"/>
      <c r="YC3" s="357"/>
      <c r="YD3" s="357"/>
    </row>
    <row r="4" s="346" customFormat="true" ht="15.75" hidden="false" customHeight="false" outlineLevel="0" collapsed="false">
      <c r="A4" s="342" t="s">
        <v>287</v>
      </c>
      <c r="B4" s="342"/>
      <c r="C4" s="342"/>
      <c r="D4" s="343" t="s">
        <v>102</v>
      </c>
      <c r="E4" s="343"/>
      <c r="F4" s="343" t="s">
        <v>316</v>
      </c>
      <c r="G4" s="343"/>
      <c r="H4" s="343" t="s">
        <v>317</v>
      </c>
      <c r="I4" s="343"/>
      <c r="J4" s="342"/>
      <c r="K4" s="342" t="s">
        <v>102</v>
      </c>
      <c r="L4" s="342" t="s">
        <v>102</v>
      </c>
      <c r="M4" s="342"/>
      <c r="N4" s="342" t="s">
        <v>102</v>
      </c>
      <c r="O4" s="342"/>
      <c r="P4" s="342" t="s">
        <v>102</v>
      </c>
      <c r="Q4" s="342"/>
      <c r="R4" s="342" t="s">
        <v>102</v>
      </c>
      <c r="S4" s="342"/>
      <c r="T4" s="342"/>
      <c r="U4" s="343"/>
      <c r="V4" s="343" t="s">
        <v>318</v>
      </c>
      <c r="W4" s="343" t="s">
        <v>318</v>
      </c>
      <c r="X4" s="343"/>
      <c r="Y4" s="343" t="s">
        <v>318</v>
      </c>
      <c r="Z4" s="343"/>
      <c r="AA4" s="343" t="s">
        <v>318</v>
      </c>
      <c r="AB4" s="343"/>
      <c r="AC4" s="343" t="s">
        <v>318</v>
      </c>
      <c r="AD4" s="343"/>
      <c r="AE4" s="343"/>
      <c r="AF4" s="344"/>
      <c r="AG4" s="344" t="s">
        <v>317</v>
      </c>
      <c r="AH4" s="344" t="s">
        <v>317</v>
      </c>
      <c r="AI4" s="344"/>
      <c r="AJ4" s="344" t="s">
        <v>317</v>
      </c>
      <c r="AK4" s="344"/>
      <c r="AL4" s="344" t="s">
        <v>317</v>
      </c>
      <c r="AM4" s="344"/>
      <c r="AN4" s="344" t="s">
        <v>317</v>
      </c>
      <c r="AO4" s="344"/>
      <c r="AP4" s="344"/>
      <c r="AQ4" s="344" t="str">
        <f aca="false">VLOOKUP($C$3,$C$23:$UW$241,AQ1,FALSE())</f>
        <v>PWT 8.1</v>
      </c>
      <c r="AR4" s="344" t="s">
        <v>102</v>
      </c>
      <c r="AS4" s="344" t="s">
        <v>318</v>
      </c>
      <c r="AT4" s="344" t="s">
        <v>316</v>
      </c>
      <c r="AU4" s="344"/>
      <c r="AV4" s="344" t="s">
        <v>317</v>
      </c>
      <c r="AW4" s="344"/>
      <c r="AX4" s="344" t="n">
        <f aca="false">VLOOKUP($C$3,$C$23:$UW$241,AX1,FALSE())</f>
        <v>3.5266227722168</v>
      </c>
      <c r="AY4" s="344"/>
      <c r="AZ4" s="344"/>
      <c r="BA4" s="343" t="str">
        <f aca="false">VLOOKUP($C$3,$C$23:$UW$241,BA1,FALSE())</f>
        <v>PWT 8.1</v>
      </c>
      <c r="BB4" s="345" t="s">
        <v>102</v>
      </c>
      <c r="BC4" s="345" t="s">
        <v>102</v>
      </c>
      <c r="BD4" s="345" t="s">
        <v>102</v>
      </c>
      <c r="BE4" s="345" t="s">
        <v>102</v>
      </c>
      <c r="BF4" s="345" t="s">
        <v>102</v>
      </c>
      <c r="BH4" s="343" t="str">
        <f aca="false">VLOOKUP($C$3,$C$23:$UW$241,BH1,FALSE())</f>
        <v>PWT 9</v>
      </c>
      <c r="BI4" s="343" t="s">
        <v>318</v>
      </c>
      <c r="BJ4" s="343" t="s">
        <v>318</v>
      </c>
      <c r="BK4" s="343" t="s">
        <v>318</v>
      </c>
      <c r="BL4" s="343" t="s">
        <v>318</v>
      </c>
      <c r="BM4" s="343" t="s">
        <v>318</v>
      </c>
      <c r="BN4" s="343"/>
      <c r="BO4" s="343" t="str">
        <f aca="false">VLOOKUP($C$3,$C$23:$UW$241,BO1,FALSE())</f>
        <v>PWT 9.1</v>
      </c>
      <c r="BP4" s="343" t="s">
        <v>317</v>
      </c>
      <c r="BQ4" s="343" t="s">
        <v>317</v>
      </c>
      <c r="BR4" s="343" t="s">
        <v>317</v>
      </c>
      <c r="BS4" s="343" t="s">
        <v>317</v>
      </c>
      <c r="BT4" s="343" t="s">
        <v>317</v>
      </c>
      <c r="BV4" s="344" t="s">
        <v>318</v>
      </c>
      <c r="BW4" s="344" t="s">
        <v>318</v>
      </c>
      <c r="BX4" s="344" t="s">
        <v>318</v>
      </c>
      <c r="BY4" s="344" t="s">
        <v>318</v>
      </c>
      <c r="BZ4" s="344" t="s">
        <v>318</v>
      </c>
      <c r="CA4" s="344"/>
      <c r="CC4" s="344" t="s">
        <v>317</v>
      </c>
      <c r="CD4" s="344" t="s">
        <v>317</v>
      </c>
      <c r="CE4" s="344" t="s">
        <v>317</v>
      </c>
      <c r="CF4" s="344" t="s">
        <v>317</v>
      </c>
      <c r="CG4" s="344" t="s">
        <v>317</v>
      </c>
      <c r="CH4" s="344"/>
      <c r="CI4" s="344"/>
      <c r="CJ4" s="344"/>
      <c r="CK4" s="344"/>
      <c r="CL4" s="344"/>
      <c r="CM4" s="344"/>
      <c r="CO4" s="342"/>
      <c r="CP4" s="342" t="s">
        <v>319</v>
      </c>
      <c r="CQ4" s="342" t="s">
        <v>319</v>
      </c>
      <c r="CR4" s="342" t="s">
        <v>319</v>
      </c>
      <c r="CS4" s="342" t="s">
        <v>319</v>
      </c>
      <c r="CT4" s="342" t="s">
        <v>102</v>
      </c>
      <c r="CV4" s="343" t="str">
        <f aca="false">VLOOKUP($C$3,$C$23:$UW$241,CV1,FALSE())</f>
        <v>Interpolated</v>
      </c>
      <c r="CW4" s="343" t="s">
        <v>318</v>
      </c>
      <c r="CX4" s="343" t="s">
        <v>318</v>
      </c>
      <c r="CY4" s="343" t="s">
        <v>318</v>
      </c>
      <c r="CZ4" s="343" t="s">
        <v>318</v>
      </c>
      <c r="DA4" s="343" t="s">
        <v>318</v>
      </c>
      <c r="DC4" s="344" t="str">
        <f aca="false">VLOOKUP($C$3,$C$23:$UW$241,DC1,FALSE())</f>
        <v>Interpolated</v>
      </c>
      <c r="DD4" s="344" t="s">
        <v>317</v>
      </c>
      <c r="DE4" s="344" t="s">
        <v>317</v>
      </c>
      <c r="DF4" s="344" t="s">
        <v>317</v>
      </c>
      <c r="DG4" s="344" t="s">
        <v>317</v>
      </c>
      <c r="DH4" s="344" t="s">
        <v>317</v>
      </c>
      <c r="DL4" s="343"/>
      <c r="DM4" s="343"/>
      <c r="DP4" s="344"/>
      <c r="DQ4" s="344"/>
      <c r="DT4" s="343"/>
      <c r="DU4" s="343"/>
      <c r="DW4" s="343" t="s">
        <v>104</v>
      </c>
      <c r="DX4" s="343"/>
      <c r="DY4" s="343"/>
      <c r="DZ4" s="343"/>
      <c r="EA4" s="343"/>
      <c r="EB4" s="343"/>
      <c r="ED4" s="347" t="s">
        <v>248</v>
      </c>
      <c r="EE4" s="347"/>
      <c r="EF4" s="347"/>
      <c r="EG4" s="347"/>
      <c r="EH4" s="347"/>
      <c r="EI4" s="347"/>
      <c r="EK4" s="344"/>
      <c r="EL4" s="344"/>
      <c r="EM4" s="344"/>
      <c r="EO4" s="343"/>
      <c r="EP4" s="343"/>
      <c r="EQ4" s="343"/>
      <c r="ER4" s="343"/>
      <c r="ES4" s="343"/>
      <c r="ET4" s="343"/>
      <c r="FD4" s="343"/>
      <c r="FE4" s="343"/>
      <c r="FF4" s="343"/>
      <c r="FG4" s="343"/>
      <c r="FH4" s="343"/>
      <c r="FI4" s="343"/>
      <c r="FJ4" s="343"/>
      <c r="FK4" s="343"/>
      <c r="FL4" s="343"/>
      <c r="FM4" s="343"/>
      <c r="FN4" s="343"/>
      <c r="FO4" s="343"/>
      <c r="FP4" s="343"/>
      <c r="FQ4" s="343"/>
      <c r="FR4" s="343"/>
      <c r="FS4" s="343"/>
      <c r="FT4" s="343"/>
      <c r="FU4" s="343"/>
      <c r="FV4" s="343"/>
      <c r="FW4" s="343"/>
      <c r="FX4" s="343"/>
      <c r="FY4" s="343"/>
      <c r="FZ4" s="343"/>
      <c r="GA4" s="343"/>
      <c r="GB4" s="343"/>
      <c r="GC4" s="343"/>
      <c r="GD4" s="343"/>
      <c r="GE4" s="343"/>
      <c r="GF4" s="343"/>
      <c r="GG4" s="343"/>
      <c r="GH4" s="343"/>
      <c r="GI4" s="343"/>
      <c r="GJ4" s="343"/>
      <c r="GK4" s="343"/>
      <c r="GL4" s="343"/>
      <c r="GM4" s="343"/>
      <c r="GN4" s="343"/>
      <c r="GO4" s="343"/>
      <c r="GP4" s="343"/>
      <c r="GQ4" s="343"/>
      <c r="GR4" s="343"/>
      <c r="GS4" s="343"/>
      <c r="GT4" s="343"/>
      <c r="GU4" s="343"/>
      <c r="GV4" s="343"/>
      <c r="GW4" s="343"/>
      <c r="GX4" s="343"/>
      <c r="GY4" s="343"/>
      <c r="GZ4" s="343"/>
      <c r="HA4" s="343"/>
      <c r="HB4" s="343"/>
      <c r="HC4" s="343"/>
      <c r="HD4" s="343"/>
      <c r="HG4" s="342"/>
      <c r="HH4" s="342"/>
      <c r="HI4" s="342"/>
      <c r="HJ4" s="342"/>
      <c r="HK4" s="342"/>
      <c r="HL4" s="342"/>
      <c r="HM4" s="342"/>
      <c r="HN4" s="342"/>
      <c r="HO4" s="342"/>
      <c r="HP4" s="342"/>
      <c r="HQ4" s="342"/>
      <c r="HR4" s="342"/>
      <c r="HS4" s="342"/>
      <c r="HT4" s="342"/>
      <c r="HU4" s="342"/>
      <c r="HV4" s="342"/>
      <c r="HW4" s="342"/>
      <c r="HX4" s="342"/>
      <c r="HY4" s="342"/>
      <c r="HZ4" s="342"/>
      <c r="IA4" s="342"/>
      <c r="IB4" s="342"/>
      <c r="IC4" s="342"/>
      <c r="ID4" s="342"/>
      <c r="IE4" s="342"/>
      <c r="IF4" s="342"/>
      <c r="IG4" s="342"/>
      <c r="IH4" s="342"/>
      <c r="II4" s="342"/>
      <c r="IJ4" s="342"/>
      <c r="IK4" s="342"/>
      <c r="IL4" s="342"/>
      <c r="IM4" s="342"/>
      <c r="IN4" s="342"/>
      <c r="IO4" s="342"/>
      <c r="IP4" s="342"/>
      <c r="IQ4" s="342"/>
      <c r="IU4" s="343"/>
      <c r="IV4" s="343"/>
      <c r="IW4" s="343"/>
      <c r="IX4" s="343"/>
      <c r="IY4" s="343"/>
      <c r="IZ4" s="343"/>
      <c r="JA4" s="343"/>
      <c r="JB4" s="343"/>
      <c r="JC4" s="343"/>
      <c r="JD4" s="343"/>
      <c r="JE4" s="343"/>
      <c r="JF4" s="343"/>
      <c r="JG4" s="343"/>
      <c r="JH4" s="343"/>
      <c r="JI4" s="343"/>
      <c r="JJ4" s="343"/>
      <c r="JK4" s="343"/>
      <c r="JL4" s="343"/>
      <c r="JM4" s="343"/>
      <c r="JN4" s="343"/>
      <c r="JO4" s="343"/>
      <c r="JP4" s="343"/>
      <c r="JQ4" s="343"/>
      <c r="JR4" s="343"/>
      <c r="JS4" s="343"/>
      <c r="JT4" s="343"/>
      <c r="JU4" s="343"/>
      <c r="JV4" s="343"/>
      <c r="JW4" s="343"/>
      <c r="JX4" s="343"/>
      <c r="JY4" s="343"/>
      <c r="JZ4" s="343"/>
      <c r="KA4" s="343"/>
      <c r="KB4" s="343"/>
      <c r="KC4" s="343"/>
      <c r="KD4" s="343"/>
      <c r="KE4" s="343"/>
      <c r="KH4" s="344"/>
      <c r="KI4" s="344"/>
      <c r="KJ4" s="344"/>
      <c r="KK4" s="344"/>
      <c r="KL4" s="344"/>
      <c r="KM4" s="344"/>
      <c r="KN4" s="344"/>
      <c r="KO4" s="344"/>
      <c r="KP4" s="344"/>
      <c r="KQ4" s="344"/>
      <c r="KR4" s="344"/>
      <c r="KS4" s="344"/>
      <c r="KT4" s="344"/>
      <c r="KU4" s="344"/>
      <c r="KV4" s="344"/>
      <c r="KW4" s="344"/>
      <c r="KX4" s="344"/>
      <c r="KY4" s="344"/>
      <c r="KZ4" s="344"/>
      <c r="LA4" s="344"/>
      <c r="LB4" s="344"/>
      <c r="LC4" s="344"/>
      <c r="LD4" s="344"/>
      <c r="LE4" s="344"/>
      <c r="LF4" s="344"/>
      <c r="LG4" s="344"/>
      <c r="LH4" s="344"/>
      <c r="LI4" s="344"/>
      <c r="LJ4" s="344"/>
      <c r="LK4" s="344"/>
      <c r="LL4" s="344"/>
      <c r="LM4" s="344"/>
      <c r="LN4" s="344"/>
      <c r="LO4" s="344"/>
      <c r="LP4" s="344"/>
      <c r="LQ4" s="344"/>
      <c r="LR4" s="344"/>
      <c r="LT4" s="342"/>
      <c r="LU4" s="342"/>
      <c r="LV4" s="342"/>
      <c r="LW4" s="342"/>
      <c r="LX4" s="342"/>
      <c r="LY4" s="342"/>
      <c r="LZ4" s="342"/>
      <c r="MA4" s="342"/>
      <c r="MB4" s="342"/>
      <c r="MC4" s="342"/>
      <c r="MD4" s="342"/>
      <c r="ME4" s="342"/>
      <c r="MF4" s="342"/>
      <c r="MG4" s="342"/>
      <c r="MH4" s="342"/>
      <c r="MI4" s="342"/>
      <c r="MJ4" s="342"/>
      <c r="MK4" s="342"/>
      <c r="ML4" s="342"/>
      <c r="MM4" s="342"/>
      <c r="MN4" s="342"/>
      <c r="MO4" s="342"/>
      <c r="MP4" s="342"/>
      <c r="MQ4" s="342"/>
      <c r="MR4" s="342"/>
      <c r="MS4" s="342"/>
      <c r="MT4" s="342"/>
      <c r="MU4" s="342"/>
      <c r="MV4" s="342"/>
      <c r="MW4" s="342"/>
      <c r="MX4" s="342"/>
      <c r="MY4" s="342"/>
      <c r="MZ4" s="342"/>
      <c r="NA4" s="342"/>
      <c r="NB4" s="342"/>
      <c r="NC4" s="342"/>
      <c r="ND4" s="342"/>
      <c r="NE4" s="342"/>
      <c r="NG4" s="342"/>
      <c r="NH4" s="342"/>
      <c r="NI4" s="342"/>
      <c r="NJ4" s="342"/>
      <c r="NK4" s="342"/>
      <c r="NL4" s="342"/>
      <c r="NM4" s="342"/>
      <c r="NN4" s="342"/>
      <c r="NO4" s="342"/>
      <c r="NP4" s="342"/>
      <c r="NQ4" s="342"/>
      <c r="NR4" s="342"/>
      <c r="NS4" s="342"/>
      <c r="NT4" s="342"/>
      <c r="NU4" s="342"/>
      <c r="NV4" s="342"/>
      <c r="NW4" s="342"/>
      <c r="NX4" s="342"/>
      <c r="NY4" s="342"/>
      <c r="NZ4" s="342"/>
      <c r="OA4" s="342"/>
      <c r="OB4" s="342"/>
      <c r="OC4" s="342"/>
      <c r="OD4" s="342"/>
      <c r="OE4" s="342"/>
      <c r="OF4" s="342"/>
      <c r="OG4" s="342"/>
      <c r="OH4" s="342"/>
      <c r="OI4" s="342"/>
      <c r="OJ4" s="342"/>
      <c r="OK4" s="342"/>
      <c r="OL4" s="342"/>
      <c r="OM4" s="342"/>
      <c r="ON4" s="342"/>
      <c r="OO4" s="342"/>
      <c r="OP4" s="342"/>
      <c r="OQ4" s="342"/>
      <c r="OR4" s="342"/>
      <c r="OS4" s="342"/>
      <c r="OT4" s="342"/>
      <c r="OU4" s="342"/>
      <c r="OV4" s="342"/>
      <c r="OW4" s="342"/>
      <c r="OX4" s="342"/>
      <c r="OY4" s="342"/>
      <c r="OZ4" s="342"/>
      <c r="PA4" s="342"/>
      <c r="PB4" s="342"/>
      <c r="PC4" s="342"/>
      <c r="PD4" s="342"/>
      <c r="PE4" s="342"/>
      <c r="PF4" s="342"/>
      <c r="PG4" s="342"/>
      <c r="PH4" s="342"/>
      <c r="PI4" s="342"/>
      <c r="PJ4" s="342"/>
      <c r="PK4" s="342"/>
      <c r="PL4" s="342"/>
      <c r="PM4" s="342"/>
      <c r="PQ4" s="342"/>
      <c r="PU4" s="342" t="s">
        <v>320</v>
      </c>
      <c r="PV4" s="342"/>
      <c r="PW4" s="342" t="s">
        <v>320</v>
      </c>
      <c r="PX4" s="342"/>
      <c r="PZ4" s="342" t="s">
        <v>248</v>
      </c>
      <c r="QA4" s="342"/>
      <c r="QB4" s="342"/>
      <c r="QD4" s="342" t="s">
        <v>248</v>
      </c>
      <c r="QE4" s="342"/>
      <c r="QF4" s="342"/>
      <c r="QH4" s="342" t="s">
        <v>248</v>
      </c>
      <c r="QI4" s="342"/>
      <c r="QJ4" s="342"/>
      <c r="QL4" s="342" t="s">
        <v>248</v>
      </c>
      <c r="QM4" s="342"/>
      <c r="QN4" s="342"/>
      <c r="QP4" s="342" t="s">
        <v>248</v>
      </c>
      <c r="QQ4" s="342"/>
      <c r="QR4" s="342"/>
      <c r="QT4" s="344"/>
      <c r="QU4" s="344"/>
      <c r="QV4" s="344" t="s">
        <v>104</v>
      </c>
      <c r="QW4" s="344"/>
      <c r="QX4" s="344"/>
      <c r="QY4" s="344"/>
      <c r="RB4" s="344"/>
      <c r="RC4" s="344" t="s">
        <v>248</v>
      </c>
      <c r="RD4" s="344"/>
      <c r="RE4" s="344"/>
      <c r="RF4" s="344"/>
      <c r="RG4" s="344"/>
      <c r="RJ4" s="343" t="s">
        <v>104</v>
      </c>
      <c r="RK4" s="343"/>
      <c r="RL4" s="343"/>
      <c r="RM4" s="343"/>
      <c r="RN4" s="343"/>
      <c r="RO4" s="343"/>
      <c r="RR4" s="344" t="s">
        <v>248</v>
      </c>
      <c r="RS4" s="344"/>
      <c r="RT4" s="344"/>
      <c r="RU4" s="344"/>
      <c r="RV4" s="344"/>
      <c r="RW4" s="344"/>
      <c r="RX4" s="344"/>
      <c r="SA4" s="343" t="s">
        <v>104</v>
      </c>
      <c r="SB4" s="343"/>
      <c r="SC4" s="343"/>
      <c r="SD4" s="343"/>
      <c r="SE4" s="343"/>
      <c r="SF4" s="343"/>
      <c r="SG4" s="343"/>
      <c r="SJ4" s="344" t="s">
        <v>248</v>
      </c>
      <c r="SK4" s="344"/>
      <c r="SL4" s="344"/>
      <c r="SM4" s="344"/>
      <c r="SN4" s="344"/>
      <c r="SO4" s="344"/>
      <c r="SQ4" s="343"/>
      <c r="SR4" s="343"/>
      <c r="ST4" s="343"/>
      <c r="SU4" s="343"/>
      <c r="SW4" s="343"/>
      <c r="SX4" s="343"/>
      <c r="TA4" s="342" t="s">
        <v>104</v>
      </c>
      <c r="TB4" s="342"/>
      <c r="TC4" s="342"/>
      <c r="TD4" s="342"/>
      <c r="TE4" s="342"/>
      <c r="TF4" s="342"/>
      <c r="TG4" s="342"/>
      <c r="TJ4" s="342" t="s">
        <v>248</v>
      </c>
      <c r="TK4" s="342"/>
      <c r="TL4" s="342"/>
      <c r="TM4" s="342"/>
      <c r="TN4" s="342"/>
      <c r="TO4" s="342"/>
    </row>
    <row r="5" s="346" customFormat="true" ht="15.75" hidden="false" customHeight="false" outlineLevel="0" collapsed="false">
      <c r="A5" s="342" t="s">
        <v>321</v>
      </c>
      <c r="B5" s="342"/>
      <c r="C5" s="342"/>
      <c r="D5" s="343"/>
      <c r="E5" s="343"/>
      <c r="F5" s="343"/>
      <c r="G5" s="343"/>
      <c r="H5" s="343"/>
      <c r="I5" s="343"/>
      <c r="J5" s="342"/>
      <c r="K5" s="342"/>
      <c r="L5" s="342"/>
      <c r="M5" s="342"/>
      <c r="N5" s="342"/>
      <c r="O5" s="342"/>
      <c r="P5" s="342"/>
      <c r="Q5" s="342"/>
      <c r="R5" s="342"/>
      <c r="S5" s="342"/>
      <c r="T5" s="342"/>
      <c r="U5" s="343"/>
      <c r="V5" s="343"/>
      <c r="W5" s="343"/>
      <c r="X5" s="343"/>
      <c r="Y5" s="343"/>
      <c r="Z5" s="343"/>
      <c r="AA5" s="343"/>
      <c r="AB5" s="343"/>
      <c r="AC5" s="343"/>
      <c r="AD5" s="343"/>
      <c r="AE5" s="343"/>
      <c r="AF5" s="344"/>
      <c r="AG5" s="344"/>
      <c r="AH5" s="344"/>
      <c r="AI5" s="344"/>
      <c r="AJ5" s="344"/>
      <c r="AK5" s="344"/>
      <c r="AL5" s="344"/>
      <c r="AM5" s="344"/>
      <c r="AN5" s="344"/>
      <c r="AO5" s="344"/>
      <c r="AP5" s="344"/>
      <c r="AQ5" s="344"/>
      <c r="AR5" s="344"/>
      <c r="AS5" s="344"/>
      <c r="AT5" s="344"/>
      <c r="AU5" s="344"/>
      <c r="AV5" s="344"/>
      <c r="AW5" s="344"/>
      <c r="AX5" s="344" t="s">
        <v>104</v>
      </c>
      <c r="AY5" s="344"/>
      <c r="AZ5" s="344"/>
      <c r="BA5" s="343"/>
      <c r="BB5" s="345" t="s">
        <v>322</v>
      </c>
      <c r="BC5" s="345" t="s">
        <v>323</v>
      </c>
      <c r="BD5" s="345" t="s">
        <v>324</v>
      </c>
      <c r="BE5" s="345" t="s">
        <v>325</v>
      </c>
      <c r="BF5" s="345" t="n">
        <v>2010</v>
      </c>
      <c r="BH5" s="343"/>
      <c r="BI5" s="343" t="s">
        <v>326</v>
      </c>
      <c r="BJ5" s="343" t="s">
        <v>327</v>
      </c>
      <c r="BK5" s="343" t="s">
        <v>328</v>
      </c>
      <c r="BL5" s="343" t="s">
        <v>329</v>
      </c>
      <c r="BM5" s="343" t="n">
        <v>2014</v>
      </c>
      <c r="BN5" s="343"/>
      <c r="BO5" s="343"/>
      <c r="BP5" s="343" t="s">
        <v>330</v>
      </c>
      <c r="BQ5" s="343" t="s">
        <v>331</v>
      </c>
      <c r="BR5" s="343" t="s">
        <v>332</v>
      </c>
      <c r="BS5" s="343" t="s">
        <v>333</v>
      </c>
      <c r="BT5" s="378" t="n">
        <v>2017</v>
      </c>
      <c r="BV5" s="344" t="n">
        <v>1994</v>
      </c>
      <c r="BW5" s="344" t="n">
        <v>1999</v>
      </c>
      <c r="BX5" s="344" t="n">
        <v>2004</v>
      </c>
      <c r="BY5" s="344" t="n">
        <v>2009</v>
      </c>
      <c r="BZ5" s="344" t="n">
        <v>2014</v>
      </c>
      <c r="CA5" s="344"/>
      <c r="CC5" s="344" t="n">
        <v>2001</v>
      </c>
      <c r="CD5" s="344" t="n">
        <v>2005</v>
      </c>
      <c r="CE5" s="344" t="n">
        <v>2009</v>
      </c>
      <c r="CF5" s="344" t="n">
        <v>2013</v>
      </c>
      <c r="CG5" s="348" t="n">
        <v>2017</v>
      </c>
      <c r="CH5" s="348"/>
      <c r="CI5" s="344"/>
      <c r="CJ5" s="344"/>
      <c r="CK5" s="344" t="n">
        <v>2017</v>
      </c>
      <c r="CL5" s="344"/>
      <c r="CM5" s="344"/>
      <c r="CO5" s="342"/>
      <c r="CP5" s="342" t="s">
        <v>322</v>
      </c>
      <c r="CQ5" s="342" t="s">
        <v>323</v>
      </c>
      <c r="CR5" s="342" t="s">
        <v>324</v>
      </c>
      <c r="CS5" s="342" t="s">
        <v>325</v>
      </c>
      <c r="CT5" s="342" t="n">
        <v>2010</v>
      </c>
      <c r="CV5" s="343"/>
      <c r="CW5" s="343" t="s">
        <v>326</v>
      </c>
      <c r="CX5" s="343" t="s">
        <v>327</v>
      </c>
      <c r="CY5" s="343" t="s">
        <v>328</v>
      </c>
      <c r="CZ5" s="343" t="s">
        <v>329</v>
      </c>
      <c r="DA5" s="343" t="n">
        <v>2014</v>
      </c>
      <c r="DC5" s="344"/>
      <c r="DD5" s="344" t="s">
        <v>330</v>
      </c>
      <c r="DE5" s="344" t="s">
        <v>331</v>
      </c>
      <c r="DF5" s="344" t="s">
        <v>332</v>
      </c>
      <c r="DG5" s="344" t="s">
        <v>333</v>
      </c>
      <c r="DH5" s="344" t="n">
        <v>2017</v>
      </c>
      <c r="DL5" s="343"/>
      <c r="DM5" s="343"/>
      <c r="DP5" s="344"/>
      <c r="DQ5" s="344"/>
      <c r="DT5" s="343"/>
      <c r="DU5" s="343"/>
      <c r="DW5" s="343" t="s">
        <v>334</v>
      </c>
      <c r="DX5" s="343" t="s">
        <v>335</v>
      </c>
      <c r="DY5" s="343" t="s">
        <v>336</v>
      </c>
      <c r="DZ5" s="343" t="s">
        <v>337</v>
      </c>
      <c r="EA5" s="343" t="n">
        <v>2019</v>
      </c>
      <c r="EB5" s="343"/>
      <c r="ED5" s="347" t="s">
        <v>334</v>
      </c>
      <c r="EE5" s="347" t="s">
        <v>335</v>
      </c>
      <c r="EF5" s="347" t="s">
        <v>336</v>
      </c>
      <c r="EG5" s="347" t="s">
        <v>337</v>
      </c>
      <c r="EH5" s="347" t="n">
        <v>2019</v>
      </c>
      <c r="EI5" s="347"/>
      <c r="EK5" s="344"/>
      <c r="EL5" s="344"/>
      <c r="EM5" s="344"/>
      <c r="EO5" s="343" t="s">
        <v>334</v>
      </c>
      <c r="EP5" s="343" t="s">
        <v>335</v>
      </c>
      <c r="EQ5" s="343" t="s">
        <v>336</v>
      </c>
      <c r="ER5" s="343" t="s">
        <v>337</v>
      </c>
      <c r="ES5" s="343" t="n">
        <v>2019</v>
      </c>
      <c r="ET5" s="343"/>
      <c r="FD5" s="343"/>
      <c r="FE5" s="343"/>
      <c r="FF5" s="343"/>
      <c r="FG5" s="343"/>
      <c r="FH5" s="343"/>
      <c r="FI5" s="343"/>
      <c r="FJ5" s="343"/>
      <c r="FK5" s="343"/>
      <c r="FL5" s="343"/>
      <c r="FM5" s="343"/>
      <c r="FN5" s="343"/>
      <c r="FO5" s="343"/>
      <c r="FP5" s="343"/>
      <c r="FQ5" s="343"/>
      <c r="FR5" s="343"/>
      <c r="FS5" s="343"/>
      <c r="FT5" s="343"/>
      <c r="FU5" s="343"/>
      <c r="FV5" s="343"/>
      <c r="FW5" s="343"/>
      <c r="FX5" s="343"/>
      <c r="FY5" s="343"/>
      <c r="FZ5" s="343"/>
      <c r="GA5" s="343"/>
      <c r="GB5" s="343"/>
      <c r="GC5" s="343"/>
      <c r="GD5" s="343"/>
      <c r="GE5" s="343"/>
      <c r="GF5" s="343"/>
      <c r="GG5" s="343"/>
      <c r="GH5" s="343"/>
      <c r="GI5" s="343"/>
      <c r="GJ5" s="343"/>
      <c r="GK5" s="343"/>
      <c r="GL5" s="343"/>
      <c r="GM5" s="343"/>
      <c r="GN5" s="343"/>
      <c r="GO5" s="343"/>
      <c r="GP5" s="343"/>
      <c r="GQ5" s="343"/>
      <c r="GR5" s="343"/>
      <c r="GS5" s="343"/>
      <c r="GT5" s="343"/>
      <c r="GU5" s="343"/>
      <c r="GV5" s="343"/>
      <c r="GW5" s="343"/>
      <c r="GX5" s="343"/>
      <c r="GY5" s="343"/>
      <c r="GZ5" s="343"/>
      <c r="HA5" s="343"/>
      <c r="HB5" s="343"/>
      <c r="HC5" s="343"/>
      <c r="HD5" s="343"/>
      <c r="HG5" s="342" t="n">
        <f aca="false">HG21</f>
        <v>2016</v>
      </c>
      <c r="HH5" s="342" t="n">
        <f aca="false">HH21</f>
        <v>2017</v>
      </c>
      <c r="HI5" s="342" t="n">
        <f aca="false">HI21</f>
        <v>2018</v>
      </c>
      <c r="HJ5" s="342" t="n">
        <f aca="false">HJ21</f>
        <v>2019</v>
      </c>
      <c r="HK5" s="342" t="n">
        <f aca="false">HK21</f>
        <v>2020</v>
      </c>
      <c r="HL5" s="342" t="n">
        <f aca="false">HL21</f>
        <v>2021</v>
      </c>
      <c r="HM5" s="342" t="n">
        <f aca="false">HM21</f>
        <v>2022</v>
      </c>
      <c r="HN5" s="342" t="n">
        <f aca="false">HN21</f>
        <v>2023</v>
      </c>
      <c r="HO5" s="342" t="n">
        <f aca="false">HO21</f>
        <v>2024</v>
      </c>
      <c r="HP5" s="342" t="n">
        <f aca="false">HP21</f>
        <v>2025</v>
      </c>
      <c r="HQ5" s="342" t="n">
        <f aca="false">HQ21</f>
        <v>2026</v>
      </c>
      <c r="HR5" s="342" t="n">
        <f aca="false">HR21</f>
        <v>2027</v>
      </c>
      <c r="HS5" s="342" t="n">
        <f aca="false">HS21</f>
        <v>2028</v>
      </c>
      <c r="HT5" s="342" t="n">
        <f aca="false">HT21</f>
        <v>2029</v>
      </c>
      <c r="HU5" s="342" t="n">
        <f aca="false">HU21</f>
        <v>2030</v>
      </c>
      <c r="HV5" s="342" t="n">
        <f aca="false">HV21</f>
        <v>2031</v>
      </c>
      <c r="HW5" s="342" t="n">
        <f aca="false">HW21</f>
        <v>2032</v>
      </c>
      <c r="HX5" s="342" t="n">
        <f aca="false">HX21</f>
        <v>2033</v>
      </c>
      <c r="HY5" s="342" t="n">
        <f aca="false">HY21</f>
        <v>2034</v>
      </c>
      <c r="HZ5" s="342" t="n">
        <f aca="false">HZ21</f>
        <v>2035</v>
      </c>
      <c r="IA5" s="342" t="n">
        <f aca="false">IA21</f>
        <v>2036</v>
      </c>
      <c r="IB5" s="342" t="n">
        <f aca="false">IB21</f>
        <v>2037</v>
      </c>
      <c r="IC5" s="342" t="n">
        <f aca="false">IC21</f>
        <v>2038</v>
      </c>
      <c r="ID5" s="342" t="n">
        <f aca="false">ID21</f>
        <v>2039</v>
      </c>
      <c r="IE5" s="342" t="n">
        <f aca="false">IE21</f>
        <v>2040</v>
      </c>
      <c r="IF5" s="342" t="n">
        <f aca="false">IF21</f>
        <v>2041</v>
      </c>
      <c r="IG5" s="342" t="n">
        <f aca="false">IG21</f>
        <v>2042</v>
      </c>
      <c r="IH5" s="342" t="n">
        <f aca="false">IH21</f>
        <v>2043</v>
      </c>
      <c r="II5" s="342" t="n">
        <f aca="false">II21</f>
        <v>2044</v>
      </c>
      <c r="IJ5" s="342" t="n">
        <f aca="false">IJ21</f>
        <v>2045</v>
      </c>
      <c r="IK5" s="342" t="n">
        <f aca="false">IK21</f>
        <v>2046</v>
      </c>
      <c r="IL5" s="342" t="n">
        <f aca="false">IL21</f>
        <v>2047</v>
      </c>
      <c r="IM5" s="342" t="n">
        <f aca="false">IM21</f>
        <v>2048</v>
      </c>
      <c r="IN5" s="342" t="n">
        <f aca="false">IN21</f>
        <v>2049</v>
      </c>
      <c r="IO5" s="342" t="n">
        <f aca="false">IO21</f>
        <v>2050</v>
      </c>
      <c r="IP5" s="342"/>
      <c r="IQ5" s="342"/>
      <c r="IU5" s="343"/>
      <c r="IV5" s="343"/>
      <c r="IW5" s="343"/>
      <c r="IX5" s="343"/>
      <c r="IY5" s="343"/>
      <c r="IZ5" s="343"/>
      <c r="JA5" s="343"/>
      <c r="JB5" s="343"/>
      <c r="JC5" s="343"/>
      <c r="JD5" s="343"/>
      <c r="JE5" s="343"/>
      <c r="JF5" s="343"/>
      <c r="JG5" s="343"/>
      <c r="JH5" s="343"/>
      <c r="JI5" s="343"/>
      <c r="JJ5" s="343"/>
      <c r="JK5" s="343"/>
      <c r="JL5" s="343"/>
      <c r="JM5" s="343"/>
      <c r="JN5" s="343"/>
      <c r="JO5" s="343"/>
      <c r="JP5" s="343"/>
      <c r="JQ5" s="343"/>
      <c r="JR5" s="343"/>
      <c r="JS5" s="343"/>
      <c r="JT5" s="343"/>
      <c r="JU5" s="343"/>
      <c r="JV5" s="343"/>
      <c r="JW5" s="343"/>
      <c r="JX5" s="343"/>
      <c r="JY5" s="343"/>
      <c r="JZ5" s="343"/>
      <c r="KA5" s="343"/>
      <c r="KB5" s="343"/>
      <c r="KC5" s="343"/>
      <c r="KD5" s="343"/>
      <c r="KE5" s="343"/>
      <c r="KH5" s="344"/>
      <c r="KI5" s="344"/>
      <c r="KJ5" s="344"/>
      <c r="KK5" s="344"/>
      <c r="KL5" s="344"/>
      <c r="KM5" s="344"/>
      <c r="KN5" s="344"/>
      <c r="KO5" s="344"/>
      <c r="KP5" s="344"/>
      <c r="KQ5" s="344"/>
      <c r="KR5" s="344"/>
      <c r="KS5" s="344"/>
      <c r="KT5" s="344"/>
      <c r="KU5" s="344"/>
      <c r="KV5" s="344"/>
      <c r="KW5" s="344"/>
      <c r="KX5" s="344"/>
      <c r="KY5" s="344"/>
      <c r="KZ5" s="344"/>
      <c r="LA5" s="344"/>
      <c r="LB5" s="344"/>
      <c r="LC5" s="344"/>
      <c r="LD5" s="344"/>
      <c r="LE5" s="344"/>
      <c r="LF5" s="344"/>
      <c r="LG5" s="344"/>
      <c r="LH5" s="344"/>
      <c r="LI5" s="344"/>
      <c r="LJ5" s="344"/>
      <c r="LK5" s="344"/>
      <c r="LL5" s="344"/>
      <c r="LM5" s="344"/>
      <c r="LN5" s="344"/>
      <c r="LO5" s="344"/>
      <c r="LP5" s="344"/>
      <c r="LQ5" s="344"/>
      <c r="LR5" s="344"/>
      <c r="LT5" s="342"/>
      <c r="LU5" s="342" t="n">
        <f aca="false">LU21</f>
        <v>2015</v>
      </c>
      <c r="LV5" s="342" t="n">
        <f aca="false">LV21</f>
        <v>2016</v>
      </c>
      <c r="LW5" s="342" t="n">
        <f aca="false">LW21</f>
        <v>2017</v>
      </c>
      <c r="LX5" s="342" t="n">
        <f aca="false">LX21</f>
        <v>2018</v>
      </c>
      <c r="LY5" s="342" t="n">
        <f aca="false">LY21</f>
        <v>2019</v>
      </c>
      <c r="LZ5" s="342" t="n">
        <f aca="false">LZ21</f>
        <v>2020</v>
      </c>
      <c r="MA5" s="342" t="n">
        <f aca="false">MA21</f>
        <v>2021</v>
      </c>
      <c r="MB5" s="342" t="n">
        <f aca="false">MB21</f>
        <v>2022</v>
      </c>
      <c r="MC5" s="342" t="n">
        <f aca="false">MC21</f>
        <v>2023</v>
      </c>
      <c r="MD5" s="342" t="n">
        <f aca="false">MD21</f>
        <v>2024</v>
      </c>
      <c r="ME5" s="342" t="n">
        <f aca="false">ME21</f>
        <v>2025</v>
      </c>
      <c r="MF5" s="342" t="n">
        <f aca="false">MF21</f>
        <v>2026</v>
      </c>
      <c r="MG5" s="342" t="n">
        <f aca="false">MG21</f>
        <v>2027</v>
      </c>
      <c r="MH5" s="342" t="n">
        <f aca="false">MH21</f>
        <v>2028</v>
      </c>
      <c r="MI5" s="342" t="n">
        <f aca="false">MI21</f>
        <v>2029</v>
      </c>
      <c r="MJ5" s="342" t="n">
        <f aca="false">MJ21</f>
        <v>2030</v>
      </c>
      <c r="MK5" s="342" t="n">
        <f aca="false">MK21</f>
        <v>2031</v>
      </c>
      <c r="ML5" s="342" t="n">
        <f aca="false">ML21</f>
        <v>2032</v>
      </c>
      <c r="MM5" s="342" t="n">
        <f aca="false">MM21</f>
        <v>2033</v>
      </c>
      <c r="MN5" s="342" t="n">
        <f aca="false">MN21</f>
        <v>2034</v>
      </c>
      <c r="MO5" s="342" t="n">
        <f aca="false">MO21</f>
        <v>2035</v>
      </c>
      <c r="MP5" s="342" t="n">
        <f aca="false">MP21</f>
        <v>2036</v>
      </c>
      <c r="MQ5" s="342" t="n">
        <f aca="false">MQ21</f>
        <v>2037</v>
      </c>
      <c r="MR5" s="342" t="n">
        <f aca="false">MR21</f>
        <v>2038</v>
      </c>
      <c r="MS5" s="342" t="n">
        <f aca="false">MS21</f>
        <v>2039</v>
      </c>
      <c r="MT5" s="342" t="n">
        <f aca="false">MT21</f>
        <v>2040</v>
      </c>
      <c r="MU5" s="342" t="n">
        <f aca="false">MU21</f>
        <v>2041</v>
      </c>
      <c r="MV5" s="342" t="n">
        <f aca="false">MV21</f>
        <v>2042</v>
      </c>
      <c r="MW5" s="342" t="n">
        <f aca="false">MW21</f>
        <v>2043</v>
      </c>
      <c r="MX5" s="342" t="n">
        <f aca="false">MX21</f>
        <v>2044</v>
      </c>
      <c r="MY5" s="342" t="n">
        <f aca="false">MY21</f>
        <v>2045</v>
      </c>
      <c r="MZ5" s="342" t="n">
        <f aca="false">MZ21</f>
        <v>2046</v>
      </c>
      <c r="NA5" s="342" t="n">
        <f aca="false">NA21</f>
        <v>2047</v>
      </c>
      <c r="NB5" s="342" t="n">
        <f aca="false">NB21</f>
        <v>2048</v>
      </c>
      <c r="NC5" s="342" t="n">
        <f aca="false">NC21</f>
        <v>2049</v>
      </c>
      <c r="ND5" s="342" t="n">
        <f aca="false">ND21</f>
        <v>2050</v>
      </c>
      <c r="NE5" s="342"/>
      <c r="NG5" s="342" t="n">
        <f aca="false">NG21</f>
        <v>0</v>
      </c>
      <c r="NH5" s="342" t="n">
        <f aca="false">NH21</f>
        <v>2015</v>
      </c>
      <c r="NI5" s="342" t="n">
        <f aca="false">NI21</f>
        <v>2016</v>
      </c>
      <c r="NJ5" s="342" t="n">
        <f aca="false">NJ21</f>
        <v>2017</v>
      </c>
      <c r="NK5" s="342" t="n">
        <f aca="false">NK21</f>
        <v>2018</v>
      </c>
      <c r="NL5" s="342" t="n">
        <f aca="false">NL21</f>
        <v>2019</v>
      </c>
      <c r="NM5" s="342" t="n">
        <f aca="false">NM21</f>
        <v>2020</v>
      </c>
      <c r="NN5" s="342" t="n">
        <f aca="false">NN21</f>
        <v>2021</v>
      </c>
      <c r="NO5" s="342" t="n">
        <f aca="false">NO21</f>
        <v>2022</v>
      </c>
      <c r="NP5" s="342" t="n">
        <f aca="false">NP21</f>
        <v>2023</v>
      </c>
      <c r="NQ5" s="342" t="n">
        <f aca="false">NQ21</f>
        <v>2024</v>
      </c>
      <c r="NR5" s="342" t="n">
        <f aca="false">NR21</f>
        <v>2025</v>
      </c>
      <c r="NS5" s="342" t="n">
        <f aca="false">NS21</f>
        <v>2026</v>
      </c>
      <c r="NT5" s="342" t="n">
        <f aca="false">NT21</f>
        <v>2027</v>
      </c>
      <c r="NU5" s="342" t="n">
        <f aca="false">NU21</f>
        <v>2028</v>
      </c>
      <c r="NV5" s="342" t="n">
        <f aca="false">NV21</f>
        <v>2029</v>
      </c>
      <c r="NW5" s="342" t="n">
        <f aca="false">NW21</f>
        <v>2030</v>
      </c>
      <c r="NX5" s="342" t="n">
        <f aca="false">NX21</f>
        <v>2031</v>
      </c>
      <c r="NY5" s="342" t="n">
        <f aca="false">NY21</f>
        <v>2032</v>
      </c>
      <c r="NZ5" s="342" t="n">
        <f aca="false">NZ21</f>
        <v>2033</v>
      </c>
      <c r="OA5" s="342" t="n">
        <f aca="false">OA21</f>
        <v>2034</v>
      </c>
      <c r="OB5" s="342" t="n">
        <f aca="false">OB21</f>
        <v>2035</v>
      </c>
      <c r="OC5" s="342" t="n">
        <f aca="false">OC21</f>
        <v>2036</v>
      </c>
      <c r="OD5" s="342" t="n">
        <f aca="false">OD21</f>
        <v>2037</v>
      </c>
      <c r="OE5" s="342" t="n">
        <f aca="false">OE21</f>
        <v>2038</v>
      </c>
      <c r="OF5" s="342" t="n">
        <f aca="false">OF21</f>
        <v>2039</v>
      </c>
      <c r="OG5" s="342" t="n">
        <f aca="false">OG21</f>
        <v>2040</v>
      </c>
      <c r="OH5" s="342" t="n">
        <f aca="false">OH21</f>
        <v>2041</v>
      </c>
      <c r="OI5" s="342" t="n">
        <f aca="false">OI21</f>
        <v>2042</v>
      </c>
      <c r="OJ5" s="342" t="n">
        <f aca="false">OJ21</f>
        <v>2043</v>
      </c>
      <c r="OK5" s="342" t="n">
        <f aca="false">OK21</f>
        <v>2044</v>
      </c>
      <c r="OL5" s="342" t="n">
        <f aca="false">OL21</f>
        <v>2045</v>
      </c>
      <c r="OM5" s="342" t="n">
        <f aca="false">OM21</f>
        <v>2046</v>
      </c>
      <c r="ON5" s="342" t="n">
        <f aca="false">ON21</f>
        <v>2047</v>
      </c>
      <c r="OO5" s="342" t="n">
        <f aca="false">OO21</f>
        <v>2048</v>
      </c>
      <c r="OP5" s="342" t="n">
        <f aca="false">OP21</f>
        <v>2049</v>
      </c>
      <c r="OQ5" s="342" t="n">
        <f aca="false">OQ21</f>
        <v>2050</v>
      </c>
      <c r="OR5" s="342"/>
      <c r="OS5" s="342"/>
      <c r="OT5" s="342" t="n">
        <f aca="false">OT21</f>
        <v>2000</v>
      </c>
      <c r="OU5" s="342" t="n">
        <f aca="false">OU21</f>
        <v>2001</v>
      </c>
      <c r="OV5" s="342" t="n">
        <f aca="false">OV21</f>
        <v>2002</v>
      </c>
      <c r="OW5" s="342" t="n">
        <f aca="false">OW21</f>
        <v>2003</v>
      </c>
      <c r="OX5" s="342" t="n">
        <f aca="false">OX21</f>
        <v>2004</v>
      </c>
      <c r="OY5" s="342" t="n">
        <f aca="false">OY21</f>
        <v>2005</v>
      </c>
      <c r="OZ5" s="342" t="n">
        <f aca="false">OZ21</f>
        <v>2006</v>
      </c>
      <c r="PA5" s="342" t="n">
        <f aca="false">PA21</f>
        <v>2007</v>
      </c>
      <c r="PB5" s="342" t="n">
        <f aca="false">PB21</f>
        <v>2008</v>
      </c>
      <c r="PC5" s="342" t="n">
        <f aca="false">PC21</f>
        <v>2009</v>
      </c>
      <c r="PD5" s="342" t="n">
        <f aca="false">PD21</f>
        <v>2010</v>
      </c>
      <c r="PE5" s="342" t="n">
        <f aca="false">PE21</f>
        <v>2011</v>
      </c>
      <c r="PF5" s="342" t="n">
        <f aca="false">PF21</f>
        <v>2012</v>
      </c>
      <c r="PG5" s="342" t="n">
        <f aca="false">PG21</f>
        <v>2013</v>
      </c>
      <c r="PH5" s="342" t="n">
        <f aca="false">PH21</f>
        <v>2014</v>
      </c>
      <c r="PI5" s="342" t="n">
        <f aca="false">PI21</f>
        <v>2015</v>
      </c>
      <c r="PJ5" s="342" t="n">
        <f aca="false">PJ21</f>
        <v>2016</v>
      </c>
      <c r="PK5" s="342" t="n">
        <f aca="false">PK21</f>
        <v>2017</v>
      </c>
      <c r="PL5" s="342" t="n">
        <f aca="false">PL21</f>
        <v>2018</v>
      </c>
      <c r="PM5" s="342" t="n">
        <f aca="false">PM21</f>
        <v>2019</v>
      </c>
      <c r="PQ5" s="342"/>
      <c r="PU5" s="342"/>
      <c r="PV5" s="342"/>
      <c r="PW5" s="342"/>
      <c r="PX5" s="342"/>
      <c r="PZ5" s="342"/>
      <c r="QA5" s="342"/>
      <c r="QB5" s="342"/>
      <c r="QD5" s="342"/>
      <c r="QE5" s="342"/>
      <c r="QF5" s="342"/>
      <c r="QH5" s="342"/>
      <c r="QI5" s="342"/>
      <c r="QJ5" s="342"/>
      <c r="QL5" s="342"/>
      <c r="QM5" s="342"/>
      <c r="QN5" s="342"/>
      <c r="QP5" s="342"/>
      <c r="QQ5" s="342"/>
      <c r="QR5" s="342"/>
      <c r="QT5" s="344"/>
      <c r="QU5" s="344" t="s">
        <v>334</v>
      </c>
      <c r="QV5" s="344" t="s">
        <v>335</v>
      </c>
      <c r="QW5" s="344" t="s">
        <v>336</v>
      </c>
      <c r="QX5" s="344" t="s">
        <v>337</v>
      </c>
      <c r="QY5" s="344" t="n">
        <v>2019</v>
      </c>
      <c r="RB5" s="344" t="s">
        <v>334</v>
      </c>
      <c r="RC5" s="344" t="s">
        <v>335</v>
      </c>
      <c r="RD5" s="344" t="s">
        <v>336</v>
      </c>
      <c r="RE5" s="344" t="s">
        <v>337</v>
      </c>
      <c r="RF5" s="344" t="n">
        <v>2019</v>
      </c>
      <c r="RG5" s="344"/>
      <c r="RJ5" s="344" t="s">
        <v>334</v>
      </c>
      <c r="RK5" s="344" t="s">
        <v>335</v>
      </c>
      <c r="RL5" s="344" t="s">
        <v>336</v>
      </c>
      <c r="RM5" s="344" t="s">
        <v>337</v>
      </c>
      <c r="RN5" s="344" t="n">
        <v>2019</v>
      </c>
      <c r="RO5" s="343"/>
      <c r="RR5" s="344" t="s">
        <v>334</v>
      </c>
      <c r="RS5" s="344" t="s">
        <v>335</v>
      </c>
      <c r="RT5" s="344" t="s">
        <v>336</v>
      </c>
      <c r="RU5" s="344" t="s">
        <v>337</v>
      </c>
      <c r="RV5" s="344" t="n">
        <v>2019</v>
      </c>
      <c r="RW5" s="344"/>
      <c r="RX5" s="344"/>
      <c r="SA5" s="344" t="s">
        <v>334</v>
      </c>
      <c r="SB5" s="344" t="s">
        <v>335</v>
      </c>
      <c r="SC5" s="344" t="s">
        <v>336</v>
      </c>
      <c r="SD5" s="344" t="s">
        <v>337</v>
      </c>
      <c r="SE5" s="344" t="n">
        <v>2019</v>
      </c>
      <c r="SF5" s="344"/>
      <c r="SG5" s="344"/>
      <c r="SJ5" s="344" t="s">
        <v>334</v>
      </c>
      <c r="SK5" s="344" t="s">
        <v>335</v>
      </c>
      <c r="SL5" s="344" t="s">
        <v>336</v>
      </c>
      <c r="SM5" s="344" t="s">
        <v>337</v>
      </c>
      <c r="SN5" s="344" t="n">
        <v>2019</v>
      </c>
      <c r="SO5" s="344"/>
      <c r="SQ5" s="343" t="n">
        <v>2019</v>
      </c>
      <c r="SR5" s="343"/>
      <c r="ST5" s="343" t="n">
        <v>2019</v>
      </c>
      <c r="SU5" s="343"/>
      <c r="SW5" s="343" t="n">
        <v>2019</v>
      </c>
      <c r="SX5" s="343"/>
      <c r="TA5" s="342" t="s">
        <v>334</v>
      </c>
      <c r="TB5" s="342" t="s">
        <v>335</v>
      </c>
      <c r="TC5" s="342" t="s">
        <v>336</v>
      </c>
      <c r="TD5" s="342" t="s">
        <v>337</v>
      </c>
      <c r="TE5" s="342" t="n">
        <v>2019</v>
      </c>
      <c r="TF5" s="342"/>
      <c r="TG5" s="342"/>
      <c r="TJ5" s="342" t="s">
        <v>334</v>
      </c>
      <c r="TK5" s="342" t="s">
        <v>335</v>
      </c>
      <c r="TL5" s="342" t="s">
        <v>336</v>
      </c>
      <c r="TM5" s="342" t="s">
        <v>337</v>
      </c>
      <c r="TN5" s="342" t="n">
        <v>2019</v>
      </c>
      <c r="TO5" s="342"/>
    </row>
    <row r="6" s="346" customFormat="true" ht="15.75" hidden="false" customHeight="false" outlineLevel="0" collapsed="false">
      <c r="A6" s="342" t="s">
        <v>338</v>
      </c>
      <c r="B6" s="342"/>
      <c r="C6" s="342"/>
      <c r="D6" s="343" t="n">
        <v>2011</v>
      </c>
      <c r="E6" s="343"/>
      <c r="F6" s="343" t="n">
        <v>2014</v>
      </c>
      <c r="G6" s="343"/>
      <c r="H6" s="343" t="n">
        <v>2017</v>
      </c>
      <c r="I6" s="343"/>
      <c r="J6" s="342"/>
      <c r="K6" s="342" t="n">
        <v>2010</v>
      </c>
      <c r="L6" s="342" t="n">
        <v>2010</v>
      </c>
      <c r="M6" s="342"/>
      <c r="N6" s="342" t="n">
        <v>2010</v>
      </c>
      <c r="O6" s="342"/>
      <c r="P6" s="342" t="n">
        <v>2010</v>
      </c>
      <c r="Q6" s="342"/>
      <c r="R6" s="342" t="n">
        <v>2010</v>
      </c>
      <c r="S6" s="342"/>
      <c r="T6" s="342"/>
      <c r="U6" s="343"/>
      <c r="V6" s="343" t="n">
        <v>2014</v>
      </c>
      <c r="W6" s="343" t="n">
        <v>2014</v>
      </c>
      <c r="X6" s="343"/>
      <c r="Y6" s="343" t="n">
        <v>2014</v>
      </c>
      <c r="Z6" s="343"/>
      <c r="AA6" s="343" t="n">
        <v>2014</v>
      </c>
      <c r="AB6" s="343"/>
      <c r="AC6" s="343" t="n">
        <v>2014</v>
      </c>
      <c r="AD6" s="343"/>
      <c r="AE6" s="343"/>
      <c r="AF6" s="344"/>
      <c r="AG6" s="344" t="n">
        <v>2017</v>
      </c>
      <c r="AH6" s="344" t="n">
        <v>2017</v>
      </c>
      <c r="AI6" s="344"/>
      <c r="AJ6" s="344" t="n">
        <v>2017</v>
      </c>
      <c r="AK6" s="344"/>
      <c r="AL6" s="344" t="n">
        <v>2017</v>
      </c>
      <c r="AM6" s="344"/>
      <c r="AN6" s="344" t="n">
        <v>2017</v>
      </c>
      <c r="AO6" s="344"/>
      <c r="AP6" s="344"/>
      <c r="AQ6" s="344"/>
      <c r="AR6" s="344" t="n">
        <v>2011</v>
      </c>
      <c r="AS6" s="344" t="n">
        <v>2014</v>
      </c>
      <c r="AT6" s="344" t="n">
        <v>2014</v>
      </c>
      <c r="AU6" s="344"/>
      <c r="AV6" s="344" t="n">
        <v>2017</v>
      </c>
      <c r="AW6" s="344"/>
      <c r="AX6" s="344" t="n">
        <v>2019</v>
      </c>
      <c r="AY6" s="344"/>
      <c r="AZ6" s="344"/>
      <c r="BA6" s="343"/>
      <c r="BB6" s="379" t="n">
        <v>2010</v>
      </c>
      <c r="BC6" s="379" t="n">
        <v>2010</v>
      </c>
      <c r="BD6" s="379" t="n">
        <v>2010</v>
      </c>
      <c r="BE6" s="379" t="n">
        <v>2010</v>
      </c>
      <c r="BF6" s="379" t="n">
        <v>2010</v>
      </c>
      <c r="BH6" s="378"/>
      <c r="BI6" s="378" t="n">
        <v>2014</v>
      </c>
      <c r="BJ6" s="378" t="n">
        <v>2014</v>
      </c>
      <c r="BK6" s="378" t="n">
        <v>2014</v>
      </c>
      <c r="BL6" s="378" t="n">
        <v>2014</v>
      </c>
      <c r="BM6" s="378" t="n">
        <v>2014</v>
      </c>
      <c r="BN6" s="343"/>
      <c r="BO6" s="378"/>
      <c r="BP6" s="378" t="n">
        <v>2017</v>
      </c>
      <c r="BQ6" s="378" t="n">
        <v>2017</v>
      </c>
      <c r="BR6" s="378" t="n">
        <v>2017</v>
      </c>
      <c r="BS6" s="378" t="n">
        <v>2017</v>
      </c>
      <c r="BT6" s="378" t="n">
        <v>2017</v>
      </c>
      <c r="BV6" s="348" t="n">
        <v>2014</v>
      </c>
      <c r="BW6" s="348" t="n">
        <v>2014</v>
      </c>
      <c r="BX6" s="348" t="n">
        <v>2014</v>
      </c>
      <c r="BY6" s="348" t="n">
        <v>2014</v>
      </c>
      <c r="BZ6" s="348" t="n">
        <v>2014</v>
      </c>
      <c r="CA6" s="348"/>
      <c r="CC6" s="348" t="n">
        <v>2017</v>
      </c>
      <c r="CD6" s="348" t="n">
        <v>2017</v>
      </c>
      <c r="CE6" s="348" t="n">
        <v>2017</v>
      </c>
      <c r="CF6" s="348" t="n">
        <v>2017</v>
      </c>
      <c r="CG6" s="348" t="n">
        <v>2017</v>
      </c>
      <c r="CH6" s="348"/>
      <c r="CI6" s="348"/>
      <c r="CJ6" s="348"/>
      <c r="CK6" s="348"/>
      <c r="CL6" s="348"/>
      <c r="CM6" s="348"/>
      <c r="CO6" s="342"/>
      <c r="CP6" s="380" t="n">
        <v>2010</v>
      </c>
      <c r="CQ6" s="380" t="n">
        <v>2010</v>
      </c>
      <c r="CR6" s="380" t="n">
        <v>2010</v>
      </c>
      <c r="CS6" s="380" t="n">
        <v>2010</v>
      </c>
      <c r="CT6" s="380" t="n">
        <v>2010</v>
      </c>
      <c r="CV6" s="343"/>
      <c r="CW6" s="378" t="n">
        <v>2014</v>
      </c>
      <c r="CX6" s="378" t="n">
        <v>2014</v>
      </c>
      <c r="CY6" s="378" t="n">
        <v>2014</v>
      </c>
      <c r="CZ6" s="378" t="n">
        <v>2014</v>
      </c>
      <c r="DA6" s="378" t="n">
        <v>2014</v>
      </c>
      <c r="DC6" s="344"/>
      <c r="DD6" s="348" t="n">
        <v>2017</v>
      </c>
      <c r="DE6" s="348" t="n">
        <v>2017</v>
      </c>
      <c r="DF6" s="348" t="n">
        <v>2017</v>
      </c>
      <c r="DG6" s="348" t="n">
        <v>2017</v>
      </c>
      <c r="DH6" s="348" t="n">
        <v>2017</v>
      </c>
      <c r="DL6" s="343" t="n">
        <v>2019</v>
      </c>
      <c r="DM6" s="343"/>
      <c r="DP6" s="344" t="n">
        <v>2019</v>
      </c>
      <c r="DQ6" s="344"/>
      <c r="DT6" s="343" t="n">
        <v>2018</v>
      </c>
      <c r="DU6" s="343"/>
      <c r="DW6" s="343"/>
      <c r="DX6" s="343"/>
      <c r="DY6" s="343"/>
      <c r="DZ6" s="343"/>
      <c r="EA6" s="343" t="n">
        <v>2019</v>
      </c>
      <c r="EB6" s="343"/>
      <c r="ED6" s="347"/>
      <c r="EE6" s="347"/>
      <c r="EF6" s="347"/>
      <c r="EG6" s="347"/>
      <c r="EH6" s="347"/>
      <c r="EI6" s="347"/>
      <c r="EK6" s="344" t="n">
        <v>2019</v>
      </c>
      <c r="EL6" s="344"/>
      <c r="EM6" s="344"/>
      <c r="EO6" s="343" t="n">
        <v>2019</v>
      </c>
      <c r="EP6" s="343" t="n">
        <v>2019</v>
      </c>
      <c r="EQ6" s="343" t="n">
        <v>2019</v>
      </c>
      <c r="ER6" s="343" t="n">
        <v>2019</v>
      </c>
      <c r="ES6" s="343" t="n">
        <v>2019</v>
      </c>
      <c r="ET6" s="343"/>
      <c r="FD6" s="343"/>
      <c r="FE6" s="343"/>
      <c r="FF6" s="343"/>
      <c r="FG6" s="343"/>
      <c r="FH6" s="343"/>
      <c r="FI6" s="343"/>
      <c r="FJ6" s="343"/>
      <c r="FK6" s="343"/>
      <c r="FL6" s="343"/>
      <c r="FM6" s="343"/>
      <c r="FN6" s="343"/>
      <c r="FO6" s="343"/>
      <c r="FP6" s="343"/>
      <c r="FQ6" s="343"/>
      <c r="FR6" s="343"/>
      <c r="FS6" s="343"/>
      <c r="FT6" s="343"/>
      <c r="FU6" s="343"/>
      <c r="FV6" s="343"/>
      <c r="FW6" s="343"/>
      <c r="FX6" s="343"/>
      <c r="FY6" s="343"/>
      <c r="FZ6" s="343"/>
      <c r="GA6" s="343"/>
      <c r="GB6" s="343"/>
      <c r="GC6" s="343"/>
      <c r="GD6" s="343"/>
      <c r="GE6" s="343"/>
      <c r="GF6" s="343"/>
      <c r="GG6" s="343"/>
      <c r="GH6" s="343"/>
      <c r="GI6" s="343"/>
      <c r="GJ6" s="343"/>
      <c r="GK6" s="343"/>
      <c r="GL6" s="343"/>
      <c r="GM6" s="343"/>
      <c r="GN6" s="343"/>
      <c r="GO6" s="343"/>
      <c r="GP6" s="343"/>
      <c r="GQ6" s="343"/>
      <c r="GR6" s="343"/>
      <c r="GS6" s="343"/>
      <c r="GT6" s="343"/>
      <c r="GU6" s="343"/>
      <c r="GV6" s="343"/>
      <c r="GW6" s="343"/>
      <c r="GX6" s="343"/>
      <c r="GY6" s="343"/>
      <c r="GZ6" s="343"/>
      <c r="HA6" s="343"/>
      <c r="HB6" s="343"/>
      <c r="HC6" s="343"/>
      <c r="HD6" s="343"/>
      <c r="HG6" s="342"/>
      <c r="HH6" s="342"/>
      <c r="HI6" s="342"/>
      <c r="HJ6" s="342"/>
      <c r="HK6" s="342"/>
      <c r="HL6" s="342"/>
      <c r="HM6" s="342"/>
      <c r="HN6" s="342"/>
      <c r="HO6" s="342"/>
      <c r="HP6" s="342"/>
      <c r="HQ6" s="342"/>
      <c r="HR6" s="342"/>
      <c r="HS6" s="342"/>
      <c r="HT6" s="342"/>
      <c r="HU6" s="342"/>
      <c r="HV6" s="342"/>
      <c r="HW6" s="342"/>
      <c r="HX6" s="342"/>
      <c r="HY6" s="342"/>
      <c r="HZ6" s="342"/>
      <c r="IA6" s="342"/>
      <c r="IB6" s="342"/>
      <c r="IC6" s="342"/>
      <c r="ID6" s="342"/>
      <c r="IE6" s="342"/>
      <c r="IF6" s="342"/>
      <c r="IG6" s="342"/>
      <c r="IH6" s="342"/>
      <c r="II6" s="342"/>
      <c r="IJ6" s="342"/>
      <c r="IK6" s="342"/>
      <c r="IL6" s="342"/>
      <c r="IM6" s="342"/>
      <c r="IN6" s="342"/>
      <c r="IO6" s="342"/>
      <c r="IP6" s="342"/>
      <c r="IQ6" s="342"/>
      <c r="IU6" s="343"/>
      <c r="IV6" s="343"/>
      <c r="IW6" s="343"/>
      <c r="IX6" s="343"/>
      <c r="IY6" s="343"/>
      <c r="IZ6" s="343"/>
      <c r="JA6" s="343"/>
      <c r="JB6" s="343"/>
      <c r="JC6" s="343"/>
      <c r="JD6" s="343"/>
      <c r="JE6" s="343"/>
      <c r="JF6" s="343"/>
      <c r="JG6" s="343"/>
      <c r="JH6" s="343"/>
      <c r="JI6" s="343"/>
      <c r="JJ6" s="343"/>
      <c r="JK6" s="343"/>
      <c r="JL6" s="343"/>
      <c r="JM6" s="343"/>
      <c r="JN6" s="343"/>
      <c r="JO6" s="343"/>
      <c r="JP6" s="343"/>
      <c r="JQ6" s="343"/>
      <c r="JR6" s="343"/>
      <c r="JS6" s="343"/>
      <c r="JT6" s="343"/>
      <c r="JU6" s="343"/>
      <c r="JV6" s="343"/>
      <c r="JW6" s="343"/>
      <c r="JX6" s="343"/>
      <c r="JY6" s="343"/>
      <c r="JZ6" s="343"/>
      <c r="KA6" s="343"/>
      <c r="KB6" s="343"/>
      <c r="KC6" s="343"/>
      <c r="KD6" s="343"/>
      <c r="KE6" s="343"/>
      <c r="KH6" s="344"/>
      <c r="KI6" s="344"/>
      <c r="KJ6" s="344"/>
      <c r="KK6" s="344"/>
      <c r="KL6" s="344"/>
      <c r="KM6" s="344"/>
      <c r="KN6" s="344"/>
      <c r="KO6" s="344"/>
      <c r="KP6" s="344"/>
      <c r="KQ6" s="344"/>
      <c r="KR6" s="344"/>
      <c r="KS6" s="344"/>
      <c r="KT6" s="344"/>
      <c r="KU6" s="344"/>
      <c r="KV6" s="344"/>
      <c r="KW6" s="344"/>
      <c r="KX6" s="344"/>
      <c r="KY6" s="344"/>
      <c r="KZ6" s="344"/>
      <c r="LA6" s="344"/>
      <c r="LB6" s="344"/>
      <c r="LC6" s="344"/>
      <c r="LD6" s="344"/>
      <c r="LE6" s="344"/>
      <c r="LF6" s="344"/>
      <c r="LG6" s="344"/>
      <c r="LH6" s="344"/>
      <c r="LI6" s="344"/>
      <c r="LJ6" s="344"/>
      <c r="LK6" s="344"/>
      <c r="LL6" s="344"/>
      <c r="LM6" s="344"/>
      <c r="LN6" s="344"/>
      <c r="LO6" s="344"/>
      <c r="LP6" s="344"/>
      <c r="LQ6" s="344"/>
      <c r="LR6" s="344"/>
      <c r="LT6" s="342"/>
      <c r="LU6" s="342"/>
      <c r="LV6" s="342"/>
      <c r="LW6" s="342"/>
      <c r="LX6" s="342"/>
      <c r="LY6" s="342"/>
      <c r="LZ6" s="342"/>
      <c r="MA6" s="342"/>
      <c r="MB6" s="342"/>
      <c r="MC6" s="342"/>
      <c r="MD6" s="342"/>
      <c r="ME6" s="342"/>
      <c r="MF6" s="342"/>
      <c r="MG6" s="342"/>
      <c r="MH6" s="342"/>
      <c r="MI6" s="342"/>
      <c r="MJ6" s="342"/>
      <c r="MK6" s="342"/>
      <c r="ML6" s="342"/>
      <c r="MM6" s="342"/>
      <c r="MN6" s="342"/>
      <c r="MO6" s="342"/>
      <c r="MP6" s="342"/>
      <c r="MQ6" s="342"/>
      <c r="MR6" s="342"/>
      <c r="MS6" s="342"/>
      <c r="MT6" s="342"/>
      <c r="MU6" s="342"/>
      <c r="MV6" s="342"/>
      <c r="MW6" s="342"/>
      <c r="MX6" s="342"/>
      <c r="MY6" s="342"/>
      <c r="MZ6" s="342"/>
      <c r="NA6" s="342"/>
      <c r="NB6" s="342"/>
      <c r="NC6" s="342"/>
      <c r="ND6" s="342"/>
      <c r="NE6" s="342"/>
      <c r="NG6" s="342"/>
      <c r="NH6" s="342"/>
      <c r="NI6" s="342"/>
      <c r="NJ6" s="342"/>
      <c r="NK6" s="342"/>
      <c r="NL6" s="342"/>
      <c r="NM6" s="342"/>
      <c r="NN6" s="342"/>
      <c r="NO6" s="342"/>
      <c r="NP6" s="342"/>
      <c r="NQ6" s="342"/>
      <c r="NR6" s="342"/>
      <c r="NS6" s="342"/>
      <c r="NT6" s="342"/>
      <c r="NU6" s="342"/>
      <c r="NV6" s="342"/>
      <c r="NW6" s="342"/>
      <c r="NX6" s="342"/>
      <c r="NY6" s="342"/>
      <c r="NZ6" s="342"/>
      <c r="OA6" s="342"/>
      <c r="OB6" s="342"/>
      <c r="OC6" s="342"/>
      <c r="OD6" s="342"/>
      <c r="OE6" s="342"/>
      <c r="OF6" s="342"/>
      <c r="OG6" s="342"/>
      <c r="OH6" s="342"/>
      <c r="OI6" s="342"/>
      <c r="OJ6" s="342"/>
      <c r="OK6" s="342"/>
      <c r="OL6" s="342"/>
      <c r="OM6" s="342"/>
      <c r="ON6" s="342"/>
      <c r="OO6" s="342"/>
      <c r="OP6" s="342"/>
      <c r="OQ6" s="342"/>
      <c r="OR6" s="342"/>
      <c r="OS6" s="342"/>
      <c r="OT6" s="342"/>
      <c r="OU6" s="342"/>
      <c r="OV6" s="342"/>
      <c r="OW6" s="342"/>
      <c r="OX6" s="342"/>
      <c r="OY6" s="342"/>
      <c r="OZ6" s="342"/>
      <c r="PA6" s="342"/>
      <c r="PB6" s="342"/>
      <c r="PC6" s="342"/>
      <c r="PD6" s="342"/>
      <c r="PE6" s="342"/>
      <c r="PF6" s="342"/>
      <c r="PG6" s="342"/>
      <c r="PH6" s="342"/>
      <c r="PI6" s="342"/>
      <c r="PJ6" s="342"/>
      <c r="PK6" s="342"/>
      <c r="PL6" s="342"/>
      <c r="PM6" s="342"/>
      <c r="PQ6" s="342" t="n">
        <v>2019</v>
      </c>
      <c r="PU6" s="342"/>
      <c r="PV6" s="342"/>
      <c r="PW6" s="342"/>
      <c r="PX6" s="342"/>
      <c r="PZ6" s="342"/>
      <c r="QA6" s="342"/>
      <c r="QB6" s="342"/>
      <c r="QD6" s="342"/>
      <c r="QE6" s="342"/>
      <c r="QF6" s="342"/>
      <c r="QH6" s="342"/>
      <c r="QI6" s="342"/>
      <c r="QJ6" s="342"/>
      <c r="QL6" s="342"/>
      <c r="QM6" s="342"/>
      <c r="QN6" s="342"/>
      <c r="QP6" s="342"/>
      <c r="QQ6" s="342"/>
      <c r="QR6" s="342"/>
      <c r="QT6" s="344"/>
      <c r="QU6" s="344"/>
      <c r="QV6" s="344"/>
      <c r="QW6" s="344"/>
      <c r="QX6" s="344"/>
      <c r="QY6" s="344"/>
      <c r="RB6" s="344"/>
      <c r="RC6" s="344"/>
      <c r="RD6" s="344"/>
      <c r="RE6" s="344"/>
      <c r="RF6" s="344"/>
      <c r="RG6" s="344"/>
      <c r="RJ6" s="343"/>
      <c r="RK6" s="343"/>
      <c r="RL6" s="343"/>
      <c r="RM6" s="343"/>
      <c r="RN6" s="343"/>
      <c r="RO6" s="343"/>
      <c r="RR6" s="344"/>
      <c r="RS6" s="344"/>
      <c r="RT6" s="344"/>
      <c r="RU6" s="344"/>
      <c r="RV6" s="344"/>
      <c r="RW6" s="344"/>
      <c r="RX6" s="344"/>
      <c r="SA6" s="343"/>
      <c r="SB6" s="343"/>
      <c r="SC6" s="343"/>
      <c r="SD6" s="343"/>
      <c r="SE6" s="343"/>
      <c r="SF6" s="343"/>
      <c r="SG6" s="343"/>
      <c r="SJ6" s="344"/>
      <c r="SK6" s="344"/>
      <c r="SL6" s="344"/>
      <c r="SM6" s="344"/>
      <c r="SN6" s="344"/>
      <c r="SO6" s="344"/>
      <c r="SQ6" s="343"/>
      <c r="SR6" s="343"/>
      <c r="ST6" s="343"/>
      <c r="SU6" s="343"/>
      <c r="SW6" s="343"/>
      <c r="SX6" s="343"/>
      <c r="TA6" s="342"/>
      <c r="TB6" s="342"/>
      <c r="TC6" s="342"/>
      <c r="TD6" s="342"/>
      <c r="TE6" s="342"/>
      <c r="TF6" s="342"/>
      <c r="TG6" s="342"/>
      <c r="TJ6" s="342"/>
      <c r="TK6" s="342"/>
      <c r="TL6" s="342"/>
      <c r="TM6" s="342"/>
      <c r="TN6" s="342"/>
      <c r="TO6" s="342"/>
    </row>
    <row r="7" s="346" customFormat="true" ht="15.75" hidden="false" customHeight="false" outlineLevel="0" collapsed="false">
      <c r="A7" s="342" t="s">
        <v>339</v>
      </c>
      <c r="B7" s="342"/>
      <c r="C7" s="342"/>
      <c r="D7" s="343"/>
      <c r="E7" s="343"/>
      <c r="F7" s="343"/>
      <c r="G7" s="343"/>
      <c r="H7" s="343"/>
      <c r="I7" s="343"/>
      <c r="J7" s="342"/>
      <c r="K7" s="342" t="s">
        <v>340</v>
      </c>
      <c r="L7" s="342" t="s">
        <v>341</v>
      </c>
      <c r="M7" s="342"/>
      <c r="N7" s="342" t="s">
        <v>342</v>
      </c>
      <c r="O7" s="342"/>
      <c r="P7" s="342" t="s">
        <v>343</v>
      </c>
      <c r="Q7" s="342"/>
      <c r="R7" s="342" t="s">
        <v>344</v>
      </c>
      <c r="S7" s="342"/>
      <c r="T7" s="342"/>
      <c r="U7" s="343"/>
      <c r="V7" s="343" t="s">
        <v>340</v>
      </c>
      <c r="W7" s="343" t="s">
        <v>341</v>
      </c>
      <c r="X7" s="343"/>
      <c r="Y7" s="343" t="s">
        <v>342</v>
      </c>
      <c r="Z7" s="343"/>
      <c r="AA7" s="343" t="s">
        <v>343</v>
      </c>
      <c r="AB7" s="343"/>
      <c r="AC7" s="343" t="s">
        <v>344</v>
      </c>
      <c r="AD7" s="343"/>
      <c r="AE7" s="343"/>
      <c r="AF7" s="344"/>
      <c r="AG7" s="344"/>
      <c r="AH7" s="344"/>
      <c r="AI7" s="344"/>
      <c r="AJ7" s="344"/>
      <c r="AK7" s="344"/>
      <c r="AL7" s="344"/>
      <c r="AM7" s="344"/>
      <c r="AN7" s="344"/>
      <c r="AO7" s="344"/>
      <c r="AP7" s="344"/>
      <c r="AQ7" s="344"/>
      <c r="AR7" s="344"/>
      <c r="AS7" s="344"/>
      <c r="AT7" s="344"/>
      <c r="AU7" s="344"/>
      <c r="AV7" s="344"/>
      <c r="AW7" s="344"/>
      <c r="AX7" s="344"/>
      <c r="AY7" s="344"/>
      <c r="AZ7" s="344"/>
      <c r="BA7" s="343"/>
      <c r="BB7" s="345"/>
      <c r="BC7" s="345"/>
      <c r="BD7" s="345"/>
      <c r="BE7" s="345"/>
      <c r="BF7" s="345"/>
      <c r="BH7" s="343"/>
      <c r="BI7" s="343"/>
      <c r="BJ7" s="343"/>
      <c r="BK7" s="343"/>
      <c r="BL7" s="343"/>
      <c r="BM7" s="343"/>
      <c r="BN7" s="343"/>
      <c r="BO7" s="343"/>
      <c r="BP7" s="343"/>
      <c r="BQ7" s="343"/>
      <c r="BR7" s="343"/>
      <c r="BS7" s="343"/>
      <c r="BT7" s="343"/>
      <c r="BV7" s="344"/>
      <c r="BW7" s="344"/>
      <c r="BX7" s="344"/>
      <c r="BY7" s="344"/>
      <c r="BZ7" s="344"/>
      <c r="CA7" s="344"/>
      <c r="CC7" s="344"/>
      <c r="CD7" s="344"/>
      <c r="CE7" s="344"/>
      <c r="CF7" s="344"/>
      <c r="CG7" s="344"/>
      <c r="CH7" s="344"/>
      <c r="CI7" s="344"/>
      <c r="CJ7" s="344"/>
      <c r="CK7" s="344"/>
      <c r="CL7" s="344"/>
      <c r="CM7" s="344"/>
      <c r="CO7" s="342"/>
      <c r="CP7" s="342"/>
      <c r="CQ7" s="342"/>
      <c r="CR7" s="342"/>
      <c r="CS7" s="342"/>
      <c r="CT7" s="342"/>
      <c r="CV7" s="343"/>
      <c r="CW7" s="343"/>
      <c r="CX7" s="343"/>
      <c r="CY7" s="343"/>
      <c r="CZ7" s="343"/>
      <c r="DA7" s="343"/>
      <c r="DC7" s="344"/>
      <c r="DD7" s="344"/>
      <c r="DE7" s="344"/>
      <c r="DF7" s="344"/>
      <c r="DG7" s="344"/>
      <c r="DH7" s="344"/>
      <c r="DL7" s="343"/>
      <c r="DM7" s="343"/>
      <c r="DP7" s="344"/>
      <c r="DQ7" s="344"/>
      <c r="DT7" s="343"/>
      <c r="DU7" s="343"/>
      <c r="DW7" s="343"/>
      <c r="DX7" s="343"/>
      <c r="DY7" s="343"/>
      <c r="DZ7" s="343"/>
      <c r="EA7" s="343"/>
      <c r="EB7" s="343"/>
      <c r="ED7" s="347"/>
      <c r="EE7" s="347"/>
      <c r="EF7" s="347"/>
      <c r="EG7" s="347"/>
      <c r="EH7" s="347"/>
      <c r="EI7" s="347"/>
      <c r="EK7" s="344" t="s">
        <v>345</v>
      </c>
      <c r="EL7" s="344"/>
      <c r="EM7" s="344"/>
      <c r="EO7" s="343"/>
      <c r="EP7" s="343"/>
      <c r="EQ7" s="343"/>
      <c r="ER7" s="343"/>
      <c r="ES7" s="343"/>
      <c r="ET7" s="343"/>
      <c r="FD7" s="343"/>
      <c r="FE7" s="343" t="s">
        <v>346</v>
      </c>
      <c r="FF7" s="343"/>
      <c r="FG7" s="343"/>
      <c r="FH7" s="343"/>
      <c r="FI7" s="343"/>
      <c r="FJ7" s="343"/>
      <c r="FK7" s="343"/>
      <c r="FL7" s="343"/>
      <c r="FM7" s="343"/>
      <c r="FN7" s="343"/>
      <c r="FO7" s="343"/>
      <c r="FP7" s="343"/>
      <c r="FQ7" s="343"/>
      <c r="FR7" s="343"/>
      <c r="FS7" s="343"/>
      <c r="FT7" s="343"/>
      <c r="FU7" s="343"/>
      <c r="FV7" s="343"/>
      <c r="FW7" s="343"/>
      <c r="FX7" s="343"/>
      <c r="FY7" s="343"/>
      <c r="FZ7" s="343"/>
      <c r="GA7" s="343"/>
      <c r="GB7" s="343"/>
      <c r="GC7" s="343"/>
      <c r="GD7" s="343"/>
      <c r="GE7" s="343"/>
      <c r="GF7" s="343"/>
      <c r="GG7" s="343"/>
      <c r="GH7" s="343"/>
      <c r="GI7" s="343"/>
      <c r="GJ7" s="343"/>
      <c r="GK7" s="343"/>
      <c r="GL7" s="343"/>
      <c r="GM7" s="343"/>
      <c r="GN7" s="343"/>
      <c r="GO7" s="343"/>
      <c r="GP7" s="343"/>
      <c r="GQ7" s="343"/>
      <c r="GR7" s="343"/>
      <c r="GS7" s="343"/>
      <c r="GT7" s="343"/>
      <c r="GU7" s="343"/>
      <c r="GV7" s="343"/>
      <c r="GW7" s="343"/>
      <c r="GX7" s="343"/>
      <c r="GY7" s="343"/>
      <c r="GZ7" s="343"/>
      <c r="HA7" s="343"/>
      <c r="HB7" s="343"/>
      <c r="HC7" s="343"/>
      <c r="HD7" s="343"/>
      <c r="HG7" s="342"/>
      <c r="HH7" s="342"/>
      <c r="HI7" s="342"/>
      <c r="HJ7" s="342"/>
      <c r="HK7" s="342"/>
      <c r="HL7" s="342"/>
      <c r="HM7" s="342"/>
      <c r="HN7" s="342"/>
      <c r="HO7" s="342"/>
      <c r="HP7" s="342"/>
      <c r="HQ7" s="342"/>
      <c r="HR7" s="342"/>
      <c r="HS7" s="342"/>
      <c r="HT7" s="342"/>
      <c r="HU7" s="342"/>
      <c r="HV7" s="342"/>
      <c r="HW7" s="342"/>
      <c r="HX7" s="342"/>
      <c r="HY7" s="342"/>
      <c r="HZ7" s="342"/>
      <c r="IA7" s="342"/>
      <c r="IB7" s="342"/>
      <c r="IC7" s="342"/>
      <c r="ID7" s="342"/>
      <c r="IE7" s="342"/>
      <c r="IF7" s="342"/>
      <c r="IG7" s="342"/>
      <c r="IH7" s="342"/>
      <c r="II7" s="342"/>
      <c r="IJ7" s="342"/>
      <c r="IK7" s="342"/>
      <c r="IL7" s="342"/>
      <c r="IM7" s="342"/>
      <c r="IN7" s="342"/>
      <c r="IO7" s="342"/>
      <c r="IP7" s="342"/>
      <c r="IQ7" s="342"/>
      <c r="IU7" s="343"/>
      <c r="IV7" s="343"/>
      <c r="IW7" s="343"/>
      <c r="IX7" s="343"/>
      <c r="IY7" s="343"/>
      <c r="IZ7" s="343"/>
      <c r="JA7" s="343"/>
      <c r="JB7" s="343"/>
      <c r="JC7" s="343"/>
      <c r="JD7" s="343"/>
      <c r="JE7" s="343"/>
      <c r="JF7" s="343"/>
      <c r="JG7" s="343"/>
      <c r="JH7" s="343"/>
      <c r="JI7" s="343"/>
      <c r="JJ7" s="343"/>
      <c r="JK7" s="343"/>
      <c r="JL7" s="343"/>
      <c r="JM7" s="343"/>
      <c r="JN7" s="343"/>
      <c r="JO7" s="343"/>
      <c r="JP7" s="343"/>
      <c r="JQ7" s="343"/>
      <c r="JR7" s="343"/>
      <c r="JS7" s="343"/>
      <c r="JT7" s="343"/>
      <c r="JU7" s="343"/>
      <c r="JV7" s="343"/>
      <c r="JW7" s="343"/>
      <c r="JX7" s="343"/>
      <c r="JY7" s="343"/>
      <c r="JZ7" s="343"/>
      <c r="KA7" s="343"/>
      <c r="KB7" s="343"/>
      <c r="KC7" s="343"/>
      <c r="KD7" s="343"/>
      <c r="KE7" s="343"/>
      <c r="KH7" s="344"/>
      <c r="KI7" s="344"/>
      <c r="KJ7" s="344"/>
      <c r="KK7" s="344"/>
      <c r="KL7" s="344"/>
      <c r="KM7" s="344"/>
      <c r="KN7" s="344"/>
      <c r="KO7" s="344"/>
      <c r="KP7" s="344"/>
      <c r="KQ7" s="344"/>
      <c r="KR7" s="344"/>
      <c r="KS7" s="344"/>
      <c r="KT7" s="344"/>
      <c r="KU7" s="344"/>
      <c r="KV7" s="344"/>
      <c r="KW7" s="344"/>
      <c r="KX7" s="344"/>
      <c r="KY7" s="344"/>
      <c r="KZ7" s="344"/>
      <c r="LA7" s="344"/>
      <c r="LB7" s="344"/>
      <c r="LC7" s="344"/>
      <c r="LD7" s="344"/>
      <c r="LE7" s="344"/>
      <c r="LF7" s="344"/>
      <c r="LG7" s="344"/>
      <c r="LH7" s="344"/>
      <c r="LI7" s="344"/>
      <c r="LJ7" s="344"/>
      <c r="LK7" s="344"/>
      <c r="LL7" s="344"/>
      <c r="LM7" s="344"/>
      <c r="LN7" s="344"/>
      <c r="LO7" s="344"/>
      <c r="LP7" s="344"/>
      <c r="LQ7" s="344"/>
      <c r="LR7" s="344"/>
      <c r="LT7" s="342"/>
      <c r="LU7" s="342"/>
      <c r="LV7" s="342"/>
      <c r="LW7" s="342"/>
      <c r="LX7" s="342"/>
      <c r="LY7" s="342"/>
      <c r="LZ7" s="342"/>
      <c r="MA7" s="342"/>
      <c r="MB7" s="342"/>
      <c r="MC7" s="342"/>
      <c r="MD7" s="342"/>
      <c r="ME7" s="342"/>
      <c r="MF7" s="342"/>
      <c r="MG7" s="342"/>
      <c r="MH7" s="342"/>
      <c r="MI7" s="342"/>
      <c r="MJ7" s="342"/>
      <c r="MK7" s="342"/>
      <c r="ML7" s="342"/>
      <c r="MM7" s="342"/>
      <c r="MN7" s="342"/>
      <c r="MO7" s="342"/>
      <c r="MP7" s="342"/>
      <c r="MQ7" s="342"/>
      <c r="MR7" s="342"/>
      <c r="MS7" s="342"/>
      <c r="MT7" s="342"/>
      <c r="MU7" s="342"/>
      <c r="MV7" s="342"/>
      <c r="MW7" s="342"/>
      <c r="MX7" s="342"/>
      <c r="MY7" s="342"/>
      <c r="MZ7" s="342"/>
      <c r="NA7" s="342"/>
      <c r="NB7" s="342"/>
      <c r="NC7" s="342"/>
      <c r="ND7" s="342"/>
      <c r="NE7" s="342"/>
      <c r="NG7" s="342"/>
      <c r="NH7" s="342"/>
      <c r="NI7" s="342"/>
      <c r="NJ7" s="342"/>
      <c r="NK7" s="342"/>
      <c r="NL7" s="342"/>
      <c r="NM7" s="342"/>
      <c r="NN7" s="342"/>
      <c r="NO7" s="342"/>
      <c r="NP7" s="342"/>
      <c r="NQ7" s="342"/>
      <c r="NR7" s="342"/>
      <c r="NS7" s="342"/>
      <c r="NT7" s="342"/>
      <c r="NU7" s="342"/>
      <c r="NV7" s="342"/>
      <c r="NW7" s="342"/>
      <c r="NX7" s="342"/>
      <c r="NY7" s="342"/>
      <c r="NZ7" s="342"/>
      <c r="OA7" s="342"/>
      <c r="OB7" s="342"/>
      <c r="OC7" s="342"/>
      <c r="OD7" s="342"/>
      <c r="OE7" s="342"/>
      <c r="OF7" s="342"/>
      <c r="OG7" s="342"/>
      <c r="OH7" s="342"/>
      <c r="OI7" s="342"/>
      <c r="OJ7" s="342"/>
      <c r="OK7" s="342"/>
      <c r="OL7" s="342"/>
      <c r="OM7" s="342"/>
      <c r="ON7" s="342"/>
      <c r="OO7" s="342"/>
      <c r="OP7" s="342"/>
      <c r="OQ7" s="342"/>
      <c r="OR7" s="342"/>
      <c r="OS7" s="342"/>
      <c r="OT7" s="342"/>
      <c r="OU7" s="342"/>
      <c r="OV7" s="342"/>
      <c r="OW7" s="342"/>
      <c r="OX7" s="342"/>
      <c r="OY7" s="342"/>
      <c r="OZ7" s="342"/>
      <c r="PA7" s="342"/>
      <c r="PB7" s="342"/>
      <c r="PC7" s="342"/>
      <c r="PD7" s="342"/>
      <c r="PE7" s="342"/>
      <c r="PF7" s="342"/>
      <c r="PG7" s="342"/>
      <c r="PH7" s="342"/>
      <c r="PI7" s="342"/>
      <c r="PJ7" s="342"/>
      <c r="PK7" s="342"/>
      <c r="PL7" s="342"/>
      <c r="PM7" s="342"/>
      <c r="PQ7" s="342"/>
      <c r="PU7" s="342"/>
      <c r="PV7" s="342"/>
      <c r="PW7" s="342"/>
      <c r="PX7" s="342"/>
      <c r="PZ7" s="342"/>
      <c r="QA7" s="342"/>
      <c r="QB7" s="342"/>
      <c r="QD7" s="342"/>
      <c r="QE7" s="342"/>
      <c r="QF7" s="342"/>
      <c r="QH7" s="342"/>
      <c r="QI7" s="342"/>
      <c r="QJ7" s="342"/>
      <c r="QL7" s="342"/>
      <c r="QM7" s="342"/>
      <c r="QN7" s="342"/>
      <c r="QP7" s="342"/>
      <c r="QQ7" s="342"/>
      <c r="QR7" s="342"/>
      <c r="QT7" s="344"/>
      <c r="QU7" s="344"/>
      <c r="QV7" s="344"/>
      <c r="QW7" s="344"/>
      <c r="QX7" s="344"/>
      <c r="QY7" s="344"/>
      <c r="RB7" s="344"/>
      <c r="RC7" s="344"/>
      <c r="RD7" s="344"/>
      <c r="RE7" s="344"/>
      <c r="RF7" s="344"/>
      <c r="RG7" s="344"/>
      <c r="RJ7" s="343"/>
      <c r="RK7" s="343"/>
      <c r="RL7" s="343"/>
      <c r="RM7" s="343"/>
      <c r="RN7" s="343"/>
      <c r="RO7" s="343"/>
      <c r="RR7" s="344"/>
      <c r="RS7" s="344"/>
      <c r="RT7" s="344"/>
      <c r="RU7" s="344"/>
      <c r="RV7" s="344"/>
      <c r="RW7" s="344"/>
      <c r="RX7" s="344"/>
      <c r="SA7" s="343"/>
      <c r="SB7" s="343"/>
      <c r="SC7" s="343"/>
      <c r="SD7" s="343"/>
      <c r="SE7" s="343"/>
      <c r="SF7" s="343"/>
      <c r="SG7" s="343"/>
      <c r="SJ7" s="344"/>
      <c r="SK7" s="344"/>
      <c r="SL7" s="344"/>
      <c r="SM7" s="344"/>
      <c r="SN7" s="344"/>
      <c r="SO7" s="344"/>
      <c r="SQ7" s="343"/>
      <c r="SR7" s="343"/>
      <c r="ST7" s="343"/>
      <c r="SU7" s="343"/>
      <c r="SW7" s="343"/>
      <c r="SX7" s="343"/>
      <c r="TA7" s="342"/>
      <c r="TB7" s="342"/>
      <c r="TC7" s="342"/>
      <c r="TD7" s="342"/>
      <c r="TE7" s="342"/>
      <c r="TF7" s="342"/>
      <c r="TG7" s="342"/>
      <c r="TJ7" s="342"/>
      <c r="TK7" s="342"/>
      <c r="TL7" s="342"/>
      <c r="TM7" s="342"/>
      <c r="TN7" s="342"/>
      <c r="TO7" s="342"/>
    </row>
    <row r="8" s="382" customFormat="true" ht="15.75" hidden="false" customHeight="false" outlineLevel="0" collapsed="false">
      <c r="A8" s="341"/>
      <c r="B8" s="381"/>
      <c r="AF8" s="341"/>
      <c r="AG8" s="341"/>
      <c r="AH8" s="341"/>
      <c r="AI8" s="341"/>
      <c r="AJ8" s="341"/>
      <c r="AK8" s="341"/>
      <c r="AL8" s="341"/>
      <c r="AM8" s="341"/>
      <c r="AN8" s="341"/>
      <c r="AO8" s="341"/>
      <c r="AP8" s="341"/>
      <c r="AQ8" s="341"/>
      <c r="AR8" s="341"/>
      <c r="AS8" s="341"/>
      <c r="AT8" s="341"/>
      <c r="AU8" s="341"/>
      <c r="AV8" s="341"/>
      <c r="AW8" s="341"/>
      <c r="AX8" s="341"/>
      <c r="AY8" s="341"/>
      <c r="AZ8" s="341"/>
      <c r="BH8" s="341"/>
      <c r="BO8" s="341"/>
      <c r="FS8" s="341"/>
      <c r="XA8" s="341"/>
      <c r="XB8" s="341"/>
      <c r="XC8" s="341"/>
      <c r="XD8" s="341"/>
      <c r="XE8" s="341"/>
      <c r="XF8" s="341"/>
      <c r="XG8" s="341"/>
      <c r="XH8" s="341"/>
      <c r="XI8" s="341"/>
      <c r="XJ8" s="341"/>
      <c r="XK8" s="341"/>
      <c r="XL8" s="341"/>
      <c r="XM8" s="341"/>
      <c r="XN8" s="341"/>
      <c r="XO8" s="341"/>
      <c r="XP8" s="341"/>
      <c r="XQ8" s="341"/>
      <c r="XR8" s="341"/>
      <c r="XS8" s="341"/>
      <c r="XT8" s="341"/>
      <c r="XU8" s="341"/>
      <c r="XV8" s="341"/>
      <c r="XW8" s="341"/>
      <c r="XX8" s="341"/>
      <c r="XY8" s="341"/>
      <c r="XZ8" s="341"/>
      <c r="YA8" s="341"/>
      <c r="YB8" s="341"/>
      <c r="YC8" s="341"/>
      <c r="YD8" s="341"/>
    </row>
    <row r="9" s="382" customFormat="true" ht="15.75" hidden="false" customHeight="false" outlineLevel="0" collapsed="false">
      <c r="A9" s="341"/>
      <c r="B9" s="381"/>
      <c r="C9" s="341"/>
      <c r="AF9" s="341"/>
      <c r="AG9" s="341"/>
      <c r="AH9" s="341"/>
      <c r="AI9" s="341"/>
      <c r="AJ9" s="341"/>
      <c r="AK9" s="341"/>
      <c r="AL9" s="341"/>
      <c r="AM9" s="341"/>
      <c r="AN9" s="341"/>
      <c r="AO9" s="341"/>
      <c r="AP9" s="341"/>
      <c r="AQ9" s="341"/>
      <c r="AR9" s="341"/>
      <c r="AS9" s="341"/>
      <c r="AT9" s="341"/>
      <c r="AU9" s="341"/>
      <c r="AV9" s="341"/>
      <c r="AW9" s="341"/>
      <c r="AX9" s="341"/>
      <c r="AY9" s="341"/>
      <c r="AZ9" s="341"/>
      <c r="BH9" s="341"/>
      <c r="BO9" s="341"/>
      <c r="FS9" s="341"/>
      <c r="XA9" s="341"/>
      <c r="XB9" s="341"/>
      <c r="XC9" s="341"/>
      <c r="XD9" s="341"/>
      <c r="XE9" s="341"/>
      <c r="XF9" s="341"/>
      <c r="XG9" s="341"/>
      <c r="XH9" s="341"/>
      <c r="XI9" s="341"/>
      <c r="XJ9" s="341"/>
      <c r="XK9" s="341"/>
      <c r="XL9" s="341"/>
      <c r="XM9" s="341"/>
      <c r="XN9" s="341"/>
      <c r="XO9" s="341"/>
      <c r="XP9" s="341"/>
      <c r="XQ9" s="341"/>
      <c r="XR9" s="341"/>
      <c r="XS9" s="341"/>
      <c r="XT9" s="341"/>
      <c r="XU9" s="341"/>
      <c r="XV9" s="341"/>
      <c r="XW9" s="341"/>
      <c r="XX9" s="341"/>
      <c r="XY9" s="341"/>
      <c r="XZ9" s="341"/>
      <c r="YA9" s="341"/>
      <c r="YB9" s="341"/>
      <c r="YC9" s="341"/>
      <c r="YD9" s="341"/>
    </row>
    <row r="10" s="382" customFormat="true" ht="15.75" hidden="false" customHeight="false" outlineLevel="0" collapsed="false">
      <c r="A10" s="341"/>
      <c r="B10" s="341"/>
      <c r="C10" s="341"/>
      <c r="AF10" s="341"/>
      <c r="AG10" s="341"/>
      <c r="AH10" s="341"/>
      <c r="AI10" s="341"/>
      <c r="AJ10" s="341"/>
      <c r="AK10" s="341"/>
      <c r="AL10" s="341"/>
      <c r="AM10" s="341"/>
      <c r="AN10" s="341"/>
      <c r="AO10" s="341"/>
      <c r="AP10" s="341"/>
      <c r="AQ10" s="341"/>
      <c r="AR10" s="341"/>
      <c r="AS10" s="341"/>
      <c r="AT10" s="341"/>
      <c r="AU10" s="341"/>
      <c r="AV10" s="341"/>
      <c r="AW10" s="341"/>
      <c r="AX10" s="341"/>
      <c r="AY10" s="341"/>
      <c r="AZ10" s="341"/>
      <c r="BH10" s="341"/>
      <c r="BO10" s="341"/>
      <c r="FS10" s="341"/>
      <c r="XA10" s="341"/>
      <c r="XB10" s="341"/>
      <c r="XC10" s="341"/>
      <c r="XD10" s="341"/>
      <c r="XE10" s="341"/>
      <c r="XF10" s="341"/>
      <c r="XG10" s="341"/>
      <c r="XH10" s="341"/>
      <c r="XI10" s="341"/>
      <c r="XJ10" s="341"/>
      <c r="XK10" s="341"/>
      <c r="XL10" s="341"/>
      <c r="XM10" s="341"/>
      <c r="XN10" s="341"/>
      <c r="XO10" s="341"/>
      <c r="XP10" s="341"/>
      <c r="XQ10" s="341"/>
      <c r="XR10" s="341"/>
      <c r="XS10" s="341"/>
      <c r="XT10" s="341"/>
      <c r="XU10" s="341"/>
      <c r="XV10" s="341"/>
      <c r="XW10" s="341"/>
      <c r="XX10" s="341"/>
      <c r="XY10" s="341"/>
      <c r="XZ10" s="341"/>
      <c r="YA10" s="341"/>
      <c r="YB10" s="341"/>
      <c r="YC10" s="341"/>
      <c r="YD10" s="341"/>
    </row>
    <row r="11" s="382" customFormat="true" ht="15.75" hidden="false" customHeight="false" outlineLevel="0" collapsed="false">
      <c r="A11" s="341"/>
      <c r="B11" s="341"/>
      <c r="C11" s="341"/>
      <c r="AF11" s="341"/>
      <c r="AG11" s="341"/>
      <c r="AH11" s="341"/>
      <c r="AI11" s="341"/>
      <c r="AJ11" s="341"/>
      <c r="AK11" s="341"/>
      <c r="AL11" s="341"/>
      <c r="AM11" s="341"/>
      <c r="AN11" s="341"/>
      <c r="AO11" s="341"/>
      <c r="AQ11" s="341"/>
      <c r="AV11" s="346"/>
      <c r="AW11" s="346"/>
      <c r="AX11" s="341"/>
      <c r="AY11" s="341"/>
      <c r="AZ11" s="341"/>
      <c r="BH11" s="341"/>
      <c r="BO11" s="341"/>
      <c r="FS11" s="341"/>
      <c r="XA11" s="341"/>
      <c r="XB11" s="341"/>
      <c r="XC11" s="341"/>
      <c r="XD11" s="341"/>
      <c r="XE11" s="341"/>
      <c r="XF11" s="341"/>
      <c r="XG11" s="341"/>
      <c r="XH11" s="341"/>
      <c r="XI11" s="341"/>
      <c r="XJ11" s="341"/>
      <c r="XK11" s="341"/>
      <c r="XL11" s="341"/>
      <c r="XM11" s="341"/>
      <c r="XN11" s="341"/>
      <c r="XO11" s="341"/>
      <c r="XP11" s="341"/>
      <c r="XQ11" s="341"/>
      <c r="XR11" s="341"/>
      <c r="XS11" s="341"/>
      <c r="XT11" s="341"/>
      <c r="XU11" s="341"/>
      <c r="XV11" s="341"/>
      <c r="XW11" s="341"/>
      <c r="XX11" s="341"/>
      <c r="XY11" s="341"/>
      <c r="XZ11" s="341"/>
      <c r="YA11" s="341"/>
      <c r="YB11" s="341"/>
      <c r="YC11" s="341"/>
      <c r="YD11" s="341"/>
    </row>
    <row r="12" s="382" customFormat="true" ht="15.75" hidden="false" customHeight="false" outlineLevel="0" collapsed="false">
      <c r="A12" s="341"/>
      <c r="B12" s="381"/>
      <c r="C12" s="341"/>
      <c r="AF12" s="341"/>
      <c r="AG12" s="341"/>
      <c r="AH12" s="341"/>
      <c r="AI12" s="341"/>
      <c r="AJ12" s="341"/>
      <c r="AK12" s="341"/>
      <c r="AL12" s="341"/>
      <c r="AM12" s="341"/>
      <c r="AN12" s="341"/>
      <c r="AO12" s="341"/>
      <c r="AP12" s="341"/>
      <c r="AQ12" s="341"/>
      <c r="AR12" s="341"/>
      <c r="AS12" s="341"/>
      <c r="AT12" s="341"/>
      <c r="AU12" s="341"/>
      <c r="AV12" s="341"/>
      <c r="AW12" s="341"/>
      <c r="AX12" s="341"/>
      <c r="AY12" s="341"/>
      <c r="AZ12" s="341"/>
      <c r="BH12" s="341"/>
      <c r="BO12" s="341"/>
      <c r="FS12" s="341"/>
      <c r="XA12" s="341"/>
      <c r="XB12" s="341"/>
      <c r="XC12" s="341"/>
      <c r="XD12" s="341"/>
      <c r="XE12" s="341"/>
      <c r="XF12" s="341"/>
      <c r="XG12" s="341"/>
      <c r="XH12" s="341"/>
      <c r="XI12" s="341"/>
      <c r="XJ12" s="341"/>
      <c r="XK12" s="341"/>
      <c r="XL12" s="341"/>
      <c r="XM12" s="341"/>
      <c r="XN12" s="341"/>
      <c r="XO12" s="341"/>
      <c r="XP12" s="341"/>
      <c r="XQ12" s="341"/>
      <c r="XR12" s="341"/>
      <c r="XS12" s="341"/>
      <c r="XT12" s="341"/>
      <c r="XU12" s="341"/>
      <c r="XV12" s="341"/>
      <c r="XW12" s="341"/>
      <c r="XX12" s="341"/>
      <c r="XY12" s="341"/>
      <c r="XZ12" s="341"/>
      <c r="YA12" s="341"/>
      <c r="YB12" s="341"/>
      <c r="YC12" s="341"/>
      <c r="YD12" s="341"/>
    </row>
    <row r="13" s="382" customFormat="true" ht="15.75" hidden="false" customHeight="false" outlineLevel="0" collapsed="false">
      <c r="A13" s="341"/>
      <c r="B13" s="341"/>
      <c r="C13" s="341"/>
      <c r="AF13" s="341"/>
      <c r="AG13" s="341"/>
      <c r="AH13" s="341"/>
      <c r="AI13" s="341"/>
      <c r="AJ13" s="341"/>
      <c r="AK13" s="341"/>
      <c r="AL13" s="341"/>
      <c r="AM13" s="341"/>
      <c r="AN13" s="341"/>
      <c r="AO13" s="341"/>
      <c r="AP13" s="341"/>
      <c r="AQ13" s="341"/>
      <c r="AR13" s="341"/>
      <c r="AS13" s="341"/>
      <c r="AT13" s="341"/>
      <c r="AU13" s="341"/>
      <c r="AV13" s="341"/>
      <c r="AW13" s="341"/>
      <c r="AX13" s="341"/>
      <c r="AY13" s="341"/>
      <c r="AZ13" s="341"/>
      <c r="BH13" s="341"/>
      <c r="BO13" s="341"/>
      <c r="FS13" s="341"/>
      <c r="XA13" s="341"/>
      <c r="XB13" s="341"/>
      <c r="XC13" s="341"/>
      <c r="XD13" s="341"/>
      <c r="XE13" s="341"/>
      <c r="XF13" s="341"/>
      <c r="XG13" s="341"/>
      <c r="XH13" s="341"/>
      <c r="XI13" s="341"/>
      <c r="XJ13" s="341"/>
      <c r="XK13" s="341"/>
      <c r="XL13" s="341"/>
      <c r="XM13" s="341"/>
      <c r="XN13" s="341"/>
      <c r="XO13" s="341"/>
      <c r="XP13" s="341"/>
      <c r="XQ13" s="341"/>
      <c r="XR13" s="341"/>
      <c r="XS13" s="341"/>
      <c r="XT13" s="341"/>
      <c r="XU13" s="341"/>
      <c r="XV13" s="341"/>
      <c r="XW13" s="341"/>
      <c r="XX13" s="341"/>
      <c r="XY13" s="341"/>
      <c r="XZ13" s="341"/>
      <c r="YA13" s="341"/>
      <c r="YB13" s="341"/>
      <c r="YC13" s="341"/>
      <c r="YD13" s="341"/>
    </row>
    <row r="14" s="382" customFormat="true" ht="15.75" hidden="false" customHeight="false" outlineLevel="0" collapsed="false">
      <c r="A14" s="341"/>
      <c r="B14" s="341"/>
      <c r="C14" s="341"/>
      <c r="AF14" s="341"/>
      <c r="AG14" s="341"/>
      <c r="AH14" s="341"/>
      <c r="AI14" s="341"/>
      <c r="AJ14" s="341"/>
      <c r="AK14" s="341"/>
      <c r="AL14" s="341"/>
      <c r="AM14" s="341"/>
      <c r="AN14" s="341"/>
      <c r="AO14" s="341"/>
      <c r="AP14" s="341"/>
      <c r="AQ14" s="341"/>
      <c r="AR14" s="341"/>
      <c r="AS14" s="341"/>
      <c r="AT14" s="341"/>
      <c r="AU14" s="341"/>
      <c r="AV14" s="341"/>
      <c r="AW14" s="341"/>
      <c r="AX14" s="341"/>
      <c r="AY14" s="341"/>
      <c r="AZ14" s="341"/>
      <c r="BH14" s="341"/>
      <c r="BO14" s="341"/>
      <c r="FS14" s="341"/>
      <c r="TT14" s="341"/>
      <c r="TU14" s="341"/>
      <c r="TV14" s="341"/>
      <c r="TW14" s="341"/>
      <c r="TX14" s="341"/>
      <c r="TY14" s="341"/>
      <c r="TZ14" s="341"/>
      <c r="UA14" s="341"/>
      <c r="UB14" s="341"/>
      <c r="UC14" s="341"/>
      <c r="UD14" s="341"/>
      <c r="UE14" s="341"/>
      <c r="UF14" s="341"/>
      <c r="UG14" s="341"/>
      <c r="UH14" s="341"/>
      <c r="UI14" s="341"/>
      <c r="UJ14" s="341"/>
      <c r="UK14" s="341"/>
      <c r="UL14" s="341"/>
      <c r="UM14" s="341"/>
      <c r="UN14" s="341"/>
      <c r="UO14" s="341"/>
      <c r="UP14" s="341"/>
      <c r="UQ14" s="341"/>
      <c r="UR14" s="341"/>
      <c r="US14" s="341"/>
      <c r="UT14" s="341"/>
      <c r="UU14" s="341"/>
      <c r="UV14" s="341"/>
      <c r="UW14" s="341"/>
      <c r="UX14" s="341"/>
      <c r="UY14" s="341"/>
      <c r="UZ14" s="341"/>
      <c r="VA14" s="341"/>
      <c r="VB14" s="341"/>
      <c r="VC14" s="341"/>
      <c r="VD14" s="341"/>
      <c r="VE14" s="341"/>
      <c r="VF14" s="341"/>
      <c r="VG14" s="341"/>
      <c r="VH14" s="341"/>
      <c r="VI14" s="341"/>
      <c r="VJ14" s="341"/>
      <c r="VK14" s="341"/>
      <c r="VL14" s="341"/>
      <c r="VM14" s="341"/>
      <c r="VN14" s="341"/>
      <c r="VO14" s="341"/>
      <c r="VP14" s="341"/>
      <c r="VQ14" s="341"/>
      <c r="VR14" s="341"/>
      <c r="VS14" s="341"/>
      <c r="VT14" s="341"/>
      <c r="VU14" s="341"/>
      <c r="VV14" s="341"/>
      <c r="VW14" s="341"/>
      <c r="VX14" s="341"/>
      <c r="VY14" s="341"/>
      <c r="VZ14" s="341"/>
      <c r="WA14" s="341"/>
      <c r="WB14" s="341"/>
      <c r="WC14" s="341"/>
      <c r="WD14" s="341"/>
      <c r="WE14" s="341"/>
      <c r="WF14" s="341"/>
      <c r="WG14" s="341"/>
      <c r="WH14" s="341"/>
      <c r="WI14" s="341"/>
      <c r="WJ14" s="341"/>
      <c r="WK14" s="341"/>
      <c r="WL14" s="341"/>
      <c r="WM14" s="341"/>
      <c r="WN14" s="341"/>
      <c r="WO14" s="341"/>
      <c r="WP14" s="341"/>
      <c r="WQ14" s="341"/>
      <c r="WR14" s="341"/>
      <c r="WS14" s="341"/>
      <c r="WT14" s="341"/>
      <c r="WU14" s="341"/>
      <c r="WV14" s="341"/>
      <c r="WW14" s="341"/>
      <c r="WX14" s="341"/>
      <c r="XA14" s="341"/>
      <c r="XB14" s="341"/>
      <c r="XC14" s="341"/>
      <c r="XD14" s="341"/>
      <c r="XE14" s="341"/>
      <c r="XF14" s="341"/>
      <c r="XG14" s="341"/>
      <c r="XH14" s="341"/>
      <c r="XI14" s="341"/>
      <c r="XJ14" s="341"/>
      <c r="XK14" s="341"/>
      <c r="XL14" s="341"/>
      <c r="XM14" s="341"/>
      <c r="XN14" s="341"/>
      <c r="XO14" s="341"/>
      <c r="XP14" s="341"/>
      <c r="XQ14" s="341"/>
      <c r="XR14" s="341"/>
      <c r="XS14" s="341"/>
      <c r="XT14" s="341"/>
      <c r="XU14" s="341"/>
      <c r="XV14" s="341"/>
      <c r="XW14" s="341"/>
      <c r="XX14" s="341"/>
      <c r="XY14" s="341"/>
      <c r="XZ14" s="341"/>
      <c r="YA14" s="341"/>
      <c r="YB14" s="341"/>
      <c r="YC14" s="341"/>
      <c r="YD14" s="341"/>
    </row>
    <row r="15" s="382" customFormat="true" ht="15.75" hidden="false" customHeight="false" outlineLevel="0" collapsed="false">
      <c r="AF15" s="341"/>
      <c r="AG15" s="341"/>
      <c r="AH15" s="341"/>
      <c r="AI15" s="341"/>
      <c r="AJ15" s="341"/>
      <c r="AK15" s="341"/>
      <c r="AL15" s="341"/>
      <c r="AM15" s="341"/>
      <c r="AN15" s="341"/>
      <c r="AO15" s="341"/>
      <c r="AP15" s="341"/>
      <c r="AQ15" s="341"/>
      <c r="AR15" s="341"/>
      <c r="AS15" s="341"/>
      <c r="AT15" s="341"/>
      <c r="AU15" s="341"/>
      <c r="AV15" s="341"/>
      <c r="AW15" s="341"/>
      <c r="AX15" s="341"/>
      <c r="AY15" s="341"/>
      <c r="AZ15" s="341"/>
      <c r="BH15" s="341"/>
      <c r="BO15" s="341"/>
      <c r="FS15" s="341"/>
      <c r="TT15" s="341"/>
      <c r="TU15" s="341"/>
      <c r="TV15" s="341"/>
      <c r="TW15" s="341"/>
      <c r="TX15" s="341"/>
      <c r="TY15" s="341"/>
      <c r="TZ15" s="341"/>
      <c r="UA15" s="341"/>
      <c r="UB15" s="341"/>
      <c r="UC15" s="341"/>
      <c r="UD15" s="341"/>
      <c r="UE15" s="341"/>
      <c r="UF15" s="341"/>
      <c r="UG15" s="341"/>
      <c r="UH15" s="341"/>
      <c r="UI15" s="341"/>
      <c r="UJ15" s="341"/>
      <c r="UK15" s="341"/>
      <c r="UL15" s="341"/>
      <c r="UM15" s="341"/>
      <c r="UN15" s="341"/>
      <c r="UO15" s="341"/>
      <c r="UP15" s="341"/>
      <c r="UQ15" s="341"/>
      <c r="UR15" s="341"/>
      <c r="US15" s="341"/>
      <c r="UT15" s="341"/>
      <c r="UU15" s="341"/>
      <c r="UV15" s="341"/>
      <c r="UW15" s="341"/>
      <c r="UX15" s="341"/>
      <c r="UY15" s="341"/>
      <c r="UZ15" s="341"/>
      <c r="VA15" s="341"/>
      <c r="VB15" s="341"/>
      <c r="VC15" s="341"/>
      <c r="VD15" s="341"/>
      <c r="VE15" s="341"/>
      <c r="VF15" s="341"/>
      <c r="VG15" s="341"/>
      <c r="VH15" s="341"/>
      <c r="VI15" s="341"/>
      <c r="VJ15" s="341"/>
      <c r="VK15" s="341"/>
      <c r="VL15" s="341"/>
      <c r="VM15" s="341"/>
      <c r="VN15" s="341"/>
      <c r="VO15" s="341"/>
      <c r="VP15" s="341"/>
      <c r="VQ15" s="341"/>
      <c r="VR15" s="341"/>
      <c r="VS15" s="341"/>
      <c r="VT15" s="341"/>
      <c r="VU15" s="341"/>
      <c r="VV15" s="341"/>
      <c r="VW15" s="341"/>
      <c r="VX15" s="341"/>
      <c r="VY15" s="341"/>
      <c r="VZ15" s="341"/>
      <c r="WA15" s="341"/>
      <c r="WB15" s="341"/>
      <c r="WC15" s="341"/>
      <c r="WD15" s="341"/>
      <c r="WE15" s="341"/>
      <c r="WF15" s="341"/>
      <c r="WG15" s="341"/>
      <c r="WH15" s="341"/>
      <c r="WI15" s="341"/>
      <c r="WJ15" s="341"/>
      <c r="WK15" s="341"/>
      <c r="WL15" s="341"/>
      <c r="WM15" s="341"/>
      <c r="WN15" s="341"/>
      <c r="WO15" s="341"/>
      <c r="WP15" s="341"/>
      <c r="WQ15" s="341"/>
      <c r="WR15" s="341"/>
      <c r="WS15" s="341"/>
      <c r="WT15" s="341"/>
      <c r="WU15" s="341"/>
      <c r="WV15" s="341"/>
      <c r="WW15" s="341"/>
      <c r="WX15" s="341"/>
      <c r="XA15" s="341"/>
      <c r="XB15" s="341"/>
      <c r="XC15" s="341"/>
      <c r="XD15" s="341"/>
      <c r="XE15" s="341"/>
      <c r="XF15" s="341"/>
      <c r="XG15" s="341"/>
      <c r="XH15" s="341"/>
      <c r="XI15" s="341"/>
      <c r="XJ15" s="341"/>
      <c r="XK15" s="341"/>
      <c r="XL15" s="341"/>
      <c r="XM15" s="341"/>
      <c r="XN15" s="341"/>
      <c r="XO15" s="341"/>
      <c r="XP15" s="341"/>
      <c r="XQ15" s="341"/>
      <c r="XR15" s="341"/>
      <c r="XS15" s="341"/>
      <c r="XT15" s="341"/>
      <c r="XU15" s="341"/>
      <c r="XV15" s="341"/>
      <c r="XW15" s="341"/>
      <c r="XX15" s="341"/>
      <c r="XY15" s="341"/>
      <c r="XZ15" s="341"/>
      <c r="YA15" s="341"/>
      <c r="YB15" s="341"/>
      <c r="YC15" s="341"/>
      <c r="YD15" s="341"/>
    </row>
    <row r="16" s="382" customFormat="true" ht="15.75" hidden="false" customHeight="false" outlineLevel="0" collapsed="false">
      <c r="AF16" s="341"/>
      <c r="AG16" s="341"/>
      <c r="AH16" s="341"/>
      <c r="AI16" s="341"/>
      <c r="AJ16" s="341"/>
      <c r="AK16" s="341"/>
      <c r="AL16" s="341"/>
      <c r="AM16" s="341"/>
      <c r="AN16" s="341"/>
      <c r="AO16" s="341"/>
      <c r="AP16" s="341"/>
      <c r="AQ16" s="341"/>
      <c r="AR16" s="341"/>
      <c r="AS16" s="341"/>
      <c r="AT16" s="341"/>
      <c r="AU16" s="341"/>
      <c r="AV16" s="341"/>
      <c r="AW16" s="341"/>
      <c r="AX16" s="341"/>
      <c r="AY16" s="341"/>
      <c r="AZ16" s="341"/>
      <c r="BH16" s="341"/>
      <c r="BO16" s="341"/>
      <c r="FS16" s="341"/>
      <c r="TT16" s="341"/>
      <c r="TU16" s="341"/>
      <c r="TV16" s="341"/>
      <c r="TW16" s="341"/>
      <c r="TX16" s="341"/>
      <c r="TY16" s="341"/>
      <c r="TZ16" s="341"/>
      <c r="UA16" s="341"/>
      <c r="UB16" s="341"/>
      <c r="UC16" s="341"/>
      <c r="UD16" s="341"/>
      <c r="UE16" s="341"/>
      <c r="UF16" s="341"/>
      <c r="UG16" s="341"/>
      <c r="UH16" s="341"/>
      <c r="UI16" s="341"/>
      <c r="UJ16" s="341"/>
      <c r="UK16" s="341"/>
      <c r="UL16" s="341"/>
      <c r="UM16" s="341"/>
      <c r="UN16" s="341"/>
      <c r="UO16" s="341"/>
      <c r="UP16" s="341"/>
      <c r="UQ16" s="341"/>
      <c r="UR16" s="341"/>
      <c r="US16" s="341"/>
      <c r="UT16" s="341"/>
      <c r="UU16" s="341"/>
      <c r="UV16" s="341"/>
      <c r="UW16" s="341"/>
      <c r="UX16" s="341"/>
      <c r="UY16" s="341"/>
      <c r="UZ16" s="341"/>
      <c r="VA16" s="341"/>
      <c r="VB16" s="341"/>
      <c r="VC16" s="341"/>
      <c r="VD16" s="341"/>
      <c r="VE16" s="341"/>
      <c r="VF16" s="341"/>
      <c r="VG16" s="341"/>
      <c r="VH16" s="341"/>
      <c r="VI16" s="341"/>
      <c r="VJ16" s="341"/>
      <c r="VK16" s="341"/>
      <c r="VL16" s="341"/>
      <c r="VM16" s="341"/>
      <c r="VN16" s="341"/>
      <c r="VO16" s="341"/>
      <c r="VP16" s="341"/>
      <c r="VQ16" s="341"/>
      <c r="VR16" s="341"/>
      <c r="VS16" s="341"/>
      <c r="VT16" s="341"/>
      <c r="VU16" s="341"/>
      <c r="VV16" s="341"/>
      <c r="VW16" s="341"/>
      <c r="VX16" s="341"/>
      <c r="VY16" s="341"/>
      <c r="VZ16" s="341"/>
      <c r="WA16" s="341"/>
      <c r="WB16" s="341"/>
      <c r="WC16" s="341"/>
      <c r="WD16" s="341"/>
      <c r="WE16" s="341"/>
      <c r="WF16" s="341"/>
      <c r="WG16" s="341"/>
      <c r="WH16" s="341"/>
      <c r="WI16" s="341"/>
      <c r="WJ16" s="341"/>
      <c r="WK16" s="341"/>
      <c r="WL16" s="341"/>
      <c r="WM16" s="341"/>
      <c r="WN16" s="341"/>
      <c r="WO16" s="341"/>
      <c r="WP16" s="341"/>
      <c r="WQ16" s="341"/>
      <c r="WR16" s="341"/>
      <c r="WS16" s="341"/>
      <c r="WT16" s="341"/>
      <c r="WU16" s="341"/>
      <c r="WV16" s="341"/>
      <c r="WW16" s="341"/>
      <c r="WX16" s="341"/>
      <c r="XA16" s="341"/>
      <c r="XB16" s="341"/>
      <c r="XC16" s="341"/>
      <c r="XD16" s="341"/>
      <c r="XE16" s="341"/>
      <c r="XF16" s="341"/>
      <c r="XG16" s="341"/>
      <c r="XH16" s="341"/>
      <c r="XI16" s="341"/>
      <c r="XJ16" s="341"/>
      <c r="XK16" s="341"/>
      <c r="XL16" s="341"/>
      <c r="XM16" s="341"/>
      <c r="XN16" s="341"/>
      <c r="XO16" s="341"/>
      <c r="XP16" s="341"/>
      <c r="XQ16" s="341"/>
      <c r="XR16" s="341"/>
      <c r="XS16" s="341"/>
      <c r="XT16" s="341"/>
      <c r="XU16" s="341"/>
      <c r="XV16" s="341"/>
      <c r="XW16" s="341"/>
      <c r="XX16" s="341"/>
      <c r="XY16" s="341"/>
      <c r="XZ16" s="341"/>
      <c r="YA16" s="341"/>
      <c r="YB16" s="341"/>
      <c r="YC16" s="341"/>
      <c r="YD16" s="341"/>
    </row>
    <row r="17" s="382" customFormat="true" ht="15.75" hidden="false" customHeight="false" outlineLevel="0" collapsed="false">
      <c r="D17" s="383"/>
      <c r="E17" s="383"/>
      <c r="AF17" s="341"/>
      <c r="AG17" s="341"/>
      <c r="AH17" s="341"/>
      <c r="AI17" s="341"/>
      <c r="AJ17" s="341"/>
      <c r="AK17" s="341"/>
      <c r="AL17" s="341"/>
      <c r="AM17" s="341"/>
      <c r="AN17" s="341"/>
      <c r="AO17" s="341"/>
      <c r="AP17" s="341"/>
      <c r="AQ17" s="341"/>
      <c r="AR17" s="341"/>
      <c r="AS17" s="341"/>
      <c r="AT17" s="341"/>
      <c r="AU17" s="341"/>
      <c r="AV17" s="341"/>
      <c r="AW17" s="341"/>
      <c r="AX17" s="341"/>
      <c r="AY17" s="341"/>
      <c r="AZ17" s="341"/>
      <c r="BH17" s="341"/>
      <c r="BO17" s="341"/>
      <c r="FS17" s="341"/>
      <c r="QU17" s="0"/>
      <c r="QV17" s="0"/>
      <c r="QW17" s="0"/>
      <c r="QX17" s="0"/>
      <c r="QY17" s="0"/>
      <c r="QZ17" s="0"/>
      <c r="RA17" s="0"/>
      <c r="RB17" s="0"/>
      <c r="RC17" s="0"/>
      <c r="RD17" s="0"/>
      <c r="RE17" s="0"/>
      <c r="RF17" s="0"/>
      <c r="RG17" s="0"/>
      <c r="RH17" s="0"/>
      <c r="RI17" s="0"/>
      <c r="RJ17" s="0"/>
      <c r="RK17" s="0"/>
      <c r="RL17" s="0"/>
      <c r="RM17" s="0"/>
      <c r="RN17" s="0"/>
      <c r="RO17" s="0"/>
      <c r="RP17" s="0"/>
      <c r="RQ17" s="0"/>
      <c r="RR17" s="0"/>
      <c r="RS17" s="0"/>
      <c r="RT17" s="0"/>
      <c r="RU17" s="0"/>
      <c r="RV17" s="0"/>
      <c r="RW17" s="0"/>
      <c r="RX17" s="0"/>
      <c r="RY17" s="0"/>
      <c r="RZ17" s="0"/>
      <c r="SA17" s="0"/>
      <c r="SB17" s="0"/>
      <c r="SC17" s="0"/>
      <c r="SD17" s="0"/>
      <c r="SE17" s="0"/>
      <c r="SF17" s="0"/>
      <c r="SG17" s="0"/>
      <c r="SH17" s="0"/>
      <c r="SI17" s="0"/>
      <c r="SJ17" s="0"/>
      <c r="SK17" s="0"/>
      <c r="SL17" s="0"/>
      <c r="SM17" s="0"/>
      <c r="SN17" s="0"/>
      <c r="SO17" s="0"/>
      <c r="SP17" s="0"/>
      <c r="SQ17" s="0"/>
      <c r="SR17" s="0"/>
      <c r="SS17" s="0"/>
      <c r="ST17" s="0"/>
      <c r="SU17" s="0"/>
      <c r="SV17" s="0"/>
      <c r="SW17" s="0"/>
      <c r="SX17" s="0"/>
      <c r="SY17" s="0"/>
      <c r="SZ17" s="0"/>
      <c r="TA17" s="0"/>
      <c r="TB17" s="0"/>
      <c r="TC17" s="0"/>
      <c r="TD17" s="0"/>
      <c r="TE17" s="0"/>
      <c r="TF17" s="0"/>
      <c r="TG17" s="0"/>
      <c r="TH17" s="0"/>
      <c r="TI17" s="0"/>
      <c r="TJ17" s="0"/>
      <c r="TK17" s="0"/>
      <c r="TL17" s="0"/>
      <c r="TM17" s="0"/>
      <c r="TN17" s="0"/>
      <c r="TO17" s="0"/>
      <c r="TP17" s="0"/>
      <c r="TT17" s="341"/>
      <c r="TU17" s="341"/>
      <c r="TV17" s="341"/>
      <c r="TW17" s="341"/>
      <c r="TX17" s="341"/>
      <c r="TY17" s="341"/>
      <c r="TZ17" s="341"/>
      <c r="UA17" s="341"/>
      <c r="UB17" s="341"/>
      <c r="UC17" s="341"/>
      <c r="UD17" s="341"/>
      <c r="UE17" s="341"/>
      <c r="UF17" s="341"/>
      <c r="UG17" s="341"/>
      <c r="UH17" s="341"/>
      <c r="UI17" s="341"/>
      <c r="UJ17" s="341"/>
      <c r="UK17" s="341"/>
      <c r="UL17" s="341"/>
      <c r="UM17" s="341"/>
      <c r="UN17" s="341"/>
      <c r="UO17" s="341"/>
      <c r="UP17" s="341"/>
      <c r="UQ17" s="341"/>
      <c r="UR17" s="341"/>
      <c r="US17" s="341"/>
      <c r="UT17" s="341"/>
      <c r="UU17" s="341"/>
      <c r="UV17" s="341"/>
      <c r="UW17" s="341"/>
      <c r="UX17" s="341"/>
      <c r="UY17" s="341"/>
      <c r="UZ17" s="341"/>
      <c r="VA17" s="341"/>
      <c r="VB17" s="341"/>
      <c r="VC17" s="341"/>
      <c r="VD17" s="341"/>
      <c r="VE17" s="341"/>
      <c r="VF17" s="341"/>
      <c r="VG17" s="341"/>
      <c r="VH17" s="341"/>
      <c r="VI17" s="341"/>
      <c r="VJ17" s="341"/>
      <c r="VK17" s="341"/>
      <c r="VL17" s="341"/>
      <c r="VM17" s="341"/>
      <c r="VN17" s="341"/>
      <c r="VO17" s="341"/>
      <c r="VP17" s="341"/>
      <c r="VQ17" s="341"/>
      <c r="VR17" s="341"/>
      <c r="VS17" s="341"/>
      <c r="VT17" s="341"/>
      <c r="VU17" s="341"/>
      <c r="VV17" s="341"/>
      <c r="VW17" s="341"/>
      <c r="VX17" s="341"/>
      <c r="VY17" s="341"/>
      <c r="VZ17" s="341"/>
      <c r="WA17" s="341"/>
      <c r="WB17" s="341"/>
      <c r="WC17" s="341"/>
      <c r="WD17" s="341"/>
      <c r="WE17" s="341"/>
      <c r="WF17" s="341"/>
      <c r="WG17" s="341"/>
      <c r="WH17" s="341"/>
      <c r="WI17" s="341"/>
      <c r="WJ17" s="341"/>
      <c r="WK17" s="341"/>
      <c r="WL17" s="341"/>
      <c r="WM17" s="341"/>
      <c r="WN17" s="341"/>
      <c r="WO17" s="341"/>
      <c r="WP17" s="341"/>
      <c r="WQ17" s="341"/>
      <c r="WR17" s="341"/>
      <c r="WS17" s="341"/>
      <c r="WT17" s="341"/>
      <c r="WU17" s="341"/>
      <c r="WV17" s="341"/>
      <c r="WW17" s="341"/>
      <c r="WX17" s="341"/>
      <c r="XA17" s="341"/>
      <c r="XB17" s="341"/>
      <c r="XC17" s="341"/>
      <c r="XD17" s="341"/>
      <c r="XE17" s="341"/>
      <c r="XF17" s="341"/>
      <c r="XG17" s="341"/>
      <c r="XH17" s="341"/>
      <c r="XI17" s="341"/>
      <c r="XJ17" s="341"/>
      <c r="XK17" s="341"/>
      <c r="XL17" s="341"/>
      <c r="XM17" s="341"/>
      <c r="XN17" s="341"/>
      <c r="XO17" s="341"/>
      <c r="XP17" s="341"/>
      <c r="XQ17" s="341"/>
      <c r="XR17" s="341"/>
      <c r="XS17" s="341"/>
      <c r="XT17" s="341"/>
      <c r="XU17" s="341"/>
      <c r="XV17" s="341"/>
      <c r="XW17" s="341"/>
      <c r="XX17" s="341"/>
      <c r="XY17" s="341"/>
      <c r="XZ17" s="341"/>
      <c r="YA17" s="341"/>
      <c r="YB17" s="341"/>
      <c r="YC17" s="341"/>
      <c r="YD17" s="341"/>
    </row>
    <row r="18" s="382" customFormat="true" ht="15.75" hidden="false" customHeight="false" outlineLevel="0" collapsed="false">
      <c r="D18" s="384"/>
      <c r="E18" s="384"/>
      <c r="AF18" s="341"/>
      <c r="AP18" s="341"/>
      <c r="AQ18" s="341"/>
      <c r="AR18" s="341"/>
      <c r="AT18" s="341"/>
      <c r="AU18" s="341"/>
      <c r="AV18" s="341"/>
      <c r="AW18" s="341"/>
      <c r="AX18" s="341"/>
      <c r="AY18" s="341"/>
      <c r="AZ18" s="341"/>
      <c r="BB18" s="385"/>
      <c r="BC18" s="385"/>
      <c r="BD18" s="385"/>
      <c r="BE18" s="385"/>
      <c r="BF18" s="385"/>
      <c r="BH18" s="381"/>
      <c r="BI18" s="385"/>
      <c r="BJ18" s="385"/>
      <c r="BK18" s="385"/>
      <c r="BL18" s="385"/>
      <c r="BM18" s="385"/>
      <c r="BN18" s="385"/>
      <c r="BO18" s="381"/>
      <c r="BP18" s="385"/>
      <c r="BQ18" s="385"/>
      <c r="BR18" s="385"/>
      <c r="BS18" s="385"/>
      <c r="BT18" s="385"/>
      <c r="BV18" s="385"/>
      <c r="CC18" s="385"/>
      <c r="CP18" s="385"/>
      <c r="CX18" s="385"/>
      <c r="DE18" s="385"/>
      <c r="DW18" s="385"/>
      <c r="FS18" s="341"/>
      <c r="QU18" s="0"/>
      <c r="QV18" s="0"/>
      <c r="QW18" s="0"/>
      <c r="QX18" s="0"/>
      <c r="QY18" s="0"/>
      <c r="QZ18" s="0"/>
      <c r="RA18" s="0"/>
      <c r="RB18" s="0"/>
      <c r="RC18" s="0"/>
      <c r="RD18" s="0"/>
      <c r="RE18" s="0"/>
      <c r="RF18" s="0"/>
      <c r="RG18" s="0"/>
      <c r="RH18" s="0"/>
      <c r="RI18" s="0"/>
      <c r="RJ18" s="0"/>
      <c r="RK18" s="0"/>
      <c r="RL18" s="0"/>
      <c r="RM18" s="0"/>
      <c r="RN18" s="0"/>
      <c r="RO18" s="0"/>
      <c r="RP18" s="0"/>
      <c r="RQ18" s="0"/>
      <c r="RR18" s="0"/>
      <c r="RS18" s="0"/>
      <c r="RT18" s="0"/>
      <c r="RU18" s="0"/>
      <c r="RV18" s="0"/>
      <c r="RW18" s="0"/>
      <c r="RX18" s="0"/>
      <c r="RY18" s="0"/>
      <c r="RZ18" s="0"/>
      <c r="SA18" s="0"/>
      <c r="SB18" s="0"/>
      <c r="SC18" s="0"/>
      <c r="SD18" s="0"/>
      <c r="SE18" s="0"/>
      <c r="SF18" s="0"/>
      <c r="SG18" s="0"/>
      <c r="SH18" s="0"/>
      <c r="SI18" s="0"/>
      <c r="SJ18" s="0"/>
      <c r="SK18" s="0"/>
      <c r="SL18" s="0"/>
      <c r="SM18" s="0"/>
      <c r="SN18" s="0"/>
      <c r="SO18" s="0"/>
      <c r="SP18" s="0"/>
      <c r="SQ18" s="0"/>
      <c r="SR18" s="0"/>
      <c r="SS18" s="0"/>
      <c r="ST18" s="0"/>
      <c r="SU18" s="0"/>
      <c r="SV18" s="0"/>
      <c r="SW18" s="0"/>
      <c r="SX18" s="0"/>
      <c r="SY18" s="0"/>
      <c r="SZ18" s="0"/>
      <c r="TA18" s="0"/>
      <c r="TB18" s="0"/>
      <c r="TC18" s="0"/>
      <c r="TD18" s="0"/>
      <c r="TE18" s="0"/>
      <c r="TF18" s="0"/>
      <c r="TG18" s="0"/>
      <c r="TH18" s="0"/>
      <c r="TI18" s="0"/>
      <c r="TJ18" s="0"/>
      <c r="TK18" s="0"/>
      <c r="TL18" s="0"/>
      <c r="TM18" s="0"/>
      <c r="TN18" s="0"/>
      <c r="TO18" s="0"/>
      <c r="TP18" s="0"/>
      <c r="TT18" s="341"/>
      <c r="TU18" s="341"/>
      <c r="TV18" s="341"/>
      <c r="TW18" s="341"/>
      <c r="TX18" s="341"/>
      <c r="TY18" s="341"/>
      <c r="TZ18" s="341"/>
      <c r="UA18" s="341"/>
      <c r="UB18" s="341"/>
      <c r="UC18" s="341"/>
      <c r="UD18" s="341"/>
      <c r="UE18" s="341"/>
      <c r="UF18" s="341"/>
      <c r="UG18" s="341"/>
      <c r="UH18" s="341"/>
      <c r="UI18" s="341"/>
      <c r="UJ18" s="341"/>
      <c r="UK18" s="341"/>
      <c r="UL18" s="341"/>
      <c r="UM18" s="341"/>
      <c r="UN18" s="341"/>
      <c r="UO18" s="341"/>
      <c r="UP18" s="341"/>
      <c r="UQ18" s="341"/>
      <c r="UR18" s="341"/>
      <c r="US18" s="341"/>
      <c r="UT18" s="341"/>
      <c r="UU18" s="341"/>
      <c r="UV18" s="341"/>
      <c r="UW18" s="341"/>
      <c r="UX18" s="341"/>
      <c r="UY18" s="341"/>
      <c r="UZ18" s="341"/>
      <c r="VA18" s="341"/>
      <c r="VB18" s="341"/>
      <c r="VC18" s="341"/>
      <c r="VD18" s="341"/>
      <c r="VE18" s="341"/>
      <c r="VF18" s="341"/>
      <c r="VG18" s="341"/>
      <c r="VH18" s="341"/>
      <c r="VI18" s="341"/>
      <c r="VJ18" s="341"/>
      <c r="VK18" s="341"/>
      <c r="VL18" s="341"/>
      <c r="VM18" s="341"/>
      <c r="VN18" s="341"/>
      <c r="VO18" s="341"/>
      <c r="VP18" s="341"/>
      <c r="VQ18" s="341"/>
      <c r="VR18" s="341"/>
      <c r="VS18" s="341"/>
      <c r="VT18" s="341"/>
      <c r="VU18" s="341"/>
      <c r="VV18" s="341"/>
      <c r="VW18" s="341"/>
      <c r="VX18" s="341"/>
      <c r="VY18" s="341"/>
      <c r="VZ18" s="341"/>
      <c r="WA18" s="341"/>
      <c r="WB18" s="341"/>
      <c r="WC18" s="341"/>
      <c r="WD18" s="341"/>
      <c r="WE18" s="341"/>
      <c r="WF18" s="341"/>
      <c r="WG18" s="341"/>
      <c r="WH18" s="341"/>
      <c r="WI18" s="341"/>
      <c r="WJ18" s="341"/>
      <c r="WK18" s="341"/>
      <c r="WL18" s="341"/>
      <c r="WM18" s="341"/>
      <c r="WN18" s="341"/>
      <c r="WO18" s="341"/>
      <c r="WP18" s="341"/>
      <c r="WQ18" s="341"/>
      <c r="WR18" s="341"/>
      <c r="WS18" s="341"/>
      <c r="WT18" s="341"/>
      <c r="WU18" s="341"/>
      <c r="WV18" s="341"/>
      <c r="WW18" s="341"/>
      <c r="WX18" s="341"/>
      <c r="XA18" s="341"/>
      <c r="XB18" s="341"/>
      <c r="XC18" s="341"/>
      <c r="XD18" s="341"/>
      <c r="XE18" s="341"/>
      <c r="XF18" s="341"/>
      <c r="XG18" s="341"/>
      <c r="XH18" s="341"/>
      <c r="XI18" s="341"/>
      <c r="XJ18" s="341"/>
      <c r="XK18" s="341"/>
      <c r="XL18" s="341"/>
      <c r="XM18" s="341"/>
      <c r="XN18" s="341"/>
      <c r="XO18" s="341"/>
      <c r="XP18" s="341"/>
      <c r="XQ18" s="341"/>
      <c r="XR18" s="341"/>
      <c r="XS18" s="341"/>
      <c r="XT18" s="341"/>
      <c r="XU18" s="341"/>
      <c r="XV18" s="341"/>
      <c r="XW18" s="341"/>
      <c r="XX18" s="341"/>
      <c r="XY18" s="341"/>
      <c r="XZ18" s="341"/>
      <c r="YA18" s="341"/>
      <c r="YB18" s="341"/>
      <c r="YC18" s="341"/>
      <c r="YD18" s="341"/>
    </row>
    <row r="19" s="382" customFormat="true" ht="15.75" hidden="false" customHeight="false" outlineLevel="0" collapsed="false">
      <c r="AF19" s="341"/>
      <c r="AP19" s="341"/>
      <c r="AQ19" s="341"/>
      <c r="AR19" s="341"/>
      <c r="AT19" s="341"/>
      <c r="AU19" s="341"/>
      <c r="AV19" s="341"/>
      <c r="AW19" s="341"/>
      <c r="AX19" s="341"/>
      <c r="AY19" s="341"/>
      <c r="AZ19" s="341"/>
      <c r="BH19" s="341"/>
      <c r="BO19" s="341"/>
      <c r="FS19" s="341"/>
      <c r="QU19" s="0"/>
      <c r="QV19" s="0"/>
      <c r="QW19" s="0"/>
      <c r="QX19" s="0"/>
      <c r="QY19" s="0"/>
      <c r="QZ19" s="0"/>
      <c r="RA19" s="0"/>
      <c r="RB19" s="0"/>
      <c r="RC19" s="0"/>
      <c r="RD19" s="0"/>
      <c r="RE19" s="0"/>
      <c r="RF19" s="0"/>
      <c r="RG19" s="0"/>
      <c r="RH19" s="0"/>
      <c r="RI19" s="0"/>
      <c r="RJ19" s="0"/>
      <c r="RK19" s="0"/>
      <c r="RL19" s="0"/>
      <c r="RM19" s="0"/>
      <c r="RN19" s="0"/>
      <c r="RO19" s="0"/>
      <c r="RP19" s="0"/>
      <c r="RQ19" s="0"/>
      <c r="RR19" s="0"/>
      <c r="RS19" s="0"/>
      <c r="RT19" s="0"/>
      <c r="RU19" s="0"/>
      <c r="RV19" s="0"/>
      <c r="RW19" s="0"/>
      <c r="RX19" s="0"/>
      <c r="RY19" s="0"/>
      <c r="RZ19" s="0"/>
      <c r="SA19" s="0"/>
      <c r="SB19" s="0"/>
      <c r="SC19" s="0"/>
      <c r="SD19" s="0"/>
      <c r="SE19" s="0"/>
      <c r="SF19" s="0"/>
      <c r="SG19" s="0"/>
      <c r="SH19" s="0"/>
      <c r="SI19" s="0"/>
      <c r="SJ19" s="0"/>
      <c r="SK19" s="0"/>
      <c r="SL19" s="0"/>
      <c r="SM19" s="0"/>
      <c r="SN19" s="0"/>
      <c r="SO19" s="0"/>
      <c r="SP19" s="0"/>
      <c r="SQ19" s="0"/>
      <c r="SR19" s="0"/>
      <c r="SS19" s="0"/>
      <c r="ST19" s="0"/>
      <c r="SU19" s="0"/>
      <c r="SV19" s="0"/>
      <c r="SW19" s="0"/>
      <c r="SX19" s="0"/>
      <c r="SY19" s="0"/>
      <c r="SZ19" s="0"/>
      <c r="TA19" s="0"/>
      <c r="TB19" s="0"/>
      <c r="TC19" s="0"/>
      <c r="TD19" s="0"/>
      <c r="TE19" s="0"/>
      <c r="TF19" s="0"/>
      <c r="TG19" s="0"/>
      <c r="TH19" s="0"/>
      <c r="TI19" s="0"/>
      <c r="TJ19" s="0"/>
      <c r="TK19" s="0"/>
      <c r="TL19" s="0"/>
      <c r="TM19" s="0"/>
      <c r="TN19" s="0"/>
      <c r="TO19" s="0"/>
      <c r="TP19" s="0"/>
      <c r="TT19" s="341"/>
      <c r="TU19" s="341"/>
      <c r="TV19" s="341"/>
      <c r="TW19" s="341"/>
      <c r="TX19" s="341"/>
      <c r="TY19" s="341"/>
      <c r="TZ19" s="341"/>
      <c r="UA19" s="341"/>
      <c r="UB19" s="341"/>
      <c r="UC19" s="341"/>
      <c r="UD19" s="341"/>
      <c r="UE19" s="341"/>
      <c r="UF19" s="341"/>
      <c r="UG19" s="341"/>
      <c r="UH19" s="341"/>
      <c r="UI19" s="341"/>
      <c r="UJ19" s="341"/>
      <c r="UK19" s="341"/>
      <c r="UL19" s="341"/>
      <c r="UM19" s="341"/>
      <c r="UN19" s="341"/>
      <c r="UO19" s="341"/>
      <c r="UP19" s="341"/>
      <c r="UQ19" s="341"/>
      <c r="UR19" s="341"/>
      <c r="US19" s="341"/>
      <c r="UT19" s="341"/>
      <c r="UU19" s="341"/>
      <c r="UV19" s="341"/>
      <c r="UW19" s="341"/>
      <c r="UX19" s="341"/>
      <c r="UY19" s="341"/>
      <c r="UZ19" s="341"/>
      <c r="VA19" s="341"/>
      <c r="VB19" s="341"/>
      <c r="VC19" s="341"/>
      <c r="VD19" s="341"/>
      <c r="VE19" s="341"/>
      <c r="VF19" s="341"/>
      <c r="VG19" s="341"/>
      <c r="VH19" s="341"/>
      <c r="VI19" s="341"/>
      <c r="VJ19" s="341"/>
      <c r="VK19" s="341"/>
      <c r="VL19" s="341"/>
      <c r="VM19" s="341"/>
      <c r="VN19" s="341"/>
      <c r="VO19" s="341"/>
      <c r="VP19" s="341"/>
      <c r="VQ19" s="341"/>
      <c r="VR19" s="341"/>
      <c r="VS19" s="341"/>
      <c r="VT19" s="341"/>
      <c r="VU19" s="341"/>
      <c r="VV19" s="341"/>
      <c r="VW19" s="341"/>
      <c r="VX19" s="341"/>
      <c r="VY19" s="341"/>
      <c r="VZ19" s="341"/>
      <c r="WA19" s="341"/>
      <c r="WB19" s="341"/>
      <c r="WC19" s="341"/>
      <c r="WD19" s="341"/>
      <c r="WE19" s="341"/>
      <c r="WF19" s="341"/>
      <c r="WG19" s="341"/>
      <c r="WH19" s="341"/>
      <c r="WI19" s="341"/>
      <c r="WJ19" s="341"/>
      <c r="WK19" s="341"/>
      <c r="WL19" s="341"/>
      <c r="WM19" s="341"/>
      <c r="WN19" s="341"/>
      <c r="WO19" s="341"/>
      <c r="WP19" s="341"/>
      <c r="WQ19" s="341"/>
      <c r="WR19" s="341"/>
      <c r="WS19" s="341"/>
      <c r="WT19" s="341"/>
      <c r="WU19" s="341"/>
      <c r="WV19" s="341"/>
      <c r="WW19" s="341"/>
      <c r="WX19" s="341"/>
      <c r="XA19" s="341"/>
      <c r="XB19" s="341"/>
      <c r="XC19" s="341"/>
      <c r="XD19" s="341"/>
      <c r="XE19" s="341"/>
      <c r="XF19" s="341"/>
      <c r="XG19" s="341"/>
      <c r="XH19" s="341"/>
      <c r="XI19" s="341"/>
      <c r="XJ19" s="341"/>
      <c r="XK19" s="341"/>
      <c r="XL19" s="341"/>
      <c r="XM19" s="341"/>
      <c r="XN19" s="341"/>
      <c r="XO19" s="341"/>
      <c r="XP19" s="341"/>
      <c r="XQ19" s="341"/>
      <c r="XR19" s="341"/>
      <c r="XS19" s="341"/>
      <c r="XT19" s="341"/>
      <c r="XU19" s="341"/>
      <c r="XV19" s="341"/>
      <c r="XW19" s="341"/>
      <c r="XX19" s="341"/>
      <c r="XY19" s="341"/>
      <c r="XZ19" s="341"/>
      <c r="YA19" s="341"/>
      <c r="YB19" s="341"/>
      <c r="YC19" s="341"/>
      <c r="YD19" s="341"/>
    </row>
    <row r="20" s="382" customFormat="true" ht="15.75" hidden="false" customHeight="false" outlineLevel="0" collapsed="false">
      <c r="AF20" s="341"/>
      <c r="AG20" s="341"/>
      <c r="AH20" s="341"/>
      <c r="AI20" s="341"/>
      <c r="AJ20" s="341"/>
      <c r="AK20" s="341"/>
      <c r="AL20" s="341"/>
      <c r="AM20" s="341"/>
      <c r="AN20" s="341"/>
      <c r="AO20" s="341"/>
      <c r="AP20" s="341"/>
      <c r="AQ20" s="341"/>
      <c r="AR20" s="341"/>
      <c r="AS20" s="341"/>
      <c r="AT20" s="341"/>
      <c r="AU20" s="341"/>
      <c r="AV20" s="341"/>
      <c r="AW20" s="341"/>
      <c r="AX20" s="341"/>
      <c r="AY20" s="341"/>
      <c r="AZ20" s="341"/>
      <c r="BH20" s="341"/>
      <c r="BO20" s="341"/>
      <c r="FS20" s="341"/>
      <c r="QU20" s="0"/>
      <c r="QV20" s="0"/>
      <c r="QW20" s="0"/>
      <c r="QX20" s="0"/>
      <c r="QY20" s="0"/>
      <c r="QZ20" s="0"/>
      <c r="RA20" s="0"/>
      <c r="RB20" s="0"/>
      <c r="RC20" s="0"/>
      <c r="RD20" s="0"/>
      <c r="RE20" s="0"/>
      <c r="RF20" s="0"/>
      <c r="RG20" s="0"/>
      <c r="RH20" s="0"/>
      <c r="RI20" s="0"/>
      <c r="RJ20" s="0"/>
      <c r="RK20" s="0"/>
      <c r="RL20" s="0"/>
      <c r="RM20" s="0"/>
      <c r="RN20" s="0"/>
      <c r="RO20" s="0"/>
      <c r="RP20" s="0"/>
      <c r="RQ20" s="0"/>
      <c r="RR20" s="0"/>
      <c r="RS20" s="0"/>
      <c r="RT20" s="0"/>
      <c r="RU20" s="0"/>
      <c r="RV20" s="0"/>
      <c r="RW20" s="0"/>
      <c r="RX20" s="0"/>
      <c r="RY20" s="0"/>
      <c r="RZ20" s="0"/>
      <c r="SA20" s="0"/>
      <c r="SB20" s="0"/>
      <c r="SC20" s="0"/>
      <c r="SD20" s="0"/>
      <c r="SE20" s="0"/>
      <c r="SF20" s="0"/>
      <c r="SG20" s="0"/>
      <c r="SH20" s="0"/>
      <c r="SI20" s="0"/>
      <c r="SJ20" s="0"/>
      <c r="SK20" s="0"/>
      <c r="SL20" s="0"/>
      <c r="SM20" s="0"/>
      <c r="SN20" s="0"/>
      <c r="SO20" s="0"/>
      <c r="SP20" s="0"/>
      <c r="SQ20" s="0"/>
      <c r="SR20" s="0"/>
      <c r="SS20" s="0"/>
      <c r="ST20" s="0"/>
      <c r="SU20" s="0"/>
      <c r="SV20" s="0"/>
      <c r="SW20" s="0"/>
      <c r="SX20" s="0"/>
      <c r="SY20" s="0"/>
      <c r="SZ20" s="0"/>
      <c r="TA20" s="0"/>
      <c r="TB20" s="0"/>
      <c r="TC20" s="0"/>
      <c r="TD20" s="0"/>
      <c r="TE20" s="0"/>
      <c r="TF20" s="0"/>
      <c r="TG20" s="0"/>
      <c r="TH20" s="0"/>
      <c r="TI20" s="0"/>
      <c r="TJ20" s="0"/>
      <c r="TK20" s="0"/>
      <c r="TL20" s="0"/>
      <c r="TM20" s="0"/>
      <c r="TN20" s="0"/>
      <c r="TO20" s="0"/>
      <c r="TP20" s="0"/>
      <c r="TT20" s="341"/>
      <c r="TU20" s="341"/>
      <c r="TV20" s="341"/>
      <c r="TW20" s="341"/>
      <c r="TX20" s="341"/>
      <c r="TY20" s="341"/>
      <c r="TZ20" s="341"/>
      <c r="UA20" s="341"/>
      <c r="UB20" s="341"/>
      <c r="UC20" s="341"/>
      <c r="UD20" s="341"/>
      <c r="UE20" s="341"/>
      <c r="UF20" s="341"/>
      <c r="UG20" s="341"/>
      <c r="UH20" s="341"/>
      <c r="UI20" s="341"/>
      <c r="UJ20" s="341"/>
      <c r="UK20" s="341"/>
      <c r="UL20" s="341"/>
      <c r="UM20" s="341"/>
      <c r="UN20" s="341"/>
      <c r="UO20" s="341"/>
      <c r="UP20" s="341"/>
      <c r="UQ20" s="341"/>
      <c r="UR20" s="341"/>
      <c r="US20" s="341"/>
      <c r="UT20" s="341"/>
      <c r="UU20" s="341"/>
      <c r="UV20" s="341"/>
      <c r="UW20" s="341"/>
      <c r="UX20" s="341"/>
      <c r="UY20" s="341"/>
      <c r="UZ20" s="341"/>
      <c r="VA20" s="341"/>
      <c r="VB20" s="341"/>
      <c r="VC20" s="341"/>
      <c r="VD20" s="341"/>
      <c r="VE20" s="341"/>
      <c r="VF20" s="341"/>
      <c r="VG20" s="341"/>
      <c r="VH20" s="341"/>
      <c r="VI20" s="341"/>
      <c r="VJ20" s="341"/>
      <c r="VK20" s="341"/>
      <c r="VL20" s="341"/>
      <c r="VM20" s="341"/>
      <c r="VN20" s="341"/>
      <c r="VO20" s="341"/>
      <c r="VP20" s="341"/>
      <c r="VQ20" s="341"/>
      <c r="VR20" s="341"/>
      <c r="VS20" s="341"/>
      <c r="VT20" s="341"/>
      <c r="VU20" s="341"/>
      <c r="VV20" s="341"/>
      <c r="VW20" s="341"/>
      <c r="VX20" s="341"/>
      <c r="VY20" s="341"/>
      <c r="VZ20" s="341"/>
      <c r="WA20" s="341"/>
      <c r="WB20" s="341"/>
      <c r="WC20" s="341"/>
      <c r="WD20" s="341"/>
      <c r="WE20" s="341"/>
      <c r="WF20" s="341"/>
      <c r="WG20" s="341"/>
      <c r="WH20" s="341"/>
      <c r="WI20" s="341"/>
      <c r="WJ20" s="341"/>
      <c r="WK20" s="341"/>
      <c r="WL20" s="341"/>
      <c r="WM20" s="341"/>
      <c r="WN20" s="341"/>
      <c r="WO20" s="341"/>
      <c r="WP20" s="341"/>
      <c r="WQ20" s="341"/>
      <c r="WR20" s="341"/>
      <c r="WS20" s="341"/>
      <c r="WT20" s="341"/>
      <c r="WU20" s="341"/>
      <c r="WV20" s="341"/>
      <c r="WW20" s="341"/>
      <c r="WX20" s="341"/>
      <c r="XA20" s="341"/>
      <c r="XB20" s="341"/>
      <c r="XC20" s="341"/>
      <c r="XD20" s="341"/>
      <c r="XE20" s="341"/>
      <c r="XF20" s="341"/>
      <c r="XG20" s="341"/>
      <c r="XH20" s="341"/>
      <c r="XI20" s="341"/>
      <c r="XJ20" s="341"/>
      <c r="XK20" s="341"/>
      <c r="XL20" s="341"/>
      <c r="XM20" s="341"/>
      <c r="XN20" s="341"/>
      <c r="XO20" s="341"/>
      <c r="XP20" s="341"/>
      <c r="XQ20" s="341"/>
      <c r="XR20" s="341"/>
      <c r="XS20" s="341"/>
      <c r="XT20" s="341"/>
      <c r="XU20" s="341"/>
      <c r="XV20" s="341"/>
      <c r="XW20" s="341"/>
      <c r="XX20" s="341"/>
      <c r="XY20" s="341"/>
      <c r="XZ20" s="341"/>
      <c r="YA20" s="341"/>
      <c r="YB20" s="341"/>
      <c r="YC20" s="341"/>
      <c r="YD20" s="341"/>
    </row>
    <row r="21" s="382" customFormat="true" ht="15.75" hidden="false" customHeight="false" outlineLevel="0" collapsed="false">
      <c r="AF21" s="341"/>
      <c r="AG21" s="341"/>
      <c r="AH21" s="341"/>
      <c r="AI21" s="341"/>
      <c r="AJ21" s="341"/>
      <c r="AK21" s="341"/>
      <c r="AL21" s="341"/>
      <c r="AM21" s="341"/>
      <c r="AN21" s="341"/>
      <c r="AO21" s="341"/>
      <c r="AP21" s="341"/>
      <c r="AQ21" s="341"/>
      <c r="AR21" s="341"/>
      <c r="AS21" s="341"/>
      <c r="AT21" s="341"/>
      <c r="AU21" s="341"/>
      <c r="AV21" s="341"/>
      <c r="AW21" s="341"/>
      <c r="AX21" s="341"/>
      <c r="AY21" s="341"/>
      <c r="AZ21" s="341"/>
      <c r="BH21" s="341"/>
      <c r="BO21" s="341"/>
      <c r="CG21" s="385"/>
      <c r="CH21" s="385"/>
      <c r="CI21" s="385"/>
      <c r="CJ21" s="385"/>
      <c r="CK21" s="385"/>
      <c r="CL21" s="385"/>
      <c r="CM21" s="385"/>
      <c r="FE21" s="342" t="n">
        <v>2000</v>
      </c>
      <c r="FF21" s="342" t="n">
        <v>2001</v>
      </c>
      <c r="FG21" s="342" t="n">
        <v>2002</v>
      </c>
      <c r="FH21" s="342" t="n">
        <v>2003</v>
      </c>
      <c r="FI21" s="342" t="n">
        <v>2004</v>
      </c>
      <c r="FJ21" s="342" t="n">
        <v>2005</v>
      </c>
      <c r="FK21" s="342" t="n">
        <v>2006</v>
      </c>
      <c r="FL21" s="342" t="n">
        <v>2007</v>
      </c>
      <c r="FM21" s="342" t="n">
        <v>2008</v>
      </c>
      <c r="FN21" s="342" t="n">
        <v>2009</v>
      </c>
      <c r="FO21" s="342" t="n">
        <v>2010</v>
      </c>
      <c r="FP21" s="342" t="n">
        <v>2011</v>
      </c>
      <c r="FQ21" s="342" t="n">
        <v>2012</v>
      </c>
      <c r="FR21" s="342" t="n">
        <v>2013</v>
      </c>
      <c r="FS21" s="342" t="n">
        <v>2014</v>
      </c>
      <c r="FT21" s="342" t="n">
        <v>2015</v>
      </c>
      <c r="FU21" s="342" t="n">
        <v>2016</v>
      </c>
      <c r="FV21" s="342" t="n">
        <v>2017</v>
      </c>
      <c r="FW21" s="342" t="n">
        <v>2018</v>
      </c>
      <c r="FX21" s="342" t="n">
        <v>2019</v>
      </c>
      <c r="FY21" s="342" t="n">
        <v>2020</v>
      </c>
      <c r="FZ21" s="342" t="n">
        <v>2021</v>
      </c>
      <c r="GA21" s="342" t="n">
        <v>2022</v>
      </c>
      <c r="GB21" s="342" t="n">
        <v>2023</v>
      </c>
      <c r="GC21" s="342" t="n">
        <v>2024</v>
      </c>
      <c r="GD21" s="342" t="n">
        <v>2025</v>
      </c>
      <c r="GE21" s="342" t="n">
        <v>2026</v>
      </c>
      <c r="GF21" s="342" t="n">
        <v>2027</v>
      </c>
      <c r="GG21" s="342" t="n">
        <v>2028</v>
      </c>
      <c r="GH21" s="342" t="n">
        <v>2029</v>
      </c>
      <c r="GI21" s="342" t="n">
        <v>2030</v>
      </c>
      <c r="GJ21" s="342" t="n">
        <v>2031</v>
      </c>
      <c r="GK21" s="342" t="n">
        <v>2032</v>
      </c>
      <c r="GL21" s="342" t="n">
        <v>2033</v>
      </c>
      <c r="GM21" s="342" t="n">
        <v>2034</v>
      </c>
      <c r="GN21" s="342" t="n">
        <v>2035</v>
      </c>
      <c r="GO21" s="342" t="n">
        <v>2036</v>
      </c>
      <c r="GP21" s="342" t="n">
        <v>2037</v>
      </c>
      <c r="GQ21" s="342" t="n">
        <v>2038</v>
      </c>
      <c r="GR21" s="342" t="n">
        <v>2039</v>
      </c>
      <c r="GS21" s="342" t="n">
        <v>2040</v>
      </c>
      <c r="GT21" s="342" t="n">
        <v>2041</v>
      </c>
      <c r="GU21" s="342" t="n">
        <v>2042</v>
      </c>
      <c r="GV21" s="342" t="n">
        <v>2043</v>
      </c>
      <c r="GW21" s="342" t="n">
        <v>2044</v>
      </c>
      <c r="GX21" s="342" t="n">
        <v>2045</v>
      </c>
      <c r="GY21" s="342" t="n">
        <v>2046</v>
      </c>
      <c r="GZ21" s="342" t="n">
        <v>2047</v>
      </c>
      <c r="HA21" s="342" t="n">
        <v>2048</v>
      </c>
      <c r="HB21" s="342" t="n">
        <v>2049</v>
      </c>
      <c r="HC21" s="342" t="n">
        <v>2050</v>
      </c>
      <c r="HD21" s="342"/>
      <c r="HG21" s="342" t="n">
        <v>2016</v>
      </c>
      <c r="HH21" s="342" t="n">
        <v>2017</v>
      </c>
      <c r="HI21" s="342" t="n">
        <v>2018</v>
      </c>
      <c r="HJ21" s="342" t="n">
        <v>2019</v>
      </c>
      <c r="HK21" s="342" t="n">
        <v>2020</v>
      </c>
      <c r="HL21" s="342" t="n">
        <v>2021</v>
      </c>
      <c r="HM21" s="342" t="n">
        <v>2022</v>
      </c>
      <c r="HN21" s="342" t="n">
        <v>2023</v>
      </c>
      <c r="HO21" s="342" t="n">
        <v>2024</v>
      </c>
      <c r="HP21" s="342" t="n">
        <v>2025</v>
      </c>
      <c r="HQ21" s="342" t="n">
        <v>2026</v>
      </c>
      <c r="HR21" s="342" t="n">
        <v>2027</v>
      </c>
      <c r="HS21" s="342" t="n">
        <v>2028</v>
      </c>
      <c r="HT21" s="342" t="n">
        <v>2029</v>
      </c>
      <c r="HU21" s="342" t="n">
        <v>2030</v>
      </c>
      <c r="HV21" s="342" t="n">
        <v>2031</v>
      </c>
      <c r="HW21" s="342" t="n">
        <v>2032</v>
      </c>
      <c r="HX21" s="342" t="n">
        <v>2033</v>
      </c>
      <c r="HY21" s="342" t="n">
        <v>2034</v>
      </c>
      <c r="HZ21" s="342" t="n">
        <v>2035</v>
      </c>
      <c r="IA21" s="342" t="n">
        <v>2036</v>
      </c>
      <c r="IB21" s="342" t="n">
        <v>2037</v>
      </c>
      <c r="IC21" s="342" t="n">
        <v>2038</v>
      </c>
      <c r="ID21" s="342" t="n">
        <v>2039</v>
      </c>
      <c r="IE21" s="342" t="n">
        <v>2040</v>
      </c>
      <c r="IF21" s="342" t="n">
        <v>2041</v>
      </c>
      <c r="IG21" s="342" t="n">
        <v>2042</v>
      </c>
      <c r="IH21" s="342" t="n">
        <v>2043</v>
      </c>
      <c r="II21" s="342" t="n">
        <v>2044</v>
      </c>
      <c r="IJ21" s="342" t="n">
        <v>2045</v>
      </c>
      <c r="IK21" s="342" t="n">
        <v>2046</v>
      </c>
      <c r="IL21" s="342" t="n">
        <v>2047</v>
      </c>
      <c r="IM21" s="342" t="n">
        <v>2048</v>
      </c>
      <c r="IN21" s="342" t="n">
        <v>2049</v>
      </c>
      <c r="IO21" s="342" t="n">
        <v>2050</v>
      </c>
      <c r="IP21" s="342"/>
      <c r="IQ21" s="342"/>
      <c r="IV21" s="342" t="n">
        <v>2015</v>
      </c>
      <c r="IW21" s="342" t="n">
        <v>2016</v>
      </c>
      <c r="IX21" s="342" t="n">
        <v>2017</v>
      </c>
      <c r="IY21" s="342" t="n">
        <v>2018</v>
      </c>
      <c r="IZ21" s="342" t="n">
        <v>2019</v>
      </c>
      <c r="JA21" s="342" t="n">
        <v>2020</v>
      </c>
      <c r="JB21" s="342" t="n">
        <v>2021</v>
      </c>
      <c r="JC21" s="342" t="n">
        <v>2022</v>
      </c>
      <c r="JD21" s="342" t="n">
        <v>2023</v>
      </c>
      <c r="JE21" s="342" t="n">
        <v>2024</v>
      </c>
      <c r="JF21" s="342" t="n">
        <v>2025</v>
      </c>
      <c r="JG21" s="342" t="n">
        <v>2026</v>
      </c>
      <c r="JH21" s="342" t="n">
        <v>2027</v>
      </c>
      <c r="JI21" s="342" t="n">
        <v>2028</v>
      </c>
      <c r="JJ21" s="342" t="n">
        <v>2029</v>
      </c>
      <c r="JK21" s="342" t="n">
        <v>2030</v>
      </c>
      <c r="JL21" s="342" t="n">
        <v>2031</v>
      </c>
      <c r="JM21" s="342" t="n">
        <v>2032</v>
      </c>
      <c r="JN21" s="342" t="n">
        <v>2033</v>
      </c>
      <c r="JO21" s="342" t="n">
        <v>2034</v>
      </c>
      <c r="JP21" s="342" t="n">
        <v>2035</v>
      </c>
      <c r="JQ21" s="342" t="n">
        <v>2036</v>
      </c>
      <c r="JR21" s="342" t="n">
        <v>2037</v>
      </c>
      <c r="JS21" s="342" t="n">
        <v>2038</v>
      </c>
      <c r="JT21" s="342" t="n">
        <v>2039</v>
      </c>
      <c r="JU21" s="342" t="n">
        <v>2040</v>
      </c>
      <c r="JV21" s="342" t="n">
        <v>2041</v>
      </c>
      <c r="JW21" s="342" t="n">
        <v>2042</v>
      </c>
      <c r="JX21" s="342" t="n">
        <v>2043</v>
      </c>
      <c r="JY21" s="342" t="n">
        <v>2044</v>
      </c>
      <c r="JZ21" s="342" t="n">
        <v>2045</v>
      </c>
      <c r="KA21" s="342" t="n">
        <v>2046</v>
      </c>
      <c r="KB21" s="342" t="n">
        <v>2047</v>
      </c>
      <c r="KC21" s="342" t="n">
        <v>2048</v>
      </c>
      <c r="KD21" s="342" t="n">
        <v>2049</v>
      </c>
      <c r="KE21" s="342" t="n">
        <v>2050</v>
      </c>
      <c r="KI21" s="380" t="n">
        <v>2015</v>
      </c>
      <c r="KJ21" s="380" t="n">
        <v>2016</v>
      </c>
      <c r="KK21" s="380" t="n">
        <v>2017</v>
      </c>
      <c r="KL21" s="380" t="n">
        <v>2018</v>
      </c>
      <c r="KM21" s="380" t="n">
        <v>2019</v>
      </c>
      <c r="KN21" s="380" t="n">
        <v>2020</v>
      </c>
      <c r="KO21" s="380" t="n">
        <v>2021</v>
      </c>
      <c r="KP21" s="380" t="n">
        <v>2022</v>
      </c>
      <c r="KQ21" s="380" t="n">
        <v>2023</v>
      </c>
      <c r="KR21" s="380" t="n">
        <v>2024</v>
      </c>
      <c r="KS21" s="380" t="n">
        <v>2025</v>
      </c>
      <c r="KT21" s="380" t="n">
        <v>2026</v>
      </c>
      <c r="KU21" s="380" t="n">
        <v>2027</v>
      </c>
      <c r="KV21" s="380" t="n">
        <v>2028</v>
      </c>
      <c r="KW21" s="380" t="n">
        <v>2029</v>
      </c>
      <c r="KX21" s="380" t="n">
        <v>2030</v>
      </c>
      <c r="KY21" s="380" t="n">
        <v>2031</v>
      </c>
      <c r="KZ21" s="380" t="n">
        <v>2032</v>
      </c>
      <c r="LA21" s="380" t="n">
        <v>2033</v>
      </c>
      <c r="LB21" s="380" t="n">
        <v>2034</v>
      </c>
      <c r="LC21" s="380" t="n">
        <v>2035</v>
      </c>
      <c r="LD21" s="380" t="n">
        <v>2036</v>
      </c>
      <c r="LE21" s="380" t="n">
        <v>2037</v>
      </c>
      <c r="LF21" s="380" t="n">
        <v>2038</v>
      </c>
      <c r="LG21" s="380" t="n">
        <v>2039</v>
      </c>
      <c r="LH21" s="380" t="n">
        <v>2040</v>
      </c>
      <c r="LI21" s="380" t="n">
        <v>2041</v>
      </c>
      <c r="LJ21" s="380" t="n">
        <v>2042</v>
      </c>
      <c r="LK21" s="380" t="n">
        <v>2043</v>
      </c>
      <c r="LL21" s="380" t="n">
        <v>2044</v>
      </c>
      <c r="LM21" s="380" t="n">
        <v>2045</v>
      </c>
      <c r="LN21" s="380" t="n">
        <v>2046</v>
      </c>
      <c r="LO21" s="380" t="n">
        <v>2047</v>
      </c>
      <c r="LP21" s="380" t="n">
        <v>2048</v>
      </c>
      <c r="LQ21" s="380" t="n">
        <v>2049</v>
      </c>
      <c r="LR21" s="380" t="n">
        <v>2050</v>
      </c>
      <c r="LT21" s="342"/>
      <c r="LU21" s="342" t="n">
        <v>2015</v>
      </c>
      <c r="LV21" s="342" t="n">
        <f aca="false">LU21+1</f>
        <v>2016</v>
      </c>
      <c r="LW21" s="342" t="n">
        <f aca="false">LV21+1</f>
        <v>2017</v>
      </c>
      <c r="LX21" s="342" t="n">
        <f aca="false">LW21+1</f>
        <v>2018</v>
      </c>
      <c r="LY21" s="342" t="n">
        <f aca="false">LX21+1</f>
        <v>2019</v>
      </c>
      <c r="LZ21" s="342" t="n">
        <f aca="false">LY21+1</f>
        <v>2020</v>
      </c>
      <c r="MA21" s="342" t="n">
        <f aca="false">LZ21+1</f>
        <v>2021</v>
      </c>
      <c r="MB21" s="342" t="n">
        <f aca="false">MA21+1</f>
        <v>2022</v>
      </c>
      <c r="MC21" s="342" t="n">
        <f aca="false">MB21+1</f>
        <v>2023</v>
      </c>
      <c r="MD21" s="342" t="n">
        <f aca="false">MC21+1</f>
        <v>2024</v>
      </c>
      <c r="ME21" s="342" t="n">
        <f aca="false">MD21+1</f>
        <v>2025</v>
      </c>
      <c r="MF21" s="342" t="n">
        <f aca="false">ME21+1</f>
        <v>2026</v>
      </c>
      <c r="MG21" s="342" t="n">
        <f aca="false">MF21+1</f>
        <v>2027</v>
      </c>
      <c r="MH21" s="342" t="n">
        <f aca="false">MG21+1</f>
        <v>2028</v>
      </c>
      <c r="MI21" s="342" t="n">
        <f aca="false">MH21+1</f>
        <v>2029</v>
      </c>
      <c r="MJ21" s="342" t="n">
        <f aca="false">MI21+1</f>
        <v>2030</v>
      </c>
      <c r="MK21" s="342" t="n">
        <f aca="false">MJ21+1</f>
        <v>2031</v>
      </c>
      <c r="ML21" s="342" t="n">
        <f aca="false">MK21+1</f>
        <v>2032</v>
      </c>
      <c r="MM21" s="342" t="n">
        <f aca="false">ML21+1</f>
        <v>2033</v>
      </c>
      <c r="MN21" s="342" t="n">
        <f aca="false">MM21+1</f>
        <v>2034</v>
      </c>
      <c r="MO21" s="342" t="n">
        <f aca="false">MN21+1</f>
        <v>2035</v>
      </c>
      <c r="MP21" s="342" t="n">
        <f aca="false">MO21+1</f>
        <v>2036</v>
      </c>
      <c r="MQ21" s="342" t="n">
        <f aca="false">MP21+1</f>
        <v>2037</v>
      </c>
      <c r="MR21" s="342" t="n">
        <f aca="false">MQ21+1</f>
        <v>2038</v>
      </c>
      <c r="MS21" s="342" t="n">
        <f aca="false">MR21+1</f>
        <v>2039</v>
      </c>
      <c r="MT21" s="342" t="n">
        <f aca="false">MS21+1</f>
        <v>2040</v>
      </c>
      <c r="MU21" s="342" t="n">
        <f aca="false">MT21+1</f>
        <v>2041</v>
      </c>
      <c r="MV21" s="342" t="n">
        <f aca="false">MU21+1</f>
        <v>2042</v>
      </c>
      <c r="MW21" s="342" t="n">
        <f aca="false">MV21+1</f>
        <v>2043</v>
      </c>
      <c r="MX21" s="342" t="n">
        <f aca="false">MW21+1</f>
        <v>2044</v>
      </c>
      <c r="MY21" s="342" t="n">
        <f aca="false">MX21+1</f>
        <v>2045</v>
      </c>
      <c r="MZ21" s="342" t="n">
        <f aca="false">MY21+1</f>
        <v>2046</v>
      </c>
      <c r="NA21" s="342" t="n">
        <f aca="false">MZ21+1</f>
        <v>2047</v>
      </c>
      <c r="NB21" s="342" t="n">
        <f aca="false">NA21+1</f>
        <v>2048</v>
      </c>
      <c r="NC21" s="342" t="n">
        <f aca="false">NB21+1</f>
        <v>2049</v>
      </c>
      <c r="ND21" s="342" t="n">
        <f aca="false">NC21+1</f>
        <v>2050</v>
      </c>
      <c r="NE21" s="342"/>
      <c r="NG21" s="342"/>
      <c r="NH21" s="342" t="n">
        <v>2015</v>
      </c>
      <c r="NI21" s="342" t="n">
        <f aca="false">NH21+1</f>
        <v>2016</v>
      </c>
      <c r="NJ21" s="342" t="n">
        <f aca="false">NI21+1</f>
        <v>2017</v>
      </c>
      <c r="NK21" s="342" t="n">
        <f aca="false">NJ21+1</f>
        <v>2018</v>
      </c>
      <c r="NL21" s="342" t="n">
        <f aca="false">NK21+1</f>
        <v>2019</v>
      </c>
      <c r="NM21" s="342" t="n">
        <f aca="false">NL21+1</f>
        <v>2020</v>
      </c>
      <c r="NN21" s="342" t="n">
        <f aca="false">NM21+1</f>
        <v>2021</v>
      </c>
      <c r="NO21" s="342" t="n">
        <f aca="false">NN21+1</f>
        <v>2022</v>
      </c>
      <c r="NP21" s="342" t="n">
        <f aca="false">NO21+1</f>
        <v>2023</v>
      </c>
      <c r="NQ21" s="342" t="n">
        <f aca="false">NP21+1</f>
        <v>2024</v>
      </c>
      <c r="NR21" s="342" t="n">
        <f aca="false">NQ21+1</f>
        <v>2025</v>
      </c>
      <c r="NS21" s="342" t="n">
        <f aca="false">NR21+1</f>
        <v>2026</v>
      </c>
      <c r="NT21" s="342" t="n">
        <f aca="false">NS21+1</f>
        <v>2027</v>
      </c>
      <c r="NU21" s="342" t="n">
        <f aca="false">NT21+1</f>
        <v>2028</v>
      </c>
      <c r="NV21" s="342" t="n">
        <f aca="false">NU21+1</f>
        <v>2029</v>
      </c>
      <c r="NW21" s="342" t="n">
        <f aca="false">NV21+1</f>
        <v>2030</v>
      </c>
      <c r="NX21" s="342" t="n">
        <f aca="false">NW21+1</f>
        <v>2031</v>
      </c>
      <c r="NY21" s="342" t="n">
        <f aca="false">NX21+1</f>
        <v>2032</v>
      </c>
      <c r="NZ21" s="342" t="n">
        <f aca="false">NY21+1</f>
        <v>2033</v>
      </c>
      <c r="OA21" s="342" t="n">
        <f aca="false">NZ21+1</f>
        <v>2034</v>
      </c>
      <c r="OB21" s="342" t="n">
        <f aca="false">OA21+1</f>
        <v>2035</v>
      </c>
      <c r="OC21" s="342" t="n">
        <f aca="false">OB21+1</f>
        <v>2036</v>
      </c>
      <c r="OD21" s="342" t="n">
        <f aca="false">OC21+1</f>
        <v>2037</v>
      </c>
      <c r="OE21" s="342" t="n">
        <f aca="false">OD21+1</f>
        <v>2038</v>
      </c>
      <c r="OF21" s="342" t="n">
        <f aca="false">OE21+1</f>
        <v>2039</v>
      </c>
      <c r="OG21" s="342" t="n">
        <f aca="false">OF21+1</f>
        <v>2040</v>
      </c>
      <c r="OH21" s="342" t="n">
        <f aca="false">OG21+1</f>
        <v>2041</v>
      </c>
      <c r="OI21" s="342" t="n">
        <f aca="false">OH21+1</f>
        <v>2042</v>
      </c>
      <c r="OJ21" s="342" t="n">
        <f aca="false">OI21+1</f>
        <v>2043</v>
      </c>
      <c r="OK21" s="342" t="n">
        <f aca="false">OJ21+1</f>
        <v>2044</v>
      </c>
      <c r="OL21" s="342" t="n">
        <f aca="false">OK21+1</f>
        <v>2045</v>
      </c>
      <c r="OM21" s="342" t="n">
        <f aca="false">OL21+1</f>
        <v>2046</v>
      </c>
      <c r="ON21" s="342" t="n">
        <f aca="false">OM21+1</f>
        <v>2047</v>
      </c>
      <c r="OO21" s="342" t="n">
        <f aca="false">ON21+1</f>
        <v>2048</v>
      </c>
      <c r="OP21" s="342" t="n">
        <f aca="false">OO21+1</f>
        <v>2049</v>
      </c>
      <c r="OQ21" s="342" t="n">
        <f aca="false">OP21+1</f>
        <v>2050</v>
      </c>
      <c r="OS21" s="342"/>
      <c r="OT21" s="342" t="n">
        <v>2000</v>
      </c>
      <c r="OU21" s="342" t="n">
        <f aca="false">OT21+1</f>
        <v>2001</v>
      </c>
      <c r="OV21" s="342" t="n">
        <f aca="false">OU21+1</f>
        <v>2002</v>
      </c>
      <c r="OW21" s="342" t="n">
        <f aca="false">OV21+1</f>
        <v>2003</v>
      </c>
      <c r="OX21" s="342" t="n">
        <f aca="false">OW21+1</f>
        <v>2004</v>
      </c>
      <c r="OY21" s="342" t="n">
        <f aca="false">OX21+1</f>
        <v>2005</v>
      </c>
      <c r="OZ21" s="342" t="n">
        <f aca="false">OY21+1</f>
        <v>2006</v>
      </c>
      <c r="PA21" s="342" t="n">
        <f aca="false">OZ21+1</f>
        <v>2007</v>
      </c>
      <c r="PB21" s="342" t="n">
        <f aca="false">PA21+1</f>
        <v>2008</v>
      </c>
      <c r="PC21" s="342" t="n">
        <f aca="false">PB21+1</f>
        <v>2009</v>
      </c>
      <c r="PD21" s="342" t="n">
        <f aca="false">PC21+1</f>
        <v>2010</v>
      </c>
      <c r="PE21" s="342" t="n">
        <f aca="false">PD21+1</f>
        <v>2011</v>
      </c>
      <c r="PF21" s="342" t="n">
        <f aca="false">PE21+1</f>
        <v>2012</v>
      </c>
      <c r="PG21" s="342" t="n">
        <f aca="false">PF21+1</f>
        <v>2013</v>
      </c>
      <c r="PH21" s="342" t="n">
        <f aca="false">PG21+1</f>
        <v>2014</v>
      </c>
      <c r="PI21" s="342" t="n">
        <f aca="false">PH21+1</f>
        <v>2015</v>
      </c>
      <c r="PJ21" s="342" t="n">
        <f aca="false">PI21+1</f>
        <v>2016</v>
      </c>
      <c r="PK21" s="342" t="n">
        <f aca="false">PJ21+1</f>
        <v>2017</v>
      </c>
      <c r="PL21" s="342" t="n">
        <f aca="false">PK21+1</f>
        <v>2018</v>
      </c>
      <c r="PM21" s="342" t="n">
        <f aca="false">PL21+1</f>
        <v>2019</v>
      </c>
      <c r="PQ21" s="385"/>
      <c r="QU21" s="0"/>
      <c r="QV21" s="0"/>
      <c r="QW21" s="0"/>
      <c r="QX21" s="0"/>
      <c r="QY21" s="0"/>
      <c r="QZ21" s="0"/>
      <c r="RA21" s="0"/>
      <c r="RB21" s="0"/>
      <c r="RC21" s="0"/>
      <c r="RD21" s="0"/>
      <c r="RE21" s="0"/>
      <c r="RF21" s="0"/>
      <c r="RG21" s="0"/>
      <c r="RH21" s="0"/>
      <c r="RI21" s="0"/>
      <c r="RJ21" s="0"/>
      <c r="RK21" s="0"/>
      <c r="RL21" s="0"/>
      <c r="RM21" s="0"/>
      <c r="RN21" s="0"/>
      <c r="RO21" s="0"/>
      <c r="RP21" s="0"/>
      <c r="RQ21" s="0"/>
      <c r="RR21" s="0"/>
      <c r="RS21" s="0"/>
      <c r="RT21" s="0"/>
      <c r="RU21" s="0"/>
      <c r="RV21" s="0"/>
      <c r="RW21" s="0"/>
      <c r="RX21" s="0"/>
      <c r="RY21" s="0"/>
      <c r="RZ21" s="0"/>
      <c r="SA21" s="0"/>
      <c r="SB21" s="0"/>
      <c r="SC21" s="0"/>
      <c r="SD21" s="0"/>
      <c r="SE21" s="0"/>
      <c r="SF21" s="0"/>
      <c r="SG21" s="0"/>
      <c r="SH21" s="0"/>
      <c r="SI21" s="0"/>
      <c r="SJ21" s="0"/>
      <c r="SK21" s="0"/>
      <c r="SL21" s="0"/>
      <c r="SM21" s="0"/>
      <c r="SN21" s="0"/>
      <c r="SO21" s="0"/>
      <c r="SP21" s="0"/>
      <c r="SQ21" s="0"/>
      <c r="SR21" s="0"/>
      <c r="SS21" s="0"/>
      <c r="ST21" s="0"/>
      <c r="SU21" s="0"/>
      <c r="SV21" s="0"/>
      <c r="SW21" s="0"/>
      <c r="SX21" s="0"/>
      <c r="SY21" s="0"/>
      <c r="SZ21" s="0"/>
      <c r="TA21" s="0"/>
      <c r="TB21" s="0"/>
      <c r="TC21" s="0"/>
      <c r="TD21" s="0"/>
      <c r="TE21" s="0"/>
      <c r="TF21" s="0"/>
      <c r="TG21" s="0"/>
      <c r="TH21" s="0"/>
      <c r="TI21" s="0"/>
      <c r="TJ21" s="0"/>
      <c r="TK21" s="0"/>
      <c r="TL21" s="0"/>
      <c r="TM21" s="0"/>
      <c r="TN21" s="0"/>
      <c r="TO21" s="0"/>
      <c r="TP21" s="0"/>
      <c r="TT21" s="341"/>
      <c r="TU21" s="341"/>
      <c r="TV21" s="341"/>
      <c r="TW21" s="341"/>
      <c r="TX21" s="341"/>
      <c r="TY21" s="341"/>
      <c r="TZ21" s="341"/>
      <c r="UA21" s="341"/>
      <c r="UB21" s="341"/>
      <c r="UC21" s="341"/>
      <c r="UD21" s="341"/>
      <c r="UE21" s="341"/>
      <c r="UF21" s="341"/>
      <c r="UG21" s="341"/>
      <c r="UH21" s="341"/>
      <c r="UI21" s="341"/>
      <c r="UJ21" s="341"/>
      <c r="UK21" s="341"/>
      <c r="UL21" s="341"/>
      <c r="UM21" s="341"/>
      <c r="UN21" s="341"/>
      <c r="UO21" s="341"/>
      <c r="UP21" s="341"/>
      <c r="UQ21" s="341"/>
      <c r="UR21" s="341"/>
      <c r="US21" s="341"/>
      <c r="UT21" s="341"/>
      <c r="UU21" s="341"/>
      <c r="UV21" s="341"/>
      <c r="UW21" s="341"/>
      <c r="UX21" s="341"/>
      <c r="UY21" s="341"/>
      <c r="UZ21" s="341"/>
      <c r="VA21" s="341"/>
      <c r="VB21" s="341"/>
      <c r="VC21" s="341"/>
      <c r="VD21" s="341"/>
      <c r="VE21" s="341"/>
      <c r="VF21" s="341"/>
      <c r="VG21" s="341"/>
      <c r="VH21" s="341"/>
      <c r="VI21" s="341"/>
      <c r="VJ21" s="341"/>
      <c r="VK21" s="341"/>
      <c r="VL21" s="341"/>
      <c r="VM21" s="341"/>
      <c r="VN21" s="341"/>
      <c r="VO21" s="341"/>
      <c r="VP21" s="341"/>
      <c r="VQ21" s="341"/>
      <c r="VR21" s="341"/>
      <c r="VS21" s="341"/>
      <c r="VT21" s="341"/>
      <c r="VU21" s="341"/>
      <c r="VV21" s="341"/>
      <c r="VW21" s="341"/>
      <c r="VX21" s="341"/>
      <c r="VY21" s="341"/>
      <c r="VZ21" s="341"/>
      <c r="WA21" s="341"/>
      <c r="WB21" s="341"/>
      <c r="WC21" s="341"/>
      <c r="WD21" s="341"/>
      <c r="WE21" s="341"/>
      <c r="WF21" s="341"/>
      <c r="WG21" s="341"/>
      <c r="WH21" s="341"/>
      <c r="WI21" s="341"/>
      <c r="WJ21" s="341"/>
      <c r="WK21" s="341"/>
      <c r="WL21" s="341"/>
      <c r="WM21" s="341"/>
      <c r="WN21" s="341"/>
      <c r="WO21" s="341"/>
      <c r="WP21" s="341"/>
      <c r="WQ21" s="341"/>
      <c r="WR21" s="341"/>
      <c r="WS21" s="341"/>
      <c r="WT21" s="341"/>
      <c r="WU21" s="341"/>
      <c r="WV21" s="341"/>
      <c r="WW21" s="341"/>
      <c r="WX21" s="341"/>
      <c r="XA21" s="341"/>
      <c r="XB21" s="341"/>
      <c r="XC21" s="341"/>
      <c r="XD21" s="341"/>
      <c r="XE21" s="341"/>
      <c r="XF21" s="341"/>
      <c r="XG21" s="341"/>
      <c r="XH21" s="341"/>
      <c r="XI21" s="341"/>
      <c r="XJ21" s="341"/>
      <c r="XK21" s="341"/>
      <c r="XL21" s="341"/>
      <c r="XM21" s="341"/>
      <c r="XN21" s="341"/>
      <c r="XO21" s="341"/>
      <c r="XP21" s="341"/>
      <c r="XQ21" s="341"/>
      <c r="XR21" s="341"/>
      <c r="XS21" s="341"/>
      <c r="XT21" s="341"/>
      <c r="XU21" s="341"/>
      <c r="XV21" s="341"/>
      <c r="XW21" s="341"/>
      <c r="XX21" s="341"/>
      <c r="XY21" s="341"/>
      <c r="XZ21" s="341"/>
      <c r="YA21" s="341"/>
      <c r="YB21" s="341"/>
      <c r="YC21" s="341"/>
      <c r="YD21" s="341"/>
    </row>
    <row r="22" s="341" customFormat="true" ht="15.75" hidden="false" customHeight="false" outlineLevel="0" collapsed="false">
      <c r="A22" s="0"/>
      <c r="B22" s="0"/>
      <c r="C22" s="0"/>
      <c r="D22" s="0"/>
      <c r="E22" s="0"/>
      <c r="F22" s="0"/>
      <c r="G22" s="0"/>
      <c r="H22" s="0"/>
      <c r="I22" s="0"/>
      <c r="J22" s="0"/>
      <c r="K22" s="0"/>
      <c r="L22" s="0"/>
      <c r="M22" s="0"/>
      <c r="N22" s="0"/>
      <c r="O22" s="0"/>
      <c r="P22" s="0"/>
      <c r="Q22" s="0"/>
      <c r="R22" s="0"/>
      <c r="S22" s="0"/>
      <c r="T22" s="0"/>
      <c r="U22" s="0"/>
      <c r="V22" s="0"/>
      <c r="W22" s="0"/>
      <c r="X22" s="0"/>
      <c r="Y22" s="0"/>
      <c r="Z22" s="0"/>
      <c r="AA22" s="0"/>
      <c r="AB22" s="0"/>
      <c r="AC22" s="0"/>
      <c r="AD22" s="0"/>
      <c r="AE22" s="0"/>
      <c r="AF22" s="0"/>
      <c r="AG22" s="0"/>
      <c r="AH22" s="0"/>
      <c r="AI22" s="0"/>
      <c r="AJ22" s="0"/>
      <c r="AK22" s="0"/>
      <c r="AL22" s="0"/>
      <c r="AM22" s="0"/>
      <c r="AN22" s="0"/>
      <c r="AO22" s="0"/>
      <c r="AP22" s="0"/>
      <c r="AQ22" s="0"/>
      <c r="AR22" s="0"/>
      <c r="AS22" s="0"/>
      <c r="AT22" s="0"/>
      <c r="AU22" s="0"/>
      <c r="AV22" s="0"/>
      <c r="AW22" s="0"/>
      <c r="AX22" s="0"/>
      <c r="AY22" s="0"/>
      <c r="AZ22" s="0"/>
      <c r="BA22" s="0"/>
      <c r="BB22" s="0"/>
      <c r="BC22" s="0"/>
      <c r="BD22" s="0"/>
      <c r="BE22" s="0"/>
      <c r="BF22" s="0"/>
      <c r="BG22" s="0"/>
      <c r="BH22" s="0"/>
      <c r="BI22" s="0"/>
      <c r="BJ22" s="0"/>
      <c r="BK22" s="0"/>
      <c r="BL22" s="0"/>
      <c r="BM22" s="0"/>
      <c r="BN22" s="0"/>
      <c r="BO22" s="0"/>
      <c r="BP22" s="0"/>
      <c r="BQ22" s="0"/>
      <c r="BR22" s="0"/>
      <c r="BS22" s="0"/>
      <c r="BT22" s="0"/>
      <c r="BU22" s="0"/>
      <c r="BV22" s="0"/>
      <c r="BW22" s="0"/>
      <c r="BX22" s="0"/>
      <c r="BY22" s="0"/>
      <c r="BZ22" s="0"/>
      <c r="CA22" s="0"/>
      <c r="CB22" s="0"/>
      <c r="CC22" s="0"/>
      <c r="CD22" s="0"/>
      <c r="CE22" s="0"/>
      <c r="CF22" s="0"/>
      <c r="CG22" s="0"/>
      <c r="CH22" s="0"/>
      <c r="CI22" s="0"/>
      <c r="CJ22" s="0"/>
      <c r="CK22" s="0"/>
      <c r="CL22" s="0"/>
      <c r="CM22" s="0"/>
      <c r="CN22" s="0"/>
      <c r="CO22" s="0"/>
      <c r="CP22" s="0"/>
      <c r="CQ22" s="0"/>
      <c r="CR22" s="0"/>
      <c r="CS22" s="0"/>
      <c r="CT22" s="0"/>
      <c r="CU22" s="0"/>
      <c r="CV22" s="0"/>
      <c r="CW22" s="0"/>
      <c r="CX22" s="0"/>
      <c r="CY22" s="0"/>
      <c r="CZ22" s="0"/>
      <c r="DA22" s="0"/>
      <c r="DB22" s="0"/>
      <c r="DC22" s="0"/>
      <c r="DD22" s="0"/>
      <c r="DE22" s="0"/>
      <c r="DF22" s="0"/>
      <c r="DG22" s="0"/>
      <c r="DH22" s="0"/>
      <c r="DI22" s="0"/>
      <c r="DJ22" s="0"/>
      <c r="DK22" s="0"/>
      <c r="DL22" s="0"/>
      <c r="DM22" s="0"/>
      <c r="DN22" s="0"/>
      <c r="DO22" s="0"/>
      <c r="DP22" s="0"/>
      <c r="DQ22" s="0"/>
      <c r="DR22" s="0"/>
      <c r="DS22" s="0"/>
      <c r="DT22" s="0"/>
      <c r="DU22" s="0"/>
      <c r="DV22" s="0"/>
      <c r="DW22" s="0"/>
      <c r="DX22" s="0"/>
      <c r="DY22" s="0"/>
      <c r="DZ22" s="0"/>
      <c r="EA22" s="0"/>
      <c r="EB22" s="0"/>
      <c r="EC22" s="0"/>
      <c r="ED22" s="0"/>
      <c r="EE22" s="0"/>
      <c r="EF22" s="0"/>
      <c r="EG22" s="0"/>
      <c r="EH22" s="0"/>
      <c r="EI22" s="0"/>
      <c r="EJ22" s="0"/>
      <c r="EK22" s="0"/>
      <c r="EL22" s="0"/>
      <c r="EM22" s="0"/>
      <c r="EN22" s="0"/>
      <c r="EO22" s="0"/>
      <c r="EP22" s="0"/>
      <c r="EQ22" s="0"/>
      <c r="ER22" s="0"/>
      <c r="ES22" s="0"/>
      <c r="ET22" s="0"/>
      <c r="EU22" s="0"/>
      <c r="EV22" s="0"/>
      <c r="EW22" s="0"/>
      <c r="EX22" s="0"/>
      <c r="EY22" s="0"/>
      <c r="EZ22" s="0"/>
      <c r="FA22" s="0"/>
      <c r="FB22" s="0"/>
      <c r="FC22" s="0"/>
      <c r="FD22" s="0"/>
      <c r="FE22" s="0"/>
      <c r="FF22" s="0"/>
      <c r="FG22" s="0"/>
      <c r="FH22" s="0"/>
      <c r="FI22" s="0"/>
      <c r="FJ22" s="0"/>
      <c r="FK22" s="0"/>
      <c r="FL22" s="0"/>
      <c r="FM22" s="0"/>
      <c r="FN22" s="0"/>
      <c r="FO22" s="0"/>
      <c r="FP22" s="0"/>
      <c r="FQ22" s="0"/>
      <c r="FR22" s="0"/>
      <c r="FS22" s="0"/>
      <c r="FT22" s="0"/>
      <c r="FU22" s="0"/>
      <c r="FV22" s="0"/>
      <c r="FW22" s="0"/>
      <c r="FX22" s="0"/>
      <c r="FY22" s="0"/>
      <c r="FZ22" s="0"/>
      <c r="GA22" s="0"/>
      <c r="GB22" s="0"/>
      <c r="GC22" s="0"/>
      <c r="GD22" s="0"/>
      <c r="GE22" s="0"/>
      <c r="GF22" s="0"/>
      <c r="GG22" s="0"/>
      <c r="GH22" s="0"/>
      <c r="GI22" s="0"/>
      <c r="GJ22" s="0"/>
      <c r="GK22" s="0"/>
      <c r="GL22" s="0"/>
      <c r="GM22" s="0"/>
      <c r="GN22" s="0"/>
      <c r="GO22" s="0"/>
      <c r="GP22" s="0"/>
      <c r="GQ22" s="0"/>
      <c r="GR22" s="0"/>
      <c r="GS22" s="0"/>
      <c r="GT22" s="0"/>
      <c r="GU22" s="0"/>
      <c r="GV22" s="0"/>
      <c r="GW22" s="0"/>
      <c r="GX22" s="0"/>
      <c r="GY22" s="0"/>
      <c r="GZ22" s="0"/>
      <c r="HA22" s="0"/>
      <c r="HB22" s="0"/>
      <c r="HC22" s="0"/>
      <c r="HD22" s="0"/>
      <c r="HE22" s="0"/>
      <c r="HF22" s="0"/>
      <c r="HG22" s="0"/>
      <c r="HH22" s="0"/>
      <c r="HI22" s="0"/>
      <c r="HJ22" s="0"/>
      <c r="HK22" s="0"/>
      <c r="HL22" s="0"/>
      <c r="HM22" s="0"/>
      <c r="HN22" s="0"/>
      <c r="HO22" s="0"/>
      <c r="HP22" s="0"/>
      <c r="HQ22" s="0"/>
      <c r="HR22" s="0"/>
      <c r="HS22" s="0"/>
      <c r="HT22" s="0"/>
      <c r="HU22" s="0"/>
      <c r="HV22" s="0"/>
      <c r="HW22" s="0"/>
      <c r="HX22" s="0"/>
      <c r="HY22" s="0"/>
      <c r="HZ22" s="0"/>
      <c r="IA22" s="0"/>
      <c r="IB22" s="0"/>
      <c r="IC22" s="0"/>
      <c r="ID22" s="0"/>
      <c r="IE22" s="0"/>
      <c r="IF22" s="0"/>
      <c r="IG22" s="0"/>
      <c r="IH22" s="0"/>
      <c r="II22" s="0"/>
      <c r="IJ22" s="0"/>
      <c r="IK22" s="0"/>
      <c r="IL22" s="0"/>
      <c r="IM22" s="0"/>
      <c r="IN22" s="0"/>
      <c r="IO22" s="0"/>
      <c r="IP22" s="0"/>
      <c r="IQ22" s="0"/>
      <c r="IR22" s="0"/>
      <c r="IS22" s="0"/>
      <c r="IT22" s="0"/>
      <c r="IU22" s="0"/>
      <c r="IV22" s="0"/>
      <c r="IW22" s="0"/>
      <c r="IX22" s="0"/>
      <c r="IY22" s="0"/>
      <c r="IZ22" s="0"/>
      <c r="JA22" s="0"/>
      <c r="JB22" s="0"/>
      <c r="JC22" s="0"/>
      <c r="JD22" s="0"/>
      <c r="JE22" s="0"/>
      <c r="JF22" s="0"/>
      <c r="JG22" s="0"/>
      <c r="JH22" s="0"/>
      <c r="JI22" s="0"/>
      <c r="JJ22" s="0"/>
      <c r="JK22" s="0"/>
      <c r="JL22" s="0"/>
      <c r="JM22" s="0"/>
      <c r="JN22" s="0"/>
      <c r="JO22" s="0"/>
      <c r="JP22" s="0"/>
      <c r="JQ22" s="0"/>
      <c r="JR22" s="0"/>
      <c r="JS22" s="0"/>
      <c r="JT22" s="0"/>
      <c r="JU22" s="0"/>
      <c r="JV22" s="0"/>
      <c r="JW22" s="0"/>
      <c r="JX22" s="0"/>
      <c r="JY22" s="0"/>
      <c r="JZ22" s="0"/>
      <c r="KA22" s="0"/>
      <c r="KB22" s="0"/>
      <c r="KC22" s="0"/>
      <c r="KD22" s="0"/>
      <c r="KE22" s="0"/>
      <c r="KF22" s="0"/>
      <c r="KG22" s="0"/>
      <c r="KH22" s="0"/>
      <c r="KI22" s="0"/>
      <c r="KJ22" s="0"/>
      <c r="KK22" s="0"/>
      <c r="KL22" s="0"/>
      <c r="KM22" s="0"/>
      <c r="KN22" s="0"/>
      <c r="KO22" s="0"/>
      <c r="KP22" s="0"/>
      <c r="KQ22" s="0"/>
      <c r="KR22" s="0"/>
      <c r="KS22" s="0"/>
      <c r="KT22" s="0"/>
      <c r="KU22" s="0"/>
      <c r="KV22" s="0"/>
      <c r="KW22" s="0"/>
      <c r="KX22" s="0"/>
      <c r="KY22" s="0"/>
      <c r="KZ22" s="0"/>
      <c r="LA22" s="0"/>
      <c r="LB22" s="0"/>
      <c r="LC22" s="0"/>
      <c r="LD22" s="0"/>
      <c r="LE22" s="0"/>
      <c r="LF22" s="0"/>
      <c r="LG22" s="0"/>
      <c r="LH22" s="0"/>
      <c r="LI22" s="0"/>
      <c r="LJ22" s="0"/>
      <c r="LK22" s="0"/>
      <c r="LL22" s="0"/>
      <c r="LM22" s="0"/>
      <c r="LN22" s="0"/>
      <c r="LO22" s="0"/>
      <c r="LP22" s="0"/>
      <c r="LQ22" s="0"/>
      <c r="LR22" s="0"/>
      <c r="LS22" s="0"/>
      <c r="LT22" s="0"/>
      <c r="LU22" s="0"/>
      <c r="LV22" s="0"/>
      <c r="LW22" s="0"/>
      <c r="LX22" s="0"/>
      <c r="LY22" s="0"/>
      <c r="LZ22" s="0"/>
      <c r="MA22" s="0"/>
      <c r="MB22" s="0"/>
      <c r="MC22" s="0"/>
      <c r="MD22" s="0"/>
      <c r="ME22" s="0"/>
      <c r="MF22" s="0"/>
      <c r="MG22" s="0"/>
      <c r="MH22" s="0"/>
      <c r="MI22" s="0"/>
      <c r="MJ22" s="0"/>
      <c r="MK22" s="0"/>
      <c r="ML22" s="0"/>
      <c r="MM22" s="0"/>
      <c r="MN22" s="0"/>
      <c r="MO22" s="0"/>
      <c r="MP22" s="0"/>
      <c r="MQ22" s="0"/>
      <c r="MR22" s="0"/>
      <c r="MS22" s="0"/>
      <c r="MT22" s="0"/>
      <c r="MU22" s="0"/>
      <c r="MV22" s="0"/>
      <c r="MW22" s="0"/>
      <c r="MX22" s="0"/>
      <c r="MY22" s="0"/>
      <c r="MZ22" s="0"/>
      <c r="NA22" s="0"/>
      <c r="NB22" s="0"/>
      <c r="NC22" s="0"/>
      <c r="ND22" s="0"/>
      <c r="NE22" s="0"/>
      <c r="NF22" s="0"/>
      <c r="NG22" s="0"/>
      <c r="NH22" s="0"/>
      <c r="NI22" s="0"/>
      <c r="NJ22" s="0"/>
      <c r="NK22" s="0"/>
      <c r="NL22" s="0"/>
      <c r="NM22" s="0"/>
      <c r="NN22" s="0"/>
      <c r="NO22" s="0"/>
      <c r="NP22" s="0"/>
      <c r="NQ22" s="0"/>
      <c r="NR22" s="0"/>
      <c r="NS22" s="0"/>
      <c r="NT22" s="0"/>
      <c r="NU22" s="0"/>
      <c r="NV22" s="0"/>
      <c r="NW22" s="0"/>
      <c r="NX22" s="0"/>
      <c r="NY22" s="0"/>
      <c r="NZ22" s="0"/>
      <c r="OA22" s="0"/>
      <c r="OB22" s="0"/>
      <c r="OC22" s="0"/>
      <c r="OD22" s="0"/>
      <c r="OE22" s="0"/>
      <c r="OF22" s="0"/>
      <c r="OG22" s="0"/>
      <c r="OH22" s="0"/>
      <c r="OI22" s="0"/>
      <c r="OJ22" s="0"/>
      <c r="OK22" s="0"/>
      <c r="OL22" s="0"/>
      <c r="OM22" s="0"/>
      <c r="ON22" s="0"/>
      <c r="OO22" s="0"/>
      <c r="OP22" s="0"/>
      <c r="OQ22" s="0"/>
      <c r="OR22" s="0"/>
      <c r="OS22" s="0"/>
      <c r="OT22" s="0"/>
      <c r="OU22" s="0"/>
      <c r="OV22" s="0"/>
      <c r="OW22" s="0"/>
      <c r="OX22" s="0"/>
      <c r="OY22" s="0"/>
      <c r="OZ22" s="0"/>
      <c r="PA22" s="0"/>
      <c r="PB22" s="0"/>
      <c r="PC22" s="0"/>
      <c r="PD22" s="0"/>
      <c r="PE22" s="0"/>
      <c r="PF22" s="0"/>
      <c r="PG22" s="0"/>
      <c r="PH22" s="0"/>
      <c r="PI22" s="0"/>
      <c r="PJ22" s="0"/>
      <c r="PK22" s="0"/>
      <c r="PL22" s="0"/>
      <c r="PM22" s="0"/>
      <c r="PN22" s="0"/>
      <c r="PO22" s="0"/>
      <c r="PP22" s="0"/>
      <c r="PQ22" s="0"/>
      <c r="PR22" s="0"/>
      <c r="PS22" s="0"/>
      <c r="PT22" s="0"/>
      <c r="PU22" s="0"/>
      <c r="PV22" s="0"/>
      <c r="PW22" s="0"/>
      <c r="PX22" s="0"/>
      <c r="PY22" s="0"/>
      <c r="PZ22" s="0"/>
      <c r="QA22" s="0"/>
      <c r="QB22" s="0"/>
      <c r="QC22" s="0"/>
      <c r="QD22" s="0"/>
      <c r="QE22" s="0"/>
      <c r="QF22" s="0"/>
      <c r="QG22" s="0"/>
      <c r="QH22" s="0"/>
      <c r="QI22" s="0"/>
      <c r="QJ22" s="0"/>
      <c r="QK22" s="0"/>
      <c r="QL22" s="0"/>
      <c r="QM22" s="0"/>
      <c r="QN22" s="0"/>
      <c r="QO22" s="0"/>
      <c r="QP22" s="0"/>
      <c r="QQ22" s="0"/>
      <c r="QR22" s="0"/>
      <c r="QS22" s="0"/>
      <c r="QT22" s="0"/>
      <c r="QU22" s="0"/>
      <c r="QV22" s="0"/>
      <c r="QW22" s="0"/>
      <c r="QX22" s="0"/>
      <c r="QY22" s="0"/>
      <c r="QZ22" s="0"/>
      <c r="RA22" s="0"/>
      <c r="RB22" s="0"/>
      <c r="RC22" s="0"/>
      <c r="RD22" s="0"/>
      <c r="RE22" s="0"/>
      <c r="RF22" s="0"/>
      <c r="RG22" s="0"/>
      <c r="RH22" s="0"/>
      <c r="RI22" s="0"/>
      <c r="RJ22" s="0"/>
      <c r="RK22" s="0"/>
      <c r="RL22" s="0"/>
      <c r="RM22" s="0"/>
      <c r="RN22" s="0"/>
      <c r="RO22" s="0"/>
      <c r="RP22" s="0"/>
      <c r="RQ22" s="0"/>
      <c r="RR22" s="0"/>
      <c r="RS22" s="0"/>
      <c r="RT22" s="0"/>
      <c r="RU22" s="0"/>
      <c r="RV22" s="0"/>
      <c r="RW22" s="0"/>
      <c r="RX22" s="0"/>
      <c r="RY22" s="0"/>
      <c r="RZ22" s="0"/>
      <c r="SA22" s="0"/>
      <c r="SB22" s="0"/>
      <c r="SC22" s="0"/>
      <c r="SD22" s="0"/>
      <c r="SE22" s="0"/>
      <c r="SF22" s="0"/>
      <c r="SG22" s="0"/>
      <c r="SH22" s="0"/>
      <c r="SI22" s="0"/>
      <c r="SJ22" s="0"/>
      <c r="SK22" s="0"/>
      <c r="SL22" s="0"/>
      <c r="SM22" s="0"/>
      <c r="SN22" s="0"/>
      <c r="SO22" s="0"/>
      <c r="SP22" s="0"/>
      <c r="SQ22" s="0"/>
      <c r="SR22" s="0"/>
      <c r="SS22" s="0"/>
      <c r="ST22" s="0"/>
      <c r="SU22" s="0"/>
      <c r="SV22" s="0"/>
      <c r="SW22" s="0"/>
      <c r="SX22" s="0"/>
      <c r="SY22" s="0"/>
      <c r="SZ22" s="0"/>
      <c r="TA22" s="0"/>
      <c r="TB22" s="0"/>
      <c r="TC22" s="0"/>
      <c r="TD22" s="0"/>
      <c r="TE22" s="0"/>
      <c r="TF22" s="0"/>
      <c r="TG22" s="0"/>
      <c r="TH22" s="0"/>
      <c r="TI22" s="0"/>
      <c r="TJ22" s="0"/>
      <c r="TK22" s="0"/>
      <c r="TL22" s="0"/>
      <c r="TM22" s="0"/>
      <c r="TN22" s="0"/>
      <c r="TO22" s="0"/>
      <c r="TP22" s="0"/>
      <c r="TQ22" s="0"/>
      <c r="TT22" s="346"/>
      <c r="TU22" s="346"/>
      <c r="TV22" s="346"/>
      <c r="TW22" s="346"/>
      <c r="TX22" s="346"/>
      <c r="TY22" s="346"/>
      <c r="TZ22" s="346"/>
      <c r="UA22" s="346"/>
      <c r="UB22" s="346"/>
      <c r="UC22" s="346"/>
      <c r="UD22" s="346"/>
      <c r="UE22" s="346"/>
      <c r="UF22" s="346"/>
      <c r="UG22" s="346"/>
      <c r="UH22" s="346"/>
      <c r="UI22" s="346"/>
      <c r="UN22" s="346"/>
      <c r="UO22" s="346"/>
      <c r="UP22" s="346"/>
      <c r="UQ22" s="346"/>
      <c r="US22" s="346"/>
      <c r="UT22" s="346"/>
      <c r="UU22" s="346"/>
      <c r="UV22" s="346"/>
      <c r="UW22" s="346"/>
      <c r="VB22" s="346"/>
      <c r="VC22" s="346"/>
      <c r="VD22" s="346"/>
      <c r="VE22" s="346"/>
      <c r="VF22" s="346"/>
      <c r="VG22" s="346"/>
      <c r="VH22" s="346"/>
      <c r="VI22" s="346"/>
      <c r="VJ22" s="346"/>
      <c r="VK22" s="346"/>
      <c r="VL22" s="346"/>
      <c r="VM22" s="346"/>
      <c r="VN22" s="346"/>
      <c r="VO22" s="346"/>
      <c r="VP22" s="346"/>
      <c r="VQ22" s="346"/>
      <c r="VR22" s="346"/>
      <c r="VS22" s="346"/>
      <c r="VT22" s="346"/>
      <c r="VU22" s="346"/>
      <c r="VV22" s="346"/>
      <c r="WD22" s="346"/>
      <c r="WE22" s="346"/>
      <c r="WF22" s="346"/>
      <c r="WG22" s="346"/>
      <c r="WH22" s="346"/>
      <c r="WI22" s="346"/>
      <c r="WJ22" s="346"/>
      <c r="WK22" s="346"/>
      <c r="WL22" s="346"/>
      <c r="WM22" s="346"/>
      <c r="WN22" s="346"/>
      <c r="WO22" s="346"/>
      <c r="WP22" s="346"/>
      <c r="WQ22" s="346"/>
      <c r="WR22" s="346"/>
      <c r="WS22" s="346"/>
      <c r="WT22" s="346"/>
      <c r="WU22" s="346"/>
      <c r="WV22" s="346"/>
      <c r="WW22" s="346"/>
      <c r="WX22" s="346"/>
      <c r="XA22" s="346"/>
      <c r="XB22" s="346"/>
      <c r="XC22" s="346"/>
      <c r="XD22" s="346"/>
      <c r="XE22" s="346"/>
      <c r="XF22" s="346"/>
      <c r="XG22" s="346"/>
      <c r="XH22" s="346"/>
      <c r="XI22" s="346"/>
      <c r="XJ22" s="346"/>
      <c r="XK22" s="346"/>
      <c r="XL22" s="346"/>
      <c r="XM22" s="346"/>
      <c r="XN22" s="346"/>
      <c r="XO22" s="346"/>
      <c r="XP22" s="346"/>
      <c r="XQ22" s="346"/>
      <c r="XR22" s="346"/>
      <c r="XS22" s="346"/>
      <c r="XT22" s="346"/>
      <c r="XZ22" s="346"/>
      <c r="YA22" s="346"/>
      <c r="YB22" s="346"/>
      <c r="YC22" s="346"/>
      <c r="YD22" s="346"/>
    </row>
    <row r="23" customFormat="false" ht="15.75" hidden="false" customHeight="false" outlineLevel="0" collapsed="false">
      <c r="A23" s="0" t="s">
        <v>347</v>
      </c>
      <c r="B23" s="18" t="s">
        <v>348</v>
      </c>
      <c r="C23" s="0" t="s">
        <v>349</v>
      </c>
      <c r="D23" s="0" t="s">
        <v>350</v>
      </c>
      <c r="E23" s="0" t="s">
        <v>351</v>
      </c>
      <c r="F23" s="0" t="s">
        <v>352</v>
      </c>
      <c r="G23" s="0" t="s">
        <v>353</v>
      </c>
      <c r="H23" s="0" t="s">
        <v>354</v>
      </c>
      <c r="I23" s="0" t="s">
        <v>355</v>
      </c>
      <c r="J23" s="0" t="s">
        <v>356</v>
      </c>
      <c r="K23" s="0" t="s">
        <v>357</v>
      </c>
      <c r="L23" s="0" t="s">
        <v>358</v>
      </c>
      <c r="M23" s="0" t="s">
        <v>359</v>
      </c>
      <c r="N23" s="0" t="s">
        <v>360</v>
      </c>
      <c r="O23" s="0" t="s">
        <v>361</v>
      </c>
      <c r="P23" s="0" t="s">
        <v>362</v>
      </c>
      <c r="Q23" s="0" t="s">
        <v>363</v>
      </c>
      <c r="R23" s="0" t="s">
        <v>364</v>
      </c>
      <c r="S23" s="0" t="s">
        <v>365</v>
      </c>
      <c r="T23" s="0" t="s">
        <v>366</v>
      </c>
      <c r="U23" s="0" t="s">
        <v>367</v>
      </c>
      <c r="V23" s="0" t="s">
        <v>368</v>
      </c>
      <c r="W23" s="0" t="s">
        <v>369</v>
      </c>
      <c r="X23" s="0" t="s">
        <v>370</v>
      </c>
      <c r="Y23" s="0" t="s">
        <v>371</v>
      </c>
      <c r="Z23" s="0" t="s">
        <v>372</v>
      </c>
      <c r="AA23" s="0" t="s">
        <v>373</v>
      </c>
      <c r="AB23" s="0" t="s">
        <v>374</v>
      </c>
      <c r="AC23" s="0" t="s">
        <v>375</v>
      </c>
      <c r="AD23" s="0" t="s">
        <v>376</v>
      </c>
      <c r="AE23" s="0" t="s">
        <v>377</v>
      </c>
      <c r="AF23" s="0" t="s">
        <v>378</v>
      </c>
      <c r="AG23" s="0" t="s">
        <v>379</v>
      </c>
      <c r="AH23" s="0" t="s">
        <v>380</v>
      </c>
      <c r="AI23" s="0" t="s">
        <v>381</v>
      </c>
      <c r="AJ23" s="0" t="s">
        <v>382</v>
      </c>
      <c r="AK23" s="0" t="s">
        <v>383</v>
      </c>
      <c r="AL23" s="0" t="s">
        <v>384</v>
      </c>
      <c r="AM23" s="0" t="s">
        <v>385</v>
      </c>
      <c r="AN23" s="0" t="s">
        <v>386</v>
      </c>
      <c r="AO23" s="0" t="s">
        <v>387</v>
      </c>
      <c r="AP23" s="0" t="s">
        <v>388</v>
      </c>
      <c r="AQ23" s="0" t="s">
        <v>389</v>
      </c>
      <c r="AR23" s="0" t="s">
        <v>390</v>
      </c>
      <c r="AS23" s="0" t="s">
        <v>391</v>
      </c>
      <c r="AT23" s="0" t="s">
        <v>286</v>
      </c>
      <c r="AU23" s="0" t="s">
        <v>392</v>
      </c>
      <c r="AV23" s="0" t="s">
        <v>393</v>
      </c>
      <c r="AW23" s="0" t="s">
        <v>394</v>
      </c>
      <c r="AX23" s="0" t="s">
        <v>395</v>
      </c>
      <c r="AY23" s="0" t="s">
        <v>396</v>
      </c>
      <c r="AZ23" s="0" t="s">
        <v>397</v>
      </c>
      <c r="BA23" s="0" t="s">
        <v>398</v>
      </c>
      <c r="BB23" s="0" t="s">
        <v>399</v>
      </c>
      <c r="BC23" s="0" t="s">
        <v>400</v>
      </c>
      <c r="BD23" s="0" t="s">
        <v>401</v>
      </c>
      <c r="BE23" s="0" t="s">
        <v>402</v>
      </c>
      <c r="BF23" s="0" t="s">
        <v>403</v>
      </c>
      <c r="BG23" s="0" t="s">
        <v>404</v>
      </c>
      <c r="BH23" s="0" t="s">
        <v>405</v>
      </c>
      <c r="BI23" s="0" t="s">
        <v>406</v>
      </c>
      <c r="BJ23" s="0" t="s">
        <v>407</v>
      </c>
      <c r="BK23" s="0" t="s">
        <v>408</v>
      </c>
      <c r="BL23" s="0" t="s">
        <v>409</v>
      </c>
      <c r="BM23" s="0" t="s">
        <v>410</v>
      </c>
      <c r="BN23" s="0" t="s">
        <v>411</v>
      </c>
      <c r="BO23" s="0" t="s">
        <v>412</v>
      </c>
      <c r="BP23" s="0" t="s">
        <v>413</v>
      </c>
      <c r="BQ23" s="0" t="s">
        <v>414</v>
      </c>
      <c r="BR23" s="0" t="s">
        <v>415</v>
      </c>
      <c r="BS23" s="0" t="s">
        <v>416</v>
      </c>
      <c r="BT23" s="0" t="s">
        <v>417</v>
      </c>
      <c r="BU23" s="0" t="s">
        <v>418</v>
      </c>
      <c r="BV23" s="0" t="s">
        <v>419</v>
      </c>
      <c r="BW23" s="0" t="s">
        <v>420</v>
      </c>
      <c r="BX23" s="0" t="s">
        <v>421</v>
      </c>
      <c r="BY23" s="0" t="s">
        <v>422</v>
      </c>
      <c r="BZ23" s="0" t="s">
        <v>423</v>
      </c>
      <c r="CA23" s="0" t="s">
        <v>424</v>
      </c>
      <c r="CB23" s="0" t="s">
        <v>425</v>
      </c>
      <c r="CC23" s="0" t="s">
        <v>426</v>
      </c>
      <c r="CD23" s="0" t="s">
        <v>427</v>
      </c>
      <c r="CE23" s="0" t="s">
        <v>428</v>
      </c>
      <c r="CF23" s="0" t="s">
        <v>429</v>
      </c>
      <c r="CG23" s="0" t="s">
        <v>430</v>
      </c>
      <c r="CH23" s="0" t="s">
        <v>431</v>
      </c>
      <c r="CI23" s="0" t="s">
        <v>432</v>
      </c>
      <c r="CJ23" s="0" t="s">
        <v>433</v>
      </c>
      <c r="CK23" s="0" t="s">
        <v>434</v>
      </c>
      <c r="CL23" s="0" t="s">
        <v>435</v>
      </c>
      <c r="CM23" s="0" t="s">
        <v>436</v>
      </c>
      <c r="CN23" s="0" t="s">
        <v>437</v>
      </c>
      <c r="CO23" s="0" t="s">
        <v>438</v>
      </c>
      <c r="CP23" s="0" t="s">
        <v>439</v>
      </c>
      <c r="CQ23" s="0" t="s">
        <v>440</v>
      </c>
      <c r="CR23" s="0" t="s">
        <v>441</v>
      </c>
      <c r="CS23" s="0" t="s">
        <v>442</v>
      </c>
      <c r="CT23" s="0" t="s">
        <v>443</v>
      </c>
      <c r="CU23" s="0" t="s">
        <v>444</v>
      </c>
      <c r="CV23" s="0" t="s">
        <v>445</v>
      </c>
      <c r="CW23" s="0" t="s">
        <v>446</v>
      </c>
      <c r="CX23" s="0" t="s">
        <v>447</v>
      </c>
      <c r="CY23" s="0" t="s">
        <v>448</v>
      </c>
      <c r="CZ23" s="0" t="s">
        <v>449</v>
      </c>
      <c r="DA23" s="0" t="s">
        <v>450</v>
      </c>
      <c r="DB23" s="0" t="s">
        <v>451</v>
      </c>
      <c r="DC23" s="0" t="s">
        <v>452</v>
      </c>
      <c r="DD23" s="0" t="s">
        <v>453</v>
      </c>
      <c r="DE23" s="0" t="s">
        <v>454</v>
      </c>
      <c r="DF23" s="0" t="s">
        <v>455</v>
      </c>
      <c r="DG23" s="0" t="s">
        <v>456</v>
      </c>
      <c r="DH23" s="0" t="s">
        <v>457</v>
      </c>
      <c r="DI23" s="0" t="s">
        <v>458</v>
      </c>
      <c r="DJ23" s="0" t="s">
        <v>459</v>
      </c>
      <c r="DK23" s="0" t="s">
        <v>460</v>
      </c>
      <c r="DL23" s="0" t="s">
        <v>461</v>
      </c>
      <c r="DM23" s="0" t="s">
        <v>462</v>
      </c>
      <c r="DN23" s="0" t="s">
        <v>463</v>
      </c>
      <c r="DO23" s="0" t="s">
        <v>464</v>
      </c>
      <c r="DP23" s="0" t="s">
        <v>465</v>
      </c>
      <c r="DQ23" s="0" t="s">
        <v>466</v>
      </c>
      <c r="DR23" s="0" t="s">
        <v>467</v>
      </c>
      <c r="DS23" s="0" t="s">
        <v>468</v>
      </c>
      <c r="DT23" s="0" t="s">
        <v>469</v>
      </c>
      <c r="DU23" s="0" t="s">
        <v>470</v>
      </c>
      <c r="DV23" s="0" t="s">
        <v>471</v>
      </c>
      <c r="DW23" s="0" t="s">
        <v>472</v>
      </c>
      <c r="DX23" s="0" t="s">
        <v>473</v>
      </c>
      <c r="DY23" s="0" t="s">
        <v>474</v>
      </c>
      <c r="DZ23" s="0" t="s">
        <v>475</v>
      </c>
      <c r="EA23" s="0" t="s">
        <v>476</v>
      </c>
      <c r="EB23" s="0" t="s">
        <v>477</v>
      </c>
      <c r="EC23" s="0" t="s">
        <v>478</v>
      </c>
      <c r="ED23" s="0" t="s">
        <v>479</v>
      </c>
      <c r="EE23" s="0" t="s">
        <v>480</v>
      </c>
      <c r="EF23" s="0" t="s">
        <v>481</v>
      </c>
      <c r="EG23" s="0" t="s">
        <v>482</v>
      </c>
      <c r="EH23" s="0" t="s">
        <v>483</v>
      </c>
      <c r="EI23" s="0" t="s">
        <v>484</v>
      </c>
      <c r="EJ23" s="0" t="s">
        <v>485</v>
      </c>
      <c r="EK23" s="0" t="s">
        <v>486</v>
      </c>
      <c r="EL23" s="0" t="s">
        <v>487</v>
      </c>
      <c r="EM23" s="0" t="s">
        <v>488</v>
      </c>
      <c r="EN23" s="0" t="s">
        <v>489</v>
      </c>
      <c r="EO23" s="0" t="s">
        <v>490</v>
      </c>
      <c r="EP23" s="0" t="s">
        <v>491</v>
      </c>
      <c r="EQ23" s="0" t="s">
        <v>492</v>
      </c>
      <c r="ER23" s="0" t="s">
        <v>493</v>
      </c>
      <c r="ES23" s="0" t="s">
        <v>494</v>
      </c>
      <c r="ET23" s="0" t="s">
        <v>495</v>
      </c>
      <c r="EU23" s="0" t="s">
        <v>496</v>
      </c>
      <c r="EV23" s="0" t="s">
        <v>497</v>
      </c>
      <c r="EW23" s="0" t="s">
        <v>498</v>
      </c>
      <c r="EX23" s="0" t="s">
        <v>499</v>
      </c>
      <c r="EY23" s="0" t="s">
        <v>500</v>
      </c>
      <c r="EZ23" s="0" t="s">
        <v>501</v>
      </c>
      <c r="FA23" s="0" t="s">
        <v>502</v>
      </c>
      <c r="FB23" s="0" t="s">
        <v>503</v>
      </c>
      <c r="FC23" s="0" t="s">
        <v>504</v>
      </c>
      <c r="FD23" s="0" t="s">
        <v>505</v>
      </c>
      <c r="FE23" s="0" t="s">
        <v>506</v>
      </c>
      <c r="FF23" s="0" t="s">
        <v>507</v>
      </c>
      <c r="FG23" s="0" t="s">
        <v>508</v>
      </c>
      <c r="FH23" s="0" t="s">
        <v>509</v>
      </c>
      <c r="FI23" s="0" t="s">
        <v>510</v>
      </c>
      <c r="FJ23" s="0" t="s">
        <v>511</v>
      </c>
      <c r="FK23" s="0" t="s">
        <v>512</v>
      </c>
      <c r="FL23" s="0" t="s">
        <v>513</v>
      </c>
      <c r="FM23" s="0" t="s">
        <v>514</v>
      </c>
      <c r="FN23" s="0" t="s">
        <v>515</v>
      </c>
      <c r="FO23" s="0" t="s">
        <v>516</v>
      </c>
      <c r="FP23" s="0" t="s">
        <v>517</v>
      </c>
      <c r="FQ23" s="0" t="s">
        <v>518</v>
      </c>
      <c r="FR23" s="0" t="s">
        <v>519</v>
      </c>
      <c r="FS23" s="0" t="s">
        <v>520</v>
      </c>
      <c r="FT23" s="0" t="s">
        <v>521</v>
      </c>
      <c r="FU23" s="0" t="s">
        <v>522</v>
      </c>
      <c r="FV23" s="0" t="s">
        <v>523</v>
      </c>
      <c r="FW23" s="0" t="s">
        <v>524</v>
      </c>
      <c r="FX23" s="0" t="s">
        <v>525</v>
      </c>
      <c r="FY23" s="0" t="s">
        <v>526</v>
      </c>
      <c r="FZ23" s="0" t="s">
        <v>527</v>
      </c>
      <c r="GA23" s="0" t="s">
        <v>528</v>
      </c>
      <c r="GB23" s="0" t="s">
        <v>529</v>
      </c>
      <c r="GC23" s="0" t="s">
        <v>530</v>
      </c>
      <c r="GD23" s="0" t="s">
        <v>531</v>
      </c>
      <c r="GE23" s="0" t="s">
        <v>532</v>
      </c>
      <c r="GF23" s="0" t="s">
        <v>533</v>
      </c>
      <c r="GG23" s="0" t="s">
        <v>534</v>
      </c>
      <c r="GH23" s="0" t="s">
        <v>535</v>
      </c>
      <c r="GI23" s="0" t="s">
        <v>536</v>
      </c>
      <c r="GJ23" s="0" t="s">
        <v>537</v>
      </c>
      <c r="GK23" s="0" t="s">
        <v>538</v>
      </c>
      <c r="GL23" s="0" t="s">
        <v>539</v>
      </c>
      <c r="GM23" s="0" t="s">
        <v>540</v>
      </c>
      <c r="GN23" s="0" t="s">
        <v>541</v>
      </c>
      <c r="GO23" s="0" t="s">
        <v>542</v>
      </c>
      <c r="GP23" s="0" t="s">
        <v>543</v>
      </c>
      <c r="GQ23" s="0" t="s">
        <v>544</v>
      </c>
      <c r="GR23" s="0" t="s">
        <v>545</v>
      </c>
      <c r="GS23" s="0" t="s">
        <v>546</v>
      </c>
      <c r="GT23" s="0" t="s">
        <v>547</v>
      </c>
      <c r="GU23" s="0" t="s">
        <v>548</v>
      </c>
      <c r="GV23" s="0" t="s">
        <v>549</v>
      </c>
      <c r="GW23" s="0" t="s">
        <v>550</v>
      </c>
      <c r="GX23" s="0" t="s">
        <v>551</v>
      </c>
      <c r="GY23" s="0" t="s">
        <v>552</v>
      </c>
      <c r="GZ23" s="0" t="s">
        <v>553</v>
      </c>
      <c r="HA23" s="0" t="s">
        <v>554</v>
      </c>
      <c r="HB23" s="0" t="s">
        <v>555</v>
      </c>
      <c r="HC23" s="0" t="s">
        <v>556</v>
      </c>
      <c r="HD23" s="0" t="s">
        <v>557</v>
      </c>
      <c r="HE23" s="0" t="s">
        <v>558</v>
      </c>
      <c r="HF23" s="0" t="s">
        <v>559</v>
      </c>
      <c r="HG23" s="0" t="s">
        <v>560</v>
      </c>
      <c r="HH23" s="0" t="s">
        <v>561</v>
      </c>
      <c r="HI23" s="0" t="s">
        <v>562</v>
      </c>
      <c r="HJ23" s="0" t="s">
        <v>563</v>
      </c>
      <c r="HK23" s="0" t="s">
        <v>564</v>
      </c>
      <c r="HL23" s="0" t="s">
        <v>565</v>
      </c>
      <c r="HM23" s="0" t="s">
        <v>566</v>
      </c>
      <c r="HN23" s="0" t="s">
        <v>567</v>
      </c>
      <c r="HO23" s="0" t="s">
        <v>568</v>
      </c>
      <c r="HP23" s="0" t="s">
        <v>569</v>
      </c>
      <c r="HQ23" s="0" t="s">
        <v>570</v>
      </c>
      <c r="HR23" s="0" t="s">
        <v>571</v>
      </c>
      <c r="HS23" s="0" t="s">
        <v>572</v>
      </c>
      <c r="HT23" s="0" t="s">
        <v>573</v>
      </c>
      <c r="HU23" s="0" t="s">
        <v>574</v>
      </c>
      <c r="HV23" s="0" t="s">
        <v>575</v>
      </c>
      <c r="HW23" s="0" t="s">
        <v>576</v>
      </c>
      <c r="HX23" s="0" t="s">
        <v>577</v>
      </c>
      <c r="HY23" s="0" t="s">
        <v>578</v>
      </c>
      <c r="HZ23" s="0" t="s">
        <v>579</v>
      </c>
      <c r="IA23" s="0" t="s">
        <v>580</v>
      </c>
      <c r="IB23" s="0" t="s">
        <v>581</v>
      </c>
      <c r="IC23" s="0" t="s">
        <v>582</v>
      </c>
      <c r="ID23" s="0" t="s">
        <v>583</v>
      </c>
      <c r="IE23" s="0" t="s">
        <v>584</v>
      </c>
      <c r="IF23" s="0" t="s">
        <v>585</v>
      </c>
      <c r="IG23" s="0" t="s">
        <v>586</v>
      </c>
      <c r="IH23" s="0" t="s">
        <v>587</v>
      </c>
      <c r="II23" s="0" t="s">
        <v>588</v>
      </c>
      <c r="IJ23" s="0" t="s">
        <v>589</v>
      </c>
      <c r="IK23" s="0" t="s">
        <v>590</v>
      </c>
      <c r="IL23" s="0" t="s">
        <v>591</v>
      </c>
      <c r="IM23" s="0" t="s">
        <v>592</v>
      </c>
      <c r="IN23" s="0" t="s">
        <v>593</v>
      </c>
      <c r="IO23" s="0" t="s">
        <v>594</v>
      </c>
      <c r="IP23" s="0" t="s">
        <v>595</v>
      </c>
      <c r="IQ23" s="0" t="s">
        <v>596</v>
      </c>
      <c r="IR23" s="0" t="s">
        <v>597</v>
      </c>
      <c r="IS23" s="0" t="s">
        <v>598</v>
      </c>
      <c r="IT23" s="0" t="s">
        <v>599</v>
      </c>
      <c r="IU23" s="0" t="s">
        <v>600</v>
      </c>
      <c r="IV23" s="0" t="s">
        <v>601</v>
      </c>
      <c r="IW23" s="0" t="s">
        <v>602</v>
      </c>
      <c r="IX23" s="0" t="s">
        <v>603</v>
      </c>
      <c r="IY23" s="0" t="s">
        <v>604</v>
      </c>
      <c r="IZ23" s="0" t="s">
        <v>605</v>
      </c>
      <c r="JA23" s="0" t="s">
        <v>606</v>
      </c>
      <c r="JB23" s="0" t="s">
        <v>607</v>
      </c>
      <c r="JC23" s="0" t="s">
        <v>608</v>
      </c>
      <c r="JD23" s="0" t="s">
        <v>609</v>
      </c>
      <c r="JE23" s="0" t="s">
        <v>610</v>
      </c>
      <c r="JF23" s="0" t="s">
        <v>611</v>
      </c>
      <c r="JG23" s="0" t="s">
        <v>612</v>
      </c>
      <c r="JH23" s="0" t="s">
        <v>613</v>
      </c>
      <c r="JI23" s="0" t="s">
        <v>614</v>
      </c>
      <c r="JJ23" s="0" t="s">
        <v>615</v>
      </c>
      <c r="JK23" s="0" t="s">
        <v>616</v>
      </c>
      <c r="JL23" s="0" t="s">
        <v>617</v>
      </c>
      <c r="JM23" s="0" t="s">
        <v>618</v>
      </c>
      <c r="JN23" s="0" t="s">
        <v>619</v>
      </c>
      <c r="JO23" s="0" t="s">
        <v>620</v>
      </c>
      <c r="JP23" s="0" t="s">
        <v>621</v>
      </c>
      <c r="JQ23" s="0" t="s">
        <v>622</v>
      </c>
      <c r="JR23" s="0" t="s">
        <v>623</v>
      </c>
      <c r="JS23" s="0" t="s">
        <v>624</v>
      </c>
      <c r="JT23" s="0" t="s">
        <v>625</v>
      </c>
      <c r="JU23" s="0" t="s">
        <v>626</v>
      </c>
      <c r="JV23" s="0" t="s">
        <v>627</v>
      </c>
      <c r="JW23" s="0" t="s">
        <v>628</v>
      </c>
      <c r="JX23" s="0" t="s">
        <v>629</v>
      </c>
      <c r="JY23" s="0" t="s">
        <v>630</v>
      </c>
      <c r="JZ23" s="0" t="s">
        <v>631</v>
      </c>
      <c r="KA23" s="0" t="s">
        <v>632</v>
      </c>
      <c r="KB23" s="0" t="s">
        <v>633</v>
      </c>
      <c r="KC23" s="0" t="s">
        <v>634</v>
      </c>
      <c r="KD23" s="0" t="s">
        <v>635</v>
      </c>
      <c r="KE23" s="0" t="s">
        <v>636</v>
      </c>
      <c r="KF23" s="0" t="s">
        <v>637</v>
      </c>
      <c r="KG23" s="0" t="s">
        <v>638</v>
      </c>
      <c r="KH23" s="0" t="s">
        <v>639</v>
      </c>
      <c r="KI23" s="0" t="s">
        <v>640</v>
      </c>
      <c r="KJ23" s="0" t="s">
        <v>641</v>
      </c>
      <c r="KK23" s="0" t="s">
        <v>642</v>
      </c>
      <c r="KL23" s="0" t="s">
        <v>643</v>
      </c>
      <c r="KM23" s="0" t="s">
        <v>644</v>
      </c>
      <c r="KN23" s="0" t="s">
        <v>645</v>
      </c>
      <c r="KO23" s="0" t="s">
        <v>646</v>
      </c>
      <c r="KP23" s="0" t="s">
        <v>647</v>
      </c>
      <c r="KQ23" s="0" t="s">
        <v>648</v>
      </c>
      <c r="KR23" s="0" t="s">
        <v>649</v>
      </c>
      <c r="KS23" s="0" t="s">
        <v>650</v>
      </c>
      <c r="KT23" s="0" t="s">
        <v>651</v>
      </c>
      <c r="KU23" s="0" t="s">
        <v>652</v>
      </c>
      <c r="KV23" s="0" t="s">
        <v>653</v>
      </c>
      <c r="KW23" s="0" t="s">
        <v>654</v>
      </c>
      <c r="KX23" s="0" t="s">
        <v>655</v>
      </c>
      <c r="KY23" s="0" t="s">
        <v>656</v>
      </c>
      <c r="KZ23" s="0" t="s">
        <v>657</v>
      </c>
      <c r="LA23" s="0" t="s">
        <v>658</v>
      </c>
      <c r="LB23" s="0" t="s">
        <v>659</v>
      </c>
      <c r="LC23" s="0" t="s">
        <v>660</v>
      </c>
      <c r="LD23" s="0" t="s">
        <v>661</v>
      </c>
      <c r="LE23" s="0" t="s">
        <v>662</v>
      </c>
      <c r="LF23" s="0" t="s">
        <v>663</v>
      </c>
      <c r="LG23" s="0" t="s">
        <v>664</v>
      </c>
      <c r="LH23" s="0" t="s">
        <v>665</v>
      </c>
      <c r="LI23" s="0" t="s">
        <v>666</v>
      </c>
      <c r="LJ23" s="0" t="s">
        <v>667</v>
      </c>
      <c r="LK23" s="0" t="s">
        <v>668</v>
      </c>
      <c r="LL23" s="0" t="s">
        <v>669</v>
      </c>
      <c r="LM23" s="0" t="s">
        <v>670</v>
      </c>
      <c r="LN23" s="0" t="s">
        <v>671</v>
      </c>
      <c r="LO23" s="0" t="s">
        <v>672</v>
      </c>
      <c r="LP23" s="0" t="s">
        <v>673</v>
      </c>
      <c r="LQ23" s="0" t="s">
        <v>674</v>
      </c>
      <c r="LR23" s="0" t="s">
        <v>675</v>
      </c>
      <c r="LS23" s="0" t="s">
        <v>676</v>
      </c>
      <c r="LT23" s="0" t="s">
        <v>677</v>
      </c>
      <c r="LU23" s="0" t="s">
        <v>678</v>
      </c>
      <c r="LV23" s="0" t="s">
        <v>679</v>
      </c>
      <c r="LW23" s="0" t="s">
        <v>680</v>
      </c>
      <c r="LX23" s="0" t="s">
        <v>681</v>
      </c>
      <c r="LY23" s="0" t="s">
        <v>682</v>
      </c>
      <c r="LZ23" s="0" t="s">
        <v>683</v>
      </c>
      <c r="MA23" s="0" t="s">
        <v>684</v>
      </c>
      <c r="MB23" s="0" t="s">
        <v>685</v>
      </c>
      <c r="MC23" s="0" t="s">
        <v>686</v>
      </c>
      <c r="MD23" s="0" t="s">
        <v>687</v>
      </c>
      <c r="ME23" s="0" t="s">
        <v>688</v>
      </c>
      <c r="MF23" s="0" t="s">
        <v>689</v>
      </c>
      <c r="MG23" s="0" t="s">
        <v>690</v>
      </c>
      <c r="MH23" s="0" t="s">
        <v>691</v>
      </c>
      <c r="MI23" s="0" t="s">
        <v>692</v>
      </c>
      <c r="MJ23" s="0" t="s">
        <v>693</v>
      </c>
      <c r="MK23" s="0" t="s">
        <v>694</v>
      </c>
      <c r="ML23" s="0" t="s">
        <v>695</v>
      </c>
      <c r="MM23" s="0" t="s">
        <v>696</v>
      </c>
      <c r="MN23" s="0" t="s">
        <v>697</v>
      </c>
      <c r="MO23" s="0" t="s">
        <v>698</v>
      </c>
      <c r="MP23" s="0" t="s">
        <v>699</v>
      </c>
      <c r="MQ23" s="0" t="s">
        <v>700</v>
      </c>
      <c r="MR23" s="0" t="s">
        <v>701</v>
      </c>
      <c r="MS23" s="0" t="s">
        <v>702</v>
      </c>
      <c r="MT23" s="0" t="s">
        <v>703</v>
      </c>
      <c r="MU23" s="0" t="s">
        <v>704</v>
      </c>
      <c r="MV23" s="0" t="s">
        <v>705</v>
      </c>
      <c r="MW23" s="0" t="s">
        <v>706</v>
      </c>
      <c r="MX23" s="0" t="s">
        <v>707</v>
      </c>
      <c r="MY23" s="0" t="s">
        <v>708</v>
      </c>
      <c r="MZ23" s="0" t="s">
        <v>709</v>
      </c>
      <c r="NA23" s="0" t="s">
        <v>710</v>
      </c>
      <c r="NB23" s="0" t="s">
        <v>711</v>
      </c>
      <c r="NC23" s="0" t="s">
        <v>712</v>
      </c>
      <c r="ND23" s="0" t="s">
        <v>713</v>
      </c>
      <c r="NE23" s="0" t="s">
        <v>714</v>
      </c>
      <c r="NF23" s="0" t="s">
        <v>715</v>
      </c>
      <c r="NG23" s="0" t="s">
        <v>716</v>
      </c>
      <c r="NH23" s="0" t="s">
        <v>717</v>
      </c>
      <c r="NI23" s="0" t="s">
        <v>718</v>
      </c>
      <c r="NJ23" s="0" t="s">
        <v>719</v>
      </c>
      <c r="NK23" s="0" t="s">
        <v>720</v>
      </c>
      <c r="NL23" s="0" t="s">
        <v>721</v>
      </c>
      <c r="NM23" s="0" t="s">
        <v>722</v>
      </c>
      <c r="NN23" s="0" t="s">
        <v>723</v>
      </c>
      <c r="NO23" s="0" t="s">
        <v>724</v>
      </c>
      <c r="NP23" s="0" t="s">
        <v>725</v>
      </c>
      <c r="NQ23" s="0" t="s">
        <v>726</v>
      </c>
      <c r="NR23" s="0" t="s">
        <v>727</v>
      </c>
      <c r="NS23" s="0" t="s">
        <v>728</v>
      </c>
      <c r="NT23" s="0" t="s">
        <v>729</v>
      </c>
      <c r="NU23" s="0" t="s">
        <v>730</v>
      </c>
      <c r="NV23" s="0" t="s">
        <v>731</v>
      </c>
      <c r="NW23" s="0" t="s">
        <v>732</v>
      </c>
      <c r="NX23" s="0" t="s">
        <v>733</v>
      </c>
      <c r="NY23" s="0" t="s">
        <v>734</v>
      </c>
      <c r="NZ23" s="0" t="s">
        <v>735</v>
      </c>
      <c r="OA23" s="0" t="s">
        <v>736</v>
      </c>
      <c r="OB23" s="0" t="s">
        <v>737</v>
      </c>
      <c r="OC23" s="0" t="s">
        <v>738</v>
      </c>
      <c r="OD23" s="0" t="s">
        <v>739</v>
      </c>
      <c r="OE23" s="0" t="s">
        <v>740</v>
      </c>
      <c r="OF23" s="0" t="s">
        <v>741</v>
      </c>
      <c r="OG23" s="0" t="s">
        <v>742</v>
      </c>
      <c r="OH23" s="0" t="s">
        <v>743</v>
      </c>
      <c r="OI23" s="0" t="s">
        <v>744</v>
      </c>
      <c r="OJ23" s="0" t="s">
        <v>745</v>
      </c>
      <c r="OK23" s="0" t="s">
        <v>746</v>
      </c>
      <c r="OL23" s="0" t="s">
        <v>747</v>
      </c>
      <c r="OM23" s="0" t="s">
        <v>748</v>
      </c>
      <c r="ON23" s="0" t="s">
        <v>749</v>
      </c>
      <c r="OO23" s="0" t="s">
        <v>750</v>
      </c>
      <c r="OP23" s="0" t="s">
        <v>751</v>
      </c>
      <c r="OQ23" s="0" t="s">
        <v>752</v>
      </c>
      <c r="OR23" s="0" t="s">
        <v>753</v>
      </c>
      <c r="OS23" s="0" t="s">
        <v>754</v>
      </c>
      <c r="OT23" s="0" t="s">
        <v>755</v>
      </c>
      <c r="OU23" s="0" t="s">
        <v>756</v>
      </c>
      <c r="OV23" s="0" t="s">
        <v>757</v>
      </c>
      <c r="OW23" s="0" t="s">
        <v>758</v>
      </c>
      <c r="OX23" s="0" t="s">
        <v>759</v>
      </c>
      <c r="OY23" s="0" t="s">
        <v>760</v>
      </c>
      <c r="OZ23" s="0" t="s">
        <v>761</v>
      </c>
      <c r="PA23" s="0" t="s">
        <v>762</v>
      </c>
      <c r="PB23" s="0" t="s">
        <v>763</v>
      </c>
      <c r="PC23" s="0" t="s">
        <v>764</v>
      </c>
      <c r="PD23" s="0" t="s">
        <v>765</v>
      </c>
      <c r="PE23" s="0" t="s">
        <v>766</v>
      </c>
      <c r="PF23" s="0" t="s">
        <v>767</v>
      </c>
      <c r="PG23" s="0" t="s">
        <v>768</v>
      </c>
      <c r="PH23" s="0" t="s">
        <v>769</v>
      </c>
      <c r="PI23" s="0" t="s">
        <v>770</v>
      </c>
      <c r="PJ23" s="0" t="s">
        <v>771</v>
      </c>
      <c r="PK23" s="0" t="s">
        <v>772</v>
      </c>
      <c r="PL23" s="0" t="s">
        <v>773</v>
      </c>
      <c r="PM23" s="0" t="s">
        <v>774</v>
      </c>
      <c r="PN23" s="0" t="s">
        <v>775</v>
      </c>
      <c r="PO23" s="0" t="s">
        <v>776</v>
      </c>
      <c r="PP23" s="0" t="s">
        <v>777</v>
      </c>
      <c r="PQ23" s="0" t="s">
        <v>778</v>
      </c>
      <c r="PR23" s="0" t="s">
        <v>779</v>
      </c>
      <c r="PS23" s="0" t="s">
        <v>780</v>
      </c>
      <c r="PT23" s="0" t="s">
        <v>781</v>
      </c>
      <c r="PU23" s="0" t="s">
        <v>782</v>
      </c>
      <c r="PV23" s="0" t="s">
        <v>783</v>
      </c>
      <c r="PW23" s="0" t="s">
        <v>784</v>
      </c>
      <c r="PX23" s="0" t="s">
        <v>785</v>
      </c>
      <c r="PY23" s="0" t="s">
        <v>786</v>
      </c>
      <c r="PZ23" s="0" t="s">
        <v>787</v>
      </c>
      <c r="QA23" s="0" t="s">
        <v>788</v>
      </c>
      <c r="QB23" s="0" t="s">
        <v>789</v>
      </c>
      <c r="QC23" s="0" t="s">
        <v>790</v>
      </c>
      <c r="QD23" s="0" t="s">
        <v>791</v>
      </c>
      <c r="QE23" s="0" t="s">
        <v>792</v>
      </c>
      <c r="QF23" s="0" t="s">
        <v>793</v>
      </c>
      <c r="QG23" s="0" t="s">
        <v>794</v>
      </c>
      <c r="QH23" s="0" t="s">
        <v>795</v>
      </c>
      <c r="QI23" s="0" t="s">
        <v>796</v>
      </c>
      <c r="QJ23" s="0" t="s">
        <v>797</v>
      </c>
      <c r="QK23" s="0" t="s">
        <v>798</v>
      </c>
      <c r="QL23" s="0" t="s">
        <v>799</v>
      </c>
      <c r="QM23" s="0" t="s">
        <v>800</v>
      </c>
      <c r="QN23" s="0" t="s">
        <v>801</v>
      </c>
      <c r="QO23" s="0" t="s">
        <v>802</v>
      </c>
      <c r="QP23" s="0" t="s">
        <v>803</v>
      </c>
      <c r="QQ23" s="0" t="s">
        <v>804</v>
      </c>
      <c r="QR23" s="0" t="s">
        <v>805</v>
      </c>
      <c r="QS23" s="0" t="s">
        <v>806</v>
      </c>
      <c r="QT23" s="0" t="s">
        <v>807</v>
      </c>
      <c r="QU23" s="0" t="s">
        <v>808</v>
      </c>
      <c r="QV23" s="0" t="s">
        <v>809</v>
      </c>
      <c r="QW23" s="0" t="s">
        <v>810</v>
      </c>
      <c r="QX23" s="0" t="s">
        <v>811</v>
      </c>
      <c r="QY23" s="0" t="s">
        <v>812</v>
      </c>
      <c r="QZ23" s="0" t="s">
        <v>813</v>
      </c>
      <c r="RA23" s="0" t="s">
        <v>814</v>
      </c>
      <c r="RB23" s="0" t="s">
        <v>815</v>
      </c>
      <c r="RC23" s="0" t="s">
        <v>816</v>
      </c>
      <c r="RD23" s="0" t="s">
        <v>817</v>
      </c>
      <c r="RE23" s="0" t="s">
        <v>818</v>
      </c>
      <c r="RF23" s="0" t="s">
        <v>819</v>
      </c>
      <c r="RG23" s="0" t="s">
        <v>820</v>
      </c>
      <c r="RH23" s="0" t="s">
        <v>821</v>
      </c>
      <c r="RI23" s="0" t="s">
        <v>822</v>
      </c>
      <c r="RJ23" s="0" t="s">
        <v>823</v>
      </c>
      <c r="RK23" s="0" t="s">
        <v>824</v>
      </c>
      <c r="RL23" s="0" t="s">
        <v>825</v>
      </c>
      <c r="RM23" s="0" t="s">
        <v>826</v>
      </c>
      <c r="RN23" s="0" t="s">
        <v>827</v>
      </c>
      <c r="RO23" s="0" t="s">
        <v>828</v>
      </c>
      <c r="RP23" s="0" t="s">
        <v>829</v>
      </c>
      <c r="RQ23" s="0" t="s">
        <v>830</v>
      </c>
      <c r="RR23" s="0" t="s">
        <v>831</v>
      </c>
      <c r="RS23" s="0" t="s">
        <v>832</v>
      </c>
      <c r="RT23" s="0" t="s">
        <v>833</v>
      </c>
      <c r="RU23" s="0" t="s">
        <v>834</v>
      </c>
      <c r="RV23" s="0" t="s">
        <v>835</v>
      </c>
      <c r="RW23" s="0" t="s">
        <v>836</v>
      </c>
      <c r="RX23" s="0" t="s">
        <v>837</v>
      </c>
      <c r="RY23" s="0" t="s">
        <v>838</v>
      </c>
      <c r="RZ23" s="0" t="s">
        <v>839</v>
      </c>
      <c r="SA23" s="0" t="s">
        <v>840</v>
      </c>
      <c r="SB23" s="0" t="s">
        <v>841</v>
      </c>
      <c r="SC23" s="0" t="s">
        <v>842</v>
      </c>
      <c r="SD23" s="0" t="s">
        <v>843</v>
      </c>
      <c r="SE23" s="0" t="s">
        <v>844</v>
      </c>
      <c r="SF23" s="0" t="s">
        <v>845</v>
      </c>
      <c r="SG23" s="0" t="s">
        <v>846</v>
      </c>
      <c r="SH23" s="0" t="s">
        <v>847</v>
      </c>
      <c r="SI23" s="0" t="s">
        <v>848</v>
      </c>
      <c r="SJ23" s="0" t="s">
        <v>849</v>
      </c>
      <c r="SK23" s="0" t="s">
        <v>850</v>
      </c>
      <c r="SL23" s="0" t="s">
        <v>851</v>
      </c>
      <c r="SM23" s="0" t="s">
        <v>852</v>
      </c>
      <c r="SN23" s="0" t="s">
        <v>853</v>
      </c>
      <c r="SO23" s="0" t="s">
        <v>854</v>
      </c>
      <c r="SP23" s="0" t="s">
        <v>855</v>
      </c>
      <c r="SQ23" s="0" t="s">
        <v>856</v>
      </c>
      <c r="SR23" s="0" t="s">
        <v>857</v>
      </c>
      <c r="SS23" s="0" t="s">
        <v>858</v>
      </c>
      <c r="ST23" s="0" t="s">
        <v>859</v>
      </c>
      <c r="SU23" s="0" t="s">
        <v>860</v>
      </c>
      <c r="SV23" s="0" t="s">
        <v>861</v>
      </c>
      <c r="SW23" s="0" t="s">
        <v>862</v>
      </c>
      <c r="SX23" s="0" t="s">
        <v>863</v>
      </c>
      <c r="SY23" s="0" t="s">
        <v>864</v>
      </c>
      <c r="SZ23" s="0" t="s">
        <v>865</v>
      </c>
      <c r="TA23" s="0" t="s">
        <v>866</v>
      </c>
      <c r="TB23" s="0" t="s">
        <v>867</v>
      </c>
      <c r="TC23" s="0" t="s">
        <v>868</v>
      </c>
      <c r="TD23" s="0" t="s">
        <v>869</v>
      </c>
      <c r="TE23" s="0" t="s">
        <v>870</v>
      </c>
      <c r="TF23" s="0" t="s">
        <v>871</v>
      </c>
      <c r="TG23" s="0" t="s">
        <v>872</v>
      </c>
      <c r="TH23" s="0" t="s">
        <v>873</v>
      </c>
      <c r="TI23" s="0" t="s">
        <v>874</v>
      </c>
      <c r="TJ23" s="0" t="s">
        <v>875</v>
      </c>
      <c r="TK23" s="0" t="s">
        <v>876</v>
      </c>
      <c r="TL23" s="0" t="s">
        <v>877</v>
      </c>
      <c r="TM23" s="0" t="s">
        <v>878</v>
      </c>
      <c r="TN23" s="0" t="s">
        <v>879</v>
      </c>
      <c r="TO23" s="0" t="s">
        <v>880</v>
      </c>
      <c r="TP23" s="386"/>
      <c r="TQ23" s="386"/>
    </row>
    <row r="24" customFormat="false" ht="15.75" hidden="false" customHeight="false" outlineLevel="0" collapsed="false">
      <c r="A24" s="0" t="s">
        <v>881</v>
      </c>
      <c r="B24" s="18" t="s">
        <v>882</v>
      </c>
      <c r="C24" s="0" t="s">
        <v>883</v>
      </c>
      <c r="D24" s="387" t="n">
        <v>0.0377892777323723</v>
      </c>
      <c r="E24" s="0" t="s">
        <v>884</v>
      </c>
      <c r="F24" s="387" t="n">
        <v>0.0529027171432972</v>
      </c>
      <c r="G24" s="0" t="s">
        <v>884</v>
      </c>
      <c r="H24" s="387" t="n">
        <v>0.0503207966685295</v>
      </c>
      <c r="I24" s="0" t="s">
        <v>884</v>
      </c>
      <c r="J24" s="0" t="s">
        <v>884</v>
      </c>
      <c r="K24" s="387" t="n">
        <v>0.585879147052765</v>
      </c>
      <c r="L24" s="387"/>
      <c r="M24" s="0" t="s">
        <v>885</v>
      </c>
      <c r="N24" s="387"/>
      <c r="O24" s="0" t="s">
        <v>885</v>
      </c>
      <c r="P24" s="387"/>
      <c r="Q24" s="0" t="s">
        <v>885</v>
      </c>
      <c r="R24" s="387"/>
      <c r="S24" s="0" t="s">
        <v>885</v>
      </c>
      <c r="U24" s="0" t="s">
        <v>884</v>
      </c>
      <c r="V24" s="387" t="n">
        <v>0.531377196311951</v>
      </c>
      <c r="W24" s="387"/>
      <c r="X24" s="0" t="s">
        <v>885</v>
      </c>
      <c r="Y24" s="387"/>
      <c r="Z24" s="0" t="s">
        <v>885</v>
      </c>
      <c r="AA24" s="387"/>
      <c r="AB24" s="0" t="s">
        <v>885</v>
      </c>
      <c r="AC24" s="387"/>
      <c r="AD24" s="0" t="s">
        <v>885</v>
      </c>
      <c r="AF24" s="0" t="s">
        <v>884</v>
      </c>
      <c r="AG24" s="387" t="n">
        <v>0.513873279094696</v>
      </c>
      <c r="AH24" s="387"/>
      <c r="AI24" s="0" t="s">
        <v>885</v>
      </c>
      <c r="AJ24" s="387"/>
      <c r="AK24" s="0" t="s">
        <v>885</v>
      </c>
      <c r="AL24" s="387"/>
      <c r="AM24" s="0" t="s">
        <v>885</v>
      </c>
      <c r="AN24" s="387"/>
      <c r="AO24" s="0" t="s">
        <v>885</v>
      </c>
      <c r="AP24" s="0"/>
      <c r="AQ24" s="0" t="s">
        <v>884</v>
      </c>
      <c r="AR24" s="387" t="n">
        <v>1.92802536487579</v>
      </c>
      <c r="AS24" s="0" t="s">
        <v>884</v>
      </c>
      <c r="AT24" s="387" t="n">
        <v>2.41311168670654</v>
      </c>
      <c r="AU24" s="0" t="s">
        <v>884</v>
      </c>
      <c r="AV24" s="387" t="n">
        <v>3.01450729370117</v>
      </c>
      <c r="AW24" s="0"/>
      <c r="AX24" s="387" t="n">
        <v>1.36579370498657</v>
      </c>
      <c r="AY24" s="0" t="s">
        <v>104</v>
      </c>
      <c r="AZ24" s="0"/>
      <c r="BA24" s="0" t="s">
        <v>884</v>
      </c>
      <c r="BB24" s="387" t="n">
        <v>0.00917862355709076</v>
      </c>
      <c r="BC24" s="387" t="n">
        <v>0.00944861955940723</v>
      </c>
      <c r="BD24" s="387" t="n">
        <v>0.0103291738778353</v>
      </c>
      <c r="BE24" s="387" t="n">
        <v>0.00943403411656618</v>
      </c>
      <c r="BF24" s="387" t="n">
        <v>0.00943401455879211</v>
      </c>
      <c r="BH24" s="0" t="s">
        <v>884</v>
      </c>
      <c r="BI24" s="387" t="n">
        <v>0.00825859047472477</v>
      </c>
      <c r="BJ24" s="387" t="n">
        <v>0.00822791643440723</v>
      </c>
      <c r="BK24" s="387" t="n">
        <v>0.0082744974642992</v>
      </c>
      <c r="BL24" s="387" t="n">
        <v>0.009233676828444</v>
      </c>
      <c r="BM24" s="387" t="n">
        <v>0.00971328001469374</v>
      </c>
      <c r="BO24" s="0" t="s">
        <v>884</v>
      </c>
      <c r="BP24" s="387" t="n">
        <v>0.00853976514190435</v>
      </c>
      <c r="BQ24" s="387" t="n">
        <v>0.0084343608468771</v>
      </c>
      <c r="BR24" s="387" t="n">
        <v>0.00899387896060944</v>
      </c>
      <c r="BS24" s="387" t="n">
        <v>0.00971324648708105</v>
      </c>
      <c r="BT24" s="387" t="n">
        <v>0.00905040465295315</v>
      </c>
      <c r="BV24" s="387"/>
      <c r="BW24" s="387"/>
      <c r="BX24" s="387"/>
      <c r="BY24" s="387"/>
      <c r="BZ24" s="387"/>
      <c r="CA24" s="0" t="s">
        <v>886</v>
      </c>
      <c r="CC24" s="387"/>
      <c r="CD24" s="387"/>
      <c r="CE24" s="387"/>
      <c r="CF24" s="387"/>
      <c r="CG24" s="387"/>
      <c r="CH24" s="0" t="s">
        <v>886</v>
      </c>
      <c r="CK24" s="387" t="n">
        <v>3.79999995231628</v>
      </c>
      <c r="CL24" s="0" t="s">
        <v>887</v>
      </c>
      <c r="CO24" s="0" t="s">
        <v>884</v>
      </c>
      <c r="CP24" s="387" t="n">
        <v>0.0017731204861775</v>
      </c>
      <c r="CQ24" s="387" t="n">
        <v>0.00780738005414605</v>
      </c>
      <c r="CR24" s="387" t="n">
        <v>0.0104996981099248</v>
      </c>
      <c r="CS24" s="387" t="n">
        <v>0.0167827811092138</v>
      </c>
      <c r="CT24" s="387" t="n">
        <v>0.0106161758303642</v>
      </c>
      <c r="CV24" s="0" t="s">
        <v>884</v>
      </c>
      <c r="CW24" s="387" t="n">
        <v>0.00796249974519014</v>
      </c>
      <c r="CX24" s="387" t="n">
        <v>0.00966666638851166</v>
      </c>
      <c r="CY24" s="387" t="n">
        <v>0.0108950007706881</v>
      </c>
      <c r="CZ24" s="387" t="n">
        <v>0.00325000029988587</v>
      </c>
      <c r="DA24" s="387" t="n">
        <v>0.00249999994412065</v>
      </c>
      <c r="DC24" s="0" t="s">
        <v>884</v>
      </c>
      <c r="DD24" s="387" t="n">
        <v>0.000965044135227799</v>
      </c>
      <c r="DE24" s="387" t="n">
        <v>-0.00331708649173379</v>
      </c>
      <c r="DF24" s="387" t="n">
        <v>0.000983164529316127</v>
      </c>
      <c r="DG24" s="387" t="n">
        <v>-0.00744846416637301</v>
      </c>
      <c r="DH24" s="387" t="n">
        <v>-0.00521686719730496</v>
      </c>
      <c r="DL24" s="387" t="n">
        <v>0.504630012512207</v>
      </c>
      <c r="DM24" s="0" t="s">
        <v>888</v>
      </c>
      <c r="DP24" s="387" t="n">
        <v>0.765410003662109</v>
      </c>
      <c r="DQ24" s="0" t="s">
        <v>888</v>
      </c>
      <c r="DT24" s="387" t="n">
        <v>0.225669994354248</v>
      </c>
      <c r="DU24" s="0" t="s">
        <v>888</v>
      </c>
      <c r="DW24" s="387" t="n">
        <v>0.0439251251518726</v>
      </c>
      <c r="DX24" s="387" t="n">
        <v>0.0466379560530186</v>
      </c>
      <c r="DY24" s="387" t="n">
        <v>0.0234115868806839</v>
      </c>
      <c r="DZ24" s="387" t="n">
        <v>0.0144347278401256</v>
      </c>
      <c r="EA24" s="387" t="n">
        <v>-0.00102873740252107</v>
      </c>
      <c r="EB24" s="0" t="s">
        <v>104</v>
      </c>
      <c r="ED24" s="387" t="n">
        <v>-0.148768752813339</v>
      </c>
      <c r="EE24" s="387" t="n">
        <v>-0.148768752813339</v>
      </c>
      <c r="EF24" s="387" t="n">
        <v>-0.178396388888359</v>
      </c>
      <c r="EG24" s="387" t="n">
        <v>-0.191644608974457</v>
      </c>
      <c r="EH24" s="387" t="n">
        <v>-0.196575880050659</v>
      </c>
      <c r="EI24" s="0" t="s">
        <v>248</v>
      </c>
      <c r="EK24" s="387" t="n">
        <v>0.137974783778191</v>
      </c>
      <c r="EL24" s="0" t="s">
        <v>248</v>
      </c>
      <c r="EO24" s="387" t="n">
        <v>0.0118604330345988</v>
      </c>
      <c r="EP24" s="387" t="n">
        <v>0.0101733021438122</v>
      </c>
      <c r="EQ24" s="387" t="n">
        <v>0.00463929167017341</v>
      </c>
      <c r="ER24" s="387" t="n">
        <v>0.00482855411246419</v>
      </c>
      <c r="ES24" s="387" t="n">
        <v>0.00121323042549193</v>
      </c>
      <c r="ET24" s="0" t="s">
        <v>248</v>
      </c>
      <c r="FE24" s="387" t="n">
        <v>20779953</v>
      </c>
      <c r="FF24" s="387" t="n">
        <v>21606988</v>
      </c>
      <c r="FG24" s="387" t="n">
        <v>22600770</v>
      </c>
      <c r="FH24" s="387" t="n">
        <v>23680871</v>
      </c>
      <c r="FI24" s="387" t="n">
        <v>24726684</v>
      </c>
      <c r="FJ24" s="387" t="n">
        <v>25654277</v>
      </c>
      <c r="FK24" s="387" t="n">
        <v>26433049</v>
      </c>
      <c r="FL24" s="387" t="n">
        <v>27100536</v>
      </c>
      <c r="FM24" s="387" t="n">
        <v>27722276</v>
      </c>
      <c r="FN24" s="387" t="n">
        <v>28394813</v>
      </c>
      <c r="FO24" s="387" t="n">
        <v>29185507</v>
      </c>
      <c r="FP24" s="387" t="n">
        <v>30117413</v>
      </c>
      <c r="FQ24" s="387" t="n">
        <v>31161376</v>
      </c>
      <c r="FR24" s="387" t="n">
        <v>32269589</v>
      </c>
      <c r="FS24" s="387" t="n">
        <v>33370794</v>
      </c>
      <c r="FT24" s="387" t="n">
        <v>34413603</v>
      </c>
      <c r="FU24" s="387" t="n">
        <v>35383128</v>
      </c>
      <c r="FV24" s="387" t="n">
        <v>36296400</v>
      </c>
      <c r="FW24" s="387" t="n">
        <v>37172386</v>
      </c>
      <c r="FX24" s="387" t="n">
        <v>38041754</v>
      </c>
      <c r="FY24" s="387" t="n">
        <v>38928000</v>
      </c>
      <c r="FZ24" s="387" t="n">
        <v>39835000</v>
      </c>
      <c r="GA24" s="387" t="n">
        <v>40754000</v>
      </c>
      <c r="GB24" s="387" t="n">
        <v>41681000</v>
      </c>
      <c r="GC24" s="387" t="n">
        <v>42609000</v>
      </c>
      <c r="GD24" s="387" t="n">
        <v>43532000</v>
      </c>
      <c r="GE24" s="387" t="n">
        <v>44449000</v>
      </c>
      <c r="GF24" s="387" t="n">
        <v>45364000</v>
      </c>
      <c r="GG24" s="387" t="n">
        <v>46275000</v>
      </c>
      <c r="GH24" s="387" t="n">
        <v>47185000</v>
      </c>
      <c r="GI24" s="387" t="n">
        <v>48094000</v>
      </c>
      <c r="GJ24" s="387" t="n">
        <v>49000000</v>
      </c>
      <c r="GK24" s="387" t="n">
        <v>49904000</v>
      </c>
      <c r="GL24" s="387" t="n">
        <v>50804000</v>
      </c>
      <c r="GM24" s="387" t="n">
        <v>51699000</v>
      </c>
      <c r="GN24" s="387" t="n">
        <v>52587000</v>
      </c>
      <c r="GO24" s="387" t="n">
        <v>53469000</v>
      </c>
      <c r="GP24" s="387" t="n">
        <v>54343000</v>
      </c>
      <c r="GQ24" s="387" t="n">
        <v>55209000</v>
      </c>
      <c r="GR24" s="387" t="n">
        <v>56065000</v>
      </c>
      <c r="GS24" s="387" t="n">
        <v>56912000</v>
      </c>
      <c r="GT24" s="387" t="n">
        <v>57748000</v>
      </c>
      <c r="GU24" s="387" t="n">
        <v>58574000</v>
      </c>
      <c r="GV24" s="387" t="n">
        <v>59387000</v>
      </c>
      <c r="GW24" s="387" t="n">
        <v>60188000</v>
      </c>
      <c r="GX24" s="387" t="n">
        <v>60974000</v>
      </c>
      <c r="GY24" s="387" t="n">
        <v>61746000</v>
      </c>
      <c r="GZ24" s="387" t="n">
        <v>62503000</v>
      </c>
      <c r="HA24" s="387" t="n">
        <v>63245000</v>
      </c>
      <c r="HB24" s="387" t="n">
        <v>63972000</v>
      </c>
      <c r="HC24" s="387" t="n">
        <v>64683000</v>
      </c>
      <c r="HG24" s="387" t="n">
        <v>0.0277831740677357</v>
      </c>
      <c r="HH24" s="387" t="n">
        <v>0.0254834666848183</v>
      </c>
      <c r="HI24" s="387" t="n">
        <v>0.0238476116210222</v>
      </c>
      <c r="HJ24" s="387" t="n">
        <v>0.0231181718409061</v>
      </c>
      <c r="HK24" s="387" t="n">
        <v>0.0230294391512871</v>
      </c>
      <c r="HL24" s="387" t="n">
        <v>0.0230321362614632</v>
      </c>
      <c r="HM24" s="387" t="n">
        <v>0.0228080712258816</v>
      </c>
      <c r="HN24" s="387" t="n">
        <v>0.0224913954734802</v>
      </c>
      <c r="HO24" s="387" t="n">
        <v>0.0220201089978218</v>
      </c>
      <c r="HP24" s="387" t="n">
        <v>0.0214308016002178</v>
      </c>
      <c r="HQ24" s="387" t="n">
        <v>0.020846163854003</v>
      </c>
      <c r="HR24" s="387" t="n">
        <v>0.0203763749450445</v>
      </c>
      <c r="HS24" s="387" t="n">
        <v>0.019883019849658</v>
      </c>
      <c r="HT24" s="387" t="n">
        <v>0.0194741878658533</v>
      </c>
      <c r="HU24" s="387" t="n">
        <v>0.0190813839435577</v>
      </c>
      <c r="HV24" s="387" t="n">
        <v>0.0186628680676222</v>
      </c>
      <c r="HW24" s="387" t="n">
        <v>0.0182808618992567</v>
      </c>
      <c r="HX24" s="387" t="n">
        <v>0.0178739316761494</v>
      </c>
      <c r="HY24" s="387" t="n">
        <v>0.0174633469432592</v>
      </c>
      <c r="HZ24" s="387" t="n">
        <v>0.0170305017381907</v>
      </c>
      <c r="IA24" s="387" t="n">
        <v>0.0166331063956022</v>
      </c>
      <c r="IB24" s="387" t="n">
        <v>0.0162137635052204</v>
      </c>
      <c r="IC24" s="387" t="n">
        <v>0.0158101730048656</v>
      </c>
      <c r="ID24" s="387" t="n">
        <v>0.0153857488185167</v>
      </c>
      <c r="IE24" s="387" t="n">
        <v>0.0149944834411144</v>
      </c>
      <c r="IF24" s="387" t="n">
        <v>0.0145825017243624</v>
      </c>
      <c r="IG24" s="387" t="n">
        <v>0.0142021952196956</v>
      </c>
      <c r="IH24" s="387" t="n">
        <v>0.013784434646368</v>
      </c>
      <c r="II24" s="387" t="n">
        <v>0.0133976498618722</v>
      </c>
      <c r="IJ24" s="387" t="n">
        <v>0.0129745472222567</v>
      </c>
      <c r="IK24" s="387" t="n">
        <v>0.0125816520303488</v>
      </c>
      <c r="IL24" s="387" t="n">
        <v>0.0121853593736887</v>
      </c>
      <c r="IM24" s="387" t="n">
        <v>0.0118015175685287</v>
      </c>
      <c r="IN24" s="387" t="n">
        <v>0.0114294141530991</v>
      </c>
      <c r="IO24" s="387" t="n">
        <v>0.0110529279336333</v>
      </c>
      <c r="IP24" s="0" t="s">
        <v>889</v>
      </c>
      <c r="IU24" s="0" t="s">
        <v>889</v>
      </c>
      <c r="IV24" s="387" t="n">
        <v>0.51392950630598</v>
      </c>
      <c r="IW24" s="387" t="n">
        <v>0.514003323853459</v>
      </c>
      <c r="IX24" s="387" t="n">
        <v>0.51388384281721</v>
      </c>
      <c r="IY24" s="387" t="n">
        <v>0.513641532982879</v>
      </c>
      <c r="IZ24" s="387" t="n">
        <v>0.513376051479431</v>
      </c>
      <c r="JA24" s="387" t="n">
        <v>0.513154798967672</v>
      </c>
      <c r="JB24" s="387" t="n">
        <v>0.512985099595265</v>
      </c>
      <c r="JC24" s="387" t="n">
        <v>0.512841550669946</v>
      </c>
      <c r="JD24" s="387" t="n">
        <v>0.512715866939825</v>
      </c>
      <c r="JE24" s="387" t="n">
        <v>0.512593198658847</v>
      </c>
      <c r="JF24" s="387" t="n">
        <v>0.512463829946864</v>
      </c>
      <c r="JG24" s="387" t="n">
        <v>0.512328886884699</v>
      </c>
      <c r="JH24" s="387" t="n">
        <v>0.51219399447486</v>
      </c>
      <c r="JI24" s="387" t="n">
        <v>0.512058731973782</v>
      </c>
      <c r="JJ24" s="387" t="n">
        <v>0.511922974095778</v>
      </c>
      <c r="JK24" s="387" t="n">
        <v>0.511786439003829</v>
      </c>
      <c r="JL24" s="387" t="n">
        <v>0.511648771157826</v>
      </c>
      <c r="JM24" s="387" t="n">
        <v>0.511509897160966</v>
      </c>
      <c r="JN24" s="387" t="n">
        <v>0.511369393562336</v>
      </c>
      <c r="JO24" s="387" t="n">
        <v>0.511227070302294</v>
      </c>
      <c r="JP24" s="387" t="n">
        <v>0.511082680143148</v>
      </c>
      <c r="JQ24" s="387" t="n">
        <v>0.510935975166143</v>
      </c>
      <c r="JR24" s="387" t="n">
        <v>0.510786677130342</v>
      </c>
      <c r="JS24" s="387" t="n">
        <v>0.510634884894535</v>
      </c>
      <c r="JT24" s="387" t="n">
        <v>0.510480118694754</v>
      </c>
      <c r="JU24" s="387" t="n">
        <v>0.510322285588658</v>
      </c>
      <c r="JV24" s="387" t="n">
        <v>0.510161063979519</v>
      </c>
      <c r="JW24" s="387" t="n">
        <v>0.509996568946547</v>
      </c>
      <c r="JX24" s="387" t="n">
        <v>0.509828345194192</v>
      </c>
      <c r="JY24" s="387" t="n">
        <v>0.509656363242866</v>
      </c>
      <c r="JZ24" s="387" t="n">
        <v>0.509480335489287</v>
      </c>
      <c r="KA24" s="387" t="n">
        <v>0.509300284929649</v>
      </c>
      <c r="KB24" s="387" t="n">
        <v>0.509116051384156</v>
      </c>
      <c r="KC24" s="387" t="n">
        <v>0.508927390646726</v>
      </c>
      <c r="KD24" s="387" t="n">
        <v>0.50873442721109</v>
      </c>
      <c r="KE24" s="387" t="n">
        <v>0.508536805727677</v>
      </c>
      <c r="KH24" s="0" t="s">
        <v>889</v>
      </c>
      <c r="KI24" s="387" t="n">
        <v>0.526443004608154</v>
      </c>
      <c r="KJ24" s="387" t="n">
        <v>0.532079637050629</v>
      </c>
      <c r="KK24" s="387" t="n">
        <v>0.53763222694397</v>
      </c>
      <c r="KL24" s="387" t="n">
        <v>0.543249011039734</v>
      </c>
      <c r="KM24" s="387" t="n">
        <v>0.549119353294373</v>
      </c>
      <c r="KN24" s="387" t="n">
        <v>0.555281519889832</v>
      </c>
      <c r="KO24" s="387" t="n">
        <v>0.561139702796936</v>
      </c>
      <c r="KP24" s="387" t="n">
        <v>0.567257225513458</v>
      </c>
      <c r="KQ24" s="387" t="n">
        <v>0.573498725891113</v>
      </c>
      <c r="KR24" s="387" t="n">
        <v>0.579595863819122</v>
      </c>
      <c r="KS24" s="387" t="n">
        <v>0.585408449172974</v>
      </c>
      <c r="KT24" s="387" t="n">
        <v>0.590766966342926</v>
      </c>
      <c r="KU24" s="387" t="n">
        <v>0.595890998840332</v>
      </c>
      <c r="KV24" s="387" t="n">
        <v>0.600864410400391</v>
      </c>
      <c r="KW24" s="387" t="n">
        <v>0.60572212934494</v>
      </c>
      <c r="KX24" s="387" t="n">
        <v>0.610491931438446</v>
      </c>
      <c r="KY24" s="387" t="n">
        <v>0.615061223506928</v>
      </c>
      <c r="KZ24" s="387" t="n">
        <v>0.61950945854187</v>
      </c>
      <c r="LA24" s="387" t="n">
        <v>0.623907566070557</v>
      </c>
      <c r="LB24" s="387" t="n">
        <v>0.628213286399841</v>
      </c>
      <c r="LC24" s="387" t="n">
        <v>0.632437646389008</v>
      </c>
      <c r="LD24" s="387" t="n">
        <v>0.636406123638153</v>
      </c>
      <c r="LE24" s="387" t="n">
        <v>0.640303254127502</v>
      </c>
      <c r="LF24" s="387" t="n">
        <v>0.644134104251862</v>
      </c>
      <c r="LG24" s="387" t="n">
        <v>0.647872984409332</v>
      </c>
      <c r="LH24" s="387" t="n">
        <v>0.651479482650757</v>
      </c>
      <c r="LI24" s="387" t="n">
        <v>0.65479326248169</v>
      </c>
      <c r="LJ24" s="387" t="n">
        <v>0.658005237579346</v>
      </c>
      <c r="LK24" s="387" t="n">
        <v>0.661137938499451</v>
      </c>
      <c r="LL24" s="387" t="n">
        <v>0.664152324199677</v>
      </c>
      <c r="LM24" s="387" t="n">
        <v>0.667087614536285</v>
      </c>
      <c r="LN24" s="387" t="n">
        <v>0.66975998878479</v>
      </c>
      <c r="LO24" s="387" t="n">
        <v>0.672335743904114</v>
      </c>
      <c r="LP24" s="387" t="n">
        <v>0.674835979938507</v>
      </c>
      <c r="LQ24" s="387" t="n">
        <v>0.677249431610107</v>
      </c>
      <c r="LR24" s="387" t="n">
        <v>0.679560303688049</v>
      </c>
      <c r="LT24" s="0" t="s">
        <v>889</v>
      </c>
      <c r="LU24" s="387" t="n">
        <v>0.511470675468445</v>
      </c>
      <c r="LV24" s="387" t="n">
        <v>0.517070174217224</v>
      </c>
      <c r="LW24" s="387" t="n">
        <v>0.522514402866364</v>
      </c>
      <c r="LX24" s="387" t="n">
        <v>0.527962744235992</v>
      </c>
      <c r="LY24" s="387" t="n">
        <v>0.533622264862061</v>
      </c>
      <c r="LZ24" s="387" t="n">
        <v>0.539534509181976</v>
      </c>
      <c r="MA24" s="387" t="n">
        <v>0.545224070549011</v>
      </c>
      <c r="MB24" s="387" t="n">
        <v>0.551136076450348</v>
      </c>
      <c r="MC24" s="387" t="n">
        <v>0.557112336158752</v>
      </c>
      <c r="MD24" s="387" t="n">
        <v>0.562932729721069</v>
      </c>
      <c r="ME24" s="387" t="n">
        <v>0.568455398082733</v>
      </c>
      <c r="MF24" s="387" t="n">
        <v>0.573578715324402</v>
      </c>
      <c r="MG24" s="387" t="n">
        <v>0.57841020822525</v>
      </c>
      <c r="MH24" s="387" t="n">
        <v>0.583079397678375</v>
      </c>
      <c r="MI24" s="387" t="n">
        <v>0.587580800056458</v>
      </c>
      <c r="MJ24" s="387" t="n">
        <v>0.591944932937622</v>
      </c>
      <c r="MK24" s="387" t="n">
        <v>0.596204102039337</v>
      </c>
      <c r="ML24" s="387" t="n">
        <v>0.600292563438416</v>
      </c>
      <c r="MM24" s="387" t="n">
        <v>0.604283154010773</v>
      </c>
      <c r="MN24" s="387" t="n">
        <v>0.608077526092529</v>
      </c>
      <c r="MO24" s="387" t="n">
        <v>0.611748158931732</v>
      </c>
      <c r="MP24" s="387" t="n">
        <v>0.615197598934174</v>
      </c>
      <c r="MQ24" s="387" t="n">
        <v>0.618515729904175</v>
      </c>
      <c r="MR24" s="387" t="n">
        <v>0.6216921210289</v>
      </c>
      <c r="MS24" s="387" t="n">
        <v>0.624739170074463</v>
      </c>
      <c r="MT24" s="387" t="n">
        <v>0.627600491046906</v>
      </c>
      <c r="MU24" s="387" t="n">
        <v>0.63029021024704</v>
      </c>
      <c r="MV24" s="387" t="n">
        <v>0.632823407649994</v>
      </c>
      <c r="MW24" s="387" t="n">
        <v>0.635223209857941</v>
      </c>
      <c r="MX24" s="387" t="n">
        <v>0.637502491474152</v>
      </c>
      <c r="MY24" s="387" t="n">
        <v>0.63969886302948</v>
      </c>
      <c r="MZ24" s="387" t="n">
        <v>0.641790568828583</v>
      </c>
      <c r="NA24" s="387" t="n">
        <v>0.643777072429657</v>
      </c>
      <c r="NB24" s="387" t="n">
        <v>0.645616233348846</v>
      </c>
      <c r="NC24" s="387" t="n">
        <v>0.647267580032349</v>
      </c>
      <c r="ND24" s="387" t="n">
        <v>0.648640275001526</v>
      </c>
      <c r="NG24" s="0" t="s">
        <v>889</v>
      </c>
      <c r="NH24" s="387" t="n">
        <v>0.408391982316971</v>
      </c>
      <c r="NI24" s="387" t="n">
        <v>0.413498818874359</v>
      </c>
      <c r="NJ24" s="387" t="n">
        <v>0.418872624635696</v>
      </c>
      <c r="NK24" s="387" t="n">
        <v>0.424484133720398</v>
      </c>
      <c r="NL24" s="387" t="n">
        <v>0.430324256420136</v>
      </c>
      <c r="NM24" s="387" t="n">
        <v>0.436344027519226</v>
      </c>
      <c r="NN24" s="387" t="n">
        <v>0.442399889230728</v>
      </c>
      <c r="NO24" s="387" t="n">
        <v>0.448618531227112</v>
      </c>
      <c r="NP24" s="387" t="n">
        <v>0.455027461051941</v>
      </c>
      <c r="NQ24" s="387" t="n">
        <v>0.461475282907486</v>
      </c>
      <c r="NR24" s="387" t="n">
        <v>0.467977583408356</v>
      </c>
      <c r="NS24" s="387" t="n">
        <v>0.474566370248795</v>
      </c>
      <c r="NT24" s="387" t="n">
        <v>0.48119655251503</v>
      </c>
      <c r="NU24" s="387" t="n">
        <v>0.487779587507248</v>
      </c>
      <c r="NV24" s="387" t="n">
        <v>0.494161278009415</v>
      </c>
      <c r="NW24" s="387" t="n">
        <v>0.500228703022003</v>
      </c>
      <c r="NX24" s="387" t="n">
        <v>0.506183683872223</v>
      </c>
      <c r="NY24" s="387" t="n">
        <v>0.511862754821777</v>
      </c>
      <c r="NZ24" s="387" t="n">
        <v>0.517360866069794</v>
      </c>
      <c r="OA24" s="387" t="n">
        <v>0.522679328918457</v>
      </c>
      <c r="OB24" s="387" t="n">
        <v>0.527868092060089</v>
      </c>
      <c r="OC24" s="387" t="n">
        <v>0.532963037490845</v>
      </c>
      <c r="OD24" s="387" t="n">
        <v>0.53795337677002</v>
      </c>
      <c r="OE24" s="387" t="n">
        <v>0.542828142642975</v>
      </c>
      <c r="OF24" s="387" t="n">
        <v>0.54752516746521</v>
      </c>
      <c r="OG24" s="387" t="n">
        <v>0.552080392837524</v>
      </c>
      <c r="OH24" s="387" t="n">
        <v>0.556486785411835</v>
      </c>
      <c r="OI24" s="387" t="n">
        <v>0.560777842998505</v>
      </c>
      <c r="OJ24" s="387" t="n">
        <v>0.564955294132233</v>
      </c>
      <c r="OK24" s="387" t="n">
        <v>0.568950593471527</v>
      </c>
      <c r="OL24" s="387" t="n">
        <v>0.572817921638489</v>
      </c>
      <c r="OM24" s="387" t="n">
        <v>0.576523184776306</v>
      </c>
      <c r="ON24" s="387" t="n">
        <v>0.580116152763367</v>
      </c>
      <c r="OO24" s="387" t="n">
        <v>0.583587646484375</v>
      </c>
      <c r="OP24" s="387" t="n">
        <v>0.586913049221039</v>
      </c>
      <c r="OQ24" s="387" t="n">
        <v>0.590124130249023</v>
      </c>
      <c r="OT24" s="387" t="n">
        <v>0.48943000793457</v>
      </c>
      <c r="OU24" s="387" t="n">
        <v>0.491780014038086</v>
      </c>
      <c r="OV24" s="387" t="n">
        <v>0.49423999786377</v>
      </c>
      <c r="OW24" s="387" t="n">
        <v>0.496440010070801</v>
      </c>
      <c r="OX24" s="387" t="n">
        <v>0.498240013122559</v>
      </c>
      <c r="OY24" s="387" t="n">
        <v>0.495940017700195</v>
      </c>
      <c r="OZ24" s="387" t="n">
        <v>0.493440017700195</v>
      </c>
      <c r="PA24" s="387" t="n">
        <v>0.491040000915527</v>
      </c>
      <c r="PB24" s="387" t="n">
        <v>0.489109992980957</v>
      </c>
      <c r="PC24" s="387" t="n">
        <v>0.487869987487793</v>
      </c>
      <c r="PD24" s="387" t="n">
        <v>0.489930000305176</v>
      </c>
      <c r="PE24" s="387" t="n">
        <v>0.49273998260498</v>
      </c>
      <c r="PF24" s="387" t="n">
        <v>0.494550018310547</v>
      </c>
      <c r="PG24" s="387" t="n">
        <v>0.496520004272461</v>
      </c>
      <c r="PH24" s="387" t="n">
        <v>0.49859001159668</v>
      </c>
      <c r="PI24" s="387" t="n">
        <v>0.500320014953613</v>
      </c>
      <c r="PJ24" s="387" t="n">
        <v>0.502070007324219</v>
      </c>
      <c r="PK24" s="387" t="n">
        <v>0.504129981994629</v>
      </c>
      <c r="PL24" s="387" t="n">
        <v>0.504630012512207</v>
      </c>
      <c r="PQ24" s="387" t="n">
        <v>0.000991376698948443</v>
      </c>
      <c r="PZ24" s="387"/>
      <c r="QA24" s="387"/>
      <c r="QB24" s="0" t="s">
        <v>886</v>
      </c>
      <c r="QD24" s="387"/>
      <c r="QE24" s="387"/>
      <c r="QF24" s="0" t="s">
        <v>886</v>
      </c>
      <c r="QH24" s="387"/>
      <c r="QI24" s="387"/>
      <c r="QJ24" s="0" t="s">
        <v>886</v>
      </c>
      <c r="QL24" s="387"/>
      <c r="QM24" s="387"/>
      <c r="QN24" s="0" t="s">
        <v>886</v>
      </c>
      <c r="QP24" s="387" t="n">
        <v>0.545</v>
      </c>
      <c r="QQ24" s="387" t="n">
        <v>2016</v>
      </c>
      <c r="QR24" s="0" t="s">
        <v>248</v>
      </c>
      <c r="QT24" s="0" t="s">
        <v>104</v>
      </c>
      <c r="QU24" s="387" t="n">
        <v>0.152530908584595</v>
      </c>
      <c r="QV24" s="387" t="n">
        <v>0.156614392995834</v>
      </c>
      <c r="QW24" s="387" t="n">
        <v>0.151217579841614</v>
      </c>
      <c r="QX24" s="387" t="n">
        <v>0.164100140333176</v>
      </c>
      <c r="QY24" s="387" t="n">
        <v>0.144945740699768</v>
      </c>
      <c r="RB24" s="387"/>
      <c r="RC24" s="387"/>
      <c r="RD24" s="387"/>
      <c r="RE24" s="387"/>
      <c r="RF24" s="387" t="n">
        <v>0.212779343128204</v>
      </c>
      <c r="RG24" s="0" t="s">
        <v>884</v>
      </c>
      <c r="RJ24" s="387" t="n">
        <v>0.0584457591176033</v>
      </c>
      <c r="RK24" s="387" t="n">
        <v>0.0686769336462021</v>
      </c>
      <c r="RL24" s="387" t="n">
        <v>0.0533010549843311</v>
      </c>
      <c r="RM24" s="387" t="n">
        <v>0.0224272925406694</v>
      </c>
      <c r="RN24" s="387" t="n">
        <v>0.0383703857660294</v>
      </c>
      <c r="RO24" s="0" t="s">
        <v>104</v>
      </c>
      <c r="RR24" s="387" t="n">
        <v>0.0630632787942886</v>
      </c>
      <c r="RS24" s="387" t="n">
        <v>0.064893051981926</v>
      </c>
      <c r="RT24" s="387" t="n">
        <v>0.0452934801578522</v>
      </c>
      <c r="RU24" s="387" t="n">
        <v>0.0226157177239656</v>
      </c>
      <c r="RV24" s="387" t="n">
        <v>0.0383703857660294</v>
      </c>
      <c r="RW24" s="0" t="s">
        <v>248</v>
      </c>
      <c r="SA24" s="387" t="n">
        <v>0.0278170369565487</v>
      </c>
      <c r="SB24" s="387" t="n">
        <v>0.0399688556790352</v>
      </c>
      <c r="SC24" s="387" t="n">
        <v>0.0240761414170265</v>
      </c>
      <c r="SD24" s="387" t="n">
        <v>-0.00376890669576824</v>
      </c>
      <c r="SE24" s="387" t="n">
        <v>0.0152340903878212</v>
      </c>
      <c r="SF24" s="0" t="s">
        <v>104</v>
      </c>
      <c r="SJ24" s="387" t="n">
        <v>0.0324338413774967</v>
      </c>
      <c r="SK24" s="387" t="n">
        <v>0.0361729636788368</v>
      </c>
      <c r="SL24" s="387" t="n">
        <v>0.016045693308115</v>
      </c>
      <c r="SM24" s="387" t="n">
        <v>-0.00358493463136256</v>
      </c>
      <c r="SN24" s="387" t="n">
        <v>0.0152522120624781</v>
      </c>
      <c r="SO24" s="0" t="s">
        <v>248</v>
      </c>
      <c r="SQ24" s="387" t="n">
        <v>530</v>
      </c>
      <c r="SR24" s="0" t="s">
        <v>248</v>
      </c>
      <c r="ST24" s="387" t="n">
        <v>506.146911621094</v>
      </c>
      <c r="SU24" s="0" t="s">
        <v>104</v>
      </c>
      <c r="SW24" s="387" t="n">
        <v>573.287551042738</v>
      </c>
      <c r="SX24" s="0" t="s">
        <v>248</v>
      </c>
      <c r="TA24" s="387" t="n">
        <v>0.206577941775322</v>
      </c>
      <c r="TB24" s="387" t="n">
        <v>0.203252345323563</v>
      </c>
      <c r="TC24" s="387" t="n">
        <v>0.174629166722298</v>
      </c>
      <c r="TD24" s="387" t="n">
        <v>0.178534880280495</v>
      </c>
      <c r="TE24" s="387" t="n">
        <v>0.143917009234428</v>
      </c>
      <c r="TF24" s="0" t="s">
        <v>104</v>
      </c>
      <c r="TJ24" s="387"/>
      <c r="TK24" s="387"/>
      <c r="TL24" s="387"/>
      <c r="TM24" s="387"/>
      <c r="TN24" s="387" t="n">
        <v>0.160322740674019</v>
      </c>
      <c r="TO24" s="0" t="s">
        <v>884</v>
      </c>
      <c r="TP24" s="386"/>
      <c r="TQ24" s="386"/>
    </row>
    <row r="25" customFormat="false" ht="15.75" hidden="false" customHeight="false" outlineLevel="0" collapsed="false">
      <c r="A25" s="0" t="s">
        <v>890</v>
      </c>
      <c r="B25" s="18" t="s">
        <v>891</v>
      </c>
      <c r="C25" s="0" t="s">
        <v>892</v>
      </c>
      <c r="D25" s="387" t="n">
        <v>0.0381809175014496</v>
      </c>
      <c r="E25" s="0" t="s">
        <v>102</v>
      </c>
      <c r="F25" s="387" t="n">
        <v>0.0346167236566544</v>
      </c>
      <c r="G25" s="0" t="s">
        <v>316</v>
      </c>
      <c r="H25" s="387" t="n">
        <v>0.0328729003667831</v>
      </c>
      <c r="I25" s="0" t="s">
        <v>317</v>
      </c>
      <c r="J25" s="0" t="s">
        <v>893</v>
      </c>
      <c r="K25" s="387" t="n">
        <v>0.462000012397766</v>
      </c>
      <c r="L25" s="387"/>
      <c r="M25" s="0" t="s">
        <v>885</v>
      </c>
      <c r="N25" s="387"/>
      <c r="O25" s="0" t="s">
        <v>885</v>
      </c>
      <c r="P25" s="387"/>
      <c r="Q25" s="0" t="s">
        <v>885</v>
      </c>
      <c r="R25" s="387"/>
      <c r="S25" s="0" t="s">
        <v>885</v>
      </c>
      <c r="U25" s="0" t="s">
        <v>884</v>
      </c>
      <c r="V25" s="387" t="n">
        <v>0.488626480102539</v>
      </c>
      <c r="W25" s="387"/>
      <c r="X25" s="0" t="s">
        <v>885</v>
      </c>
      <c r="Y25" s="387"/>
      <c r="Z25" s="0" t="s">
        <v>885</v>
      </c>
      <c r="AA25" s="387"/>
      <c r="AB25" s="0" t="s">
        <v>885</v>
      </c>
      <c r="AC25" s="387"/>
      <c r="AD25" s="0" t="s">
        <v>885</v>
      </c>
      <c r="AF25" s="0" t="s">
        <v>884</v>
      </c>
      <c r="AG25" s="387" t="n">
        <v>0.488626480102539</v>
      </c>
      <c r="AH25" s="387"/>
      <c r="AI25" s="0" t="s">
        <v>885</v>
      </c>
      <c r="AJ25" s="387"/>
      <c r="AK25" s="0" t="s">
        <v>885</v>
      </c>
      <c r="AL25" s="387"/>
      <c r="AM25" s="0" t="s">
        <v>885</v>
      </c>
      <c r="AN25" s="387"/>
      <c r="AO25" s="0" t="s">
        <v>885</v>
      </c>
      <c r="AP25" s="0"/>
      <c r="AQ25" s="0" t="s">
        <v>102</v>
      </c>
      <c r="AR25" s="387" t="n">
        <v>4.04780244827271</v>
      </c>
      <c r="AS25" s="0" t="s">
        <v>318</v>
      </c>
      <c r="AT25" s="387" t="n">
        <v>4.20683765411377</v>
      </c>
      <c r="AU25" s="0" t="s">
        <v>317</v>
      </c>
      <c r="AV25" s="387" t="n">
        <v>5.11653661727905</v>
      </c>
      <c r="AW25" s="0"/>
      <c r="AX25" s="387" t="n">
        <v>3.39018034934998</v>
      </c>
      <c r="AY25" s="0" t="s">
        <v>104</v>
      </c>
      <c r="AZ25" s="0"/>
      <c r="BA25" s="0" t="s">
        <v>102</v>
      </c>
      <c r="BB25" s="387" t="n">
        <v>0.00450353417545557</v>
      </c>
      <c r="BC25" s="387" t="n">
        <v>0.00414069090038538</v>
      </c>
      <c r="BD25" s="387" t="n">
        <v>0.00304211489856243</v>
      </c>
      <c r="BE25" s="387" t="n">
        <v>0.000733815366402268</v>
      </c>
      <c r="BF25" s="387" t="n">
        <v>0.00073380337562412</v>
      </c>
      <c r="BH25" s="0" t="s">
        <v>318</v>
      </c>
      <c r="BI25" s="387" t="n">
        <v>0.00766034051775932</v>
      </c>
      <c r="BJ25" s="387" t="n">
        <v>0.00437862705439329</v>
      </c>
      <c r="BK25" s="387" t="n">
        <v>0.00253744563087821</v>
      </c>
      <c r="BL25" s="387" t="n">
        <v>0.00228001619689167</v>
      </c>
      <c r="BM25" s="387" t="n">
        <v>0.00229858816601336</v>
      </c>
      <c r="BO25" s="0" t="s">
        <v>317</v>
      </c>
      <c r="BP25" s="387" t="n">
        <v>0.00567557429894805</v>
      </c>
      <c r="BQ25" s="387" t="n">
        <v>0.00281648966483772</v>
      </c>
      <c r="BR25" s="387" t="n">
        <v>0.0022847515065223</v>
      </c>
      <c r="BS25" s="387" t="n">
        <v>0.00230643153190613</v>
      </c>
      <c r="BT25" s="387" t="n">
        <v>0.00232210103422403</v>
      </c>
      <c r="BV25" s="387" t="n">
        <v>7.82234621047974</v>
      </c>
      <c r="BW25" s="387" t="n">
        <v>9.02330017089844</v>
      </c>
      <c r="BX25" s="387" t="n">
        <v>9.6160192489624</v>
      </c>
      <c r="BY25" s="387" t="n">
        <v>9.82152462005615</v>
      </c>
      <c r="BZ25" s="387" t="n">
        <v>9.98917293548584</v>
      </c>
      <c r="CA25" s="0" t="s">
        <v>316</v>
      </c>
      <c r="CC25" s="387" t="n">
        <v>8.4219856262207</v>
      </c>
      <c r="CD25" s="387" t="n">
        <v>9.4699878692627</v>
      </c>
      <c r="CE25" s="387" t="n">
        <v>9.75527954101563</v>
      </c>
      <c r="CF25" s="387" t="n">
        <v>9.92168235778809</v>
      </c>
      <c r="CG25" s="387" t="n">
        <v>10.091272354126</v>
      </c>
      <c r="CH25" s="0" t="s">
        <v>317</v>
      </c>
      <c r="CK25" s="387" t="n">
        <v>10</v>
      </c>
      <c r="CL25" s="0" t="s">
        <v>887</v>
      </c>
      <c r="CO25" s="0" t="s">
        <v>894</v>
      </c>
      <c r="CP25" s="387" t="n">
        <v>0.0255442187190056</v>
      </c>
      <c r="CQ25" s="387" t="n">
        <v>0.0427980646491051</v>
      </c>
      <c r="CR25" s="387" t="n">
        <v>0.0404533483088017</v>
      </c>
      <c r="CS25" s="387" t="n">
        <v>0.0308692641556263</v>
      </c>
      <c r="CT25" s="387" t="n">
        <v>0.0146756386384368</v>
      </c>
      <c r="CV25" s="0" t="s">
        <v>884</v>
      </c>
      <c r="CW25" s="387" t="n">
        <v>0.00209999969229102</v>
      </c>
      <c r="CX25" s="387" t="n">
        <v>0.0051333331502974</v>
      </c>
      <c r="CY25" s="387" t="n">
        <v>0.00299999979324639</v>
      </c>
      <c r="CZ25" s="387" t="n">
        <v>0.00240000011399388</v>
      </c>
      <c r="DA25" s="387" t="n">
        <v>-0.00700000021606684</v>
      </c>
      <c r="DC25" s="0" t="s">
        <v>884</v>
      </c>
      <c r="DD25" s="387" t="n">
        <v>2.6309528038837E-005</v>
      </c>
      <c r="DE25" s="387" t="n">
        <v>0.00547172874212265</v>
      </c>
      <c r="DF25" s="387" t="n">
        <v>0.0018535100389272</v>
      </c>
      <c r="DG25" s="387" t="n">
        <v>0.00536527018994093</v>
      </c>
      <c r="DH25" s="387" t="n">
        <v>0.00374665716663003</v>
      </c>
      <c r="DL25" s="387" t="n">
        <v>0.664560012817383</v>
      </c>
      <c r="DM25" s="0" t="s">
        <v>888</v>
      </c>
      <c r="DP25" s="387" t="n">
        <v>0.760130004882813</v>
      </c>
      <c r="DQ25" s="0" t="s">
        <v>888</v>
      </c>
      <c r="DT25" s="387" t="n">
        <v>0.564939994812012</v>
      </c>
      <c r="DU25" s="0" t="s">
        <v>888</v>
      </c>
      <c r="DW25" s="387" t="n">
        <v>-0.0903040319681168</v>
      </c>
      <c r="DX25" s="387" t="n">
        <v>-0.0992891266942024</v>
      </c>
      <c r="DY25" s="387" t="n">
        <v>-0.0925169661641121</v>
      </c>
      <c r="DZ25" s="387" t="n">
        <v>-0.0760428458452225</v>
      </c>
      <c r="EA25" s="387" t="n">
        <v>-0.0763693302869797</v>
      </c>
      <c r="EB25" s="0" t="s">
        <v>104</v>
      </c>
      <c r="ED25" s="387" t="n">
        <v>-0.0904995799064636</v>
      </c>
      <c r="EE25" s="387" t="n">
        <v>-0.0995742678642273</v>
      </c>
      <c r="EF25" s="387" t="n">
        <v>-0.0929354801774025</v>
      </c>
      <c r="EG25" s="387" t="n">
        <v>-0.0767734870314598</v>
      </c>
      <c r="EH25" s="387" t="n">
        <v>-0.0797723308205605</v>
      </c>
      <c r="EI25" s="0" t="s">
        <v>248</v>
      </c>
      <c r="EK25" s="387" t="n">
        <v>0.630001187324524</v>
      </c>
      <c r="EL25" s="0" t="s">
        <v>248</v>
      </c>
      <c r="EO25" s="387" t="n">
        <v>0.0693476349115372</v>
      </c>
      <c r="EP25" s="387" t="n">
        <v>0.0788488984107971</v>
      </c>
      <c r="EQ25" s="387" t="n">
        <v>0.0843970477581024</v>
      </c>
      <c r="ER25" s="387" t="n">
        <v>0.0823258012533188</v>
      </c>
      <c r="ES25" s="387" t="n">
        <v>0.078605130314827</v>
      </c>
      <c r="ET25" s="0" t="s">
        <v>248</v>
      </c>
      <c r="FE25" s="387" t="n">
        <v>3089027</v>
      </c>
      <c r="FF25" s="387" t="n">
        <v>3060173</v>
      </c>
      <c r="FG25" s="387" t="n">
        <v>3051010</v>
      </c>
      <c r="FH25" s="387" t="n">
        <v>3039616</v>
      </c>
      <c r="FI25" s="387" t="n">
        <v>3026939</v>
      </c>
      <c r="FJ25" s="387" t="n">
        <v>3011487</v>
      </c>
      <c r="FK25" s="387" t="n">
        <v>2992547</v>
      </c>
      <c r="FL25" s="387" t="n">
        <v>2970017</v>
      </c>
      <c r="FM25" s="387" t="n">
        <v>2947314</v>
      </c>
      <c r="FN25" s="387" t="n">
        <v>2927519</v>
      </c>
      <c r="FO25" s="387" t="n">
        <v>2913021</v>
      </c>
      <c r="FP25" s="387" t="n">
        <v>2905195</v>
      </c>
      <c r="FQ25" s="387" t="n">
        <v>2900401</v>
      </c>
      <c r="FR25" s="387" t="n">
        <v>2895092</v>
      </c>
      <c r="FS25" s="387" t="n">
        <v>2889104</v>
      </c>
      <c r="FT25" s="387" t="n">
        <v>2880703</v>
      </c>
      <c r="FU25" s="387" t="n">
        <v>2876101</v>
      </c>
      <c r="FV25" s="387" t="n">
        <v>2873457</v>
      </c>
      <c r="FW25" s="387" t="n">
        <v>2866376</v>
      </c>
      <c r="FX25" s="387" t="n">
        <v>2854191</v>
      </c>
      <c r="FY25" s="387" t="n">
        <v>2850000</v>
      </c>
      <c r="FZ25" s="387" t="n">
        <v>2844000</v>
      </c>
      <c r="GA25" s="387" t="n">
        <v>2837000</v>
      </c>
      <c r="GB25" s="387" t="n">
        <v>2828000</v>
      </c>
      <c r="GC25" s="387" t="n">
        <v>2820000</v>
      </c>
      <c r="GD25" s="387" t="n">
        <v>2811000</v>
      </c>
      <c r="GE25" s="387" t="n">
        <v>2802000</v>
      </c>
      <c r="GF25" s="387" t="n">
        <v>2792000</v>
      </c>
      <c r="GG25" s="387" t="n">
        <v>2782000</v>
      </c>
      <c r="GH25" s="387" t="n">
        <v>2771000</v>
      </c>
      <c r="GI25" s="387" t="n">
        <v>2761000</v>
      </c>
      <c r="GJ25" s="387" t="n">
        <v>2749000</v>
      </c>
      <c r="GK25" s="387" t="n">
        <v>2737000</v>
      </c>
      <c r="GL25" s="387" t="n">
        <v>2723000</v>
      </c>
      <c r="GM25" s="387" t="n">
        <v>2709000</v>
      </c>
      <c r="GN25" s="387" t="n">
        <v>2694000</v>
      </c>
      <c r="GO25" s="387" t="n">
        <v>2678000</v>
      </c>
      <c r="GP25" s="387" t="n">
        <v>2660000</v>
      </c>
      <c r="GQ25" s="387" t="n">
        <v>2642000</v>
      </c>
      <c r="GR25" s="387" t="n">
        <v>2623000</v>
      </c>
      <c r="GS25" s="387" t="n">
        <v>2603000</v>
      </c>
      <c r="GT25" s="387" t="n">
        <v>2583000</v>
      </c>
      <c r="GU25" s="387" t="n">
        <v>2562000</v>
      </c>
      <c r="GV25" s="387" t="n">
        <v>2542000</v>
      </c>
      <c r="GW25" s="387" t="n">
        <v>2520000</v>
      </c>
      <c r="GX25" s="387" t="n">
        <v>2499000</v>
      </c>
      <c r="GY25" s="387" t="n">
        <v>2477000</v>
      </c>
      <c r="GZ25" s="387" t="n">
        <v>2456000</v>
      </c>
      <c r="HA25" s="387" t="n">
        <v>2434000</v>
      </c>
      <c r="HB25" s="387" t="n">
        <v>2412000</v>
      </c>
      <c r="HC25" s="387" t="n">
        <v>2390000</v>
      </c>
      <c r="HG25" s="387" t="n">
        <v>-0.00159880414139479</v>
      </c>
      <c r="HH25" s="387" t="n">
        <v>-0.000919722951948643</v>
      </c>
      <c r="HI25" s="387" t="n">
        <v>-0.00246732053346932</v>
      </c>
      <c r="HJ25" s="387" t="n">
        <v>-0.00426007388159633</v>
      </c>
      <c r="HK25" s="387" t="n">
        <v>-0.00146944611333311</v>
      </c>
      <c r="HL25" s="387" t="n">
        <v>-0.00210748240351677</v>
      </c>
      <c r="HM25" s="387" t="n">
        <v>-0.00246435613371432</v>
      </c>
      <c r="HN25" s="387" t="n">
        <v>-0.00317740789614618</v>
      </c>
      <c r="HO25" s="387" t="n">
        <v>-0.00283286301419139</v>
      </c>
      <c r="HP25" s="387" t="n">
        <v>-0.00319659314118326</v>
      </c>
      <c r="HQ25" s="387" t="n">
        <v>-0.00320684397593141</v>
      </c>
      <c r="HR25" s="387" t="n">
        <v>-0.00357526307925582</v>
      </c>
      <c r="HS25" s="387" t="n">
        <v>-0.00358809134922922</v>
      </c>
      <c r="HT25" s="387" t="n">
        <v>-0.00396182760596275</v>
      </c>
      <c r="HU25" s="387" t="n">
        <v>-0.00361533300019801</v>
      </c>
      <c r="HV25" s="387" t="n">
        <v>-0.00435572396963835</v>
      </c>
      <c r="HW25" s="387" t="n">
        <v>-0.00437477929517627</v>
      </c>
      <c r="HX25" s="387" t="n">
        <v>-0.00512821646407247</v>
      </c>
      <c r="HY25" s="387" t="n">
        <v>-0.00515465065836906</v>
      </c>
      <c r="HZ25" s="387" t="n">
        <v>-0.00555248511955142</v>
      </c>
      <c r="IA25" s="387" t="n">
        <v>-0.0059568309225142</v>
      </c>
      <c r="IB25" s="387" t="n">
        <v>-0.0067441244609654</v>
      </c>
      <c r="IC25" s="387" t="n">
        <v>-0.00678991666063666</v>
      </c>
      <c r="ID25" s="387" t="n">
        <v>-0.00721750501543284</v>
      </c>
      <c r="IE25" s="387" t="n">
        <v>-0.0076540750451386</v>
      </c>
      <c r="IF25" s="387" t="n">
        <v>-0.00771311204880476</v>
      </c>
      <c r="IG25" s="387" t="n">
        <v>-0.00816331058740616</v>
      </c>
      <c r="IH25" s="387" t="n">
        <v>-0.00783703103661537</v>
      </c>
      <c r="II25" s="387" t="n">
        <v>-0.00869227107614279</v>
      </c>
      <c r="IJ25" s="387" t="n">
        <v>-0.00836824998259544</v>
      </c>
      <c r="IK25" s="387" t="n">
        <v>-0.00884250178933144</v>
      </c>
      <c r="IL25" s="387" t="n">
        <v>-0.00851413980126381</v>
      </c>
      <c r="IM25" s="387" t="n">
        <v>-0.00899801589548588</v>
      </c>
      <c r="IN25" s="387" t="n">
        <v>-0.00907971523702145</v>
      </c>
      <c r="IO25" s="387" t="n">
        <v>-0.00916291307657957</v>
      </c>
      <c r="IP25" s="0" t="s">
        <v>889</v>
      </c>
      <c r="IU25" s="0" t="s">
        <v>889</v>
      </c>
      <c r="IV25" s="387" t="n">
        <v>0.509062024740151</v>
      </c>
      <c r="IW25" s="387" t="n">
        <v>0.509470012579566</v>
      </c>
      <c r="IX25" s="387" t="n">
        <v>0.509536022334336</v>
      </c>
      <c r="IY25" s="387" t="n">
        <v>0.509369054040694</v>
      </c>
      <c r="IZ25" s="387" t="n">
        <v>0.509138943105883</v>
      </c>
      <c r="JA25" s="387" t="n">
        <v>0.508970046563347</v>
      </c>
      <c r="JB25" s="387" t="n">
        <v>0.508891258901179</v>
      </c>
      <c r="JC25" s="387" t="n">
        <v>0.508869381498183</v>
      </c>
      <c r="JD25" s="387" t="n">
        <v>0.508890232289329</v>
      </c>
      <c r="JE25" s="387" t="n">
        <v>0.508916336246783</v>
      </c>
      <c r="JF25" s="387" t="n">
        <v>0.50892740210416</v>
      </c>
      <c r="JG25" s="387" t="n">
        <v>0.508925562497306</v>
      </c>
      <c r="JH25" s="387" t="n">
        <v>0.508928520781217</v>
      </c>
      <c r="JI25" s="387" t="n">
        <v>0.50893299780096</v>
      </c>
      <c r="JJ25" s="387" t="n">
        <v>0.508933474974014</v>
      </c>
      <c r="JK25" s="387" t="n">
        <v>0.508929045573475</v>
      </c>
      <c r="JL25" s="387" t="n">
        <v>0.508920514661155</v>
      </c>
      <c r="JM25" s="387" t="n">
        <v>0.508907540758583</v>
      </c>
      <c r="JN25" s="387" t="n">
        <v>0.508900333144212</v>
      </c>
      <c r="JO25" s="387" t="n">
        <v>0.508903986662753</v>
      </c>
      <c r="JP25" s="387" t="n">
        <v>0.50892731798995</v>
      </c>
      <c r="JQ25" s="387" t="n">
        <v>0.508972168645573</v>
      </c>
      <c r="JR25" s="387" t="n">
        <v>0.50904055726207</v>
      </c>
      <c r="JS25" s="387" t="n">
        <v>0.509132844022135</v>
      </c>
      <c r="JT25" s="387" t="n">
        <v>0.509248859063641</v>
      </c>
      <c r="JU25" s="387" t="n">
        <v>0.509390237190084</v>
      </c>
      <c r="JV25" s="387" t="n">
        <v>0.509559023437455</v>
      </c>
      <c r="JW25" s="387" t="n">
        <v>0.509755571309682</v>
      </c>
      <c r="JX25" s="387" t="n">
        <v>0.509978227415749</v>
      </c>
      <c r="JY25" s="387" t="n">
        <v>0.510229869174639</v>
      </c>
      <c r="JZ25" s="387" t="n">
        <v>0.510510771266151</v>
      </c>
      <c r="KA25" s="387" t="n">
        <v>0.510820982408515</v>
      </c>
      <c r="KB25" s="387" t="n">
        <v>0.511154197007025</v>
      </c>
      <c r="KC25" s="387" t="n">
        <v>0.511515607651498</v>
      </c>
      <c r="KD25" s="387" t="n">
        <v>0.51190173035443</v>
      </c>
      <c r="KE25" s="387" t="n">
        <v>0.512307904285882</v>
      </c>
      <c r="KH25" s="0" t="s">
        <v>889</v>
      </c>
      <c r="KI25" s="387" t="n">
        <v>0.687047243118286</v>
      </c>
      <c r="KJ25" s="387" t="n">
        <v>0.686601042747498</v>
      </c>
      <c r="KK25" s="387" t="n">
        <v>0.686426162719727</v>
      </c>
      <c r="KL25" s="387" t="n">
        <v>0.685823857784271</v>
      </c>
      <c r="KM25" s="387" t="n">
        <v>0.683978080749512</v>
      </c>
      <c r="KN25" s="387" t="n">
        <v>0.680701732635498</v>
      </c>
      <c r="KO25" s="387" t="n">
        <v>0.676863551139832</v>
      </c>
      <c r="KP25" s="387" t="n">
        <v>0.671483933925629</v>
      </c>
      <c r="KQ25" s="387" t="n">
        <v>0.665488004684448</v>
      </c>
      <c r="KR25" s="387" t="n">
        <v>0.659219861030579</v>
      </c>
      <c r="KS25" s="387" t="n">
        <v>0.653504073619843</v>
      </c>
      <c r="KT25" s="387" t="n">
        <v>0.648465394973755</v>
      </c>
      <c r="KU25" s="387" t="n">
        <v>0.643982827663422</v>
      </c>
      <c r="KV25" s="387" t="n">
        <v>0.639827489852905</v>
      </c>
      <c r="KW25" s="387" t="n">
        <v>0.636593282222748</v>
      </c>
      <c r="KX25" s="387" t="n">
        <v>0.633103966712952</v>
      </c>
      <c r="KY25" s="387" t="n">
        <v>0.631138622760773</v>
      </c>
      <c r="KZ25" s="387" t="n">
        <v>0.629155993461609</v>
      </c>
      <c r="LA25" s="387" t="n">
        <v>0.628351092338562</v>
      </c>
      <c r="LB25" s="387" t="n">
        <v>0.627168715000153</v>
      </c>
      <c r="LC25" s="387" t="n">
        <v>0.62657755613327</v>
      </c>
      <c r="LD25" s="387" t="n">
        <v>0.626213610172272</v>
      </c>
      <c r="LE25" s="387" t="n">
        <v>0.625939846038818</v>
      </c>
      <c r="LF25" s="387" t="n">
        <v>0.626040875911713</v>
      </c>
      <c r="LG25" s="387" t="n">
        <v>0.626000761985779</v>
      </c>
      <c r="LH25" s="387" t="n">
        <v>0.626584708690643</v>
      </c>
      <c r="LI25" s="387" t="n">
        <v>0.627177715301514</v>
      </c>
      <c r="LJ25" s="387" t="n">
        <v>0.628024995326996</v>
      </c>
      <c r="LK25" s="387" t="n">
        <v>0.629032254219055</v>
      </c>
      <c r="LL25" s="387" t="n">
        <v>0.629761934280396</v>
      </c>
      <c r="LM25" s="387" t="n">
        <v>0.629851937294006</v>
      </c>
      <c r="LN25" s="387" t="n">
        <v>0.630197823047638</v>
      </c>
      <c r="LO25" s="387" t="n">
        <v>0.629885971546173</v>
      </c>
      <c r="LP25" s="387" t="n">
        <v>0.629416584968567</v>
      </c>
      <c r="LQ25" s="387" t="n">
        <v>0.627694845199585</v>
      </c>
      <c r="LR25" s="387" t="n">
        <v>0.624686181545258</v>
      </c>
      <c r="LT25" s="0" t="s">
        <v>889</v>
      </c>
      <c r="LU25" s="387" t="n">
        <v>0.634391307830811</v>
      </c>
      <c r="LV25" s="387" t="n">
        <v>0.631622493267059</v>
      </c>
      <c r="LW25" s="387" t="n">
        <v>0.628830373287201</v>
      </c>
      <c r="LX25" s="387" t="n">
        <v>0.625535190105438</v>
      </c>
      <c r="LY25" s="387" t="n">
        <v>0.621225774288178</v>
      </c>
      <c r="LZ25" s="387" t="n">
        <v>0.616140365600586</v>
      </c>
      <c r="MA25" s="387" t="n">
        <v>0.610407888889313</v>
      </c>
      <c r="MB25" s="387" t="n">
        <v>0.604159295558929</v>
      </c>
      <c r="MC25" s="387" t="n">
        <v>0.597241878509522</v>
      </c>
      <c r="MD25" s="387" t="n">
        <v>0.590425550937653</v>
      </c>
      <c r="ME25" s="387" t="n">
        <v>0.584845244884491</v>
      </c>
      <c r="MF25" s="387" t="n">
        <v>0.58065664768219</v>
      </c>
      <c r="MG25" s="387" t="n">
        <v>0.577363908290863</v>
      </c>
      <c r="MH25" s="387" t="n">
        <v>0.574766337871552</v>
      </c>
      <c r="MI25" s="387" t="n">
        <v>0.573078334331513</v>
      </c>
      <c r="MJ25" s="387" t="n">
        <v>0.570807695388794</v>
      </c>
      <c r="MK25" s="387" t="n">
        <v>0.570025444030762</v>
      </c>
      <c r="ML25" s="387" t="n">
        <v>0.568871021270752</v>
      </c>
      <c r="MM25" s="387" t="n">
        <v>0.568857848644257</v>
      </c>
      <c r="MN25" s="387" t="n">
        <v>0.568475425243378</v>
      </c>
      <c r="MO25" s="387" t="n">
        <v>0.568671107292175</v>
      </c>
      <c r="MP25" s="387" t="n">
        <v>0.569454789161682</v>
      </c>
      <c r="MQ25" s="387" t="n">
        <v>0.571052610874176</v>
      </c>
      <c r="MR25" s="387" t="n">
        <v>0.572293698787689</v>
      </c>
      <c r="MS25" s="387" t="n">
        <v>0.573389232158661</v>
      </c>
      <c r="MT25" s="387" t="n">
        <v>0.574337303638458</v>
      </c>
      <c r="MU25" s="387" t="n">
        <v>0.57530003786087</v>
      </c>
      <c r="MV25" s="387" t="n">
        <v>0.575722098350525</v>
      </c>
      <c r="MW25" s="387" t="n">
        <v>0.575924456119537</v>
      </c>
      <c r="MX25" s="387" t="n">
        <v>0.574999988079071</v>
      </c>
      <c r="MY25" s="387" t="n">
        <v>0.572228908538818</v>
      </c>
      <c r="MZ25" s="387" t="n">
        <v>0.568833291530609</v>
      </c>
      <c r="NA25" s="387" t="n">
        <v>0.563925087451935</v>
      </c>
      <c r="NB25" s="387" t="n">
        <v>0.558340191841126</v>
      </c>
      <c r="NC25" s="387" t="n">
        <v>0.55182421207428</v>
      </c>
      <c r="ND25" s="387" t="n">
        <v>0.5443514585495</v>
      </c>
      <c r="NG25" s="0" t="s">
        <v>889</v>
      </c>
      <c r="NH25" s="387" t="n">
        <v>0.604186534881592</v>
      </c>
      <c r="NI25" s="387" t="n">
        <v>0.606621265411377</v>
      </c>
      <c r="NJ25" s="387" t="n">
        <v>0.609091758728027</v>
      </c>
      <c r="NK25" s="387" t="n">
        <v>0.611016154289246</v>
      </c>
      <c r="NL25" s="387" t="n">
        <v>0.611794710159302</v>
      </c>
      <c r="NM25" s="387" t="n">
        <v>0.611578941345215</v>
      </c>
      <c r="NN25" s="387" t="n">
        <v>0.610759496688843</v>
      </c>
      <c r="NO25" s="387" t="n">
        <v>0.609094142913818</v>
      </c>
      <c r="NP25" s="387" t="n">
        <v>0.606435656547546</v>
      </c>
      <c r="NQ25" s="387" t="n">
        <v>0.602482259273529</v>
      </c>
      <c r="NR25" s="387" t="n">
        <v>0.598007798194885</v>
      </c>
      <c r="NS25" s="387" t="n">
        <v>0.593861520290375</v>
      </c>
      <c r="NT25" s="387" t="n">
        <v>0.588825225830078</v>
      </c>
      <c r="NU25" s="387" t="n">
        <v>0.583752691745758</v>
      </c>
      <c r="NV25" s="387" t="n">
        <v>0.579213261604309</v>
      </c>
      <c r="NW25" s="387" t="n">
        <v>0.575153946876526</v>
      </c>
      <c r="NX25" s="387" t="n">
        <v>0.572571873664856</v>
      </c>
      <c r="NY25" s="387" t="n">
        <v>0.570332467556</v>
      </c>
      <c r="NZ25" s="387" t="n">
        <v>0.569959580898285</v>
      </c>
      <c r="OA25" s="387" t="n">
        <v>0.568475425243378</v>
      </c>
      <c r="OB25" s="387" t="n">
        <v>0.568299949169159</v>
      </c>
      <c r="OC25" s="387" t="n">
        <v>0.568334579467773</v>
      </c>
      <c r="OD25" s="387" t="n">
        <v>0.568421065807343</v>
      </c>
      <c r="OE25" s="387" t="n">
        <v>0.568887233734131</v>
      </c>
      <c r="OF25" s="387" t="n">
        <v>0.569576799869537</v>
      </c>
      <c r="OG25" s="387" t="n">
        <v>0.57049560546875</v>
      </c>
      <c r="OH25" s="387" t="n">
        <v>0.572202861309052</v>
      </c>
      <c r="OI25" s="387" t="n">
        <v>0.574551105499268</v>
      </c>
      <c r="OJ25" s="387" t="n">
        <v>0.576711237430573</v>
      </c>
      <c r="OK25" s="387" t="n">
        <v>0.578571438789368</v>
      </c>
      <c r="OL25" s="387" t="n">
        <v>0.579831957817078</v>
      </c>
      <c r="OM25" s="387" t="n">
        <v>0.581348419189453</v>
      </c>
      <c r="ON25" s="387" t="n">
        <v>0.58224755525589</v>
      </c>
      <c r="OO25" s="387" t="n">
        <v>0.582990944385529</v>
      </c>
      <c r="OP25" s="387" t="n">
        <v>0.582504153251648</v>
      </c>
      <c r="OQ25" s="387" t="n">
        <v>0.579916298389435</v>
      </c>
      <c r="OT25" s="387" t="n">
        <v>0.672870025634766</v>
      </c>
      <c r="OU25" s="387" t="n">
        <v>0.669599990844727</v>
      </c>
      <c r="OV25" s="387" t="n">
        <v>0.660289993286133</v>
      </c>
      <c r="OW25" s="387" t="n">
        <v>0.650839996337891</v>
      </c>
      <c r="OX25" s="387" t="n">
        <v>0.641600036621094</v>
      </c>
      <c r="OY25" s="387" t="n">
        <v>0.634650001525879</v>
      </c>
      <c r="OZ25" s="387" t="n">
        <v>0.628660011291504</v>
      </c>
      <c r="PA25" s="387" t="n">
        <v>0.623370018005371</v>
      </c>
      <c r="PB25" s="387" t="n">
        <v>0.621570014953613</v>
      </c>
      <c r="PC25" s="387" t="n">
        <v>0.621440010070801</v>
      </c>
      <c r="PD25" s="387" t="n">
        <v>0.632280006408691</v>
      </c>
      <c r="PE25" s="387" t="n">
        <v>0.644339981079102</v>
      </c>
      <c r="PF25" s="387" t="n">
        <v>0.605190010070801</v>
      </c>
      <c r="PG25" s="387" t="n">
        <v>0.615439987182617</v>
      </c>
      <c r="PH25" s="387" t="n">
        <v>0.643310012817383</v>
      </c>
      <c r="PI25" s="387" t="n">
        <v>0.651429977416992</v>
      </c>
      <c r="PJ25" s="387" t="n">
        <v>0.659260025024414</v>
      </c>
      <c r="PK25" s="387" t="n">
        <v>0.661999969482422</v>
      </c>
      <c r="PL25" s="387" t="n">
        <v>0.664560012817383</v>
      </c>
      <c r="PQ25" s="387" t="n">
        <v>0.00385967688634992</v>
      </c>
      <c r="PZ25" s="387" t="n">
        <v>0.332</v>
      </c>
      <c r="QA25" s="387" t="n">
        <v>2017</v>
      </c>
      <c r="QB25" s="0" t="s">
        <v>248</v>
      </c>
      <c r="QD25" s="387" t="n">
        <v>0.013</v>
      </c>
      <c r="QE25" s="387" t="n">
        <v>2017</v>
      </c>
      <c r="QF25" s="0" t="s">
        <v>248</v>
      </c>
      <c r="QH25" s="387" t="n">
        <v>0.082</v>
      </c>
      <c r="QI25" s="387" t="n">
        <v>2017</v>
      </c>
      <c r="QJ25" s="0" t="s">
        <v>248</v>
      </c>
      <c r="QL25" s="387" t="n">
        <v>0.338</v>
      </c>
      <c r="QM25" s="387" t="n">
        <v>2017</v>
      </c>
      <c r="QN25" s="0" t="s">
        <v>248</v>
      </c>
      <c r="QP25" s="387" t="n">
        <v>0.143</v>
      </c>
      <c r="QQ25" s="387" t="n">
        <v>2012</v>
      </c>
      <c r="QR25" s="0" t="s">
        <v>248</v>
      </c>
      <c r="QT25" s="0" t="s">
        <v>104</v>
      </c>
      <c r="QU25" s="387" t="n">
        <v>0.278074204921722</v>
      </c>
      <c r="QV25" s="387" t="n">
        <v>0.276684492826462</v>
      </c>
      <c r="QW25" s="387" t="n">
        <v>0.255776613950729</v>
      </c>
      <c r="QX25" s="387" t="n">
        <v>0.242214500904083</v>
      </c>
      <c r="QY25" s="387" t="n">
        <v>0.229149639606476</v>
      </c>
      <c r="RB25" s="387" t="n">
        <v>0.305849373340607</v>
      </c>
      <c r="RC25" s="387" t="n">
        <v>0.288878351449966</v>
      </c>
      <c r="RD25" s="387" t="n">
        <v>0.254284590482712</v>
      </c>
      <c r="RE25" s="387" t="n">
        <v>0.23952604830265</v>
      </c>
      <c r="RF25" s="387" t="n">
        <v>0.225183174014092</v>
      </c>
      <c r="RG25" s="0" t="s">
        <v>248</v>
      </c>
      <c r="RJ25" s="387" t="n">
        <v>0.0394734255969524</v>
      </c>
      <c r="RK25" s="387" t="n">
        <v>0.033028282225132</v>
      </c>
      <c r="RL25" s="387" t="n">
        <v>0.0259685963392258</v>
      </c>
      <c r="RM25" s="387" t="n">
        <v>0.0313035771250725</v>
      </c>
      <c r="RN25" s="387" t="n">
        <v>0.0220587719231844</v>
      </c>
      <c r="RO25" s="0" t="s">
        <v>104</v>
      </c>
      <c r="RR25" s="387" t="n">
        <v>0.041514877229929</v>
      </c>
      <c r="RS25" s="387" t="n">
        <v>0.0354401543736458</v>
      </c>
      <c r="RT25" s="387" t="n">
        <v>0.025710005313158</v>
      </c>
      <c r="RU25" s="387" t="n">
        <v>0.030786395072937</v>
      </c>
      <c r="RV25" s="387" t="n">
        <v>0.0221534911543131</v>
      </c>
      <c r="RW25" s="0" t="s">
        <v>248</v>
      </c>
      <c r="SA25" s="387" t="n">
        <v>0.0435219556093216</v>
      </c>
      <c r="SB25" s="387" t="n">
        <v>0.0366464704275131</v>
      </c>
      <c r="SC25" s="387" t="n">
        <v>0.0280568581074476</v>
      </c>
      <c r="SD25" s="387" t="n">
        <v>0.0328393429517746</v>
      </c>
      <c r="SE25" s="387" t="n">
        <v>0.0217099487781525</v>
      </c>
      <c r="SF25" s="0" t="s">
        <v>104</v>
      </c>
      <c r="SJ25" s="387" t="n">
        <v>0.045786939561367</v>
      </c>
      <c r="SK25" s="387" t="n">
        <v>0.0393577180802822</v>
      </c>
      <c r="SL25" s="387" t="n">
        <v>0.0282466914504766</v>
      </c>
      <c r="SM25" s="387" t="n">
        <v>0.0332179889082909</v>
      </c>
      <c r="SN25" s="387" t="n">
        <v>0.0264135655015707</v>
      </c>
      <c r="SO25" s="0" t="s">
        <v>248</v>
      </c>
      <c r="SQ25" s="387" t="n">
        <v>5220</v>
      </c>
      <c r="SR25" s="0" t="s">
        <v>248</v>
      </c>
      <c r="ST25" s="387" t="n">
        <v>4543.8427734375</v>
      </c>
      <c r="SU25" s="0" t="s">
        <v>104</v>
      </c>
      <c r="SW25" s="387" t="n">
        <v>5210.68829038413</v>
      </c>
      <c r="SX25" s="0" t="s">
        <v>248</v>
      </c>
      <c r="TA25" s="387" t="n">
        <v>0.187770158052444</v>
      </c>
      <c r="TB25" s="387" t="n">
        <v>0.17739537358284</v>
      </c>
      <c r="TC25" s="387" t="n">
        <v>0.163259655237198</v>
      </c>
      <c r="TD25" s="387" t="n">
        <v>0.166171655058861</v>
      </c>
      <c r="TE25" s="387" t="n">
        <v>0.152780309319496</v>
      </c>
      <c r="TF25" s="0" t="s">
        <v>104</v>
      </c>
      <c r="TJ25" s="387" t="n">
        <v>0.215349808335304</v>
      </c>
      <c r="TK25" s="387" t="n">
        <v>0.189304083585739</v>
      </c>
      <c r="TL25" s="387" t="n">
        <v>0.16134911775589</v>
      </c>
      <c r="TM25" s="387" t="n">
        <v>0.16275255382061</v>
      </c>
      <c r="TN25" s="387" t="n">
        <v>0.145410850644112</v>
      </c>
      <c r="TO25" s="0" t="s">
        <v>248</v>
      </c>
      <c r="TP25" s="386"/>
      <c r="TQ25" s="386"/>
    </row>
    <row r="26" customFormat="false" ht="15.75" hidden="false" customHeight="false" outlineLevel="0" collapsed="false">
      <c r="A26" s="0" t="s">
        <v>895</v>
      </c>
      <c r="B26" s="18" t="s">
        <v>896</v>
      </c>
      <c r="C26" s="0" t="s">
        <v>897</v>
      </c>
      <c r="D26" s="387" t="n">
        <v>0.0395659953355789</v>
      </c>
      <c r="E26" s="0" t="s">
        <v>884</v>
      </c>
      <c r="F26" s="387" t="n">
        <v>0.0578555837273598</v>
      </c>
      <c r="G26" s="0" t="s">
        <v>316</v>
      </c>
      <c r="H26" s="387" t="n">
        <v>0.0721195712685585</v>
      </c>
      <c r="I26" s="0" t="s">
        <v>317</v>
      </c>
      <c r="J26" s="0" t="s">
        <v>884</v>
      </c>
      <c r="K26" s="387" t="n">
        <v>0.518386483192444</v>
      </c>
      <c r="L26" s="387"/>
      <c r="M26" s="0" t="s">
        <v>885</v>
      </c>
      <c r="N26" s="387"/>
      <c r="O26" s="0" t="s">
        <v>885</v>
      </c>
      <c r="P26" s="387"/>
      <c r="Q26" s="0" t="s">
        <v>885</v>
      </c>
      <c r="R26" s="387"/>
      <c r="S26" s="0" t="s">
        <v>885</v>
      </c>
      <c r="U26" s="0" t="s">
        <v>884</v>
      </c>
      <c r="V26" s="387" t="n">
        <v>0.50167715549469</v>
      </c>
      <c r="W26" s="387"/>
      <c r="X26" s="0" t="s">
        <v>885</v>
      </c>
      <c r="Y26" s="387"/>
      <c r="Z26" s="0" t="s">
        <v>885</v>
      </c>
      <c r="AA26" s="387"/>
      <c r="AB26" s="0" t="s">
        <v>885</v>
      </c>
      <c r="AC26" s="387"/>
      <c r="AD26" s="0" t="s">
        <v>885</v>
      </c>
      <c r="AF26" s="0" t="s">
        <v>884</v>
      </c>
      <c r="AG26" s="387" t="n">
        <v>0.517520666122437</v>
      </c>
      <c r="AH26" s="387"/>
      <c r="AI26" s="0" t="s">
        <v>885</v>
      </c>
      <c r="AJ26" s="387"/>
      <c r="AK26" s="0" t="s">
        <v>885</v>
      </c>
      <c r="AL26" s="387"/>
      <c r="AM26" s="0" t="s">
        <v>885</v>
      </c>
      <c r="AN26" s="387"/>
      <c r="AO26" s="0" t="s">
        <v>885</v>
      </c>
      <c r="AP26" s="0"/>
      <c r="AQ26" s="0" t="s">
        <v>884</v>
      </c>
      <c r="AR26" s="387" t="n">
        <v>2.49515056610107</v>
      </c>
      <c r="AS26" s="0" t="s">
        <v>318</v>
      </c>
      <c r="AT26" s="387" t="n">
        <v>3.13017630577087</v>
      </c>
      <c r="AU26" s="0" t="s">
        <v>317</v>
      </c>
      <c r="AV26" s="387" t="n">
        <v>3.52573180198669</v>
      </c>
      <c r="AW26" s="0"/>
      <c r="AX26" s="387" t="n">
        <v>3.86252570152283</v>
      </c>
      <c r="AY26" s="0" t="s">
        <v>104</v>
      </c>
      <c r="AZ26" s="0"/>
      <c r="BA26" s="0" t="s">
        <v>884</v>
      </c>
      <c r="BB26" s="387" t="n">
        <v>0.00982722453773022</v>
      </c>
      <c r="BC26" s="387" t="n">
        <v>0.0094302324578166</v>
      </c>
      <c r="BD26" s="387" t="n">
        <v>0.0095276664942503</v>
      </c>
      <c r="BE26" s="387" t="n">
        <v>0.00966089684516192</v>
      </c>
      <c r="BF26" s="387" t="n">
        <v>0.00966088753193617</v>
      </c>
      <c r="BH26" s="0" t="s">
        <v>318</v>
      </c>
      <c r="BI26" s="387" t="n">
        <v>0.0133668994531035</v>
      </c>
      <c r="BJ26" s="387" t="n">
        <v>0.0111455991864204</v>
      </c>
      <c r="BK26" s="387" t="n">
        <v>0.0116629377007484</v>
      </c>
      <c r="BL26" s="387" t="n">
        <v>0.0154342511668801</v>
      </c>
      <c r="BM26" s="387" t="n">
        <v>0.0173198934644461</v>
      </c>
      <c r="BO26" s="0" t="s">
        <v>317</v>
      </c>
      <c r="BP26" s="387" t="n">
        <v>0.0128559777513146</v>
      </c>
      <c r="BQ26" s="387" t="n">
        <v>0.0122914845123887</v>
      </c>
      <c r="BR26" s="387" t="n">
        <v>0.0144914099946618</v>
      </c>
      <c r="BS26" s="387" t="n">
        <v>0.0173198916018009</v>
      </c>
      <c r="BT26" s="387" t="n">
        <v>0.0173198655247688</v>
      </c>
      <c r="BV26" s="387" t="n">
        <v>3.84199976921082</v>
      </c>
      <c r="BW26" s="387" t="n">
        <v>4.7819995880127</v>
      </c>
      <c r="BX26" s="387" t="n">
        <v>5.28253984451294</v>
      </c>
      <c r="BY26" s="387" t="n">
        <v>5.67321491241455</v>
      </c>
      <c r="BZ26" s="387" t="n">
        <v>6.43728590011597</v>
      </c>
      <c r="CA26" s="0" t="s">
        <v>316</v>
      </c>
      <c r="CC26" s="387" t="n">
        <v>4.40599966049194</v>
      </c>
      <c r="CD26" s="387" t="n">
        <v>5.1262698173523</v>
      </c>
      <c r="CE26" s="387" t="n">
        <v>5.51694488525391</v>
      </c>
      <c r="CF26" s="387" t="n">
        <v>6.09431791305542</v>
      </c>
      <c r="CG26" s="387" t="n">
        <v>6.95173788070679</v>
      </c>
      <c r="CH26" s="0" t="s">
        <v>317</v>
      </c>
      <c r="CK26" s="387" t="n">
        <v>8</v>
      </c>
      <c r="CL26" s="0" t="s">
        <v>887</v>
      </c>
      <c r="CO26" s="0" t="s">
        <v>884</v>
      </c>
      <c r="CP26" s="387" t="n">
        <v>0.000248383177677169</v>
      </c>
      <c r="CQ26" s="387" t="n">
        <v>0.00667773466557264</v>
      </c>
      <c r="CR26" s="387" t="n">
        <v>0.00640422152355313</v>
      </c>
      <c r="CS26" s="387" t="n">
        <v>0.00482649356126785</v>
      </c>
      <c r="CT26" s="387" t="n">
        <v>0.00790462270379067</v>
      </c>
      <c r="CV26" s="0" t="s">
        <v>884</v>
      </c>
      <c r="CW26" s="387" t="n">
        <v>0.00774499960243702</v>
      </c>
      <c r="CX26" s="387" t="n">
        <v>0.0071666669100523</v>
      </c>
      <c r="CY26" s="387" t="n">
        <v>0.00690000038594008</v>
      </c>
      <c r="CZ26" s="387" t="n">
        <v>0.00619999971240759</v>
      </c>
      <c r="DA26" s="387" t="n">
        <v>0.000149999978020787</v>
      </c>
      <c r="DC26" s="0" t="s">
        <v>884</v>
      </c>
      <c r="DD26" s="387" t="n">
        <v>0.00343576888553798</v>
      </c>
      <c r="DE26" s="387" t="n">
        <v>0.0052266726270318</v>
      </c>
      <c r="DF26" s="387" t="n">
        <v>0.00523549132049084</v>
      </c>
      <c r="DG26" s="387" t="n">
        <v>0.00496621569618583</v>
      </c>
      <c r="DH26" s="387" t="n">
        <v>0.00132879172451794</v>
      </c>
      <c r="DL26" s="387" t="n">
        <v>0.450769996643066</v>
      </c>
      <c r="DM26" s="0" t="s">
        <v>888</v>
      </c>
      <c r="DP26" s="387" t="n">
        <v>0.735619964599609</v>
      </c>
      <c r="DQ26" s="0" t="s">
        <v>888</v>
      </c>
      <c r="DT26" s="387" t="n">
        <v>0.161089992523193</v>
      </c>
      <c r="DU26" s="0" t="s">
        <v>888</v>
      </c>
      <c r="DW26" s="387" t="n">
        <v>0.0524499341845512</v>
      </c>
      <c r="DX26" s="387" t="n">
        <v>-0.00710070598870516</v>
      </c>
      <c r="DY26" s="387" t="n">
        <v>-0.0779780000448227</v>
      </c>
      <c r="DZ26" s="387" t="n">
        <v>-0.158034339547157</v>
      </c>
      <c r="EA26" s="387" t="n">
        <v>-0.122534394264221</v>
      </c>
      <c r="EB26" s="0" t="s">
        <v>104</v>
      </c>
      <c r="ED26" s="387" t="n">
        <v>0.046733021736145</v>
      </c>
      <c r="EE26" s="387" t="n">
        <v>0.046733021736145</v>
      </c>
      <c r="EF26" s="387" t="n">
        <v>-0.0339566245675087</v>
      </c>
      <c r="EG26" s="387" t="n">
        <v>-0.151978895068169</v>
      </c>
      <c r="EH26" s="387"/>
      <c r="EI26" s="0" t="s">
        <v>248</v>
      </c>
      <c r="EK26" s="387" t="n">
        <v>0.0321015901863575</v>
      </c>
      <c r="EL26" s="0" t="s">
        <v>248</v>
      </c>
      <c r="EO26" s="387" t="n">
        <v>0.0109358644112945</v>
      </c>
      <c r="EP26" s="387" t="n">
        <v>0.0103183593600988</v>
      </c>
      <c r="EQ26" s="387" t="n">
        <v>0.00798834301531315</v>
      </c>
      <c r="ER26" s="387" t="n">
        <v>0.00609993701800704</v>
      </c>
      <c r="ES26" s="387" t="n">
        <v>0.00807691644877195</v>
      </c>
      <c r="ET26" s="0" t="s">
        <v>248</v>
      </c>
      <c r="FE26" s="387" t="n">
        <v>31042235</v>
      </c>
      <c r="FF26" s="387" t="n">
        <v>31451514</v>
      </c>
      <c r="FG26" s="387" t="n">
        <v>31855109</v>
      </c>
      <c r="FH26" s="387" t="n">
        <v>32264157</v>
      </c>
      <c r="FI26" s="387" t="n">
        <v>32692163</v>
      </c>
      <c r="FJ26" s="387" t="n">
        <v>33149724</v>
      </c>
      <c r="FK26" s="387" t="n">
        <v>33641002</v>
      </c>
      <c r="FL26" s="387" t="n">
        <v>34166972</v>
      </c>
      <c r="FM26" s="387" t="n">
        <v>34730608</v>
      </c>
      <c r="FN26" s="387" t="n">
        <v>35333881</v>
      </c>
      <c r="FO26" s="387" t="n">
        <v>35977455</v>
      </c>
      <c r="FP26" s="387" t="n">
        <v>36661444</v>
      </c>
      <c r="FQ26" s="387" t="n">
        <v>37383887</v>
      </c>
      <c r="FR26" s="387" t="n">
        <v>38140132</v>
      </c>
      <c r="FS26" s="387" t="n">
        <v>38923687</v>
      </c>
      <c r="FT26" s="387" t="n">
        <v>39728025</v>
      </c>
      <c r="FU26" s="387" t="n">
        <v>40551404</v>
      </c>
      <c r="FV26" s="387" t="n">
        <v>41389198</v>
      </c>
      <c r="FW26" s="387" t="n">
        <v>42228429</v>
      </c>
      <c r="FX26" s="387" t="n">
        <v>43053054</v>
      </c>
      <c r="FY26" s="387" t="n">
        <v>43851000</v>
      </c>
      <c r="FZ26" s="387" t="n">
        <v>44617000</v>
      </c>
      <c r="GA26" s="387" t="n">
        <v>45350000</v>
      </c>
      <c r="GB26" s="387" t="n">
        <v>46053000</v>
      </c>
      <c r="GC26" s="387" t="n">
        <v>46731000</v>
      </c>
      <c r="GD26" s="387" t="n">
        <v>47388000</v>
      </c>
      <c r="GE26" s="387" t="n">
        <v>48022000</v>
      </c>
      <c r="GF26" s="387" t="n">
        <v>48634000</v>
      </c>
      <c r="GG26" s="387" t="n">
        <v>49226000</v>
      </c>
      <c r="GH26" s="387" t="n">
        <v>49801000</v>
      </c>
      <c r="GI26" s="387" t="n">
        <v>50361000</v>
      </c>
      <c r="GJ26" s="387" t="n">
        <v>50908000</v>
      </c>
      <c r="GK26" s="387" t="n">
        <v>51444000</v>
      </c>
      <c r="GL26" s="387" t="n">
        <v>51971000</v>
      </c>
      <c r="GM26" s="387" t="n">
        <v>52494000</v>
      </c>
      <c r="GN26" s="387" t="n">
        <v>53016000</v>
      </c>
      <c r="GO26" s="387" t="n">
        <v>53537000</v>
      </c>
      <c r="GP26" s="387" t="n">
        <v>54059000</v>
      </c>
      <c r="GQ26" s="387" t="n">
        <v>54583000</v>
      </c>
      <c r="GR26" s="387" t="n">
        <v>55110000</v>
      </c>
      <c r="GS26" s="387" t="n">
        <v>55640000</v>
      </c>
      <c r="GT26" s="387" t="n">
        <v>56174000</v>
      </c>
      <c r="GU26" s="387" t="n">
        <v>56711000</v>
      </c>
      <c r="GV26" s="387" t="n">
        <v>57250000</v>
      </c>
      <c r="GW26" s="387" t="n">
        <v>57789000</v>
      </c>
      <c r="GX26" s="387" t="n">
        <v>58326000</v>
      </c>
      <c r="GY26" s="387" t="n">
        <v>58859000</v>
      </c>
      <c r="GZ26" s="387" t="n">
        <v>59388000</v>
      </c>
      <c r="HA26" s="387" t="n">
        <v>59911000</v>
      </c>
      <c r="HB26" s="387" t="n">
        <v>60423000</v>
      </c>
      <c r="HC26" s="387" t="n">
        <v>60923000</v>
      </c>
      <c r="HG26" s="387" t="n">
        <v>0.0205135457217693</v>
      </c>
      <c r="HH26" s="387" t="n">
        <v>0.0204495247453451</v>
      </c>
      <c r="HI26" s="387" t="n">
        <v>0.0200737379491329</v>
      </c>
      <c r="HJ26" s="387" t="n">
        <v>0.0193395018577576</v>
      </c>
      <c r="HK26" s="387" t="n">
        <v>0.018364354968071</v>
      </c>
      <c r="HL26" s="387" t="n">
        <v>0.0173174291849136</v>
      </c>
      <c r="HM26" s="387" t="n">
        <v>0.0162952244281769</v>
      </c>
      <c r="HN26" s="387" t="n">
        <v>0.0153827304020524</v>
      </c>
      <c r="HO26" s="387" t="n">
        <v>0.0146148484200239</v>
      </c>
      <c r="HP26" s="387" t="n">
        <v>0.0139612760394812</v>
      </c>
      <c r="HQ26" s="387" t="n">
        <v>0.0132902069017291</v>
      </c>
      <c r="HR26" s="387" t="n">
        <v>0.0126636354252696</v>
      </c>
      <c r="HS26" s="387" t="n">
        <v>0.0120990639552474</v>
      </c>
      <c r="HT26" s="387" t="n">
        <v>0.0116131249815226</v>
      </c>
      <c r="HU26" s="387" t="n">
        <v>0.0111820017918944</v>
      </c>
      <c r="HV26" s="387" t="n">
        <v>0.0108030159026384</v>
      </c>
      <c r="HW26" s="387" t="n">
        <v>0.0104737551882863</v>
      </c>
      <c r="HX26" s="387" t="n">
        <v>0.0101920329034328</v>
      </c>
      <c r="HY26" s="387" t="n">
        <v>0.0100130066275597</v>
      </c>
      <c r="HZ26" s="387" t="n">
        <v>0.00989487767219544</v>
      </c>
      <c r="IA26" s="387" t="n">
        <v>0.00977924931794405</v>
      </c>
      <c r="IB26" s="387" t="n">
        <v>0.00970303919166327</v>
      </c>
      <c r="IC26" s="387" t="n">
        <v>0.00964643619954586</v>
      </c>
      <c r="ID26" s="387" t="n">
        <v>0.00960870925337076</v>
      </c>
      <c r="IE26" s="387" t="n">
        <v>0.00957117881625891</v>
      </c>
      <c r="IF26" s="387" t="n">
        <v>0.00955164898186922</v>
      </c>
      <c r="IG26" s="387" t="n">
        <v>0.00951417908072472</v>
      </c>
      <c r="IH26" s="387" t="n">
        <v>0.00945944711565971</v>
      </c>
      <c r="II26" s="387" t="n">
        <v>0.00937080383300781</v>
      </c>
      <c r="IJ26" s="387" t="n">
        <v>0.00924951676279306</v>
      </c>
      <c r="IK26" s="387" t="n">
        <v>0.00909679010510445</v>
      </c>
      <c r="IL26" s="387" t="n">
        <v>0.00894743297249079</v>
      </c>
      <c r="IM26" s="387" t="n">
        <v>0.00876794196665287</v>
      </c>
      <c r="IN26" s="387" t="n">
        <v>0.00850969925522804</v>
      </c>
      <c r="IO26" s="387" t="n">
        <v>0.00824094470590353</v>
      </c>
      <c r="IP26" s="0" t="s">
        <v>889</v>
      </c>
      <c r="IU26" s="0" t="s">
        <v>889</v>
      </c>
      <c r="IV26" s="387" t="n">
        <v>0.505031234881577</v>
      </c>
      <c r="IW26" s="387" t="n">
        <v>0.505084954161137</v>
      </c>
      <c r="IX26" s="387" t="n">
        <v>0.505126195560221</v>
      </c>
      <c r="IY26" s="387" t="n">
        <v>0.50515732120185</v>
      </c>
      <c r="IZ26" s="387" t="n">
        <v>0.505182884354731</v>
      </c>
      <c r="JA26" s="387" t="n">
        <v>0.505205953710155</v>
      </c>
      <c r="JB26" s="387" t="n">
        <v>0.505225585637067</v>
      </c>
      <c r="JC26" s="387" t="n">
        <v>0.505239597821758</v>
      </c>
      <c r="JD26" s="387" t="n">
        <v>0.505248192226615</v>
      </c>
      <c r="JE26" s="387" t="n">
        <v>0.50525143016901</v>
      </c>
      <c r="JF26" s="387" t="n">
        <v>0.505249651591499</v>
      </c>
      <c r="JG26" s="387" t="n">
        <v>0.505243169767077</v>
      </c>
      <c r="JH26" s="387" t="n">
        <v>0.505232154784016</v>
      </c>
      <c r="JI26" s="387" t="n">
        <v>0.505216589588395</v>
      </c>
      <c r="JJ26" s="387" t="n">
        <v>0.505196551955821</v>
      </c>
      <c r="JK26" s="387" t="n">
        <v>0.505172550975769</v>
      </c>
      <c r="JL26" s="387" t="n">
        <v>0.505144816107475</v>
      </c>
      <c r="JM26" s="387" t="n">
        <v>0.505113935841832</v>
      </c>
      <c r="JN26" s="387" t="n">
        <v>0.505080956304926</v>
      </c>
      <c r="JO26" s="387" t="n">
        <v>0.505047044728048</v>
      </c>
      <c r="JP26" s="387" t="n">
        <v>0.505013272421417</v>
      </c>
      <c r="JQ26" s="387" t="n">
        <v>0.504980147921724</v>
      </c>
      <c r="JR26" s="387" t="n">
        <v>0.504948206753002</v>
      </c>
      <c r="JS26" s="387" t="n">
        <v>0.504918056754065</v>
      </c>
      <c r="JT26" s="387" t="n">
        <v>0.504890391768997</v>
      </c>
      <c r="JU26" s="387" t="n">
        <v>0.504865881617792</v>
      </c>
      <c r="JV26" s="387" t="n">
        <v>0.504844998896904</v>
      </c>
      <c r="JW26" s="387" t="n">
        <v>0.504828054425267</v>
      </c>
      <c r="JX26" s="387" t="n">
        <v>0.504815298450303</v>
      </c>
      <c r="JY26" s="387" t="n">
        <v>0.504807255538945</v>
      </c>
      <c r="JZ26" s="387" t="n">
        <v>0.504804317434832</v>
      </c>
      <c r="KA26" s="387" t="n">
        <v>0.504806375114218</v>
      </c>
      <c r="KB26" s="387" t="n">
        <v>0.504813597044381</v>
      </c>
      <c r="KC26" s="387" t="n">
        <v>0.504826073685369</v>
      </c>
      <c r="KD26" s="387" t="n">
        <v>0.504843973203443</v>
      </c>
      <c r="KE26" s="387" t="n">
        <v>0.504867129028769</v>
      </c>
      <c r="KH26" s="0" t="s">
        <v>889</v>
      </c>
      <c r="KI26" s="387" t="n">
        <v>0.654288470745087</v>
      </c>
      <c r="KJ26" s="387" t="n">
        <v>0.648575663566589</v>
      </c>
      <c r="KK26" s="387" t="n">
        <v>0.641832053661346</v>
      </c>
      <c r="KL26" s="387" t="n">
        <v>0.634888231754303</v>
      </c>
      <c r="KM26" s="387" t="n">
        <v>0.628968417644501</v>
      </c>
      <c r="KN26" s="387" t="n">
        <v>0.624729216098785</v>
      </c>
      <c r="KO26" s="387" t="n">
        <v>0.621668875217438</v>
      </c>
      <c r="KP26" s="387" t="n">
        <v>0.620418965816498</v>
      </c>
      <c r="KQ26" s="387" t="n">
        <v>0.620632767677307</v>
      </c>
      <c r="KR26" s="387" t="n">
        <v>0.621536016464233</v>
      </c>
      <c r="KS26" s="387" t="n">
        <v>0.622794806957245</v>
      </c>
      <c r="KT26" s="387" t="n">
        <v>0.625484168529511</v>
      </c>
      <c r="KU26" s="387" t="n">
        <v>0.628079116344452</v>
      </c>
      <c r="KV26" s="387" t="n">
        <v>0.630845487117767</v>
      </c>
      <c r="KW26" s="387" t="n">
        <v>0.634184062480927</v>
      </c>
      <c r="KX26" s="387" t="n">
        <v>0.638132691383362</v>
      </c>
      <c r="KY26" s="387" t="n">
        <v>0.642020881175995</v>
      </c>
      <c r="KZ26" s="387" t="n">
        <v>0.646353304386139</v>
      </c>
      <c r="LA26" s="387" t="n">
        <v>0.650766789913178</v>
      </c>
      <c r="LB26" s="387" t="n">
        <v>0.654684364795685</v>
      </c>
      <c r="LC26" s="387" t="n">
        <v>0.657763719558716</v>
      </c>
      <c r="LD26" s="387" t="n">
        <v>0.660104215145111</v>
      </c>
      <c r="LE26" s="387" t="n">
        <v>0.661702930927277</v>
      </c>
      <c r="LF26" s="387" t="n">
        <v>0.662459015846252</v>
      </c>
      <c r="LG26" s="387" t="n">
        <v>0.662420630455017</v>
      </c>
      <c r="LH26" s="387" t="n">
        <v>0.661664247512817</v>
      </c>
      <c r="LI26" s="387" t="n">
        <v>0.66019868850708</v>
      </c>
      <c r="LJ26" s="387" t="n">
        <v>0.658108651638031</v>
      </c>
      <c r="LK26" s="387" t="n">
        <v>0.65540611743927</v>
      </c>
      <c r="LL26" s="387" t="n">
        <v>0.652131021022797</v>
      </c>
      <c r="LM26" s="387" t="n">
        <v>0.648390054702759</v>
      </c>
      <c r="LN26" s="387" t="n">
        <v>0.644387423992157</v>
      </c>
      <c r="LO26" s="387" t="n">
        <v>0.640146136283875</v>
      </c>
      <c r="LP26" s="387" t="n">
        <v>0.63572633266449</v>
      </c>
      <c r="LQ26" s="387" t="n">
        <v>0.631299316883087</v>
      </c>
      <c r="LR26" s="387" t="n">
        <v>0.626988172531128</v>
      </c>
      <c r="LT26" s="0" t="s">
        <v>889</v>
      </c>
      <c r="LU26" s="387" t="n">
        <v>0.623663127422333</v>
      </c>
      <c r="LV26" s="387" t="n">
        <v>0.617427885532379</v>
      </c>
      <c r="LW26" s="387" t="n">
        <v>0.610554337501526</v>
      </c>
      <c r="LX26" s="387" t="n">
        <v>0.603665053844452</v>
      </c>
      <c r="LY26" s="387" t="n">
        <v>0.597679495811462</v>
      </c>
      <c r="LZ26" s="387" t="n">
        <v>0.593099355697632</v>
      </c>
      <c r="MA26" s="387" t="n">
        <v>0.589551091194153</v>
      </c>
      <c r="MB26" s="387" t="n">
        <v>0.58758544921875</v>
      </c>
      <c r="MC26" s="387" t="n">
        <v>0.586932420730591</v>
      </c>
      <c r="MD26" s="387" t="n">
        <v>0.58695513010025</v>
      </c>
      <c r="ME26" s="387" t="n">
        <v>0.587448298931122</v>
      </c>
      <c r="MF26" s="387" t="n">
        <v>0.589459002017975</v>
      </c>
      <c r="MG26" s="387" t="n">
        <v>0.591417551040649</v>
      </c>
      <c r="MH26" s="387" t="n">
        <v>0.593568444252014</v>
      </c>
      <c r="MI26" s="387" t="n">
        <v>0.596273183822632</v>
      </c>
      <c r="MJ26" s="387" t="n">
        <v>0.599531412124634</v>
      </c>
      <c r="MK26" s="387" t="n">
        <v>0.602773606777191</v>
      </c>
      <c r="ML26" s="387" t="n">
        <v>0.606445848941803</v>
      </c>
      <c r="MM26" s="387" t="n">
        <v>0.610090255737305</v>
      </c>
      <c r="MN26" s="387" t="n">
        <v>0.613060534000397</v>
      </c>
      <c r="MO26" s="387" t="n">
        <v>0.614984154701233</v>
      </c>
      <c r="MP26" s="387" t="n">
        <v>0.616078615188599</v>
      </c>
      <c r="MQ26" s="387" t="n">
        <v>0.616252601146698</v>
      </c>
      <c r="MR26" s="387" t="n">
        <v>0.61544805765152</v>
      </c>
      <c r="MS26" s="387" t="n">
        <v>0.61384505033493</v>
      </c>
      <c r="MT26" s="387" t="n">
        <v>0.611538469791412</v>
      </c>
      <c r="MU26" s="387" t="n">
        <v>0.608662366867065</v>
      </c>
      <c r="MV26" s="387" t="n">
        <v>0.605173587799072</v>
      </c>
      <c r="MW26" s="387" t="n">
        <v>0.601205229759216</v>
      </c>
      <c r="MX26" s="387" t="n">
        <v>0.596843719482422</v>
      </c>
      <c r="MY26" s="387" t="n">
        <v>0.592274487018585</v>
      </c>
      <c r="MZ26" s="387" t="n">
        <v>0.587794542312622</v>
      </c>
      <c r="NA26" s="387" t="n">
        <v>0.583316504955292</v>
      </c>
      <c r="NB26" s="387" t="n">
        <v>0.578875303268433</v>
      </c>
      <c r="NC26" s="387" t="n">
        <v>0.574615597724915</v>
      </c>
      <c r="ND26" s="387" t="n">
        <v>0.570621907711029</v>
      </c>
      <c r="NG26" s="0" t="s">
        <v>889</v>
      </c>
      <c r="NH26" s="387" t="n">
        <v>0.578338921070099</v>
      </c>
      <c r="NI26" s="387" t="n">
        <v>0.576210200786591</v>
      </c>
      <c r="NJ26" s="387" t="n">
        <v>0.572486639022827</v>
      </c>
      <c r="NK26" s="387" t="n">
        <v>0.567739129066467</v>
      </c>
      <c r="NL26" s="387" t="n">
        <v>0.562855780124664</v>
      </c>
      <c r="NM26" s="387" t="n">
        <v>0.55836808681488</v>
      </c>
      <c r="NN26" s="387" t="n">
        <v>0.553892016410828</v>
      </c>
      <c r="NO26" s="387" t="n">
        <v>0.550011038780212</v>
      </c>
      <c r="NP26" s="387" t="n">
        <v>0.546826481819153</v>
      </c>
      <c r="NQ26" s="387" t="n">
        <v>0.544263958930969</v>
      </c>
      <c r="NR26" s="387" t="n">
        <v>0.542394697666168</v>
      </c>
      <c r="NS26" s="387" t="n">
        <v>0.542126536369324</v>
      </c>
      <c r="NT26" s="387" t="n">
        <v>0.542213261127472</v>
      </c>
      <c r="NU26" s="387" t="n">
        <v>0.542863547801971</v>
      </c>
      <c r="NV26" s="387" t="n">
        <v>0.544306337833405</v>
      </c>
      <c r="NW26" s="387" t="n">
        <v>0.54651415348053</v>
      </c>
      <c r="NX26" s="387" t="n">
        <v>0.548951029777527</v>
      </c>
      <c r="NY26" s="387" t="n">
        <v>0.552056610584259</v>
      </c>
      <c r="NZ26" s="387" t="n">
        <v>0.555675268173218</v>
      </c>
      <c r="OA26" s="387" t="n">
        <v>0.559511542320252</v>
      </c>
      <c r="OB26" s="387" t="n">
        <v>0.563395977020264</v>
      </c>
      <c r="OC26" s="387" t="n">
        <v>0.567308604717255</v>
      </c>
      <c r="OD26" s="387" t="n">
        <v>0.571320235729218</v>
      </c>
      <c r="OE26" s="387" t="n">
        <v>0.574995875358582</v>
      </c>
      <c r="OF26" s="387" t="n">
        <v>0.577953159809113</v>
      </c>
      <c r="OG26" s="387" t="n">
        <v>0.580014407634735</v>
      </c>
      <c r="OH26" s="387" t="n">
        <v>0.581176340579987</v>
      </c>
      <c r="OI26" s="387" t="n">
        <v>0.581492125988007</v>
      </c>
      <c r="OJ26" s="387" t="n">
        <v>0.580978155136108</v>
      </c>
      <c r="OK26" s="387" t="n">
        <v>0.579712390899658</v>
      </c>
      <c r="OL26" s="387" t="n">
        <v>0.57782119512558</v>
      </c>
      <c r="OM26" s="387" t="n">
        <v>0.575409054756165</v>
      </c>
      <c r="ON26" s="387" t="n">
        <v>0.572539925575256</v>
      </c>
      <c r="OO26" s="387" t="n">
        <v>0.569261074066162</v>
      </c>
      <c r="OP26" s="387" t="n">
        <v>0.565711736679077</v>
      </c>
      <c r="OQ26" s="387" t="n">
        <v>0.562037348747253</v>
      </c>
      <c r="OT26" s="387" t="n">
        <v>0.459370002746582</v>
      </c>
      <c r="OU26" s="387" t="n">
        <v>0.457350006103516</v>
      </c>
      <c r="OV26" s="387" t="n">
        <v>0.455639991760254</v>
      </c>
      <c r="OW26" s="387" t="n">
        <v>0.454179992675781</v>
      </c>
      <c r="OX26" s="387" t="n">
        <v>0.452980003356934</v>
      </c>
      <c r="OY26" s="387" t="n">
        <v>0.452050018310547</v>
      </c>
      <c r="OZ26" s="387" t="n">
        <v>0.451300010681152</v>
      </c>
      <c r="PA26" s="387" t="n">
        <v>0.450789985656738</v>
      </c>
      <c r="PB26" s="387" t="n">
        <v>0.450620002746582</v>
      </c>
      <c r="PC26" s="387" t="n">
        <v>0.453209991455078</v>
      </c>
      <c r="PD26" s="387" t="n">
        <v>0.455929985046387</v>
      </c>
      <c r="PE26" s="387" t="n">
        <v>0.458940010070801</v>
      </c>
      <c r="PF26" s="387" t="n">
        <v>0.469809989929199</v>
      </c>
      <c r="PG26" s="387" t="n">
        <v>0.447809982299805</v>
      </c>
      <c r="PH26" s="387" t="n">
        <v>0.448540000915527</v>
      </c>
      <c r="PI26" s="387" t="n">
        <v>0.449389991760254</v>
      </c>
      <c r="PJ26" s="387" t="n">
        <v>0.450260009765625</v>
      </c>
      <c r="PK26" s="387" t="n">
        <v>0.450499992370605</v>
      </c>
      <c r="PL26" s="387" t="n">
        <v>0.450769996643066</v>
      </c>
      <c r="PQ26" s="387" t="n">
        <v>0.000599164050072432</v>
      </c>
      <c r="PZ26" s="387" t="n">
        <v>0.276</v>
      </c>
      <c r="QA26" s="387" t="n">
        <v>2011</v>
      </c>
      <c r="QB26" s="0" t="s">
        <v>248</v>
      </c>
      <c r="QD26" s="387" t="n">
        <v>0.004</v>
      </c>
      <c r="QE26" s="387" t="n">
        <v>2011</v>
      </c>
      <c r="QF26" s="0" t="s">
        <v>248</v>
      </c>
      <c r="QH26" s="387" t="n">
        <v>0.037</v>
      </c>
      <c r="QI26" s="387" t="n">
        <v>2011</v>
      </c>
      <c r="QJ26" s="0" t="s">
        <v>248</v>
      </c>
      <c r="QL26" s="387" t="n">
        <v>0.286</v>
      </c>
      <c r="QM26" s="387" t="n">
        <v>2011</v>
      </c>
      <c r="QN26" s="0" t="s">
        <v>248</v>
      </c>
      <c r="QP26" s="387" t="n">
        <v>0.055</v>
      </c>
      <c r="QQ26" s="387" t="n">
        <v>2011</v>
      </c>
      <c r="QR26" s="0" t="s">
        <v>248</v>
      </c>
      <c r="QT26" s="0" t="s">
        <v>104</v>
      </c>
      <c r="QU26" s="387" t="n">
        <v>0.279860436916351</v>
      </c>
      <c r="QV26" s="387" t="n">
        <v>0.303295731544495</v>
      </c>
      <c r="QW26" s="387" t="n">
        <v>0.329840868711472</v>
      </c>
      <c r="QX26" s="387" t="n">
        <v>0.34747502207756</v>
      </c>
      <c r="QY26" s="387" t="n">
        <v>0.354562491178513</v>
      </c>
      <c r="RB26" s="387" t="n">
        <v>0.315115809440613</v>
      </c>
      <c r="RC26" s="387" t="n">
        <v>0.342691600322723</v>
      </c>
      <c r="RD26" s="387" t="n">
        <v>0.374707788228989</v>
      </c>
      <c r="RE26" s="387" t="n">
        <v>0.409911096096039</v>
      </c>
      <c r="RF26" s="387" t="n">
        <v>0.386943608522415</v>
      </c>
      <c r="RG26" s="0" t="s">
        <v>248</v>
      </c>
      <c r="RJ26" s="387" t="n">
        <v>0.0322385467588902</v>
      </c>
      <c r="RK26" s="387" t="n">
        <v>0.0274233557283878</v>
      </c>
      <c r="RL26" s="387" t="n">
        <v>0.0264553837478161</v>
      </c>
      <c r="RM26" s="387" t="n">
        <v>0.0205235797911882</v>
      </c>
      <c r="RN26" s="387" t="n">
        <v>0.0079681696370244</v>
      </c>
      <c r="RO26" s="0" t="s">
        <v>104</v>
      </c>
      <c r="RR26" s="387" t="n">
        <v>0.0321560353040695</v>
      </c>
      <c r="RS26" s="387" t="n">
        <v>0.0273433811962605</v>
      </c>
      <c r="RT26" s="387" t="n">
        <v>0.0262943878769875</v>
      </c>
      <c r="RU26" s="387" t="n">
        <v>0.0201287120580673</v>
      </c>
      <c r="RV26" s="387" t="n">
        <v>0.0079681696370244</v>
      </c>
      <c r="RW26" s="0" t="s">
        <v>248</v>
      </c>
      <c r="SA26" s="387" t="n">
        <v>0.0150077901780605</v>
      </c>
      <c r="SB26" s="387" t="n">
        <v>0.00878095347434282</v>
      </c>
      <c r="SC26" s="387" t="n">
        <v>0.00621104333549738</v>
      </c>
      <c r="SD26" s="387" t="n">
        <v>-0.000386376690585166</v>
      </c>
      <c r="SE26" s="387" t="n">
        <v>-0.0117063745856285</v>
      </c>
      <c r="SF26" s="0" t="s">
        <v>104</v>
      </c>
      <c r="SJ26" s="387" t="n">
        <v>0.0151226092129946</v>
      </c>
      <c r="SK26" s="387" t="n">
        <v>0.00899019651114941</v>
      </c>
      <c r="SL26" s="387" t="n">
        <v>0.00653530284762383</v>
      </c>
      <c r="SM26" s="387" t="n">
        <v>-3.73242437490262E-005</v>
      </c>
      <c r="SN26" s="387" t="n">
        <v>-0.0113713322207332</v>
      </c>
      <c r="SO26" s="0" t="s">
        <v>248</v>
      </c>
      <c r="SQ26" s="387" t="n">
        <v>4010</v>
      </c>
      <c r="SR26" s="0" t="s">
        <v>248</v>
      </c>
      <c r="ST26" s="387" t="n">
        <v>4093.48217773438</v>
      </c>
      <c r="SU26" s="0" t="s">
        <v>104</v>
      </c>
      <c r="SW26" s="387" t="n">
        <v>4699.76340456603</v>
      </c>
      <c r="SX26" s="0" t="s">
        <v>248</v>
      </c>
      <c r="TA26" s="387" t="n">
        <v>0.332310378551483</v>
      </c>
      <c r="TB26" s="387" t="n">
        <v>0.296195030212402</v>
      </c>
      <c r="TC26" s="387" t="n">
        <v>0.25186288356781</v>
      </c>
      <c r="TD26" s="387" t="n">
        <v>0.189440682530403</v>
      </c>
      <c r="TE26" s="387" t="n">
        <v>0.232028096914291</v>
      </c>
      <c r="TF26" s="0" t="s">
        <v>104</v>
      </c>
      <c r="TJ26" s="387" t="n">
        <v>0.381498008966446</v>
      </c>
      <c r="TK26" s="387" t="n">
        <v>0.381498008966446</v>
      </c>
      <c r="TL26" s="387" t="n">
        <v>0.335874497890472</v>
      </c>
      <c r="TM26" s="387" t="n">
        <v>0.268396586179733</v>
      </c>
      <c r="TN26" s="387" t="n">
        <v>0.213597610592842</v>
      </c>
      <c r="TO26" s="0" t="s">
        <v>248</v>
      </c>
      <c r="TP26" s="386"/>
      <c r="TQ26" s="386"/>
    </row>
    <row r="27" customFormat="false" ht="15.75" hidden="false" customHeight="false" outlineLevel="0" collapsed="false">
      <c r="A27" s="0" t="s">
        <v>890</v>
      </c>
      <c r="B27" s="18" t="s">
        <v>898</v>
      </c>
      <c r="C27" s="0" t="s">
        <v>899</v>
      </c>
      <c r="D27" s="387" t="n">
        <v>0.0382374040782452</v>
      </c>
      <c r="E27" s="0" t="s">
        <v>884</v>
      </c>
      <c r="F27" s="387" t="n">
        <v>0.0454089418053627</v>
      </c>
      <c r="G27" s="0" t="s">
        <v>884</v>
      </c>
      <c r="H27" s="387" t="n">
        <v>0.0445238798856735</v>
      </c>
      <c r="I27" s="0" t="s">
        <v>884</v>
      </c>
      <c r="J27" s="0" t="s">
        <v>884</v>
      </c>
      <c r="K27" s="387" t="n">
        <v>0.457840174436569</v>
      </c>
      <c r="L27" s="387"/>
      <c r="M27" s="0" t="s">
        <v>885</v>
      </c>
      <c r="N27" s="387"/>
      <c r="O27" s="0" t="s">
        <v>885</v>
      </c>
      <c r="P27" s="387"/>
      <c r="Q27" s="0" t="s">
        <v>885</v>
      </c>
      <c r="R27" s="387"/>
      <c r="S27" s="0" t="s">
        <v>885</v>
      </c>
      <c r="U27" s="0" t="s">
        <v>884</v>
      </c>
      <c r="V27" s="387" t="n">
        <v>0.488626480102539</v>
      </c>
      <c r="W27" s="387"/>
      <c r="X27" s="0" t="s">
        <v>885</v>
      </c>
      <c r="Y27" s="387"/>
      <c r="Z27" s="0" t="s">
        <v>885</v>
      </c>
      <c r="AA27" s="387"/>
      <c r="AB27" s="0" t="s">
        <v>885</v>
      </c>
      <c r="AC27" s="387"/>
      <c r="AD27" s="0" t="s">
        <v>885</v>
      </c>
      <c r="AF27" s="0" t="s">
        <v>884</v>
      </c>
      <c r="AG27" s="387" t="n">
        <v>0.488626480102539</v>
      </c>
      <c r="AH27" s="387"/>
      <c r="AI27" s="0" t="s">
        <v>885</v>
      </c>
      <c r="AJ27" s="387"/>
      <c r="AK27" s="0" t="s">
        <v>885</v>
      </c>
      <c r="AL27" s="387"/>
      <c r="AM27" s="0" t="s">
        <v>885</v>
      </c>
      <c r="AN27" s="387"/>
      <c r="AO27" s="0" t="s">
        <v>885</v>
      </c>
      <c r="AP27" s="0"/>
      <c r="AQ27" s="0" t="s">
        <v>884</v>
      </c>
      <c r="AR27" s="387" t="n">
        <v>2.76148533821106</v>
      </c>
      <c r="AS27" s="0" t="s">
        <v>884</v>
      </c>
      <c r="AT27" s="387" t="n">
        <v>3.11870980262756</v>
      </c>
      <c r="AU27" s="0" t="s">
        <v>884</v>
      </c>
      <c r="AV27" s="387" t="n">
        <v>3.42202520370483</v>
      </c>
      <c r="AW27" s="0"/>
      <c r="AX27" s="387" t="n">
        <v>2.87329149246216</v>
      </c>
      <c r="AY27" s="0" t="s">
        <v>884</v>
      </c>
      <c r="AZ27" s="0"/>
      <c r="BA27" s="0" t="s">
        <v>884</v>
      </c>
      <c r="BB27" s="387" t="n">
        <v>0.00820934306830168</v>
      </c>
      <c r="BC27" s="387" t="n">
        <v>0.00736863957718015</v>
      </c>
      <c r="BD27" s="387" t="n">
        <v>0.00759958103299141</v>
      </c>
      <c r="BE27" s="387" t="n">
        <v>0.00781907513737679</v>
      </c>
      <c r="BF27" s="387" t="n">
        <v>0.00729722762480378</v>
      </c>
      <c r="BH27" s="0" t="s">
        <v>884</v>
      </c>
      <c r="BI27" s="387" t="n">
        <v>0.0101315155625343</v>
      </c>
      <c r="BJ27" s="387" t="n">
        <v>0.00970085058361292</v>
      </c>
      <c r="BK27" s="387" t="n">
        <v>0.00868091825395823</v>
      </c>
      <c r="BL27" s="387" t="n">
        <v>0.00836597662419081</v>
      </c>
      <c r="BM27" s="387" t="n">
        <v>0.00864100828766823</v>
      </c>
      <c r="BO27" s="0" t="s">
        <v>884</v>
      </c>
      <c r="BP27" s="387" t="n">
        <v>0.0102140679955482</v>
      </c>
      <c r="BQ27" s="387" t="n">
        <v>0.00919633824378252</v>
      </c>
      <c r="BR27" s="387" t="n">
        <v>0.00839217565953732</v>
      </c>
      <c r="BS27" s="387" t="n">
        <v>0.00876153260469437</v>
      </c>
      <c r="BT27" s="387" t="n">
        <v>0.00900252163410187</v>
      </c>
      <c r="BV27" s="387"/>
      <c r="BW27" s="387"/>
      <c r="BX27" s="387"/>
      <c r="BY27" s="387"/>
      <c r="BZ27" s="387"/>
      <c r="CA27" s="0" t="s">
        <v>886</v>
      </c>
      <c r="CC27" s="387"/>
      <c r="CD27" s="387"/>
      <c r="CE27" s="387"/>
      <c r="CF27" s="387"/>
      <c r="CG27" s="387"/>
      <c r="CH27" s="0" t="s">
        <v>886</v>
      </c>
      <c r="CK27" s="387"/>
      <c r="CL27" s="0" t="s">
        <v>886</v>
      </c>
      <c r="CO27" s="0" t="s">
        <v>884</v>
      </c>
      <c r="CP27" s="387" t="n">
        <v>0.000575770216528326</v>
      </c>
      <c r="CQ27" s="387" t="n">
        <v>0.00184385559987277</v>
      </c>
      <c r="CR27" s="387" t="n">
        <v>0.00550819560885429</v>
      </c>
      <c r="CS27" s="387" t="n">
        <v>0.00152746983803809</v>
      </c>
      <c r="CT27" s="387" t="n">
        <v>0.0142461964860559</v>
      </c>
      <c r="CV27" s="0" t="s">
        <v>884</v>
      </c>
      <c r="CW27" s="387" t="n">
        <v>0.00209999969229102</v>
      </c>
      <c r="CX27" s="387" t="n">
        <v>0.0051333331502974</v>
      </c>
      <c r="CY27" s="387" t="n">
        <v>0.00299999979324639</v>
      </c>
      <c r="CZ27" s="387" t="n">
        <v>0.00240000011399388</v>
      </c>
      <c r="DA27" s="387" t="n">
        <v>-0.00700000021606684</v>
      </c>
      <c r="DC27" s="0" t="s">
        <v>884</v>
      </c>
      <c r="DD27" s="387" t="n">
        <v>2.6309528038837E-005</v>
      </c>
      <c r="DE27" s="387" t="n">
        <v>0.00547172874212265</v>
      </c>
      <c r="DF27" s="387" t="n">
        <v>0.0018535100389272</v>
      </c>
      <c r="DG27" s="387" t="n">
        <v>0.00536527018994093</v>
      </c>
      <c r="DH27" s="387" t="n">
        <v>0.00374665716663003</v>
      </c>
      <c r="DL27" s="387"/>
      <c r="DM27" s="0" t="s">
        <v>886</v>
      </c>
      <c r="DP27" s="387"/>
      <c r="DQ27" s="0" t="s">
        <v>886</v>
      </c>
      <c r="DT27" s="387"/>
      <c r="DU27" s="0" t="s">
        <v>886</v>
      </c>
      <c r="DW27" s="387"/>
      <c r="DX27" s="387"/>
      <c r="DY27" s="387"/>
      <c r="DZ27" s="387"/>
      <c r="EA27" s="387"/>
      <c r="EB27" s="0" t="s">
        <v>886</v>
      </c>
      <c r="ED27" s="387"/>
      <c r="EE27" s="387"/>
      <c r="EF27" s="387"/>
      <c r="EG27" s="387"/>
      <c r="EH27" s="387"/>
      <c r="EI27" s="0" t="s">
        <v>886</v>
      </c>
      <c r="EK27" s="387"/>
      <c r="EL27" s="0" t="s">
        <v>886</v>
      </c>
      <c r="EO27" s="387"/>
      <c r="EP27" s="387"/>
      <c r="EQ27" s="387"/>
      <c r="ER27" s="387"/>
      <c r="ES27" s="387"/>
      <c r="ET27" s="0" t="s">
        <v>886</v>
      </c>
      <c r="FE27" s="387" t="n">
        <v>57821</v>
      </c>
      <c r="FF27" s="387" t="n">
        <v>58494</v>
      </c>
      <c r="FG27" s="387" t="n">
        <v>59080</v>
      </c>
      <c r="FH27" s="387" t="n">
        <v>59504</v>
      </c>
      <c r="FI27" s="387" t="n">
        <v>59681</v>
      </c>
      <c r="FJ27" s="387" t="n">
        <v>59562</v>
      </c>
      <c r="FK27" s="387" t="n">
        <v>59107</v>
      </c>
      <c r="FL27" s="387" t="n">
        <v>58365</v>
      </c>
      <c r="FM27" s="387" t="n">
        <v>57492</v>
      </c>
      <c r="FN27" s="387" t="n">
        <v>56683</v>
      </c>
      <c r="FO27" s="387" t="n">
        <v>56079</v>
      </c>
      <c r="FP27" s="387" t="n">
        <v>55759</v>
      </c>
      <c r="FQ27" s="387" t="n">
        <v>55667</v>
      </c>
      <c r="FR27" s="387" t="n">
        <v>55713</v>
      </c>
      <c r="FS27" s="387" t="n">
        <v>55791</v>
      </c>
      <c r="FT27" s="387" t="n">
        <v>55812</v>
      </c>
      <c r="FU27" s="387" t="n">
        <v>55741</v>
      </c>
      <c r="FV27" s="387" t="n">
        <v>55620</v>
      </c>
      <c r="FW27" s="387" t="n">
        <v>55465</v>
      </c>
      <c r="FX27" s="387" t="n">
        <v>55312</v>
      </c>
      <c r="FY27" s="387" t="n">
        <v>55000</v>
      </c>
      <c r="FZ27" s="387" t="n">
        <v>55000</v>
      </c>
      <c r="GA27" s="387" t="n">
        <v>55000</v>
      </c>
      <c r="GB27" s="387" t="n">
        <v>55000</v>
      </c>
      <c r="GC27" s="387" t="n">
        <v>55000</v>
      </c>
      <c r="GD27" s="387" t="n">
        <v>55000</v>
      </c>
      <c r="GE27" s="387" t="n">
        <v>55000</v>
      </c>
      <c r="GF27" s="387" t="n">
        <v>55000</v>
      </c>
      <c r="GG27" s="387" t="n">
        <v>55000</v>
      </c>
      <c r="GH27" s="387" t="n">
        <v>55000</v>
      </c>
      <c r="GI27" s="387" t="n">
        <v>55000</v>
      </c>
      <c r="GJ27" s="387" t="n">
        <v>55000</v>
      </c>
      <c r="GK27" s="387" t="n">
        <v>55000</v>
      </c>
      <c r="GL27" s="387" t="n">
        <v>55000</v>
      </c>
      <c r="GM27" s="387" t="n">
        <v>55000</v>
      </c>
      <c r="GN27" s="387" t="n">
        <v>55000</v>
      </c>
      <c r="GO27" s="387" t="n">
        <v>54000</v>
      </c>
      <c r="GP27" s="387" t="n">
        <v>54000</v>
      </c>
      <c r="GQ27" s="387" t="n">
        <v>54000</v>
      </c>
      <c r="GR27" s="387" t="n">
        <v>54000</v>
      </c>
      <c r="GS27" s="387" t="n">
        <v>54000</v>
      </c>
      <c r="GT27" s="387" t="n">
        <v>54000</v>
      </c>
      <c r="GU27" s="387" t="n">
        <v>54000</v>
      </c>
      <c r="GV27" s="387" t="n">
        <v>54000</v>
      </c>
      <c r="GW27" s="387" t="n">
        <v>54000</v>
      </c>
      <c r="GX27" s="387" t="n">
        <v>54000</v>
      </c>
      <c r="GY27" s="387" t="n">
        <v>54000</v>
      </c>
      <c r="GZ27" s="387" t="n">
        <v>54000</v>
      </c>
      <c r="HA27" s="387" t="n">
        <v>54000</v>
      </c>
      <c r="HB27" s="387" t="n">
        <v>54000</v>
      </c>
      <c r="HC27" s="387" t="n">
        <v>54000</v>
      </c>
      <c r="HG27" s="387" t="n">
        <v>-0.00127293774858117</v>
      </c>
      <c r="HH27" s="387" t="n">
        <v>-0.0021731136366725</v>
      </c>
      <c r="HI27" s="387" t="n">
        <v>-0.00279065757058561</v>
      </c>
      <c r="HJ27" s="387" t="n">
        <v>-0.00276230811141431</v>
      </c>
      <c r="HK27" s="387" t="n">
        <v>-0.00565669778734446</v>
      </c>
      <c r="HL27" s="387" t="n">
        <v>0</v>
      </c>
      <c r="HM27" s="387" t="n">
        <v>0</v>
      </c>
      <c r="HN27" s="387" t="n">
        <v>0</v>
      </c>
      <c r="HO27" s="387" t="n">
        <v>0</v>
      </c>
      <c r="HP27" s="387" t="n">
        <v>0</v>
      </c>
      <c r="HQ27" s="387" t="n">
        <v>0</v>
      </c>
      <c r="HR27" s="387" t="n">
        <v>0</v>
      </c>
      <c r="HS27" s="387" t="n">
        <v>0</v>
      </c>
      <c r="HT27" s="387" t="n">
        <v>0</v>
      </c>
      <c r="HU27" s="387" t="n">
        <v>0</v>
      </c>
      <c r="HV27" s="387" t="n">
        <v>0</v>
      </c>
      <c r="HW27" s="387" t="n">
        <v>0</v>
      </c>
      <c r="HX27" s="387" t="n">
        <v>0</v>
      </c>
      <c r="HY27" s="387" t="n">
        <v>0</v>
      </c>
      <c r="HZ27" s="387" t="n">
        <v>0</v>
      </c>
      <c r="IA27" s="387" t="n">
        <v>-0.0183491390198469</v>
      </c>
      <c r="IB27" s="387" t="n">
        <v>0</v>
      </c>
      <c r="IC27" s="387" t="n">
        <v>0</v>
      </c>
      <c r="ID27" s="387" t="n">
        <v>0</v>
      </c>
      <c r="IE27" s="387" t="n">
        <v>0</v>
      </c>
      <c r="IF27" s="387" t="n">
        <v>0</v>
      </c>
      <c r="IG27" s="387" t="n">
        <v>0</v>
      </c>
      <c r="IH27" s="387" t="n">
        <v>0</v>
      </c>
      <c r="II27" s="387" t="n">
        <v>0</v>
      </c>
      <c r="IJ27" s="387" t="n">
        <v>0</v>
      </c>
      <c r="IK27" s="387" t="n">
        <v>0</v>
      </c>
      <c r="IL27" s="387" t="n">
        <v>0</v>
      </c>
      <c r="IM27" s="387" t="n">
        <v>0</v>
      </c>
      <c r="IN27" s="387" t="n">
        <v>0</v>
      </c>
      <c r="IO27" s="387" t="n">
        <v>0</v>
      </c>
      <c r="IP27" s="0" t="s">
        <v>889</v>
      </c>
      <c r="IU27" s="0" t="s">
        <v>884</v>
      </c>
      <c r="IV27" s="387" t="n">
        <v>0.5</v>
      </c>
      <c r="IW27" s="387" t="n">
        <v>0.5</v>
      </c>
      <c r="IX27" s="387" t="n">
        <v>0.5</v>
      </c>
      <c r="IY27" s="387" t="n">
        <v>0.5</v>
      </c>
      <c r="IZ27" s="387" t="n">
        <v>0.5</v>
      </c>
      <c r="JA27" s="387" t="n">
        <v>0.5</v>
      </c>
      <c r="JB27" s="387" t="n">
        <v>0.5</v>
      </c>
      <c r="JC27" s="387" t="n">
        <v>0.5</v>
      </c>
      <c r="JD27" s="387" t="n">
        <v>0.5</v>
      </c>
      <c r="JE27" s="387" t="n">
        <v>0.5</v>
      </c>
      <c r="JF27" s="387" t="n">
        <v>0.5</v>
      </c>
      <c r="JG27" s="387" t="n">
        <v>0.5</v>
      </c>
      <c r="JH27" s="387" t="n">
        <v>0.5</v>
      </c>
      <c r="JI27" s="387" t="n">
        <v>0.5</v>
      </c>
      <c r="JJ27" s="387" t="n">
        <v>0.5</v>
      </c>
      <c r="JK27" s="387" t="n">
        <v>0.5</v>
      </c>
      <c r="JL27" s="387" t="n">
        <v>0.5</v>
      </c>
      <c r="JM27" s="387" t="n">
        <v>0.5</v>
      </c>
      <c r="JN27" s="387" t="n">
        <v>0.5</v>
      </c>
      <c r="JO27" s="387" t="n">
        <v>0.5</v>
      </c>
      <c r="JP27" s="387" t="n">
        <v>0.5</v>
      </c>
      <c r="JQ27" s="387" t="n">
        <v>0.5</v>
      </c>
      <c r="JR27" s="387" t="n">
        <v>0.5</v>
      </c>
      <c r="JS27" s="387" t="n">
        <v>0.5</v>
      </c>
      <c r="JT27" s="387" t="n">
        <v>0.5</v>
      </c>
      <c r="JU27" s="387" t="n">
        <v>0.5</v>
      </c>
      <c r="JV27" s="387" t="n">
        <v>0.5</v>
      </c>
      <c r="JW27" s="387" t="n">
        <v>0.5</v>
      </c>
      <c r="JX27" s="387" t="n">
        <v>0.5</v>
      </c>
      <c r="JY27" s="387" t="n">
        <v>0.5</v>
      </c>
      <c r="JZ27" s="387" t="n">
        <v>0.5</v>
      </c>
      <c r="KA27" s="387" t="n">
        <v>0.5</v>
      </c>
      <c r="KB27" s="387" t="n">
        <v>0.5</v>
      </c>
      <c r="KC27" s="387" t="n">
        <v>0.5</v>
      </c>
      <c r="KD27" s="387" t="n">
        <v>0.5</v>
      </c>
      <c r="KE27" s="387" t="n">
        <v>0.5</v>
      </c>
      <c r="KH27" s="0" t="s">
        <v>886</v>
      </c>
      <c r="KI27" s="387"/>
      <c r="KJ27" s="387"/>
      <c r="KK27" s="387"/>
      <c r="KL27" s="387"/>
      <c r="KM27" s="387"/>
      <c r="KN27" s="387"/>
      <c r="KO27" s="387"/>
      <c r="KP27" s="387"/>
      <c r="KQ27" s="387"/>
      <c r="KR27" s="387"/>
      <c r="KS27" s="387"/>
      <c r="KT27" s="387"/>
      <c r="KU27" s="387"/>
      <c r="KV27" s="387"/>
      <c r="KW27" s="387"/>
      <c r="KX27" s="387"/>
      <c r="KY27" s="387"/>
      <c r="KZ27" s="387"/>
      <c r="LA27" s="387"/>
      <c r="LB27" s="387"/>
      <c r="LC27" s="387"/>
      <c r="LD27" s="387"/>
      <c r="LE27" s="387"/>
      <c r="LF27" s="387"/>
      <c r="LG27" s="387"/>
      <c r="LH27" s="387"/>
      <c r="LI27" s="387"/>
      <c r="LJ27" s="387"/>
      <c r="LK27" s="387"/>
      <c r="LL27" s="387"/>
      <c r="LM27" s="387"/>
      <c r="LN27" s="387"/>
      <c r="LO27" s="387"/>
      <c r="LP27" s="387"/>
      <c r="LQ27" s="387"/>
      <c r="LR27" s="387"/>
      <c r="LT27" s="0" t="s">
        <v>886</v>
      </c>
      <c r="LU27" s="387"/>
      <c r="LV27" s="387"/>
      <c r="LW27" s="387"/>
      <c r="LX27" s="387"/>
      <c r="LY27" s="387"/>
      <c r="LZ27" s="387"/>
      <c r="MA27" s="387"/>
      <c r="MB27" s="387"/>
      <c r="MC27" s="387"/>
      <c r="MD27" s="387"/>
      <c r="ME27" s="387"/>
      <c r="MF27" s="387"/>
      <c r="MG27" s="387"/>
      <c r="MH27" s="387"/>
      <c r="MI27" s="387"/>
      <c r="MJ27" s="387"/>
      <c r="MK27" s="387"/>
      <c r="ML27" s="387"/>
      <c r="MM27" s="387"/>
      <c r="MN27" s="387"/>
      <c r="MO27" s="387"/>
      <c r="MP27" s="387"/>
      <c r="MQ27" s="387"/>
      <c r="MR27" s="387"/>
      <c r="MS27" s="387"/>
      <c r="MT27" s="387"/>
      <c r="MU27" s="387"/>
      <c r="MV27" s="387"/>
      <c r="MW27" s="387"/>
      <c r="MX27" s="387"/>
      <c r="MY27" s="387"/>
      <c r="MZ27" s="387"/>
      <c r="NA27" s="387"/>
      <c r="NB27" s="387"/>
      <c r="NC27" s="387"/>
      <c r="ND27" s="387"/>
      <c r="NG27" s="0" t="s">
        <v>886</v>
      </c>
      <c r="NH27" s="387"/>
      <c r="NI27" s="387"/>
      <c r="NJ27" s="387"/>
      <c r="NK27" s="387"/>
      <c r="NL27" s="387"/>
      <c r="NM27" s="387"/>
      <c r="NN27" s="387"/>
      <c r="NO27" s="387"/>
      <c r="NP27" s="387"/>
      <c r="NQ27" s="387"/>
      <c r="NR27" s="387"/>
      <c r="NS27" s="387"/>
      <c r="NT27" s="387"/>
      <c r="NU27" s="387"/>
      <c r="NV27" s="387"/>
      <c r="NW27" s="387"/>
      <c r="NX27" s="387"/>
      <c r="NY27" s="387"/>
      <c r="NZ27" s="387"/>
      <c r="OA27" s="387"/>
      <c r="OB27" s="387"/>
      <c r="OC27" s="387"/>
      <c r="OD27" s="387"/>
      <c r="OE27" s="387"/>
      <c r="OF27" s="387"/>
      <c r="OG27" s="387"/>
      <c r="OH27" s="387"/>
      <c r="OI27" s="387"/>
      <c r="OJ27" s="387"/>
      <c r="OK27" s="387"/>
      <c r="OL27" s="387"/>
      <c r="OM27" s="387"/>
      <c r="ON27" s="387"/>
      <c r="OO27" s="387"/>
      <c r="OP27" s="387"/>
      <c r="OQ27" s="387"/>
      <c r="OT27" s="387"/>
      <c r="OU27" s="387"/>
      <c r="OV27" s="387"/>
      <c r="OW27" s="387"/>
      <c r="OX27" s="387"/>
      <c r="OY27" s="387"/>
      <c r="OZ27" s="387"/>
      <c r="PA27" s="387"/>
      <c r="PB27" s="387"/>
      <c r="PC27" s="387"/>
      <c r="PD27" s="387"/>
      <c r="PE27" s="387"/>
      <c r="PF27" s="387"/>
      <c r="PG27" s="387"/>
      <c r="PH27" s="387"/>
      <c r="PI27" s="387"/>
      <c r="PJ27" s="387"/>
      <c r="PK27" s="387"/>
      <c r="PL27" s="387"/>
      <c r="PQ27" s="387"/>
      <c r="PZ27" s="387"/>
      <c r="QA27" s="387"/>
      <c r="QB27" s="0" t="s">
        <v>886</v>
      </c>
      <c r="QD27" s="387"/>
      <c r="QE27" s="387"/>
      <c r="QF27" s="0" t="s">
        <v>886</v>
      </c>
      <c r="QH27" s="387"/>
      <c r="QI27" s="387"/>
      <c r="QJ27" s="0" t="s">
        <v>886</v>
      </c>
      <c r="QL27" s="387"/>
      <c r="QM27" s="387"/>
      <c r="QN27" s="0" t="s">
        <v>886</v>
      </c>
      <c r="QP27" s="387"/>
      <c r="QQ27" s="387"/>
      <c r="QR27" s="0" t="s">
        <v>886</v>
      </c>
      <c r="QT27" s="0" t="s">
        <v>884</v>
      </c>
      <c r="QU27" s="387" t="n">
        <v>0.236470922827721</v>
      </c>
      <c r="QV27" s="387" t="n">
        <v>0.236624211072922</v>
      </c>
      <c r="QW27" s="387" t="n">
        <v>0.237060144543648</v>
      </c>
      <c r="QX27" s="387" t="n">
        <v>0.224794387817383</v>
      </c>
      <c r="QY27" s="387" t="n">
        <v>0.226319313049316</v>
      </c>
      <c r="RB27" s="387"/>
      <c r="RC27" s="387"/>
      <c r="RD27" s="387"/>
      <c r="RE27" s="387"/>
      <c r="RF27" s="387" t="n">
        <v>0.213949173688889</v>
      </c>
      <c r="RG27" s="0" t="s">
        <v>884</v>
      </c>
      <c r="RJ27" s="387"/>
      <c r="RK27" s="387"/>
      <c r="RL27" s="387"/>
      <c r="RM27" s="387"/>
      <c r="RN27" s="387"/>
      <c r="RO27" s="0" t="s">
        <v>886</v>
      </c>
      <c r="RR27" s="387" t="n">
        <v>-0.0120258135721087</v>
      </c>
      <c r="RS27" s="387" t="n">
        <v>-0.0147064505144954</v>
      </c>
      <c r="RT27" s="387" t="n">
        <v>-0.0121080446988344</v>
      </c>
      <c r="RU27" s="387" t="n">
        <v>-0.0132136438041925</v>
      </c>
      <c r="RV27" s="387"/>
      <c r="RW27" s="0" t="s">
        <v>248</v>
      </c>
      <c r="SA27" s="387"/>
      <c r="SB27" s="387"/>
      <c r="SC27" s="387"/>
      <c r="SD27" s="387"/>
      <c r="SE27" s="387"/>
      <c r="SF27" s="0" t="s">
        <v>886</v>
      </c>
      <c r="SJ27" s="387" t="n">
        <v>-0.00807954650372267</v>
      </c>
      <c r="SK27" s="387" t="n">
        <v>-0.00947348400950432</v>
      </c>
      <c r="SL27" s="387" t="n">
        <v>-0.00969447288662195</v>
      </c>
      <c r="SM27" s="387" t="n">
        <v>-0.01174854952842</v>
      </c>
      <c r="SN27" s="387"/>
      <c r="SO27" s="0" t="s">
        <v>248</v>
      </c>
      <c r="SQ27" s="387"/>
      <c r="SR27" s="0" t="s">
        <v>886</v>
      </c>
      <c r="ST27" s="387"/>
      <c r="SU27" s="0" t="s">
        <v>886</v>
      </c>
      <c r="SW27" s="387"/>
      <c r="SX27" s="0" t="s">
        <v>886</v>
      </c>
      <c r="TA27" s="387"/>
      <c r="TB27" s="387"/>
      <c r="TC27" s="387"/>
      <c r="TD27" s="387"/>
      <c r="TE27" s="387"/>
      <c r="TF27" s="0" t="s">
        <v>886</v>
      </c>
      <c r="TJ27" s="387"/>
      <c r="TK27" s="387"/>
      <c r="TL27" s="387"/>
      <c r="TM27" s="387"/>
      <c r="TN27" s="387" t="n">
        <v>0.173416152596474</v>
      </c>
      <c r="TO27" s="0" t="s">
        <v>884</v>
      </c>
      <c r="TP27" s="386"/>
      <c r="TQ27" s="386"/>
    </row>
    <row r="28" customFormat="false" ht="15.75" hidden="false" customHeight="false" outlineLevel="0" collapsed="false">
      <c r="A28" s="0" t="s">
        <v>900</v>
      </c>
      <c r="B28" s="18" t="s">
        <v>901</v>
      </c>
      <c r="C28" s="0" t="s">
        <v>902</v>
      </c>
      <c r="D28" s="387" t="n">
        <v>0.0397863872349262</v>
      </c>
      <c r="E28" s="0" t="s">
        <v>884</v>
      </c>
      <c r="F28" s="387" t="n">
        <v>0.0446503646671772</v>
      </c>
      <c r="G28" s="0" t="s">
        <v>884</v>
      </c>
      <c r="H28" s="387" t="n">
        <v>0.044149175286293</v>
      </c>
      <c r="I28" s="0" t="s">
        <v>884</v>
      </c>
      <c r="J28" s="0" t="s">
        <v>884</v>
      </c>
      <c r="K28" s="387" t="n">
        <v>0.554487764835358</v>
      </c>
      <c r="L28" s="387"/>
      <c r="M28" s="0" t="s">
        <v>885</v>
      </c>
      <c r="N28" s="387"/>
      <c r="O28" s="0" t="s">
        <v>885</v>
      </c>
      <c r="P28" s="387"/>
      <c r="Q28" s="0" t="s">
        <v>885</v>
      </c>
      <c r="R28" s="387"/>
      <c r="S28" s="0" t="s">
        <v>885</v>
      </c>
      <c r="U28" s="0" t="s">
        <v>884</v>
      </c>
      <c r="V28" s="387" t="n">
        <v>0.552265286445618</v>
      </c>
      <c r="W28" s="387"/>
      <c r="X28" s="0" t="s">
        <v>885</v>
      </c>
      <c r="Y28" s="387"/>
      <c r="Z28" s="0" t="s">
        <v>885</v>
      </c>
      <c r="AA28" s="387"/>
      <c r="AB28" s="0" t="s">
        <v>885</v>
      </c>
      <c r="AC28" s="387"/>
      <c r="AD28" s="0" t="s">
        <v>885</v>
      </c>
      <c r="AF28" s="0" t="s">
        <v>884</v>
      </c>
      <c r="AG28" s="387" t="n">
        <v>0.550330102443695</v>
      </c>
      <c r="AH28" s="387"/>
      <c r="AI28" s="0" t="s">
        <v>885</v>
      </c>
      <c r="AJ28" s="387"/>
      <c r="AK28" s="0" t="s">
        <v>885</v>
      </c>
      <c r="AL28" s="387"/>
      <c r="AM28" s="0" t="s">
        <v>885</v>
      </c>
      <c r="AN28" s="387"/>
      <c r="AO28" s="0" t="s">
        <v>885</v>
      </c>
      <c r="AP28" s="0"/>
      <c r="AQ28" s="0" t="s">
        <v>884</v>
      </c>
      <c r="AR28" s="387" t="n">
        <v>3.05433869361877</v>
      </c>
      <c r="AS28" s="0" t="s">
        <v>884</v>
      </c>
      <c r="AT28" s="387" t="n">
        <v>4.06047630310059</v>
      </c>
      <c r="AU28" s="0" t="s">
        <v>884</v>
      </c>
      <c r="AV28" s="387" t="n">
        <v>4.41995906829834</v>
      </c>
      <c r="AW28" s="0"/>
      <c r="AX28" s="387" t="n">
        <v>2.97744178771973</v>
      </c>
      <c r="AY28" s="0" t="s">
        <v>884</v>
      </c>
      <c r="AZ28" s="0"/>
      <c r="BA28" s="0" t="s">
        <v>884</v>
      </c>
      <c r="BB28" s="387" t="n">
        <v>0.00546333892270923</v>
      </c>
      <c r="BC28" s="387" t="n">
        <v>0.00487412232905626</v>
      </c>
      <c r="BD28" s="387" t="n">
        <v>0.00473871733993292</v>
      </c>
      <c r="BE28" s="387" t="n">
        <v>0.00403207121416926</v>
      </c>
      <c r="BF28" s="387" t="n">
        <v>0.00403205817565322</v>
      </c>
      <c r="BH28" s="0" t="s">
        <v>884</v>
      </c>
      <c r="BI28" s="387" t="n">
        <v>0.00661692675203085</v>
      </c>
      <c r="BJ28" s="387" t="n">
        <v>0.00601945864036679</v>
      </c>
      <c r="BK28" s="387" t="n">
        <v>0.00578104332089424</v>
      </c>
      <c r="BL28" s="387" t="n">
        <v>0.00569337932392955</v>
      </c>
      <c r="BM28" s="387" t="n">
        <v>0.0057845008559525</v>
      </c>
      <c r="BO28" s="0" t="s">
        <v>884</v>
      </c>
      <c r="BP28" s="387" t="n">
        <v>0.00602822098881006</v>
      </c>
      <c r="BQ28" s="387" t="n">
        <v>0.00574385747313499</v>
      </c>
      <c r="BR28" s="387" t="n">
        <v>0.00573226762935519</v>
      </c>
      <c r="BS28" s="387" t="n">
        <v>0.00582337379455566</v>
      </c>
      <c r="BT28" s="387" t="n">
        <v>0.0055761244148016</v>
      </c>
      <c r="BV28" s="387"/>
      <c r="BW28" s="387"/>
      <c r="BX28" s="387"/>
      <c r="BY28" s="387"/>
      <c r="BZ28" s="387"/>
      <c r="CA28" s="0" t="s">
        <v>886</v>
      </c>
      <c r="CC28" s="387"/>
      <c r="CD28" s="387"/>
      <c r="CE28" s="387"/>
      <c r="CF28" s="387"/>
      <c r="CG28" s="387"/>
      <c r="CH28" s="0" t="s">
        <v>886</v>
      </c>
      <c r="CK28" s="387" t="n">
        <v>10.1999998092651</v>
      </c>
      <c r="CL28" s="0" t="s">
        <v>887</v>
      </c>
      <c r="CO28" s="0" t="s">
        <v>884</v>
      </c>
      <c r="CP28" s="387" t="n">
        <v>0.00266850809566677</v>
      </c>
      <c r="CQ28" s="387" t="n">
        <v>0.00324820238165557</v>
      </c>
      <c r="CR28" s="387" t="n">
        <v>-2.62276735156775E-005</v>
      </c>
      <c r="CS28" s="387" t="n">
        <v>-0.00549570564180613</v>
      </c>
      <c r="CT28" s="387" t="n">
        <v>0.0107991974800825</v>
      </c>
      <c r="CV28" s="0" t="s">
        <v>884</v>
      </c>
      <c r="CW28" s="387" t="n">
        <v>0.0037750001065433</v>
      </c>
      <c r="CX28" s="387" t="n">
        <v>0.00313333328813314</v>
      </c>
      <c r="CY28" s="387" t="n">
        <v>-5.00001187901944E-005</v>
      </c>
      <c r="CZ28" s="387" t="n">
        <v>0.00189999991562217</v>
      </c>
      <c r="DA28" s="387" t="n">
        <v>0.0020000000949949</v>
      </c>
      <c r="DC28" s="0" t="s">
        <v>884</v>
      </c>
      <c r="DD28" s="387" t="n">
        <v>0.00354777090251446</v>
      </c>
      <c r="DE28" s="387" t="n">
        <v>0.00289799948222935</v>
      </c>
      <c r="DF28" s="387" t="n">
        <v>-0.00122297729831189</v>
      </c>
      <c r="DG28" s="387" t="n">
        <v>0.00519620673730969</v>
      </c>
      <c r="DH28" s="387" t="n">
        <v>0.00750134838744998</v>
      </c>
      <c r="DL28" s="387"/>
      <c r="DM28" s="0" t="s">
        <v>886</v>
      </c>
      <c r="DP28" s="387"/>
      <c r="DQ28" s="0" t="s">
        <v>886</v>
      </c>
      <c r="DT28" s="387"/>
      <c r="DU28" s="0" t="s">
        <v>886</v>
      </c>
      <c r="DW28" s="387"/>
      <c r="DX28" s="387"/>
      <c r="DY28" s="387"/>
      <c r="DZ28" s="387"/>
      <c r="EA28" s="387"/>
      <c r="EB28" s="0" t="s">
        <v>886</v>
      </c>
      <c r="ED28" s="387"/>
      <c r="EE28" s="387"/>
      <c r="EF28" s="387"/>
      <c r="EG28" s="387"/>
      <c r="EH28" s="387"/>
      <c r="EI28" s="0" t="s">
        <v>886</v>
      </c>
      <c r="EK28" s="387"/>
      <c r="EL28" s="0" t="s">
        <v>886</v>
      </c>
      <c r="EO28" s="387"/>
      <c r="EP28" s="387"/>
      <c r="EQ28" s="387"/>
      <c r="ER28" s="387"/>
      <c r="ES28" s="387"/>
      <c r="ET28" s="0" t="s">
        <v>886</v>
      </c>
      <c r="FE28" s="387" t="n">
        <v>65390</v>
      </c>
      <c r="FF28" s="387" t="n">
        <v>67341</v>
      </c>
      <c r="FG28" s="387" t="n">
        <v>70049</v>
      </c>
      <c r="FH28" s="387" t="n">
        <v>73182</v>
      </c>
      <c r="FI28" s="387" t="n">
        <v>76244</v>
      </c>
      <c r="FJ28" s="387" t="n">
        <v>78867</v>
      </c>
      <c r="FK28" s="387" t="n">
        <v>80993</v>
      </c>
      <c r="FL28" s="387" t="n">
        <v>82684</v>
      </c>
      <c r="FM28" s="387" t="n">
        <v>83862</v>
      </c>
      <c r="FN28" s="387" t="n">
        <v>84463</v>
      </c>
      <c r="FO28" s="387" t="n">
        <v>84449</v>
      </c>
      <c r="FP28" s="387" t="n">
        <v>83747</v>
      </c>
      <c r="FQ28" s="387" t="n">
        <v>82427</v>
      </c>
      <c r="FR28" s="387" t="n">
        <v>80774</v>
      </c>
      <c r="FS28" s="387" t="n">
        <v>79213</v>
      </c>
      <c r="FT28" s="387" t="n">
        <v>78011</v>
      </c>
      <c r="FU28" s="387" t="n">
        <v>77297</v>
      </c>
      <c r="FV28" s="387" t="n">
        <v>77001</v>
      </c>
      <c r="FW28" s="387" t="n">
        <v>77006</v>
      </c>
      <c r="FX28" s="387" t="n">
        <v>77142</v>
      </c>
      <c r="FY28" s="387" t="n">
        <v>77000</v>
      </c>
      <c r="FZ28" s="387" t="n">
        <v>77000</v>
      </c>
      <c r="GA28" s="387" t="n">
        <v>77000</v>
      </c>
      <c r="GB28" s="387" t="n">
        <v>78000</v>
      </c>
      <c r="GC28" s="387" t="n">
        <v>78000</v>
      </c>
      <c r="GD28" s="387" t="n">
        <v>78000</v>
      </c>
      <c r="GE28" s="387" t="n">
        <v>78000</v>
      </c>
      <c r="GF28" s="387" t="n">
        <v>78000</v>
      </c>
      <c r="GG28" s="387" t="n">
        <v>78000</v>
      </c>
      <c r="GH28" s="387" t="n">
        <v>78000</v>
      </c>
      <c r="GI28" s="387" t="n">
        <v>78000</v>
      </c>
      <c r="GJ28" s="387" t="n">
        <v>78000</v>
      </c>
      <c r="GK28" s="387" t="n">
        <v>78000</v>
      </c>
      <c r="GL28" s="387" t="n">
        <v>78000</v>
      </c>
      <c r="GM28" s="387" t="n">
        <v>78000</v>
      </c>
      <c r="GN28" s="387" t="n">
        <v>78000</v>
      </c>
      <c r="GO28" s="387" t="n">
        <v>78000</v>
      </c>
      <c r="GP28" s="387" t="n">
        <v>78000</v>
      </c>
      <c r="GQ28" s="387" t="n">
        <v>78000</v>
      </c>
      <c r="GR28" s="387" t="n">
        <v>78000</v>
      </c>
      <c r="GS28" s="387" t="n">
        <v>78000</v>
      </c>
      <c r="GT28" s="387" t="n">
        <v>78000</v>
      </c>
      <c r="GU28" s="387" t="n">
        <v>78000</v>
      </c>
      <c r="GV28" s="387" t="n">
        <v>78000</v>
      </c>
      <c r="GW28" s="387" t="n">
        <v>77000</v>
      </c>
      <c r="GX28" s="387" t="n">
        <v>77000</v>
      </c>
      <c r="GY28" s="387" t="n">
        <v>77000</v>
      </c>
      <c r="GZ28" s="387" t="n">
        <v>77000</v>
      </c>
      <c r="HA28" s="387" t="n">
        <v>77000</v>
      </c>
      <c r="HB28" s="387" t="n">
        <v>76000</v>
      </c>
      <c r="HC28" s="387" t="n">
        <v>76000</v>
      </c>
      <c r="HG28" s="387" t="n">
        <v>-0.00919469725340605</v>
      </c>
      <c r="HH28" s="387" t="n">
        <v>-0.00383673631586134</v>
      </c>
      <c r="HI28" s="387" t="n">
        <v>6.4932115492411E-005</v>
      </c>
      <c r="HJ28" s="387" t="n">
        <v>0.00176453846506774</v>
      </c>
      <c r="HK28" s="387" t="n">
        <v>-0.00184245745185763</v>
      </c>
      <c r="HL28" s="387" t="n">
        <v>0</v>
      </c>
      <c r="HM28" s="387" t="n">
        <v>0</v>
      </c>
      <c r="HN28" s="387" t="n">
        <v>0.0129034044221044</v>
      </c>
      <c r="HO28" s="387" t="n">
        <v>0</v>
      </c>
      <c r="HP28" s="387" t="n">
        <v>0</v>
      </c>
      <c r="HQ28" s="387" t="n">
        <v>0</v>
      </c>
      <c r="HR28" s="387" t="n">
        <v>0</v>
      </c>
      <c r="HS28" s="387" t="n">
        <v>0</v>
      </c>
      <c r="HT28" s="387" t="n">
        <v>0</v>
      </c>
      <c r="HU28" s="387" t="n">
        <v>0</v>
      </c>
      <c r="HV28" s="387" t="n">
        <v>0</v>
      </c>
      <c r="HW28" s="387" t="n">
        <v>0</v>
      </c>
      <c r="HX28" s="387" t="n">
        <v>0</v>
      </c>
      <c r="HY28" s="387" t="n">
        <v>0</v>
      </c>
      <c r="HZ28" s="387" t="n">
        <v>0</v>
      </c>
      <c r="IA28" s="387" t="n">
        <v>0</v>
      </c>
      <c r="IB28" s="387" t="n">
        <v>0</v>
      </c>
      <c r="IC28" s="387" t="n">
        <v>0</v>
      </c>
      <c r="ID28" s="387" t="n">
        <v>0</v>
      </c>
      <c r="IE28" s="387" t="n">
        <v>0</v>
      </c>
      <c r="IF28" s="387" t="n">
        <v>0</v>
      </c>
      <c r="IG28" s="387" t="n">
        <v>0</v>
      </c>
      <c r="IH28" s="387" t="n">
        <v>0</v>
      </c>
      <c r="II28" s="387" t="n">
        <v>-0.0129034044221044</v>
      </c>
      <c r="IJ28" s="387" t="n">
        <v>0</v>
      </c>
      <c r="IK28" s="387" t="n">
        <v>0</v>
      </c>
      <c r="IL28" s="387" t="n">
        <v>0</v>
      </c>
      <c r="IM28" s="387" t="n">
        <v>0</v>
      </c>
      <c r="IN28" s="387" t="n">
        <v>-0.0130720818415284</v>
      </c>
      <c r="IO28" s="387" t="n">
        <v>0</v>
      </c>
      <c r="IP28" s="0" t="s">
        <v>889</v>
      </c>
      <c r="IU28" s="0" t="s">
        <v>884</v>
      </c>
      <c r="IV28" s="387" t="n">
        <v>0.5</v>
      </c>
      <c r="IW28" s="387" t="n">
        <v>0.5</v>
      </c>
      <c r="IX28" s="387" t="n">
        <v>0.5</v>
      </c>
      <c r="IY28" s="387" t="n">
        <v>0.5</v>
      </c>
      <c r="IZ28" s="387" t="n">
        <v>0.5</v>
      </c>
      <c r="JA28" s="387" t="n">
        <v>0.5</v>
      </c>
      <c r="JB28" s="387" t="n">
        <v>0.5</v>
      </c>
      <c r="JC28" s="387" t="n">
        <v>0.5</v>
      </c>
      <c r="JD28" s="387" t="n">
        <v>0.5</v>
      </c>
      <c r="JE28" s="387" t="n">
        <v>0.5</v>
      </c>
      <c r="JF28" s="387" t="n">
        <v>0.5</v>
      </c>
      <c r="JG28" s="387" t="n">
        <v>0.5</v>
      </c>
      <c r="JH28" s="387" t="n">
        <v>0.5</v>
      </c>
      <c r="JI28" s="387" t="n">
        <v>0.5</v>
      </c>
      <c r="JJ28" s="387" t="n">
        <v>0.5</v>
      </c>
      <c r="JK28" s="387" t="n">
        <v>0.5</v>
      </c>
      <c r="JL28" s="387" t="n">
        <v>0.5</v>
      </c>
      <c r="JM28" s="387" t="n">
        <v>0.5</v>
      </c>
      <c r="JN28" s="387" t="n">
        <v>0.5</v>
      </c>
      <c r="JO28" s="387" t="n">
        <v>0.5</v>
      </c>
      <c r="JP28" s="387" t="n">
        <v>0.5</v>
      </c>
      <c r="JQ28" s="387" t="n">
        <v>0.5</v>
      </c>
      <c r="JR28" s="387" t="n">
        <v>0.5</v>
      </c>
      <c r="JS28" s="387" t="n">
        <v>0.5</v>
      </c>
      <c r="JT28" s="387" t="n">
        <v>0.5</v>
      </c>
      <c r="JU28" s="387" t="n">
        <v>0.5</v>
      </c>
      <c r="JV28" s="387" t="n">
        <v>0.5</v>
      </c>
      <c r="JW28" s="387" t="n">
        <v>0.5</v>
      </c>
      <c r="JX28" s="387" t="n">
        <v>0.5</v>
      </c>
      <c r="JY28" s="387" t="n">
        <v>0.5</v>
      </c>
      <c r="JZ28" s="387" t="n">
        <v>0.5</v>
      </c>
      <c r="KA28" s="387" t="n">
        <v>0.5</v>
      </c>
      <c r="KB28" s="387" t="n">
        <v>0.5</v>
      </c>
      <c r="KC28" s="387" t="n">
        <v>0.5</v>
      </c>
      <c r="KD28" s="387" t="n">
        <v>0.5</v>
      </c>
      <c r="KE28" s="387" t="n">
        <v>0.5</v>
      </c>
      <c r="KH28" s="0" t="s">
        <v>886</v>
      </c>
      <c r="KI28" s="387"/>
      <c r="KJ28" s="387"/>
      <c r="KK28" s="387"/>
      <c r="KL28" s="387"/>
      <c r="KM28" s="387"/>
      <c r="KN28" s="387"/>
      <c r="KO28" s="387"/>
      <c r="KP28" s="387"/>
      <c r="KQ28" s="387"/>
      <c r="KR28" s="387"/>
      <c r="KS28" s="387"/>
      <c r="KT28" s="387"/>
      <c r="KU28" s="387"/>
      <c r="KV28" s="387"/>
      <c r="KW28" s="387"/>
      <c r="KX28" s="387"/>
      <c r="KY28" s="387"/>
      <c r="KZ28" s="387"/>
      <c r="LA28" s="387"/>
      <c r="LB28" s="387"/>
      <c r="LC28" s="387"/>
      <c r="LD28" s="387"/>
      <c r="LE28" s="387"/>
      <c r="LF28" s="387"/>
      <c r="LG28" s="387"/>
      <c r="LH28" s="387"/>
      <c r="LI28" s="387"/>
      <c r="LJ28" s="387"/>
      <c r="LK28" s="387"/>
      <c r="LL28" s="387"/>
      <c r="LM28" s="387"/>
      <c r="LN28" s="387"/>
      <c r="LO28" s="387"/>
      <c r="LP28" s="387"/>
      <c r="LQ28" s="387"/>
      <c r="LR28" s="387"/>
      <c r="LT28" s="0" t="s">
        <v>886</v>
      </c>
      <c r="LU28" s="387"/>
      <c r="LV28" s="387"/>
      <c r="LW28" s="387"/>
      <c r="LX28" s="387"/>
      <c r="LY28" s="387"/>
      <c r="LZ28" s="387"/>
      <c r="MA28" s="387"/>
      <c r="MB28" s="387"/>
      <c r="MC28" s="387"/>
      <c r="MD28" s="387"/>
      <c r="ME28" s="387"/>
      <c r="MF28" s="387"/>
      <c r="MG28" s="387"/>
      <c r="MH28" s="387"/>
      <c r="MI28" s="387"/>
      <c r="MJ28" s="387"/>
      <c r="MK28" s="387"/>
      <c r="ML28" s="387"/>
      <c r="MM28" s="387"/>
      <c r="MN28" s="387"/>
      <c r="MO28" s="387"/>
      <c r="MP28" s="387"/>
      <c r="MQ28" s="387"/>
      <c r="MR28" s="387"/>
      <c r="MS28" s="387"/>
      <c r="MT28" s="387"/>
      <c r="MU28" s="387"/>
      <c r="MV28" s="387"/>
      <c r="MW28" s="387"/>
      <c r="MX28" s="387"/>
      <c r="MY28" s="387"/>
      <c r="MZ28" s="387"/>
      <c r="NA28" s="387"/>
      <c r="NB28" s="387"/>
      <c r="NC28" s="387"/>
      <c r="ND28" s="387"/>
      <c r="NG28" s="0" t="s">
        <v>886</v>
      </c>
      <c r="NH28" s="387"/>
      <c r="NI28" s="387"/>
      <c r="NJ28" s="387"/>
      <c r="NK28" s="387"/>
      <c r="NL28" s="387"/>
      <c r="NM28" s="387"/>
      <c r="NN28" s="387"/>
      <c r="NO28" s="387"/>
      <c r="NP28" s="387"/>
      <c r="NQ28" s="387"/>
      <c r="NR28" s="387"/>
      <c r="NS28" s="387"/>
      <c r="NT28" s="387"/>
      <c r="NU28" s="387"/>
      <c r="NV28" s="387"/>
      <c r="NW28" s="387"/>
      <c r="NX28" s="387"/>
      <c r="NY28" s="387"/>
      <c r="NZ28" s="387"/>
      <c r="OA28" s="387"/>
      <c r="OB28" s="387"/>
      <c r="OC28" s="387"/>
      <c r="OD28" s="387"/>
      <c r="OE28" s="387"/>
      <c r="OF28" s="387"/>
      <c r="OG28" s="387"/>
      <c r="OH28" s="387"/>
      <c r="OI28" s="387"/>
      <c r="OJ28" s="387"/>
      <c r="OK28" s="387"/>
      <c r="OL28" s="387"/>
      <c r="OM28" s="387"/>
      <c r="ON28" s="387"/>
      <c r="OO28" s="387"/>
      <c r="OP28" s="387"/>
      <c r="OQ28" s="387"/>
      <c r="OT28" s="387"/>
      <c r="OU28" s="387"/>
      <c r="OV28" s="387"/>
      <c r="OW28" s="387"/>
      <c r="OX28" s="387"/>
      <c r="OY28" s="387"/>
      <c r="OZ28" s="387"/>
      <c r="PA28" s="387"/>
      <c r="PB28" s="387"/>
      <c r="PC28" s="387"/>
      <c r="PD28" s="387"/>
      <c r="PE28" s="387"/>
      <c r="PF28" s="387"/>
      <c r="PG28" s="387"/>
      <c r="PH28" s="387"/>
      <c r="PI28" s="387"/>
      <c r="PJ28" s="387"/>
      <c r="PK28" s="387"/>
      <c r="PL28" s="387"/>
      <c r="PQ28" s="387"/>
      <c r="PZ28" s="387"/>
      <c r="QA28" s="387"/>
      <c r="QB28" s="0" t="s">
        <v>886</v>
      </c>
      <c r="QD28" s="387"/>
      <c r="QE28" s="387"/>
      <c r="QF28" s="0" t="s">
        <v>886</v>
      </c>
      <c r="QH28" s="387"/>
      <c r="QI28" s="387"/>
      <c r="QJ28" s="0" t="s">
        <v>886</v>
      </c>
      <c r="QL28" s="387"/>
      <c r="QM28" s="387"/>
      <c r="QN28" s="0" t="s">
        <v>886</v>
      </c>
      <c r="QP28" s="387"/>
      <c r="QQ28" s="387"/>
      <c r="QR28" s="0" t="s">
        <v>886</v>
      </c>
      <c r="QT28" s="0" t="s">
        <v>884</v>
      </c>
      <c r="QU28" s="387" t="n">
        <v>0.225577771663666</v>
      </c>
      <c r="QV28" s="387" t="n">
        <v>0.226873621344566</v>
      </c>
      <c r="QW28" s="387" t="n">
        <v>0.225593701004982</v>
      </c>
      <c r="QX28" s="387" t="n">
        <v>0.221587538719177</v>
      </c>
      <c r="QY28" s="387" t="n">
        <v>0.231162548065186</v>
      </c>
      <c r="RB28" s="387"/>
      <c r="RC28" s="387"/>
      <c r="RD28" s="387"/>
      <c r="RE28" s="387"/>
      <c r="RF28" s="387" t="n">
        <v>0.216664850711823</v>
      </c>
      <c r="RG28" s="0" t="s">
        <v>884</v>
      </c>
      <c r="RJ28" s="387"/>
      <c r="RK28" s="387"/>
      <c r="RL28" s="387"/>
      <c r="RM28" s="387"/>
      <c r="RN28" s="387"/>
      <c r="RO28" s="0" t="s">
        <v>886</v>
      </c>
      <c r="RR28" s="387" t="n">
        <v>0.0163911432027817</v>
      </c>
      <c r="RS28" s="387" t="n">
        <v>0.000602441490627825</v>
      </c>
      <c r="RT28" s="387" t="n">
        <v>0.000576920225284994</v>
      </c>
      <c r="RU28" s="387" t="n">
        <v>0.0176411550492048</v>
      </c>
      <c r="RV28" s="387" t="n">
        <v>0.018323477357626</v>
      </c>
      <c r="RW28" s="0" t="s">
        <v>248</v>
      </c>
      <c r="SA28" s="387"/>
      <c r="SB28" s="387"/>
      <c r="SC28" s="387"/>
      <c r="SD28" s="387"/>
      <c r="SE28" s="387"/>
      <c r="SF28" s="0" t="s">
        <v>886</v>
      </c>
      <c r="SJ28" s="387" t="n">
        <v>0.00734113389626145</v>
      </c>
      <c r="SK28" s="387" t="n">
        <v>-0.000178169022547081</v>
      </c>
      <c r="SL28" s="387" t="n">
        <v>0.00964348949491978</v>
      </c>
      <c r="SM28" s="387" t="n">
        <v>0.0229396652430296</v>
      </c>
      <c r="SN28" s="387" t="n">
        <v>0.0165589395910501</v>
      </c>
      <c r="SO28" s="0" t="s">
        <v>248</v>
      </c>
      <c r="SQ28" s="387"/>
      <c r="SR28" s="0" t="s">
        <v>886</v>
      </c>
      <c r="ST28" s="387"/>
      <c r="SU28" s="0" t="s">
        <v>886</v>
      </c>
      <c r="SW28" s="387" t="n">
        <v>45887.3021264552</v>
      </c>
      <c r="SX28" s="0" t="s">
        <v>248</v>
      </c>
      <c r="TA28" s="387"/>
      <c r="TB28" s="387"/>
      <c r="TC28" s="387"/>
      <c r="TD28" s="387"/>
      <c r="TE28" s="387"/>
      <c r="TF28" s="0" t="s">
        <v>886</v>
      </c>
      <c r="TJ28" s="387"/>
      <c r="TK28" s="387"/>
      <c r="TL28" s="387"/>
      <c r="TM28" s="387"/>
      <c r="TN28" s="387" t="n">
        <v>0.248736917972565</v>
      </c>
      <c r="TO28" s="0" t="s">
        <v>884</v>
      </c>
      <c r="TP28" s="386"/>
      <c r="TQ28" s="386"/>
    </row>
    <row r="29" customFormat="false" ht="15.75" hidden="false" customHeight="false" outlineLevel="0" collapsed="false">
      <c r="A29" s="0" t="s">
        <v>895</v>
      </c>
      <c r="B29" s="18" t="s">
        <v>903</v>
      </c>
      <c r="C29" s="0" t="s">
        <v>904</v>
      </c>
      <c r="D29" s="387" t="n">
        <v>0.0429937690496445</v>
      </c>
      <c r="E29" s="0" t="s">
        <v>102</v>
      </c>
      <c r="F29" s="387" t="n">
        <v>0.0496703237295151</v>
      </c>
      <c r="G29" s="0" t="s">
        <v>316</v>
      </c>
      <c r="H29" s="387" t="n">
        <v>0.0432408154010773</v>
      </c>
      <c r="I29" s="0" t="s">
        <v>317</v>
      </c>
      <c r="J29" s="0" t="s">
        <v>884</v>
      </c>
      <c r="K29" s="387" t="n">
        <v>0.518386483192444</v>
      </c>
      <c r="L29" s="387"/>
      <c r="M29" s="0" t="s">
        <v>885</v>
      </c>
      <c r="N29" s="387"/>
      <c r="O29" s="0" t="s">
        <v>885</v>
      </c>
      <c r="P29" s="387"/>
      <c r="Q29" s="0" t="s">
        <v>885</v>
      </c>
      <c r="R29" s="387"/>
      <c r="S29" s="0" t="s">
        <v>885</v>
      </c>
      <c r="U29" s="0" t="s">
        <v>884</v>
      </c>
      <c r="V29" s="387" t="n">
        <v>0.50167715549469</v>
      </c>
      <c r="W29" s="387"/>
      <c r="X29" s="0" t="s">
        <v>885</v>
      </c>
      <c r="Y29" s="387"/>
      <c r="Z29" s="0" t="s">
        <v>885</v>
      </c>
      <c r="AA29" s="387"/>
      <c r="AB29" s="0" t="s">
        <v>885</v>
      </c>
      <c r="AC29" s="387"/>
      <c r="AD29" s="0" t="s">
        <v>885</v>
      </c>
      <c r="AF29" s="0" t="s">
        <v>317</v>
      </c>
      <c r="AG29" s="387" t="n">
        <v>0.342457354068756</v>
      </c>
      <c r="AH29" s="387"/>
      <c r="AI29" s="0" t="s">
        <v>885</v>
      </c>
      <c r="AJ29" s="387"/>
      <c r="AK29" s="0" t="s">
        <v>885</v>
      </c>
      <c r="AL29" s="387"/>
      <c r="AM29" s="0" t="s">
        <v>885</v>
      </c>
      <c r="AN29" s="387" t="n">
        <v>0.342457354068756</v>
      </c>
      <c r="AO29" s="0" t="s">
        <v>317</v>
      </c>
      <c r="AP29" s="0"/>
      <c r="AQ29" s="0" t="s">
        <v>102</v>
      </c>
      <c r="AR29" s="387" t="n">
        <v>1.69434678554535</v>
      </c>
      <c r="AS29" s="0" t="s">
        <v>318</v>
      </c>
      <c r="AT29" s="387" t="n">
        <v>3.72840642929077</v>
      </c>
      <c r="AU29" s="0" t="s">
        <v>317</v>
      </c>
      <c r="AV29" s="387" t="n">
        <v>4.67695236206055</v>
      </c>
      <c r="AW29" s="0"/>
      <c r="AX29" s="387" t="n">
        <v>3.33840608596802</v>
      </c>
      <c r="AY29" s="0" t="s">
        <v>104</v>
      </c>
      <c r="AZ29" s="0"/>
      <c r="BA29" s="0" t="s">
        <v>884</v>
      </c>
      <c r="BB29" s="387" t="n">
        <v>0.00982722453773022</v>
      </c>
      <c r="BC29" s="387" t="n">
        <v>0.0094302324578166</v>
      </c>
      <c r="BD29" s="387" t="n">
        <v>0.0095276664942503</v>
      </c>
      <c r="BE29" s="387" t="n">
        <v>0.00966089684516192</v>
      </c>
      <c r="BF29" s="387" t="n">
        <v>0.00966088753193617</v>
      </c>
      <c r="BH29" s="0" t="s">
        <v>318</v>
      </c>
      <c r="BI29" s="387" t="n">
        <v>0.00934594497084618</v>
      </c>
      <c r="BJ29" s="387" t="n">
        <v>0.00810547359287739</v>
      </c>
      <c r="BK29" s="387" t="n">
        <v>0.00730637554079294</v>
      </c>
      <c r="BL29" s="387" t="n">
        <v>0.00574999256059527</v>
      </c>
      <c r="BM29" s="387" t="n">
        <v>0.0049717859365046</v>
      </c>
      <c r="BO29" s="0" t="s">
        <v>317</v>
      </c>
      <c r="BP29" s="387" t="n">
        <v>0.00813161302357912</v>
      </c>
      <c r="BQ29" s="387" t="n">
        <v>0.0070469775237143</v>
      </c>
      <c r="BR29" s="387" t="n">
        <v>0.00613908376544714</v>
      </c>
      <c r="BS29" s="387" t="n">
        <v>0.00497179804369807</v>
      </c>
      <c r="BT29" s="387" t="n">
        <v>0.00497180595993996</v>
      </c>
      <c r="BV29" s="387" t="n">
        <v>1.35525441169739</v>
      </c>
      <c r="BW29" s="387" t="n">
        <v>1.84284234046936</v>
      </c>
      <c r="BX29" s="387" t="n">
        <v>2.20491981506348</v>
      </c>
      <c r="BY29" s="387" t="n">
        <v>2.53561997413635</v>
      </c>
      <c r="BZ29" s="387" t="n">
        <v>2.75017166137695</v>
      </c>
      <c r="CA29" s="0" t="s">
        <v>316</v>
      </c>
      <c r="CC29" s="387" t="n">
        <v>1.64780712127686</v>
      </c>
      <c r="CD29" s="387" t="n">
        <v>2.07263994216919</v>
      </c>
      <c r="CE29" s="387" t="n">
        <v>2.40333986282349</v>
      </c>
      <c r="CF29" s="387" t="n">
        <v>2.67596578598022</v>
      </c>
      <c r="CG29" s="387" t="n">
        <v>2.86148047447205</v>
      </c>
      <c r="CH29" s="0" t="s">
        <v>317</v>
      </c>
      <c r="CK29" s="387" t="n">
        <v>5.09999990463257</v>
      </c>
      <c r="CL29" s="0" t="s">
        <v>887</v>
      </c>
      <c r="CO29" s="0" t="s">
        <v>884</v>
      </c>
      <c r="CP29" s="387" t="n">
        <v>0.000248383177677169</v>
      </c>
      <c r="CQ29" s="387" t="n">
        <v>0.00667773466557264</v>
      </c>
      <c r="CR29" s="387" t="n">
        <v>0.00640422152355313</v>
      </c>
      <c r="CS29" s="387" t="n">
        <v>0.00482649356126785</v>
      </c>
      <c r="CT29" s="387" t="n">
        <v>0.00790462270379067</v>
      </c>
      <c r="CV29" s="0" t="s">
        <v>884</v>
      </c>
      <c r="CW29" s="387" t="n">
        <v>0.00774499960243702</v>
      </c>
      <c r="CX29" s="387" t="n">
        <v>0.0071666669100523</v>
      </c>
      <c r="CY29" s="387" t="n">
        <v>0.00690000038594008</v>
      </c>
      <c r="CZ29" s="387" t="n">
        <v>0.00619999971240759</v>
      </c>
      <c r="DA29" s="387" t="n">
        <v>0.000149999978020787</v>
      </c>
      <c r="DC29" s="0" t="s">
        <v>317</v>
      </c>
      <c r="DD29" s="387" t="n">
        <v>0.0511535555124283</v>
      </c>
      <c r="DE29" s="387" t="n">
        <v>0.0409843437373638</v>
      </c>
      <c r="DF29" s="387" t="n">
        <v>0.040163416415453</v>
      </c>
      <c r="DG29" s="387" t="n">
        <v>0.0336518622934818</v>
      </c>
      <c r="DH29" s="387" t="n">
        <v>0.000630226219072938</v>
      </c>
      <c r="DL29" s="387" t="n">
        <v>0.779929962158203</v>
      </c>
      <c r="DM29" s="0" t="s">
        <v>888</v>
      </c>
      <c r="DP29" s="387" t="n">
        <v>0.791360015869141</v>
      </c>
      <c r="DQ29" s="0" t="s">
        <v>888</v>
      </c>
      <c r="DT29" s="387" t="n">
        <v>0.768939971923828</v>
      </c>
      <c r="DU29" s="0" t="s">
        <v>888</v>
      </c>
      <c r="DW29" s="387" t="n">
        <v>0.0368385724723339</v>
      </c>
      <c r="DX29" s="387" t="n">
        <v>0.0553907975554466</v>
      </c>
      <c r="DY29" s="387" t="n">
        <v>0.0352118462324142</v>
      </c>
      <c r="DZ29" s="387" t="n">
        <v>0.000721053685992956</v>
      </c>
      <c r="EA29" s="387" t="n">
        <v>0.0575090385973454</v>
      </c>
      <c r="EB29" s="0" t="s">
        <v>104</v>
      </c>
      <c r="ED29" s="387" t="n">
        <v>0.03699054941535</v>
      </c>
      <c r="EE29" s="387" t="n">
        <v>0.0556053631007671</v>
      </c>
      <c r="EF29" s="387" t="n">
        <v>0.0355345904827118</v>
      </c>
      <c r="EG29" s="387" t="n">
        <v>0.0013556748162955</v>
      </c>
      <c r="EH29" s="387" t="n">
        <v>0.0578433200716972</v>
      </c>
      <c r="EI29" s="0" t="s">
        <v>248</v>
      </c>
      <c r="EK29" s="387" t="n">
        <v>0.59065592288971</v>
      </c>
      <c r="EL29" s="0" t="s">
        <v>248</v>
      </c>
      <c r="EO29" s="387" t="n">
        <v>0.0277643073350191</v>
      </c>
      <c r="EP29" s="387" t="n">
        <v>-0.012613876722753</v>
      </c>
      <c r="EQ29" s="387" t="n">
        <v>-0.0189863741397858</v>
      </c>
      <c r="ER29" s="387" t="n">
        <v>-0.0171771850436926</v>
      </c>
      <c r="ES29" s="387" t="n">
        <v>-0.0461458824574947</v>
      </c>
      <c r="ET29" s="0" t="s">
        <v>248</v>
      </c>
      <c r="FE29" s="387" t="n">
        <v>16395473</v>
      </c>
      <c r="FF29" s="387" t="n">
        <v>16945753</v>
      </c>
      <c r="FG29" s="387" t="n">
        <v>17519417</v>
      </c>
      <c r="FH29" s="387" t="n">
        <v>18121479</v>
      </c>
      <c r="FI29" s="387" t="n">
        <v>18758145</v>
      </c>
      <c r="FJ29" s="387" t="n">
        <v>19433602</v>
      </c>
      <c r="FK29" s="387" t="n">
        <v>20149901</v>
      </c>
      <c r="FL29" s="387" t="n">
        <v>20905363</v>
      </c>
      <c r="FM29" s="387" t="n">
        <v>21695634</v>
      </c>
      <c r="FN29" s="387" t="n">
        <v>22514281</v>
      </c>
      <c r="FO29" s="387" t="n">
        <v>23356246</v>
      </c>
      <c r="FP29" s="387" t="n">
        <v>24220661</v>
      </c>
      <c r="FQ29" s="387" t="n">
        <v>25107931</v>
      </c>
      <c r="FR29" s="387" t="n">
        <v>26015780</v>
      </c>
      <c r="FS29" s="387" t="n">
        <v>26941779</v>
      </c>
      <c r="FT29" s="387" t="n">
        <v>27884381</v>
      </c>
      <c r="FU29" s="387" t="n">
        <v>28842484</v>
      </c>
      <c r="FV29" s="387" t="n">
        <v>29816748</v>
      </c>
      <c r="FW29" s="387" t="n">
        <v>30809762</v>
      </c>
      <c r="FX29" s="387" t="n">
        <v>31825295</v>
      </c>
      <c r="FY29" s="387" t="n">
        <v>32866000</v>
      </c>
      <c r="FZ29" s="387" t="n">
        <v>33934000</v>
      </c>
      <c r="GA29" s="387" t="n">
        <v>35027000</v>
      </c>
      <c r="GB29" s="387" t="n">
        <v>36149000</v>
      </c>
      <c r="GC29" s="387" t="n">
        <v>37299000</v>
      </c>
      <c r="GD29" s="387" t="n">
        <v>38478000</v>
      </c>
      <c r="GE29" s="387" t="n">
        <v>39688000</v>
      </c>
      <c r="GF29" s="387" t="n">
        <v>40929000</v>
      </c>
      <c r="GG29" s="387" t="n">
        <v>42200000</v>
      </c>
      <c r="GH29" s="387" t="n">
        <v>43502000</v>
      </c>
      <c r="GI29" s="387" t="n">
        <v>44835000</v>
      </c>
      <c r="GJ29" s="387" t="n">
        <v>46198000</v>
      </c>
      <c r="GK29" s="387" t="n">
        <v>47593000</v>
      </c>
      <c r="GL29" s="387" t="n">
        <v>49017000</v>
      </c>
      <c r="GM29" s="387" t="n">
        <v>50471000</v>
      </c>
      <c r="GN29" s="387" t="n">
        <v>51953000</v>
      </c>
      <c r="GO29" s="387" t="n">
        <v>53462000</v>
      </c>
      <c r="GP29" s="387" t="n">
        <v>55000000</v>
      </c>
      <c r="GQ29" s="387" t="n">
        <v>56566000</v>
      </c>
      <c r="GR29" s="387" t="n">
        <v>58160000</v>
      </c>
      <c r="GS29" s="387" t="n">
        <v>59782000</v>
      </c>
      <c r="GT29" s="387" t="n">
        <v>61432000</v>
      </c>
      <c r="GU29" s="387" t="n">
        <v>63110000</v>
      </c>
      <c r="GV29" s="387" t="n">
        <v>64814000</v>
      </c>
      <c r="GW29" s="387" t="n">
        <v>66544000</v>
      </c>
      <c r="GX29" s="387" t="n">
        <v>68298000</v>
      </c>
      <c r="GY29" s="387" t="n">
        <v>70075000</v>
      </c>
      <c r="GZ29" s="387" t="n">
        <v>71877000</v>
      </c>
      <c r="HA29" s="387" t="n">
        <v>73701000</v>
      </c>
      <c r="HB29" s="387" t="n">
        <v>75549000</v>
      </c>
      <c r="HC29" s="387" t="n">
        <v>77420000</v>
      </c>
      <c r="HG29" s="387" t="n">
        <v>0.0337827280163765</v>
      </c>
      <c r="HH29" s="387" t="n">
        <v>0.0332208089530468</v>
      </c>
      <c r="HI29" s="387" t="n">
        <v>0.0327613390982151</v>
      </c>
      <c r="HJ29" s="387" t="n">
        <v>0.032429825514555</v>
      </c>
      <c r="HK29" s="387" t="n">
        <v>0.0321772731840611</v>
      </c>
      <c r="HL29" s="387" t="n">
        <v>0.0319787710905075</v>
      </c>
      <c r="HM29" s="387" t="n">
        <v>0.0317017324268818</v>
      </c>
      <c r="HN29" s="387" t="n">
        <v>0.0315300934016705</v>
      </c>
      <c r="HO29" s="387" t="n">
        <v>0.0313172303140163</v>
      </c>
      <c r="HP29" s="387" t="n">
        <v>0.0311201326549053</v>
      </c>
      <c r="HQ29" s="387" t="n">
        <v>0.0309622250497341</v>
      </c>
      <c r="HR29" s="387" t="n">
        <v>0.0307899825274944</v>
      </c>
      <c r="HS29" s="387" t="n">
        <v>0.0305813625454903</v>
      </c>
      <c r="HT29" s="387" t="n">
        <v>0.0303866937756538</v>
      </c>
      <c r="HU29" s="387" t="n">
        <v>0.0301821697503328</v>
      </c>
      <c r="HV29" s="387" t="n">
        <v>0.0299474224448204</v>
      </c>
      <c r="HW29" s="387" t="n">
        <v>0.0297491848468781</v>
      </c>
      <c r="HX29" s="387" t="n">
        <v>0.0294814854860306</v>
      </c>
      <c r="HY29" s="387" t="n">
        <v>0.0292317364364862</v>
      </c>
      <c r="HZ29" s="387" t="n">
        <v>0.028940549120307</v>
      </c>
      <c r="IA29" s="387" t="n">
        <v>0.0286316573619843</v>
      </c>
      <c r="IB29" s="387" t="n">
        <v>0.02836206369102</v>
      </c>
      <c r="IC29" s="387" t="n">
        <v>0.0280749127268791</v>
      </c>
      <c r="ID29" s="387" t="n">
        <v>0.0277897343039513</v>
      </c>
      <c r="IE29" s="387" t="n">
        <v>0.0275067798793316</v>
      </c>
      <c r="IF29" s="387" t="n">
        <v>0.027226259931922</v>
      </c>
      <c r="IG29" s="387" t="n">
        <v>0.0269483644515276</v>
      </c>
      <c r="IH29" s="387" t="n">
        <v>0.0266423933207989</v>
      </c>
      <c r="II29" s="387" t="n">
        <v>0.0263417530804873</v>
      </c>
      <c r="IJ29" s="387" t="n">
        <v>0.0260171014815569</v>
      </c>
      <c r="IK29" s="387" t="n">
        <v>0.0256856139749289</v>
      </c>
      <c r="IL29" s="387" t="n">
        <v>0.0253902282565832</v>
      </c>
      <c r="IM29" s="387" t="n">
        <v>0.0250600427389145</v>
      </c>
      <c r="IN29" s="387" t="n">
        <v>0.0247650854289532</v>
      </c>
      <c r="IO29" s="387" t="n">
        <v>0.0244636926800013</v>
      </c>
      <c r="IP29" s="0" t="s">
        <v>889</v>
      </c>
      <c r="IU29" s="0" t="s">
        <v>889</v>
      </c>
      <c r="IV29" s="387" t="n">
        <v>0.494586718442368</v>
      </c>
      <c r="IW29" s="387" t="n">
        <v>0.494629935107526</v>
      </c>
      <c r="IX29" s="387" t="n">
        <v>0.494665233513396</v>
      </c>
      <c r="IY29" s="387" t="n">
        <v>0.494695370662576</v>
      </c>
      <c r="IZ29" s="387" t="n">
        <v>0.49472524987118</v>
      </c>
      <c r="JA29" s="387" t="n">
        <v>0.494758638248797</v>
      </c>
      <c r="JB29" s="387" t="n">
        <v>0.494793790145116</v>
      </c>
      <c r="JC29" s="387" t="n">
        <v>0.494828354079984</v>
      </c>
      <c r="JD29" s="387" t="n">
        <v>0.494862074463889</v>
      </c>
      <c r="JE29" s="387" t="n">
        <v>0.49489422197199</v>
      </c>
      <c r="JF29" s="387" t="n">
        <v>0.494924687528441</v>
      </c>
      <c r="JG29" s="387" t="n">
        <v>0.494953322777355</v>
      </c>
      <c r="JH29" s="387" t="n">
        <v>0.494980149950354</v>
      </c>
      <c r="JI29" s="387" t="n">
        <v>0.495005359842125</v>
      </c>
      <c r="JJ29" s="387" t="n">
        <v>0.495028975565008</v>
      </c>
      <c r="JK29" s="387" t="n">
        <v>0.495051434148995</v>
      </c>
      <c r="JL29" s="387" t="n">
        <v>0.495072778304181</v>
      </c>
      <c r="JM29" s="387" t="n">
        <v>0.495092677732739</v>
      </c>
      <c r="JN29" s="387" t="n">
        <v>0.495111274229239</v>
      </c>
      <c r="JO29" s="387" t="n">
        <v>0.495128515829815</v>
      </c>
      <c r="JP29" s="387" t="n">
        <v>0.495144395810746</v>
      </c>
      <c r="JQ29" s="387" t="n">
        <v>0.495158745970142</v>
      </c>
      <c r="JR29" s="387" t="n">
        <v>0.495171661470997</v>
      </c>
      <c r="JS29" s="387" t="n">
        <v>0.495183364265321</v>
      </c>
      <c r="JT29" s="387" t="n">
        <v>0.495194032378001</v>
      </c>
      <c r="JU29" s="387" t="n">
        <v>0.495203971030424</v>
      </c>
      <c r="JV29" s="387" t="n">
        <v>0.495213018059317</v>
      </c>
      <c r="JW29" s="387" t="n">
        <v>0.495220929643334</v>
      </c>
      <c r="JX29" s="387" t="n">
        <v>0.495227288117369</v>
      </c>
      <c r="JY29" s="387" t="n">
        <v>0.495231692738408</v>
      </c>
      <c r="JZ29" s="387" t="n">
        <v>0.495233632012013</v>
      </c>
      <c r="KA29" s="387" t="n">
        <v>0.495233221849646</v>
      </c>
      <c r="KB29" s="387" t="n">
        <v>0.495230249650189</v>
      </c>
      <c r="KC29" s="387" t="n">
        <v>0.495224915380287</v>
      </c>
      <c r="KD29" s="387" t="n">
        <v>0.495217239563228</v>
      </c>
      <c r="KE29" s="387" t="n">
        <v>0.495207197125356</v>
      </c>
      <c r="KH29" s="0" t="s">
        <v>889</v>
      </c>
      <c r="KI29" s="387" t="n">
        <v>0.506151676177979</v>
      </c>
      <c r="KJ29" s="387" t="n">
        <v>0.506856262683868</v>
      </c>
      <c r="KK29" s="387" t="n">
        <v>0.50807785987854</v>
      </c>
      <c r="KL29" s="387" t="n">
        <v>0.50974702835083</v>
      </c>
      <c r="KM29" s="387" t="n">
        <v>0.511786341667175</v>
      </c>
      <c r="KN29" s="387" t="n">
        <v>0.514148354530335</v>
      </c>
      <c r="KO29" s="387" t="n">
        <v>0.516414225101471</v>
      </c>
      <c r="KP29" s="387" t="n">
        <v>0.518913984298706</v>
      </c>
      <c r="KQ29" s="387" t="n">
        <v>0.521563529968262</v>
      </c>
      <c r="KR29" s="387" t="n">
        <v>0.524437665939331</v>
      </c>
      <c r="KS29" s="387" t="n">
        <v>0.527470231056213</v>
      </c>
      <c r="KT29" s="387" t="n">
        <v>0.529857873916626</v>
      </c>
      <c r="KU29" s="387" t="n">
        <v>0.532483100891113</v>
      </c>
      <c r="KV29" s="387" t="n">
        <v>0.535236954689026</v>
      </c>
      <c r="KW29" s="387" t="n">
        <v>0.538044214248657</v>
      </c>
      <c r="KX29" s="387" t="n">
        <v>0.540827453136444</v>
      </c>
      <c r="KY29" s="387" t="n">
        <v>0.543097078800201</v>
      </c>
      <c r="KZ29" s="387" t="n">
        <v>0.545416355133057</v>
      </c>
      <c r="LA29" s="387" t="n">
        <v>0.547748744487763</v>
      </c>
      <c r="LB29" s="387" t="n">
        <v>0.550058424472809</v>
      </c>
      <c r="LC29" s="387" t="n">
        <v>0.552345395088196</v>
      </c>
      <c r="LD29" s="387" t="n">
        <v>0.554169297218323</v>
      </c>
      <c r="LE29" s="387" t="n">
        <v>0.556036353111267</v>
      </c>
      <c r="LF29" s="387" t="n">
        <v>0.558003067970276</v>
      </c>
      <c r="LG29" s="387" t="n">
        <v>0.56005847454071</v>
      </c>
      <c r="LH29" s="387" t="n">
        <v>0.562226116657257</v>
      </c>
      <c r="LI29" s="387" t="n">
        <v>0.56413596868515</v>
      </c>
      <c r="LJ29" s="387" t="n">
        <v>0.566154360771179</v>
      </c>
      <c r="LK29" s="387" t="n">
        <v>0.568303167819977</v>
      </c>
      <c r="LL29" s="387" t="n">
        <v>0.570554792881012</v>
      </c>
      <c r="LM29" s="387" t="n">
        <v>0.572886466979981</v>
      </c>
      <c r="LN29" s="387" t="n">
        <v>0.574884057044983</v>
      </c>
      <c r="LO29" s="387" t="n">
        <v>0.577041327953339</v>
      </c>
      <c r="LP29" s="387" t="n">
        <v>0.579313695430756</v>
      </c>
      <c r="LQ29" s="387" t="n">
        <v>0.581622540950775</v>
      </c>
      <c r="LR29" s="387" t="n">
        <v>0.583944737911224</v>
      </c>
      <c r="LT29" s="0" t="s">
        <v>889</v>
      </c>
      <c r="LU29" s="387" t="n">
        <v>0.493234664201736</v>
      </c>
      <c r="LV29" s="387" t="n">
        <v>0.493770718574524</v>
      </c>
      <c r="LW29" s="387" t="n">
        <v>0.494672656059265</v>
      </c>
      <c r="LX29" s="387" t="n">
        <v>0.495930820703506</v>
      </c>
      <c r="LY29" s="387" t="n">
        <v>0.497537076473236</v>
      </c>
      <c r="LZ29" s="387" t="n">
        <v>0.499482750892639</v>
      </c>
      <c r="MA29" s="387" t="n">
        <v>0.50141453742981</v>
      </c>
      <c r="MB29" s="387" t="n">
        <v>0.503554403781891</v>
      </c>
      <c r="MC29" s="387" t="n">
        <v>0.505906105041504</v>
      </c>
      <c r="MD29" s="387" t="n">
        <v>0.508619546890259</v>
      </c>
      <c r="ME29" s="387" t="n">
        <v>0.511642992496491</v>
      </c>
      <c r="MF29" s="387" t="n">
        <v>0.514286458492279</v>
      </c>
      <c r="MG29" s="387" t="n">
        <v>0.517286002635956</v>
      </c>
      <c r="MH29" s="387" t="n">
        <v>0.52037912607193</v>
      </c>
      <c r="MI29" s="387" t="n">
        <v>0.52335524559021</v>
      </c>
      <c r="MJ29" s="387" t="n">
        <v>0.526017606258392</v>
      </c>
      <c r="MK29" s="387" t="n">
        <v>0.52807480096817</v>
      </c>
      <c r="ML29" s="387" t="n">
        <v>0.529951870441437</v>
      </c>
      <c r="MM29" s="387" t="n">
        <v>0.531754314899445</v>
      </c>
      <c r="MN29" s="387" t="n">
        <v>0.533573746681213</v>
      </c>
      <c r="MO29" s="387" t="n">
        <v>0.53548401594162</v>
      </c>
      <c r="MP29" s="387" t="n">
        <v>0.537129163742065</v>
      </c>
      <c r="MQ29" s="387" t="n">
        <v>0.538909077644348</v>
      </c>
      <c r="MR29" s="387" t="n">
        <v>0.540784239768982</v>
      </c>
      <c r="MS29" s="387" t="n">
        <v>0.542692601680756</v>
      </c>
      <c r="MT29" s="387" t="n">
        <v>0.544628798961639</v>
      </c>
      <c r="MU29" s="387" t="n">
        <v>0.546376466751099</v>
      </c>
      <c r="MV29" s="387" t="n">
        <v>0.54815399646759</v>
      </c>
      <c r="MW29" s="387" t="n">
        <v>0.550020039081574</v>
      </c>
      <c r="MX29" s="387" t="n">
        <v>0.55193555355072</v>
      </c>
      <c r="MY29" s="387" t="n">
        <v>0.553925454616547</v>
      </c>
      <c r="MZ29" s="387" t="n">
        <v>0.555661797523499</v>
      </c>
      <c r="NA29" s="387" t="n">
        <v>0.557535767555237</v>
      </c>
      <c r="NB29" s="387" t="n">
        <v>0.559490382671356</v>
      </c>
      <c r="NC29" s="387" t="n">
        <v>0.561476647853851</v>
      </c>
      <c r="ND29" s="387" t="n">
        <v>0.56349778175354</v>
      </c>
      <c r="NG29" s="0" t="s">
        <v>889</v>
      </c>
      <c r="NH29" s="387" t="n">
        <v>0.401407897472382</v>
      </c>
      <c r="NI29" s="387" t="n">
        <v>0.401952862739563</v>
      </c>
      <c r="NJ29" s="387" t="n">
        <v>0.402803927659988</v>
      </c>
      <c r="NK29" s="387" t="n">
        <v>0.403904795646668</v>
      </c>
      <c r="NL29" s="387" t="n">
        <v>0.405196845531464</v>
      </c>
      <c r="NM29" s="387" t="n">
        <v>0.406651258468628</v>
      </c>
      <c r="NN29" s="387" t="n">
        <v>0.407968401908875</v>
      </c>
      <c r="NO29" s="387" t="n">
        <v>0.409427016973496</v>
      </c>
      <c r="NP29" s="387" t="n">
        <v>0.411021053791046</v>
      </c>
      <c r="NQ29" s="387" t="n">
        <v>0.412960141897202</v>
      </c>
      <c r="NR29" s="387" t="n">
        <v>0.415328234434128</v>
      </c>
      <c r="NS29" s="387" t="n">
        <v>0.417330175638199</v>
      </c>
      <c r="NT29" s="387" t="n">
        <v>0.419726848602295</v>
      </c>
      <c r="NU29" s="387" t="n">
        <v>0.42241707444191</v>
      </c>
      <c r="NV29" s="387" t="n">
        <v>0.425405740737915</v>
      </c>
      <c r="NW29" s="387" t="n">
        <v>0.428571432828903</v>
      </c>
      <c r="NX29" s="387" t="n">
        <v>0.431468904018402</v>
      </c>
      <c r="NY29" s="387" t="n">
        <v>0.434580713510513</v>
      </c>
      <c r="NZ29" s="387" t="n">
        <v>0.437786877155304</v>
      </c>
      <c r="OA29" s="387" t="n">
        <v>0.440886855125427</v>
      </c>
      <c r="OB29" s="387" t="n">
        <v>0.443843483924866</v>
      </c>
      <c r="OC29" s="387" t="n">
        <v>0.446260899305344</v>
      </c>
      <c r="OD29" s="387" t="n">
        <v>0.44858181476593</v>
      </c>
      <c r="OE29" s="387" t="n">
        <v>0.450924575328827</v>
      </c>
      <c r="OF29" s="387" t="n">
        <v>0.453266859054565</v>
      </c>
      <c r="OG29" s="387" t="n">
        <v>0.455689013004303</v>
      </c>
      <c r="OH29" s="387" t="n">
        <v>0.457855850458145</v>
      </c>
      <c r="OI29" s="387" t="n">
        <v>0.460101395845413</v>
      </c>
      <c r="OJ29" s="387" t="n">
        <v>0.462415516376495</v>
      </c>
      <c r="OK29" s="387" t="n">
        <v>0.464850336313248</v>
      </c>
      <c r="OL29" s="387" t="n">
        <v>0.467348963022232</v>
      </c>
      <c r="OM29" s="387" t="n">
        <v>0.469554036855698</v>
      </c>
      <c r="ON29" s="387" t="n">
        <v>0.471903383731842</v>
      </c>
      <c r="OO29" s="387" t="n">
        <v>0.474362641572952</v>
      </c>
      <c r="OP29" s="387" t="n">
        <v>0.476909011602402</v>
      </c>
      <c r="OQ29" s="387" t="n">
        <v>0.47950142621994</v>
      </c>
      <c r="OT29" s="387" t="n">
        <v>0.780279998779297</v>
      </c>
      <c r="OU29" s="387" t="n">
        <v>0.779169998168945</v>
      </c>
      <c r="OV29" s="387" t="n">
        <v>0.778519973754883</v>
      </c>
      <c r="OW29" s="387" t="n">
        <v>0.777539978027344</v>
      </c>
      <c r="OX29" s="387" t="n">
        <v>0.776559982299805</v>
      </c>
      <c r="OY29" s="387" t="n">
        <v>0.776760025024414</v>
      </c>
      <c r="OZ29" s="387" t="n">
        <v>0.77681999206543</v>
      </c>
      <c r="PA29" s="387" t="n">
        <v>0.777040023803711</v>
      </c>
      <c r="PB29" s="387" t="n">
        <v>0.777880020141602</v>
      </c>
      <c r="PC29" s="387" t="n">
        <v>0.77838996887207</v>
      </c>
      <c r="PD29" s="387" t="n">
        <v>0.779570007324219</v>
      </c>
      <c r="PE29" s="387" t="n">
        <v>0.780139999389648</v>
      </c>
      <c r="PF29" s="387" t="n">
        <v>0.780660018920898</v>
      </c>
      <c r="PG29" s="387" t="n">
        <v>0.780849990844727</v>
      </c>
      <c r="PH29" s="387" t="n">
        <v>0.780930023193359</v>
      </c>
      <c r="PI29" s="387" t="n">
        <v>0.781159973144531</v>
      </c>
      <c r="PJ29" s="387" t="n">
        <v>0.780859985351563</v>
      </c>
      <c r="PK29" s="387" t="n">
        <v>0.780339965820313</v>
      </c>
      <c r="PL29" s="387" t="n">
        <v>0.779929962158203</v>
      </c>
      <c r="PQ29" s="387" t="n">
        <v>-0.000525554816704243</v>
      </c>
      <c r="PZ29" s="387" t="n">
        <v>0.513</v>
      </c>
      <c r="QA29" s="387" t="n">
        <v>2018</v>
      </c>
      <c r="QB29" s="0" t="s">
        <v>248</v>
      </c>
      <c r="QD29" s="387" t="n">
        <v>0.518</v>
      </c>
      <c r="QE29" s="387" t="n">
        <v>2018</v>
      </c>
      <c r="QF29" s="0" t="s">
        <v>248</v>
      </c>
      <c r="QH29" s="387" t="n">
        <v>0.732</v>
      </c>
      <c r="QI29" s="387" t="n">
        <v>2018</v>
      </c>
      <c r="QJ29" s="0" t="s">
        <v>248</v>
      </c>
      <c r="QL29" s="387" t="n">
        <v>0.893</v>
      </c>
      <c r="QM29" s="387" t="n">
        <v>2018</v>
      </c>
      <c r="QN29" s="0" t="s">
        <v>248</v>
      </c>
      <c r="QP29" s="387" t="n">
        <v>0.323</v>
      </c>
      <c r="QQ29" s="387" t="n">
        <v>2018</v>
      </c>
      <c r="QR29" s="0" t="s">
        <v>248</v>
      </c>
      <c r="QT29" s="0" t="s">
        <v>104</v>
      </c>
      <c r="QU29" s="387" t="n">
        <v>0.291769653558731</v>
      </c>
      <c r="QV29" s="387" t="n">
        <v>0.317412823438644</v>
      </c>
      <c r="QW29" s="387" t="n">
        <v>0.304254651069641</v>
      </c>
      <c r="QX29" s="387" t="n">
        <v>0.275301903486252</v>
      </c>
      <c r="QY29" s="387" t="n">
        <v>0.261466026306152</v>
      </c>
      <c r="RB29" s="387" t="n">
        <v>0.276824653148651</v>
      </c>
      <c r="RC29" s="387" t="n">
        <v>0.269082218408585</v>
      </c>
      <c r="RD29" s="387" t="n">
        <v>0.255340993404388</v>
      </c>
      <c r="RE29" s="387" t="n">
        <v>0.237149581313133</v>
      </c>
      <c r="RF29" s="387" t="n">
        <v>0.254715204238892</v>
      </c>
      <c r="RG29" s="0" t="s">
        <v>884</v>
      </c>
      <c r="RJ29" s="387" t="n">
        <v>0.0618224069476128</v>
      </c>
      <c r="RK29" s="387" t="n">
        <v>0.0468184761703014</v>
      </c>
      <c r="RL29" s="387" t="n">
        <v>0.0207461342215538</v>
      </c>
      <c r="RM29" s="387" t="n">
        <v>-0.00943846069276333</v>
      </c>
      <c r="RN29" s="387" t="n">
        <v>-0.00873195100575686</v>
      </c>
      <c r="RO29" s="0" t="s">
        <v>104</v>
      </c>
      <c r="RR29" s="387" t="n">
        <v>0.0518759712576866</v>
      </c>
      <c r="RS29" s="387" t="n">
        <v>0.0469829365611076</v>
      </c>
      <c r="RT29" s="387" t="n">
        <v>0.0209926478564739</v>
      </c>
      <c r="RU29" s="387" t="n">
        <v>-0.00894533656537533</v>
      </c>
      <c r="RV29" s="387" t="n">
        <v>-0.00626603374257684</v>
      </c>
      <c r="RW29" s="0" t="s">
        <v>248</v>
      </c>
      <c r="SA29" s="387" t="n">
        <v>0.029369754716754</v>
      </c>
      <c r="SB29" s="387" t="n">
        <v>0.0133710186928511</v>
      </c>
      <c r="SC29" s="387" t="n">
        <v>-0.0146421259269118</v>
      </c>
      <c r="SD29" s="387" t="n">
        <v>-0.042755089700222</v>
      </c>
      <c r="SE29" s="387" t="n">
        <v>-0.041161771863699</v>
      </c>
      <c r="SF29" s="0" t="s">
        <v>104</v>
      </c>
      <c r="SJ29" s="387" t="n">
        <v>0.0170745626091957</v>
      </c>
      <c r="SK29" s="387" t="n">
        <v>0.011740711517632</v>
      </c>
      <c r="SL29" s="387" t="n">
        <v>-0.0136185111477971</v>
      </c>
      <c r="SM29" s="387" t="n">
        <v>-0.0422619767487049</v>
      </c>
      <c r="SN29" s="387" t="n">
        <v>-0.0386958606541157</v>
      </c>
      <c r="SO29" s="0" t="s">
        <v>248</v>
      </c>
      <c r="SQ29" s="387" t="n">
        <v>2960</v>
      </c>
      <c r="SR29" s="0" t="s">
        <v>248</v>
      </c>
      <c r="ST29" s="387" t="n">
        <v>3461.39721679688</v>
      </c>
      <c r="SU29" s="0" t="s">
        <v>104</v>
      </c>
      <c r="SW29" s="387" t="n">
        <v>3111.15769874335</v>
      </c>
      <c r="SX29" s="0" t="s">
        <v>248</v>
      </c>
      <c r="TA29" s="387" t="n">
        <v>0.328608214855194</v>
      </c>
      <c r="TB29" s="387" t="n">
        <v>0.372803628444672</v>
      </c>
      <c r="TC29" s="387" t="n">
        <v>0.339466482400894</v>
      </c>
      <c r="TD29" s="387" t="n">
        <v>0.276022970676422</v>
      </c>
      <c r="TE29" s="387" t="n">
        <v>0.318975061178207</v>
      </c>
      <c r="TF29" s="0" t="s">
        <v>104</v>
      </c>
      <c r="TJ29" s="387" t="n">
        <v>0.31271767616272</v>
      </c>
      <c r="TK29" s="387" t="n">
        <v>0.324527740478516</v>
      </c>
      <c r="TL29" s="387" t="n">
        <v>0.288396835327148</v>
      </c>
      <c r="TM29" s="387" t="n">
        <v>0.224383339285851</v>
      </c>
      <c r="TN29" s="387" t="n">
        <v>0.213597610592842</v>
      </c>
      <c r="TO29" s="0" t="s">
        <v>248</v>
      </c>
      <c r="TP29" s="386"/>
      <c r="TQ29" s="386"/>
    </row>
    <row r="30" customFormat="false" ht="15.75" hidden="false" customHeight="false" outlineLevel="0" collapsed="false">
      <c r="A30" s="0" t="s">
        <v>900</v>
      </c>
      <c r="B30" s="18" t="s">
        <v>905</v>
      </c>
      <c r="C30" s="0" t="s">
        <v>906</v>
      </c>
      <c r="D30" s="387" t="n">
        <v>0.034228503704071</v>
      </c>
      <c r="E30" s="0" t="s">
        <v>102</v>
      </c>
      <c r="F30" s="387" t="n">
        <v>0.0321362279355526</v>
      </c>
      <c r="G30" s="0" t="s">
        <v>316</v>
      </c>
      <c r="H30" s="387" t="n">
        <v>0.0327431336045265</v>
      </c>
      <c r="I30" s="0" t="s">
        <v>317</v>
      </c>
      <c r="J30" s="0" t="s">
        <v>884</v>
      </c>
      <c r="K30" s="387" t="n">
        <v>0.554487764835358</v>
      </c>
      <c r="L30" s="387"/>
      <c r="M30" s="0" t="s">
        <v>885</v>
      </c>
      <c r="N30" s="387"/>
      <c r="O30" s="0" t="s">
        <v>885</v>
      </c>
      <c r="P30" s="387"/>
      <c r="Q30" s="0" t="s">
        <v>885</v>
      </c>
      <c r="R30" s="387"/>
      <c r="S30" s="0" t="s">
        <v>885</v>
      </c>
      <c r="U30" s="0" t="s">
        <v>884</v>
      </c>
      <c r="V30" s="387" t="n">
        <v>0.552265286445618</v>
      </c>
      <c r="W30" s="387"/>
      <c r="X30" s="0" t="s">
        <v>885</v>
      </c>
      <c r="Y30" s="387"/>
      <c r="Z30" s="0" t="s">
        <v>885</v>
      </c>
      <c r="AA30" s="387"/>
      <c r="AB30" s="0" t="s">
        <v>885</v>
      </c>
      <c r="AC30" s="387"/>
      <c r="AD30" s="0" t="s">
        <v>885</v>
      </c>
      <c r="AF30" s="0" t="s">
        <v>884</v>
      </c>
      <c r="AG30" s="387" t="n">
        <v>0.550330102443695</v>
      </c>
      <c r="AH30" s="387"/>
      <c r="AI30" s="0" t="s">
        <v>885</v>
      </c>
      <c r="AJ30" s="387"/>
      <c r="AK30" s="0" t="s">
        <v>885</v>
      </c>
      <c r="AL30" s="387"/>
      <c r="AM30" s="0" t="s">
        <v>885</v>
      </c>
      <c r="AN30" s="387"/>
      <c r="AO30" s="0" t="s">
        <v>885</v>
      </c>
      <c r="AP30" s="0"/>
      <c r="AQ30" s="0" t="s">
        <v>102</v>
      </c>
      <c r="AR30" s="387" t="n">
        <v>3.08833432197571</v>
      </c>
      <c r="AS30" s="0" t="s">
        <v>318</v>
      </c>
      <c r="AT30" s="387" t="n">
        <v>6.21553230285645</v>
      </c>
      <c r="AU30" s="0" t="s">
        <v>317</v>
      </c>
      <c r="AV30" s="387" t="n">
        <v>6.42557287216187</v>
      </c>
      <c r="AW30" s="0"/>
      <c r="AX30" s="387" t="n">
        <v>2.97744178771973</v>
      </c>
      <c r="AY30" s="0" t="s">
        <v>884</v>
      </c>
      <c r="AZ30" s="0"/>
      <c r="BA30" s="0" t="s">
        <v>884</v>
      </c>
      <c r="BB30" s="387" t="n">
        <v>0.00546333892270923</v>
      </c>
      <c r="BC30" s="387" t="n">
        <v>0.00487412232905626</v>
      </c>
      <c r="BD30" s="387" t="n">
        <v>0.00473871733993292</v>
      </c>
      <c r="BE30" s="387" t="n">
        <v>0.00403207121416926</v>
      </c>
      <c r="BF30" s="387" t="n">
        <v>0.00403205817565322</v>
      </c>
      <c r="BH30" s="0" t="s">
        <v>884</v>
      </c>
      <c r="BI30" s="387" t="n">
        <v>0.00661692675203085</v>
      </c>
      <c r="BJ30" s="387" t="n">
        <v>0.00601945864036679</v>
      </c>
      <c r="BK30" s="387" t="n">
        <v>0.00578104332089424</v>
      </c>
      <c r="BL30" s="387" t="n">
        <v>0.00569337932392955</v>
      </c>
      <c r="BM30" s="387" t="n">
        <v>0.0057845008559525</v>
      </c>
      <c r="BO30" s="0" t="s">
        <v>884</v>
      </c>
      <c r="BP30" s="387" t="n">
        <v>0.00602822098881006</v>
      </c>
      <c r="BQ30" s="387" t="n">
        <v>0.00574385747313499</v>
      </c>
      <c r="BR30" s="387" t="n">
        <v>0.00573226762935519</v>
      </c>
      <c r="BS30" s="387" t="n">
        <v>0.00582337379455566</v>
      </c>
      <c r="BT30" s="387" t="n">
        <v>0.0055761244148016</v>
      </c>
      <c r="BV30" s="387"/>
      <c r="BW30" s="387"/>
      <c r="BX30" s="387"/>
      <c r="BY30" s="387"/>
      <c r="BZ30" s="387"/>
      <c r="CA30" s="0" t="s">
        <v>886</v>
      </c>
      <c r="CC30" s="387"/>
      <c r="CD30" s="387"/>
      <c r="CE30" s="387"/>
      <c r="CF30" s="387"/>
      <c r="CG30" s="387"/>
      <c r="CH30" s="0" t="s">
        <v>886</v>
      </c>
      <c r="CK30" s="387" t="n">
        <v>9.19999980926514</v>
      </c>
      <c r="CL30" s="0" t="s">
        <v>887</v>
      </c>
      <c r="CO30" s="0" t="s">
        <v>884</v>
      </c>
      <c r="CP30" s="387" t="n">
        <v>0.00266850809566677</v>
      </c>
      <c r="CQ30" s="387" t="n">
        <v>0.00324820238165557</v>
      </c>
      <c r="CR30" s="387" t="n">
        <v>-2.62276735156775E-005</v>
      </c>
      <c r="CS30" s="387" t="n">
        <v>-0.00549570564180613</v>
      </c>
      <c r="CT30" s="387" t="n">
        <v>0.0107991974800825</v>
      </c>
      <c r="CV30" s="0" t="s">
        <v>884</v>
      </c>
      <c r="CW30" s="387" t="n">
        <v>0.0037750001065433</v>
      </c>
      <c r="CX30" s="387" t="n">
        <v>0.00313333328813314</v>
      </c>
      <c r="CY30" s="387" t="n">
        <v>-5.00001187901944E-005</v>
      </c>
      <c r="CZ30" s="387" t="n">
        <v>0.00189999991562217</v>
      </c>
      <c r="DA30" s="387" t="n">
        <v>0.0020000000949949</v>
      </c>
      <c r="DC30" s="0" t="s">
        <v>884</v>
      </c>
      <c r="DD30" s="387" t="n">
        <v>0.00354777090251446</v>
      </c>
      <c r="DE30" s="387" t="n">
        <v>0.00289799948222935</v>
      </c>
      <c r="DF30" s="387" t="n">
        <v>-0.00122297729831189</v>
      </c>
      <c r="DG30" s="387" t="n">
        <v>0.00519620673730969</v>
      </c>
      <c r="DH30" s="387" t="n">
        <v>0.00750134838744998</v>
      </c>
      <c r="DL30" s="387"/>
      <c r="DM30" s="0" t="s">
        <v>886</v>
      </c>
      <c r="DP30" s="387"/>
      <c r="DQ30" s="0" t="s">
        <v>886</v>
      </c>
      <c r="DT30" s="387"/>
      <c r="DU30" s="0" t="s">
        <v>886</v>
      </c>
      <c r="DW30" s="387"/>
      <c r="DX30" s="387"/>
      <c r="DY30" s="387"/>
      <c r="DZ30" s="387"/>
      <c r="EA30" s="387"/>
      <c r="EB30" s="0" t="s">
        <v>886</v>
      </c>
      <c r="ED30" s="387" t="n">
        <v>-0.121213629841805</v>
      </c>
      <c r="EE30" s="387" t="n">
        <v>-0.130905091762543</v>
      </c>
      <c r="EF30" s="387" t="n">
        <v>-0.0799524337053299</v>
      </c>
      <c r="EG30" s="387" t="n">
        <v>-0.0403194688260555</v>
      </c>
      <c r="EH30" s="387"/>
      <c r="EI30" s="0" t="s">
        <v>248</v>
      </c>
      <c r="EK30" s="387"/>
      <c r="EL30" s="0" t="s">
        <v>886</v>
      </c>
      <c r="EO30" s="387" t="n">
        <v>0.116541266441345</v>
      </c>
      <c r="EP30" s="387" t="n">
        <v>0.11954603344202</v>
      </c>
      <c r="EQ30" s="387" t="n">
        <v>0.0828055888414383</v>
      </c>
      <c r="ER30" s="387" t="n">
        <v>0.0856242030858994</v>
      </c>
      <c r="ES30" s="387" t="n">
        <v>0.0839168354868889</v>
      </c>
      <c r="ET30" s="0" t="s">
        <v>248</v>
      </c>
      <c r="FE30" s="387" t="n">
        <v>76016</v>
      </c>
      <c r="FF30" s="387" t="n">
        <v>77212</v>
      </c>
      <c r="FG30" s="387" t="n">
        <v>78295</v>
      </c>
      <c r="FH30" s="387" t="n">
        <v>79300</v>
      </c>
      <c r="FI30" s="387" t="n">
        <v>80336</v>
      </c>
      <c r="FJ30" s="387" t="n">
        <v>81465</v>
      </c>
      <c r="FK30" s="387" t="n">
        <v>82704</v>
      </c>
      <c r="FL30" s="387" t="n">
        <v>84026</v>
      </c>
      <c r="FM30" s="387" t="n">
        <v>85397</v>
      </c>
      <c r="FN30" s="387" t="n">
        <v>86746</v>
      </c>
      <c r="FO30" s="387" t="n">
        <v>88028</v>
      </c>
      <c r="FP30" s="387" t="n">
        <v>89253</v>
      </c>
      <c r="FQ30" s="387" t="n">
        <v>90409</v>
      </c>
      <c r="FR30" s="387" t="n">
        <v>91516</v>
      </c>
      <c r="FS30" s="387" t="n">
        <v>92562</v>
      </c>
      <c r="FT30" s="387" t="n">
        <v>93566</v>
      </c>
      <c r="FU30" s="387" t="n">
        <v>94527</v>
      </c>
      <c r="FV30" s="387" t="n">
        <v>95426</v>
      </c>
      <c r="FW30" s="387" t="n">
        <v>96286</v>
      </c>
      <c r="FX30" s="387" t="n">
        <v>97118</v>
      </c>
      <c r="FY30" s="387" t="n">
        <v>98000</v>
      </c>
      <c r="FZ30" s="387" t="n">
        <v>99000</v>
      </c>
      <c r="GA30" s="387" t="n">
        <v>100000</v>
      </c>
      <c r="GB30" s="387" t="n">
        <v>100000</v>
      </c>
      <c r="GC30" s="387" t="n">
        <v>101000</v>
      </c>
      <c r="GD30" s="387" t="n">
        <v>102000</v>
      </c>
      <c r="GE30" s="387" t="n">
        <v>102000</v>
      </c>
      <c r="GF30" s="387" t="n">
        <v>103000</v>
      </c>
      <c r="GG30" s="387" t="n">
        <v>104000</v>
      </c>
      <c r="GH30" s="387" t="n">
        <v>104000</v>
      </c>
      <c r="GI30" s="387" t="n">
        <v>105000</v>
      </c>
      <c r="GJ30" s="387" t="n">
        <v>105000</v>
      </c>
      <c r="GK30" s="387" t="n">
        <v>106000</v>
      </c>
      <c r="GL30" s="387" t="n">
        <v>106000</v>
      </c>
      <c r="GM30" s="387" t="n">
        <v>107000</v>
      </c>
      <c r="GN30" s="387" t="n">
        <v>107000</v>
      </c>
      <c r="GO30" s="387" t="n">
        <v>108000</v>
      </c>
      <c r="GP30" s="387" t="n">
        <v>108000</v>
      </c>
      <c r="GQ30" s="387" t="n">
        <v>108000</v>
      </c>
      <c r="GR30" s="387" t="n">
        <v>109000</v>
      </c>
      <c r="GS30" s="387" t="n">
        <v>109000</v>
      </c>
      <c r="GT30" s="387" t="n">
        <v>109000</v>
      </c>
      <c r="GU30" s="387" t="n">
        <v>110000</v>
      </c>
      <c r="GV30" s="387" t="n">
        <v>110000</v>
      </c>
      <c r="GW30" s="387" t="n">
        <v>110000</v>
      </c>
      <c r="GX30" s="387" t="n">
        <v>110000</v>
      </c>
      <c r="GY30" s="387" t="n">
        <v>110000</v>
      </c>
      <c r="GZ30" s="387" t="n">
        <v>111000</v>
      </c>
      <c r="HA30" s="387" t="n">
        <v>111000</v>
      </c>
      <c r="HB30" s="387" t="n">
        <v>111000</v>
      </c>
      <c r="HC30" s="387" t="n">
        <v>111000</v>
      </c>
      <c r="HG30" s="387" t="n">
        <v>0.0102184386923909</v>
      </c>
      <c r="HH30" s="387" t="n">
        <v>0.00946556963026524</v>
      </c>
      <c r="HI30" s="387" t="n">
        <v>0.00897185131907463</v>
      </c>
      <c r="HJ30" s="387" t="n">
        <v>0.00860380474478006</v>
      </c>
      <c r="HK30" s="387" t="n">
        <v>0.00904074497520924</v>
      </c>
      <c r="HL30" s="387" t="n">
        <v>0.0101523716002703</v>
      </c>
      <c r="HM30" s="387" t="n">
        <v>0.0100503358989954</v>
      </c>
      <c r="HN30" s="387" t="n">
        <v>0</v>
      </c>
      <c r="HO30" s="387" t="n">
        <v>0.00995033048093319</v>
      </c>
      <c r="HP30" s="387" t="n">
        <v>0.00985229667276144</v>
      </c>
      <c r="HQ30" s="387" t="n">
        <v>0</v>
      </c>
      <c r="HR30" s="387" t="n">
        <v>0.00975617486983538</v>
      </c>
      <c r="HS30" s="387" t="n">
        <v>0.00966191105544567</v>
      </c>
      <c r="HT30" s="387" t="n">
        <v>0</v>
      </c>
      <c r="HU30" s="387" t="n">
        <v>0.009569451212883</v>
      </c>
      <c r="HV30" s="387" t="n">
        <v>0</v>
      </c>
      <c r="HW30" s="387" t="n">
        <v>0.00947874411940575</v>
      </c>
      <c r="HX30" s="387" t="n">
        <v>0</v>
      </c>
      <c r="HY30" s="387" t="n">
        <v>0.00938974041491747</v>
      </c>
      <c r="HZ30" s="387" t="n">
        <v>0</v>
      </c>
      <c r="IA30" s="387" t="n">
        <v>0.00930239260196686</v>
      </c>
      <c r="IB30" s="387" t="n">
        <v>0</v>
      </c>
      <c r="IC30" s="387" t="n">
        <v>0</v>
      </c>
      <c r="ID30" s="387" t="n">
        <v>0.00921665504574776</v>
      </c>
      <c r="IE30" s="387" t="n">
        <v>0</v>
      </c>
      <c r="IF30" s="387" t="n">
        <v>0</v>
      </c>
      <c r="IG30" s="387" t="n">
        <v>0.00913248397409916</v>
      </c>
      <c r="IH30" s="387" t="n">
        <v>0</v>
      </c>
      <c r="II30" s="387" t="n">
        <v>0</v>
      </c>
      <c r="IJ30" s="387" t="n">
        <v>0</v>
      </c>
      <c r="IK30" s="387" t="n">
        <v>0</v>
      </c>
      <c r="IL30" s="387" t="n">
        <v>0.00904983561486006</v>
      </c>
      <c r="IM30" s="387" t="n">
        <v>0</v>
      </c>
      <c r="IN30" s="387" t="n">
        <v>0</v>
      </c>
      <c r="IO30" s="387" t="n">
        <v>0</v>
      </c>
      <c r="IP30" s="0" t="s">
        <v>889</v>
      </c>
      <c r="IU30" s="0" t="s">
        <v>889</v>
      </c>
      <c r="IV30" s="387" t="n">
        <v>0.481217471225059</v>
      </c>
      <c r="IW30" s="387" t="n">
        <v>0.481570038087177</v>
      </c>
      <c r="IX30" s="387" t="n">
        <v>0.481907257008122</v>
      </c>
      <c r="IY30" s="387" t="n">
        <v>0.482115037078582</v>
      </c>
      <c r="IZ30" s="387" t="n">
        <v>0.482428049219997</v>
      </c>
      <c r="JA30" s="387" t="n">
        <v>0.482691365084552</v>
      </c>
      <c r="JB30" s="387" t="n">
        <v>0.482922777732761</v>
      </c>
      <c r="JC30" s="387" t="n">
        <v>0.483151600422089</v>
      </c>
      <c r="JD30" s="387" t="n">
        <v>0.483355273655657</v>
      </c>
      <c r="JE30" s="387" t="n">
        <v>0.483586758533302</v>
      </c>
      <c r="JF30" s="387" t="n">
        <v>0.483734602188382</v>
      </c>
      <c r="JG30" s="387" t="n">
        <v>0.483926095193453</v>
      </c>
      <c r="JH30" s="387" t="n">
        <v>0.484112276480348</v>
      </c>
      <c r="JI30" s="387" t="n">
        <v>0.484294683241554</v>
      </c>
      <c r="JJ30" s="387" t="n">
        <v>0.484410653678741</v>
      </c>
      <c r="JK30" s="387" t="n">
        <v>0.484622206963637</v>
      </c>
      <c r="JL30" s="387" t="n">
        <v>0.48470273500868</v>
      </c>
      <c r="JM30" s="387" t="n">
        <v>0.484880811895209</v>
      </c>
      <c r="JN30" s="387" t="n">
        <v>0.485057514472596</v>
      </c>
      <c r="JO30" s="387" t="n">
        <v>0.485191596874561</v>
      </c>
      <c r="JP30" s="387" t="n">
        <v>0.485367854014054</v>
      </c>
      <c r="JQ30" s="387" t="n">
        <v>0.485519290589164</v>
      </c>
      <c r="JR30" s="387" t="n">
        <v>0.485711378165099</v>
      </c>
      <c r="JS30" s="387" t="n">
        <v>0.485882374638069</v>
      </c>
      <c r="JT30" s="387" t="n">
        <v>0.486049953576452</v>
      </c>
      <c r="JU30" s="387" t="n">
        <v>0.486299423374861</v>
      </c>
      <c r="JV30" s="387" t="n">
        <v>0.486517871021423</v>
      </c>
      <c r="JW30" s="387" t="n">
        <v>0.486737690862324</v>
      </c>
      <c r="JX30" s="387" t="n">
        <v>0.486956363437767</v>
      </c>
      <c r="JY30" s="387" t="n">
        <v>0.487258455752092</v>
      </c>
      <c r="JZ30" s="387" t="n">
        <v>0.487531285139106</v>
      </c>
      <c r="KA30" s="387" t="n">
        <v>0.487816803846467</v>
      </c>
      <c r="KB30" s="387" t="n">
        <v>0.488072199815522</v>
      </c>
      <c r="KC30" s="387" t="n">
        <v>0.488388897419454</v>
      </c>
      <c r="KD30" s="387" t="n">
        <v>0.488706810204026</v>
      </c>
      <c r="KE30" s="387" t="n">
        <v>0.489084859469256</v>
      </c>
      <c r="KH30" s="0" t="s">
        <v>889</v>
      </c>
      <c r="KI30" s="387" t="n">
        <v>0.692687511444092</v>
      </c>
      <c r="KJ30" s="387" t="n">
        <v>0.692320704460144</v>
      </c>
      <c r="KK30" s="387" t="n">
        <v>0.691928803920746</v>
      </c>
      <c r="KL30" s="387" t="n">
        <v>0.691190838813782</v>
      </c>
      <c r="KM30" s="387" t="n">
        <v>0.689903020858765</v>
      </c>
      <c r="KN30" s="387" t="n">
        <v>0.683673441410065</v>
      </c>
      <c r="KO30" s="387" t="n">
        <v>0.686868667602539</v>
      </c>
      <c r="KP30" s="387" t="n">
        <v>0.680000007152557</v>
      </c>
      <c r="KQ30" s="387" t="n">
        <v>0.680000007152557</v>
      </c>
      <c r="KR30" s="387" t="n">
        <v>0.673267304897308</v>
      </c>
      <c r="KS30" s="387" t="n">
        <v>0.676470577716827</v>
      </c>
      <c r="KT30" s="387" t="n">
        <v>0.676470577716827</v>
      </c>
      <c r="KU30" s="387" t="n">
        <v>0.669902920722961</v>
      </c>
      <c r="KV30" s="387" t="n">
        <v>0.663461565971375</v>
      </c>
      <c r="KW30" s="387" t="n">
        <v>0.663461565971375</v>
      </c>
      <c r="KX30" s="387" t="n">
        <v>0.657142877578735</v>
      </c>
      <c r="KY30" s="387" t="n">
        <v>0.657142877578735</v>
      </c>
      <c r="KZ30" s="387" t="n">
        <v>0.650943398475647</v>
      </c>
      <c r="LA30" s="387" t="n">
        <v>0.660377383232117</v>
      </c>
      <c r="LB30" s="387" t="n">
        <v>0.654205620288849</v>
      </c>
      <c r="LC30" s="387" t="n">
        <v>0.654205620288849</v>
      </c>
      <c r="LD30" s="387" t="n">
        <v>0.648148119449616</v>
      </c>
      <c r="LE30" s="387" t="n">
        <v>0.648148119449616</v>
      </c>
      <c r="LF30" s="387" t="n">
        <v>0.648148119449616</v>
      </c>
      <c r="LG30" s="387" t="n">
        <v>0.642201840877533</v>
      </c>
      <c r="LH30" s="387" t="n">
        <v>0.642201840877533</v>
      </c>
      <c r="LI30" s="387" t="n">
        <v>0.633027493953705</v>
      </c>
      <c r="LJ30" s="387" t="n">
        <v>0.627272725105286</v>
      </c>
      <c r="LK30" s="387" t="n">
        <v>0.627272725105286</v>
      </c>
      <c r="LL30" s="387" t="n">
        <v>0.627272725105286</v>
      </c>
      <c r="LM30" s="387" t="n">
        <v>0.627272725105286</v>
      </c>
      <c r="LN30" s="387" t="n">
        <v>0.627272725105286</v>
      </c>
      <c r="LO30" s="387" t="n">
        <v>0.621621608734131</v>
      </c>
      <c r="LP30" s="387" t="n">
        <v>0.621621608734131</v>
      </c>
      <c r="LQ30" s="387" t="n">
        <v>0.621621608734131</v>
      </c>
      <c r="LR30" s="387" t="n">
        <v>0.621621608734131</v>
      </c>
      <c r="LT30" s="0" t="s">
        <v>889</v>
      </c>
      <c r="LU30" s="387" t="n">
        <v>0.653698980808258</v>
      </c>
      <c r="LV30" s="387" t="n">
        <v>0.651972472667694</v>
      </c>
      <c r="LW30" s="387" t="n">
        <v>0.649980068206787</v>
      </c>
      <c r="LX30" s="387" t="n">
        <v>0.647477328777313</v>
      </c>
      <c r="LY30" s="387" t="n">
        <v>0.644308984279633</v>
      </c>
      <c r="LZ30" s="387" t="n">
        <v>0.635714292526245</v>
      </c>
      <c r="MA30" s="387" t="n">
        <v>0.637373745441437</v>
      </c>
      <c r="MB30" s="387" t="n">
        <v>0.628000020980835</v>
      </c>
      <c r="MC30" s="387" t="n">
        <v>0.625999987125397</v>
      </c>
      <c r="MD30" s="387" t="n">
        <v>0.618811905384064</v>
      </c>
      <c r="ME30" s="387" t="n">
        <v>0.62058824300766</v>
      </c>
      <c r="MF30" s="387" t="n">
        <v>0.618627429008484</v>
      </c>
      <c r="MG30" s="387" t="n">
        <v>0.610679626464844</v>
      </c>
      <c r="MH30" s="387" t="n">
        <v>0.604807674884796</v>
      </c>
      <c r="MI30" s="387" t="n">
        <v>0.602884590625763</v>
      </c>
      <c r="MJ30" s="387" t="n">
        <v>0.59714287519455</v>
      </c>
      <c r="MK30" s="387" t="n">
        <v>0.596190452575684</v>
      </c>
      <c r="ML30" s="387" t="n">
        <v>0.590566039085388</v>
      </c>
      <c r="MM30" s="387" t="n">
        <v>0.600000023841858</v>
      </c>
      <c r="MN30" s="387" t="n">
        <v>0.594392538070679</v>
      </c>
      <c r="MO30" s="387" t="n">
        <v>0.595327079296112</v>
      </c>
      <c r="MP30" s="387" t="n">
        <v>0.589814841747284</v>
      </c>
      <c r="MQ30" s="387" t="n">
        <v>0.589814841747284</v>
      </c>
      <c r="MR30" s="387" t="n">
        <v>0.589814841747284</v>
      </c>
      <c r="MS30" s="387" t="n">
        <v>0.584403693675995</v>
      </c>
      <c r="MT30" s="387" t="n">
        <v>0.584403693675995</v>
      </c>
      <c r="MU30" s="387" t="n">
        <v>0.575229346752167</v>
      </c>
      <c r="MV30" s="387" t="n">
        <v>0.569999992847443</v>
      </c>
      <c r="MW30" s="387" t="n">
        <v>0.569999992847443</v>
      </c>
      <c r="MX30" s="387" t="n">
        <v>0.569090902805328</v>
      </c>
      <c r="MY30" s="387" t="n">
        <v>0.569090902805328</v>
      </c>
      <c r="MZ30" s="387" t="n">
        <v>0.569999992847443</v>
      </c>
      <c r="NA30" s="387" t="n">
        <v>0.563963949680328</v>
      </c>
      <c r="NB30" s="387" t="n">
        <v>0.563963949680328</v>
      </c>
      <c r="NC30" s="387" t="n">
        <v>0.563963949680328</v>
      </c>
      <c r="ND30" s="387" t="n">
        <v>0.563963949680328</v>
      </c>
      <c r="NG30" s="0" t="s">
        <v>889</v>
      </c>
      <c r="NH30" s="387" t="n">
        <v>0.611407995223999</v>
      </c>
      <c r="NI30" s="387" t="n">
        <v>0.612481117248535</v>
      </c>
      <c r="NJ30" s="387" t="n">
        <v>0.613920748233795</v>
      </c>
      <c r="NK30" s="387" t="n">
        <v>0.615291953086853</v>
      </c>
      <c r="NL30" s="387" t="n">
        <v>0.616064965724945</v>
      </c>
      <c r="NM30" s="387" t="n">
        <v>0.611224472522736</v>
      </c>
      <c r="NN30" s="387" t="n">
        <v>0.617171704769135</v>
      </c>
      <c r="NO30" s="387" t="n">
        <v>0.611000001430512</v>
      </c>
      <c r="NP30" s="387" t="n">
        <v>0.611999988555908</v>
      </c>
      <c r="NQ30" s="387" t="n">
        <v>0.605940580368042</v>
      </c>
      <c r="NR30" s="387" t="n">
        <v>0.609803915023804</v>
      </c>
      <c r="NS30" s="387" t="n">
        <v>0.608823537826538</v>
      </c>
      <c r="NT30" s="387" t="n">
        <v>0.602912604808807</v>
      </c>
      <c r="NU30" s="387" t="n">
        <v>0.595192313194275</v>
      </c>
      <c r="NV30" s="387" t="n">
        <v>0.595192313194275</v>
      </c>
      <c r="NW30" s="387" t="n">
        <v>0.587619066238403</v>
      </c>
      <c r="NX30" s="387" t="n">
        <v>0.587619066238403</v>
      </c>
      <c r="NY30" s="387" t="n">
        <v>0.582075476646423</v>
      </c>
      <c r="NZ30" s="387" t="n">
        <v>0.591509461402893</v>
      </c>
      <c r="OA30" s="387" t="n">
        <v>0.58598130941391</v>
      </c>
      <c r="OB30" s="387" t="n">
        <v>0.58598130941391</v>
      </c>
      <c r="OC30" s="387" t="n">
        <v>0.580555558204651</v>
      </c>
      <c r="OD30" s="387" t="n">
        <v>0.580555558204651</v>
      </c>
      <c r="OE30" s="387" t="n">
        <v>0.582407414913178</v>
      </c>
      <c r="OF30" s="387" t="n">
        <v>0.577064216136932</v>
      </c>
      <c r="OG30" s="387" t="n">
        <v>0.577064216136932</v>
      </c>
      <c r="OH30" s="387" t="n">
        <v>0.568807363510132</v>
      </c>
      <c r="OI30" s="387" t="n">
        <v>0.564545452594757</v>
      </c>
      <c r="OJ30" s="387" t="n">
        <v>0.564545452594757</v>
      </c>
      <c r="OK30" s="387" t="n">
        <v>0.564545452594757</v>
      </c>
      <c r="OL30" s="387" t="n">
        <v>0.566363632678986</v>
      </c>
      <c r="OM30" s="387" t="n">
        <v>0.566363632678986</v>
      </c>
      <c r="ON30" s="387" t="n">
        <v>0.561261236667633</v>
      </c>
      <c r="OO30" s="387" t="n">
        <v>0.561261236667633</v>
      </c>
      <c r="OP30" s="387" t="n">
        <v>0.563063085079193</v>
      </c>
      <c r="OQ30" s="387" t="n">
        <v>0.563063085079193</v>
      </c>
      <c r="OT30" s="387"/>
      <c r="OU30" s="387"/>
      <c r="OV30" s="387"/>
      <c r="OW30" s="387"/>
      <c r="OX30" s="387"/>
      <c r="OY30" s="387"/>
      <c r="OZ30" s="387"/>
      <c r="PA30" s="387"/>
      <c r="PB30" s="387"/>
      <c r="PC30" s="387"/>
      <c r="PD30" s="387"/>
      <c r="PE30" s="387"/>
      <c r="PF30" s="387"/>
      <c r="PG30" s="387"/>
      <c r="PH30" s="387"/>
      <c r="PI30" s="387"/>
      <c r="PJ30" s="387"/>
      <c r="PK30" s="387"/>
      <c r="PL30" s="387"/>
      <c r="PQ30" s="387"/>
      <c r="PZ30" s="387"/>
      <c r="QA30" s="387"/>
      <c r="QB30" s="0" t="s">
        <v>886</v>
      </c>
      <c r="QD30" s="387"/>
      <c r="QE30" s="387"/>
      <c r="QF30" s="0" t="s">
        <v>886</v>
      </c>
      <c r="QH30" s="387"/>
      <c r="QI30" s="387"/>
      <c r="QJ30" s="0" t="s">
        <v>886</v>
      </c>
      <c r="QL30" s="387"/>
      <c r="QM30" s="387"/>
      <c r="QN30" s="0" t="s">
        <v>886</v>
      </c>
      <c r="QP30" s="387"/>
      <c r="QQ30" s="387"/>
      <c r="QR30" s="0" t="s">
        <v>886</v>
      </c>
      <c r="QT30" s="0" t="s">
        <v>884</v>
      </c>
      <c r="QU30" s="387" t="n">
        <v>0.225577771663666</v>
      </c>
      <c r="QV30" s="387" t="n">
        <v>0.226873621344566</v>
      </c>
      <c r="QW30" s="387" t="n">
        <v>0.225593701004982</v>
      </c>
      <c r="QX30" s="387" t="n">
        <v>0.221587538719177</v>
      </c>
      <c r="QY30" s="387" t="n">
        <v>0.231162548065186</v>
      </c>
      <c r="RB30" s="387" t="n">
        <v>0.270173907279968</v>
      </c>
      <c r="RC30" s="387" t="n">
        <v>0.282135307788849</v>
      </c>
      <c r="RD30" s="387" t="n">
        <v>0.243829369544983</v>
      </c>
      <c r="RE30" s="387" t="n">
        <v>0.249221563339233</v>
      </c>
      <c r="RF30" s="387" t="n">
        <v>0.216664850711823</v>
      </c>
      <c r="RG30" s="0" t="s">
        <v>884</v>
      </c>
      <c r="RJ30" s="387"/>
      <c r="RK30" s="387"/>
      <c r="RL30" s="387"/>
      <c r="RM30" s="387"/>
      <c r="RN30" s="387"/>
      <c r="RO30" s="0" t="s">
        <v>886</v>
      </c>
      <c r="RR30" s="387" t="n">
        <v>0.0242308992892504</v>
      </c>
      <c r="RS30" s="387" t="n">
        <v>0.0230464730411768</v>
      </c>
      <c r="RT30" s="387" t="n">
        <v>0.020182253792882</v>
      </c>
      <c r="RU30" s="387" t="n">
        <v>0.0477706789970398</v>
      </c>
      <c r="RV30" s="387" t="n">
        <v>0.0455339066684246</v>
      </c>
      <c r="RW30" s="0" t="s">
        <v>248</v>
      </c>
      <c r="SA30" s="387"/>
      <c r="SB30" s="387"/>
      <c r="SC30" s="387"/>
      <c r="SD30" s="387"/>
      <c r="SE30" s="387"/>
      <c r="SF30" s="0" t="s">
        <v>886</v>
      </c>
      <c r="SJ30" s="387" t="n">
        <v>0.011091161519289</v>
      </c>
      <c r="SK30" s="387" t="n">
        <v>0.0103992121294141</v>
      </c>
      <c r="SL30" s="387" t="n">
        <v>0.00888801086694002</v>
      </c>
      <c r="SM30" s="387" t="n">
        <v>0.0381610691547394</v>
      </c>
      <c r="SN30" s="387" t="n">
        <v>0.0369301028549671</v>
      </c>
      <c r="SO30" s="0" t="s">
        <v>248</v>
      </c>
      <c r="SQ30" s="387" t="n">
        <v>16600</v>
      </c>
      <c r="SR30" s="0" t="s">
        <v>248</v>
      </c>
      <c r="ST30" s="387"/>
      <c r="SU30" s="0" t="s">
        <v>886</v>
      </c>
      <c r="SW30" s="387" t="n">
        <v>15704.2659429089</v>
      </c>
      <c r="SX30" s="0" t="s">
        <v>248</v>
      </c>
      <c r="TA30" s="387"/>
      <c r="TB30" s="387"/>
      <c r="TC30" s="387"/>
      <c r="TD30" s="387"/>
      <c r="TE30" s="387"/>
      <c r="TF30" s="0" t="s">
        <v>886</v>
      </c>
      <c r="TJ30" s="387" t="n">
        <v>0.148960277438164</v>
      </c>
      <c r="TK30" s="387" t="n">
        <v>0.151230230927467</v>
      </c>
      <c r="TL30" s="387" t="n">
        <v>0.163876935839653</v>
      </c>
      <c r="TM30" s="387" t="n">
        <v>0.208902090787888</v>
      </c>
      <c r="TN30" s="387" t="n">
        <v>0.248736917972565</v>
      </c>
      <c r="TO30" s="0" t="s">
        <v>248</v>
      </c>
      <c r="TP30" s="386"/>
      <c r="TQ30" s="386"/>
    </row>
    <row r="31" customFormat="false" ht="15.75" hidden="false" customHeight="false" outlineLevel="0" collapsed="false">
      <c r="A31" s="0" t="s">
        <v>890</v>
      </c>
      <c r="B31" s="18" t="s">
        <v>907</v>
      </c>
      <c r="C31" s="0" t="s">
        <v>908</v>
      </c>
      <c r="D31" s="387" t="n">
        <v>0.0291173569858074</v>
      </c>
      <c r="E31" s="0" t="s">
        <v>102</v>
      </c>
      <c r="F31" s="387" t="n">
        <v>0.0408013910055161</v>
      </c>
      <c r="G31" s="0" t="s">
        <v>316</v>
      </c>
      <c r="H31" s="387" t="n">
        <v>0.0382587015628815</v>
      </c>
      <c r="I31" s="0" t="s">
        <v>317</v>
      </c>
      <c r="J31" s="0" t="s">
        <v>102</v>
      </c>
      <c r="K31" s="387" t="n">
        <v>0.429168462753296</v>
      </c>
      <c r="L31" s="387" t="n">
        <v>0.486552178859711</v>
      </c>
      <c r="M31" s="0" t="s">
        <v>102</v>
      </c>
      <c r="N31" s="387" t="n">
        <v>0.429168462753296</v>
      </c>
      <c r="O31" s="0" t="s">
        <v>102</v>
      </c>
      <c r="P31" s="387" t="n">
        <v>0.49327626824379</v>
      </c>
      <c r="Q31" s="0" t="s">
        <v>102</v>
      </c>
      <c r="R31" s="387" t="n">
        <v>0.479974418878555</v>
      </c>
      <c r="S31" s="0" t="s">
        <v>102</v>
      </c>
      <c r="U31" s="0" t="s">
        <v>316</v>
      </c>
      <c r="V31" s="387" t="n">
        <v>0.432943314313889</v>
      </c>
      <c r="W31" s="387" t="n">
        <v>0.490398108959198</v>
      </c>
      <c r="X31" s="0" t="s">
        <v>316</v>
      </c>
      <c r="Y31" s="387" t="n">
        <v>0.432943314313889</v>
      </c>
      <c r="Z31" s="0" t="s">
        <v>316</v>
      </c>
      <c r="AA31" s="387" t="n">
        <v>0.497004121541977</v>
      </c>
      <c r="AB31" s="0" t="s">
        <v>316</v>
      </c>
      <c r="AC31" s="387" t="n">
        <v>0.476888060569763</v>
      </c>
      <c r="AD31" s="0" t="s">
        <v>316</v>
      </c>
      <c r="AF31" s="0" t="s">
        <v>317</v>
      </c>
      <c r="AG31" s="387" t="n">
        <v>0.544277310371399</v>
      </c>
      <c r="AH31" s="387" t="n">
        <v>0.573413193225861</v>
      </c>
      <c r="AI31" s="0" t="s">
        <v>317</v>
      </c>
      <c r="AJ31" s="387" t="n">
        <v>0.544277310371399</v>
      </c>
      <c r="AK31" s="0" t="s">
        <v>317</v>
      </c>
      <c r="AL31" s="387" t="n">
        <v>0.676984190940857</v>
      </c>
      <c r="AM31" s="0" t="s">
        <v>317</v>
      </c>
      <c r="AN31" s="387" t="n">
        <v>0.581557333469391</v>
      </c>
      <c r="AO31" s="0" t="s">
        <v>317</v>
      </c>
      <c r="AP31" s="0"/>
      <c r="AQ31" s="0" t="s">
        <v>102</v>
      </c>
      <c r="AR31" s="387" t="n">
        <v>3.21397638320923</v>
      </c>
      <c r="AS31" s="0" t="s">
        <v>318</v>
      </c>
      <c r="AT31" s="387" t="n">
        <v>2.39922547340393</v>
      </c>
      <c r="AU31" s="0" t="s">
        <v>317</v>
      </c>
      <c r="AV31" s="387" t="n">
        <v>2.93522524833679</v>
      </c>
      <c r="AW31" s="0"/>
      <c r="AX31" s="387" t="n">
        <v>2.83476638793945</v>
      </c>
      <c r="AY31" s="0" t="s">
        <v>104</v>
      </c>
      <c r="AZ31" s="0"/>
      <c r="BA31" s="0" t="s">
        <v>102</v>
      </c>
      <c r="BB31" s="387" t="n">
        <v>0.00365772238001227</v>
      </c>
      <c r="BC31" s="387" t="n">
        <v>0.00371446157805622</v>
      </c>
      <c r="BD31" s="387" t="n">
        <v>0.00468688458204269</v>
      </c>
      <c r="BE31" s="387" t="n">
        <v>0.00385800073854625</v>
      </c>
      <c r="BF31" s="387" t="n">
        <v>0.00385798164643347</v>
      </c>
      <c r="BH31" s="0" t="s">
        <v>318</v>
      </c>
      <c r="BI31" s="387" t="n">
        <v>0.00617872644215822</v>
      </c>
      <c r="BJ31" s="387" t="n">
        <v>0.00706115365028381</v>
      </c>
      <c r="BK31" s="387" t="n">
        <v>0.00644018780440092</v>
      </c>
      <c r="BL31" s="387" t="n">
        <v>0.00859417021274567</v>
      </c>
      <c r="BM31" s="387" t="n">
        <v>0.0100072473287582</v>
      </c>
      <c r="BO31" s="0" t="s">
        <v>317</v>
      </c>
      <c r="BP31" s="387" t="n">
        <v>0.00708247208967805</v>
      </c>
      <c r="BQ31" s="387" t="n">
        <v>0.00758361956104636</v>
      </c>
      <c r="BR31" s="387" t="n">
        <v>0.00788759253919125</v>
      </c>
      <c r="BS31" s="387" t="n">
        <v>0.0100073628127575</v>
      </c>
      <c r="BT31" s="387" t="n">
        <v>0.0100073730573058</v>
      </c>
      <c r="BV31" s="387" t="n">
        <v>8.24646091461182</v>
      </c>
      <c r="BW31" s="387" t="n">
        <v>8.50612545013428</v>
      </c>
      <c r="BX31" s="387" t="n">
        <v>9.1166467666626</v>
      </c>
      <c r="BY31" s="387" t="n">
        <v>9.43180847167969</v>
      </c>
      <c r="BZ31" s="387" t="n">
        <v>10.0637331008911</v>
      </c>
      <c r="CA31" s="0" t="s">
        <v>316</v>
      </c>
      <c r="CC31" s="387" t="n">
        <v>8.42215538024902</v>
      </c>
      <c r="CD31" s="387" t="n">
        <v>8.83237838745117</v>
      </c>
      <c r="CE31" s="387" t="n">
        <v>9.34529495239258</v>
      </c>
      <c r="CF31" s="387" t="n">
        <v>9.76939964294434</v>
      </c>
      <c r="CG31" s="387" t="n">
        <v>10.5052347183228</v>
      </c>
      <c r="CH31" s="0" t="s">
        <v>317</v>
      </c>
      <c r="CK31" s="387" t="n">
        <v>9.89999961853027</v>
      </c>
      <c r="CL31" s="0" t="s">
        <v>887</v>
      </c>
      <c r="CO31" s="0" t="s">
        <v>102</v>
      </c>
      <c r="CP31" s="387" t="n">
        <v>0.0253055617213249</v>
      </c>
      <c r="CQ31" s="387" t="n">
        <v>0.0193719249218702</v>
      </c>
      <c r="CR31" s="387" t="n">
        <v>0.0230788122862577</v>
      </c>
      <c r="CS31" s="387" t="n">
        <v>0.0409186519682407</v>
      </c>
      <c r="CT31" s="387" t="n">
        <v>0.064061738550663</v>
      </c>
      <c r="CV31" s="0" t="s">
        <v>318</v>
      </c>
      <c r="CW31" s="387" t="n">
        <v>0.00261620152741671</v>
      </c>
      <c r="CX31" s="387" t="n">
        <v>0.00519432919099927</v>
      </c>
      <c r="CY31" s="387" t="n">
        <v>0.012836447916925</v>
      </c>
      <c r="CZ31" s="387" t="n">
        <v>0.00778826093301177</v>
      </c>
      <c r="DA31" s="387" t="n">
        <v>-0.0141181899234653</v>
      </c>
      <c r="DC31" s="0" t="s">
        <v>317</v>
      </c>
      <c r="DD31" s="387" t="n">
        <v>-0.00303931045345962</v>
      </c>
      <c r="DE31" s="387" t="n">
        <v>0.00887597911059856</v>
      </c>
      <c r="DF31" s="387" t="n">
        <v>-0.00743854884058237</v>
      </c>
      <c r="DG31" s="387" t="n">
        <v>-0.00792851205915213</v>
      </c>
      <c r="DH31" s="387" t="n">
        <v>0.0106459381058812</v>
      </c>
      <c r="DL31" s="387" t="n">
        <v>0.692129974365234</v>
      </c>
      <c r="DM31" s="0" t="s">
        <v>888</v>
      </c>
      <c r="DP31" s="387" t="n">
        <v>0.796949996948242</v>
      </c>
      <c r="DQ31" s="0" t="s">
        <v>888</v>
      </c>
      <c r="DT31" s="387" t="n">
        <v>0.590050010681152</v>
      </c>
      <c r="DU31" s="0" t="s">
        <v>888</v>
      </c>
      <c r="DW31" s="387" t="n">
        <v>0.000832778052426875</v>
      </c>
      <c r="DX31" s="387" t="n">
        <v>-0.00705172447487712</v>
      </c>
      <c r="DY31" s="387" t="n">
        <v>-0.0217057056725025</v>
      </c>
      <c r="DZ31" s="387" t="n">
        <v>-0.0323831923305988</v>
      </c>
      <c r="EA31" s="387" t="n">
        <v>-0.00547712901607156</v>
      </c>
      <c r="EB31" s="0" t="s">
        <v>104</v>
      </c>
      <c r="ED31" s="387" t="n">
        <v>0.000712797162123025</v>
      </c>
      <c r="EE31" s="387" t="n">
        <v>-0.0075392066501081</v>
      </c>
      <c r="EF31" s="387" t="n">
        <v>-0.0225385222584009</v>
      </c>
      <c r="EG31" s="387" t="n">
        <v>-0.0332700796425343</v>
      </c>
      <c r="EH31" s="387" t="n">
        <v>-0.00897308625280857</v>
      </c>
      <c r="EI31" s="0" t="s">
        <v>248</v>
      </c>
      <c r="EK31" s="387" t="n">
        <v>0.627026200294495</v>
      </c>
      <c r="EL31" s="0" t="s">
        <v>248</v>
      </c>
      <c r="EO31" s="387" t="n">
        <v>0.0200288314372301</v>
      </c>
      <c r="EP31" s="387" t="n">
        <v>0.019724614918232</v>
      </c>
      <c r="EQ31" s="387" t="n">
        <v>0.0184088665992022</v>
      </c>
      <c r="ER31" s="387" t="n">
        <v>0.0162815600633621</v>
      </c>
      <c r="ES31" s="387" t="n">
        <v>0.0149582093581557</v>
      </c>
      <c r="ET31" s="0" t="s">
        <v>248</v>
      </c>
      <c r="FE31" s="387" t="n">
        <v>36870787</v>
      </c>
      <c r="FF31" s="387" t="n">
        <v>37275652</v>
      </c>
      <c r="FG31" s="387" t="n">
        <v>37681749</v>
      </c>
      <c r="FH31" s="387" t="n">
        <v>38087868</v>
      </c>
      <c r="FI31" s="387" t="n">
        <v>38491972</v>
      </c>
      <c r="FJ31" s="387" t="n">
        <v>38892931</v>
      </c>
      <c r="FK31" s="387" t="n">
        <v>39289878</v>
      </c>
      <c r="FL31" s="387" t="n">
        <v>39684295</v>
      </c>
      <c r="FM31" s="387" t="n">
        <v>40080160</v>
      </c>
      <c r="FN31" s="387" t="n">
        <v>40482788</v>
      </c>
      <c r="FO31" s="387" t="n">
        <v>40788453</v>
      </c>
      <c r="FP31" s="387" t="n">
        <v>41261490</v>
      </c>
      <c r="FQ31" s="387" t="n">
        <v>41733271</v>
      </c>
      <c r="FR31" s="387" t="n">
        <v>42202935</v>
      </c>
      <c r="FS31" s="387" t="n">
        <v>42669500</v>
      </c>
      <c r="FT31" s="387" t="n">
        <v>43131966</v>
      </c>
      <c r="FU31" s="387" t="n">
        <v>43590368</v>
      </c>
      <c r="FV31" s="387" t="n">
        <v>44044811</v>
      </c>
      <c r="FW31" s="387" t="n">
        <v>44494502</v>
      </c>
      <c r="FX31" s="387" t="n">
        <v>44938712</v>
      </c>
      <c r="FY31" s="387" t="n">
        <v>45350000</v>
      </c>
      <c r="FZ31" s="387" t="n">
        <v>45758000</v>
      </c>
      <c r="GA31" s="387" t="n">
        <v>46161000</v>
      </c>
      <c r="GB31" s="387" t="n">
        <v>46560000</v>
      </c>
      <c r="GC31" s="387" t="n">
        <v>46953000</v>
      </c>
      <c r="GD31" s="387" t="n">
        <v>47341000</v>
      </c>
      <c r="GE31" s="387" t="n">
        <v>47723000</v>
      </c>
      <c r="GF31" s="387" t="n">
        <v>48099000</v>
      </c>
      <c r="GG31" s="387" t="n">
        <v>48470000</v>
      </c>
      <c r="GH31" s="387" t="n">
        <v>48834000</v>
      </c>
      <c r="GI31" s="387" t="n">
        <v>49191000</v>
      </c>
      <c r="GJ31" s="387" t="n">
        <v>49542000</v>
      </c>
      <c r="GK31" s="387" t="n">
        <v>49886000</v>
      </c>
      <c r="GL31" s="387" t="n">
        <v>50223000</v>
      </c>
      <c r="GM31" s="387" t="n">
        <v>50554000</v>
      </c>
      <c r="GN31" s="387" t="n">
        <v>50878000</v>
      </c>
      <c r="GO31" s="387" t="n">
        <v>51197000</v>
      </c>
      <c r="GP31" s="387" t="n">
        <v>51509000</v>
      </c>
      <c r="GQ31" s="387" t="n">
        <v>51815000</v>
      </c>
      <c r="GR31" s="387" t="n">
        <v>52114000</v>
      </c>
      <c r="GS31" s="387" t="n">
        <v>52407000</v>
      </c>
      <c r="GT31" s="387" t="n">
        <v>52693000</v>
      </c>
      <c r="GU31" s="387" t="n">
        <v>52973000</v>
      </c>
      <c r="GV31" s="387" t="n">
        <v>53245000</v>
      </c>
      <c r="GW31" s="387" t="n">
        <v>53512000</v>
      </c>
      <c r="GX31" s="387" t="n">
        <v>53772000</v>
      </c>
      <c r="GY31" s="387" t="n">
        <v>54026000</v>
      </c>
      <c r="GZ31" s="387" t="n">
        <v>54273000</v>
      </c>
      <c r="HA31" s="387" t="n">
        <v>54514000</v>
      </c>
      <c r="HB31" s="387" t="n">
        <v>54748000</v>
      </c>
      <c r="HC31" s="387" t="n">
        <v>54973000</v>
      </c>
      <c r="HG31" s="387" t="n">
        <v>0.0105718160048127</v>
      </c>
      <c r="HH31" s="387" t="n">
        <v>0.0103713385760784</v>
      </c>
      <c r="HI31" s="387" t="n">
        <v>0.0101580834016204</v>
      </c>
      <c r="HJ31" s="387" t="n">
        <v>0.00993397459387779</v>
      </c>
      <c r="HK31" s="387" t="n">
        <v>0.00911057088524103</v>
      </c>
      <c r="HL31" s="387" t="n">
        <v>0.00895646307617426</v>
      </c>
      <c r="HM31" s="387" t="n">
        <v>0.00876864604651928</v>
      </c>
      <c r="HN31" s="387" t="n">
        <v>0.00860651768743992</v>
      </c>
      <c r="HO31" s="387" t="n">
        <v>0.00840529799461365</v>
      </c>
      <c r="HP31" s="387" t="n">
        <v>0.00822962634265423</v>
      </c>
      <c r="HQ31" s="387" t="n">
        <v>0.00803673453629017</v>
      </c>
      <c r="HR31" s="387" t="n">
        <v>0.00784792471677065</v>
      </c>
      <c r="HS31" s="387" t="n">
        <v>0.00768366316333413</v>
      </c>
      <c r="HT31" s="387" t="n">
        <v>0.00748174171894789</v>
      </c>
      <c r="HU31" s="387" t="n">
        <v>0.00728388829156756</v>
      </c>
      <c r="HV31" s="387" t="n">
        <v>0.00711011467501521</v>
      </c>
      <c r="HW31" s="387" t="n">
        <v>0.00691960752010346</v>
      </c>
      <c r="HX31" s="387" t="n">
        <v>0.00673268688842654</v>
      </c>
      <c r="HY31" s="387" t="n">
        <v>0.00656898273155093</v>
      </c>
      <c r="HZ31" s="387" t="n">
        <v>0.00638853805139661</v>
      </c>
      <c r="IA31" s="387" t="n">
        <v>0.00625032652169466</v>
      </c>
      <c r="IB31" s="387" t="n">
        <v>0.00607561320066452</v>
      </c>
      <c r="IC31" s="387" t="n">
        <v>0.00592313287779689</v>
      </c>
      <c r="ID31" s="387" t="n">
        <v>0.00575394416227937</v>
      </c>
      <c r="IE31" s="387" t="n">
        <v>0.00560654373839498</v>
      </c>
      <c r="IF31" s="387" t="n">
        <v>0.0054424493573606</v>
      </c>
      <c r="IG31" s="387" t="n">
        <v>0.00529973022639751</v>
      </c>
      <c r="IH31" s="387" t="n">
        <v>0.00512155378237367</v>
      </c>
      <c r="II31" s="387" t="n">
        <v>0.00500202411785722</v>
      </c>
      <c r="IJ31" s="387" t="n">
        <v>0.00484695797786117</v>
      </c>
      <c r="IK31" s="387" t="n">
        <v>0.00471252668648958</v>
      </c>
      <c r="IL31" s="387" t="n">
        <v>0.00456145359203219</v>
      </c>
      <c r="IM31" s="387" t="n">
        <v>0.00443068379536271</v>
      </c>
      <c r="IN31" s="387" t="n">
        <v>0.00428328895941377</v>
      </c>
      <c r="IO31" s="387" t="n">
        <v>0.00410131737589836</v>
      </c>
      <c r="IP31" s="0" t="s">
        <v>889</v>
      </c>
      <c r="IU31" s="0" t="s">
        <v>889</v>
      </c>
      <c r="IV31" s="387" t="n">
        <v>0.4872651723201</v>
      </c>
      <c r="IW31" s="387" t="n">
        <v>0.487390256685487</v>
      </c>
      <c r="IX31" s="387" t="n">
        <v>0.487510100508811</v>
      </c>
      <c r="IY31" s="387" t="n">
        <v>0.487626515543443</v>
      </c>
      <c r="IZ31" s="387" t="n">
        <v>0.487741977984923</v>
      </c>
      <c r="JA31" s="387" t="n">
        <v>0.487858544837054</v>
      </c>
      <c r="JB31" s="387" t="n">
        <v>0.487976853306649</v>
      </c>
      <c r="JC31" s="387" t="n">
        <v>0.488096039676738</v>
      </c>
      <c r="JD31" s="387" t="n">
        <v>0.48821572407679</v>
      </c>
      <c r="JE31" s="387" t="n">
        <v>0.488334702795337</v>
      </c>
      <c r="JF31" s="387" t="n">
        <v>0.488452356268566</v>
      </c>
      <c r="JG31" s="387" t="n">
        <v>0.488568628375811</v>
      </c>
      <c r="JH31" s="387" t="n">
        <v>0.488684213204253</v>
      </c>
      <c r="JI31" s="387" t="n">
        <v>0.48879929328676</v>
      </c>
      <c r="JJ31" s="387" t="n">
        <v>0.488914323068182</v>
      </c>
      <c r="JK31" s="387" t="n">
        <v>0.489029471975407</v>
      </c>
      <c r="JL31" s="387" t="n">
        <v>0.489144896988751</v>
      </c>
      <c r="JM31" s="387" t="n">
        <v>0.489260944037826</v>
      </c>
      <c r="JN31" s="387" t="n">
        <v>0.489378257212059</v>
      </c>
      <c r="JO31" s="387" t="n">
        <v>0.489497616101387</v>
      </c>
      <c r="JP31" s="387" t="n">
        <v>0.489619579731001</v>
      </c>
      <c r="JQ31" s="387" t="n">
        <v>0.489744353364496</v>
      </c>
      <c r="JR31" s="387" t="n">
        <v>0.489872104625223</v>
      </c>
      <c r="JS31" s="387" t="n">
        <v>0.490002649439674</v>
      </c>
      <c r="JT31" s="387" t="n">
        <v>0.490135835188786</v>
      </c>
      <c r="JU31" s="387" t="n">
        <v>0.490271621621777</v>
      </c>
      <c r="JV31" s="387" t="n">
        <v>0.490409801253236</v>
      </c>
      <c r="JW31" s="387" t="n">
        <v>0.490550590942511</v>
      </c>
      <c r="JX31" s="387" t="n">
        <v>0.490693654118425</v>
      </c>
      <c r="JY31" s="387" t="n">
        <v>0.490838901420537</v>
      </c>
      <c r="JZ31" s="387" t="n">
        <v>0.490985984475677</v>
      </c>
      <c r="KA31" s="387" t="n">
        <v>0.491134982417927</v>
      </c>
      <c r="KB31" s="387" t="n">
        <v>0.49128566072854</v>
      </c>
      <c r="KC31" s="387" t="n">
        <v>0.49143774147299</v>
      </c>
      <c r="KD31" s="387" t="n">
        <v>0.491590946151243</v>
      </c>
      <c r="KE31" s="387" t="n">
        <v>0.491744747248851</v>
      </c>
      <c r="KH31" s="0" t="s">
        <v>889</v>
      </c>
      <c r="KI31" s="387" t="n">
        <v>0.640600204467773</v>
      </c>
      <c r="KJ31" s="387" t="n">
        <v>0.640605688095093</v>
      </c>
      <c r="KK31" s="387" t="n">
        <v>0.640835225582123</v>
      </c>
      <c r="KL31" s="387" t="n">
        <v>0.64121276140213</v>
      </c>
      <c r="KM31" s="387" t="n">
        <v>0.641613662242889</v>
      </c>
      <c r="KN31" s="387" t="n">
        <v>0.641984581947327</v>
      </c>
      <c r="KO31" s="387" t="n">
        <v>0.64222651720047</v>
      </c>
      <c r="KP31" s="387" t="n">
        <v>0.642512083053589</v>
      </c>
      <c r="KQ31" s="387" t="n">
        <v>0.642847955226898</v>
      </c>
      <c r="KR31" s="387" t="n">
        <v>0.643260300159454</v>
      </c>
      <c r="KS31" s="387" t="n">
        <v>0.643754899501801</v>
      </c>
      <c r="KT31" s="387" t="n">
        <v>0.644154787063599</v>
      </c>
      <c r="KU31" s="387" t="n">
        <v>0.644649565219879</v>
      </c>
      <c r="KV31" s="387" t="n">
        <v>0.645203232765198</v>
      </c>
      <c r="KW31" s="387" t="n">
        <v>0.645841002464294</v>
      </c>
      <c r="KX31" s="387" t="n">
        <v>0.646541059017181</v>
      </c>
      <c r="KY31" s="387" t="n">
        <v>0.647107481956482</v>
      </c>
      <c r="KZ31" s="387" t="n">
        <v>0.647776901721954</v>
      </c>
      <c r="LA31" s="387" t="n">
        <v>0.648467838764191</v>
      </c>
      <c r="LB31" s="387" t="n">
        <v>0.649048566818237</v>
      </c>
      <c r="LC31" s="387" t="n">
        <v>0.649416267871857</v>
      </c>
      <c r="LD31" s="387" t="n">
        <v>0.649549782276154</v>
      </c>
      <c r="LE31" s="387" t="n">
        <v>0.649556398391724</v>
      </c>
      <c r="LF31" s="387" t="n">
        <v>0.649387240409851</v>
      </c>
      <c r="LG31" s="387" t="n">
        <v>0.648942708969116</v>
      </c>
      <c r="LH31" s="387" t="n">
        <v>0.648195862770081</v>
      </c>
      <c r="LI31" s="387" t="n">
        <v>0.647068858146668</v>
      </c>
      <c r="LJ31" s="387" t="n">
        <v>0.645687401294708</v>
      </c>
      <c r="LK31" s="387" t="n">
        <v>0.644210696220398</v>
      </c>
      <c r="LL31" s="387" t="n">
        <v>0.642734348773956</v>
      </c>
      <c r="LM31" s="387" t="n">
        <v>0.641374707221985</v>
      </c>
      <c r="LN31" s="387" t="n">
        <v>0.640136241912842</v>
      </c>
      <c r="LO31" s="387" t="n">
        <v>0.639047026634216</v>
      </c>
      <c r="LP31" s="387" t="n">
        <v>0.638019561767578</v>
      </c>
      <c r="LQ31" s="387" t="n">
        <v>0.636918246746063</v>
      </c>
      <c r="LR31" s="387" t="n">
        <v>0.635675668716431</v>
      </c>
      <c r="LT31" s="0" t="s">
        <v>889</v>
      </c>
      <c r="LU31" s="387" t="n">
        <v>0.599206566810608</v>
      </c>
      <c r="LV31" s="387" t="n">
        <v>0.599202930927277</v>
      </c>
      <c r="LW31" s="387" t="n">
        <v>0.599431455135346</v>
      </c>
      <c r="LX31" s="387" t="n">
        <v>0.599786937236786</v>
      </c>
      <c r="LY31" s="387" t="n">
        <v>0.600103437900543</v>
      </c>
      <c r="LZ31" s="387" t="n">
        <v>0.60030871629715</v>
      </c>
      <c r="MA31" s="387" t="n">
        <v>0.600397765636444</v>
      </c>
      <c r="MB31" s="387" t="n">
        <v>0.600441932678223</v>
      </c>
      <c r="MC31" s="387" t="n">
        <v>0.600493967533112</v>
      </c>
      <c r="MD31" s="387" t="n">
        <v>0.600664496421814</v>
      </c>
      <c r="ME31" s="387" t="n">
        <v>0.600937902927399</v>
      </c>
      <c r="MF31" s="387" t="n">
        <v>0.601324319839478</v>
      </c>
      <c r="MG31" s="387" t="n">
        <v>0.60182124376297</v>
      </c>
      <c r="MH31" s="387" t="n">
        <v>0.60235196352005</v>
      </c>
      <c r="MI31" s="387" t="n">
        <v>0.602817714214325</v>
      </c>
      <c r="MJ31" s="387" t="n">
        <v>0.60313880443573</v>
      </c>
      <c r="MK31" s="387" t="n">
        <v>0.603265941143036</v>
      </c>
      <c r="ML31" s="387" t="n">
        <v>0.603315532207489</v>
      </c>
      <c r="MM31" s="387" t="n">
        <v>0.603209674358368</v>
      </c>
      <c r="MN31" s="387" t="n">
        <v>0.602820754051209</v>
      </c>
      <c r="MO31" s="387" t="n">
        <v>0.602028369903565</v>
      </c>
      <c r="MP31" s="387" t="n">
        <v>0.600894570350647</v>
      </c>
      <c r="MQ31" s="387" t="n">
        <v>0.599409818649292</v>
      </c>
      <c r="MR31" s="387" t="n">
        <v>0.597741961479187</v>
      </c>
      <c r="MS31" s="387" t="n">
        <v>0.596077799797058</v>
      </c>
      <c r="MT31" s="387" t="n">
        <v>0.59461522102356</v>
      </c>
      <c r="MU31" s="387" t="n">
        <v>0.593285620212555</v>
      </c>
      <c r="MV31" s="387" t="n">
        <v>0.592131853103638</v>
      </c>
      <c r="MW31" s="387" t="n">
        <v>0.591097772121429</v>
      </c>
      <c r="MX31" s="387" t="n">
        <v>0.589961111545563</v>
      </c>
      <c r="MY31" s="387" t="n">
        <v>0.588652074337006</v>
      </c>
      <c r="MZ31" s="387" t="n">
        <v>0.587291300296783</v>
      </c>
      <c r="NA31" s="387" t="n">
        <v>0.585871398448944</v>
      </c>
      <c r="NB31" s="387" t="n">
        <v>0.584326982498169</v>
      </c>
      <c r="NC31" s="387" t="n">
        <v>0.582614898681641</v>
      </c>
      <c r="ND31" s="387" t="n">
        <v>0.580757856369019</v>
      </c>
      <c r="NG31" s="0" t="s">
        <v>889</v>
      </c>
      <c r="NH31" s="387" t="n">
        <v>0.559611201286316</v>
      </c>
      <c r="NI31" s="387" t="n">
        <v>0.560448884963989</v>
      </c>
      <c r="NJ31" s="387" t="n">
        <v>0.561260461807251</v>
      </c>
      <c r="NK31" s="387" t="n">
        <v>0.56205153465271</v>
      </c>
      <c r="NL31" s="387" t="n">
        <v>0.562843918800354</v>
      </c>
      <c r="NM31" s="387" t="n">
        <v>0.563660442829132</v>
      </c>
      <c r="NN31" s="387" t="n">
        <v>0.564382195472717</v>
      </c>
      <c r="NO31" s="387" t="n">
        <v>0.565174043178558</v>
      </c>
      <c r="NP31" s="387" t="n">
        <v>0.566000878810883</v>
      </c>
      <c r="NQ31" s="387" t="n">
        <v>0.566843450069428</v>
      </c>
      <c r="NR31" s="387" t="n">
        <v>0.567647516727448</v>
      </c>
      <c r="NS31" s="387" t="n">
        <v>0.568237543106079</v>
      </c>
      <c r="NT31" s="387" t="n">
        <v>0.568826794624329</v>
      </c>
      <c r="NU31" s="387" t="n">
        <v>0.569445013999939</v>
      </c>
      <c r="NV31" s="387" t="n">
        <v>0.570176541805267</v>
      </c>
      <c r="NW31" s="387" t="n">
        <v>0.571080088615418</v>
      </c>
      <c r="NX31" s="387" t="n">
        <v>0.571938931941986</v>
      </c>
      <c r="NY31" s="387" t="n">
        <v>0.57296633720398</v>
      </c>
      <c r="NZ31" s="387" t="n">
        <v>0.574079632759094</v>
      </c>
      <c r="OA31" s="387" t="n">
        <v>0.575147390365601</v>
      </c>
      <c r="OB31" s="387" t="n">
        <v>0.576044678688049</v>
      </c>
      <c r="OC31" s="387" t="n">
        <v>0.576713502407074</v>
      </c>
      <c r="OD31" s="387" t="n">
        <v>0.577277779579163</v>
      </c>
      <c r="OE31" s="387" t="n">
        <v>0.57768988609314</v>
      </c>
      <c r="OF31" s="387" t="n">
        <v>0.577810168266296</v>
      </c>
      <c r="OG31" s="387" t="n">
        <v>0.577632784843445</v>
      </c>
      <c r="OH31" s="387" t="n">
        <v>0.577021598815918</v>
      </c>
      <c r="OI31" s="387" t="n">
        <v>0.576142549514771</v>
      </c>
      <c r="OJ31" s="387" t="n">
        <v>0.575133800506592</v>
      </c>
      <c r="OK31" s="387" t="n">
        <v>0.574132919311523</v>
      </c>
      <c r="OL31" s="387" t="n">
        <v>0.573272347450256</v>
      </c>
      <c r="OM31" s="387" t="n">
        <v>0.572520613670349</v>
      </c>
      <c r="ON31" s="387" t="n">
        <v>0.571923434734345</v>
      </c>
      <c r="OO31" s="387" t="n">
        <v>0.571412861347199</v>
      </c>
      <c r="OP31" s="387" t="n">
        <v>0.57081538438797</v>
      </c>
      <c r="OQ31" s="387" t="n">
        <v>0.570043504238129</v>
      </c>
      <c r="OT31" s="387" t="n">
        <v>0.688740005493164</v>
      </c>
      <c r="OU31" s="387" t="n">
        <v>0.682990036010742</v>
      </c>
      <c r="OV31" s="387" t="n">
        <v>0.689100036621094</v>
      </c>
      <c r="OW31" s="387" t="n">
        <v>0.695250015258789</v>
      </c>
      <c r="OX31" s="387" t="n">
        <v>0.689089965820313</v>
      </c>
      <c r="OY31" s="387" t="n">
        <v>0.692679977416992</v>
      </c>
      <c r="OZ31" s="387" t="n">
        <v>0.686220016479492</v>
      </c>
      <c r="PA31" s="387" t="n">
        <v>0.679619979858398</v>
      </c>
      <c r="PB31" s="387" t="n">
        <v>0.68318000793457</v>
      </c>
      <c r="PC31" s="387" t="n">
        <v>0.676449966430664</v>
      </c>
      <c r="PD31" s="387" t="n">
        <v>0.679560012817383</v>
      </c>
      <c r="PE31" s="387" t="n">
        <v>0.680419998168945</v>
      </c>
      <c r="PF31" s="387" t="n">
        <v>0.677809982299805</v>
      </c>
      <c r="PG31" s="387" t="n">
        <v>0.670530014038086</v>
      </c>
      <c r="PH31" s="387" t="n">
        <v>0.674690017700195</v>
      </c>
      <c r="PI31" s="387" t="n">
        <v>0.678600006103516</v>
      </c>
      <c r="PJ31" s="387" t="n">
        <v>0.682320022583008</v>
      </c>
      <c r="PK31" s="387" t="n">
        <v>0.692129974365234</v>
      </c>
      <c r="PL31" s="387" t="n">
        <v>0.692129974365234</v>
      </c>
      <c r="PQ31" s="387" t="n">
        <v>0</v>
      </c>
      <c r="PZ31" s="387" t="n">
        <v>0.414</v>
      </c>
      <c r="QA31" s="387" t="n">
        <v>2018</v>
      </c>
      <c r="QB31" s="0" t="s">
        <v>248</v>
      </c>
      <c r="QD31" s="387" t="n">
        <v>0.013</v>
      </c>
      <c r="QE31" s="387" t="n">
        <v>2018</v>
      </c>
      <c r="QF31" s="0" t="s">
        <v>248</v>
      </c>
      <c r="QH31" s="387" t="n">
        <v>0.039</v>
      </c>
      <c r="QI31" s="387" t="n">
        <v>2018</v>
      </c>
      <c r="QJ31" s="0" t="s">
        <v>248</v>
      </c>
      <c r="QL31" s="387" t="n">
        <v>0.122</v>
      </c>
      <c r="QM31" s="387" t="n">
        <v>2018</v>
      </c>
      <c r="QN31" s="0" t="s">
        <v>248</v>
      </c>
      <c r="QP31" s="387" t="n">
        <v>0.355</v>
      </c>
      <c r="QQ31" s="387" t="n">
        <v>2019</v>
      </c>
      <c r="QR31" s="0" t="s">
        <v>248</v>
      </c>
      <c r="QT31" s="0" t="s">
        <v>104</v>
      </c>
      <c r="QU31" s="387" t="n">
        <v>0.179267406463623</v>
      </c>
      <c r="QV31" s="387" t="n">
        <v>0.192813575267792</v>
      </c>
      <c r="QW31" s="387" t="n">
        <v>0.196886718273163</v>
      </c>
      <c r="QX31" s="387" t="n">
        <v>0.191623628139496</v>
      </c>
      <c r="QY31" s="387" t="n">
        <v>0.1708113104105</v>
      </c>
      <c r="RB31" s="387" t="n">
        <v>0.159171178936958</v>
      </c>
      <c r="RC31" s="387" t="n">
        <v>0.163319110870361</v>
      </c>
      <c r="RD31" s="387" t="n">
        <v>0.155188336968422</v>
      </c>
      <c r="RE31" s="387" t="n">
        <v>0.146343186497688</v>
      </c>
      <c r="RF31" s="387" t="n">
        <v>0.135123953223228</v>
      </c>
      <c r="RG31" s="0" t="s">
        <v>248</v>
      </c>
      <c r="RJ31" s="387" t="n">
        <v>0.0178926363587379</v>
      </c>
      <c r="RK31" s="387" t="n">
        <v>0.0236721523106098</v>
      </c>
      <c r="RL31" s="387" t="n">
        <v>0.0127859162166715</v>
      </c>
      <c r="RM31" s="387" t="n">
        <v>-0.00298012234270573</v>
      </c>
      <c r="RN31" s="387" t="n">
        <v>-0.0220281537622213</v>
      </c>
      <c r="RO31" s="0" t="s">
        <v>104</v>
      </c>
      <c r="RR31" s="387" t="n">
        <v>0.0179690755903721</v>
      </c>
      <c r="RS31" s="387" t="n">
        <v>0.0237740725278854</v>
      </c>
      <c r="RT31" s="387" t="n">
        <v>0.0129387956112623</v>
      </c>
      <c r="RU31" s="387" t="n">
        <v>-0.0026743623893708</v>
      </c>
      <c r="RV31" s="387" t="n">
        <v>-0.0211012214422226</v>
      </c>
      <c r="RW31" s="0" t="s">
        <v>248</v>
      </c>
      <c r="SA31" s="387" t="n">
        <v>0.00751434499397874</v>
      </c>
      <c r="SB31" s="387" t="n">
        <v>0.013515766710043</v>
      </c>
      <c r="SC31" s="387" t="n">
        <v>0.00276001240126789</v>
      </c>
      <c r="SD31" s="387" t="n">
        <v>-0.0126114124432206</v>
      </c>
      <c r="SE31" s="387" t="n">
        <v>-0.0312273669987917</v>
      </c>
      <c r="SF31" s="0" t="s">
        <v>104</v>
      </c>
      <c r="SJ31" s="387" t="n">
        <v>0.00752478186041117</v>
      </c>
      <c r="SK31" s="387" t="n">
        <v>0.013450744561851</v>
      </c>
      <c r="SL31" s="387" t="n">
        <v>0.00249652424827218</v>
      </c>
      <c r="SM31" s="387" t="n">
        <v>-0.0130374077707529</v>
      </c>
      <c r="SN31" s="387" t="n">
        <v>-0.0310351960361004</v>
      </c>
      <c r="SO31" s="0" t="s">
        <v>248</v>
      </c>
      <c r="SQ31" s="387" t="n">
        <v>11130</v>
      </c>
      <c r="SR31" s="0" t="s">
        <v>248</v>
      </c>
      <c r="ST31" s="387" t="n">
        <v>13712.7666015625</v>
      </c>
      <c r="SU31" s="0" t="s">
        <v>104</v>
      </c>
      <c r="SW31" s="387" t="n">
        <v>9742.45541691587</v>
      </c>
      <c r="SX31" s="0" t="s">
        <v>248</v>
      </c>
      <c r="TA31" s="387" t="n">
        <v>0.180100172758102</v>
      </c>
      <c r="TB31" s="387" t="n">
        <v>0.185761854052544</v>
      </c>
      <c r="TC31" s="387" t="n">
        <v>0.175181016325951</v>
      </c>
      <c r="TD31" s="387" t="n">
        <v>0.159240439534187</v>
      </c>
      <c r="TE31" s="387" t="n">
        <v>0.165334179997444</v>
      </c>
      <c r="TF31" s="0" t="s">
        <v>104</v>
      </c>
      <c r="TJ31" s="387" t="n">
        <v>0.159883975982666</v>
      </c>
      <c r="TK31" s="387" t="n">
        <v>0.155779898166657</v>
      </c>
      <c r="TL31" s="387" t="n">
        <v>0.132649809122086</v>
      </c>
      <c r="TM31" s="387" t="n">
        <v>0.113073103129864</v>
      </c>
      <c r="TN31" s="387" t="n">
        <v>0.126150861382484</v>
      </c>
      <c r="TO31" s="0" t="s">
        <v>248</v>
      </c>
      <c r="TP31" s="386"/>
      <c r="TQ31" s="386"/>
    </row>
    <row r="32" customFormat="false" ht="15.75" hidden="false" customHeight="false" outlineLevel="0" collapsed="false">
      <c r="A32" s="0" t="s">
        <v>890</v>
      </c>
      <c r="B32" s="18" t="s">
        <v>909</v>
      </c>
      <c r="C32" s="0" t="s">
        <v>910</v>
      </c>
      <c r="D32" s="387" t="n">
        <v>0.0265912804752588</v>
      </c>
      <c r="E32" s="0" t="s">
        <v>102</v>
      </c>
      <c r="F32" s="387" t="n">
        <v>0.0312454886734486</v>
      </c>
      <c r="G32" s="0" t="s">
        <v>316</v>
      </c>
      <c r="H32" s="387" t="n">
        <v>0.0298754684627056</v>
      </c>
      <c r="I32" s="0" t="s">
        <v>317</v>
      </c>
      <c r="J32" s="0" t="s">
        <v>102</v>
      </c>
      <c r="K32" s="387" t="n">
        <v>0.62488466501236</v>
      </c>
      <c r="L32" s="387"/>
      <c r="M32" s="0" t="s">
        <v>885</v>
      </c>
      <c r="N32" s="387"/>
      <c r="O32" s="0" t="s">
        <v>885</v>
      </c>
      <c r="P32" s="387" t="n">
        <v>0.772456645965576</v>
      </c>
      <c r="Q32" s="0" t="s">
        <v>102</v>
      </c>
      <c r="R32" s="387" t="n">
        <v>0.62488466501236</v>
      </c>
      <c r="S32" s="0" t="s">
        <v>102</v>
      </c>
      <c r="U32" s="0" t="s">
        <v>316</v>
      </c>
      <c r="V32" s="387" t="n">
        <v>0.633002698421478</v>
      </c>
      <c r="W32" s="387"/>
      <c r="X32" s="0" t="s">
        <v>885</v>
      </c>
      <c r="Y32" s="387"/>
      <c r="Z32" s="0" t="s">
        <v>885</v>
      </c>
      <c r="AA32" s="387" t="n">
        <v>0.703131377696991</v>
      </c>
      <c r="AB32" s="0" t="s">
        <v>316</v>
      </c>
      <c r="AC32" s="387" t="n">
        <v>0.633002698421478</v>
      </c>
      <c r="AD32" s="0" t="s">
        <v>316</v>
      </c>
      <c r="AF32" s="0" t="s">
        <v>317</v>
      </c>
      <c r="AG32" s="387" t="n">
        <v>0.565173387527466</v>
      </c>
      <c r="AH32" s="387"/>
      <c r="AI32" s="0" t="s">
        <v>885</v>
      </c>
      <c r="AJ32" s="387"/>
      <c r="AK32" s="0" t="s">
        <v>885</v>
      </c>
      <c r="AL32" s="387" t="n">
        <v>0.668060183525085</v>
      </c>
      <c r="AM32" s="0" t="s">
        <v>317</v>
      </c>
      <c r="AN32" s="387" t="n">
        <v>0.565173387527466</v>
      </c>
      <c r="AO32" s="0" t="s">
        <v>317</v>
      </c>
      <c r="AP32" s="0"/>
      <c r="AQ32" s="0" t="s">
        <v>102</v>
      </c>
      <c r="AR32" s="387" t="n">
        <v>2.70384240150452</v>
      </c>
      <c r="AS32" s="0" t="s">
        <v>318</v>
      </c>
      <c r="AT32" s="387" t="n">
        <v>1.48386776447296</v>
      </c>
      <c r="AU32" s="0" t="s">
        <v>317</v>
      </c>
      <c r="AV32" s="387" t="n">
        <v>1.58331263065338</v>
      </c>
      <c r="AW32" s="0"/>
      <c r="AX32" s="387" t="n">
        <v>2.481360912323</v>
      </c>
      <c r="AY32" s="0" t="s">
        <v>104</v>
      </c>
      <c r="AZ32" s="0"/>
      <c r="BA32" s="0" t="s">
        <v>102</v>
      </c>
      <c r="BB32" s="387" t="n">
        <v>0.000427873310400173</v>
      </c>
      <c r="BC32" s="387" t="n">
        <v>0.000490074336994439</v>
      </c>
      <c r="BD32" s="387" t="n">
        <v>0.000627676665317267</v>
      </c>
      <c r="BE32" s="387" t="n">
        <v>0.00167598377447575</v>
      </c>
      <c r="BF32" s="387" t="n">
        <v>0.0016759573481977</v>
      </c>
      <c r="BH32" s="0" t="s">
        <v>318</v>
      </c>
      <c r="BI32" s="387" t="n">
        <v>0.00188582099508494</v>
      </c>
      <c r="BJ32" s="387" t="n">
        <v>0.000841363973449916</v>
      </c>
      <c r="BK32" s="387" t="n">
        <v>0.000781850831117481</v>
      </c>
      <c r="BL32" s="387" t="n">
        <v>0.000877453188877553</v>
      </c>
      <c r="BM32" s="387" t="n">
        <v>0.000879934930708259</v>
      </c>
      <c r="BO32" s="0" t="s">
        <v>317</v>
      </c>
      <c r="BP32" s="387" t="n">
        <v>0.00126891513355076</v>
      </c>
      <c r="BQ32" s="387" t="n">
        <v>0.000689187843818218</v>
      </c>
      <c r="BR32" s="387" t="n">
        <v>0.000878081889823079</v>
      </c>
      <c r="BS32" s="387" t="n">
        <v>0.00088100420543924</v>
      </c>
      <c r="BT32" s="387" t="n">
        <v>0.000883096945472062</v>
      </c>
      <c r="BV32" s="387" t="n">
        <v>10.3649187088013</v>
      </c>
      <c r="BW32" s="387" t="n">
        <v>10.7339763641357</v>
      </c>
      <c r="BX32" s="387" t="n">
        <v>10.8045930862427</v>
      </c>
      <c r="BY32" s="387" t="n">
        <v>10.855052947998</v>
      </c>
      <c r="BZ32" s="387" t="n">
        <v>10.9195718765259</v>
      </c>
      <c r="CA32" s="0" t="s">
        <v>316</v>
      </c>
      <c r="CC32" s="387" t="n">
        <v>10.5852756500244</v>
      </c>
      <c r="CD32" s="387" t="n">
        <v>10.8064594268799</v>
      </c>
      <c r="CE32" s="387" t="n">
        <v>10.8293561935425</v>
      </c>
      <c r="CF32" s="387" t="n">
        <v>10.8937063217163</v>
      </c>
      <c r="CG32" s="387" t="n">
        <v>10.9584865570068</v>
      </c>
      <c r="CH32" s="0" t="s">
        <v>317</v>
      </c>
      <c r="CK32" s="387" t="n">
        <v>11.6999998092651</v>
      </c>
      <c r="CL32" s="0" t="s">
        <v>887</v>
      </c>
      <c r="CO32" s="0" t="s">
        <v>102</v>
      </c>
      <c r="CP32" s="387" t="n">
        <v>0.0208056177943945</v>
      </c>
      <c r="CQ32" s="387" t="n">
        <v>0.0671037957072258</v>
      </c>
      <c r="CR32" s="387" t="n">
        <v>0.0625907480716705</v>
      </c>
      <c r="CS32" s="387" t="n">
        <v>0.00152746983803809</v>
      </c>
      <c r="CT32" s="387" t="n">
        <v>-0.0104105267673731</v>
      </c>
      <c r="CV32" s="0" t="s">
        <v>318</v>
      </c>
      <c r="CW32" s="387" t="n">
        <v>0.0608652234077454</v>
      </c>
      <c r="CX32" s="387" t="n">
        <v>0.056572824716568</v>
      </c>
      <c r="CY32" s="387" t="n">
        <v>0.0238013826310635</v>
      </c>
      <c r="CZ32" s="387" t="n">
        <v>0.0219647604972124</v>
      </c>
      <c r="DA32" s="387" t="n">
        <v>0.0157774556428194</v>
      </c>
      <c r="DC32" s="0" t="s">
        <v>317</v>
      </c>
      <c r="DD32" s="387" t="n">
        <v>0.0583894625306129</v>
      </c>
      <c r="DE32" s="387" t="n">
        <v>0.041846077889204</v>
      </c>
      <c r="DF32" s="387" t="n">
        <v>0.0113466363400221</v>
      </c>
      <c r="DG32" s="387" t="n">
        <v>0.0343940518796444</v>
      </c>
      <c r="DH32" s="387" t="n">
        <v>0.054710254073143</v>
      </c>
      <c r="DL32" s="387" t="n">
        <v>0.644400024414063</v>
      </c>
      <c r="DM32" s="0" t="s">
        <v>888</v>
      </c>
      <c r="DP32" s="387" t="n">
        <v>0.745849990844727</v>
      </c>
      <c r="DQ32" s="0" t="s">
        <v>888</v>
      </c>
      <c r="DT32" s="387" t="n">
        <v>0.556209983825684</v>
      </c>
      <c r="DU32" s="0" t="s">
        <v>888</v>
      </c>
      <c r="DW32" s="387" t="n">
        <v>-0.0761379823088646</v>
      </c>
      <c r="DX32" s="387" t="n">
        <v>-0.0743004083633423</v>
      </c>
      <c r="DY32" s="387" t="n">
        <v>-0.068463571369648</v>
      </c>
      <c r="DZ32" s="387" t="n">
        <v>-0.038709856569767</v>
      </c>
      <c r="EA32" s="387" t="n">
        <v>-0.0722260549664497</v>
      </c>
      <c r="EB32" s="0" t="s">
        <v>104</v>
      </c>
      <c r="ED32" s="387" t="n">
        <v>-0.0761395022273064</v>
      </c>
      <c r="EE32" s="387" t="n">
        <v>-0.074301540851593</v>
      </c>
      <c r="EF32" s="387" t="n">
        <v>-0.0684636533260346</v>
      </c>
      <c r="EG32" s="387" t="n">
        <v>-0.038709856569767</v>
      </c>
      <c r="EH32" s="387" t="n">
        <v>-0.0722253173589706</v>
      </c>
      <c r="EI32" s="0" t="s">
        <v>248</v>
      </c>
      <c r="EK32" s="387" t="n">
        <v>0.869419455528259</v>
      </c>
      <c r="EL32" s="0" t="s">
        <v>248</v>
      </c>
      <c r="EO32" s="387" t="n">
        <v>0.0482635721564293</v>
      </c>
      <c r="EP32" s="387" t="n">
        <v>0.0478884465992451</v>
      </c>
      <c r="EQ32" s="387" t="n">
        <v>0.0344318710267544</v>
      </c>
      <c r="ER32" s="387" t="n">
        <v>0.0219687856733799</v>
      </c>
      <c r="ES32" s="387" t="n">
        <v>0.0185826756060123</v>
      </c>
      <c r="ET32" s="0" t="s">
        <v>248</v>
      </c>
      <c r="FE32" s="387" t="n">
        <v>3069591</v>
      </c>
      <c r="FF32" s="387" t="n">
        <v>3050687</v>
      </c>
      <c r="FG32" s="387" t="n">
        <v>3033978</v>
      </c>
      <c r="FH32" s="387" t="n">
        <v>3017932</v>
      </c>
      <c r="FI32" s="387" t="n">
        <v>3000720</v>
      </c>
      <c r="FJ32" s="387" t="n">
        <v>2981269</v>
      </c>
      <c r="FK32" s="387" t="n">
        <v>2958307</v>
      </c>
      <c r="FL32" s="387" t="n">
        <v>2932618</v>
      </c>
      <c r="FM32" s="387" t="n">
        <v>2907618</v>
      </c>
      <c r="FN32" s="387" t="n">
        <v>2888092</v>
      </c>
      <c r="FO32" s="387" t="n">
        <v>2877319</v>
      </c>
      <c r="FP32" s="387" t="n">
        <v>2876538</v>
      </c>
      <c r="FQ32" s="387" t="n">
        <v>2884229</v>
      </c>
      <c r="FR32" s="387" t="n">
        <v>2897584</v>
      </c>
      <c r="FS32" s="387" t="n">
        <v>2912403</v>
      </c>
      <c r="FT32" s="387" t="n">
        <v>2925553</v>
      </c>
      <c r="FU32" s="387" t="n">
        <v>2936146</v>
      </c>
      <c r="FV32" s="387" t="n">
        <v>2944809</v>
      </c>
      <c r="FW32" s="387" t="n">
        <v>2951776</v>
      </c>
      <c r="FX32" s="387" t="n">
        <v>2957731</v>
      </c>
      <c r="FY32" s="387" t="n">
        <v>2963000</v>
      </c>
      <c r="FZ32" s="387" t="n">
        <v>2968000</v>
      </c>
      <c r="GA32" s="387" t="n">
        <v>2972000</v>
      </c>
      <c r="GB32" s="387" t="n">
        <v>2975000</v>
      </c>
      <c r="GC32" s="387" t="n">
        <v>2977000</v>
      </c>
      <c r="GD32" s="387" t="n">
        <v>2977000</v>
      </c>
      <c r="GE32" s="387" t="n">
        <v>2977000</v>
      </c>
      <c r="GF32" s="387" t="n">
        <v>2976000</v>
      </c>
      <c r="GG32" s="387" t="n">
        <v>2974000</v>
      </c>
      <c r="GH32" s="387" t="n">
        <v>2971000</v>
      </c>
      <c r="GI32" s="387" t="n">
        <v>2967000</v>
      </c>
      <c r="GJ32" s="387" t="n">
        <v>2963000</v>
      </c>
      <c r="GK32" s="387" t="n">
        <v>2958000</v>
      </c>
      <c r="GL32" s="387" t="n">
        <v>2952000</v>
      </c>
      <c r="GM32" s="387" t="n">
        <v>2947000</v>
      </c>
      <c r="GN32" s="387" t="n">
        <v>2940000</v>
      </c>
      <c r="GO32" s="387" t="n">
        <v>2934000</v>
      </c>
      <c r="GP32" s="387" t="n">
        <v>2927000</v>
      </c>
      <c r="GQ32" s="387" t="n">
        <v>2920000</v>
      </c>
      <c r="GR32" s="387" t="n">
        <v>2913000</v>
      </c>
      <c r="GS32" s="387" t="n">
        <v>2905000</v>
      </c>
      <c r="GT32" s="387" t="n">
        <v>2897000</v>
      </c>
      <c r="GU32" s="387" t="n">
        <v>2890000</v>
      </c>
      <c r="GV32" s="387" t="n">
        <v>2882000</v>
      </c>
      <c r="GW32" s="387" t="n">
        <v>2873000</v>
      </c>
      <c r="GX32" s="387" t="n">
        <v>2865000</v>
      </c>
      <c r="GY32" s="387" t="n">
        <v>2856000</v>
      </c>
      <c r="GZ32" s="387" t="n">
        <v>2846000</v>
      </c>
      <c r="HA32" s="387" t="n">
        <v>2837000</v>
      </c>
      <c r="HB32" s="387" t="n">
        <v>2827000</v>
      </c>
      <c r="HC32" s="387" t="n">
        <v>2816000</v>
      </c>
      <c r="HG32" s="387" t="n">
        <v>0.00361431436613202</v>
      </c>
      <c r="HH32" s="387" t="n">
        <v>0.0029461223166436</v>
      </c>
      <c r="HI32" s="387" t="n">
        <v>0.00236306386068463</v>
      </c>
      <c r="HJ32" s="387" t="n">
        <v>0.00201539718545973</v>
      </c>
      <c r="HK32" s="387" t="n">
        <v>0.0017798482440412</v>
      </c>
      <c r="HL32" s="387" t="n">
        <v>0.00168605672661215</v>
      </c>
      <c r="HM32" s="387" t="n">
        <v>0.00134680152405053</v>
      </c>
      <c r="HN32" s="387" t="n">
        <v>0.00100891210604459</v>
      </c>
      <c r="HO32" s="387" t="n">
        <v>0.000672043010126799</v>
      </c>
      <c r="HP32" s="387" t="n">
        <v>0</v>
      </c>
      <c r="HQ32" s="387" t="n">
        <v>0</v>
      </c>
      <c r="HR32" s="387" t="n">
        <v>-0.000335965072736144</v>
      </c>
      <c r="HS32" s="387" t="n">
        <v>-0.000672268914058805</v>
      </c>
      <c r="HT32" s="387" t="n">
        <v>-0.00100925157312304</v>
      </c>
      <c r="HU32" s="387" t="n">
        <v>-0.00134725519455969</v>
      </c>
      <c r="HV32" s="387" t="n">
        <v>-0.00134907267056406</v>
      </c>
      <c r="HW32" s="387" t="n">
        <v>-0.00168890424538404</v>
      </c>
      <c r="HX32" s="387" t="n">
        <v>-0.00203045760281384</v>
      </c>
      <c r="HY32" s="387" t="n">
        <v>-0.00169520301278681</v>
      </c>
      <c r="HZ32" s="387" t="n">
        <v>-0.00237812241539359</v>
      </c>
      <c r="IA32" s="387" t="n">
        <v>-0.00204290170222521</v>
      </c>
      <c r="IB32" s="387" t="n">
        <v>-0.00238867197185755</v>
      </c>
      <c r="IC32" s="387" t="n">
        <v>-0.00239439145661891</v>
      </c>
      <c r="ID32" s="387" t="n">
        <v>-0.00240013841539621</v>
      </c>
      <c r="IE32" s="387" t="n">
        <v>-0.0027500877622515</v>
      </c>
      <c r="IF32" s="387" t="n">
        <v>-0.00275767152197659</v>
      </c>
      <c r="IG32" s="387" t="n">
        <v>-0.00241921655833721</v>
      </c>
      <c r="IH32" s="387" t="n">
        <v>-0.00277200457639992</v>
      </c>
      <c r="II32" s="387" t="n">
        <v>-0.00312771764583886</v>
      </c>
      <c r="IJ32" s="387" t="n">
        <v>-0.00278842984698713</v>
      </c>
      <c r="IK32" s="387" t="n">
        <v>-0.00314630568027496</v>
      </c>
      <c r="IL32" s="387" t="n">
        <v>-0.00350754475221038</v>
      </c>
      <c r="IM32" s="387" t="n">
        <v>-0.00316734379157424</v>
      </c>
      <c r="IN32" s="387" t="n">
        <v>-0.00353107717819512</v>
      </c>
      <c r="IO32" s="387" t="n">
        <v>-0.00389864039607346</v>
      </c>
      <c r="IP32" s="0" t="s">
        <v>889</v>
      </c>
      <c r="IU32" s="0" t="s">
        <v>889</v>
      </c>
      <c r="IV32" s="387" t="n">
        <v>0.470109473095569</v>
      </c>
      <c r="IW32" s="387" t="n">
        <v>0.470349066310372</v>
      </c>
      <c r="IX32" s="387" t="n">
        <v>0.47044525091611</v>
      </c>
      <c r="IY32" s="387" t="n">
        <v>0.470434228477363</v>
      </c>
      <c r="IZ32" s="387" t="n">
        <v>0.470384362591827</v>
      </c>
      <c r="JA32" s="387" t="n">
        <v>0.470346587545904</v>
      </c>
      <c r="JB32" s="387" t="n">
        <v>0.470327762145029</v>
      </c>
      <c r="JC32" s="387" t="n">
        <v>0.470306049625686</v>
      </c>
      <c r="JD32" s="387" t="n">
        <v>0.470278374462563</v>
      </c>
      <c r="JE32" s="387" t="n">
        <v>0.470236323430698</v>
      </c>
      <c r="JF32" s="387" t="n">
        <v>0.470171055689832</v>
      </c>
      <c r="JG32" s="387" t="n">
        <v>0.470085263373229</v>
      </c>
      <c r="JH32" s="387" t="n">
        <v>0.4699833655381</v>
      </c>
      <c r="JI32" s="387" t="n">
        <v>0.469873452627968</v>
      </c>
      <c r="JJ32" s="387" t="n">
        <v>0.469752686622833</v>
      </c>
      <c r="JK32" s="387" t="n">
        <v>0.469626998223801</v>
      </c>
      <c r="JL32" s="387" t="n">
        <v>0.469498146646784</v>
      </c>
      <c r="JM32" s="387" t="n">
        <v>0.469370878558956</v>
      </c>
      <c r="JN32" s="387" t="n">
        <v>0.469252018829083</v>
      </c>
      <c r="JO32" s="387" t="n">
        <v>0.469155389640691</v>
      </c>
      <c r="JP32" s="387" t="n">
        <v>0.469087165646459</v>
      </c>
      <c r="JQ32" s="387" t="n">
        <v>0.469052851011064</v>
      </c>
      <c r="JR32" s="387" t="n">
        <v>0.469051860263787</v>
      </c>
      <c r="JS32" s="387" t="n">
        <v>0.469088960122741</v>
      </c>
      <c r="JT32" s="387" t="n">
        <v>0.469162306666809</v>
      </c>
      <c r="JU32" s="387" t="n">
        <v>0.469277802465762</v>
      </c>
      <c r="JV32" s="387" t="n">
        <v>0.469434347506167</v>
      </c>
      <c r="JW32" s="387" t="n">
        <v>0.46962989571632</v>
      </c>
      <c r="JX32" s="387" t="n">
        <v>0.469865155812084</v>
      </c>
      <c r="JY32" s="387" t="n">
        <v>0.470128100982806</v>
      </c>
      <c r="JZ32" s="387" t="n">
        <v>0.470420115145566</v>
      </c>
      <c r="KA32" s="387" t="n">
        <v>0.47073853011174</v>
      </c>
      <c r="KB32" s="387" t="n">
        <v>0.471079365692814</v>
      </c>
      <c r="KC32" s="387" t="n">
        <v>0.471435007741706</v>
      </c>
      <c r="KD32" s="387" t="n">
        <v>0.471802000178309</v>
      </c>
      <c r="KE32" s="387" t="n">
        <v>0.472171936221332</v>
      </c>
      <c r="KH32" s="0" t="s">
        <v>889</v>
      </c>
      <c r="KI32" s="387" t="n">
        <v>0.6904256939888</v>
      </c>
      <c r="KJ32" s="387" t="n">
        <v>0.687610566616058</v>
      </c>
      <c r="KK32" s="387" t="n">
        <v>0.684489548206329</v>
      </c>
      <c r="KL32" s="387" t="n">
        <v>0.681127548217773</v>
      </c>
      <c r="KM32" s="387" t="n">
        <v>0.677503824234009</v>
      </c>
      <c r="KN32" s="387" t="n">
        <v>0.673641562461853</v>
      </c>
      <c r="KO32" s="387" t="n">
        <v>0.669137477874756</v>
      </c>
      <c r="KP32" s="387" t="n">
        <v>0.664872169494629</v>
      </c>
      <c r="KQ32" s="387" t="n">
        <v>0.660504221916199</v>
      </c>
      <c r="KR32" s="387" t="n">
        <v>0.656701385974884</v>
      </c>
      <c r="KS32" s="387" t="n">
        <v>0.654014110565186</v>
      </c>
      <c r="KT32" s="387" t="n">
        <v>0.651662766933441</v>
      </c>
      <c r="KU32" s="387" t="n">
        <v>0.649865567684174</v>
      </c>
      <c r="KV32" s="387" t="n">
        <v>0.648621380329132</v>
      </c>
      <c r="KW32" s="387" t="n">
        <v>0.648266553878784</v>
      </c>
      <c r="KX32" s="387" t="n">
        <v>0.648803532123566</v>
      </c>
      <c r="KY32" s="387" t="n">
        <v>0.649679362773895</v>
      </c>
      <c r="KZ32" s="387" t="n">
        <v>0.651115596294403</v>
      </c>
      <c r="LA32" s="387" t="n">
        <v>0.653455257415772</v>
      </c>
      <c r="LB32" s="387" t="n">
        <v>0.655242621898651</v>
      </c>
      <c r="LC32" s="387" t="n">
        <v>0.657142877578735</v>
      </c>
      <c r="LD32" s="387" t="n">
        <v>0.658486723899841</v>
      </c>
      <c r="LE32" s="387" t="n">
        <v>0.659719824790955</v>
      </c>
      <c r="LF32" s="387" t="n">
        <v>0.660273969173431</v>
      </c>
      <c r="LG32" s="387" t="n">
        <v>0.660487473011017</v>
      </c>
      <c r="LH32" s="387" t="n">
        <v>0.660240948200226</v>
      </c>
      <c r="LI32" s="387" t="n">
        <v>0.659302711486816</v>
      </c>
      <c r="LJ32" s="387" t="n">
        <v>0.657439470291138</v>
      </c>
      <c r="LK32" s="387" t="n">
        <v>0.655447602272034</v>
      </c>
      <c r="LL32" s="387" t="n">
        <v>0.652627885341644</v>
      </c>
      <c r="LM32" s="387" t="n">
        <v>0.649214684963226</v>
      </c>
      <c r="LN32" s="387" t="n">
        <v>0.644607841968536</v>
      </c>
      <c r="LO32" s="387" t="n">
        <v>0.640196740627289</v>
      </c>
      <c r="LP32" s="387" t="n">
        <v>0.634825527667999</v>
      </c>
      <c r="LQ32" s="387" t="n">
        <v>0.629288971424103</v>
      </c>
      <c r="LR32" s="387" t="n">
        <v>0.623224437236786</v>
      </c>
      <c r="LT32" s="0" t="s">
        <v>889</v>
      </c>
      <c r="LU32" s="387" t="n">
        <v>0.641261339187622</v>
      </c>
      <c r="LV32" s="387" t="n">
        <v>0.63493949174881</v>
      </c>
      <c r="LW32" s="387" t="n">
        <v>0.627740859985352</v>
      </c>
      <c r="LX32" s="387" t="n">
        <v>0.620253026485443</v>
      </c>
      <c r="LY32" s="387" t="n">
        <v>0.613225817680359</v>
      </c>
      <c r="LZ32" s="387" t="n">
        <v>0.607154905796051</v>
      </c>
      <c r="MA32" s="387" t="n">
        <v>0.601752042770386</v>
      </c>
      <c r="MB32" s="387" t="n">
        <v>0.597240924835205</v>
      </c>
      <c r="MC32" s="387" t="n">
        <v>0.593949556350708</v>
      </c>
      <c r="MD32" s="387" t="n">
        <v>0.591535091400147</v>
      </c>
      <c r="ME32" s="387" t="n">
        <v>0.590863287448883</v>
      </c>
      <c r="MF32" s="387" t="n">
        <v>0.590863287448883</v>
      </c>
      <c r="MG32" s="387" t="n">
        <v>0.591733872890472</v>
      </c>
      <c r="MH32" s="387" t="n">
        <v>0.593813061714172</v>
      </c>
      <c r="MI32" s="387" t="n">
        <v>0.596095561981201</v>
      </c>
      <c r="MJ32" s="387" t="n">
        <v>0.598584413528442</v>
      </c>
      <c r="MK32" s="387" t="n">
        <v>0.600742518901825</v>
      </c>
      <c r="ML32" s="387" t="n">
        <v>0.603110194206238</v>
      </c>
      <c r="MM32" s="387" t="n">
        <v>0.605352282524109</v>
      </c>
      <c r="MN32" s="387" t="n">
        <v>0.606718719005585</v>
      </c>
      <c r="MO32" s="387" t="n">
        <v>0.607823133468628</v>
      </c>
      <c r="MP32" s="387" t="n">
        <v>0.608043611049652</v>
      </c>
      <c r="MQ32" s="387" t="n">
        <v>0.608131170272827</v>
      </c>
      <c r="MR32" s="387" t="n">
        <v>0.606849312782288</v>
      </c>
      <c r="MS32" s="387" t="n">
        <v>0.604874670505524</v>
      </c>
      <c r="MT32" s="387" t="n">
        <v>0.60206538438797</v>
      </c>
      <c r="MU32" s="387" t="n">
        <v>0.598550200462341</v>
      </c>
      <c r="MV32" s="387" t="n">
        <v>0.594117641448975</v>
      </c>
      <c r="MW32" s="387" t="n">
        <v>0.589174211025238</v>
      </c>
      <c r="MX32" s="387" t="n">
        <v>0.583014249801636</v>
      </c>
      <c r="MY32" s="387" t="n">
        <v>0.576614320278168</v>
      </c>
      <c r="MZ32" s="387" t="n">
        <v>0.569327712059021</v>
      </c>
      <c r="NA32" s="387" t="n">
        <v>0.562192559242249</v>
      </c>
      <c r="NB32" s="387" t="n">
        <v>0.55410647392273</v>
      </c>
      <c r="NC32" s="387" t="n">
        <v>0.547223210334778</v>
      </c>
      <c r="ND32" s="387" t="n">
        <v>0.540482938289642</v>
      </c>
      <c r="NG32" s="0" t="s">
        <v>889</v>
      </c>
      <c r="NH32" s="387" t="n">
        <v>0.628182768821716</v>
      </c>
      <c r="NI32" s="387" t="n">
        <v>0.627998769283295</v>
      </c>
      <c r="NJ32" s="387" t="n">
        <v>0.626566588878632</v>
      </c>
      <c r="NK32" s="387" t="n">
        <v>0.624006688594818</v>
      </c>
      <c r="NL32" s="387" t="n">
        <v>0.620465815067291</v>
      </c>
      <c r="NM32" s="387" t="n">
        <v>0.616267323493958</v>
      </c>
      <c r="NN32" s="387" t="n">
        <v>0.610512137413025</v>
      </c>
      <c r="NO32" s="387" t="n">
        <v>0.604979813098908</v>
      </c>
      <c r="NP32" s="387" t="n">
        <v>0.598655462265015</v>
      </c>
      <c r="NQ32" s="387" t="n">
        <v>0.592878758907318</v>
      </c>
      <c r="NR32" s="387" t="n">
        <v>0.588176012039185</v>
      </c>
      <c r="NS32" s="387" t="n">
        <v>0.584481000900269</v>
      </c>
      <c r="NT32" s="387" t="n">
        <v>0.581317186355591</v>
      </c>
      <c r="NU32" s="387" t="n">
        <v>0.579354405403137</v>
      </c>
      <c r="NV32" s="387" t="n">
        <v>0.577919900417328</v>
      </c>
      <c r="NW32" s="387" t="n">
        <v>0.578024923801422</v>
      </c>
      <c r="NX32" s="387" t="n">
        <v>0.578805267810822</v>
      </c>
      <c r="NY32" s="387" t="n">
        <v>0.580459773540497</v>
      </c>
      <c r="NZ32" s="387" t="n">
        <v>0.583333313465118</v>
      </c>
      <c r="OA32" s="387" t="n">
        <v>0.586019694805145</v>
      </c>
      <c r="OB32" s="387" t="n">
        <v>0.589115619659424</v>
      </c>
      <c r="OC32" s="387" t="n">
        <v>0.591683685779572</v>
      </c>
      <c r="OD32" s="387" t="n">
        <v>0.59446531534195</v>
      </c>
      <c r="OE32" s="387" t="n">
        <v>0.596575319766998</v>
      </c>
      <c r="OF32" s="387" t="n">
        <v>0.598352193832398</v>
      </c>
      <c r="OG32" s="387" t="n">
        <v>0.600000023841858</v>
      </c>
      <c r="OH32" s="387" t="n">
        <v>0.600621342658997</v>
      </c>
      <c r="OI32" s="387" t="n">
        <v>0.600000023841858</v>
      </c>
      <c r="OJ32" s="387" t="n">
        <v>0.599583625793457</v>
      </c>
      <c r="OK32" s="387" t="n">
        <v>0.597981214523315</v>
      </c>
      <c r="OL32" s="387" t="n">
        <v>0.595462501049042</v>
      </c>
      <c r="OM32" s="387" t="n">
        <v>0.591736674308777</v>
      </c>
      <c r="ON32" s="387" t="n">
        <v>0.588193953037262</v>
      </c>
      <c r="OO32" s="387" t="n">
        <v>0.583010196685791</v>
      </c>
      <c r="OP32" s="387" t="n">
        <v>0.577997863292694</v>
      </c>
      <c r="OQ32" s="387" t="n">
        <v>0.571732938289642</v>
      </c>
      <c r="OT32" s="387" t="n">
        <v>0.611230010986328</v>
      </c>
      <c r="OU32" s="387" t="n">
        <v>0.610849990844727</v>
      </c>
      <c r="OV32" s="387" t="n">
        <v>0.610900001525879</v>
      </c>
      <c r="OW32" s="387" t="n">
        <v>0.611349983215332</v>
      </c>
      <c r="OX32" s="387" t="n">
        <v>0.612150001525879</v>
      </c>
      <c r="OY32" s="387" t="n">
        <v>0.613460006713867</v>
      </c>
      <c r="OZ32" s="387" t="n">
        <v>0.615</v>
      </c>
      <c r="PA32" s="387" t="n">
        <v>0.61625</v>
      </c>
      <c r="PB32" s="387" t="n">
        <v>0.619519996643066</v>
      </c>
      <c r="PC32" s="387" t="n">
        <v>0.647610015869141</v>
      </c>
      <c r="PD32" s="387" t="n">
        <v>0.662440032958984</v>
      </c>
      <c r="PE32" s="387" t="n">
        <v>0.665780029296875</v>
      </c>
      <c r="PF32" s="387" t="n">
        <v>0.668939971923828</v>
      </c>
      <c r="PG32" s="387" t="n">
        <v>0.661750030517578</v>
      </c>
      <c r="PH32" s="387" t="n">
        <v>0.65463996887207</v>
      </c>
      <c r="PI32" s="387" t="n">
        <v>0.642620010375977</v>
      </c>
      <c r="PJ32" s="387" t="n">
        <v>0.640660018920898</v>
      </c>
      <c r="PK32" s="387" t="n">
        <v>0.642119979858398</v>
      </c>
      <c r="PL32" s="387" t="n">
        <v>0.644400024414063</v>
      </c>
      <c r="PQ32" s="387" t="n">
        <v>0.00354451849125326</v>
      </c>
      <c r="PZ32" s="387" t="n">
        <v>0.344</v>
      </c>
      <c r="QA32" s="387" t="n">
        <v>2018</v>
      </c>
      <c r="QB32" s="0" t="s">
        <v>248</v>
      </c>
      <c r="QD32" s="387" t="n">
        <v>0.014</v>
      </c>
      <c r="QE32" s="387" t="n">
        <v>2018</v>
      </c>
      <c r="QF32" s="0" t="s">
        <v>248</v>
      </c>
      <c r="QH32" s="387" t="n">
        <v>0.094</v>
      </c>
      <c r="QI32" s="387" t="n">
        <v>2018</v>
      </c>
      <c r="QJ32" s="0" t="s">
        <v>248</v>
      </c>
      <c r="QL32" s="387" t="n">
        <v>0.425</v>
      </c>
      <c r="QM32" s="387" t="n">
        <v>2018</v>
      </c>
      <c r="QN32" s="0" t="s">
        <v>248</v>
      </c>
      <c r="QP32" s="387" t="n">
        <v>0.235</v>
      </c>
      <c r="QQ32" s="387" t="n">
        <v>2018</v>
      </c>
      <c r="QR32" s="0" t="s">
        <v>248</v>
      </c>
      <c r="QT32" s="0" t="s">
        <v>104</v>
      </c>
      <c r="QU32" s="387" t="n">
        <v>0.244480356574059</v>
      </c>
      <c r="QV32" s="387" t="n">
        <v>0.255563825368881</v>
      </c>
      <c r="QW32" s="387" t="n">
        <v>0.217191338539124</v>
      </c>
      <c r="QX32" s="387" t="n">
        <v>0.187888398766518</v>
      </c>
      <c r="QY32" s="387" t="n">
        <v>0.179775252938271</v>
      </c>
      <c r="RB32" s="387" t="n">
        <v>0.277893543243408</v>
      </c>
      <c r="RC32" s="387" t="n">
        <v>0.288798749446869</v>
      </c>
      <c r="RD32" s="387" t="n">
        <v>0.223031520843506</v>
      </c>
      <c r="RE32" s="387" t="n">
        <v>0.176226541399956</v>
      </c>
      <c r="RF32" s="387" t="n">
        <v>0.157537013292313</v>
      </c>
      <c r="RG32" s="0" t="s">
        <v>248</v>
      </c>
      <c r="RJ32" s="387" t="n">
        <v>0.0651715397834778</v>
      </c>
      <c r="RK32" s="387" t="n">
        <v>0.0533352643251419</v>
      </c>
      <c r="RL32" s="387" t="n">
        <v>0.0503230020403862</v>
      </c>
      <c r="RM32" s="387" t="n">
        <v>0.0459521822631359</v>
      </c>
      <c r="RN32" s="387" t="n">
        <v>0.0732504650950432</v>
      </c>
      <c r="RO32" s="0" t="s">
        <v>104</v>
      </c>
      <c r="RR32" s="387" t="n">
        <v>0.0617965348064899</v>
      </c>
      <c r="RS32" s="387" t="n">
        <v>0.048805259168148</v>
      </c>
      <c r="RT32" s="387" t="n">
        <v>0.043481171131134</v>
      </c>
      <c r="RU32" s="387" t="n">
        <v>0.0459521822631359</v>
      </c>
      <c r="RV32" s="387" t="n">
        <v>0.0732504650950432</v>
      </c>
      <c r="RW32" s="0" t="s">
        <v>248</v>
      </c>
      <c r="SA32" s="387" t="n">
        <v>0.0676944777369499</v>
      </c>
      <c r="SB32" s="387" t="n">
        <v>0.0547635033726692</v>
      </c>
      <c r="SC32" s="387" t="n">
        <v>0.0486613288521767</v>
      </c>
      <c r="SD32" s="387" t="n">
        <v>0.0438437163829804</v>
      </c>
      <c r="SE32" s="387" t="n">
        <v>0.0722284615039825</v>
      </c>
      <c r="SF32" s="0" t="s">
        <v>104</v>
      </c>
      <c r="SJ32" s="387" t="n">
        <v>0.0639681443572044</v>
      </c>
      <c r="SK32" s="387" t="n">
        <v>0.0497672483325005</v>
      </c>
      <c r="SL32" s="387" t="n">
        <v>0.0410985387861729</v>
      </c>
      <c r="SM32" s="387" t="n">
        <v>0.0428634025156498</v>
      </c>
      <c r="SN32" s="387" t="n">
        <v>0.0712350681424141</v>
      </c>
      <c r="SO32" s="0" t="s">
        <v>248</v>
      </c>
      <c r="SQ32" s="387" t="n">
        <v>4680</v>
      </c>
      <c r="SR32" s="0" t="s">
        <v>248</v>
      </c>
      <c r="ST32" s="387" t="n">
        <v>4381.19970703125</v>
      </c>
      <c r="SU32" s="0" t="s">
        <v>104</v>
      </c>
      <c r="SW32" s="387" t="n">
        <v>4732.06950610049</v>
      </c>
      <c r="SX32" s="0" t="s">
        <v>248</v>
      </c>
      <c r="TA32" s="387" t="n">
        <v>0.168342366814613</v>
      </c>
      <c r="TB32" s="387" t="n">
        <v>0.1812634319067</v>
      </c>
      <c r="TC32" s="387" t="n">
        <v>0.148727774620056</v>
      </c>
      <c r="TD32" s="387" t="n">
        <v>0.149178549647331</v>
      </c>
      <c r="TE32" s="387" t="n">
        <v>0.107549197971821</v>
      </c>
      <c r="TF32" s="0" t="s">
        <v>104</v>
      </c>
      <c r="TJ32" s="387" t="n">
        <v>0.201754063367844</v>
      </c>
      <c r="TK32" s="387" t="n">
        <v>0.214497208595276</v>
      </c>
      <c r="TL32" s="387" t="n">
        <v>0.154567882418633</v>
      </c>
      <c r="TM32" s="387" t="n">
        <v>0.137516677379608</v>
      </c>
      <c r="TN32" s="387" t="n">
        <v>0.085311695933342</v>
      </c>
      <c r="TO32" s="0" t="s">
        <v>248</v>
      </c>
      <c r="TP32" s="386"/>
      <c r="TQ32" s="386"/>
    </row>
    <row r="33" customFormat="false" ht="15.75" hidden="false" customHeight="false" outlineLevel="0" collapsed="false">
      <c r="A33" s="0" t="s">
        <v>900</v>
      </c>
      <c r="B33" s="18" t="s">
        <v>911</v>
      </c>
      <c r="C33" s="0" t="s">
        <v>912</v>
      </c>
      <c r="D33" s="387" t="n">
        <v>0.0397863872349262</v>
      </c>
      <c r="E33" s="0" t="s">
        <v>884</v>
      </c>
      <c r="F33" s="387" t="n">
        <v>0.0348935835063458</v>
      </c>
      <c r="G33" s="0" t="s">
        <v>316</v>
      </c>
      <c r="H33" s="387" t="n">
        <v>0.035078588873148</v>
      </c>
      <c r="I33" s="0" t="s">
        <v>317</v>
      </c>
      <c r="J33" s="0" t="s">
        <v>884</v>
      </c>
      <c r="K33" s="387" t="n">
        <v>0.554487764835358</v>
      </c>
      <c r="L33" s="387"/>
      <c r="M33" s="0" t="s">
        <v>885</v>
      </c>
      <c r="N33" s="387"/>
      <c r="O33" s="0" t="s">
        <v>885</v>
      </c>
      <c r="P33" s="387"/>
      <c r="Q33" s="0" t="s">
        <v>885</v>
      </c>
      <c r="R33" s="387"/>
      <c r="S33" s="0" t="s">
        <v>885</v>
      </c>
      <c r="U33" s="0" t="s">
        <v>316</v>
      </c>
      <c r="V33" s="387" t="n">
        <v>0.645106136798859</v>
      </c>
      <c r="W33" s="387" t="n">
        <v>0.662104964256287</v>
      </c>
      <c r="X33" s="0" t="s">
        <v>316</v>
      </c>
      <c r="Y33" s="387" t="n">
        <v>0.645106136798859</v>
      </c>
      <c r="Z33" s="0" t="s">
        <v>316</v>
      </c>
      <c r="AA33" s="387" t="n">
        <v>0.684705913066864</v>
      </c>
      <c r="AB33" s="0" t="s">
        <v>316</v>
      </c>
      <c r="AC33" s="387" t="n">
        <v>0.617316424846649</v>
      </c>
      <c r="AD33" s="0" t="s">
        <v>316</v>
      </c>
      <c r="AF33" s="0" t="s">
        <v>317</v>
      </c>
      <c r="AG33" s="387" t="n">
        <v>0.645106136798859</v>
      </c>
      <c r="AH33" s="387" t="n">
        <v>0.662104964256287</v>
      </c>
      <c r="AI33" s="0" t="s">
        <v>317</v>
      </c>
      <c r="AJ33" s="387" t="n">
        <v>0.645106136798859</v>
      </c>
      <c r="AK33" s="0" t="s">
        <v>317</v>
      </c>
      <c r="AL33" s="387" t="n">
        <v>0.684705913066864</v>
      </c>
      <c r="AM33" s="0" t="s">
        <v>317</v>
      </c>
      <c r="AN33" s="387" t="n">
        <v>0.617316424846649</v>
      </c>
      <c r="AO33" s="0" t="s">
        <v>317</v>
      </c>
      <c r="AP33" s="0"/>
      <c r="AQ33" s="0" t="s">
        <v>884</v>
      </c>
      <c r="AR33" s="387" t="n">
        <v>3.05433869361877</v>
      </c>
      <c r="AS33" s="0" t="s">
        <v>318</v>
      </c>
      <c r="AT33" s="387" t="n">
        <v>8.42252540588379</v>
      </c>
      <c r="AU33" s="0" t="s">
        <v>317</v>
      </c>
      <c r="AV33" s="387" t="n">
        <v>9.11607551574707</v>
      </c>
      <c r="AW33" s="0"/>
      <c r="AX33" s="387" t="n">
        <v>2.97744178771973</v>
      </c>
      <c r="AY33" s="0" t="s">
        <v>884</v>
      </c>
      <c r="AZ33" s="0"/>
      <c r="BA33" s="0" t="s">
        <v>884</v>
      </c>
      <c r="BB33" s="387" t="n">
        <v>0.00546333892270923</v>
      </c>
      <c r="BC33" s="387" t="n">
        <v>0.00487412232905626</v>
      </c>
      <c r="BD33" s="387" t="n">
        <v>0.00473871733993292</v>
      </c>
      <c r="BE33" s="387" t="n">
        <v>0.00403207121416926</v>
      </c>
      <c r="BF33" s="387" t="n">
        <v>0.00403205817565322</v>
      </c>
      <c r="BH33" s="0" t="s">
        <v>884</v>
      </c>
      <c r="BI33" s="387" t="n">
        <v>0.00661692675203085</v>
      </c>
      <c r="BJ33" s="387" t="n">
        <v>0.00601945864036679</v>
      </c>
      <c r="BK33" s="387" t="n">
        <v>0.00578104332089424</v>
      </c>
      <c r="BL33" s="387" t="n">
        <v>0.00569337932392955</v>
      </c>
      <c r="BM33" s="387" t="n">
        <v>0.0057845008559525</v>
      </c>
      <c r="BO33" s="0" t="s">
        <v>884</v>
      </c>
      <c r="BP33" s="387" t="n">
        <v>0.00602822098881006</v>
      </c>
      <c r="BQ33" s="387" t="n">
        <v>0.00574385747313499</v>
      </c>
      <c r="BR33" s="387" t="n">
        <v>0.00573226762935519</v>
      </c>
      <c r="BS33" s="387" t="n">
        <v>0.00582337379455566</v>
      </c>
      <c r="BT33" s="387" t="n">
        <v>0.0055761244148016</v>
      </c>
      <c r="BV33" s="387"/>
      <c r="BW33" s="387"/>
      <c r="BX33" s="387"/>
      <c r="BY33" s="387"/>
      <c r="BZ33" s="387"/>
      <c r="CA33" s="0" t="s">
        <v>886</v>
      </c>
      <c r="CC33" s="387"/>
      <c r="CD33" s="387"/>
      <c r="CE33" s="387"/>
      <c r="CF33" s="387"/>
      <c r="CG33" s="387"/>
      <c r="CH33" s="0" t="s">
        <v>886</v>
      </c>
      <c r="CK33" s="387"/>
      <c r="CL33" s="0" t="s">
        <v>886</v>
      </c>
      <c r="CO33" s="0" t="s">
        <v>884</v>
      </c>
      <c r="CP33" s="387" t="n">
        <v>0.00266850809566677</v>
      </c>
      <c r="CQ33" s="387" t="n">
        <v>0.00324820238165557</v>
      </c>
      <c r="CR33" s="387" t="n">
        <v>-2.62276735156775E-005</v>
      </c>
      <c r="CS33" s="387" t="n">
        <v>-0.00549570564180613</v>
      </c>
      <c r="CT33" s="387" t="n">
        <v>0.0107991974800825</v>
      </c>
      <c r="CV33" s="0" t="s">
        <v>884</v>
      </c>
      <c r="CW33" s="387" t="n">
        <v>0.0037750001065433</v>
      </c>
      <c r="CX33" s="387" t="n">
        <v>0.00313333328813314</v>
      </c>
      <c r="CY33" s="387" t="n">
        <v>-5.00001187901944E-005</v>
      </c>
      <c r="CZ33" s="387" t="n">
        <v>0.00189999991562217</v>
      </c>
      <c r="DA33" s="387" t="n">
        <v>0.0020000000949949</v>
      </c>
      <c r="DC33" s="0" t="s">
        <v>884</v>
      </c>
      <c r="DD33" s="387" t="n">
        <v>0.00354777090251446</v>
      </c>
      <c r="DE33" s="387" t="n">
        <v>0.00289799948222935</v>
      </c>
      <c r="DF33" s="387" t="n">
        <v>-0.00122297729831189</v>
      </c>
      <c r="DG33" s="387" t="n">
        <v>0.00519620673730969</v>
      </c>
      <c r="DH33" s="387" t="n">
        <v>0.00750134838744998</v>
      </c>
      <c r="DL33" s="387"/>
      <c r="DM33" s="0" t="s">
        <v>886</v>
      </c>
      <c r="DP33" s="387"/>
      <c r="DQ33" s="0" t="s">
        <v>886</v>
      </c>
      <c r="DT33" s="387"/>
      <c r="DU33" s="0" t="s">
        <v>886</v>
      </c>
      <c r="DW33" s="387"/>
      <c r="DX33" s="387"/>
      <c r="DY33" s="387"/>
      <c r="DZ33" s="387"/>
      <c r="EA33" s="387"/>
      <c r="EB33" s="0" t="s">
        <v>886</v>
      </c>
      <c r="ED33" s="387" t="n">
        <v>0.00774274906143546</v>
      </c>
      <c r="EE33" s="387" t="n">
        <v>0.000278021179838106</v>
      </c>
      <c r="EF33" s="387" t="n">
        <v>-0.0421261861920357</v>
      </c>
      <c r="EG33" s="387" t="n">
        <v>0.0311406143009663</v>
      </c>
      <c r="EH33" s="387"/>
      <c r="EI33" s="0" t="s">
        <v>248</v>
      </c>
      <c r="EK33" s="387"/>
      <c r="EL33" s="0" t="s">
        <v>886</v>
      </c>
      <c r="EO33" s="387" t="n">
        <v>0.0106808366253972</v>
      </c>
      <c r="EP33" s="387" t="n">
        <v>0.0151276597753167</v>
      </c>
      <c r="EQ33" s="387" t="n">
        <v>0.0465535297989845</v>
      </c>
      <c r="ER33" s="387" t="n">
        <v>0.0175292640924454</v>
      </c>
      <c r="ES33" s="387"/>
      <c r="ET33" s="0" t="s">
        <v>248</v>
      </c>
      <c r="FE33" s="387" t="n">
        <v>90853</v>
      </c>
      <c r="FF33" s="387" t="n">
        <v>92898</v>
      </c>
      <c r="FG33" s="387" t="n">
        <v>94992</v>
      </c>
      <c r="FH33" s="387" t="n">
        <v>97017</v>
      </c>
      <c r="FI33" s="387" t="n">
        <v>98737</v>
      </c>
      <c r="FJ33" s="387" t="n">
        <v>100031</v>
      </c>
      <c r="FK33" s="387" t="n">
        <v>100834</v>
      </c>
      <c r="FL33" s="387" t="n">
        <v>101222</v>
      </c>
      <c r="FM33" s="387" t="n">
        <v>101358</v>
      </c>
      <c r="FN33" s="387" t="n">
        <v>101455</v>
      </c>
      <c r="FO33" s="387" t="n">
        <v>101669</v>
      </c>
      <c r="FP33" s="387" t="n">
        <v>102046</v>
      </c>
      <c r="FQ33" s="387" t="n">
        <v>102560</v>
      </c>
      <c r="FR33" s="387" t="n">
        <v>103159</v>
      </c>
      <c r="FS33" s="387" t="n">
        <v>103774</v>
      </c>
      <c r="FT33" s="387" t="n">
        <v>104341</v>
      </c>
      <c r="FU33" s="387" t="n">
        <v>104872</v>
      </c>
      <c r="FV33" s="387" t="n">
        <v>105366</v>
      </c>
      <c r="FW33" s="387" t="n">
        <v>105845</v>
      </c>
      <c r="FX33" s="387" t="n">
        <v>106314</v>
      </c>
      <c r="FY33" s="387" t="n">
        <v>107000</v>
      </c>
      <c r="FZ33" s="387" t="n">
        <v>107000</v>
      </c>
      <c r="GA33" s="387" t="n">
        <v>108000</v>
      </c>
      <c r="GB33" s="387" t="n">
        <v>108000</v>
      </c>
      <c r="GC33" s="387" t="n">
        <v>108000</v>
      </c>
      <c r="GD33" s="387" t="n">
        <v>109000</v>
      </c>
      <c r="GE33" s="387" t="n">
        <v>109000</v>
      </c>
      <c r="GF33" s="387" t="n">
        <v>109000</v>
      </c>
      <c r="GG33" s="387" t="n">
        <v>110000</v>
      </c>
      <c r="GH33" s="387" t="n">
        <v>110000</v>
      </c>
      <c r="GI33" s="387" t="n">
        <v>110000</v>
      </c>
      <c r="GJ33" s="387" t="n">
        <v>110000</v>
      </c>
      <c r="GK33" s="387" t="n">
        <v>111000</v>
      </c>
      <c r="GL33" s="387" t="n">
        <v>111000</v>
      </c>
      <c r="GM33" s="387" t="n">
        <v>111000</v>
      </c>
      <c r="GN33" s="387" t="n">
        <v>111000</v>
      </c>
      <c r="GO33" s="387" t="n">
        <v>111000</v>
      </c>
      <c r="GP33" s="387" t="n">
        <v>111000</v>
      </c>
      <c r="GQ33" s="387" t="n">
        <v>111000</v>
      </c>
      <c r="GR33" s="387" t="n">
        <v>111000</v>
      </c>
      <c r="GS33" s="387" t="n">
        <v>111000</v>
      </c>
      <c r="GT33" s="387" t="n">
        <v>111000</v>
      </c>
      <c r="GU33" s="387" t="n">
        <v>111000</v>
      </c>
      <c r="GV33" s="387" t="n">
        <v>110000</v>
      </c>
      <c r="GW33" s="387" t="n">
        <v>110000</v>
      </c>
      <c r="GX33" s="387" t="n">
        <v>110000</v>
      </c>
      <c r="GY33" s="387" t="n">
        <v>110000</v>
      </c>
      <c r="GZ33" s="387" t="n">
        <v>109000</v>
      </c>
      <c r="HA33" s="387" t="n">
        <v>109000</v>
      </c>
      <c r="HB33" s="387" t="n">
        <v>109000</v>
      </c>
      <c r="HC33" s="387" t="n">
        <v>109000</v>
      </c>
      <c r="HG33" s="387" t="n">
        <v>0.00507617741823196</v>
      </c>
      <c r="HH33" s="387" t="n">
        <v>0.00469944439828396</v>
      </c>
      <c r="HI33" s="387" t="n">
        <v>0.0045357565395534</v>
      </c>
      <c r="HJ33" s="387" t="n">
        <v>0.00442121969535947</v>
      </c>
      <c r="HK33" s="387" t="n">
        <v>0.00643185526132584</v>
      </c>
      <c r="HL33" s="387" t="n">
        <v>0</v>
      </c>
      <c r="HM33" s="387" t="n">
        <v>0.00930239260196686</v>
      </c>
      <c r="HN33" s="387" t="n">
        <v>0</v>
      </c>
      <c r="HO33" s="387" t="n">
        <v>0</v>
      </c>
      <c r="HP33" s="387" t="n">
        <v>0.00921665504574776</v>
      </c>
      <c r="HQ33" s="387" t="n">
        <v>0</v>
      </c>
      <c r="HR33" s="387" t="n">
        <v>0</v>
      </c>
      <c r="HS33" s="387" t="n">
        <v>0.00913248397409916</v>
      </c>
      <c r="HT33" s="387" t="n">
        <v>0</v>
      </c>
      <c r="HU33" s="387" t="n">
        <v>0</v>
      </c>
      <c r="HV33" s="387" t="n">
        <v>0</v>
      </c>
      <c r="HW33" s="387" t="n">
        <v>0.00904983561486006</v>
      </c>
      <c r="HX33" s="387" t="n">
        <v>0</v>
      </c>
      <c r="HY33" s="387" t="n">
        <v>0</v>
      </c>
      <c r="HZ33" s="387" t="n">
        <v>0</v>
      </c>
      <c r="IA33" s="387" t="n">
        <v>0</v>
      </c>
      <c r="IB33" s="387" t="n">
        <v>0</v>
      </c>
      <c r="IC33" s="387" t="n">
        <v>0</v>
      </c>
      <c r="ID33" s="387" t="n">
        <v>0</v>
      </c>
      <c r="IE33" s="387" t="n">
        <v>0</v>
      </c>
      <c r="IF33" s="387" t="n">
        <v>0</v>
      </c>
      <c r="IG33" s="387" t="n">
        <v>0</v>
      </c>
      <c r="IH33" s="387" t="n">
        <v>-0.00904983561486006</v>
      </c>
      <c r="II33" s="387" t="n">
        <v>0</v>
      </c>
      <c r="IJ33" s="387" t="n">
        <v>0</v>
      </c>
      <c r="IK33" s="387" t="n">
        <v>0</v>
      </c>
      <c r="IL33" s="387" t="n">
        <v>-0.00913248397409916</v>
      </c>
      <c r="IM33" s="387" t="n">
        <v>0</v>
      </c>
      <c r="IN33" s="387" t="n">
        <v>0</v>
      </c>
      <c r="IO33" s="387" t="n">
        <v>0</v>
      </c>
      <c r="IP33" s="0" t="s">
        <v>889</v>
      </c>
      <c r="IU33" s="0" t="s">
        <v>889</v>
      </c>
      <c r="IV33" s="387" t="n">
        <v>0.475344789580119</v>
      </c>
      <c r="IW33" s="387" t="n">
        <v>0.475096552710628</v>
      </c>
      <c r="IX33" s="387" t="n">
        <v>0.474872106377122</v>
      </c>
      <c r="IY33" s="387" t="n">
        <v>0.474689643444249</v>
      </c>
      <c r="IZ33" s="387" t="n">
        <v>0.474489699934155</v>
      </c>
      <c r="JA33" s="387" t="n">
        <v>0.474327032950565</v>
      </c>
      <c r="JB33" s="387" t="n">
        <v>0.474163906898643</v>
      </c>
      <c r="JC33" s="387" t="n">
        <v>0.474008474891276</v>
      </c>
      <c r="JD33" s="387" t="n">
        <v>0.473873273339999</v>
      </c>
      <c r="JE33" s="387" t="n">
        <v>0.473778417478595</v>
      </c>
      <c r="JF33" s="387" t="n">
        <v>0.473636781609195</v>
      </c>
      <c r="JG33" s="387" t="n">
        <v>0.473530301502471</v>
      </c>
      <c r="JH33" s="387" t="n">
        <v>0.473464389182866</v>
      </c>
      <c r="JI33" s="387" t="n">
        <v>0.473390632263004</v>
      </c>
      <c r="JJ33" s="387" t="n">
        <v>0.473358364319027</v>
      </c>
      <c r="JK33" s="387" t="n">
        <v>0.473377235949349</v>
      </c>
      <c r="JL33" s="387" t="n">
        <v>0.473300685247712</v>
      </c>
      <c r="JM33" s="387" t="n">
        <v>0.473364173548492</v>
      </c>
      <c r="JN33" s="387" t="n">
        <v>0.473412125586431</v>
      </c>
      <c r="JO33" s="387" t="n">
        <v>0.473537654660311</v>
      </c>
      <c r="JP33" s="387" t="n">
        <v>0.473572367591709</v>
      </c>
      <c r="JQ33" s="387" t="n">
        <v>0.473757627027124</v>
      </c>
      <c r="JR33" s="387" t="n">
        <v>0.473856620889505</v>
      </c>
      <c r="JS33" s="387" t="n">
        <v>0.474057537896518</v>
      </c>
      <c r="JT33" s="387" t="n">
        <v>0.474269606253828</v>
      </c>
      <c r="JU33" s="387" t="n">
        <v>0.474557631809045</v>
      </c>
      <c r="JV33" s="387" t="n">
        <v>0.474831896746243</v>
      </c>
      <c r="JW33" s="387" t="n">
        <v>0.475131978594157</v>
      </c>
      <c r="JX33" s="387" t="n">
        <v>0.47552650163881</v>
      </c>
      <c r="JY33" s="387" t="n">
        <v>0.475926950747095</v>
      </c>
      <c r="JZ33" s="387" t="n">
        <v>0.476392664587633</v>
      </c>
      <c r="KA33" s="387" t="n">
        <v>0.476882984345671</v>
      </c>
      <c r="KB33" s="387" t="n">
        <v>0.477413462416659</v>
      </c>
      <c r="KC33" s="387" t="n">
        <v>0.477940032043946</v>
      </c>
      <c r="KD33" s="387" t="n">
        <v>0.478556154149726</v>
      </c>
      <c r="KE33" s="387" t="n">
        <v>0.479205953508909</v>
      </c>
      <c r="KH33" s="0" t="s">
        <v>889</v>
      </c>
      <c r="KI33" s="387" t="n">
        <v>0.691597759723663</v>
      </c>
      <c r="KJ33" s="387" t="n">
        <v>0.691376149654388</v>
      </c>
      <c r="KK33" s="387" t="n">
        <v>0.689463376998901</v>
      </c>
      <c r="KL33" s="387" t="n">
        <v>0.686466038227081</v>
      </c>
      <c r="KM33" s="387" t="n">
        <v>0.683211982250214</v>
      </c>
      <c r="KN33" s="387" t="n">
        <v>0.6822429895401</v>
      </c>
      <c r="KO33" s="387" t="n">
        <v>0.672897219657898</v>
      </c>
      <c r="KP33" s="387" t="n">
        <v>0.666666686534882</v>
      </c>
      <c r="KQ33" s="387" t="n">
        <v>0.666666686534882</v>
      </c>
      <c r="KR33" s="387" t="n">
        <v>0.666666686534882</v>
      </c>
      <c r="KS33" s="387" t="n">
        <v>0.651376128196716</v>
      </c>
      <c r="KT33" s="387" t="n">
        <v>0.651376128196716</v>
      </c>
      <c r="KU33" s="387" t="n">
        <v>0.642201840877533</v>
      </c>
      <c r="KV33" s="387" t="n">
        <v>0.627272725105286</v>
      </c>
      <c r="KW33" s="387" t="n">
        <v>0.627272725105286</v>
      </c>
      <c r="KX33" s="387" t="n">
        <v>0.618181824684143</v>
      </c>
      <c r="KY33" s="387" t="n">
        <v>0.618181824684143</v>
      </c>
      <c r="KZ33" s="387" t="n">
        <v>0.603603601455689</v>
      </c>
      <c r="LA33" s="387" t="n">
        <v>0.603603601455689</v>
      </c>
      <c r="LB33" s="387" t="n">
        <v>0.603603601455689</v>
      </c>
      <c r="LC33" s="387" t="n">
        <v>0.594594597816467</v>
      </c>
      <c r="LD33" s="387" t="n">
        <v>0.594594597816467</v>
      </c>
      <c r="LE33" s="387" t="n">
        <v>0.594594597816467</v>
      </c>
      <c r="LF33" s="387" t="n">
        <v>0.594594597816467</v>
      </c>
      <c r="LG33" s="387" t="n">
        <v>0.594594597816467</v>
      </c>
      <c r="LH33" s="387" t="n">
        <v>0.594594597816467</v>
      </c>
      <c r="LI33" s="387" t="n">
        <v>0.594594597816467</v>
      </c>
      <c r="LJ33" s="387" t="n">
        <v>0.594594597816467</v>
      </c>
      <c r="LK33" s="387" t="n">
        <v>0.600000023841858</v>
      </c>
      <c r="LL33" s="387" t="n">
        <v>0.600000023841858</v>
      </c>
      <c r="LM33" s="387" t="n">
        <v>0.600000023841858</v>
      </c>
      <c r="LN33" s="387" t="n">
        <v>0.600000023841858</v>
      </c>
      <c r="LO33" s="387" t="n">
        <v>0.60550457239151</v>
      </c>
      <c r="LP33" s="387" t="n">
        <v>0.60550457239151</v>
      </c>
      <c r="LQ33" s="387" t="n">
        <v>0.60550457239151</v>
      </c>
      <c r="LR33" s="387" t="n">
        <v>0.614678919315338</v>
      </c>
      <c r="LT33" s="0" t="s">
        <v>889</v>
      </c>
      <c r="LU33" s="387" t="n">
        <v>0.629225313663483</v>
      </c>
      <c r="LV33" s="387" t="n">
        <v>0.626983344554901</v>
      </c>
      <c r="LW33" s="387" t="n">
        <v>0.623189628124237</v>
      </c>
      <c r="LX33" s="387" t="n">
        <v>0.618375897407532</v>
      </c>
      <c r="LY33" s="387" t="n">
        <v>0.613192975521088</v>
      </c>
      <c r="LZ33" s="387" t="n">
        <v>0.610280394554138</v>
      </c>
      <c r="MA33" s="387" t="n">
        <v>0.59906542301178</v>
      </c>
      <c r="MB33" s="387" t="n">
        <v>0.590740740299225</v>
      </c>
      <c r="MC33" s="387" t="n">
        <v>0.588888883590698</v>
      </c>
      <c r="MD33" s="387" t="n">
        <v>0.587037026882172</v>
      </c>
      <c r="ME33" s="387" t="n">
        <v>0.571559607982636</v>
      </c>
      <c r="MF33" s="387" t="n">
        <v>0.572477042675018</v>
      </c>
      <c r="MG33" s="387" t="n">
        <v>0.565137624740601</v>
      </c>
      <c r="MH33" s="387" t="n">
        <v>0.553636372089386</v>
      </c>
      <c r="MI33" s="387" t="n">
        <v>0.556363642215729</v>
      </c>
      <c r="MJ33" s="387" t="n">
        <v>0.549090921878815</v>
      </c>
      <c r="MK33" s="387" t="n">
        <v>0.550000011920929</v>
      </c>
      <c r="ML33" s="387" t="n">
        <v>0.537837862968445</v>
      </c>
      <c r="MM33" s="387" t="n">
        <v>0.537837862968445</v>
      </c>
      <c r="MN33" s="387" t="n">
        <v>0.53963965177536</v>
      </c>
      <c r="MO33" s="387" t="n">
        <v>0.530630648136139</v>
      </c>
      <c r="MP33" s="387" t="n">
        <v>0.532432436943054</v>
      </c>
      <c r="MQ33" s="387" t="n">
        <v>0.53423422574997</v>
      </c>
      <c r="MR33" s="387" t="n">
        <v>0.53513514995575</v>
      </c>
      <c r="MS33" s="387" t="n">
        <v>0.536936938762665</v>
      </c>
      <c r="MT33" s="387" t="n">
        <v>0.536936938762665</v>
      </c>
      <c r="MU33" s="387" t="n">
        <v>0.53873872756958</v>
      </c>
      <c r="MV33" s="387" t="n">
        <v>0.540540516376495</v>
      </c>
      <c r="MW33" s="387" t="n">
        <v>0.546363651752472</v>
      </c>
      <c r="MX33" s="387" t="n">
        <v>0.5481818318367</v>
      </c>
      <c r="MY33" s="387" t="n">
        <v>0.549090921878815</v>
      </c>
      <c r="MZ33" s="387" t="n">
        <v>0.550909101963043</v>
      </c>
      <c r="NA33" s="387" t="n">
        <v>0.557798147201538</v>
      </c>
      <c r="NB33" s="387" t="n">
        <v>0.558715581893921</v>
      </c>
      <c r="NC33" s="387" t="n">
        <v>0.558715581893921</v>
      </c>
      <c r="ND33" s="387" t="n">
        <v>0.566055059432983</v>
      </c>
      <c r="NG33" s="0" t="s">
        <v>889</v>
      </c>
      <c r="NH33" s="387" t="n">
        <v>0.61923885345459</v>
      </c>
      <c r="NI33" s="387" t="n">
        <v>0.619755506515503</v>
      </c>
      <c r="NJ33" s="387" t="n">
        <v>0.618814408779144</v>
      </c>
      <c r="NK33" s="387" t="n">
        <v>0.616939842700958</v>
      </c>
      <c r="NL33" s="387" t="n">
        <v>0.614745020866394</v>
      </c>
      <c r="NM33" s="387" t="n">
        <v>0.614018678665161</v>
      </c>
      <c r="NN33" s="387" t="n">
        <v>0.606542050838471</v>
      </c>
      <c r="NO33" s="387" t="n">
        <v>0.600925922393799</v>
      </c>
      <c r="NP33" s="387" t="n">
        <v>0.600925922393799</v>
      </c>
      <c r="NQ33" s="387" t="n">
        <v>0.601851880550385</v>
      </c>
      <c r="NR33" s="387" t="n">
        <v>0.588073372840881</v>
      </c>
      <c r="NS33" s="387" t="n">
        <v>0.589908242225647</v>
      </c>
      <c r="NT33" s="387" t="n">
        <v>0.583486258983612</v>
      </c>
      <c r="NU33" s="387" t="n">
        <v>0.571818172931671</v>
      </c>
      <c r="NV33" s="387" t="n">
        <v>0.5736363530159</v>
      </c>
      <c r="NW33" s="387" t="n">
        <v>0.565454542636871</v>
      </c>
      <c r="NX33" s="387" t="n">
        <v>0.566363632678986</v>
      </c>
      <c r="NY33" s="387" t="n">
        <v>0.551351368427277</v>
      </c>
      <c r="NZ33" s="387" t="n">
        <v>0.550450444221497</v>
      </c>
      <c r="OA33" s="387" t="n">
        <v>0.548648655414581</v>
      </c>
      <c r="OB33" s="387" t="n">
        <v>0.53963965177536</v>
      </c>
      <c r="OC33" s="387" t="n">
        <v>0.537837862968445</v>
      </c>
      <c r="OD33" s="387" t="n">
        <v>0.537837862968445</v>
      </c>
      <c r="OE33" s="387" t="n">
        <v>0.537837862968445</v>
      </c>
      <c r="OF33" s="387" t="n">
        <v>0.536036014556885</v>
      </c>
      <c r="OG33" s="387" t="n">
        <v>0.536036014556885</v>
      </c>
      <c r="OH33" s="387" t="n">
        <v>0.536036014556885</v>
      </c>
      <c r="OI33" s="387" t="n">
        <v>0.536036014556885</v>
      </c>
      <c r="OJ33" s="387" t="n">
        <v>0.540000021457672</v>
      </c>
      <c r="OK33" s="387" t="n">
        <v>0.539090931415558</v>
      </c>
      <c r="OL33" s="387" t="n">
        <v>0.539090931415558</v>
      </c>
      <c r="OM33" s="387" t="n">
        <v>0.539090931415558</v>
      </c>
      <c r="ON33" s="387" t="n">
        <v>0.544036686420441</v>
      </c>
      <c r="OO33" s="387" t="n">
        <v>0.544036686420441</v>
      </c>
      <c r="OP33" s="387" t="n">
        <v>0.544036686420441</v>
      </c>
      <c r="OQ33" s="387" t="n">
        <v>0.553211033344269</v>
      </c>
      <c r="OT33" s="387"/>
      <c r="OU33" s="387"/>
      <c r="OV33" s="387"/>
      <c r="OW33" s="387"/>
      <c r="OX33" s="387"/>
      <c r="OY33" s="387"/>
      <c r="OZ33" s="387"/>
      <c r="PA33" s="387"/>
      <c r="PB33" s="387"/>
      <c r="PC33" s="387"/>
      <c r="PD33" s="387"/>
      <c r="PE33" s="387"/>
      <c r="PF33" s="387"/>
      <c r="PG33" s="387"/>
      <c r="PH33" s="387"/>
      <c r="PI33" s="387"/>
      <c r="PJ33" s="387"/>
      <c r="PK33" s="387"/>
      <c r="PL33" s="387"/>
      <c r="PQ33" s="387"/>
      <c r="PZ33" s="387"/>
      <c r="QA33" s="387"/>
      <c r="QB33" s="0" t="s">
        <v>886</v>
      </c>
      <c r="QD33" s="387"/>
      <c r="QE33" s="387"/>
      <c r="QF33" s="0" t="s">
        <v>886</v>
      </c>
      <c r="QH33" s="387"/>
      <c r="QI33" s="387"/>
      <c r="QJ33" s="0" t="s">
        <v>886</v>
      </c>
      <c r="QL33" s="387"/>
      <c r="QM33" s="387"/>
      <c r="QN33" s="0" t="s">
        <v>886</v>
      </c>
      <c r="QP33" s="387"/>
      <c r="QQ33" s="387"/>
      <c r="QR33" s="0" t="s">
        <v>886</v>
      </c>
      <c r="QT33" s="0" t="s">
        <v>884</v>
      </c>
      <c r="QU33" s="387" t="n">
        <v>0.225577771663666</v>
      </c>
      <c r="QV33" s="387" t="n">
        <v>0.226873621344566</v>
      </c>
      <c r="QW33" s="387" t="n">
        <v>0.225593701004982</v>
      </c>
      <c r="QX33" s="387" t="n">
        <v>0.221587538719177</v>
      </c>
      <c r="QY33" s="387" t="n">
        <v>0.231162548065186</v>
      </c>
      <c r="RB33" s="387"/>
      <c r="RC33" s="387"/>
      <c r="RD33" s="387"/>
      <c r="RE33" s="387"/>
      <c r="RF33" s="387" t="n">
        <v>0.216664850711823</v>
      </c>
      <c r="RG33" s="0" t="s">
        <v>884</v>
      </c>
      <c r="RJ33" s="387"/>
      <c r="RK33" s="387"/>
      <c r="RL33" s="387"/>
      <c r="RM33" s="387"/>
      <c r="RN33" s="387"/>
      <c r="RO33" s="0" t="s">
        <v>886</v>
      </c>
      <c r="RR33" s="387" t="n">
        <v>0.008702602237463</v>
      </c>
      <c r="RS33" s="387" t="n">
        <v>0.00392190180718899</v>
      </c>
      <c r="RT33" s="387" t="n">
        <v>0.0153350867331028</v>
      </c>
      <c r="RU33" s="387" t="n">
        <v>0.0320066213607788</v>
      </c>
      <c r="RV33" s="387"/>
      <c r="RW33" s="0" t="s">
        <v>248</v>
      </c>
      <c r="SA33" s="387"/>
      <c r="SB33" s="387"/>
      <c r="SC33" s="387"/>
      <c r="SD33" s="387"/>
      <c r="SE33" s="387"/>
      <c r="SF33" s="0" t="s">
        <v>886</v>
      </c>
      <c r="SJ33" s="387" t="n">
        <v>-0.000672256574034691</v>
      </c>
      <c r="SK33" s="387" t="n">
        <v>-0.00107657909393311</v>
      </c>
      <c r="SL33" s="387" t="n">
        <v>0.010607005096972</v>
      </c>
      <c r="SM33" s="387" t="n">
        <v>0.0269317757338285</v>
      </c>
      <c r="SN33" s="387"/>
      <c r="SO33" s="0" t="s">
        <v>248</v>
      </c>
      <c r="SQ33" s="387"/>
      <c r="SR33" s="0" t="s">
        <v>886</v>
      </c>
      <c r="ST33" s="387"/>
      <c r="SU33" s="0" t="s">
        <v>886</v>
      </c>
      <c r="SW33" s="387"/>
      <c r="SX33" s="0" t="s">
        <v>886</v>
      </c>
      <c r="TA33" s="387"/>
      <c r="TB33" s="387"/>
      <c r="TC33" s="387"/>
      <c r="TD33" s="387"/>
      <c r="TE33" s="387"/>
      <c r="TF33" s="0" t="s">
        <v>886</v>
      </c>
      <c r="TJ33" s="387"/>
      <c r="TK33" s="387"/>
      <c r="TL33" s="387"/>
      <c r="TM33" s="387"/>
      <c r="TN33" s="387" t="n">
        <v>0.248736917972565</v>
      </c>
      <c r="TO33" s="0" t="s">
        <v>884</v>
      </c>
      <c r="TP33" s="386"/>
      <c r="TQ33" s="386"/>
    </row>
    <row r="34" customFormat="false" ht="15.75" hidden="false" customHeight="false" outlineLevel="0" collapsed="false">
      <c r="A34" s="0" t="s">
        <v>900</v>
      </c>
      <c r="B34" s="18" t="s">
        <v>913</v>
      </c>
      <c r="C34" s="0" t="s">
        <v>914</v>
      </c>
      <c r="D34" s="387" t="n">
        <v>0.0354334935545921</v>
      </c>
      <c r="E34" s="0" t="s">
        <v>102</v>
      </c>
      <c r="F34" s="387" t="n">
        <v>0.0365392416715622</v>
      </c>
      <c r="G34" s="0" t="s">
        <v>316</v>
      </c>
      <c r="H34" s="387" t="n">
        <v>0.0370475240051746</v>
      </c>
      <c r="I34" s="0" t="s">
        <v>317</v>
      </c>
      <c r="J34" s="0" t="s">
        <v>102</v>
      </c>
      <c r="K34" s="387" t="n">
        <v>0.572174668312073</v>
      </c>
      <c r="L34" s="387" t="n">
        <v>0.607358455657959</v>
      </c>
      <c r="M34" s="0" t="s">
        <v>102</v>
      </c>
      <c r="N34" s="387" t="n">
        <v>0.572174668312073</v>
      </c>
      <c r="O34" s="0" t="s">
        <v>102</v>
      </c>
      <c r="P34" s="387" t="n">
        <v>0.59443324804306</v>
      </c>
      <c r="Q34" s="0" t="s">
        <v>102</v>
      </c>
      <c r="R34" s="387" t="n">
        <v>0.548016011714935</v>
      </c>
      <c r="S34" s="0" t="s">
        <v>102</v>
      </c>
      <c r="U34" s="0" t="s">
        <v>316</v>
      </c>
      <c r="V34" s="387" t="n">
        <v>0.568856477737427</v>
      </c>
      <c r="W34" s="387" t="n">
        <v>0.605424523353577</v>
      </c>
      <c r="X34" s="0" t="s">
        <v>316</v>
      </c>
      <c r="Y34" s="387" t="n">
        <v>0.568856477737427</v>
      </c>
      <c r="Z34" s="0" t="s">
        <v>316</v>
      </c>
      <c r="AA34" s="387" t="n">
        <v>0.581566751003265</v>
      </c>
      <c r="AB34" s="0" t="s">
        <v>316</v>
      </c>
      <c r="AC34" s="387" t="n">
        <v>0.544631838798523</v>
      </c>
      <c r="AD34" s="0" t="s">
        <v>316</v>
      </c>
      <c r="AF34" s="0" t="s">
        <v>317</v>
      </c>
      <c r="AG34" s="387" t="n">
        <v>0.585830330848694</v>
      </c>
      <c r="AH34" s="387" t="n">
        <v>0.62701952457428</v>
      </c>
      <c r="AI34" s="0" t="s">
        <v>317</v>
      </c>
      <c r="AJ34" s="387" t="n">
        <v>0.585830330848694</v>
      </c>
      <c r="AK34" s="0" t="s">
        <v>317</v>
      </c>
      <c r="AL34" s="387" t="n">
        <v>0.592965066432953</v>
      </c>
      <c r="AM34" s="0" t="s">
        <v>317</v>
      </c>
      <c r="AN34" s="387" t="n">
        <v>0.557388126850128</v>
      </c>
      <c r="AO34" s="0" t="s">
        <v>317</v>
      </c>
      <c r="AP34" s="0"/>
      <c r="AQ34" s="0" t="s">
        <v>102</v>
      </c>
      <c r="AR34" s="387" t="n">
        <v>3.66689348220825</v>
      </c>
      <c r="AS34" s="0" t="s">
        <v>318</v>
      </c>
      <c r="AT34" s="387" t="n">
        <v>3.42399787902832</v>
      </c>
      <c r="AU34" s="0" t="s">
        <v>317</v>
      </c>
      <c r="AV34" s="387" t="n">
        <v>3.28127455711365</v>
      </c>
      <c r="AW34" s="0"/>
      <c r="AX34" s="387" t="n">
        <v>3.13915491104126</v>
      </c>
      <c r="AY34" s="0" t="s">
        <v>104</v>
      </c>
      <c r="AZ34" s="0"/>
      <c r="BA34" s="0" t="s">
        <v>102</v>
      </c>
      <c r="BB34" s="387" t="n">
        <v>0.00176624744199216</v>
      </c>
      <c r="BC34" s="387" t="n">
        <v>0.00199429900385439</v>
      </c>
      <c r="BD34" s="387" t="n">
        <v>0.0023994417861104</v>
      </c>
      <c r="BE34" s="387" t="n">
        <v>0.00332283624447882</v>
      </c>
      <c r="BF34" s="387" t="n">
        <v>0.00332289491780102</v>
      </c>
      <c r="BH34" s="0" t="s">
        <v>318</v>
      </c>
      <c r="BI34" s="387" t="n">
        <v>0.000296007201541215</v>
      </c>
      <c r="BJ34" s="387" t="n">
        <v>-0.000829096999950707</v>
      </c>
      <c r="BK34" s="387" t="n">
        <v>-0.00035141984699294</v>
      </c>
      <c r="BL34" s="387" t="n">
        <v>0.00244554574601352</v>
      </c>
      <c r="BM34" s="387" t="n">
        <v>0.00384402228519321</v>
      </c>
      <c r="BO34" s="0" t="s">
        <v>317</v>
      </c>
      <c r="BP34" s="387" t="n">
        <v>0.000321914412779734</v>
      </c>
      <c r="BQ34" s="387" t="n">
        <v>0.000114738788397517</v>
      </c>
      <c r="BR34" s="387" t="n">
        <v>0.00174630794208497</v>
      </c>
      <c r="BS34" s="387" t="n">
        <v>0.00384404673241079</v>
      </c>
      <c r="BT34" s="387" t="n">
        <v>0.00384402694180608</v>
      </c>
      <c r="BV34" s="387" t="n">
        <v>12.4369592666626</v>
      </c>
      <c r="BW34" s="387" t="n">
        <v>12.7069091796875</v>
      </c>
      <c r="BX34" s="387" t="n">
        <v>12.5756998062134</v>
      </c>
      <c r="BY34" s="387" t="n">
        <v>12.3442001342773</v>
      </c>
      <c r="BZ34" s="387" t="n">
        <v>12.5240201950073</v>
      </c>
      <c r="CA34" s="0" t="s">
        <v>316</v>
      </c>
      <c r="CC34" s="387" t="n">
        <v>12.5989294052124</v>
      </c>
      <c r="CD34" s="387" t="n">
        <v>12.6682996749878</v>
      </c>
      <c r="CE34" s="387" t="n">
        <v>12.4368000030518</v>
      </c>
      <c r="CF34" s="387" t="n">
        <v>12.4109601974487</v>
      </c>
      <c r="CG34" s="387" t="n">
        <v>12.6936101913452</v>
      </c>
      <c r="CH34" s="0" t="s">
        <v>317</v>
      </c>
      <c r="CK34" s="387" t="n">
        <v>12.8999996185303</v>
      </c>
      <c r="CL34" s="0" t="s">
        <v>887</v>
      </c>
      <c r="CO34" s="0" t="s">
        <v>102</v>
      </c>
      <c r="CP34" s="387" t="n">
        <v>0.00579550582915545</v>
      </c>
      <c r="CQ34" s="387" t="n">
        <v>0.00245859147980809</v>
      </c>
      <c r="CR34" s="387" t="n">
        <v>-0.0029660533182323</v>
      </c>
      <c r="CS34" s="387" t="n">
        <v>-0.0104074273258448</v>
      </c>
      <c r="CT34" s="387" t="n">
        <v>-0.0162827465683222</v>
      </c>
      <c r="CV34" s="0" t="s">
        <v>318</v>
      </c>
      <c r="CW34" s="387" t="n">
        <v>0.00729993591085076</v>
      </c>
      <c r="CX34" s="387" t="n">
        <v>0.00417797360569239</v>
      </c>
      <c r="CY34" s="387" t="n">
        <v>0.000317526020808145</v>
      </c>
      <c r="CZ34" s="387" t="n">
        <v>0.000247051852056757</v>
      </c>
      <c r="DA34" s="387" t="n">
        <v>0.00263267429545522</v>
      </c>
      <c r="DC34" s="0" t="s">
        <v>317</v>
      </c>
      <c r="DD34" s="387" t="n">
        <v>0.00199374905787408</v>
      </c>
      <c r="DE34" s="387" t="n">
        <v>0.000704652804415673</v>
      </c>
      <c r="DF34" s="387" t="n">
        <v>0.00426292093470693</v>
      </c>
      <c r="DG34" s="387" t="n">
        <v>0.00980977900326252</v>
      </c>
      <c r="DH34" s="387" t="n">
        <v>0.0108504854142666</v>
      </c>
      <c r="DL34" s="387" t="n">
        <v>0.78129997253418</v>
      </c>
      <c r="DM34" s="0" t="s">
        <v>888</v>
      </c>
      <c r="DP34" s="387" t="n">
        <v>0.829380035400391</v>
      </c>
      <c r="DQ34" s="0" t="s">
        <v>888</v>
      </c>
      <c r="DT34" s="387" t="n">
        <v>0.733130035400391</v>
      </c>
      <c r="DU34" s="0" t="s">
        <v>888</v>
      </c>
      <c r="DW34" s="387" t="n">
        <v>-0.0406650453805923</v>
      </c>
      <c r="DX34" s="387" t="n">
        <v>-0.03946852684021</v>
      </c>
      <c r="DY34" s="387" t="n">
        <v>-0.030577439814806</v>
      </c>
      <c r="DZ34" s="387" t="n">
        <v>-0.0264594294130802</v>
      </c>
      <c r="EA34" s="387" t="n">
        <v>-0.0108172297477722</v>
      </c>
      <c r="EB34" s="0" t="s">
        <v>104</v>
      </c>
      <c r="ED34" s="387" t="n">
        <v>-0.0410027652978897</v>
      </c>
      <c r="EE34" s="387" t="n">
        <v>-0.0393910296261311</v>
      </c>
      <c r="EF34" s="387" t="n">
        <v>-0.0290247462689877</v>
      </c>
      <c r="EG34" s="387" t="n">
        <v>-0.0235542692244053</v>
      </c>
      <c r="EH34" s="387" t="n">
        <v>0.00554973259568214</v>
      </c>
      <c r="EI34" s="0" t="s">
        <v>248</v>
      </c>
      <c r="EK34" s="387"/>
      <c r="EL34" s="0" t="s">
        <v>886</v>
      </c>
      <c r="EO34" s="387" t="n">
        <v>0.0345399901270866</v>
      </c>
      <c r="EP34" s="387" t="n">
        <v>0.0333436504006386</v>
      </c>
      <c r="EQ34" s="387" t="n">
        <v>0.0369538515806198</v>
      </c>
      <c r="ER34" s="387" t="n">
        <v>0.0354672558605671</v>
      </c>
      <c r="ES34" s="387" t="n">
        <v>0.0286952052265406</v>
      </c>
      <c r="ET34" s="0" t="s">
        <v>248</v>
      </c>
      <c r="FE34" s="387" t="n">
        <v>19153000</v>
      </c>
      <c r="FF34" s="387" t="n">
        <v>19413000</v>
      </c>
      <c r="FG34" s="387" t="n">
        <v>19651400</v>
      </c>
      <c r="FH34" s="387" t="n">
        <v>19895400</v>
      </c>
      <c r="FI34" s="387" t="n">
        <v>20127400</v>
      </c>
      <c r="FJ34" s="387" t="n">
        <v>20394800</v>
      </c>
      <c r="FK34" s="387" t="n">
        <v>20697900</v>
      </c>
      <c r="FL34" s="387" t="n">
        <v>20827600</v>
      </c>
      <c r="FM34" s="387" t="n">
        <v>21249200</v>
      </c>
      <c r="FN34" s="387" t="n">
        <v>21691700</v>
      </c>
      <c r="FO34" s="387" t="n">
        <v>22031750</v>
      </c>
      <c r="FP34" s="387" t="n">
        <v>22340024</v>
      </c>
      <c r="FQ34" s="387" t="n">
        <v>22733465</v>
      </c>
      <c r="FR34" s="387" t="n">
        <v>23128129</v>
      </c>
      <c r="FS34" s="387" t="n">
        <v>23475686</v>
      </c>
      <c r="FT34" s="387" t="n">
        <v>23815995</v>
      </c>
      <c r="FU34" s="387" t="n">
        <v>24190907</v>
      </c>
      <c r="FV34" s="387" t="n">
        <v>24601860</v>
      </c>
      <c r="FW34" s="387" t="n">
        <v>24982688</v>
      </c>
      <c r="FX34" s="387" t="n">
        <v>25364307</v>
      </c>
      <c r="FY34" s="387" t="n">
        <v>25651000</v>
      </c>
      <c r="FZ34" s="387" t="n">
        <v>25932000</v>
      </c>
      <c r="GA34" s="387" t="n">
        <v>26207000</v>
      </c>
      <c r="GB34" s="387" t="n">
        <v>26477000</v>
      </c>
      <c r="GC34" s="387" t="n">
        <v>26743000</v>
      </c>
      <c r="GD34" s="387" t="n">
        <v>27006000</v>
      </c>
      <c r="GE34" s="387" t="n">
        <v>27265000</v>
      </c>
      <c r="GF34" s="387" t="n">
        <v>27521000</v>
      </c>
      <c r="GG34" s="387" t="n">
        <v>27773000</v>
      </c>
      <c r="GH34" s="387" t="n">
        <v>28022000</v>
      </c>
      <c r="GI34" s="387" t="n">
        <v>28267000</v>
      </c>
      <c r="GJ34" s="387" t="n">
        <v>28509000</v>
      </c>
      <c r="GK34" s="387" t="n">
        <v>28748000</v>
      </c>
      <c r="GL34" s="387" t="n">
        <v>28984000</v>
      </c>
      <c r="GM34" s="387" t="n">
        <v>29217000</v>
      </c>
      <c r="GN34" s="387" t="n">
        <v>29447000</v>
      </c>
      <c r="GO34" s="387" t="n">
        <v>29674000</v>
      </c>
      <c r="GP34" s="387" t="n">
        <v>29900000</v>
      </c>
      <c r="GQ34" s="387" t="n">
        <v>30124000</v>
      </c>
      <c r="GR34" s="387" t="n">
        <v>30347000</v>
      </c>
      <c r="GS34" s="387" t="n">
        <v>30569000</v>
      </c>
      <c r="GT34" s="387" t="n">
        <v>30790000</v>
      </c>
      <c r="GU34" s="387" t="n">
        <v>31011000</v>
      </c>
      <c r="GV34" s="387" t="n">
        <v>31231000</v>
      </c>
      <c r="GW34" s="387" t="n">
        <v>31451000</v>
      </c>
      <c r="GX34" s="387" t="n">
        <v>31670000</v>
      </c>
      <c r="GY34" s="387" t="n">
        <v>31890000</v>
      </c>
      <c r="GZ34" s="387" t="n">
        <v>32110000</v>
      </c>
      <c r="HA34" s="387" t="n">
        <v>32329000</v>
      </c>
      <c r="HB34" s="387" t="n">
        <v>32549000</v>
      </c>
      <c r="HC34" s="387" t="n">
        <v>32765000</v>
      </c>
      <c r="HG34" s="387" t="n">
        <v>0.0156194046139717</v>
      </c>
      <c r="HH34" s="387" t="n">
        <v>0.0168452318757772</v>
      </c>
      <c r="HI34" s="387" t="n">
        <v>0.0153610548004508</v>
      </c>
      <c r="HJ34" s="387" t="n">
        <v>0.0151598444208503</v>
      </c>
      <c r="HK34" s="387" t="n">
        <v>0.0112396078184247</v>
      </c>
      <c r="HL34" s="387" t="n">
        <v>0.0108951702713966</v>
      </c>
      <c r="HM34" s="387" t="n">
        <v>0.0105488235130906</v>
      </c>
      <c r="HN34" s="387" t="n">
        <v>0.0102498810738325</v>
      </c>
      <c r="HO34" s="387" t="n">
        <v>0.00999632570892572</v>
      </c>
      <c r="HP34" s="387" t="n">
        <v>0.00978630688041449</v>
      </c>
      <c r="HQ34" s="387" t="n">
        <v>0.00954476464539766</v>
      </c>
      <c r="HR34" s="387" t="n">
        <v>0.00934552121907473</v>
      </c>
      <c r="HS34" s="387" t="n">
        <v>0.00911497604101896</v>
      </c>
      <c r="HT34" s="387" t="n">
        <v>0.00892559066414833</v>
      </c>
      <c r="HU34" s="387" t="n">
        <v>0.00870513077825308</v>
      </c>
      <c r="HV34" s="387" t="n">
        <v>0.00852478016167879</v>
      </c>
      <c r="HW34" s="387" t="n">
        <v>0.00834837276488543</v>
      </c>
      <c r="HX34" s="387" t="n">
        <v>0.0081757539883256</v>
      </c>
      <c r="HY34" s="387" t="n">
        <v>0.00800677761435509</v>
      </c>
      <c r="HZ34" s="387" t="n">
        <v>0.00784130580723286</v>
      </c>
      <c r="IA34" s="387" t="n">
        <v>0.00767920399084687</v>
      </c>
      <c r="IB34" s="387" t="n">
        <v>0.00758723868057132</v>
      </c>
      <c r="IC34" s="387" t="n">
        <v>0.00746371597051621</v>
      </c>
      <c r="ID34" s="387" t="n">
        <v>0.00737546943128109</v>
      </c>
      <c r="IE34" s="387" t="n">
        <v>0.00728875771164894</v>
      </c>
      <c r="IF34" s="387" t="n">
        <v>0.00720353843644261</v>
      </c>
      <c r="IG34" s="387" t="n">
        <v>0.00715201813727617</v>
      </c>
      <c r="IH34" s="387" t="n">
        <v>0.0070692109875381</v>
      </c>
      <c r="II34" s="387" t="n">
        <v>0.00701958779245615</v>
      </c>
      <c r="IJ34" s="387" t="n">
        <v>0.00693908147513866</v>
      </c>
      <c r="IK34" s="387" t="n">
        <v>0.00692262034863234</v>
      </c>
      <c r="IL34" s="387" t="n">
        <v>0.00687502697110176</v>
      </c>
      <c r="IM34" s="387" t="n">
        <v>0.00679715210571885</v>
      </c>
      <c r="IN34" s="387" t="n">
        <v>0.00678198598325253</v>
      </c>
      <c r="IO34" s="387" t="n">
        <v>0.00661422638222575</v>
      </c>
      <c r="IP34" s="0" t="s">
        <v>889</v>
      </c>
      <c r="IU34" s="0" t="s">
        <v>889</v>
      </c>
      <c r="IV34" s="387" t="n">
        <v>0.498291256587956</v>
      </c>
      <c r="IW34" s="387" t="n">
        <v>0.498105281726567</v>
      </c>
      <c r="IX34" s="387" t="n">
        <v>0.49802040861402</v>
      </c>
      <c r="IY34" s="387" t="n">
        <v>0.498003767588704</v>
      </c>
      <c r="IZ34" s="387" t="n">
        <v>0.498004658138649</v>
      </c>
      <c r="JA34" s="387" t="n">
        <v>0.497987618059865</v>
      </c>
      <c r="JB34" s="387" t="n">
        <v>0.497948423498996</v>
      </c>
      <c r="JC34" s="387" t="n">
        <v>0.497898272467007</v>
      </c>
      <c r="JD34" s="387" t="n">
        <v>0.497837059480494</v>
      </c>
      <c r="JE34" s="387" t="n">
        <v>0.49776732437247</v>
      </c>
      <c r="JF34" s="387" t="n">
        <v>0.497690882799407</v>
      </c>
      <c r="JG34" s="387" t="n">
        <v>0.497606157390979</v>
      </c>
      <c r="JH34" s="387" t="n">
        <v>0.497511760696718</v>
      </c>
      <c r="JI34" s="387" t="n">
        <v>0.497409750805174</v>
      </c>
      <c r="JJ34" s="387" t="n">
        <v>0.497303422404876</v>
      </c>
      <c r="JK34" s="387" t="n">
        <v>0.497195526356509</v>
      </c>
      <c r="JL34" s="387" t="n">
        <v>0.497087136855024</v>
      </c>
      <c r="JM34" s="387" t="n">
        <v>0.496978443174616</v>
      </c>
      <c r="JN34" s="387" t="n">
        <v>0.496871051520565</v>
      </c>
      <c r="JO34" s="387" t="n">
        <v>0.496766359497559</v>
      </c>
      <c r="JP34" s="387" t="n">
        <v>0.496666076962903</v>
      </c>
      <c r="JQ34" s="387" t="n">
        <v>0.496570375900023</v>
      </c>
      <c r="JR34" s="387" t="n">
        <v>0.496480206894682</v>
      </c>
      <c r="JS34" s="387" t="n">
        <v>0.496397617774033</v>
      </c>
      <c r="JT34" s="387" t="n">
        <v>0.496324246441849</v>
      </c>
      <c r="JU34" s="387" t="n">
        <v>0.496261541012852</v>
      </c>
      <c r="JV34" s="387" t="n">
        <v>0.496210058061946</v>
      </c>
      <c r="JW34" s="387" t="n">
        <v>0.496169485435575</v>
      </c>
      <c r="JX34" s="387" t="n">
        <v>0.496139119062691</v>
      </c>
      <c r="JY34" s="387" t="n">
        <v>0.49611716409608</v>
      </c>
      <c r="JZ34" s="387" t="n">
        <v>0.496103165766959</v>
      </c>
      <c r="KA34" s="387" t="n">
        <v>0.49609626472951</v>
      </c>
      <c r="KB34" s="387" t="n">
        <v>0.496096503393096</v>
      </c>
      <c r="KC34" s="387" t="n">
        <v>0.496102585200355</v>
      </c>
      <c r="KD34" s="387" t="n">
        <v>0.496113613755962</v>
      </c>
      <c r="KE34" s="387" t="n">
        <v>0.496128311403638</v>
      </c>
      <c r="KH34" s="0" t="s">
        <v>889</v>
      </c>
      <c r="KI34" s="387" t="n">
        <v>0.662580490112305</v>
      </c>
      <c r="KJ34" s="387" t="n">
        <v>0.65906572341919</v>
      </c>
      <c r="KK34" s="387" t="n">
        <v>0.655309438705444</v>
      </c>
      <c r="KL34" s="387" t="n">
        <v>0.65152907371521</v>
      </c>
      <c r="KM34" s="387" t="n">
        <v>0.648033499717712</v>
      </c>
      <c r="KN34" s="387" t="n">
        <v>0.64496511220932</v>
      </c>
      <c r="KO34" s="387" t="n">
        <v>0.641755342483521</v>
      </c>
      <c r="KP34" s="387" t="n">
        <v>0.639142215251923</v>
      </c>
      <c r="KQ34" s="387" t="n">
        <v>0.636967957019806</v>
      </c>
      <c r="KR34" s="387" t="n">
        <v>0.634857714176178</v>
      </c>
      <c r="KS34" s="387" t="n">
        <v>0.63260018825531</v>
      </c>
      <c r="KT34" s="387" t="n">
        <v>0.630735397338867</v>
      </c>
      <c r="KU34" s="387" t="n">
        <v>0.6287562251091</v>
      </c>
      <c r="KV34" s="387" t="n">
        <v>0.626795828342438</v>
      </c>
      <c r="KW34" s="387" t="n">
        <v>0.625151693820953</v>
      </c>
      <c r="KX34" s="387" t="n">
        <v>0.623907744884491</v>
      </c>
      <c r="KY34" s="387" t="n">
        <v>0.623066425323486</v>
      </c>
      <c r="KZ34" s="387" t="n">
        <v>0.622721552848816</v>
      </c>
      <c r="LA34" s="387" t="n">
        <v>0.622550368309021</v>
      </c>
      <c r="LB34" s="387" t="n">
        <v>0.622274696826935</v>
      </c>
      <c r="LC34" s="387" t="n">
        <v>0.621625304222107</v>
      </c>
      <c r="LD34" s="387" t="n">
        <v>0.620981335639954</v>
      </c>
      <c r="LE34" s="387" t="n">
        <v>0.620033442974091</v>
      </c>
      <c r="LF34" s="387" t="n">
        <v>0.618941724300385</v>
      </c>
      <c r="LG34" s="387" t="n">
        <v>0.617919385433197</v>
      </c>
      <c r="LH34" s="387" t="n">
        <v>0.616997599601746</v>
      </c>
      <c r="LI34" s="387" t="n">
        <v>0.616466403007507</v>
      </c>
      <c r="LJ34" s="387" t="n">
        <v>0.616136193275452</v>
      </c>
      <c r="LK34" s="387" t="n">
        <v>0.61579841375351</v>
      </c>
      <c r="LL34" s="387" t="n">
        <v>0.615147352218628</v>
      </c>
      <c r="LM34" s="387" t="n">
        <v>0.613987982273102</v>
      </c>
      <c r="LN34" s="387" t="n">
        <v>0.612637162208557</v>
      </c>
      <c r="LO34" s="387" t="n">
        <v>0.610962331295013</v>
      </c>
      <c r="LP34" s="387" t="n">
        <v>0.609019756317139</v>
      </c>
      <c r="LQ34" s="387" t="n">
        <v>0.60690039396286</v>
      </c>
      <c r="LR34" s="387" t="n">
        <v>0.604669630527496</v>
      </c>
      <c r="LT34" s="0" t="s">
        <v>889</v>
      </c>
      <c r="LU34" s="387" t="n">
        <v>0.60923969745636</v>
      </c>
      <c r="LV34" s="387" t="n">
        <v>0.605448782444</v>
      </c>
      <c r="LW34" s="387" t="n">
        <v>0.601233422756195</v>
      </c>
      <c r="LX34" s="387" t="n">
        <v>0.596890449523926</v>
      </c>
      <c r="LY34" s="387" t="n">
        <v>0.592850863933563</v>
      </c>
      <c r="LZ34" s="387" t="n">
        <v>0.589333772659302</v>
      </c>
      <c r="MA34" s="387" t="n">
        <v>0.585724174976349</v>
      </c>
      <c r="MB34" s="387" t="n">
        <v>0.582783222198486</v>
      </c>
      <c r="MC34" s="387" t="n">
        <v>0.580314993858337</v>
      </c>
      <c r="MD34" s="387" t="n">
        <v>0.578132569789887</v>
      </c>
      <c r="ME34" s="387" t="n">
        <v>0.576094210147858</v>
      </c>
      <c r="MF34" s="387" t="n">
        <v>0.574656128883362</v>
      </c>
      <c r="MG34" s="387" t="n">
        <v>0.573416650295258</v>
      </c>
      <c r="MH34" s="387" t="n">
        <v>0.572282433509827</v>
      </c>
      <c r="MI34" s="387" t="n">
        <v>0.571229755878449</v>
      </c>
      <c r="MJ34" s="387" t="n">
        <v>0.570205569267273</v>
      </c>
      <c r="MK34" s="387" t="n">
        <v>0.569293916225433</v>
      </c>
      <c r="ML34" s="387" t="n">
        <v>0.568456947803497</v>
      </c>
      <c r="MM34" s="387" t="n">
        <v>0.567623496055603</v>
      </c>
      <c r="MN34" s="387" t="n">
        <v>0.566964447498322</v>
      </c>
      <c r="MO34" s="387" t="n">
        <v>0.566407442092896</v>
      </c>
      <c r="MP34" s="387" t="n">
        <v>0.566253304481506</v>
      </c>
      <c r="MQ34" s="387" t="n">
        <v>0.566254198551178</v>
      </c>
      <c r="MR34" s="387" t="n">
        <v>0.566193044185638</v>
      </c>
      <c r="MS34" s="387" t="n">
        <v>0.565822005271912</v>
      </c>
      <c r="MT34" s="387" t="n">
        <v>0.564918696880341</v>
      </c>
      <c r="MU34" s="387" t="n">
        <v>0.563754439353943</v>
      </c>
      <c r="MV34" s="387" t="n">
        <v>0.562219858169556</v>
      </c>
      <c r="MW34" s="387" t="n">
        <v>0.560308694839478</v>
      </c>
      <c r="MX34" s="387" t="n">
        <v>0.558265209197998</v>
      </c>
      <c r="MY34" s="387" t="n">
        <v>0.556078314781189</v>
      </c>
      <c r="MZ34" s="387" t="n">
        <v>0.554060816764832</v>
      </c>
      <c r="NA34" s="387" t="n">
        <v>0.552039861679077</v>
      </c>
      <c r="NB34" s="387" t="n">
        <v>0.550032496452332</v>
      </c>
      <c r="NC34" s="387" t="n">
        <v>0.547973811626434</v>
      </c>
      <c r="ND34" s="387" t="n">
        <v>0.545917928218842</v>
      </c>
      <c r="NG34" s="0" t="s">
        <v>889</v>
      </c>
      <c r="NH34" s="387" t="n">
        <v>0.600313127040863</v>
      </c>
      <c r="NI34" s="387" t="n">
        <v>0.597801446914673</v>
      </c>
      <c r="NJ34" s="387" t="n">
        <v>0.594860196113586</v>
      </c>
      <c r="NK34" s="387" t="n">
        <v>0.591662108898163</v>
      </c>
      <c r="NL34" s="387" t="n">
        <v>0.588453352451325</v>
      </c>
      <c r="NM34" s="387" t="n">
        <v>0.585357308387756</v>
      </c>
      <c r="NN34" s="387" t="n">
        <v>0.581752300262451</v>
      </c>
      <c r="NO34" s="387" t="n">
        <v>0.578395068645477</v>
      </c>
      <c r="NP34" s="387" t="n">
        <v>0.575329542160034</v>
      </c>
      <c r="NQ34" s="387" t="n">
        <v>0.57244884967804</v>
      </c>
      <c r="NR34" s="387" t="n">
        <v>0.569688200950623</v>
      </c>
      <c r="NS34" s="387" t="n">
        <v>0.567357420921326</v>
      </c>
      <c r="NT34" s="387" t="n">
        <v>0.565204739570618</v>
      </c>
      <c r="NU34" s="387" t="n">
        <v>0.563244879245758</v>
      </c>
      <c r="NV34" s="387" t="n">
        <v>0.561630129814148</v>
      </c>
      <c r="NW34" s="387" t="n">
        <v>0.560335397720337</v>
      </c>
      <c r="NX34" s="387" t="n">
        <v>0.559261977672577</v>
      </c>
      <c r="NY34" s="387" t="n">
        <v>0.558578014373779</v>
      </c>
      <c r="NZ34" s="387" t="n">
        <v>0.558100998401642</v>
      </c>
      <c r="OA34" s="387" t="n">
        <v>0.557757496833801</v>
      </c>
      <c r="OB34" s="387" t="n">
        <v>0.557306349277496</v>
      </c>
      <c r="OC34" s="387" t="n">
        <v>0.556952238082886</v>
      </c>
      <c r="OD34" s="387" t="n">
        <v>0.556488275527954</v>
      </c>
      <c r="OE34" s="387" t="n">
        <v>0.556101441383362</v>
      </c>
      <c r="OF34" s="387" t="n">
        <v>0.555804550647736</v>
      </c>
      <c r="OG34" s="387" t="n">
        <v>0.55562824010849</v>
      </c>
      <c r="OH34" s="387" t="n">
        <v>0.55563497543335</v>
      </c>
      <c r="OI34" s="387" t="n">
        <v>0.555835008621216</v>
      </c>
      <c r="OJ34" s="387" t="n">
        <v>0.555986046791077</v>
      </c>
      <c r="OK34" s="387" t="n">
        <v>0.555848777294159</v>
      </c>
      <c r="OL34" s="387" t="n">
        <v>0.555225789546967</v>
      </c>
      <c r="OM34" s="387" t="n">
        <v>0.554248988628388</v>
      </c>
      <c r="ON34" s="387" t="n">
        <v>0.552911877632141</v>
      </c>
      <c r="OO34" s="387" t="n">
        <v>0.551300704479218</v>
      </c>
      <c r="OP34" s="387" t="n">
        <v>0.549479246139526</v>
      </c>
      <c r="OQ34" s="387" t="n">
        <v>0.547565996646881</v>
      </c>
      <c r="OT34" s="387" t="n">
        <v>0.742109985351563</v>
      </c>
      <c r="OU34" s="387" t="n">
        <v>0.742959976196289</v>
      </c>
      <c r="OV34" s="387" t="n">
        <v>0.746119995117188</v>
      </c>
      <c r="OW34" s="387" t="n">
        <v>0.744729995727539</v>
      </c>
      <c r="OX34" s="387" t="n">
        <v>0.754830017089844</v>
      </c>
      <c r="OY34" s="387" t="n">
        <v>0.758430023193359</v>
      </c>
      <c r="OZ34" s="387" t="n">
        <v>0.762259979248047</v>
      </c>
      <c r="PA34" s="387" t="n">
        <v>0.765250015258789</v>
      </c>
      <c r="PB34" s="387" t="n">
        <v>0.763740005493164</v>
      </c>
      <c r="PC34" s="387" t="n">
        <v>0.764509963989258</v>
      </c>
      <c r="PD34" s="387" t="n">
        <v>0.766490020751953</v>
      </c>
      <c r="PE34" s="387" t="n">
        <v>0.764069976806641</v>
      </c>
      <c r="PF34" s="387" t="n">
        <v>0.763970031738281</v>
      </c>
      <c r="PG34" s="387" t="n">
        <v>0.763420028686523</v>
      </c>
      <c r="PH34" s="387" t="n">
        <v>0.770070037841797</v>
      </c>
      <c r="PI34" s="387" t="n">
        <v>0.770199966430664</v>
      </c>
      <c r="PJ34" s="387" t="n">
        <v>0.775139999389648</v>
      </c>
      <c r="PK34" s="387" t="n">
        <v>0.780719985961914</v>
      </c>
      <c r="PL34" s="387" t="n">
        <v>0.78129997253418</v>
      </c>
      <c r="PQ34" s="387" t="n">
        <v>0.000742611009627581</v>
      </c>
      <c r="PZ34" s="387" t="n">
        <v>0.344</v>
      </c>
      <c r="QA34" s="387" t="n">
        <v>2014</v>
      </c>
      <c r="QB34" s="0" t="s">
        <v>248</v>
      </c>
      <c r="QD34" s="387" t="n">
        <v>0.005</v>
      </c>
      <c r="QE34" s="387" t="n">
        <v>2014</v>
      </c>
      <c r="QF34" s="0" t="s">
        <v>248</v>
      </c>
      <c r="QH34" s="387" t="n">
        <v>0.007</v>
      </c>
      <c r="QI34" s="387" t="n">
        <v>2014</v>
      </c>
      <c r="QJ34" s="0" t="s">
        <v>248</v>
      </c>
      <c r="QL34" s="387" t="n">
        <v>0.007</v>
      </c>
      <c r="QM34" s="387" t="n">
        <v>2014</v>
      </c>
      <c r="QN34" s="0" t="s">
        <v>248</v>
      </c>
      <c r="QP34" s="387"/>
      <c r="QQ34" s="387"/>
      <c r="QR34" s="0" t="s">
        <v>886</v>
      </c>
      <c r="QT34" s="0" t="s">
        <v>104</v>
      </c>
      <c r="QU34" s="387" t="n">
        <v>0.248718783259392</v>
      </c>
      <c r="QV34" s="387" t="n">
        <v>0.25926011800766</v>
      </c>
      <c r="QW34" s="387" t="n">
        <v>0.259398192167282</v>
      </c>
      <c r="QX34" s="387" t="n">
        <v>0.241207987070084</v>
      </c>
      <c r="QY34" s="387" t="n">
        <v>0.231483444571495</v>
      </c>
      <c r="RB34" s="387" t="n">
        <v>0.261594355106354</v>
      </c>
      <c r="RC34" s="387" t="n">
        <v>0.264467388391495</v>
      </c>
      <c r="RD34" s="387" t="n">
        <v>0.258366137742996</v>
      </c>
      <c r="RE34" s="387" t="n">
        <v>0.246085166931152</v>
      </c>
      <c r="RF34" s="387" t="n">
        <v>0.232347339391708</v>
      </c>
      <c r="RG34" s="0" t="s">
        <v>248</v>
      </c>
      <c r="RJ34" s="387" t="n">
        <v>0.0282701216638088</v>
      </c>
      <c r="RK34" s="387" t="n">
        <v>0.0266384016722441</v>
      </c>
      <c r="RL34" s="387" t="n">
        <v>0.0255049765110016</v>
      </c>
      <c r="RM34" s="387" t="n">
        <v>0.0238814242184162</v>
      </c>
      <c r="RN34" s="387" t="n">
        <v>0.0177351981401443</v>
      </c>
      <c r="RO34" s="0" t="s">
        <v>104</v>
      </c>
      <c r="RR34" s="387" t="n">
        <v>0.0287009943276644</v>
      </c>
      <c r="RS34" s="387" t="n">
        <v>0.0271938368678093</v>
      </c>
      <c r="RT34" s="387" t="n">
        <v>0.0255972575396299</v>
      </c>
      <c r="RU34" s="387" t="n">
        <v>0.0244420673698187</v>
      </c>
      <c r="RV34" s="387" t="n">
        <v>0.0213793870061636</v>
      </c>
      <c r="RW34" s="0" t="s">
        <v>248</v>
      </c>
      <c r="SA34" s="387" t="n">
        <v>0.0138002289459109</v>
      </c>
      <c r="SB34" s="387" t="n">
        <v>0.0114482427015901</v>
      </c>
      <c r="SC34" s="387" t="n">
        <v>0.0102044977247715</v>
      </c>
      <c r="SD34" s="387" t="n">
        <v>0.00908758770674467</v>
      </c>
      <c r="SE34" s="387" t="n">
        <v>0.00598385371267796</v>
      </c>
      <c r="SF34" s="0" t="s">
        <v>104</v>
      </c>
      <c r="SJ34" s="387" t="n">
        <v>0.0140606788918376</v>
      </c>
      <c r="SK34" s="387" t="n">
        <v>0.0117764454334974</v>
      </c>
      <c r="SL34" s="387" t="n">
        <v>0.0099559323862195</v>
      </c>
      <c r="SM34" s="387" t="n">
        <v>0.00896652787923813</v>
      </c>
      <c r="SN34" s="387" t="n">
        <v>0.00621954211965203</v>
      </c>
      <c r="SO34" s="0" t="s">
        <v>248</v>
      </c>
      <c r="SQ34" s="387" t="n">
        <v>55100</v>
      </c>
      <c r="SR34" s="0" t="s">
        <v>248</v>
      </c>
      <c r="ST34" s="387" t="n">
        <v>59479.765625</v>
      </c>
      <c r="SU34" s="0" t="s">
        <v>104</v>
      </c>
      <c r="SW34" s="387" t="n">
        <v>57186.6212930671</v>
      </c>
      <c r="SX34" s="0" t="s">
        <v>248</v>
      </c>
      <c r="TA34" s="387" t="n">
        <v>0.208053737878799</v>
      </c>
      <c r="TB34" s="387" t="n">
        <v>0.21979159116745</v>
      </c>
      <c r="TC34" s="387" t="n">
        <v>0.228820741176605</v>
      </c>
      <c r="TD34" s="387" t="n">
        <v>0.214748546481133</v>
      </c>
      <c r="TE34" s="387" t="n">
        <v>0.220666214823723</v>
      </c>
      <c r="TF34" s="0" t="s">
        <v>104</v>
      </c>
      <c r="TJ34" s="387" t="n">
        <v>0.220591604709625</v>
      </c>
      <c r="TK34" s="387" t="n">
        <v>0.225076362490654</v>
      </c>
      <c r="TL34" s="387" t="n">
        <v>0.229341402649879</v>
      </c>
      <c r="TM34" s="387" t="n">
        <v>0.222530886530876</v>
      </c>
      <c r="TN34" s="387" t="n">
        <v>0.2378970682621</v>
      </c>
      <c r="TO34" s="0" t="s">
        <v>248</v>
      </c>
      <c r="TP34" s="386"/>
      <c r="TQ34" s="386"/>
    </row>
    <row r="35" customFormat="false" ht="15.75" hidden="false" customHeight="false" outlineLevel="0" collapsed="false">
      <c r="A35" s="0" t="s">
        <v>900</v>
      </c>
      <c r="B35" s="18" t="s">
        <v>915</v>
      </c>
      <c r="C35" s="0" t="s">
        <v>916</v>
      </c>
      <c r="D35" s="387" t="n">
        <v>0.0412800274789333</v>
      </c>
      <c r="E35" s="0" t="s">
        <v>102</v>
      </c>
      <c r="F35" s="387" t="n">
        <v>0.0438760742545128</v>
      </c>
      <c r="G35" s="0" t="s">
        <v>316</v>
      </c>
      <c r="H35" s="387" t="n">
        <v>0.0444306246936321</v>
      </c>
      <c r="I35" s="0" t="s">
        <v>317</v>
      </c>
      <c r="J35" s="0" t="s">
        <v>102</v>
      </c>
      <c r="K35" s="387" t="n">
        <v>0.606921255588532</v>
      </c>
      <c r="L35" s="387" t="n">
        <v>0.648810625076294</v>
      </c>
      <c r="M35" s="0" t="s">
        <v>102</v>
      </c>
      <c r="N35" s="387" t="n">
        <v>0.606921255588532</v>
      </c>
      <c r="O35" s="0" t="s">
        <v>102</v>
      </c>
      <c r="P35" s="387" t="n">
        <v>0.650267899036408</v>
      </c>
      <c r="Q35" s="0" t="s">
        <v>102</v>
      </c>
      <c r="R35" s="387" t="n">
        <v>0.576935648918152</v>
      </c>
      <c r="S35" s="0" t="s">
        <v>102</v>
      </c>
      <c r="U35" s="0" t="s">
        <v>316</v>
      </c>
      <c r="V35" s="387" t="n">
        <v>0.588560819625855</v>
      </c>
      <c r="W35" s="387" t="n">
        <v>0.623638391494751</v>
      </c>
      <c r="X35" s="0" t="s">
        <v>316</v>
      </c>
      <c r="Y35" s="387" t="n">
        <v>0.588560819625855</v>
      </c>
      <c r="Z35" s="0" t="s">
        <v>316</v>
      </c>
      <c r="AA35" s="387" t="n">
        <v>0.620264172554016</v>
      </c>
      <c r="AB35" s="0" t="s">
        <v>316</v>
      </c>
      <c r="AC35" s="387" t="n">
        <v>0.552716493606567</v>
      </c>
      <c r="AD35" s="0" t="s">
        <v>316</v>
      </c>
      <c r="AF35" s="0" t="s">
        <v>317</v>
      </c>
      <c r="AG35" s="387" t="n">
        <v>0.572904944419861</v>
      </c>
      <c r="AH35" s="387" t="n">
        <v>0.607022106647492</v>
      </c>
      <c r="AI35" s="0" t="s">
        <v>317</v>
      </c>
      <c r="AJ35" s="387" t="n">
        <v>0.572904944419861</v>
      </c>
      <c r="AK35" s="0" t="s">
        <v>317</v>
      </c>
      <c r="AL35" s="387" t="n">
        <v>0.612051248550415</v>
      </c>
      <c r="AM35" s="0" t="s">
        <v>317</v>
      </c>
      <c r="AN35" s="387" t="n">
        <v>0.54061371088028</v>
      </c>
      <c r="AO35" s="0" t="s">
        <v>317</v>
      </c>
      <c r="AP35" s="0"/>
      <c r="AQ35" s="0" t="s">
        <v>102</v>
      </c>
      <c r="AR35" s="387" t="n">
        <v>3.34857773780823</v>
      </c>
      <c r="AS35" s="0" t="s">
        <v>318</v>
      </c>
      <c r="AT35" s="387" t="n">
        <v>4.67279195785523</v>
      </c>
      <c r="AU35" s="0" t="s">
        <v>317</v>
      </c>
      <c r="AV35" s="387" t="n">
        <v>4.90680503845215</v>
      </c>
      <c r="AW35" s="0"/>
      <c r="AX35" s="387" t="n">
        <v>3.5059916973114</v>
      </c>
      <c r="AY35" s="0" t="s">
        <v>104</v>
      </c>
      <c r="AZ35" s="0"/>
      <c r="BA35" s="0" t="s">
        <v>102</v>
      </c>
      <c r="BB35" s="387" t="n">
        <v>0.00512511981651187</v>
      </c>
      <c r="BC35" s="387" t="n">
        <v>0.00428818864747882</v>
      </c>
      <c r="BD35" s="387" t="n">
        <v>0.00373467640019953</v>
      </c>
      <c r="BE35" s="387" t="n">
        <v>0.00341340154409409</v>
      </c>
      <c r="BF35" s="387" t="n">
        <v>0.00341344811022282</v>
      </c>
      <c r="BH35" s="0" t="s">
        <v>318</v>
      </c>
      <c r="BI35" s="387" t="n">
        <v>0.00474544614553452</v>
      </c>
      <c r="BJ35" s="387" t="n">
        <v>0.00466217147186399</v>
      </c>
      <c r="BK35" s="387" t="n">
        <v>0.00441999640315771</v>
      </c>
      <c r="BL35" s="387" t="n">
        <v>0.00365567929111421</v>
      </c>
      <c r="BM35" s="387" t="n">
        <v>0.00327352480962873</v>
      </c>
      <c r="BO35" s="0" t="s">
        <v>317</v>
      </c>
      <c r="BP35" s="387" t="n">
        <v>0.00448718434199691</v>
      </c>
      <c r="BQ35" s="387" t="n">
        <v>0.0042926138266921</v>
      </c>
      <c r="BR35" s="387" t="n">
        <v>0.00384675990790129</v>
      </c>
      <c r="BS35" s="387" t="n">
        <v>0.0032735257409513</v>
      </c>
      <c r="BT35" s="387" t="n">
        <v>0.00327352737076581</v>
      </c>
      <c r="BV35" s="387" t="n">
        <v>10.4545402526855</v>
      </c>
      <c r="BW35" s="387" t="n">
        <v>10.8218402862549</v>
      </c>
      <c r="BX35" s="387" t="n">
        <v>11.2002601623535</v>
      </c>
      <c r="BY35" s="387" t="n">
        <v>11.5814599990845</v>
      </c>
      <c r="BZ35" s="387" t="n">
        <v>11.8502597808838</v>
      </c>
      <c r="CA35" s="0" t="s">
        <v>316</v>
      </c>
      <c r="CC35" s="387" t="n">
        <v>10.6749200820923</v>
      </c>
      <c r="CD35" s="387" t="n">
        <v>11.0477800369263</v>
      </c>
      <c r="CE35" s="387" t="n">
        <v>11.4289798736572</v>
      </c>
      <c r="CF35" s="387" t="n">
        <v>11.7539796829224</v>
      </c>
      <c r="CG35" s="387" t="n">
        <v>11.9946804046631</v>
      </c>
      <c r="CH35" s="0" t="s">
        <v>317</v>
      </c>
      <c r="CK35" s="387" t="n">
        <v>12.1000003814697</v>
      </c>
      <c r="CL35" s="0" t="s">
        <v>887</v>
      </c>
      <c r="CO35" s="0" t="s">
        <v>102</v>
      </c>
      <c r="CP35" s="387" t="n">
        <v>0.003696967381984</v>
      </c>
      <c r="CQ35" s="387" t="n">
        <v>0.00323489564470947</v>
      </c>
      <c r="CR35" s="387" t="n">
        <v>-0.00121209572535008</v>
      </c>
      <c r="CS35" s="387" t="n">
        <v>-0.00320980767719448</v>
      </c>
      <c r="CT35" s="387" t="n">
        <v>0.00717737572267652</v>
      </c>
      <c r="CV35" s="0" t="s">
        <v>318</v>
      </c>
      <c r="CW35" s="387" t="n">
        <v>0.00318807340227067</v>
      </c>
      <c r="CX35" s="387" t="n">
        <v>0.000991503242403269</v>
      </c>
      <c r="CY35" s="387" t="n">
        <v>-9.91328270174563E-005</v>
      </c>
      <c r="CZ35" s="387" t="n">
        <v>-0.000473460677312687</v>
      </c>
      <c r="DA35" s="387" t="n">
        <v>-0.0084254676476121</v>
      </c>
      <c r="DC35" s="0" t="s">
        <v>317</v>
      </c>
      <c r="DD35" s="387" t="n">
        <v>0.00427795294672251</v>
      </c>
      <c r="DE35" s="387" t="n">
        <v>0.00290776509791613</v>
      </c>
      <c r="DF35" s="387" t="n">
        <v>-0.00104550621472299</v>
      </c>
      <c r="DG35" s="387" t="n">
        <v>0.00274106557480991</v>
      </c>
      <c r="DH35" s="387" t="n">
        <v>0.00690268306061626</v>
      </c>
      <c r="DL35" s="387" t="n">
        <v>0.766190032958984</v>
      </c>
      <c r="DM35" s="0" t="s">
        <v>888</v>
      </c>
      <c r="DP35" s="387" t="n">
        <v>0.812490005493164</v>
      </c>
      <c r="DQ35" s="0" t="s">
        <v>888</v>
      </c>
      <c r="DT35" s="387" t="n">
        <v>0.719120025634766</v>
      </c>
      <c r="DU35" s="0" t="s">
        <v>888</v>
      </c>
      <c r="DW35" s="387" t="n">
        <v>0.0210301484912634</v>
      </c>
      <c r="DX35" s="387" t="n">
        <v>0.0250066705048084</v>
      </c>
      <c r="DY35" s="387" t="n">
        <v>0.0211056564003229</v>
      </c>
      <c r="DZ35" s="387" t="n">
        <v>0.0215832963585854</v>
      </c>
      <c r="EA35" s="387" t="n">
        <v>0.0257297493517399</v>
      </c>
      <c r="EB35" s="0" t="s">
        <v>104</v>
      </c>
      <c r="ED35" s="387" t="n">
        <v>0.0242834035307169</v>
      </c>
      <c r="EE35" s="387" t="n">
        <v>0.0242834035307169</v>
      </c>
      <c r="EF35" s="387" t="n">
        <v>0.0203260481357574</v>
      </c>
      <c r="EG35" s="387" t="n">
        <v>0.0199542883783579</v>
      </c>
      <c r="EH35" s="387" t="n">
        <v>0.0284583866596222</v>
      </c>
      <c r="EI35" s="0" t="s">
        <v>248</v>
      </c>
      <c r="EK35" s="387"/>
      <c r="EL35" s="0" t="s">
        <v>886</v>
      </c>
      <c r="EO35" s="387" t="n">
        <v>0.024730896577239</v>
      </c>
      <c r="EP35" s="387" t="n">
        <v>0.025845967233181</v>
      </c>
      <c r="EQ35" s="387" t="n">
        <v>-0.012776792049408</v>
      </c>
      <c r="ER35" s="387" t="n">
        <v>-0.0285184811800718</v>
      </c>
      <c r="ES35" s="387" t="n">
        <v>-0.0181997828185558</v>
      </c>
      <c r="ET35" s="0" t="s">
        <v>248</v>
      </c>
      <c r="FE35" s="387" t="n">
        <v>8011566</v>
      </c>
      <c r="FF35" s="387" t="n">
        <v>8042293</v>
      </c>
      <c r="FG35" s="387" t="n">
        <v>8081957</v>
      </c>
      <c r="FH35" s="387" t="n">
        <v>8121423</v>
      </c>
      <c r="FI35" s="387" t="n">
        <v>8171966</v>
      </c>
      <c r="FJ35" s="387" t="n">
        <v>8227829</v>
      </c>
      <c r="FK35" s="387" t="n">
        <v>8268641</v>
      </c>
      <c r="FL35" s="387" t="n">
        <v>8295487</v>
      </c>
      <c r="FM35" s="387" t="n">
        <v>8321496</v>
      </c>
      <c r="FN35" s="387" t="n">
        <v>8343323</v>
      </c>
      <c r="FO35" s="387" t="n">
        <v>8363404</v>
      </c>
      <c r="FP35" s="387" t="n">
        <v>8391643</v>
      </c>
      <c r="FQ35" s="387" t="n">
        <v>8429991</v>
      </c>
      <c r="FR35" s="387" t="n">
        <v>8479823</v>
      </c>
      <c r="FS35" s="387" t="n">
        <v>8546356</v>
      </c>
      <c r="FT35" s="387" t="n">
        <v>8642699</v>
      </c>
      <c r="FU35" s="387" t="n">
        <v>8736668</v>
      </c>
      <c r="FV35" s="387" t="n">
        <v>8797566</v>
      </c>
      <c r="FW35" s="387" t="n">
        <v>8840521</v>
      </c>
      <c r="FX35" s="387" t="n">
        <v>8877067</v>
      </c>
      <c r="FY35" s="387" t="n">
        <v>8912000</v>
      </c>
      <c r="FZ35" s="387" t="n">
        <v>8934000</v>
      </c>
      <c r="GA35" s="387" t="n">
        <v>8947000</v>
      </c>
      <c r="GB35" s="387" t="n">
        <v>8955000</v>
      </c>
      <c r="GC35" s="387" t="n">
        <v>8962000</v>
      </c>
      <c r="GD35" s="387" t="n">
        <v>8973000</v>
      </c>
      <c r="GE35" s="387" t="n">
        <v>8985000</v>
      </c>
      <c r="GF35" s="387" t="n">
        <v>8998000</v>
      </c>
      <c r="GG35" s="387" t="n">
        <v>9012000</v>
      </c>
      <c r="GH35" s="387" t="n">
        <v>9025000</v>
      </c>
      <c r="GI35" s="387" t="n">
        <v>9035000</v>
      </c>
      <c r="GJ35" s="387" t="n">
        <v>9044000</v>
      </c>
      <c r="GK35" s="387" t="n">
        <v>9052000</v>
      </c>
      <c r="GL35" s="387" t="n">
        <v>9058000</v>
      </c>
      <c r="GM35" s="387" t="n">
        <v>9062000</v>
      </c>
      <c r="GN35" s="387" t="n">
        <v>9065000</v>
      </c>
      <c r="GO35" s="387" t="n">
        <v>9067000</v>
      </c>
      <c r="GP35" s="387" t="n">
        <v>9067000</v>
      </c>
      <c r="GQ35" s="387" t="n">
        <v>9066000</v>
      </c>
      <c r="GR35" s="387" t="n">
        <v>9062000</v>
      </c>
      <c r="GS35" s="387" t="n">
        <v>9057000</v>
      </c>
      <c r="GT35" s="387" t="n">
        <v>9050000</v>
      </c>
      <c r="GU35" s="387" t="n">
        <v>9041000</v>
      </c>
      <c r="GV35" s="387" t="n">
        <v>9031000</v>
      </c>
      <c r="GW35" s="387" t="n">
        <v>9019000</v>
      </c>
      <c r="GX35" s="387" t="n">
        <v>9006000</v>
      </c>
      <c r="GY35" s="387" t="n">
        <v>8991000</v>
      </c>
      <c r="GZ35" s="387" t="n">
        <v>8976000</v>
      </c>
      <c r="HA35" s="387" t="n">
        <v>8961000</v>
      </c>
      <c r="HB35" s="387" t="n">
        <v>8945000</v>
      </c>
      <c r="HC35" s="387" t="n">
        <v>8928000</v>
      </c>
      <c r="HG35" s="387" t="n">
        <v>0.0108139626681805</v>
      </c>
      <c r="HH35" s="387" t="n">
        <v>0.00694621121510863</v>
      </c>
      <c r="HI35" s="387" t="n">
        <v>0.00487071927636862</v>
      </c>
      <c r="HJ35" s="387" t="n">
        <v>0.00412539811804891</v>
      </c>
      <c r="HK35" s="387" t="n">
        <v>0.00392747344449163</v>
      </c>
      <c r="HL35" s="387" t="n">
        <v>0.00246553984470665</v>
      </c>
      <c r="HM35" s="387" t="n">
        <v>0.00145405763760209</v>
      </c>
      <c r="HN35" s="387" t="n">
        <v>0.0008937549428083</v>
      </c>
      <c r="HO35" s="387" t="n">
        <v>0.000781380862463266</v>
      </c>
      <c r="HP35" s="387" t="n">
        <v>0.00122665194794536</v>
      </c>
      <c r="HQ35" s="387" t="n">
        <v>0.00133645196910948</v>
      </c>
      <c r="HR35" s="387" t="n">
        <v>0.00144581019412726</v>
      </c>
      <c r="HS35" s="387" t="n">
        <v>0.00155469216406345</v>
      </c>
      <c r="HT35" s="387" t="n">
        <v>0.00144148163963109</v>
      </c>
      <c r="HU35" s="387" t="n">
        <v>0.0011074198409915</v>
      </c>
      <c r="HV35" s="387" t="n">
        <v>0.000995630398392677</v>
      </c>
      <c r="HW35" s="387" t="n">
        <v>0.000884173379745334</v>
      </c>
      <c r="HX35" s="387" t="n">
        <v>0.000662617385387421</v>
      </c>
      <c r="HY35" s="387" t="n">
        <v>0.000441501120803878</v>
      </c>
      <c r="HZ35" s="387" t="n">
        <v>0.000330997951095924</v>
      </c>
      <c r="IA35" s="387" t="n">
        <v>0.000220604459173046</v>
      </c>
      <c r="IB35" s="387" t="n">
        <v>0</v>
      </c>
      <c r="IC35" s="387" t="n">
        <v>-0.000110296146885958</v>
      </c>
      <c r="ID35" s="387" t="n">
        <v>-0.00044130627065897</v>
      </c>
      <c r="IE35" s="387" t="n">
        <v>-0.000551906879991293</v>
      </c>
      <c r="IF35" s="387" t="n">
        <v>-0.000773181673139334</v>
      </c>
      <c r="IG35" s="387" t="n">
        <v>-0.000994969974271953</v>
      </c>
      <c r="IH35" s="387" t="n">
        <v>-0.00110668444540352</v>
      </c>
      <c r="II35" s="387" t="n">
        <v>-0.00132964004296809</v>
      </c>
      <c r="IJ35" s="387" t="n">
        <v>-0.00144244125112891</v>
      </c>
      <c r="IK35" s="387" t="n">
        <v>-0.00166694482322782</v>
      </c>
      <c r="IL35" s="387" t="n">
        <v>-0.00166972819715738</v>
      </c>
      <c r="IM35" s="387" t="n">
        <v>-0.00167252088431269</v>
      </c>
      <c r="IN35" s="387" t="n">
        <v>-0.0017871109303087</v>
      </c>
      <c r="IO35" s="387" t="n">
        <v>-0.00190231134183705</v>
      </c>
      <c r="IP35" s="0" t="s">
        <v>889</v>
      </c>
      <c r="IU35" s="0" t="s">
        <v>889</v>
      </c>
      <c r="IV35" s="387" t="n">
        <v>0.489551678846532</v>
      </c>
      <c r="IW35" s="387" t="n">
        <v>0.490219045726764</v>
      </c>
      <c r="IX35" s="387" t="n">
        <v>0.490956928999891</v>
      </c>
      <c r="IY35" s="387" t="n">
        <v>0.491705733517497</v>
      </c>
      <c r="IZ35" s="387" t="n">
        <v>0.492387138156234</v>
      </c>
      <c r="JA35" s="387" t="n">
        <v>0.49294845887369</v>
      </c>
      <c r="JB35" s="387" t="n">
        <v>0.49337282728701</v>
      </c>
      <c r="JC35" s="387" t="n">
        <v>0.493679296309401</v>
      </c>
      <c r="JD35" s="387" t="n">
        <v>0.49390305071554</v>
      </c>
      <c r="JE35" s="387" t="n">
        <v>0.494096166728972</v>
      </c>
      <c r="JF35" s="387" t="n">
        <v>0.494296241337326</v>
      </c>
      <c r="JG35" s="387" t="n">
        <v>0.494511142870177</v>
      </c>
      <c r="JH35" s="387" t="n">
        <v>0.494729246256596</v>
      </c>
      <c r="JI35" s="387" t="n">
        <v>0.494945583375031</v>
      </c>
      <c r="JJ35" s="387" t="n">
        <v>0.495147329446104</v>
      </c>
      <c r="JK35" s="387" t="n">
        <v>0.495326726962956</v>
      </c>
      <c r="JL35" s="387" t="n">
        <v>0.49548516426447</v>
      </c>
      <c r="JM35" s="387" t="n">
        <v>0.495626789180448</v>
      </c>
      <c r="JN35" s="387" t="n">
        <v>0.495755347709813</v>
      </c>
      <c r="JO35" s="387" t="n">
        <v>0.495875541725121</v>
      </c>
      <c r="JP35" s="387" t="n">
        <v>0.495990822891445</v>
      </c>
      <c r="JQ35" s="387" t="n">
        <v>0.496103029864978</v>
      </c>
      <c r="JR35" s="387" t="n">
        <v>0.496211314773062</v>
      </c>
      <c r="JS35" s="387" t="n">
        <v>0.496314365672654</v>
      </c>
      <c r="JT35" s="387" t="n">
        <v>0.496409835209803</v>
      </c>
      <c r="JU35" s="387" t="n">
        <v>0.496496228528056</v>
      </c>
      <c r="JV35" s="387" t="n">
        <v>0.496574573731669</v>
      </c>
      <c r="JW35" s="387" t="n">
        <v>0.496644995329135</v>
      </c>
      <c r="JX35" s="387" t="n">
        <v>0.496709835400449</v>
      </c>
      <c r="JY35" s="387" t="n">
        <v>0.496769156053124</v>
      </c>
      <c r="JZ35" s="387" t="n">
        <v>0.496825685456167</v>
      </c>
      <c r="KA35" s="387" t="n">
        <v>0.496878258739088</v>
      </c>
      <c r="KB35" s="387" t="n">
        <v>0.496930163259847</v>
      </c>
      <c r="KC35" s="387" t="n">
        <v>0.496981038384729</v>
      </c>
      <c r="KD35" s="387" t="n">
        <v>0.497036685515058</v>
      </c>
      <c r="KE35" s="387" t="n">
        <v>0.497096717030834</v>
      </c>
      <c r="KH35" s="0" t="s">
        <v>889</v>
      </c>
      <c r="KI35" s="387" t="n">
        <v>0.670395433902741</v>
      </c>
      <c r="KJ35" s="387" t="n">
        <v>0.669201910495758</v>
      </c>
      <c r="KK35" s="387" t="n">
        <v>0.668125033378601</v>
      </c>
      <c r="KL35" s="387" t="n">
        <v>0.667004823684692</v>
      </c>
      <c r="KM35" s="387" t="n">
        <v>0.665625393390656</v>
      </c>
      <c r="KN35" s="387" t="n">
        <v>0.663824081420898</v>
      </c>
      <c r="KO35" s="387" t="n">
        <v>0.660510420799255</v>
      </c>
      <c r="KP35" s="387" t="n">
        <v>0.656756460666657</v>
      </c>
      <c r="KQ35" s="387" t="n">
        <v>0.652707993984222</v>
      </c>
      <c r="KR35" s="387" t="n">
        <v>0.648181200027466</v>
      </c>
      <c r="KS35" s="387" t="n">
        <v>0.643151700496674</v>
      </c>
      <c r="KT35" s="387" t="n">
        <v>0.638063430786133</v>
      </c>
      <c r="KU35" s="387" t="n">
        <v>0.632585048675537</v>
      </c>
      <c r="KV35" s="387" t="n">
        <v>0.626941859722138</v>
      </c>
      <c r="KW35" s="387" t="n">
        <v>0.62127423286438</v>
      </c>
      <c r="KX35" s="387" t="n">
        <v>0.615938007831574</v>
      </c>
      <c r="KY35" s="387" t="n">
        <v>0.610791683197022</v>
      </c>
      <c r="KZ35" s="387" t="n">
        <v>0.605832993984222</v>
      </c>
      <c r="LA35" s="387" t="n">
        <v>0.601236462593079</v>
      </c>
      <c r="LB35" s="387" t="n">
        <v>0.597329497337341</v>
      </c>
      <c r="LC35" s="387" t="n">
        <v>0.593822419643402</v>
      </c>
      <c r="LD35" s="387" t="n">
        <v>0.591265022754669</v>
      </c>
      <c r="LE35" s="387" t="n">
        <v>0.58927983045578</v>
      </c>
      <c r="LF35" s="387" t="n">
        <v>0.587800562381744</v>
      </c>
      <c r="LG35" s="387" t="n">
        <v>0.586625456809998</v>
      </c>
      <c r="LH35" s="387" t="n">
        <v>0.585513949394226</v>
      </c>
      <c r="LI35" s="387" t="n">
        <v>0.584972381591797</v>
      </c>
      <c r="LJ35" s="387" t="n">
        <v>0.584669828414917</v>
      </c>
      <c r="LK35" s="387" t="n">
        <v>0.584320664405823</v>
      </c>
      <c r="LL35" s="387" t="n">
        <v>0.583545863628388</v>
      </c>
      <c r="LM35" s="387" t="n">
        <v>0.582167446613312</v>
      </c>
      <c r="LN35" s="387" t="n">
        <v>0.58102548122406</v>
      </c>
      <c r="LO35" s="387" t="n">
        <v>0.579211235046387</v>
      </c>
      <c r="LP35" s="387" t="n">
        <v>0.576944530010223</v>
      </c>
      <c r="LQ35" s="387" t="n">
        <v>0.574510872364044</v>
      </c>
      <c r="LR35" s="387" t="n">
        <v>0.571908593177795</v>
      </c>
      <c r="LT35" s="0" t="s">
        <v>889</v>
      </c>
      <c r="LU35" s="387" t="n">
        <v>0.615648865699768</v>
      </c>
      <c r="LV35" s="387" t="n">
        <v>0.613175511360169</v>
      </c>
      <c r="LW35" s="387" t="n">
        <v>0.610233783721924</v>
      </c>
      <c r="LX35" s="387" t="n">
        <v>0.606870234012604</v>
      </c>
      <c r="LY35" s="387" t="n">
        <v>0.603167712688446</v>
      </c>
      <c r="LZ35" s="387" t="n">
        <v>0.59907990694046</v>
      </c>
      <c r="MA35" s="387" t="n">
        <v>0.593575119972229</v>
      </c>
      <c r="MB35" s="387" t="n">
        <v>0.587683022022247</v>
      </c>
      <c r="MC35" s="387" t="n">
        <v>0.581686198711395</v>
      </c>
      <c r="MD35" s="387" t="n">
        <v>0.575429618358612</v>
      </c>
      <c r="ME35" s="387" t="n">
        <v>0.569040477275848</v>
      </c>
      <c r="MF35" s="387" t="n">
        <v>0.563049554824829</v>
      </c>
      <c r="MG35" s="387" t="n">
        <v>0.556901514530182</v>
      </c>
      <c r="MH35" s="387" t="n">
        <v>0.551043033599854</v>
      </c>
      <c r="MI35" s="387" t="n">
        <v>0.545706391334534</v>
      </c>
      <c r="MJ35" s="387" t="n">
        <v>0.541228532791138</v>
      </c>
      <c r="MK35" s="387" t="n">
        <v>0.537815153598785</v>
      </c>
      <c r="ML35" s="387" t="n">
        <v>0.535019874572754</v>
      </c>
      <c r="MM35" s="387" t="n">
        <v>0.533009469509125</v>
      </c>
      <c r="MN35" s="387" t="n">
        <v>0.531560361385346</v>
      </c>
      <c r="MO35" s="387" t="n">
        <v>0.530060648918152</v>
      </c>
      <c r="MP35" s="387" t="n">
        <v>0.529282033443451</v>
      </c>
      <c r="MQ35" s="387" t="n">
        <v>0.528730571269989</v>
      </c>
      <c r="MR35" s="387" t="n">
        <v>0.528237342834473</v>
      </c>
      <c r="MS35" s="387" t="n">
        <v>0.527587711811066</v>
      </c>
      <c r="MT35" s="387" t="n">
        <v>0.526112377643585</v>
      </c>
      <c r="MU35" s="387" t="n">
        <v>0.524972379207611</v>
      </c>
      <c r="MV35" s="387" t="n">
        <v>0.523061633110046</v>
      </c>
      <c r="MW35" s="387" t="n">
        <v>0.520983278751373</v>
      </c>
      <c r="MX35" s="387" t="n">
        <v>0.51857191324234</v>
      </c>
      <c r="MY35" s="387" t="n">
        <v>0.515989363193512</v>
      </c>
      <c r="MZ35" s="387" t="n">
        <v>0.513958394527435</v>
      </c>
      <c r="NA35" s="387" t="n">
        <v>0.511809289455414</v>
      </c>
      <c r="NB35" s="387" t="n">
        <v>0.50954133272171</v>
      </c>
      <c r="NC35" s="387" t="n">
        <v>0.507098913192749</v>
      </c>
      <c r="ND35" s="387" t="n">
        <v>0.504256248474121</v>
      </c>
      <c r="NG35" s="0" t="s">
        <v>889</v>
      </c>
      <c r="NH35" s="387" t="n">
        <v>0.617758989334106</v>
      </c>
      <c r="NI35" s="387" t="n">
        <v>0.617334544658661</v>
      </c>
      <c r="NJ35" s="387" t="n">
        <v>0.616747498512268</v>
      </c>
      <c r="NK35" s="387" t="n">
        <v>0.615957260131836</v>
      </c>
      <c r="NL35" s="387" t="n">
        <v>0.614928901195526</v>
      </c>
      <c r="NM35" s="387" t="n">
        <v>0.613554775714874</v>
      </c>
      <c r="NN35" s="387" t="n">
        <v>0.611036479473114</v>
      </c>
      <c r="NO35" s="387" t="n">
        <v>0.607913255691528</v>
      </c>
      <c r="NP35" s="387" t="n">
        <v>0.604466795921326</v>
      </c>
      <c r="NQ35" s="387" t="n">
        <v>0.600535571575165</v>
      </c>
      <c r="NR35" s="387" t="n">
        <v>0.596010267734528</v>
      </c>
      <c r="NS35" s="387" t="n">
        <v>0.590985000133514</v>
      </c>
      <c r="NT35" s="387" t="n">
        <v>0.585574567317963</v>
      </c>
      <c r="NU35" s="387" t="n">
        <v>0.579893469810486</v>
      </c>
      <c r="NV35" s="387" t="n">
        <v>0.5741828083992</v>
      </c>
      <c r="NW35" s="387" t="n">
        <v>0.568566679954529</v>
      </c>
      <c r="NX35" s="387" t="n">
        <v>0.562914609909058</v>
      </c>
      <c r="NY35" s="387" t="n">
        <v>0.557335376739502</v>
      </c>
      <c r="NZ35" s="387" t="n">
        <v>0.552108645439148</v>
      </c>
      <c r="OA35" s="387" t="n">
        <v>0.547671616077423</v>
      </c>
      <c r="OB35" s="387" t="n">
        <v>0.543739676475525</v>
      </c>
      <c r="OC35" s="387" t="n">
        <v>0.540752172470093</v>
      </c>
      <c r="OD35" s="387" t="n">
        <v>0.53854638338089</v>
      </c>
      <c r="OE35" s="387" t="n">
        <v>0.53706157207489</v>
      </c>
      <c r="OF35" s="387" t="n">
        <v>0.535974383354187</v>
      </c>
      <c r="OG35" s="387" t="n">
        <v>0.535055756568909</v>
      </c>
      <c r="OH35" s="387" t="n">
        <v>0.534475147724152</v>
      </c>
      <c r="OI35" s="387" t="n">
        <v>0.534343540668488</v>
      </c>
      <c r="OJ35" s="387" t="n">
        <v>0.534381568431854</v>
      </c>
      <c r="OK35" s="387" t="n">
        <v>0.533872961997986</v>
      </c>
      <c r="OL35" s="387" t="n">
        <v>0.532977998256683</v>
      </c>
      <c r="OM35" s="387" t="n">
        <v>0.532087624073029</v>
      </c>
      <c r="ON35" s="387" t="n">
        <v>0.530525863170624</v>
      </c>
      <c r="OO35" s="387" t="n">
        <v>0.528735637664795</v>
      </c>
      <c r="OP35" s="387" t="n">
        <v>0.526662945747376</v>
      </c>
      <c r="OQ35" s="387" t="n">
        <v>0.524641573429108</v>
      </c>
      <c r="OT35" s="387" t="n">
        <v>0.705469970703125</v>
      </c>
      <c r="OU35" s="387" t="n">
        <v>0.717600021362305</v>
      </c>
      <c r="OV35" s="387" t="n">
        <v>0.718440017700195</v>
      </c>
      <c r="OW35" s="387" t="n">
        <v>0.696709976196289</v>
      </c>
      <c r="OX35" s="387" t="n">
        <v>0.713010025024414</v>
      </c>
      <c r="OY35" s="387" t="n">
        <v>0.71931999206543</v>
      </c>
      <c r="OZ35" s="387" t="n">
        <v>0.730449981689453</v>
      </c>
      <c r="PA35" s="387" t="n">
        <v>0.736019973754883</v>
      </c>
      <c r="PB35" s="387" t="n">
        <v>0.741719970703125</v>
      </c>
      <c r="PC35" s="387" t="n">
        <v>0.744179992675781</v>
      </c>
      <c r="PD35" s="387" t="n">
        <v>0.747669982910156</v>
      </c>
      <c r="PE35" s="387" t="n">
        <v>0.753190002441406</v>
      </c>
      <c r="PF35" s="387" t="n">
        <v>0.756399993896484</v>
      </c>
      <c r="PG35" s="387" t="n">
        <v>0.754199981689453</v>
      </c>
      <c r="PH35" s="387" t="n">
        <v>0.755059967041016</v>
      </c>
      <c r="PI35" s="387" t="n">
        <v>0.761839981079102</v>
      </c>
      <c r="PJ35" s="387" t="n">
        <v>0.763270034790039</v>
      </c>
      <c r="PK35" s="387" t="n">
        <v>0.76629997253418</v>
      </c>
      <c r="PL35" s="387" t="n">
        <v>0.766190032958984</v>
      </c>
      <c r="PQ35" s="387" t="n">
        <v>-0.000143478362588212</v>
      </c>
      <c r="PZ35" s="387" t="n">
        <v>0.297</v>
      </c>
      <c r="QA35" s="387" t="n">
        <v>2017</v>
      </c>
      <c r="QB35" s="0" t="s">
        <v>248</v>
      </c>
      <c r="QD35" s="387" t="n">
        <v>0.003</v>
      </c>
      <c r="QE35" s="387" t="n">
        <v>2017</v>
      </c>
      <c r="QF35" s="0" t="s">
        <v>248</v>
      </c>
      <c r="QH35" s="387" t="n">
        <v>0.004</v>
      </c>
      <c r="QI35" s="387" t="n">
        <v>2017</v>
      </c>
      <c r="QJ35" s="0" t="s">
        <v>248</v>
      </c>
      <c r="QL35" s="387" t="n">
        <v>0.007</v>
      </c>
      <c r="QM35" s="387" t="n">
        <v>2017</v>
      </c>
      <c r="QN35" s="0" t="s">
        <v>248</v>
      </c>
      <c r="QP35" s="387" t="n">
        <v>0.133</v>
      </c>
      <c r="QQ35" s="387" t="n">
        <v>2018</v>
      </c>
      <c r="QR35" s="0" t="s">
        <v>248</v>
      </c>
      <c r="QT35" s="0" t="s">
        <v>104</v>
      </c>
      <c r="QU35" s="387" t="n">
        <v>0.23330020904541</v>
      </c>
      <c r="QV35" s="387" t="n">
        <v>0.229298979043961</v>
      </c>
      <c r="QW35" s="387" t="n">
        <v>0.228352501988411</v>
      </c>
      <c r="QX35" s="387" t="n">
        <v>0.234491556882858</v>
      </c>
      <c r="QY35" s="387" t="n">
        <v>0.241255074739456</v>
      </c>
      <c r="RB35" s="387" t="n">
        <v>0.233201369643211</v>
      </c>
      <c r="RC35" s="387" t="n">
        <v>0.229842841625214</v>
      </c>
      <c r="RD35" s="387" t="n">
        <v>0.230504885315895</v>
      </c>
      <c r="RE35" s="387" t="n">
        <v>0.236172810196877</v>
      </c>
      <c r="RF35" s="387" t="n">
        <v>0.246836543083191</v>
      </c>
      <c r="RG35" s="0" t="s">
        <v>248</v>
      </c>
      <c r="RJ35" s="387" t="n">
        <v>0.0161421094089746</v>
      </c>
      <c r="RK35" s="387" t="n">
        <v>0.014954436570406</v>
      </c>
      <c r="RL35" s="387" t="n">
        <v>0.0155443688854575</v>
      </c>
      <c r="RM35" s="387" t="n">
        <v>0.0189605485647917</v>
      </c>
      <c r="RN35" s="387" t="n">
        <v>0.0157247167080641</v>
      </c>
      <c r="RO35" s="0" t="s">
        <v>104</v>
      </c>
      <c r="RR35" s="387" t="n">
        <v>0.0160553455352783</v>
      </c>
      <c r="RS35" s="387" t="n">
        <v>0.0148386489599943</v>
      </c>
      <c r="RT35" s="387" t="n">
        <v>0.0153707675635815</v>
      </c>
      <c r="RU35" s="387" t="n">
        <v>0.0186134167015553</v>
      </c>
      <c r="RV35" s="387" t="n">
        <v>0.014087644405663</v>
      </c>
      <c r="RW35" s="0" t="s">
        <v>248</v>
      </c>
      <c r="SA35" s="387" t="n">
        <v>0.0108198346570134</v>
      </c>
      <c r="SB35" s="387" t="n">
        <v>0.00933993328362703</v>
      </c>
      <c r="SC35" s="387" t="n">
        <v>0.00919781625270844</v>
      </c>
      <c r="SD35" s="387" t="n">
        <v>0.0110761374235153</v>
      </c>
      <c r="SE35" s="387" t="n">
        <v>0.0101434933021665</v>
      </c>
      <c r="SF35" s="0" t="s">
        <v>104</v>
      </c>
      <c r="SJ35" s="387" t="n">
        <v>0.0108058638870716</v>
      </c>
      <c r="SK35" s="387" t="n">
        <v>0.00932120252400637</v>
      </c>
      <c r="SL35" s="387" t="n">
        <v>0.00916980486363173</v>
      </c>
      <c r="SM35" s="387" t="n">
        <v>0.0110201733186841</v>
      </c>
      <c r="SN35" s="387" t="n">
        <v>0.00996224582195282</v>
      </c>
      <c r="SO35" s="0" t="s">
        <v>248</v>
      </c>
      <c r="SQ35" s="387" t="n">
        <v>51460</v>
      </c>
      <c r="SR35" s="0" t="s">
        <v>248</v>
      </c>
      <c r="ST35" s="387" t="n">
        <v>46745.85546875</v>
      </c>
      <c r="SU35" s="0" t="s">
        <v>104</v>
      </c>
      <c r="SW35" s="387" t="n">
        <v>50552.9061212823</v>
      </c>
      <c r="SX35" s="0" t="s">
        <v>248</v>
      </c>
      <c r="TA35" s="387" t="n">
        <v>0.254330337047577</v>
      </c>
      <c r="TB35" s="387" t="n">
        <v>0.25430566072464</v>
      </c>
      <c r="TC35" s="387" t="n">
        <v>0.249458163976669</v>
      </c>
      <c r="TD35" s="387" t="n">
        <v>0.256074845790863</v>
      </c>
      <c r="TE35" s="387" t="n">
        <v>0.266984820365906</v>
      </c>
      <c r="TF35" s="0" t="s">
        <v>104</v>
      </c>
      <c r="TJ35" s="387" t="n">
        <v>0.254126250743866</v>
      </c>
      <c r="TK35" s="387" t="n">
        <v>0.254126250743866</v>
      </c>
      <c r="TL35" s="387" t="n">
        <v>0.250830918550491</v>
      </c>
      <c r="TM35" s="387" t="n">
        <v>0.256127089262009</v>
      </c>
      <c r="TN35" s="387" t="n">
        <v>0.275294929742813</v>
      </c>
      <c r="TO35" s="0" t="s">
        <v>248</v>
      </c>
      <c r="TP35" s="386"/>
      <c r="TQ35" s="386"/>
    </row>
    <row r="36" customFormat="false" ht="15.75" hidden="false" customHeight="false" outlineLevel="0" collapsed="false">
      <c r="A36" s="0" t="s">
        <v>890</v>
      </c>
      <c r="B36" s="18" t="s">
        <v>917</v>
      </c>
      <c r="C36" s="0" t="s">
        <v>918</v>
      </c>
      <c r="D36" s="387" t="n">
        <v>0.0480734668672085</v>
      </c>
      <c r="E36" s="0" t="s">
        <v>102</v>
      </c>
      <c r="F36" s="387" t="n">
        <v>0.0655436143279076</v>
      </c>
      <c r="G36" s="0" t="s">
        <v>316</v>
      </c>
      <c r="H36" s="387" t="n">
        <v>0.066930428147316</v>
      </c>
      <c r="I36" s="0" t="s">
        <v>317</v>
      </c>
      <c r="J36" s="0" t="s">
        <v>102</v>
      </c>
      <c r="K36" s="387" t="n">
        <v>0.231420874595642</v>
      </c>
      <c r="L36" s="387"/>
      <c r="M36" s="0" t="s">
        <v>885</v>
      </c>
      <c r="N36" s="387"/>
      <c r="O36" s="0" t="s">
        <v>885</v>
      </c>
      <c r="P36" s="387" t="n">
        <v>0.539313554763794</v>
      </c>
      <c r="Q36" s="0" t="s">
        <v>102</v>
      </c>
      <c r="R36" s="387" t="n">
        <v>0.231420874595642</v>
      </c>
      <c r="S36" s="0" t="s">
        <v>102</v>
      </c>
      <c r="U36" s="0" t="s">
        <v>316</v>
      </c>
      <c r="V36" s="387" t="n">
        <v>0.229080632328987</v>
      </c>
      <c r="W36" s="387"/>
      <c r="X36" s="0" t="s">
        <v>885</v>
      </c>
      <c r="Y36" s="387"/>
      <c r="Z36" s="0" t="s">
        <v>885</v>
      </c>
      <c r="AA36" s="387" t="n">
        <v>0.52391117811203</v>
      </c>
      <c r="AB36" s="0" t="s">
        <v>316</v>
      </c>
      <c r="AC36" s="387" t="n">
        <v>0.229080632328987</v>
      </c>
      <c r="AD36" s="0" t="s">
        <v>316</v>
      </c>
      <c r="AF36" s="0" t="s">
        <v>317</v>
      </c>
      <c r="AG36" s="387" t="n">
        <v>0.27213180065155</v>
      </c>
      <c r="AH36" s="387"/>
      <c r="AI36" s="0" t="s">
        <v>885</v>
      </c>
      <c r="AJ36" s="387"/>
      <c r="AK36" s="0" t="s">
        <v>885</v>
      </c>
      <c r="AL36" s="387" t="n">
        <v>0.55414891242981</v>
      </c>
      <c r="AM36" s="0" t="s">
        <v>317</v>
      </c>
      <c r="AN36" s="387" t="n">
        <v>0.27213180065155</v>
      </c>
      <c r="AO36" s="0" t="s">
        <v>317</v>
      </c>
      <c r="AP36" s="0"/>
      <c r="AQ36" s="0" t="s">
        <v>102</v>
      </c>
      <c r="AR36" s="387" t="n">
        <v>1.72945952415466</v>
      </c>
      <c r="AS36" s="0" t="s">
        <v>318</v>
      </c>
      <c r="AT36" s="387" t="n">
        <v>0.829981744289398</v>
      </c>
      <c r="AU36" s="0" t="s">
        <v>317</v>
      </c>
      <c r="AV36" s="387" t="n">
        <v>1.02567267417908</v>
      </c>
      <c r="AW36" s="0"/>
      <c r="AX36" s="387" t="n">
        <v>2.1504852771759</v>
      </c>
      <c r="AY36" s="0" t="s">
        <v>104</v>
      </c>
      <c r="AZ36" s="0"/>
      <c r="BA36" s="0" t="s">
        <v>884</v>
      </c>
      <c r="BB36" s="387" t="n">
        <v>0.00820934306830168</v>
      </c>
      <c r="BC36" s="387" t="n">
        <v>0.00736863957718015</v>
      </c>
      <c r="BD36" s="387" t="n">
        <v>0.00759958103299141</v>
      </c>
      <c r="BE36" s="387" t="n">
        <v>0.00781907513737679</v>
      </c>
      <c r="BF36" s="387" t="n">
        <v>0.00729722762480378</v>
      </c>
      <c r="BH36" s="0" t="s">
        <v>884</v>
      </c>
      <c r="BI36" s="387" t="n">
        <v>0.0101315155625343</v>
      </c>
      <c r="BJ36" s="387" t="n">
        <v>0.00970085058361292</v>
      </c>
      <c r="BK36" s="387" t="n">
        <v>0.00868091825395823</v>
      </c>
      <c r="BL36" s="387" t="n">
        <v>0.00836597662419081</v>
      </c>
      <c r="BM36" s="387" t="n">
        <v>0.00864100828766823</v>
      </c>
      <c r="BO36" s="0" t="s">
        <v>884</v>
      </c>
      <c r="BP36" s="387" t="n">
        <v>0.0102140679955482</v>
      </c>
      <c r="BQ36" s="387" t="n">
        <v>0.00919633824378252</v>
      </c>
      <c r="BR36" s="387" t="n">
        <v>0.00839217565953732</v>
      </c>
      <c r="BS36" s="387" t="n">
        <v>0.00876153260469437</v>
      </c>
      <c r="BT36" s="387" t="n">
        <v>0.00900252163410187</v>
      </c>
      <c r="BV36" s="387"/>
      <c r="BW36" s="387"/>
      <c r="BX36" s="387"/>
      <c r="BY36" s="387"/>
      <c r="BZ36" s="387"/>
      <c r="CA36" s="0" t="s">
        <v>886</v>
      </c>
      <c r="CC36" s="387"/>
      <c r="CD36" s="387"/>
      <c r="CE36" s="387"/>
      <c r="CF36" s="387"/>
      <c r="CG36" s="387"/>
      <c r="CH36" s="0" t="s">
        <v>886</v>
      </c>
      <c r="CK36" s="387" t="n">
        <v>10.6999998092651</v>
      </c>
      <c r="CL36" s="0" t="s">
        <v>887</v>
      </c>
      <c r="CO36" s="0" t="s">
        <v>884</v>
      </c>
      <c r="CP36" s="387" t="n">
        <v>0.000575770216528326</v>
      </c>
      <c r="CQ36" s="387" t="n">
        <v>0.00184385559987277</v>
      </c>
      <c r="CR36" s="387" t="n">
        <v>0.00550819560885429</v>
      </c>
      <c r="CS36" s="387" t="n">
        <v>0.00152746983803809</v>
      </c>
      <c r="CT36" s="387" t="n">
        <v>0.0142461964860559</v>
      </c>
      <c r="CV36" s="0" t="s">
        <v>884</v>
      </c>
      <c r="CW36" s="387" t="n">
        <v>0.00209999969229102</v>
      </c>
      <c r="CX36" s="387" t="n">
        <v>0.0051333331502974</v>
      </c>
      <c r="CY36" s="387" t="n">
        <v>0.00299999979324639</v>
      </c>
      <c r="CZ36" s="387" t="n">
        <v>0.00240000011399388</v>
      </c>
      <c r="DA36" s="387" t="n">
        <v>-0.00700000021606684</v>
      </c>
      <c r="DC36" s="0" t="s">
        <v>884</v>
      </c>
      <c r="DD36" s="387" t="n">
        <v>2.6309528038837E-005</v>
      </c>
      <c r="DE36" s="387" t="n">
        <v>0.00547172874212265</v>
      </c>
      <c r="DF36" s="387" t="n">
        <v>0.0018535100389272</v>
      </c>
      <c r="DG36" s="387" t="n">
        <v>0.00536527018994093</v>
      </c>
      <c r="DH36" s="387" t="n">
        <v>0.00374665716663003</v>
      </c>
      <c r="DL36" s="387" t="n">
        <v>0.720579986572266</v>
      </c>
      <c r="DM36" s="0" t="s">
        <v>888</v>
      </c>
      <c r="DP36" s="387" t="n">
        <v>0.744329986572266</v>
      </c>
      <c r="DQ36" s="0" t="s">
        <v>888</v>
      </c>
      <c r="DT36" s="387" t="n">
        <v>0.697269973754883</v>
      </c>
      <c r="DU36" s="0" t="s">
        <v>888</v>
      </c>
      <c r="DW36" s="387" t="n">
        <v>0.0785475075244904</v>
      </c>
      <c r="DX36" s="387" t="n">
        <v>0.153928145766258</v>
      </c>
      <c r="DY36" s="387" t="n">
        <v>0.128186494112015</v>
      </c>
      <c r="DZ36" s="387" t="n">
        <v>0.0440401919186115</v>
      </c>
      <c r="EA36" s="387" t="n">
        <v>0.090844951570034</v>
      </c>
      <c r="EB36" s="0" t="s">
        <v>104</v>
      </c>
      <c r="ED36" s="387" t="n">
        <v>0.078433983027935</v>
      </c>
      <c r="EE36" s="387" t="n">
        <v>0.153920739889145</v>
      </c>
      <c r="EF36" s="387" t="n">
        <v>0.128008961677551</v>
      </c>
      <c r="EG36" s="387" t="n">
        <v>0.044061578810215</v>
      </c>
      <c r="EH36" s="387" t="n">
        <v>0.090844951570034</v>
      </c>
      <c r="EI36" s="0" t="s">
        <v>248</v>
      </c>
      <c r="EK36" s="387" t="n">
        <v>0.329680293798447</v>
      </c>
      <c r="EL36" s="0" t="s">
        <v>248</v>
      </c>
      <c r="EO36" s="387" t="n">
        <v>0.152651682496071</v>
      </c>
      <c r="EP36" s="387" t="n">
        <v>0.0977146625518799</v>
      </c>
      <c r="EQ36" s="387" t="n">
        <v>0.0627886578440666</v>
      </c>
      <c r="ER36" s="387" t="n">
        <v>0.0652677416801453</v>
      </c>
      <c r="ES36" s="387" t="n">
        <v>0.0313005559146404</v>
      </c>
      <c r="ET36" s="0" t="s">
        <v>248</v>
      </c>
      <c r="FE36" s="387" t="n">
        <v>8048600</v>
      </c>
      <c r="FF36" s="387" t="n">
        <v>8111200</v>
      </c>
      <c r="FG36" s="387" t="n">
        <v>8171950</v>
      </c>
      <c r="FH36" s="387" t="n">
        <v>8234100</v>
      </c>
      <c r="FI36" s="387" t="n">
        <v>8306500</v>
      </c>
      <c r="FJ36" s="387" t="n">
        <v>8391850</v>
      </c>
      <c r="FK36" s="387" t="n">
        <v>8484550</v>
      </c>
      <c r="FL36" s="387" t="n">
        <v>8581300</v>
      </c>
      <c r="FM36" s="387" t="n">
        <v>8763400</v>
      </c>
      <c r="FN36" s="387" t="n">
        <v>8947243</v>
      </c>
      <c r="FO36" s="387" t="n">
        <v>9054332</v>
      </c>
      <c r="FP36" s="387" t="n">
        <v>9173082</v>
      </c>
      <c r="FQ36" s="387" t="n">
        <v>9295784</v>
      </c>
      <c r="FR36" s="387" t="n">
        <v>9416801</v>
      </c>
      <c r="FS36" s="387" t="n">
        <v>9535079</v>
      </c>
      <c r="FT36" s="387" t="n">
        <v>9649341</v>
      </c>
      <c r="FU36" s="387" t="n">
        <v>9757812</v>
      </c>
      <c r="FV36" s="387" t="n">
        <v>9854033</v>
      </c>
      <c r="FW36" s="387" t="n">
        <v>9939771</v>
      </c>
      <c r="FX36" s="387" t="n">
        <v>10023318</v>
      </c>
      <c r="FY36" s="387" t="n">
        <v>10112000</v>
      </c>
      <c r="FZ36" s="387" t="n">
        <v>10195000</v>
      </c>
      <c r="GA36" s="387" t="n">
        <v>10270000</v>
      </c>
      <c r="GB36" s="387" t="n">
        <v>10340000</v>
      </c>
      <c r="GC36" s="387" t="n">
        <v>10404000</v>
      </c>
      <c r="GD36" s="387" t="n">
        <v>10464000</v>
      </c>
      <c r="GE36" s="387" t="n">
        <v>10520000</v>
      </c>
      <c r="GF36" s="387" t="n">
        <v>10572000</v>
      </c>
      <c r="GG36" s="387" t="n">
        <v>10620000</v>
      </c>
      <c r="GH36" s="387" t="n">
        <v>10665000</v>
      </c>
      <c r="GI36" s="387" t="n">
        <v>10708000</v>
      </c>
      <c r="GJ36" s="387" t="n">
        <v>10749000</v>
      </c>
      <c r="GK36" s="387" t="n">
        <v>10787000</v>
      </c>
      <c r="GL36" s="387" t="n">
        <v>10824000</v>
      </c>
      <c r="GM36" s="387" t="n">
        <v>10858000</v>
      </c>
      <c r="GN36" s="387" t="n">
        <v>10891000</v>
      </c>
      <c r="GO36" s="387" t="n">
        <v>10920000</v>
      </c>
      <c r="GP36" s="387" t="n">
        <v>10948000</v>
      </c>
      <c r="GQ36" s="387" t="n">
        <v>10972000</v>
      </c>
      <c r="GR36" s="387" t="n">
        <v>10993000</v>
      </c>
      <c r="GS36" s="387" t="n">
        <v>11011000</v>
      </c>
      <c r="GT36" s="387" t="n">
        <v>11025000</v>
      </c>
      <c r="GU36" s="387" t="n">
        <v>11035000</v>
      </c>
      <c r="GV36" s="387" t="n">
        <v>11042000</v>
      </c>
      <c r="GW36" s="387" t="n">
        <v>11045000</v>
      </c>
      <c r="GX36" s="387" t="n">
        <v>11045000</v>
      </c>
      <c r="GY36" s="387" t="n">
        <v>11041000</v>
      </c>
      <c r="GZ36" s="387" t="n">
        <v>11035000</v>
      </c>
      <c r="HA36" s="387" t="n">
        <v>11027000</v>
      </c>
      <c r="HB36" s="387" t="n">
        <v>11016000</v>
      </c>
      <c r="HC36" s="387" t="n">
        <v>11002000</v>
      </c>
      <c r="HG36" s="387" t="n">
        <v>0.0111785717308521</v>
      </c>
      <c r="HH36" s="387" t="n">
        <v>0.00981261767446995</v>
      </c>
      <c r="HI36" s="387" t="n">
        <v>0.0086631691083312</v>
      </c>
      <c r="HJ36" s="387" t="n">
        <v>0.00837019644677639</v>
      </c>
      <c r="HK36" s="387" t="n">
        <v>0.00880865845829248</v>
      </c>
      <c r="HL36" s="387" t="n">
        <v>0.00817456655204296</v>
      </c>
      <c r="HM36" s="387" t="n">
        <v>0.00732961995527148</v>
      </c>
      <c r="HN36" s="387" t="n">
        <v>0.00679284520447254</v>
      </c>
      <c r="HO36" s="387" t="n">
        <v>0.00617047864943743</v>
      </c>
      <c r="HP36" s="387" t="n">
        <v>0.00575044704601169</v>
      </c>
      <c r="HQ36" s="387" t="n">
        <v>0.00533741246908903</v>
      </c>
      <c r="HR36" s="387" t="n">
        <v>0.00493078958243132</v>
      </c>
      <c r="HS36" s="387" t="n">
        <v>0.00453001912683249</v>
      </c>
      <c r="HT36" s="387" t="n">
        <v>0.00422833627089858</v>
      </c>
      <c r="HU36" s="387" t="n">
        <v>0.00402377359569073</v>
      </c>
      <c r="HV36" s="387" t="n">
        <v>0.00382160139270127</v>
      </c>
      <c r="HW36" s="387" t="n">
        <v>0.00352897844277322</v>
      </c>
      <c r="HX36" s="387" t="n">
        <v>0.0034241855610162</v>
      </c>
      <c r="HY36" s="387" t="n">
        <v>0.00313624460250139</v>
      </c>
      <c r="HZ36" s="387" t="n">
        <v>0.00303462450392544</v>
      </c>
      <c r="IA36" s="387" t="n">
        <v>0.00265921023674309</v>
      </c>
      <c r="IB36" s="387" t="n">
        <v>0.00256082089617848</v>
      </c>
      <c r="IC36" s="387" t="n">
        <v>0.00218978198245168</v>
      </c>
      <c r="ID36" s="387" t="n">
        <v>0.00191213353537023</v>
      </c>
      <c r="IE36" s="387" t="n">
        <v>0.0016360665904358</v>
      </c>
      <c r="IF36" s="387" t="n">
        <v>0.0012706482084468</v>
      </c>
      <c r="IG36" s="387" t="n">
        <v>0.000906618370208889</v>
      </c>
      <c r="IH36" s="387" t="n">
        <v>0.000634144176729024</v>
      </c>
      <c r="II36" s="387" t="n">
        <v>0.000271652999799699</v>
      </c>
      <c r="IJ36" s="387" t="n">
        <v>0</v>
      </c>
      <c r="IK36" s="387" t="n">
        <v>-0.000362220423994586</v>
      </c>
      <c r="IL36" s="387" t="n">
        <v>-0.000543576723430306</v>
      </c>
      <c r="IM36" s="387" t="n">
        <v>-0.000725228921510279</v>
      </c>
      <c r="IN36" s="387" t="n">
        <v>-0.000998049392364919</v>
      </c>
      <c r="IO36" s="387" t="n">
        <v>-0.00127168698236346</v>
      </c>
      <c r="IP36" s="0" t="s">
        <v>889</v>
      </c>
      <c r="IU36" s="0" t="s">
        <v>889</v>
      </c>
      <c r="IV36" s="387" t="n">
        <v>0.497624637304485</v>
      </c>
      <c r="IW36" s="387" t="n">
        <v>0.498039295438464</v>
      </c>
      <c r="IX36" s="387" t="n">
        <v>0.498449211787616</v>
      </c>
      <c r="IY36" s="387" t="n">
        <v>0.498842508952929</v>
      </c>
      <c r="IZ36" s="387" t="n">
        <v>0.499201261500247</v>
      </c>
      <c r="JA36" s="387" t="n">
        <v>0.499514408223549</v>
      </c>
      <c r="JB36" s="387" t="n">
        <v>0.499780600163704</v>
      </c>
      <c r="JC36" s="387" t="n">
        <v>0.500003786335716</v>
      </c>
      <c r="JD36" s="387" t="n">
        <v>0.500188033545184</v>
      </c>
      <c r="JE36" s="387" t="n">
        <v>0.500339375589164</v>
      </c>
      <c r="JF36" s="387" t="n">
        <v>0.500462523232158</v>
      </c>
      <c r="JG36" s="387" t="n">
        <v>0.50055839481015</v>
      </c>
      <c r="JH36" s="387" t="n">
        <v>0.500629093101535</v>
      </c>
      <c r="JI36" s="387" t="n">
        <v>0.500677608482841</v>
      </c>
      <c r="JJ36" s="387" t="n">
        <v>0.500709051449117</v>
      </c>
      <c r="JK36" s="387" t="n">
        <v>0.500727578406024</v>
      </c>
      <c r="JL36" s="387" t="n">
        <v>0.500735329515278</v>
      </c>
      <c r="JM36" s="387" t="n">
        <v>0.500735293302177</v>
      </c>
      <c r="JN36" s="387" t="n">
        <v>0.500728571564093</v>
      </c>
      <c r="JO36" s="387" t="n">
        <v>0.500719231871928</v>
      </c>
      <c r="JP36" s="387" t="n">
        <v>0.500710005025637</v>
      </c>
      <c r="JQ36" s="387" t="n">
        <v>0.500702294105986</v>
      </c>
      <c r="JR36" s="387" t="n">
        <v>0.500697220067667</v>
      </c>
      <c r="JS36" s="387" t="n">
        <v>0.500696918059345</v>
      </c>
      <c r="JT36" s="387" t="n">
        <v>0.5007033808132</v>
      </c>
      <c r="JU36" s="387" t="n">
        <v>0.500716730424784</v>
      </c>
      <c r="JV36" s="387" t="n">
        <v>0.500738576852638</v>
      </c>
      <c r="JW36" s="387" t="n">
        <v>0.500769303916638</v>
      </c>
      <c r="JX36" s="387" t="n">
        <v>0.500807336048853</v>
      </c>
      <c r="JY36" s="387" t="n">
        <v>0.500850705737984</v>
      </c>
      <c r="JZ36" s="387" t="n">
        <v>0.50089908210932</v>
      </c>
      <c r="KA36" s="387" t="n">
        <v>0.500951155061518</v>
      </c>
      <c r="KB36" s="387" t="n">
        <v>0.501006875630311</v>
      </c>
      <c r="KC36" s="387" t="n">
        <v>0.501066230380256</v>
      </c>
      <c r="KD36" s="387" t="n">
        <v>0.501130098237935</v>
      </c>
      <c r="KE36" s="387" t="n">
        <v>0.501198599728242</v>
      </c>
      <c r="KH36" s="0" t="s">
        <v>889</v>
      </c>
      <c r="KI36" s="387" t="n">
        <v>0.713895916938782</v>
      </c>
      <c r="KJ36" s="387" t="n">
        <v>0.710271418094635</v>
      </c>
      <c r="KK36" s="387" t="n">
        <v>0.707226455211639</v>
      </c>
      <c r="KL36" s="387" t="n">
        <v>0.70435243844986</v>
      </c>
      <c r="KM36" s="387" t="n">
        <v>0.701116919517517</v>
      </c>
      <c r="KN36" s="387" t="n">
        <v>0.697488129138947</v>
      </c>
      <c r="KO36" s="387" t="n">
        <v>0.694654226303101</v>
      </c>
      <c r="KP36" s="387" t="n">
        <v>0.691236615180969</v>
      </c>
      <c r="KQ36" s="387" t="n">
        <v>0.687814295291901</v>
      </c>
      <c r="KR36" s="387" t="n">
        <v>0.685024976730347</v>
      </c>
      <c r="KS36" s="387" t="n">
        <v>0.683008432388306</v>
      </c>
      <c r="KT36" s="387" t="n">
        <v>0.681463897228241</v>
      </c>
      <c r="KU36" s="387" t="n">
        <v>0.68057131767273</v>
      </c>
      <c r="KV36" s="387" t="n">
        <v>0.680320143699646</v>
      </c>
      <c r="KW36" s="387" t="n">
        <v>0.680543839931488</v>
      </c>
      <c r="KX36" s="387" t="n">
        <v>0.680892765522003</v>
      </c>
      <c r="KY36" s="387" t="n">
        <v>0.681086599826813</v>
      </c>
      <c r="KZ36" s="387" t="n">
        <v>0.68165385723114</v>
      </c>
      <c r="LA36" s="387" t="n">
        <v>0.682280123233795</v>
      </c>
      <c r="LB36" s="387" t="n">
        <v>0.682722389698029</v>
      </c>
      <c r="LC36" s="387" t="n">
        <v>0.682857394218445</v>
      </c>
      <c r="LD36" s="387" t="n">
        <v>0.682600736618042</v>
      </c>
      <c r="LE36" s="387" t="n">
        <v>0.682042360305786</v>
      </c>
      <c r="LF36" s="387" t="n">
        <v>0.681279599666596</v>
      </c>
      <c r="LG36" s="387" t="n">
        <v>0.680342018604279</v>
      </c>
      <c r="LH36" s="387" t="n">
        <v>0.679139018058777</v>
      </c>
      <c r="LI36" s="387" t="n">
        <v>0.677823126316071</v>
      </c>
      <c r="LJ36" s="387" t="n">
        <v>0.676483929157257</v>
      </c>
      <c r="LK36" s="387" t="n">
        <v>0.674968302249908</v>
      </c>
      <c r="LL36" s="387" t="n">
        <v>0.673155248165131</v>
      </c>
      <c r="LM36" s="387" t="n">
        <v>0.670982360839844</v>
      </c>
      <c r="LN36" s="387" t="n">
        <v>0.668417692184448</v>
      </c>
      <c r="LO36" s="387" t="n">
        <v>0.665609419345856</v>
      </c>
      <c r="LP36" s="387" t="n">
        <v>0.66246485710144</v>
      </c>
      <c r="LQ36" s="387" t="n">
        <v>0.6593137383461</v>
      </c>
      <c r="LR36" s="387" t="n">
        <v>0.655971646308899</v>
      </c>
      <c r="LT36" s="0" t="s">
        <v>889</v>
      </c>
      <c r="LU36" s="387" t="n">
        <v>0.678548216819763</v>
      </c>
      <c r="LV36" s="387" t="n">
        <v>0.672204971313477</v>
      </c>
      <c r="LW36" s="387" t="n">
        <v>0.666429460048676</v>
      </c>
      <c r="LX36" s="387" t="n">
        <v>0.660819053649902</v>
      </c>
      <c r="LY36" s="387" t="n">
        <v>0.654846429824829</v>
      </c>
      <c r="LZ36" s="387" t="n">
        <v>0.648536384105682</v>
      </c>
      <c r="MA36" s="387" t="n">
        <v>0.643158435821533</v>
      </c>
      <c r="MB36" s="387" t="n">
        <v>0.637195706367493</v>
      </c>
      <c r="MC36" s="387" t="n">
        <v>0.63152801990509</v>
      </c>
      <c r="MD36" s="387" t="n">
        <v>0.627162635326386</v>
      </c>
      <c r="ME36" s="387" t="n">
        <v>0.624426603317261</v>
      </c>
      <c r="MF36" s="387" t="n">
        <v>0.623098850250244</v>
      </c>
      <c r="MG36" s="387" t="n">
        <v>0.623155534267426</v>
      </c>
      <c r="MH36" s="387" t="n">
        <v>0.624482095241547</v>
      </c>
      <c r="MI36" s="387" t="n">
        <v>0.626066565513611</v>
      </c>
      <c r="MJ36" s="387" t="n">
        <v>0.627474784851074</v>
      </c>
      <c r="MK36" s="387" t="n">
        <v>0.628709673881531</v>
      </c>
      <c r="ML36" s="387" t="n">
        <v>0.630110323429108</v>
      </c>
      <c r="MM36" s="387" t="n">
        <v>0.631282329559326</v>
      </c>
      <c r="MN36" s="387" t="n">
        <v>0.631976425647736</v>
      </c>
      <c r="MO36" s="387" t="n">
        <v>0.632265150547028</v>
      </c>
      <c r="MP36" s="387" t="n">
        <v>0.632142841815949</v>
      </c>
      <c r="MQ36" s="387" t="n">
        <v>0.63153088092804</v>
      </c>
      <c r="MR36" s="387" t="n">
        <v>0.63042289018631</v>
      </c>
      <c r="MS36" s="387" t="n">
        <v>0.62849086523056</v>
      </c>
      <c r="MT36" s="387" t="n">
        <v>0.625828742980957</v>
      </c>
      <c r="MU36" s="387" t="n">
        <v>0.622675716876984</v>
      </c>
      <c r="MV36" s="387" t="n">
        <v>0.618939757347107</v>
      </c>
      <c r="MW36" s="387" t="n">
        <v>0.614743709564209</v>
      </c>
      <c r="MX36" s="387" t="n">
        <v>0.610049784183502</v>
      </c>
      <c r="MY36" s="387" t="n">
        <v>0.605251252651215</v>
      </c>
      <c r="MZ36" s="387" t="n">
        <v>0.600307941436768</v>
      </c>
      <c r="NA36" s="387" t="n">
        <v>0.595106482505798</v>
      </c>
      <c r="NB36" s="387" t="n">
        <v>0.589915633201599</v>
      </c>
      <c r="NC36" s="387" t="n">
        <v>0.585148870944977</v>
      </c>
      <c r="ND36" s="387" t="n">
        <v>0.580712616443634</v>
      </c>
      <c r="NG36" s="0" t="s">
        <v>889</v>
      </c>
      <c r="NH36" s="387" t="n">
        <v>0.638995945453644</v>
      </c>
      <c r="NI36" s="387" t="n">
        <v>0.639173746109009</v>
      </c>
      <c r="NJ36" s="387" t="n">
        <v>0.639172792434692</v>
      </c>
      <c r="NK36" s="387" t="n">
        <v>0.638632893562317</v>
      </c>
      <c r="NL36" s="387" t="n">
        <v>0.637118756771088</v>
      </c>
      <c r="NM36" s="387" t="n">
        <v>0.634592592716217</v>
      </c>
      <c r="NN36" s="387" t="n">
        <v>0.632270693778992</v>
      </c>
      <c r="NO36" s="387" t="n">
        <v>0.628724455833435</v>
      </c>
      <c r="NP36" s="387" t="n">
        <v>0.624661505222321</v>
      </c>
      <c r="NQ36" s="387" t="n">
        <v>0.62062668800354</v>
      </c>
      <c r="NR36" s="387" t="n">
        <v>0.616590201854706</v>
      </c>
      <c r="NS36" s="387" t="n">
        <v>0.612547516822815</v>
      </c>
      <c r="NT36" s="387" t="n">
        <v>0.608399569988251</v>
      </c>
      <c r="NU36" s="387" t="n">
        <v>0.604802250862122</v>
      </c>
      <c r="NV36" s="387" t="n">
        <v>0.60234409570694</v>
      </c>
      <c r="NW36" s="387" t="n">
        <v>0.601045966148377</v>
      </c>
      <c r="NX36" s="387" t="n">
        <v>0.600614011287689</v>
      </c>
      <c r="NY36" s="387" t="n">
        <v>0.60165011882782</v>
      </c>
      <c r="NZ36" s="387" t="n">
        <v>0.603473782539368</v>
      </c>
      <c r="OA36" s="387" t="n">
        <v>0.605728507041931</v>
      </c>
      <c r="OB36" s="387" t="n">
        <v>0.607841312885284</v>
      </c>
      <c r="OC36" s="387" t="n">
        <v>0.609706938266754</v>
      </c>
      <c r="OD36" s="387" t="n">
        <v>0.61152720451355</v>
      </c>
      <c r="OE36" s="387" t="n">
        <v>0.613288342952728</v>
      </c>
      <c r="OF36" s="387" t="n">
        <v>0.614754855632782</v>
      </c>
      <c r="OG36" s="387" t="n">
        <v>0.61574786901474</v>
      </c>
      <c r="OH36" s="387" t="n">
        <v>0.61632651090622</v>
      </c>
      <c r="OI36" s="387" t="n">
        <v>0.616583585739136</v>
      </c>
      <c r="OJ36" s="387" t="n">
        <v>0.616283297538757</v>
      </c>
      <c r="OK36" s="387" t="n">
        <v>0.615391552448273</v>
      </c>
      <c r="OL36" s="387" t="n">
        <v>0.613852441310883</v>
      </c>
      <c r="OM36" s="387" t="n">
        <v>0.611629366874695</v>
      </c>
      <c r="ON36" s="387" t="n">
        <v>0.608880817890167</v>
      </c>
      <c r="OO36" s="387" t="n">
        <v>0.605604410171509</v>
      </c>
      <c r="OP36" s="387" t="n">
        <v>0.602033376693726</v>
      </c>
      <c r="OQ36" s="387" t="n">
        <v>0.598436653614044</v>
      </c>
      <c r="OT36" s="387" t="n">
        <v>0.677990036010742</v>
      </c>
      <c r="OU36" s="387" t="n">
        <v>0.678659973144531</v>
      </c>
      <c r="OV36" s="387" t="n">
        <v>0.679400024414063</v>
      </c>
      <c r="OW36" s="387" t="n">
        <v>0.679990005493164</v>
      </c>
      <c r="OX36" s="387" t="n">
        <v>0.680380020141602</v>
      </c>
      <c r="OY36" s="387" t="n">
        <v>0.680749969482422</v>
      </c>
      <c r="OZ36" s="387" t="n">
        <v>0.681190032958984</v>
      </c>
      <c r="PA36" s="387" t="n">
        <v>0.681920013427734</v>
      </c>
      <c r="PB36" s="387" t="n">
        <v>0.683109970092773</v>
      </c>
      <c r="PC36" s="387" t="n">
        <v>0.684830017089844</v>
      </c>
      <c r="PD36" s="387" t="n">
        <v>0.686869964599609</v>
      </c>
      <c r="PE36" s="387" t="n">
        <v>0.689580001831055</v>
      </c>
      <c r="PF36" s="387" t="n">
        <v>0.692870025634766</v>
      </c>
      <c r="PG36" s="387" t="n">
        <v>0.699039993286133</v>
      </c>
      <c r="PH36" s="387" t="n">
        <v>0.703040008544922</v>
      </c>
      <c r="PI36" s="387" t="n">
        <v>0.711949996948242</v>
      </c>
      <c r="PJ36" s="387" t="n">
        <v>0.717060012817383</v>
      </c>
      <c r="PK36" s="387" t="n">
        <v>0.72161003112793</v>
      </c>
      <c r="PL36" s="387" t="n">
        <v>0.720579986572266</v>
      </c>
      <c r="PQ36" s="387" t="n">
        <v>-0.00142844521906227</v>
      </c>
      <c r="PZ36" s="387" t="n">
        <v>0.266</v>
      </c>
      <c r="QA36" s="387" t="n">
        <v>2005</v>
      </c>
      <c r="QB36" s="0" t="s">
        <v>248</v>
      </c>
      <c r="QD36" s="387" t="n">
        <v>0</v>
      </c>
      <c r="QE36" s="387" t="n">
        <v>2005</v>
      </c>
      <c r="QF36" s="0" t="s">
        <v>248</v>
      </c>
      <c r="QH36" s="387" t="n">
        <v>0</v>
      </c>
      <c r="QI36" s="387" t="n">
        <v>2005</v>
      </c>
      <c r="QJ36" s="0" t="s">
        <v>248</v>
      </c>
      <c r="QL36" s="387" t="n">
        <v>0.071</v>
      </c>
      <c r="QM36" s="387" t="n">
        <v>2005</v>
      </c>
      <c r="QN36" s="0" t="s">
        <v>248</v>
      </c>
      <c r="QP36" s="387" t="n">
        <v>0.06</v>
      </c>
      <c r="QQ36" s="387" t="n">
        <v>2012</v>
      </c>
      <c r="QR36" s="0" t="s">
        <v>248</v>
      </c>
      <c r="QT36" s="0" t="s">
        <v>104</v>
      </c>
      <c r="QU36" s="387" t="n">
        <v>0.242463499307632</v>
      </c>
      <c r="QV36" s="387" t="n">
        <v>0.21098119020462</v>
      </c>
      <c r="QW36" s="387" t="n">
        <v>0.182400777935982</v>
      </c>
      <c r="QX36" s="387" t="n">
        <v>0.16254834830761</v>
      </c>
      <c r="QY36" s="387" t="n">
        <v>0.145164117217064</v>
      </c>
      <c r="RB36" s="387" t="n">
        <v>0.275639295578003</v>
      </c>
      <c r="RC36" s="387" t="n">
        <v>0.240392252802849</v>
      </c>
      <c r="RD36" s="387" t="n">
        <v>0.230780884623528</v>
      </c>
      <c r="RE36" s="387" t="n">
        <v>0.233514159917831</v>
      </c>
      <c r="RF36" s="387" t="n">
        <v>0.193859040737152</v>
      </c>
      <c r="RG36" s="0" t="s">
        <v>248</v>
      </c>
      <c r="RJ36" s="387" t="n">
        <v>0.0795067027211189</v>
      </c>
      <c r="RK36" s="387" t="n">
        <v>0.0743047595024109</v>
      </c>
      <c r="RL36" s="387" t="n">
        <v>0.015479227527976</v>
      </c>
      <c r="RM36" s="387" t="n">
        <v>0.00354152335785329</v>
      </c>
      <c r="RN36" s="387" t="n">
        <v>0.0219444911926985</v>
      </c>
      <c r="RO36" s="0" t="s">
        <v>104</v>
      </c>
      <c r="RR36" s="387" t="n">
        <v>0.0795067176222801</v>
      </c>
      <c r="RS36" s="387" t="n">
        <v>0.0743047595024109</v>
      </c>
      <c r="RT36" s="387" t="n">
        <v>0.0154796186834574</v>
      </c>
      <c r="RU36" s="387" t="n">
        <v>0.00353954406455159</v>
      </c>
      <c r="RV36" s="387" t="n">
        <v>0.0219444911926985</v>
      </c>
      <c r="RW36" s="0" t="s">
        <v>248</v>
      </c>
      <c r="SA36" s="387" t="n">
        <v>0.0681500136852264</v>
      </c>
      <c r="SB36" s="387" t="n">
        <v>0.0623994469642639</v>
      </c>
      <c r="SC36" s="387" t="n">
        <v>0.00426238542422652</v>
      </c>
      <c r="SD36" s="387" t="n">
        <v>-0.00682949414476752</v>
      </c>
      <c r="SE36" s="387" t="n">
        <v>0.013553936034441</v>
      </c>
      <c r="SF36" s="0" t="s">
        <v>104</v>
      </c>
      <c r="SJ36" s="387" t="n">
        <v>0.0681251585483551</v>
      </c>
      <c r="SK36" s="387" t="n">
        <v>0.0617797002196312</v>
      </c>
      <c r="SL36" s="387" t="n">
        <v>0.00412274478003383</v>
      </c>
      <c r="SM36" s="387" t="n">
        <v>-0.00644778646528721</v>
      </c>
      <c r="SN36" s="387" t="n">
        <v>0.0135742947459221</v>
      </c>
      <c r="SO36" s="0" t="s">
        <v>248</v>
      </c>
      <c r="SQ36" s="387" t="n">
        <v>4480</v>
      </c>
      <c r="SR36" s="0" t="s">
        <v>248</v>
      </c>
      <c r="ST36" s="387" t="n">
        <v>5380.14501953125</v>
      </c>
      <c r="SU36" s="0" t="s">
        <v>104</v>
      </c>
      <c r="SW36" s="387" t="n">
        <v>5879.99265435911</v>
      </c>
      <c r="SX36" s="0" t="s">
        <v>248</v>
      </c>
      <c r="TA36" s="387" t="n">
        <v>0.321011006832123</v>
      </c>
      <c r="TB36" s="387" t="n">
        <v>0.364909321069717</v>
      </c>
      <c r="TC36" s="387" t="n">
        <v>0.310587257146835</v>
      </c>
      <c r="TD36" s="387" t="n">
        <v>0.206588536500931</v>
      </c>
      <c r="TE36" s="387" t="n">
        <v>0.236009061336517</v>
      </c>
      <c r="TF36" s="0" t="s">
        <v>104</v>
      </c>
      <c r="TJ36" s="387" t="n">
        <v>0.354073286056519</v>
      </c>
      <c r="TK36" s="387" t="n">
        <v>0.394312977790833</v>
      </c>
      <c r="TL36" s="387" t="n">
        <v>0.35878986120224</v>
      </c>
      <c r="TM36" s="387" t="n">
        <v>0.277575731277466</v>
      </c>
      <c r="TN36" s="387" t="n">
        <v>0.284703999757767</v>
      </c>
      <c r="TO36" s="0" t="s">
        <v>248</v>
      </c>
      <c r="TP36" s="386"/>
      <c r="TQ36" s="386"/>
    </row>
    <row r="37" customFormat="false" ht="15.75" hidden="false" customHeight="false" outlineLevel="0" collapsed="false">
      <c r="A37" s="0" t="s">
        <v>900</v>
      </c>
      <c r="B37" s="18" t="s">
        <v>919</v>
      </c>
      <c r="C37" s="0" t="s">
        <v>920</v>
      </c>
      <c r="D37" s="387" t="n">
        <v>0.0442592091858387</v>
      </c>
      <c r="E37" s="0" t="s">
        <v>102</v>
      </c>
      <c r="F37" s="387" t="n">
        <v>0.0493865683674812</v>
      </c>
      <c r="G37" s="0" t="s">
        <v>316</v>
      </c>
      <c r="H37" s="387" t="n">
        <v>0.0502433590590954</v>
      </c>
      <c r="I37" s="0" t="s">
        <v>317</v>
      </c>
      <c r="J37" s="0" t="s">
        <v>102</v>
      </c>
      <c r="K37" s="387" t="n">
        <v>0.406182318925858</v>
      </c>
      <c r="L37" s="387"/>
      <c r="M37" s="0" t="s">
        <v>885</v>
      </c>
      <c r="N37" s="387"/>
      <c r="O37" s="0" t="s">
        <v>885</v>
      </c>
      <c r="P37" s="387" t="n">
        <v>0.443534880876541</v>
      </c>
      <c r="Q37" s="0" t="s">
        <v>102</v>
      </c>
      <c r="R37" s="387" t="n">
        <v>0.406182318925858</v>
      </c>
      <c r="S37" s="0" t="s">
        <v>102</v>
      </c>
      <c r="U37" s="0" t="s">
        <v>316</v>
      </c>
      <c r="V37" s="387" t="n">
        <v>0.407135397195816</v>
      </c>
      <c r="W37" s="387"/>
      <c r="X37" s="0" t="s">
        <v>885</v>
      </c>
      <c r="Y37" s="387"/>
      <c r="Z37" s="0" t="s">
        <v>885</v>
      </c>
      <c r="AA37" s="387" t="n">
        <v>0.443534910678864</v>
      </c>
      <c r="AB37" s="0" t="s">
        <v>316</v>
      </c>
      <c r="AC37" s="387" t="n">
        <v>0.407135397195816</v>
      </c>
      <c r="AD37" s="0" t="s">
        <v>316</v>
      </c>
      <c r="AF37" s="0" t="s">
        <v>317</v>
      </c>
      <c r="AG37" s="387" t="n">
        <v>0.397352874279022</v>
      </c>
      <c r="AH37" s="387"/>
      <c r="AI37" s="0" t="s">
        <v>885</v>
      </c>
      <c r="AJ37" s="387"/>
      <c r="AK37" s="0" t="s">
        <v>885</v>
      </c>
      <c r="AL37" s="387" t="n">
        <v>0.443534910678864</v>
      </c>
      <c r="AM37" s="0" t="s">
        <v>317</v>
      </c>
      <c r="AN37" s="387" t="n">
        <v>0.397352874279022</v>
      </c>
      <c r="AO37" s="0" t="s">
        <v>317</v>
      </c>
      <c r="AP37" s="0"/>
      <c r="AQ37" s="0" t="s">
        <v>102</v>
      </c>
      <c r="AR37" s="387" t="n">
        <v>2.18286919593811</v>
      </c>
      <c r="AS37" s="0" t="s">
        <v>318</v>
      </c>
      <c r="AT37" s="387" t="n">
        <v>5.01103067398071</v>
      </c>
      <c r="AU37" s="0" t="s">
        <v>317</v>
      </c>
      <c r="AV37" s="387" t="n">
        <v>6.17309904098511</v>
      </c>
      <c r="AW37" s="0"/>
      <c r="AX37" s="387" t="n">
        <v>3.79215931892395</v>
      </c>
      <c r="AY37" s="0" t="s">
        <v>104</v>
      </c>
      <c r="AZ37" s="0"/>
      <c r="BA37" s="0" t="s">
        <v>884</v>
      </c>
      <c r="BB37" s="387" t="n">
        <v>0.00546333892270923</v>
      </c>
      <c r="BC37" s="387" t="n">
        <v>0.00487412232905626</v>
      </c>
      <c r="BD37" s="387" t="n">
        <v>0.00473871733993292</v>
      </c>
      <c r="BE37" s="387" t="n">
        <v>0.00403207121416926</v>
      </c>
      <c r="BF37" s="387" t="n">
        <v>0.00403205817565322</v>
      </c>
      <c r="BH37" s="0" t="s">
        <v>884</v>
      </c>
      <c r="BI37" s="387" t="n">
        <v>0.00661692675203085</v>
      </c>
      <c r="BJ37" s="387" t="n">
        <v>0.00601945864036679</v>
      </c>
      <c r="BK37" s="387" t="n">
        <v>0.00578104332089424</v>
      </c>
      <c r="BL37" s="387" t="n">
        <v>0.00569337932392955</v>
      </c>
      <c r="BM37" s="387" t="n">
        <v>0.0057845008559525</v>
      </c>
      <c r="BO37" s="0" t="s">
        <v>884</v>
      </c>
      <c r="BP37" s="387" t="n">
        <v>0.00602822098881006</v>
      </c>
      <c r="BQ37" s="387" t="n">
        <v>0.00574385747313499</v>
      </c>
      <c r="BR37" s="387" t="n">
        <v>0.00573226762935519</v>
      </c>
      <c r="BS37" s="387" t="n">
        <v>0.00582337379455566</v>
      </c>
      <c r="BT37" s="387" t="n">
        <v>0.0055761244148016</v>
      </c>
      <c r="BV37" s="387"/>
      <c r="BW37" s="387"/>
      <c r="BX37" s="387"/>
      <c r="BY37" s="387"/>
      <c r="BZ37" s="387"/>
      <c r="CA37" s="0" t="s">
        <v>886</v>
      </c>
      <c r="CC37" s="387"/>
      <c r="CD37" s="387"/>
      <c r="CE37" s="387"/>
      <c r="CF37" s="387"/>
      <c r="CG37" s="387"/>
      <c r="CH37" s="0" t="s">
        <v>886</v>
      </c>
      <c r="CK37" s="387" t="n">
        <v>11.1000003814697</v>
      </c>
      <c r="CL37" s="0" t="s">
        <v>887</v>
      </c>
      <c r="CO37" s="0" t="s">
        <v>884</v>
      </c>
      <c r="CP37" s="387" t="n">
        <v>0.00266850809566677</v>
      </c>
      <c r="CQ37" s="387" t="n">
        <v>0.00324820238165557</v>
      </c>
      <c r="CR37" s="387" t="n">
        <v>-2.62276735156775E-005</v>
      </c>
      <c r="CS37" s="387" t="n">
        <v>-0.00549570564180613</v>
      </c>
      <c r="CT37" s="387" t="n">
        <v>0.0107991974800825</v>
      </c>
      <c r="CV37" s="0" t="s">
        <v>884</v>
      </c>
      <c r="CW37" s="387" t="n">
        <v>0.0037750001065433</v>
      </c>
      <c r="CX37" s="387" t="n">
        <v>0.00313333328813314</v>
      </c>
      <c r="CY37" s="387" t="n">
        <v>-5.00001187901944E-005</v>
      </c>
      <c r="CZ37" s="387" t="n">
        <v>0.00189999991562217</v>
      </c>
      <c r="DA37" s="387" t="n">
        <v>0.0020000000949949</v>
      </c>
      <c r="DC37" s="0" t="s">
        <v>884</v>
      </c>
      <c r="DD37" s="387" t="n">
        <v>0.00354777090251446</v>
      </c>
      <c r="DE37" s="387" t="n">
        <v>0.00289799948222935</v>
      </c>
      <c r="DF37" s="387" t="n">
        <v>-0.00122297729831189</v>
      </c>
      <c r="DG37" s="387" t="n">
        <v>0.00519620673730969</v>
      </c>
      <c r="DH37" s="387" t="n">
        <v>0.00750134838744998</v>
      </c>
      <c r="DL37" s="387" t="n">
        <v>0.803550033569336</v>
      </c>
      <c r="DM37" s="0" t="s">
        <v>888</v>
      </c>
      <c r="DP37" s="387" t="n">
        <v>0.86745002746582</v>
      </c>
      <c r="DQ37" s="0" t="s">
        <v>888</v>
      </c>
      <c r="DT37" s="387" t="n">
        <v>0.743539962768555</v>
      </c>
      <c r="DU37" s="0" t="s">
        <v>888</v>
      </c>
      <c r="DW37" s="387" t="n">
        <v>-0.095761276781559</v>
      </c>
      <c r="DX37" s="387" t="n">
        <v>-0.108289815485477</v>
      </c>
      <c r="DY37" s="387" t="n">
        <v>-0.109405800700188</v>
      </c>
      <c r="DZ37" s="387" t="n">
        <v>-0.0869492739439011</v>
      </c>
      <c r="EA37" s="387" t="n">
        <v>0.0074511906132102</v>
      </c>
      <c r="EB37" s="0" t="s">
        <v>104</v>
      </c>
      <c r="ED37" s="387" t="n">
        <v>-0.0932612344622612</v>
      </c>
      <c r="EE37" s="387" t="n">
        <v>-0.104956865310669</v>
      </c>
      <c r="EF37" s="387" t="n">
        <v>-0.104406386613846</v>
      </c>
      <c r="EG37" s="387" t="n">
        <v>-0.0785132646560669</v>
      </c>
      <c r="EH37" s="387" t="n">
        <v>0.00616758083924651</v>
      </c>
      <c r="EI37" s="0" t="s">
        <v>248</v>
      </c>
      <c r="EK37" s="387"/>
      <c r="EL37" s="0" t="s">
        <v>886</v>
      </c>
      <c r="EO37" s="387" t="n">
        <v>0.0417792536318302</v>
      </c>
      <c r="EP37" s="387" t="n">
        <v>0.0482287779450417</v>
      </c>
      <c r="EQ37" s="387" t="n">
        <v>0.0381261706352234</v>
      </c>
      <c r="ER37" s="387" t="n">
        <v>0.0241663809865713</v>
      </c>
      <c r="ES37" s="387" t="n">
        <v>0.0194859821349382</v>
      </c>
      <c r="ET37" s="0" t="s">
        <v>248</v>
      </c>
      <c r="FE37" s="387" t="n">
        <v>298051</v>
      </c>
      <c r="FF37" s="387" t="n">
        <v>302618</v>
      </c>
      <c r="FG37" s="387" t="n">
        <v>307660</v>
      </c>
      <c r="FH37" s="387" t="n">
        <v>313129</v>
      </c>
      <c r="FI37" s="387" t="n">
        <v>318894</v>
      </c>
      <c r="FJ37" s="387" t="n">
        <v>324859</v>
      </c>
      <c r="FK37" s="387" t="n">
        <v>331033</v>
      </c>
      <c r="FL37" s="387" t="n">
        <v>337389</v>
      </c>
      <c r="FM37" s="387" t="n">
        <v>343681</v>
      </c>
      <c r="FN37" s="387" t="n">
        <v>349604</v>
      </c>
      <c r="FO37" s="387" t="n">
        <v>354942</v>
      </c>
      <c r="FP37" s="387" t="n">
        <v>359577</v>
      </c>
      <c r="FQ37" s="387" t="n">
        <v>363584</v>
      </c>
      <c r="FR37" s="387" t="n">
        <v>367168</v>
      </c>
      <c r="FS37" s="387" t="n">
        <v>370633</v>
      </c>
      <c r="FT37" s="387" t="n">
        <v>374206</v>
      </c>
      <c r="FU37" s="387" t="n">
        <v>377931</v>
      </c>
      <c r="FV37" s="387" t="n">
        <v>381761</v>
      </c>
      <c r="FW37" s="387" t="n">
        <v>385640</v>
      </c>
      <c r="FX37" s="387" t="n">
        <v>389482</v>
      </c>
      <c r="FY37" s="387" t="n">
        <v>393000</v>
      </c>
      <c r="FZ37" s="387" t="n">
        <v>397000</v>
      </c>
      <c r="GA37" s="387" t="n">
        <v>401000</v>
      </c>
      <c r="GB37" s="387" t="n">
        <v>404000</v>
      </c>
      <c r="GC37" s="387" t="n">
        <v>408000</v>
      </c>
      <c r="GD37" s="387" t="n">
        <v>411000</v>
      </c>
      <c r="GE37" s="387" t="n">
        <v>414000</v>
      </c>
      <c r="GF37" s="387" t="n">
        <v>418000</v>
      </c>
      <c r="GG37" s="387" t="n">
        <v>421000</v>
      </c>
      <c r="GH37" s="387" t="n">
        <v>424000</v>
      </c>
      <c r="GI37" s="387" t="n">
        <v>427000</v>
      </c>
      <c r="GJ37" s="387" t="n">
        <v>430000</v>
      </c>
      <c r="GK37" s="387" t="n">
        <v>432000</v>
      </c>
      <c r="GL37" s="387" t="n">
        <v>435000</v>
      </c>
      <c r="GM37" s="387" t="n">
        <v>438000</v>
      </c>
      <c r="GN37" s="387" t="n">
        <v>440000</v>
      </c>
      <c r="GO37" s="387" t="n">
        <v>442000</v>
      </c>
      <c r="GP37" s="387" t="n">
        <v>445000</v>
      </c>
      <c r="GQ37" s="387" t="n">
        <v>447000</v>
      </c>
      <c r="GR37" s="387" t="n">
        <v>449000</v>
      </c>
      <c r="GS37" s="387" t="n">
        <v>450000</v>
      </c>
      <c r="GT37" s="387" t="n">
        <v>452000</v>
      </c>
      <c r="GU37" s="387" t="n">
        <v>454000</v>
      </c>
      <c r="GV37" s="387" t="n">
        <v>455000</v>
      </c>
      <c r="GW37" s="387" t="n">
        <v>457000</v>
      </c>
      <c r="GX37" s="387" t="n">
        <v>458000</v>
      </c>
      <c r="GY37" s="387" t="n">
        <v>459000</v>
      </c>
      <c r="GZ37" s="387" t="n">
        <v>461000</v>
      </c>
      <c r="HA37" s="387" t="n">
        <v>462000</v>
      </c>
      <c r="HB37" s="387" t="n">
        <v>462000</v>
      </c>
      <c r="HC37" s="387" t="n">
        <v>463000</v>
      </c>
      <c r="HG37" s="387" t="n">
        <v>0.00990519113838673</v>
      </c>
      <c r="HH37" s="387" t="n">
        <v>0.0100831193849444</v>
      </c>
      <c r="HI37" s="387" t="n">
        <v>0.0101095335558057</v>
      </c>
      <c r="HJ37" s="387" t="n">
        <v>0.00991335976868868</v>
      </c>
      <c r="HK37" s="387" t="n">
        <v>0.00899196043610573</v>
      </c>
      <c r="HL37" s="387" t="n">
        <v>0.010126668959856</v>
      </c>
      <c r="HM37" s="387" t="n">
        <v>0.0100251464173198</v>
      </c>
      <c r="HN37" s="387" t="n">
        <v>0.00745345046743751</v>
      </c>
      <c r="HO37" s="387" t="n">
        <v>0.00985229667276144</v>
      </c>
      <c r="HP37" s="387" t="n">
        <v>0.00732603995129466</v>
      </c>
      <c r="HQ37" s="387" t="n">
        <v>0.0072727594524622</v>
      </c>
      <c r="HR37" s="387" t="n">
        <v>0.009615458548069</v>
      </c>
      <c r="HS37" s="387" t="n">
        <v>0.00715140113607049</v>
      </c>
      <c r="HT37" s="387" t="n">
        <v>0.00710062170401216</v>
      </c>
      <c r="HU37" s="387" t="n">
        <v>0.00705055799335241</v>
      </c>
      <c r="HV37" s="387" t="n">
        <v>0.00700119556859136</v>
      </c>
      <c r="HW37" s="387" t="n">
        <v>0.00464037945494056</v>
      </c>
      <c r="HX37" s="387" t="n">
        <v>0.00692044291645289</v>
      </c>
      <c r="HY37" s="387" t="n">
        <v>0.0068728793412447</v>
      </c>
      <c r="HZ37" s="387" t="n">
        <v>0.00455581676214933</v>
      </c>
      <c r="IA37" s="387" t="n">
        <v>0.00453515537083149</v>
      </c>
      <c r="IB37" s="387" t="n">
        <v>0.00676440028473735</v>
      </c>
      <c r="IC37" s="387" t="n">
        <v>0.00448431260883808</v>
      </c>
      <c r="ID37" s="387" t="n">
        <v>0.00446429289877415</v>
      </c>
      <c r="IE37" s="387" t="n">
        <v>0.00222469493746758</v>
      </c>
      <c r="IF37" s="387" t="n">
        <v>0.00443459721282125</v>
      </c>
      <c r="IG37" s="387" t="n">
        <v>0.0044150180183351</v>
      </c>
      <c r="IH37" s="387" t="n">
        <v>0.0022002209443599</v>
      </c>
      <c r="II37" s="387" t="n">
        <v>0.004385971929878</v>
      </c>
      <c r="IJ37" s="387" t="n">
        <v>0.0021857931278646</v>
      </c>
      <c r="IK37" s="387" t="n">
        <v>0.00218102592043579</v>
      </c>
      <c r="IL37" s="387" t="n">
        <v>0.00434783287346363</v>
      </c>
      <c r="IM37" s="387" t="n">
        <v>0.00216684816405177</v>
      </c>
      <c r="IN37" s="387" t="n">
        <v>0</v>
      </c>
      <c r="IO37" s="387" t="n">
        <v>0.00216216291300952</v>
      </c>
      <c r="IP37" s="0" t="s">
        <v>889</v>
      </c>
      <c r="IU37" s="0" t="s">
        <v>889</v>
      </c>
      <c r="IV37" s="387" t="n">
        <v>0.485323356493854</v>
      </c>
      <c r="IW37" s="387" t="n">
        <v>0.485487784548704</v>
      </c>
      <c r="IX37" s="387" t="n">
        <v>0.485617513077965</v>
      </c>
      <c r="IY37" s="387" t="n">
        <v>0.485749478133468</v>
      </c>
      <c r="IZ37" s="387" t="n">
        <v>0.4858454475899</v>
      </c>
      <c r="JA37" s="387" t="n">
        <v>0.485935084221662</v>
      </c>
      <c r="JB37" s="387" t="n">
        <v>0.486042316471578</v>
      </c>
      <c r="JC37" s="387" t="n">
        <v>0.486116624845511</v>
      </c>
      <c r="JD37" s="387" t="n">
        <v>0.486179859818635</v>
      </c>
      <c r="JE37" s="387" t="n">
        <v>0.486231418181104</v>
      </c>
      <c r="JF37" s="387" t="n">
        <v>0.48628608556626</v>
      </c>
      <c r="JG37" s="387" t="n">
        <v>0.486335130855424</v>
      </c>
      <c r="JH37" s="387" t="n">
        <v>0.486371594095994</v>
      </c>
      <c r="JI37" s="387" t="n">
        <v>0.486411842161556</v>
      </c>
      <c r="JJ37" s="387" t="n">
        <v>0.486437894617628</v>
      </c>
      <c r="JK37" s="387" t="n">
        <v>0.486467046226658</v>
      </c>
      <c r="JL37" s="387" t="n">
        <v>0.486491706985588</v>
      </c>
      <c r="JM37" s="387" t="n">
        <v>0.486515858866837</v>
      </c>
      <c r="JN37" s="387" t="n">
        <v>0.486529344036624</v>
      </c>
      <c r="JO37" s="387" t="n">
        <v>0.486543483774268</v>
      </c>
      <c r="JP37" s="387" t="n">
        <v>0.486577989447805</v>
      </c>
      <c r="JQ37" s="387" t="n">
        <v>0.486600058771672</v>
      </c>
      <c r="JR37" s="387" t="n">
        <v>0.486637800146207</v>
      </c>
      <c r="JS37" s="387" t="n">
        <v>0.486666084546271</v>
      </c>
      <c r="JT37" s="387" t="n">
        <v>0.486706508873102</v>
      </c>
      <c r="JU37" s="387" t="n">
        <v>0.486753540824934</v>
      </c>
      <c r="JV37" s="387" t="n">
        <v>0.486808875757964</v>
      </c>
      <c r="JW37" s="387" t="n">
        <v>0.4868775628469</v>
      </c>
      <c r="JX37" s="387" t="n">
        <v>0.486955777009667</v>
      </c>
      <c r="JY37" s="387" t="n">
        <v>0.487053358377226</v>
      </c>
      <c r="JZ37" s="387" t="n">
        <v>0.487147865035121</v>
      </c>
      <c r="KA37" s="387" t="n">
        <v>0.487261708060945</v>
      </c>
      <c r="KB37" s="387" t="n">
        <v>0.487394082058988</v>
      </c>
      <c r="KC37" s="387" t="n">
        <v>0.487518931227914</v>
      </c>
      <c r="KD37" s="387" t="n">
        <v>0.487672767216177</v>
      </c>
      <c r="KE37" s="387" t="n">
        <v>0.487821828549476</v>
      </c>
      <c r="KH37" s="0" t="s">
        <v>889</v>
      </c>
      <c r="KI37" s="387" t="n">
        <v>0.693177044391632</v>
      </c>
      <c r="KJ37" s="387" t="n">
        <v>0.697719931602478</v>
      </c>
      <c r="KK37" s="387" t="n">
        <v>0.70065301656723</v>
      </c>
      <c r="KL37" s="387" t="n">
        <v>0.702574968338013</v>
      </c>
      <c r="KM37" s="387" t="n">
        <v>0.704409956932068</v>
      </c>
      <c r="KN37" s="387" t="n">
        <v>0.707379162311554</v>
      </c>
      <c r="KO37" s="387" t="n">
        <v>0.707808554172516</v>
      </c>
      <c r="KP37" s="387" t="n">
        <v>0.705735683441162</v>
      </c>
      <c r="KQ37" s="387" t="n">
        <v>0.707920789718628</v>
      </c>
      <c r="KR37" s="387" t="n">
        <v>0.708333313465118</v>
      </c>
      <c r="KS37" s="387" t="n">
        <v>0.708029210567474</v>
      </c>
      <c r="KT37" s="387" t="n">
        <v>0.705313980579376</v>
      </c>
      <c r="KU37" s="387" t="n">
        <v>0.70095694065094</v>
      </c>
      <c r="KV37" s="387" t="n">
        <v>0.695962011814117</v>
      </c>
      <c r="KW37" s="387" t="n">
        <v>0.693396210670471</v>
      </c>
      <c r="KX37" s="387" t="n">
        <v>0.688524603843689</v>
      </c>
      <c r="KY37" s="387" t="n">
        <v>0.686046540737152</v>
      </c>
      <c r="KZ37" s="387" t="n">
        <v>0.685185194015503</v>
      </c>
      <c r="LA37" s="387" t="n">
        <v>0.680459797382355</v>
      </c>
      <c r="LB37" s="387" t="n">
        <v>0.678082168102264</v>
      </c>
      <c r="LC37" s="387" t="n">
        <v>0.677272737026215</v>
      </c>
      <c r="LD37" s="387" t="n">
        <v>0.674208164215088</v>
      </c>
      <c r="LE37" s="387" t="n">
        <v>0.669662892818451</v>
      </c>
      <c r="LF37" s="387" t="n">
        <v>0.666666686534882</v>
      </c>
      <c r="LG37" s="387" t="n">
        <v>0.665924251079559</v>
      </c>
      <c r="LH37" s="387" t="n">
        <v>0.664444446563721</v>
      </c>
      <c r="LI37" s="387" t="n">
        <v>0.661504447460175</v>
      </c>
      <c r="LJ37" s="387" t="n">
        <v>0.660792946815491</v>
      </c>
      <c r="LK37" s="387" t="n">
        <v>0.661538481712341</v>
      </c>
      <c r="LL37" s="387" t="n">
        <v>0.658643305301666</v>
      </c>
      <c r="LM37" s="387" t="n">
        <v>0.659388661384583</v>
      </c>
      <c r="LN37" s="387" t="n">
        <v>0.657952070236206</v>
      </c>
      <c r="LO37" s="387" t="n">
        <v>0.657266795635223</v>
      </c>
      <c r="LP37" s="387" t="n">
        <v>0.655844151973724</v>
      </c>
      <c r="LQ37" s="387" t="n">
        <v>0.658008635044098</v>
      </c>
      <c r="LR37" s="387" t="n">
        <v>0.656587481498718</v>
      </c>
      <c r="LT37" s="0" t="s">
        <v>889</v>
      </c>
      <c r="LU37" s="387" t="n">
        <v>0.658418118953705</v>
      </c>
      <c r="LV37" s="387" t="n">
        <v>0.661200046539307</v>
      </c>
      <c r="LW37" s="387" t="n">
        <v>0.662267744541168</v>
      </c>
      <c r="LX37" s="387" t="n">
        <v>0.662218630313873</v>
      </c>
      <c r="LY37" s="387" t="n">
        <v>0.661935567855835</v>
      </c>
      <c r="LZ37" s="387" t="n">
        <v>0.662595391273499</v>
      </c>
      <c r="MA37" s="387" t="n">
        <v>0.661460936069489</v>
      </c>
      <c r="MB37" s="387" t="n">
        <v>0.655860364437103</v>
      </c>
      <c r="MC37" s="387" t="n">
        <v>0.657178223133087</v>
      </c>
      <c r="MD37" s="387" t="n">
        <v>0.654411792755127</v>
      </c>
      <c r="ME37" s="387" t="n">
        <v>0.65450119972229</v>
      </c>
      <c r="MF37" s="387" t="n">
        <v>0.652173936367035</v>
      </c>
      <c r="MG37" s="387" t="n">
        <v>0.645933032035828</v>
      </c>
      <c r="MH37" s="387" t="n">
        <v>0.641330182552338</v>
      </c>
      <c r="MI37" s="387" t="n">
        <v>0.63915091753006</v>
      </c>
      <c r="MJ37" s="387" t="n">
        <v>0.632318496704102</v>
      </c>
      <c r="MK37" s="387" t="n">
        <v>0.630232572555542</v>
      </c>
      <c r="ML37" s="387" t="n">
        <v>0.629629611968994</v>
      </c>
      <c r="MM37" s="387" t="n">
        <v>0.622988522052765</v>
      </c>
      <c r="MN37" s="387" t="n">
        <v>0.61872148513794</v>
      </c>
      <c r="MO37" s="387" t="n">
        <v>0.618181824684143</v>
      </c>
      <c r="MP37" s="387" t="n">
        <v>0.615384638309479</v>
      </c>
      <c r="MQ37" s="387" t="n">
        <v>0.611235976219177</v>
      </c>
      <c r="MR37" s="387" t="n">
        <v>0.608501136302948</v>
      </c>
      <c r="MS37" s="387" t="n">
        <v>0.612472176551819</v>
      </c>
      <c r="MT37" s="387" t="n">
        <v>0.611111104488373</v>
      </c>
      <c r="MU37" s="387" t="n">
        <v>0.608407080173492</v>
      </c>
      <c r="MV37" s="387" t="n">
        <v>0.607929527759552</v>
      </c>
      <c r="MW37" s="387" t="n">
        <v>0.60879123210907</v>
      </c>
      <c r="MX37" s="387" t="n">
        <v>0.60612690448761</v>
      </c>
      <c r="MY37" s="387" t="n">
        <v>0.606986880302429</v>
      </c>
      <c r="MZ37" s="387" t="n">
        <v>0.605664491653442</v>
      </c>
      <c r="NA37" s="387" t="n">
        <v>0.605206072330475</v>
      </c>
      <c r="NB37" s="387" t="n">
        <v>0.603896081447601</v>
      </c>
      <c r="NC37" s="387" t="n">
        <v>0.603896081447601</v>
      </c>
      <c r="ND37" s="387" t="n">
        <v>0.602591812610626</v>
      </c>
      <c r="NG37" s="0" t="s">
        <v>889</v>
      </c>
      <c r="NH37" s="387" t="n">
        <v>0.605754613876343</v>
      </c>
      <c r="NI37" s="387" t="n">
        <v>0.610944867134094</v>
      </c>
      <c r="NJ37" s="387" t="n">
        <v>0.614793002605438</v>
      </c>
      <c r="NK37" s="387" t="n">
        <v>0.617811977863312</v>
      </c>
      <c r="NL37" s="387" t="n">
        <v>0.620734691619873</v>
      </c>
      <c r="NM37" s="387" t="n">
        <v>0.625954210758209</v>
      </c>
      <c r="NN37" s="387" t="n">
        <v>0.62720400094986</v>
      </c>
      <c r="NO37" s="387" t="n">
        <v>0.625935137271881</v>
      </c>
      <c r="NP37" s="387" t="n">
        <v>0.628712892532349</v>
      </c>
      <c r="NQ37" s="387" t="n">
        <v>0.629901945590973</v>
      </c>
      <c r="NR37" s="387" t="n">
        <v>0.630170345306397</v>
      </c>
      <c r="NS37" s="387" t="n">
        <v>0.630434811115265</v>
      </c>
      <c r="NT37" s="387" t="n">
        <v>0.629186630249023</v>
      </c>
      <c r="NU37" s="387" t="n">
        <v>0.627078413963318</v>
      </c>
      <c r="NV37" s="387" t="n">
        <v>0.627358496189117</v>
      </c>
      <c r="NW37" s="387" t="n">
        <v>0.625292718410492</v>
      </c>
      <c r="NX37" s="387" t="n">
        <v>0.623255789279938</v>
      </c>
      <c r="NY37" s="387" t="n">
        <v>0.622685194015503</v>
      </c>
      <c r="NZ37" s="387" t="n">
        <v>0.618390798568726</v>
      </c>
      <c r="OA37" s="387" t="n">
        <v>0.616438329219818</v>
      </c>
      <c r="OB37" s="387" t="n">
        <v>0.613636374473572</v>
      </c>
      <c r="OC37" s="387" t="n">
        <v>0.610859751701355</v>
      </c>
      <c r="OD37" s="387" t="n">
        <v>0.606741547584534</v>
      </c>
      <c r="OE37" s="387" t="n">
        <v>0.604026854038239</v>
      </c>
      <c r="OF37" s="387" t="n">
        <v>0.603563487529755</v>
      </c>
      <c r="OG37" s="387" t="n">
        <v>0.602222204208374</v>
      </c>
      <c r="OH37" s="387" t="n">
        <v>0.599557518959045</v>
      </c>
      <c r="OI37" s="387" t="n">
        <v>0.599118947982788</v>
      </c>
      <c r="OJ37" s="387" t="n">
        <v>0.600000023841858</v>
      </c>
      <c r="OK37" s="387" t="n">
        <v>0.597374200820923</v>
      </c>
      <c r="OL37" s="387" t="n">
        <v>0.59825325012207</v>
      </c>
      <c r="OM37" s="387" t="n">
        <v>0.596949875354767</v>
      </c>
      <c r="ON37" s="387" t="n">
        <v>0.596529304981232</v>
      </c>
      <c r="OO37" s="387" t="n">
        <v>0.595238089561462</v>
      </c>
      <c r="OP37" s="387" t="n">
        <v>0.597402572631836</v>
      </c>
      <c r="OQ37" s="387" t="n">
        <v>0.598272144794464</v>
      </c>
      <c r="OT37" s="387" t="n">
        <v>0.793580017089844</v>
      </c>
      <c r="OU37" s="387" t="n">
        <v>0.795410003662109</v>
      </c>
      <c r="OV37" s="387" t="n">
        <v>0.795390014648438</v>
      </c>
      <c r="OW37" s="387" t="n">
        <v>0.794680023193359</v>
      </c>
      <c r="OX37" s="387" t="n">
        <v>0.794150009155273</v>
      </c>
      <c r="OY37" s="387" t="n">
        <v>0.79588996887207</v>
      </c>
      <c r="OZ37" s="387" t="n">
        <v>0.797180023193359</v>
      </c>
      <c r="PA37" s="387" t="n">
        <v>0.79697998046875</v>
      </c>
      <c r="PB37" s="387" t="n">
        <v>0.795709991455078</v>
      </c>
      <c r="PC37" s="387" t="n">
        <v>0.795530014038086</v>
      </c>
      <c r="PD37" s="387" t="n">
        <v>0.795500030517578</v>
      </c>
      <c r="PE37" s="387" t="n">
        <v>0.796750030517578</v>
      </c>
      <c r="PF37" s="387" t="n">
        <v>0.797880020141602</v>
      </c>
      <c r="PG37" s="387" t="n">
        <v>0.799120025634766</v>
      </c>
      <c r="PH37" s="387" t="n">
        <v>0.800350036621094</v>
      </c>
      <c r="PI37" s="387" t="n">
        <v>0.800869979858398</v>
      </c>
      <c r="PJ37" s="387" t="n">
        <v>0.801719970703125</v>
      </c>
      <c r="PK37" s="387" t="n">
        <v>0.802600021362305</v>
      </c>
      <c r="PL37" s="387" t="n">
        <v>0.803550033569336</v>
      </c>
      <c r="PQ37" s="387" t="n">
        <v>0.00118296837899834</v>
      </c>
      <c r="PZ37" s="387"/>
      <c r="QA37" s="387"/>
      <c r="QB37" s="0" t="s">
        <v>886</v>
      </c>
      <c r="QD37" s="387"/>
      <c r="QE37" s="387"/>
      <c r="QF37" s="0" t="s">
        <v>886</v>
      </c>
      <c r="QH37" s="387"/>
      <c r="QI37" s="387"/>
      <c r="QJ37" s="0" t="s">
        <v>886</v>
      </c>
      <c r="QL37" s="387"/>
      <c r="QM37" s="387"/>
      <c r="QN37" s="0" t="s">
        <v>886</v>
      </c>
      <c r="QP37" s="387"/>
      <c r="QQ37" s="387"/>
      <c r="QR37" s="0" t="s">
        <v>886</v>
      </c>
      <c r="QT37" s="0" t="s">
        <v>104</v>
      </c>
      <c r="QU37" s="387" t="n">
        <v>0.257358491420746</v>
      </c>
      <c r="QV37" s="387" t="n">
        <v>0.268043637275696</v>
      </c>
      <c r="QW37" s="387" t="n">
        <v>0.268305748701096</v>
      </c>
      <c r="QX37" s="387" t="n">
        <v>0.266833066940308</v>
      </c>
      <c r="QY37" s="387" t="n">
        <v>0.26526290178299</v>
      </c>
      <c r="RB37" s="387" t="n">
        <v>0.265998244285584</v>
      </c>
      <c r="RC37" s="387" t="n">
        <v>0.27376127243042</v>
      </c>
      <c r="RD37" s="387" t="n">
        <v>0.267712891101837</v>
      </c>
      <c r="RE37" s="387" t="n">
        <v>0.24766705930233</v>
      </c>
      <c r="RF37" s="387" t="n">
        <v>0.248917430639267</v>
      </c>
      <c r="RG37" s="0" t="s">
        <v>248</v>
      </c>
      <c r="RJ37" s="387" t="n">
        <v>0.0102978302165866</v>
      </c>
      <c r="RK37" s="387" t="n">
        <v>0.00777571368962526</v>
      </c>
      <c r="RL37" s="387" t="n">
        <v>0.011019030585885</v>
      </c>
      <c r="RM37" s="387" t="n">
        <v>0.0178472436964512</v>
      </c>
      <c r="RN37" s="387" t="n">
        <v>0.0121051743626595</v>
      </c>
      <c r="RO37" s="0" t="s">
        <v>104</v>
      </c>
      <c r="RR37" s="387" t="n">
        <v>0.0110057033598423</v>
      </c>
      <c r="RS37" s="387" t="n">
        <v>0.00871975440531969</v>
      </c>
      <c r="RT37" s="387" t="n">
        <v>0.0124350916594267</v>
      </c>
      <c r="RU37" s="387" t="n">
        <v>0.0178472436964512</v>
      </c>
      <c r="RV37" s="387" t="n">
        <v>0.0121051743626595</v>
      </c>
      <c r="RW37" s="0" t="s">
        <v>248</v>
      </c>
      <c r="SA37" s="387" t="n">
        <v>-0.0036916071549058</v>
      </c>
      <c r="SB37" s="387" t="n">
        <v>-0.00547232385724783</v>
      </c>
      <c r="SC37" s="387" t="n">
        <v>0.000341200735419989</v>
      </c>
      <c r="SD37" s="387" t="n">
        <v>0.00817383918911219</v>
      </c>
      <c r="SE37" s="387" t="n">
        <v>0.0034301201812923</v>
      </c>
      <c r="SF37" s="0" t="s">
        <v>104</v>
      </c>
      <c r="SJ37" s="387" t="n">
        <v>-0.00304564763791859</v>
      </c>
      <c r="SK37" s="387" t="n">
        <v>-0.00461083790287375</v>
      </c>
      <c r="SL37" s="387" t="n">
        <v>0.00163343502208591</v>
      </c>
      <c r="SM37" s="387" t="n">
        <v>0.00792618561536074</v>
      </c>
      <c r="SN37" s="387" t="n">
        <v>0.00219181505963206</v>
      </c>
      <c r="SO37" s="0" t="s">
        <v>248</v>
      </c>
      <c r="SQ37" s="387" t="n">
        <v>33460</v>
      </c>
      <c r="SR37" s="0" t="s">
        <v>248</v>
      </c>
      <c r="ST37" s="387" t="n">
        <v>32567.064453125</v>
      </c>
      <c r="SU37" s="0" t="s">
        <v>104</v>
      </c>
      <c r="SW37" s="387" t="n">
        <v>28908.5485742501</v>
      </c>
      <c r="SX37" s="0" t="s">
        <v>248</v>
      </c>
      <c r="TA37" s="387" t="n">
        <v>0.161597222089767</v>
      </c>
      <c r="TB37" s="387" t="n">
        <v>0.159753829240799</v>
      </c>
      <c r="TC37" s="387" t="n">
        <v>0.158899933099747</v>
      </c>
      <c r="TD37" s="387" t="n">
        <v>0.179883807897568</v>
      </c>
      <c r="TE37" s="387" t="n">
        <v>0.272714078426361</v>
      </c>
      <c r="TF37" s="0" t="s">
        <v>104</v>
      </c>
      <c r="TJ37" s="387" t="n">
        <v>0.172737017273903</v>
      </c>
      <c r="TK37" s="387" t="n">
        <v>0.168804422020912</v>
      </c>
      <c r="TL37" s="387" t="n">
        <v>0.163306504487991</v>
      </c>
      <c r="TM37" s="387" t="n">
        <v>0.169153794646263</v>
      </c>
      <c r="TN37" s="387" t="n">
        <v>0.255085021257401</v>
      </c>
      <c r="TO37" s="0" t="s">
        <v>248</v>
      </c>
      <c r="TP37" s="386"/>
      <c r="TQ37" s="386"/>
    </row>
    <row r="38" customFormat="false" ht="15.75" hidden="false" customHeight="false" outlineLevel="0" collapsed="false">
      <c r="A38" s="0" t="s">
        <v>900</v>
      </c>
      <c r="B38" s="18" t="s">
        <v>921</v>
      </c>
      <c r="C38" s="0" t="s">
        <v>922</v>
      </c>
      <c r="D38" s="387" t="n">
        <v>0.0360893867909908</v>
      </c>
      <c r="E38" s="0" t="s">
        <v>102</v>
      </c>
      <c r="F38" s="387" t="n">
        <v>0.0334293656051159</v>
      </c>
      <c r="G38" s="0" t="s">
        <v>316</v>
      </c>
      <c r="H38" s="387" t="n">
        <v>0.0344094894826412</v>
      </c>
      <c r="I38" s="0" t="s">
        <v>317</v>
      </c>
      <c r="J38" s="0" t="s">
        <v>102</v>
      </c>
      <c r="K38" s="387" t="n">
        <v>0.357843399047852</v>
      </c>
      <c r="L38" s="387"/>
      <c r="M38" s="0" t="s">
        <v>885</v>
      </c>
      <c r="N38" s="387"/>
      <c r="O38" s="0" t="s">
        <v>885</v>
      </c>
      <c r="P38" s="387"/>
      <c r="Q38" s="0" t="s">
        <v>885</v>
      </c>
      <c r="R38" s="387" t="n">
        <v>0.357843399047852</v>
      </c>
      <c r="S38" s="0" t="s">
        <v>102</v>
      </c>
      <c r="U38" s="0" t="s">
        <v>316</v>
      </c>
      <c r="V38" s="387" t="n">
        <v>0.285800784826279</v>
      </c>
      <c r="W38" s="387"/>
      <c r="X38" s="0" t="s">
        <v>885</v>
      </c>
      <c r="Y38" s="387"/>
      <c r="Z38" s="0" t="s">
        <v>885</v>
      </c>
      <c r="AA38" s="387" t="n">
        <v>0.297540277242661</v>
      </c>
      <c r="AB38" s="0" t="s">
        <v>316</v>
      </c>
      <c r="AC38" s="387" t="n">
        <v>0.285800784826279</v>
      </c>
      <c r="AD38" s="0" t="s">
        <v>316</v>
      </c>
      <c r="AF38" s="0" t="s">
        <v>317</v>
      </c>
      <c r="AG38" s="387" t="n">
        <v>0.293562293052673</v>
      </c>
      <c r="AH38" s="387"/>
      <c r="AI38" s="0" t="s">
        <v>885</v>
      </c>
      <c r="AJ38" s="387"/>
      <c r="AK38" s="0" t="s">
        <v>885</v>
      </c>
      <c r="AL38" s="387" t="n">
        <v>0.297052890062332</v>
      </c>
      <c r="AM38" s="0" t="s">
        <v>317</v>
      </c>
      <c r="AN38" s="387" t="n">
        <v>0.293562293052673</v>
      </c>
      <c r="AO38" s="0" t="s">
        <v>317</v>
      </c>
      <c r="AP38" s="0"/>
      <c r="AQ38" s="0" t="s">
        <v>102</v>
      </c>
      <c r="AR38" s="387" t="n">
        <v>4.06547117233276</v>
      </c>
      <c r="AS38" s="0" t="s">
        <v>318</v>
      </c>
      <c r="AT38" s="387" t="n">
        <v>4.06047630310059</v>
      </c>
      <c r="AU38" s="0" t="s">
        <v>317</v>
      </c>
      <c r="AV38" s="387" t="n">
        <v>4.88068628311157</v>
      </c>
      <c r="AW38" s="0"/>
      <c r="AX38" s="387" t="n">
        <v>2.79781579971313</v>
      </c>
      <c r="AY38" s="0" t="s">
        <v>104</v>
      </c>
      <c r="AZ38" s="0"/>
      <c r="BA38" s="0" t="s">
        <v>102</v>
      </c>
      <c r="BB38" s="387" t="n">
        <v>0.012911768630147</v>
      </c>
      <c r="BC38" s="387" t="n">
        <v>0.00874334294348955</v>
      </c>
      <c r="BD38" s="387" t="n">
        <v>0.00662469305098057</v>
      </c>
      <c r="BE38" s="387" t="n">
        <v>0.00566078908741474</v>
      </c>
      <c r="BF38" s="387" t="n">
        <v>0.00566075276583433</v>
      </c>
      <c r="BH38" s="0" t="s">
        <v>318</v>
      </c>
      <c r="BI38" s="387" t="n">
        <v>0.000836330582387745</v>
      </c>
      <c r="BJ38" s="387" t="n">
        <v>-0.00209015258587897</v>
      </c>
      <c r="BK38" s="387" t="n">
        <v>-0.00207962421700358</v>
      </c>
      <c r="BL38" s="387" t="n">
        <v>-0.00175538612529635</v>
      </c>
      <c r="BM38" s="387" t="n">
        <v>-0.00174466916359961</v>
      </c>
      <c r="BO38" s="0" t="s">
        <v>317</v>
      </c>
      <c r="BP38" s="387" t="n">
        <v>-0.000910549541004002</v>
      </c>
      <c r="BQ38" s="387" t="n">
        <v>-0.00239120936021209</v>
      </c>
      <c r="BR38" s="387" t="n">
        <v>-0.00175271008629352</v>
      </c>
      <c r="BS38" s="387" t="n">
        <v>-0.00174010684713721</v>
      </c>
      <c r="BT38" s="387" t="n">
        <v>-0.001731215743348</v>
      </c>
      <c r="BV38" s="387" t="n">
        <v>6.55158233642578</v>
      </c>
      <c r="BW38" s="387" t="n">
        <v>7.02761125564575</v>
      </c>
      <c r="BX38" s="387" t="n">
        <v>6.92309522628784</v>
      </c>
      <c r="BY38" s="387" t="n">
        <v>6.80409240722656</v>
      </c>
      <c r="BZ38" s="387" t="n">
        <v>6.71719264984131</v>
      </c>
      <c r="CA38" s="0" t="s">
        <v>316</v>
      </c>
      <c r="CC38" s="387" t="n">
        <v>6.84594631195068</v>
      </c>
      <c r="CD38" s="387" t="n">
        <v>7.02076959609985</v>
      </c>
      <c r="CE38" s="387" t="n">
        <v>6.8391752243042</v>
      </c>
      <c r="CF38" s="387" t="n">
        <v>6.75178289413452</v>
      </c>
      <c r="CG38" s="387" t="n">
        <v>6.66563940048218</v>
      </c>
      <c r="CH38" s="0" t="s">
        <v>317</v>
      </c>
      <c r="CK38" s="387" t="n">
        <v>9.39999961853027</v>
      </c>
      <c r="CL38" s="0" t="s">
        <v>887</v>
      </c>
      <c r="CO38" s="0" t="s">
        <v>102</v>
      </c>
      <c r="CP38" s="387" t="n">
        <v>-0.00693425303325057</v>
      </c>
      <c r="CQ38" s="387" t="n">
        <v>-0.00945998262614012</v>
      </c>
      <c r="CR38" s="387" t="n">
        <v>-0.0170936211943626</v>
      </c>
      <c r="CS38" s="387" t="n">
        <v>-0.0652202218770981</v>
      </c>
      <c r="CT38" s="387" t="n">
        <v>-0.0511235222220421</v>
      </c>
      <c r="CV38" s="0" t="s">
        <v>318</v>
      </c>
      <c r="CW38" s="387" t="n">
        <v>-0.00294454977847636</v>
      </c>
      <c r="CX38" s="387" t="n">
        <v>-0.00472920341417193</v>
      </c>
      <c r="CY38" s="387" t="n">
        <v>-0.0134215168654919</v>
      </c>
      <c r="CZ38" s="387" t="n">
        <v>0.00362478825263679</v>
      </c>
      <c r="DA38" s="387" t="n">
        <v>0.0236777048557997</v>
      </c>
      <c r="DC38" s="0" t="s">
        <v>317</v>
      </c>
      <c r="DD38" s="387" t="n">
        <v>-0.00925888679921627</v>
      </c>
      <c r="DE38" s="387" t="n">
        <v>-0.013696713373065</v>
      </c>
      <c r="DF38" s="387" t="n">
        <v>-0.0169967748224735</v>
      </c>
      <c r="DG38" s="387" t="n">
        <v>-0.00444540800526738</v>
      </c>
      <c r="DH38" s="387" t="n">
        <v>0.00498457718640566</v>
      </c>
      <c r="DL38" s="387" t="n">
        <v>0.748759994506836</v>
      </c>
      <c r="DM38" s="0" t="s">
        <v>888</v>
      </c>
      <c r="DP38" s="387" t="n">
        <v>0.883359985351563</v>
      </c>
      <c r="DQ38" s="0" t="s">
        <v>888</v>
      </c>
      <c r="DT38" s="387" t="n">
        <v>0.466710014343262</v>
      </c>
      <c r="DU38" s="0" t="s">
        <v>888</v>
      </c>
      <c r="DW38" s="387" t="n">
        <v>0.0382051467895508</v>
      </c>
      <c r="DX38" s="387" t="n">
        <v>0.0399022176861763</v>
      </c>
      <c r="DY38" s="387" t="n">
        <v>0.0142051298171282</v>
      </c>
      <c r="DZ38" s="387" t="n">
        <v>-0.040849581360817</v>
      </c>
      <c r="EA38" s="387" t="n">
        <v>-0.0299849770963192</v>
      </c>
      <c r="EB38" s="0" t="s">
        <v>104</v>
      </c>
      <c r="ED38" s="387" t="n">
        <v>0.041476909071207</v>
      </c>
      <c r="EE38" s="387" t="n">
        <v>0.0444644130766392</v>
      </c>
      <c r="EF38" s="387" t="n">
        <v>0.018447034060955</v>
      </c>
      <c r="EG38" s="387" t="n">
        <v>-0.0450721606612206</v>
      </c>
      <c r="EH38" s="387"/>
      <c r="EI38" s="0" t="s">
        <v>248</v>
      </c>
      <c r="EK38" s="387"/>
      <c r="EL38" s="0" t="s">
        <v>886</v>
      </c>
      <c r="EO38" s="387" t="n">
        <v>0.0432116761803627</v>
      </c>
      <c r="EP38" s="387" t="n">
        <v>0.0453393347561359</v>
      </c>
      <c r="EQ38" s="387" t="n">
        <v>0.0295104812830687</v>
      </c>
      <c r="ER38" s="387" t="n">
        <v>0.0103266360238194</v>
      </c>
      <c r="ES38" s="387" t="n">
        <v>0.0244142077863216</v>
      </c>
      <c r="ET38" s="0" t="s">
        <v>248</v>
      </c>
      <c r="FE38" s="387" t="n">
        <v>664611</v>
      </c>
      <c r="FF38" s="387" t="n">
        <v>697545</v>
      </c>
      <c r="FG38" s="387" t="n">
        <v>735146</v>
      </c>
      <c r="FH38" s="387" t="n">
        <v>778708</v>
      </c>
      <c r="FI38" s="387" t="n">
        <v>829844</v>
      </c>
      <c r="FJ38" s="387" t="n">
        <v>889164</v>
      </c>
      <c r="FK38" s="387" t="n">
        <v>958418</v>
      </c>
      <c r="FL38" s="387" t="n">
        <v>1035919</v>
      </c>
      <c r="FM38" s="387" t="n">
        <v>1114641</v>
      </c>
      <c r="FN38" s="387" t="n">
        <v>1185076</v>
      </c>
      <c r="FO38" s="387" t="n">
        <v>1240860</v>
      </c>
      <c r="FP38" s="387" t="n">
        <v>1278151</v>
      </c>
      <c r="FQ38" s="387" t="n">
        <v>1299943</v>
      </c>
      <c r="FR38" s="387" t="n">
        <v>1315029</v>
      </c>
      <c r="FS38" s="387" t="n">
        <v>1336075</v>
      </c>
      <c r="FT38" s="387" t="n">
        <v>1371851</v>
      </c>
      <c r="FU38" s="387" t="n">
        <v>1425791</v>
      </c>
      <c r="FV38" s="387" t="n">
        <v>1494074</v>
      </c>
      <c r="FW38" s="387" t="n">
        <v>1569439</v>
      </c>
      <c r="FX38" s="387" t="n">
        <v>1641172</v>
      </c>
      <c r="FY38" s="387" t="n">
        <v>1702000</v>
      </c>
      <c r="FZ38" s="387" t="n">
        <v>1748000</v>
      </c>
      <c r="GA38" s="387" t="n">
        <v>1784000</v>
      </c>
      <c r="GB38" s="387" t="n">
        <v>1812000</v>
      </c>
      <c r="GC38" s="387" t="n">
        <v>1838000</v>
      </c>
      <c r="GD38" s="387" t="n">
        <v>1865000</v>
      </c>
      <c r="GE38" s="387" t="n">
        <v>1895000</v>
      </c>
      <c r="GF38" s="387" t="n">
        <v>1926000</v>
      </c>
      <c r="GG38" s="387" t="n">
        <v>1957000</v>
      </c>
      <c r="GH38" s="387" t="n">
        <v>1986000</v>
      </c>
      <c r="GI38" s="387" t="n">
        <v>2013000</v>
      </c>
      <c r="GJ38" s="387" t="n">
        <v>2038000</v>
      </c>
      <c r="GK38" s="387" t="n">
        <v>2060000</v>
      </c>
      <c r="GL38" s="387" t="n">
        <v>2081000</v>
      </c>
      <c r="GM38" s="387" t="n">
        <v>2100000</v>
      </c>
      <c r="GN38" s="387" t="n">
        <v>2119000</v>
      </c>
      <c r="GO38" s="387" t="n">
        <v>2137000</v>
      </c>
      <c r="GP38" s="387" t="n">
        <v>2154000</v>
      </c>
      <c r="GQ38" s="387" t="n">
        <v>2170000</v>
      </c>
      <c r="GR38" s="387" t="n">
        <v>2185000</v>
      </c>
      <c r="GS38" s="387" t="n">
        <v>2200000</v>
      </c>
      <c r="GT38" s="387" t="n">
        <v>2214000</v>
      </c>
      <c r="GU38" s="387" t="n">
        <v>2227000</v>
      </c>
      <c r="GV38" s="387" t="n">
        <v>2240000</v>
      </c>
      <c r="GW38" s="387" t="n">
        <v>2253000</v>
      </c>
      <c r="GX38" s="387" t="n">
        <v>2265000</v>
      </c>
      <c r="GY38" s="387" t="n">
        <v>2276000</v>
      </c>
      <c r="GZ38" s="387" t="n">
        <v>2287000</v>
      </c>
      <c r="HA38" s="387" t="n">
        <v>2297000</v>
      </c>
      <c r="HB38" s="387" t="n">
        <v>2307000</v>
      </c>
      <c r="HC38" s="387" t="n">
        <v>2316000</v>
      </c>
      <c r="HG38" s="387" t="n">
        <v>0.0385658256709576</v>
      </c>
      <c r="HH38" s="387" t="n">
        <v>0.0467798709869385</v>
      </c>
      <c r="HI38" s="387" t="n">
        <v>0.0492116138339043</v>
      </c>
      <c r="HJ38" s="387" t="n">
        <v>0.0446923896670342</v>
      </c>
      <c r="HK38" s="387" t="n">
        <v>0.0363934077322483</v>
      </c>
      <c r="HL38" s="387" t="n">
        <v>0.0266682468354702</v>
      </c>
      <c r="HM38" s="387" t="n">
        <v>0.0203857570886612</v>
      </c>
      <c r="HN38" s="387" t="n">
        <v>0.0155731737613678</v>
      </c>
      <c r="HO38" s="387" t="n">
        <v>0.0142468167468905</v>
      </c>
      <c r="HP38" s="387" t="n">
        <v>0.0145830288529396</v>
      </c>
      <c r="HQ38" s="387" t="n">
        <v>0.0159577857702971</v>
      </c>
      <c r="HR38" s="387" t="n">
        <v>0.0162264741957188</v>
      </c>
      <c r="HS38" s="387" t="n">
        <v>0.0159673746675253</v>
      </c>
      <c r="HT38" s="387" t="n">
        <v>0.0147098768502474</v>
      </c>
      <c r="HU38" s="387" t="n">
        <v>0.0135035812854767</v>
      </c>
      <c r="HV38" s="387" t="n">
        <v>0.0123427882790565</v>
      </c>
      <c r="HW38" s="387" t="n">
        <v>0.0107370484620333</v>
      </c>
      <c r="HX38" s="387" t="n">
        <v>0.0101425647735596</v>
      </c>
      <c r="HY38" s="387" t="n">
        <v>0.0090887974947691</v>
      </c>
      <c r="HZ38" s="387" t="n">
        <v>0.0090069342404604</v>
      </c>
      <c r="IA38" s="387" t="n">
        <v>0.00845869723707438</v>
      </c>
      <c r="IB38" s="387" t="n">
        <v>0.00792360212653875</v>
      </c>
      <c r="IC38" s="387" t="n">
        <v>0.00740058859810233</v>
      </c>
      <c r="ID38" s="387" t="n">
        <v>0.00688866106793284</v>
      </c>
      <c r="IE38" s="387" t="n">
        <v>0.00684153195470572</v>
      </c>
      <c r="IF38" s="387" t="n">
        <v>0.00634347414597869</v>
      </c>
      <c r="IG38" s="387" t="n">
        <v>0.0058545540086925</v>
      </c>
      <c r="IH38" s="387" t="n">
        <v>0.00582047738134861</v>
      </c>
      <c r="II38" s="387" t="n">
        <v>0.00578679563477635</v>
      </c>
      <c r="IJ38" s="387" t="n">
        <v>0.00531209725886583</v>
      </c>
      <c r="IK38" s="387" t="n">
        <v>0.00484475726261735</v>
      </c>
      <c r="IL38" s="387" t="n">
        <v>0.00482139876112342</v>
      </c>
      <c r="IM38" s="387" t="n">
        <v>0.00436300877481699</v>
      </c>
      <c r="IN38" s="387" t="n">
        <v>0.00434405542910099</v>
      </c>
      <c r="IO38" s="387" t="n">
        <v>0.00389358052052557</v>
      </c>
      <c r="IP38" s="0" t="s">
        <v>889</v>
      </c>
      <c r="IU38" s="0" t="s">
        <v>889</v>
      </c>
      <c r="IV38" s="387" t="n">
        <v>0.617235228555829</v>
      </c>
      <c r="IW38" s="387" t="n">
        <v>0.622066457052321</v>
      </c>
      <c r="IX38" s="387" t="n">
        <v>0.629050577714535</v>
      </c>
      <c r="IY38" s="387" t="n">
        <v>0.636517483943317</v>
      </c>
      <c r="IZ38" s="387" t="n">
        <v>0.642712733157686</v>
      </c>
      <c r="JA38" s="387" t="n">
        <v>0.646735422250927</v>
      </c>
      <c r="JB38" s="387" t="n">
        <v>0.648560454614353</v>
      </c>
      <c r="JC38" s="387" t="n">
        <v>0.648720701126971</v>
      </c>
      <c r="JD38" s="387" t="n">
        <v>0.647739288607701</v>
      </c>
      <c r="JE38" s="387" t="n">
        <v>0.646329054136412</v>
      </c>
      <c r="JF38" s="387" t="n">
        <v>0.645006908524911</v>
      </c>
      <c r="JG38" s="387" t="n">
        <v>0.643856415106189</v>
      </c>
      <c r="JH38" s="387" t="n">
        <v>0.642731179624164</v>
      </c>
      <c r="JI38" s="387" t="n">
        <v>0.641620901725218</v>
      </c>
      <c r="JJ38" s="387" t="n">
        <v>0.640461532033019</v>
      </c>
      <c r="JK38" s="387" t="n">
        <v>0.639213199041034</v>
      </c>
      <c r="JL38" s="387" t="n">
        <v>0.637900517838768</v>
      </c>
      <c r="JM38" s="387" t="n">
        <v>0.636576973871649</v>
      </c>
      <c r="JN38" s="387" t="n">
        <v>0.635273307756182</v>
      </c>
      <c r="JO38" s="387" t="n">
        <v>0.634013199959437</v>
      </c>
      <c r="JP38" s="387" t="n">
        <v>0.632821518135493</v>
      </c>
      <c r="JQ38" s="387" t="n">
        <v>0.631712083927316</v>
      </c>
      <c r="JR38" s="387" t="n">
        <v>0.630679855273276</v>
      </c>
      <c r="JS38" s="387" t="n">
        <v>0.62971320693495</v>
      </c>
      <c r="JT38" s="387" t="n">
        <v>0.628780802363732</v>
      </c>
      <c r="JU38" s="387" t="n">
        <v>0.627874361391931</v>
      </c>
      <c r="JV38" s="387" t="n">
        <v>0.626983567725202</v>
      </c>
      <c r="JW38" s="387" t="n">
        <v>0.626118024608439</v>
      </c>
      <c r="JX38" s="387" t="n">
        <v>0.625275901979085</v>
      </c>
      <c r="JY38" s="387" t="n">
        <v>0.62445667999517</v>
      </c>
      <c r="JZ38" s="387" t="n">
        <v>0.623665471784261</v>
      </c>
      <c r="KA38" s="387" t="n">
        <v>0.622894010366665</v>
      </c>
      <c r="KB38" s="387" t="n">
        <v>0.622147811549261</v>
      </c>
      <c r="KC38" s="387" t="n">
        <v>0.621415485832603</v>
      </c>
      <c r="KD38" s="387" t="n">
        <v>0.620700418253324</v>
      </c>
      <c r="KE38" s="387" t="n">
        <v>0.619996053620674</v>
      </c>
      <c r="KH38" s="0" t="s">
        <v>889</v>
      </c>
      <c r="KI38" s="387" t="n">
        <v>0.768260538578033</v>
      </c>
      <c r="KJ38" s="387" t="n">
        <v>0.772675633430481</v>
      </c>
      <c r="KK38" s="387" t="n">
        <v>0.777861714363098</v>
      </c>
      <c r="KL38" s="387" t="n">
        <v>0.78319388628006</v>
      </c>
      <c r="KM38" s="387" t="n">
        <v>0.787624955177307</v>
      </c>
      <c r="KN38" s="387" t="n">
        <v>0.790246784687042</v>
      </c>
      <c r="KO38" s="387" t="n">
        <v>0.790617823600769</v>
      </c>
      <c r="KP38" s="387" t="n">
        <v>0.788677155971527</v>
      </c>
      <c r="KQ38" s="387" t="n">
        <v>0.785871982574463</v>
      </c>
      <c r="KR38" s="387" t="n">
        <v>0.783460259437561</v>
      </c>
      <c r="KS38" s="387" t="n">
        <v>0.781769454479218</v>
      </c>
      <c r="KT38" s="387" t="n">
        <v>0.780474960803986</v>
      </c>
      <c r="KU38" s="387" t="n">
        <v>0.780373811721802</v>
      </c>
      <c r="KV38" s="387" t="n">
        <v>0.78078693151474</v>
      </c>
      <c r="KW38" s="387" t="n">
        <v>0.780463218688965</v>
      </c>
      <c r="KX38" s="387" t="n">
        <v>0.77943366765976</v>
      </c>
      <c r="KY38" s="387" t="n">
        <v>0.777723252773285</v>
      </c>
      <c r="KZ38" s="387" t="n">
        <v>0.776213586330414</v>
      </c>
      <c r="LA38" s="387" t="n">
        <v>0.773666501045227</v>
      </c>
      <c r="LB38" s="387" t="n">
        <v>0.77095240354538</v>
      </c>
      <c r="LC38" s="387" t="n">
        <v>0.768286943435669</v>
      </c>
      <c r="LD38" s="387" t="n">
        <v>0.765559196472168</v>
      </c>
      <c r="LE38" s="387" t="n">
        <v>0.763231217861176</v>
      </c>
      <c r="LF38" s="387" t="n">
        <v>0.761290311813355</v>
      </c>
      <c r="LG38" s="387" t="n">
        <v>0.758810043334961</v>
      </c>
      <c r="LH38" s="387" t="n">
        <v>0.755454540252686</v>
      </c>
      <c r="LI38" s="387" t="n">
        <v>0.75338751077652</v>
      </c>
      <c r="LJ38" s="387" t="n">
        <v>0.75168389081955</v>
      </c>
      <c r="LK38" s="387" t="n">
        <v>0.749553561210632</v>
      </c>
      <c r="LL38" s="387" t="n">
        <v>0.747447848320007</v>
      </c>
      <c r="LM38" s="387" t="n">
        <v>0.746136844158173</v>
      </c>
      <c r="LN38" s="387" t="n">
        <v>0.744727611541748</v>
      </c>
      <c r="LO38" s="387" t="n">
        <v>0.743769109249115</v>
      </c>
      <c r="LP38" s="387" t="n">
        <v>0.742272555828095</v>
      </c>
      <c r="LQ38" s="387" t="n">
        <v>0.740788877010346</v>
      </c>
      <c r="LR38" s="387" t="n">
        <v>0.738341987133026</v>
      </c>
      <c r="LT38" s="0" t="s">
        <v>889</v>
      </c>
      <c r="LU38" s="387" t="n">
        <v>0.750217795372009</v>
      </c>
      <c r="LV38" s="387" t="n">
        <v>0.752634167671204</v>
      </c>
      <c r="LW38" s="387" t="n">
        <v>0.75553286075592</v>
      </c>
      <c r="LX38" s="387" t="n">
        <v>0.758740544319153</v>
      </c>
      <c r="LY38" s="387" t="n">
        <v>0.761720895767212</v>
      </c>
      <c r="LZ38" s="387" t="n">
        <v>0.76380729675293</v>
      </c>
      <c r="MA38" s="387" t="n">
        <v>0.763157904148102</v>
      </c>
      <c r="MB38" s="387" t="n">
        <v>0.760650217533112</v>
      </c>
      <c r="MC38" s="387" t="n">
        <v>0.757174372673035</v>
      </c>
      <c r="MD38" s="387" t="n">
        <v>0.754624605178833</v>
      </c>
      <c r="ME38" s="387" t="n">
        <v>0.752278804779053</v>
      </c>
      <c r="MF38" s="387" t="n">
        <v>0.750395774841309</v>
      </c>
      <c r="MG38" s="387" t="n">
        <v>0.748701989650726</v>
      </c>
      <c r="MH38" s="387" t="n">
        <v>0.748594760894775</v>
      </c>
      <c r="MI38" s="387" t="n">
        <v>0.746727108955383</v>
      </c>
      <c r="MJ38" s="387" t="n">
        <v>0.745156466960907</v>
      </c>
      <c r="MK38" s="387" t="n">
        <v>0.741903841495514</v>
      </c>
      <c r="ML38" s="387" t="n">
        <v>0.738834977149963</v>
      </c>
      <c r="MM38" s="387" t="n">
        <v>0.735223472118378</v>
      </c>
      <c r="MN38" s="387" t="n">
        <v>0.731428563594818</v>
      </c>
      <c r="MO38" s="387" t="n">
        <v>0.727229833602905</v>
      </c>
      <c r="MP38" s="387" t="n">
        <v>0.72297614812851</v>
      </c>
      <c r="MQ38" s="387" t="n">
        <v>0.719127178192139</v>
      </c>
      <c r="MR38" s="387" t="n">
        <v>0.716129004955292</v>
      </c>
      <c r="MS38" s="387" t="n">
        <v>0.712128162384033</v>
      </c>
      <c r="MT38" s="387" t="n">
        <v>0.708181798458099</v>
      </c>
      <c r="MU38" s="387" t="n">
        <v>0.705962061882019</v>
      </c>
      <c r="MV38" s="387" t="n">
        <v>0.704535245895386</v>
      </c>
      <c r="MW38" s="387" t="n">
        <v>0.703125</v>
      </c>
      <c r="MX38" s="387" t="n">
        <v>0.701731026172638</v>
      </c>
      <c r="MY38" s="387" t="n">
        <v>0.70066225528717</v>
      </c>
      <c r="MZ38" s="387" t="n">
        <v>0.697715282440186</v>
      </c>
      <c r="NA38" s="387" t="n">
        <v>0.695233941078186</v>
      </c>
      <c r="NB38" s="387" t="n">
        <v>0.691771864891052</v>
      </c>
      <c r="NC38" s="387" t="n">
        <v>0.688773274421692</v>
      </c>
      <c r="ND38" s="387" t="n">
        <v>0.686096727848053</v>
      </c>
      <c r="NG38" s="0" t="s">
        <v>889</v>
      </c>
      <c r="NH38" s="387" t="n">
        <v>0.714034557342529</v>
      </c>
      <c r="NI38" s="387" t="n">
        <v>0.720220565795898</v>
      </c>
      <c r="NJ38" s="387" t="n">
        <v>0.726708292961121</v>
      </c>
      <c r="NK38" s="387" t="n">
        <v>0.731846213340759</v>
      </c>
      <c r="NL38" s="387" t="n">
        <v>0.735460996627808</v>
      </c>
      <c r="NM38" s="387" t="n">
        <v>0.737955331802368</v>
      </c>
      <c r="NN38" s="387" t="n">
        <v>0.734553754329681</v>
      </c>
      <c r="NO38" s="387" t="n">
        <v>0.732062757015228</v>
      </c>
      <c r="NP38" s="387" t="n">
        <v>0.731236219406128</v>
      </c>
      <c r="NQ38" s="387" t="n">
        <v>0.730685532093048</v>
      </c>
      <c r="NR38" s="387" t="n">
        <v>0.731367290019989</v>
      </c>
      <c r="NS38" s="387" t="n">
        <v>0.727704465389252</v>
      </c>
      <c r="NT38" s="387" t="n">
        <v>0.725856721401215</v>
      </c>
      <c r="NU38" s="387" t="n">
        <v>0.724578440189362</v>
      </c>
      <c r="NV38" s="387" t="n">
        <v>0.724068462848663</v>
      </c>
      <c r="NW38" s="387" t="n">
        <v>0.724292099475861</v>
      </c>
      <c r="NX38" s="387" t="n">
        <v>0.721295416355133</v>
      </c>
      <c r="NY38" s="387" t="n">
        <v>0.720388352870941</v>
      </c>
      <c r="NZ38" s="387" t="n">
        <v>0.718404591083527</v>
      </c>
      <c r="OA38" s="387" t="n">
        <v>0.717619061470032</v>
      </c>
      <c r="OB38" s="387" t="n">
        <v>0.716847598552704</v>
      </c>
      <c r="OC38" s="387" t="n">
        <v>0.71314924955368</v>
      </c>
      <c r="OD38" s="387" t="n">
        <v>0.710306406021118</v>
      </c>
      <c r="OE38" s="387" t="n">
        <v>0.708294928073883</v>
      </c>
      <c r="OF38" s="387" t="n">
        <v>0.706636130809784</v>
      </c>
      <c r="OG38" s="387" t="n">
        <v>0.704545438289642</v>
      </c>
      <c r="OH38" s="387" t="n">
        <v>0.70144534111023</v>
      </c>
      <c r="OI38" s="387" t="n">
        <v>0.699595868587494</v>
      </c>
      <c r="OJ38" s="387" t="n">
        <v>0.697767853736877</v>
      </c>
      <c r="OK38" s="387" t="n">
        <v>0.696404814720154</v>
      </c>
      <c r="OL38" s="387" t="n">
        <v>0.696688771247864</v>
      </c>
      <c r="OM38" s="387" t="n">
        <v>0.69507908821106</v>
      </c>
      <c r="ON38" s="387" t="n">
        <v>0.693922162055969</v>
      </c>
      <c r="OO38" s="387" t="n">
        <v>0.692207217216492</v>
      </c>
      <c r="OP38" s="387" t="n">
        <v>0.691374063491821</v>
      </c>
      <c r="OQ38" s="387" t="n">
        <v>0.689982712268829</v>
      </c>
      <c r="OT38" s="387" t="n">
        <v>0.674240036010742</v>
      </c>
      <c r="OU38" s="387" t="n">
        <v>0.676470031738281</v>
      </c>
      <c r="OV38" s="387" t="n">
        <v>0.682480010986328</v>
      </c>
      <c r="OW38" s="387" t="n">
        <v>0.691029968261719</v>
      </c>
      <c r="OX38" s="387" t="n">
        <v>0.700599975585938</v>
      </c>
      <c r="OY38" s="387" t="n">
        <v>0.704280014038086</v>
      </c>
      <c r="OZ38" s="387" t="n">
        <v>0.710630035400391</v>
      </c>
      <c r="PA38" s="387" t="n">
        <v>0.718690032958984</v>
      </c>
      <c r="PB38" s="387" t="n">
        <v>0.727269973754883</v>
      </c>
      <c r="PC38" s="387" t="n">
        <v>0.735169982910156</v>
      </c>
      <c r="PD38" s="387" t="n">
        <v>0.727180023193359</v>
      </c>
      <c r="PE38" s="387" t="n">
        <v>0.728259963989258</v>
      </c>
      <c r="PF38" s="387" t="n">
        <v>0.728789978027344</v>
      </c>
      <c r="PG38" s="387" t="n">
        <v>0.729729995727539</v>
      </c>
      <c r="PH38" s="387" t="n">
        <v>0.730849990844727</v>
      </c>
      <c r="PI38" s="387" t="n">
        <v>0.73504997253418</v>
      </c>
      <c r="PJ38" s="387" t="n">
        <v>0.740589981079102</v>
      </c>
      <c r="PK38" s="387" t="n">
        <v>0.746179962158203</v>
      </c>
      <c r="PL38" s="387" t="n">
        <v>0.748759994506836</v>
      </c>
      <c r="PQ38" s="387" t="n">
        <v>0.00345169031061232</v>
      </c>
      <c r="PZ38" s="387"/>
      <c r="QA38" s="387"/>
      <c r="QB38" s="0" t="s">
        <v>886</v>
      </c>
      <c r="QD38" s="387"/>
      <c r="QE38" s="387"/>
      <c r="QF38" s="0" t="s">
        <v>886</v>
      </c>
      <c r="QH38" s="387"/>
      <c r="QI38" s="387"/>
      <c r="QJ38" s="0" t="s">
        <v>886</v>
      </c>
      <c r="QL38" s="387"/>
      <c r="QM38" s="387"/>
      <c r="QN38" s="0" t="s">
        <v>886</v>
      </c>
      <c r="QP38" s="387"/>
      <c r="QQ38" s="387"/>
      <c r="QR38" s="0" t="s">
        <v>886</v>
      </c>
      <c r="QT38" s="0" t="s">
        <v>104</v>
      </c>
      <c r="QU38" s="387" t="n">
        <v>0.237934291362762</v>
      </c>
      <c r="QV38" s="387" t="n">
        <v>0.262996375560761</v>
      </c>
      <c r="QW38" s="387" t="n">
        <v>0.260013818740845</v>
      </c>
      <c r="QX38" s="387" t="n">
        <v>0.270145654678345</v>
      </c>
      <c r="QY38" s="387" t="n">
        <v>0.299157023429871</v>
      </c>
      <c r="RB38" s="387" t="n">
        <v>0.254306882619858</v>
      </c>
      <c r="RC38" s="387" t="n">
        <v>0.271873593330383</v>
      </c>
      <c r="RD38" s="387" t="n">
        <v>0.257892429828644</v>
      </c>
      <c r="RE38" s="387" t="n">
        <v>0.269474387168884</v>
      </c>
      <c r="RF38" s="387" t="n">
        <v>0.216664850711823</v>
      </c>
      <c r="RG38" s="0" t="s">
        <v>884</v>
      </c>
      <c r="RJ38" s="387" t="n">
        <v>0.0431121997535229</v>
      </c>
      <c r="RK38" s="387" t="n">
        <v>0.0416344106197357</v>
      </c>
      <c r="RL38" s="387" t="n">
        <v>0.0331039093434811</v>
      </c>
      <c r="RM38" s="387" t="n">
        <v>0.0274010077118874</v>
      </c>
      <c r="RN38" s="387" t="n">
        <v>0.0178399179130793</v>
      </c>
      <c r="RO38" s="0" t="s">
        <v>104</v>
      </c>
      <c r="RR38" s="387" t="n">
        <v>0.0431216061115265</v>
      </c>
      <c r="RS38" s="387" t="n">
        <v>0.0416469685733318</v>
      </c>
      <c r="RT38" s="387" t="n">
        <v>0.0331203676760197</v>
      </c>
      <c r="RU38" s="387" t="n">
        <v>0.0274386741220951</v>
      </c>
      <c r="RV38" s="387" t="n">
        <v>0.0180282555520535</v>
      </c>
      <c r="RW38" s="0" t="s">
        <v>248</v>
      </c>
      <c r="SA38" s="387" t="n">
        <v>0.000250402255915105</v>
      </c>
      <c r="SB38" s="387" t="n">
        <v>0.00216536992229521</v>
      </c>
      <c r="SC38" s="387" t="n">
        <v>0.00953167304396629</v>
      </c>
      <c r="SD38" s="387" t="n">
        <v>0.00430387211963534</v>
      </c>
      <c r="SE38" s="387" t="n">
        <v>0.0178399048745632</v>
      </c>
      <c r="SF38" s="0" t="s">
        <v>104</v>
      </c>
      <c r="SJ38" s="387" t="n">
        <v>-0.00423424737527967</v>
      </c>
      <c r="SK38" s="387" t="n">
        <v>-0.00381490914151073</v>
      </c>
      <c r="SL38" s="387" t="n">
        <v>0.000559997919481248</v>
      </c>
      <c r="SM38" s="387" t="n">
        <v>-0.013696207664907</v>
      </c>
      <c r="SN38" s="387" t="n">
        <v>-0.0266641341149807</v>
      </c>
      <c r="SO38" s="0" t="s">
        <v>248</v>
      </c>
      <c r="SQ38" s="387" t="n">
        <v>22110</v>
      </c>
      <c r="SR38" s="0" t="s">
        <v>248</v>
      </c>
      <c r="ST38" s="387" t="n">
        <v>23220.380859375</v>
      </c>
      <c r="SU38" s="0" t="s">
        <v>104</v>
      </c>
      <c r="SW38" s="387" t="n">
        <v>20912.9868841525</v>
      </c>
      <c r="SX38" s="0" t="s">
        <v>248</v>
      </c>
      <c r="TA38" s="387" t="n">
        <v>0.276139438152313</v>
      </c>
      <c r="TB38" s="387" t="n">
        <v>0.302898585796356</v>
      </c>
      <c r="TC38" s="387" t="n">
        <v>0.274218946695328</v>
      </c>
      <c r="TD38" s="387" t="n">
        <v>0.229296073317528</v>
      </c>
      <c r="TE38" s="387" t="n">
        <v>0.269172042608261</v>
      </c>
      <c r="TF38" s="0" t="s">
        <v>104</v>
      </c>
      <c r="TJ38" s="387" t="n">
        <v>0.295783787965775</v>
      </c>
      <c r="TK38" s="387" t="n">
        <v>0.316338002681732</v>
      </c>
      <c r="TL38" s="387" t="n">
        <v>0.276339441537857</v>
      </c>
      <c r="TM38" s="387" t="n">
        <v>0.224402219057083</v>
      </c>
      <c r="TN38" s="387" t="n">
        <v>0.248736917972565</v>
      </c>
      <c r="TO38" s="0" t="s">
        <v>248</v>
      </c>
      <c r="TP38" s="386"/>
      <c r="TQ38" s="386"/>
    </row>
    <row r="39" customFormat="false" ht="15.75" hidden="false" customHeight="false" outlineLevel="0" collapsed="false">
      <c r="A39" s="0" t="s">
        <v>895</v>
      </c>
      <c r="B39" s="18" t="s">
        <v>923</v>
      </c>
      <c r="C39" s="0" t="s">
        <v>924</v>
      </c>
      <c r="D39" s="387" t="n">
        <v>0.0318752266466618</v>
      </c>
      <c r="E39" s="0" t="s">
        <v>102</v>
      </c>
      <c r="F39" s="387" t="n">
        <v>0.0383804142475128</v>
      </c>
      <c r="G39" s="0" t="s">
        <v>316</v>
      </c>
      <c r="H39" s="387" t="n">
        <v>0.0407888442277908</v>
      </c>
      <c r="I39" s="0" t="s">
        <v>317</v>
      </c>
      <c r="J39" s="0" t="s">
        <v>893</v>
      </c>
      <c r="K39" s="387" t="n">
        <v>0.512000024318695</v>
      </c>
      <c r="L39" s="387"/>
      <c r="M39" s="0" t="s">
        <v>885</v>
      </c>
      <c r="N39" s="387"/>
      <c r="O39" s="0" t="s">
        <v>885</v>
      </c>
      <c r="P39" s="387"/>
      <c r="Q39" s="0" t="s">
        <v>885</v>
      </c>
      <c r="R39" s="387"/>
      <c r="S39" s="0" t="s">
        <v>885</v>
      </c>
      <c r="U39" s="0" t="s">
        <v>884</v>
      </c>
      <c r="V39" s="387" t="n">
        <v>0.50167715549469</v>
      </c>
      <c r="W39" s="387"/>
      <c r="X39" s="0" t="s">
        <v>885</v>
      </c>
      <c r="Y39" s="387"/>
      <c r="Z39" s="0" t="s">
        <v>885</v>
      </c>
      <c r="AA39" s="387"/>
      <c r="AB39" s="0" t="s">
        <v>885</v>
      </c>
      <c r="AC39" s="387"/>
      <c r="AD39" s="0" t="s">
        <v>885</v>
      </c>
      <c r="AF39" s="0" t="s">
        <v>884</v>
      </c>
      <c r="AG39" s="387" t="n">
        <v>0.517520666122437</v>
      </c>
      <c r="AH39" s="387"/>
      <c r="AI39" s="0" t="s">
        <v>885</v>
      </c>
      <c r="AJ39" s="387"/>
      <c r="AK39" s="0" t="s">
        <v>885</v>
      </c>
      <c r="AL39" s="387"/>
      <c r="AM39" s="0" t="s">
        <v>885</v>
      </c>
      <c r="AN39" s="387"/>
      <c r="AO39" s="0" t="s">
        <v>885</v>
      </c>
      <c r="AP39" s="0"/>
      <c r="AQ39" s="0" t="s">
        <v>102</v>
      </c>
      <c r="AR39" s="387" t="n">
        <v>2.77751564979553</v>
      </c>
      <c r="AS39" s="0" t="s">
        <v>318</v>
      </c>
      <c r="AT39" s="387" t="n">
        <v>2.90454125404358</v>
      </c>
      <c r="AU39" s="0" t="s">
        <v>317</v>
      </c>
      <c r="AV39" s="387" t="n">
        <v>3.19398832321167</v>
      </c>
      <c r="AW39" s="0"/>
      <c r="AX39" s="387" t="n">
        <v>2.67816591262817</v>
      </c>
      <c r="AY39" s="0" t="s">
        <v>104</v>
      </c>
      <c r="AZ39" s="0"/>
      <c r="BA39" s="0" t="s">
        <v>102</v>
      </c>
      <c r="BB39" s="387" t="n">
        <v>0.0152834178879857</v>
      </c>
      <c r="BC39" s="387" t="n">
        <v>0.015288632363081</v>
      </c>
      <c r="BD39" s="387" t="n">
        <v>0.0144304241985083</v>
      </c>
      <c r="BE39" s="387" t="n">
        <v>0.0138583341613412</v>
      </c>
      <c r="BF39" s="387" t="n">
        <v>0.0138582931831479</v>
      </c>
      <c r="BH39" s="0" t="s">
        <v>318</v>
      </c>
      <c r="BI39" s="387" t="n">
        <v>0.0124893868342042</v>
      </c>
      <c r="BJ39" s="387" t="n">
        <v>0.012995395809412</v>
      </c>
      <c r="BK39" s="387" t="n">
        <v>0.013386020436883</v>
      </c>
      <c r="BL39" s="387" t="n">
        <v>0.0131311416625977</v>
      </c>
      <c r="BM39" s="387" t="n">
        <v>0.0127795059233904</v>
      </c>
      <c r="BO39" s="0" t="s">
        <v>317</v>
      </c>
      <c r="BP39" s="387" t="n">
        <v>0.012730217538774</v>
      </c>
      <c r="BQ39" s="387" t="n">
        <v>0.0130616519600153</v>
      </c>
      <c r="BR39" s="387" t="n">
        <v>0.0133069613948464</v>
      </c>
      <c r="BS39" s="387" t="n">
        <v>0.0127794947475195</v>
      </c>
      <c r="BT39" s="387" t="n">
        <v>0.0127794239670038</v>
      </c>
      <c r="BV39" s="387" t="n">
        <v>3.2022716999054</v>
      </c>
      <c r="BW39" s="387" t="n">
        <v>3.61165118217468</v>
      </c>
      <c r="BX39" s="387" t="n">
        <v>4.0894250869751</v>
      </c>
      <c r="BY39" s="387" t="n">
        <v>4.76471757888794</v>
      </c>
      <c r="BZ39" s="387" t="n">
        <v>5.41477394104004</v>
      </c>
      <c r="CA39" s="0" t="s">
        <v>316</v>
      </c>
      <c r="CC39" s="387" t="n">
        <v>3.45243501663208</v>
      </c>
      <c r="CD39" s="387" t="n">
        <v>3.89034223556519</v>
      </c>
      <c r="CE39" s="387" t="n">
        <v>4.47684192657471</v>
      </c>
      <c r="CF39" s="387" t="n">
        <v>5.16171455383301</v>
      </c>
      <c r="CG39" s="387" t="n">
        <v>5.79436254501343</v>
      </c>
      <c r="CH39" s="0" t="s">
        <v>317</v>
      </c>
      <c r="CK39" s="387" t="n">
        <v>5.80000019073486</v>
      </c>
      <c r="CL39" s="0" t="s">
        <v>887</v>
      </c>
      <c r="CO39" s="0" t="s">
        <v>894</v>
      </c>
      <c r="CP39" s="387" t="n">
        <v>0.000802225840743631</v>
      </c>
      <c r="CQ39" s="387" t="n">
        <v>2.68897274509072E-005</v>
      </c>
      <c r="CR39" s="387" t="n">
        <v>-0.00144165055826306</v>
      </c>
      <c r="CS39" s="387" t="n">
        <v>0.00596276251599193</v>
      </c>
      <c r="CT39" s="387" t="n">
        <v>0.00564805511385202</v>
      </c>
      <c r="CV39" s="0" t="s">
        <v>884</v>
      </c>
      <c r="CW39" s="387" t="n">
        <v>0.00774499960243702</v>
      </c>
      <c r="CX39" s="387" t="n">
        <v>0.0071666669100523</v>
      </c>
      <c r="CY39" s="387" t="n">
        <v>0.00690000038594008</v>
      </c>
      <c r="CZ39" s="387" t="n">
        <v>0.00619999971240759</v>
      </c>
      <c r="DA39" s="387" t="n">
        <v>0.000149999978020787</v>
      </c>
      <c r="DC39" s="0" t="s">
        <v>884</v>
      </c>
      <c r="DD39" s="387" t="n">
        <v>0.00343576888553798</v>
      </c>
      <c r="DE39" s="387" t="n">
        <v>0.0052266726270318</v>
      </c>
      <c r="DF39" s="387" t="n">
        <v>0.00523549132049084</v>
      </c>
      <c r="DG39" s="387" t="n">
        <v>0.00496621569618583</v>
      </c>
      <c r="DH39" s="387" t="n">
        <v>0.00132879172451794</v>
      </c>
      <c r="DL39" s="387" t="n">
        <v>0.614090003967285</v>
      </c>
      <c r="DM39" s="0" t="s">
        <v>888</v>
      </c>
      <c r="DP39" s="387" t="n">
        <v>0.840699996948242</v>
      </c>
      <c r="DQ39" s="0" t="s">
        <v>888</v>
      </c>
      <c r="DT39" s="387" t="n">
        <v>0.383880004882813</v>
      </c>
      <c r="DU39" s="0" t="s">
        <v>888</v>
      </c>
      <c r="DW39" s="387" t="n">
        <v>0.00373841635882854</v>
      </c>
      <c r="DX39" s="387" t="n">
        <v>0.00553170265629888</v>
      </c>
      <c r="DY39" s="387" t="n">
        <v>0.00367672042921186</v>
      </c>
      <c r="DZ39" s="387" t="n">
        <v>-0.00461923005059362</v>
      </c>
      <c r="EA39" s="387" t="n">
        <v>-0.0168499778956175</v>
      </c>
      <c r="EB39" s="0" t="s">
        <v>104</v>
      </c>
      <c r="ED39" s="387" t="n">
        <v>0.00380768720060587</v>
      </c>
      <c r="EE39" s="387" t="n">
        <v>0.00535896187648177</v>
      </c>
      <c r="EF39" s="387" t="n">
        <v>0.00106612266972661</v>
      </c>
      <c r="EG39" s="387" t="n">
        <v>-0.00875594653189182</v>
      </c>
      <c r="EH39" s="387" t="n">
        <v>-0.0113510014489293</v>
      </c>
      <c r="EI39" s="0" t="s">
        <v>248</v>
      </c>
      <c r="EK39" s="387" t="n">
        <v>0.188677310943604</v>
      </c>
      <c r="EL39" s="0" t="s">
        <v>248</v>
      </c>
      <c r="EO39" s="387" t="n">
        <v>0.00903777591884136</v>
      </c>
      <c r="EP39" s="387" t="n">
        <v>0.0107824886217713</v>
      </c>
      <c r="EQ39" s="387" t="n">
        <v>0.0112198693677783</v>
      </c>
      <c r="ER39" s="387" t="n">
        <v>0.00955106876790524</v>
      </c>
      <c r="ES39" s="387" t="n">
        <v>0.00662018777802587</v>
      </c>
      <c r="ET39" s="0" t="s">
        <v>248</v>
      </c>
      <c r="FE39" s="387" t="n">
        <v>127657854</v>
      </c>
      <c r="FF39" s="387" t="n">
        <v>130088702</v>
      </c>
      <c r="FG39" s="387" t="n">
        <v>132478086</v>
      </c>
      <c r="FH39" s="387" t="n">
        <v>134791603</v>
      </c>
      <c r="FI39" s="387" t="n">
        <v>136986432</v>
      </c>
      <c r="FJ39" s="387" t="n">
        <v>139035505</v>
      </c>
      <c r="FK39" s="387" t="n">
        <v>140921167</v>
      </c>
      <c r="FL39" s="387" t="n">
        <v>142660376</v>
      </c>
      <c r="FM39" s="387" t="n">
        <v>144304167</v>
      </c>
      <c r="FN39" s="387" t="n">
        <v>145924797</v>
      </c>
      <c r="FO39" s="387" t="n">
        <v>147575430</v>
      </c>
      <c r="FP39" s="387" t="n">
        <v>149273778</v>
      </c>
      <c r="FQ39" s="387" t="n">
        <v>151007807</v>
      </c>
      <c r="FR39" s="387" t="n">
        <v>152764676</v>
      </c>
      <c r="FS39" s="387" t="n">
        <v>154520167</v>
      </c>
      <c r="FT39" s="387" t="n">
        <v>156256276</v>
      </c>
      <c r="FU39" s="387" t="n">
        <v>157970840</v>
      </c>
      <c r="FV39" s="387" t="n">
        <v>159670593</v>
      </c>
      <c r="FW39" s="387" t="n">
        <v>161356039</v>
      </c>
      <c r="FX39" s="387" t="n">
        <v>163046161</v>
      </c>
      <c r="FY39" s="387" t="n">
        <v>164689000</v>
      </c>
      <c r="FZ39" s="387" t="n">
        <v>166303000</v>
      </c>
      <c r="GA39" s="387" t="n">
        <v>167886000</v>
      </c>
      <c r="GB39" s="387" t="n">
        <v>169432000</v>
      </c>
      <c r="GC39" s="387" t="n">
        <v>170937000</v>
      </c>
      <c r="GD39" s="387" t="n">
        <v>172399000</v>
      </c>
      <c r="GE39" s="387" t="n">
        <v>173814000</v>
      </c>
      <c r="GF39" s="387" t="n">
        <v>175180000</v>
      </c>
      <c r="GG39" s="387" t="n">
        <v>176498000</v>
      </c>
      <c r="GH39" s="387" t="n">
        <v>177769000</v>
      </c>
      <c r="GI39" s="387" t="n">
        <v>178994000</v>
      </c>
      <c r="GJ39" s="387" t="n">
        <v>180171000</v>
      </c>
      <c r="GK39" s="387" t="n">
        <v>181300000</v>
      </c>
      <c r="GL39" s="387" t="n">
        <v>182377000</v>
      </c>
      <c r="GM39" s="387" t="n">
        <v>183403000</v>
      </c>
      <c r="GN39" s="387" t="n">
        <v>184374000</v>
      </c>
      <c r="GO39" s="387" t="n">
        <v>185291000</v>
      </c>
      <c r="GP39" s="387" t="n">
        <v>186152000</v>
      </c>
      <c r="GQ39" s="387" t="n">
        <v>186960000</v>
      </c>
      <c r="GR39" s="387" t="n">
        <v>187715000</v>
      </c>
      <c r="GS39" s="387" t="n">
        <v>188417000</v>
      </c>
      <c r="GT39" s="387" t="n">
        <v>189066000</v>
      </c>
      <c r="GU39" s="387" t="n">
        <v>189663000</v>
      </c>
      <c r="GV39" s="387" t="n">
        <v>190208000</v>
      </c>
      <c r="GW39" s="387" t="n">
        <v>190701000</v>
      </c>
      <c r="GX39" s="387" t="n">
        <v>191142000</v>
      </c>
      <c r="GY39" s="387" t="n">
        <v>191532000</v>
      </c>
      <c r="GZ39" s="387" t="n">
        <v>191871000</v>
      </c>
      <c r="HA39" s="387" t="n">
        <v>192157000</v>
      </c>
      <c r="HB39" s="387" t="n">
        <v>192390000</v>
      </c>
      <c r="HC39" s="387" t="n">
        <v>192568000</v>
      </c>
      <c r="HG39" s="387" t="n">
        <v>0.0109130050987005</v>
      </c>
      <c r="HH39" s="387" t="n">
        <v>0.0107024405151606</v>
      </c>
      <c r="HI39" s="387" t="n">
        <v>0.0105004468932748</v>
      </c>
      <c r="HJ39" s="387" t="n">
        <v>0.010420011356473</v>
      </c>
      <c r="HK39" s="387" t="n">
        <v>0.0100254900753498</v>
      </c>
      <c r="HL39" s="387" t="n">
        <v>0.00975257903337479</v>
      </c>
      <c r="HM39" s="387" t="n">
        <v>0.00947375223040581</v>
      </c>
      <c r="HN39" s="387" t="n">
        <v>0.00916648842394352</v>
      </c>
      <c r="HO39" s="387" t="n">
        <v>0.00884340144693852</v>
      </c>
      <c r="HP39" s="387" t="n">
        <v>0.00851649045944214</v>
      </c>
      <c r="HQ39" s="387" t="n">
        <v>0.00817420426756144</v>
      </c>
      <c r="HR39" s="387" t="n">
        <v>0.00782825518399477</v>
      </c>
      <c r="HS39" s="387" t="n">
        <v>0.00749552808701992</v>
      </c>
      <c r="HT39" s="387" t="n">
        <v>0.0071754097007215</v>
      </c>
      <c r="HU39" s="387" t="n">
        <v>0.00686733098700643</v>
      </c>
      <c r="HV39" s="387" t="n">
        <v>0.0065541141666472</v>
      </c>
      <c r="HW39" s="387" t="n">
        <v>0.00624671764671803</v>
      </c>
      <c r="HX39" s="387" t="n">
        <v>0.00592285534366965</v>
      </c>
      <c r="HY39" s="387" t="n">
        <v>0.0056099439971149</v>
      </c>
      <c r="HZ39" s="387" t="n">
        <v>0.00528038619086146</v>
      </c>
      <c r="IA39" s="387" t="n">
        <v>0.00496125873178244</v>
      </c>
      <c r="IB39" s="387" t="n">
        <v>0.00463598221540451</v>
      </c>
      <c r="IC39" s="387" t="n">
        <v>0.00433114590123296</v>
      </c>
      <c r="ID39" s="387" t="n">
        <v>0.00403016479685903</v>
      </c>
      <c r="IE39" s="387" t="n">
        <v>0.00373273645527661</v>
      </c>
      <c r="IF39" s="387" t="n">
        <v>0.00343856890685856</v>
      </c>
      <c r="IG39" s="387" t="n">
        <v>0.00315265264362097</v>
      </c>
      <c r="IH39" s="387" t="n">
        <v>0.00286939716897905</v>
      </c>
      <c r="II39" s="387" t="n">
        <v>0.00258854613639414</v>
      </c>
      <c r="IJ39" s="387" t="n">
        <v>0.00230985088273883</v>
      </c>
      <c r="IK39" s="387" t="n">
        <v>0.00203828909434378</v>
      </c>
      <c r="IL39" s="387" t="n">
        <v>0.00176837469916791</v>
      </c>
      <c r="IM39" s="387" t="n">
        <v>0.00148947502020746</v>
      </c>
      <c r="IN39" s="387" t="n">
        <v>0.00121181563008577</v>
      </c>
      <c r="IO39" s="387" t="n">
        <v>0.000924776250030845</v>
      </c>
      <c r="IP39" s="0" t="s">
        <v>889</v>
      </c>
      <c r="IU39" s="0" t="s">
        <v>889</v>
      </c>
      <c r="IV39" s="387" t="n">
        <v>0.506969405973406</v>
      </c>
      <c r="IW39" s="387" t="n">
        <v>0.50671194848931</v>
      </c>
      <c r="IX39" s="387" t="n">
        <v>0.506427371350325</v>
      </c>
      <c r="IY39" s="387" t="n">
        <v>0.506127033334729</v>
      </c>
      <c r="IZ39" s="387" t="n">
        <v>0.505830891228585</v>
      </c>
      <c r="JA39" s="387" t="n">
        <v>0.505552370671035</v>
      </c>
      <c r="JB39" s="387" t="n">
        <v>0.5052912838981</v>
      </c>
      <c r="JC39" s="387" t="n">
        <v>0.505039989116404</v>
      </c>
      <c r="JD39" s="387" t="n">
        <v>0.504795944529822</v>
      </c>
      <c r="JE39" s="387" t="n">
        <v>0.504555403320527</v>
      </c>
      <c r="JF39" s="387" t="n">
        <v>0.504315638029471</v>
      </c>
      <c r="JG39" s="387" t="n">
        <v>0.504075989009984</v>
      </c>
      <c r="JH39" s="387" t="n">
        <v>0.503836895597381</v>
      </c>
      <c r="JI39" s="387" t="n">
        <v>0.5035982012045</v>
      </c>
      <c r="JJ39" s="387" t="n">
        <v>0.503359790830143</v>
      </c>
      <c r="JK39" s="387" t="n">
        <v>0.503121598521782</v>
      </c>
      <c r="JL39" s="387" t="n">
        <v>0.50288347525063</v>
      </c>
      <c r="JM39" s="387" t="n">
        <v>0.502645034245894</v>
      </c>
      <c r="JN39" s="387" t="n">
        <v>0.502405870761884</v>
      </c>
      <c r="JO39" s="387" t="n">
        <v>0.502165466285805</v>
      </c>
      <c r="JP39" s="387" t="n">
        <v>0.501923610411899</v>
      </c>
      <c r="JQ39" s="387" t="n">
        <v>0.50168030310559</v>
      </c>
      <c r="JR39" s="387" t="n">
        <v>0.501435809588967</v>
      </c>
      <c r="JS39" s="387" t="n">
        <v>0.501190612417669</v>
      </c>
      <c r="JT39" s="387" t="n">
        <v>0.500945294175097</v>
      </c>
      <c r="JU39" s="387" t="n">
        <v>0.50070046859109</v>
      </c>
      <c r="JV39" s="387" t="n">
        <v>0.500456619883944</v>
      </c>
      <c r="JW39" s="387" t="n">
        <v>0.500214229460133</v>
      </c>
      <c r="JX39" s="387" t="n">
        <v>0.499974081024589</v>
      </c>
      <c r="JY39" s="387" t="n">
        <v>0.499737046449698</v>
      </c>
      <c r="JZ39" s="387" t="n">
        <v>0.499503989899628</v>
      </c>
      <c r="KA39" s="387" t="n">
        <v>0.499275542755304</v>
      </c>
      <c r="KB39" s="387" t="n">
        <v>0.499052470272674</v>
      </c>
      <c r="KC39" s="387" t="n">
        <v>0.498835906868927</v>
      </c>
      <c r="KD39" s="387" t="n">
        <v>0.498627102722036</v>
      </c>
      <c r="KE39" s="387" t="n">
        <v>0.498427117446268</v>
      </c>
      <c r="KH39" s="0" t="s">
        <v>889</v>
      </c>
      <c r="KI39" s="387" t="n">
        <v>0.656185746192932</v>
      </c>
      <c r="KJ39" s="387" t="n">
        <v>0.661113202571869</v>
      </c>
      <c r="KK39" s="387" t="n">
        <v>0.666259348392487</v>
      </c>
      <c r="KL39" s="387" t="n">
        <v>0.671355843544006</v>
      </c>
      <c r="KM39" s="387" t="n">
        <v>0.676052808761597</v>
      </c>
      <c r="KN39" s="387" t="n">
        <v>0.680185079574585</v>
      </c>
      <c r="KO39" s="387" t="n">
        <v>0.683583557605743</v>
      </c>
      <c r="KP39" s="387" t="n">
        <v>0.686537265777588</v>
      </c>
      <c r="KQ39" s="387" t="n">
        <v>0.68905520439148</v>
      </c>
      <c r="KR39" s="387" t="n">
        <v>0.691184461116791</v>
      </c>
      <c r="KS39" s="387" t="n">
        <v>0.692962229251862</v>
      </c>
      <c r="KT39" s="387" t="n">
        <v>0.694259405136108</v>
      </c>
      <c r="KU39" s="387" t="n">
        <v>0.695256292819977</v>
      </c>
      <c r="KV39" s="387" t="n">
        <v>0.696002244949341</v>
      </c>
      <c r="KW39" s="387" t="n">
        <v>0.696566879749298</v>
      </c>
      <c r="KX39" s="387" t="n">
        <v>0.696989834308624</v>
      </c>
      <c r="KY39" s="387" t="n">
        <v>0.697265386581421</v>
      </c>
      <c r="KZ39" s="387" t="n">
        <v>0.697374522686005</v>
      </c>
      <c r="LA39" s="387" t="n">
        <v>0.69738507270813</v>
      </c>
      <c r="LB39" s="387" t="n">
        <v>0.697360455989838</v>
      </c>
      <c r="LC39" s="387" t="n">
        <v>0.697332620620728</v>
      </c>
      <c r="LD39" s="387" t="n">
        <v>0.69720059633255</v>
      </c>
      <c r="LE39" s="387" t="n">
        <v>0.69709700345993</v>
      </c>
      <c r="LF39" s="387" t="n">
        <v>0.696887016296387</v>
      </c>
      <c r="LG39" s="387" t="n">
        <v>0.696428120136261</v>
      </c>
      <c r="LH39" s="387" t="n">
        <v>0.695616662502289</v>
      </c>
      <c r="LI39" s="387" t="n">
        <v>0.694540560245514</v>
      </c>
      <c r="LJ39" s="387" t="n">
        <v>0.693176865577698</v>
      </c>
      <c r="LK39" s="387" t="n">
        <v>0.691516637802124</v>
      </c>
      <c r="LL39" s="387" t="n">
        <v>0.689576864242554</v>
      </c>
      <c r="LM39" s="387" t="n">
        <v>0.687379002571106</v>
      </c>
      <c r="LN39" s="387" t="n">
        <v>0.685065686702728</v>
      </c>
      <c r="LO39" s="387" t="n">
        <v>0.682521045207977</v>
      </c>
      <c r="LP39" s="387" t="n">
        <v>0.67975664138794</v>
      </c>
      <c r="LQ39" s="387" t="n">
        <v>0.676817893981934</v>
      </c>
      <c r="LR39" s="387" t="n">
        <v>0.673741221427918</v>
      </c>
      <c r="LT39" s="0" t="s">
        <v>889</v>
      </c>
      <c r="LU39" s="387" t="n">
        <v>0.635496199131012</v>
      </c>
      <c r="LV39" s="387" t="n">
        <v>0.639730095863342</v>
      </c>
      <c r="LW39" s="387" t="n">
        <v>0.643740892410278</v>
      </c>
      <c r="LX39" s="387" t="n">
        <v>0.647374570369721</v>
      </c>
      <c r="LY39" s="387" t="n">
        <v>0.650438249111176</v>
      </c>
      <c r="LZ39" s="387" t="n">
        <v>0.652854800224304</v>
      </c>
      <c r="MA39" s="387" t="n">
        <v>0.654534220695496</v>
      </c>
      <c r="MB39" s="387" t="n">
        <v>0.655671119689941</v>
      </c>
      <c r="MC39" s="387" t="n">
        <v>0.656363606452942</v>
      </c>
      <c r="MD39" s="387" t="n">
        <v>0.656756579875946</v>
      </c>
      <c r="ME39" s="387" t="n">
        <v>0.656952738761902</v>
      </c>
      <c r="MF39" s="387" t="n">
        <v>0.65693211555481</v>
      </c>
      <c r="MG39" s="387" t="n">
        <v>0.656730234622955</v>
      </c>
      <c r="MH39" s="387" t="n">
        <v>0.6564040184021</v>
      </c>
      <c r="MI39" s="387" t="n">
        <v>0.656031131744385</v>
      </c>
      <c r="MJ39" s="387" t="n">
        <v>0.655608594417572</v>
      </c>
      <c r="MK39" s="387" t="n">
        <v>0.655288577079773</v>
      </c>
      <c r="ML39" s="387" t="n">
        <v>0.654920041561127</v>
      </c>
      <c r="MM39" s="387" t="n">
        <v>0.654462993144989</v>
      </c>
      <c r="MN39" s="387" t="n">
        <v>0.653800666332245</v>
      </c>
      <c r="MO39" s="387" t="n">
        <v>0.652852356433868</v>
      </c>
      <c r="MP39" s="387" t="n">
        <v>0.651688396930695</v>
      </c>
      <c r="MQ39" s="387" t="n">
        <v>0.650301933288574</v>
      </c>
      <c r="MR39" s="387" t="n">
        <v>0.648657441139221</v>
      </c>
      <c r="MS39" s="387" t="n">
        <v>0.646741092205048</v>
      </c>
      <c r="MT39" s="387" t="n">
        <v>0.644511878490448</v>
      </c>
      <c r="MU39" s="387" t="n">
        <v>0.642183125019074</v>
      </c>
      <c r="MV39" s="387" t="n">
        <v>0.639592349529266</v>
      </c>
      <c r="MW39" s="387" t="n">
        <v>0.636750280857086</v>
      </c>
      <c r="MX39" s="387" t="n">
        <v>0.63369357585907</v>
      </c>
      <c r="MY39" s="387" t="n">
        <v>0.630463242530823</v>
      </c>
      <c r="MZ39" s="387" t="n">
        <v>0.627320766448975</v>
      </c>
      <c r="NA39" s="387" t="n">
        <v>0.624028623104096</v>
      </c>
      <c r="NB39" s="387" t="n">
        <v>0.620570659637451</v>
      </c>
      <c r="NC39" s="387" t="n">
        <v>0.616960346698761</v>
      </c>
      <c r="ND39" s="387" t="n">
        <v>0.613211929798126</v>
      </c>
      <c r="NG39" s="0" t="s">
        <v>889</v>
      </c>
      <c r="NH39" s="387" t="n">
        <v>0.556281507015228</v>
      </c>
      <c r="NI39" s="387" t="n">
        <v>0.562035441398621</v>
      </c>
      <c r="NJ39" s="387" t="n">
        <v>0.568087816238403</v>
      </c>
      <c r="NK39" s="387" t="n">
        <v>0.574193418025971</v>
      </c>
      <c r="NL39" s="387" t="n">
        <v>0.580062687397003</v>
      </c>
      <c r="NM39" s="387" t="n">
        <v>0.585552155971527</v>
      </c>
      <c r="NN39" s="387" t="n">
        <v>0.590560615062714</v>
      </c>
      <c r="NO39" s="387" t="n">
        <v>0.595308721065521</v>
      </c>
      <c r="NP39" s="387" t="n">
        <v>0.599680125713348</v>
      </c>
      <c r="NQ39" s="387" t="n">
        <v>0.603555679321289</v>
      </c>
      <c r="NR39" s="387" t="n">
        <v>0.606882870197296</v>
      </c>
      <c r="NS39" s="387" t="n">
        <v>0.609645962715149</v>
      </c>
      <c r="NT39" s="387" t="n">
        <v>0.61194771528244</v>
      </c>
      <c r="NU39" s="387" t="n">
        <v>0.613842666149139</v>
      </c>
      <c r="NV39" s="387" t="n">
        <v>0.615450382232666</v>
      </c>
      <c r="NW39" s="387" t="n">
        <v>0.616836309432983</v>
      </c>
      <c r="NX39" s="387" t="n">
        <v>0.618057310581207</v>
      </c>
      <c r="NY39" s="387" t="n">
        <v>0.619056820869446</v>
      </c>
      <c r="NZ39" s="387" t="n">
        <v>0.619902729988098</v>
      </c>
      <c r="OA39" s="387" t="n">
        <v>0.620682299137116</v>
      </c>
      <c r="OB39" s="387" t="n">
        <v>0.621437966823578</v>
      </c>
      <c r="OC39" s="387" t="n">
        <v>0.622156500816345</v>
      </c>
      <c r="OD39" s="387" t="n">
        <v>0.622915685176849</v>
      </c>
      <c r="OE39" s="387" t="n">
        <v>0.623582601547241</v>
      </c>
      <c r="OF39" s="387" t="n">
        <v>0.624015152454376</v>
      </c>
      <c r="OG39" s="387" t="n">
        <v>0.624120950698853</v>
      </c>
      <c r="OH39" s="387" t="n">
        <v>0.624041318893433</v>
      </c>
      <c r="OI39" s="387" t="n">
        <v>0.623737871646881</v>
      </c>
      <c r="OJ39" s="387" t="n">
        <v>0.623144149780273</v>
      </c>
      <c r="OK39" s="387" t="n">
        <v>0.622246325016022</v>
      </c>
      <c r="OL39" s="387" t="n">
        <v>0.621046125888825</v>
      </c>
      <c r="OM39" s="387" t="n">
        <v>0.619734585285187</v>
      </c>
      <c r="ON39" s="387" t="n">
        <v>0.61816531419754</v>
      </c>
      <c r="OO39" s="387" t="n">
        <v>0.61633974313736</v>
      </c>
      <c r="OP39" s="387" t="n">
        <v>0.614283502101898</v>
      </c>
      <c r="OQ39" s="387" t="n">
        <v>0.61205393075943</v>
      </c>
      <c r="OT39" s="387" t="n">
        <v>0.589469985961914</v>
      </c>
      <c r="OU39" s="387" t="n">
        <v>0.58931999206543</v>
      </c>
      <c r="OV39" s="387" t="n">
        <v>0.589189987182617</v>
      </c>
      <c r="OW39" s="387" t="n">
        <v>0.588969993591309</v>
      </c>
      <c r="OX39" s="387" t="n">
        <v>0.588660011291504</v>
      </c>
      <c r="OY39" s="387" t="n">
        <v>0.587319984436035</v>
      </c>
      <c r="OZ39" s="387" t="n">
        <v>0.586839981079102</v>
      </c>
      <c r="PA39" s="387" t="n">
        <v>0.586360015869141</v>
      </c>
      <c r="PB39" s="387" t="n">
        <v>0.585909996032715</v>
      </c>
      <c r="PC39" s="387" t="n">
        <v>0.58548999786377</v>
      </c>
      <c r="PD39" s="387" t="n">
        <v>0.585410003662109</v>
      </c>
      <c r="PE39" s="387" t="n">
        <v>0.585419998168945</v>
      </c>
      <c r="PF39" s="387" t="n">
        <v>0.585470008850098</v>
      </c>
      <c r="PG39" s="387" t="n">
        <v>0.58548999786377</v>
      </c>
      <c r="PH39" s="387" t="n">
        <v>0.585429992675781</v>
      </c>
      <c r="PI39" s="387" t="n">
        <v>0.585330009460449</v>
      </c>
      <c r="PJ39" s="387" t="n">
        <v>0.61234001159668</v>
      </c>
      <c r="PK39" s="387" t="n">
        <v>0.613759994506836</v>
      </c>
      <c r="PL39" s="387" t="n">
        <v>0.614090003967285</v>
      </c>
      <c r="PQ39" s="387" t="n">
        <v>0.000537540356162936</v>
      </c>
      <c r="PZ39" s="387" t="n">
        <v>0.324</v>
      </c>
      <c r="QA39" s="387" t="n">
        <v>2016</v>
      </c>
      <c r="QB39" s="0" t="s">
        <v>248</v>
      </c>
      <c r="QD39" s="387" t="n">
        <v>0.145</v>
      </c>
      <c r="QE39" s="387" t="n">
        <v>2016</v>
      </c>
      <c r="QF39" s="0" t="s">
        <v>248</v>
      </c>
      <c r="QH39" s="387" t="n">
        <v>0.525</v>
      </c>
      <c r="QI39" s="387" t="n">
        <v>2016</v>
      </c>
      <c r="QJ39" s="0" t="s">
        <v>248</v>
      </c>
      <c r="QL39" s="387" t="n">
        <v>0.843</v>
      </c>
      <c r="QM39" s="387" t="n">
        <v>2016</v>
      </c>
      <c r="QN39" s="0" t="s">
        <v>248</v>
      </c>
      <c r="QP39" s="387" t="n">
        <v>0.243</v>
      </c>
      <c r="QQ39" s="387" t="n">
        <v>2016</v>
      </c>
      <c r="QR39" s="0" t="s">
        <v>248</v>
      </c>
      <c r="QT39" s="0" t="s">
        <v>104</v>
      </c>
      <c r="QU39" s="387" t="n">
        <v>0.281290352344513</v>
      </c>
      <c r="QV39" s="387" t="n">
        <v>0.297481089830399</v>
      </c>
      <c r="QW39" s="387" t="n">
        <v>0.313720464706421</v>
      </c>
      <c r="QX39" s="387" t="n">
        <v>0.327769368886948</v>
      </c>
      <c r="QY39" s="387" t="n">
        <v>0.33790585398674</v>
      </c>
      <c r="RB39" s="387" t="n">
        <v>0.271654546260834</v>
      </c>
      <c r="RC39" s="387" t="n">
        <v>0.280875861644745</v>
      </c>
      <c r="RD39" s="387" t="n">
        <v>0.290752410888672</v>
      </c>
      <c r="RE39" s="387" t="n">
        <v>0.303709864616394</v>
      </c>
      <c r="RF39" s="387" t="n">
        <v>0.31570303440094</v>
      </c>
      <c r="RG39" s="0" t="s">
        <v>248</v>
      </c>
      <c r="RJ39" s="387" t="n">
        <v>0.0596623942255974</v>
      </c>
      <c r="RK39" s="387" t="n">
        <v>0.0638101249933243</v>
      </c>
      <c r="RL39" s="387" t="n">
        <v>0.0653427019715309</v>
      </c>
      <c r="RM39" s="387" t="n">
        <v>0.0712294578552246</v>
      </c>
      <c r="RN39" s="387" t="n">
        <v>0.0779503136873245</v>
      </c>
      <c r="RO39" s="0" t="s">
        <v>104</v>
      </c>
      <c r="RR39" s="387" t="n">
        <v>0.0596835687756538</v>
      </c>
      <c r="RS39" s="387" t="n">
        <v>0.063838355243206</v>
      </c>
      <c r="RT39" s="387" t="n">
        <v>0.0653850510716438</v>
      </c>
      <c r="RU39" s="387" t="n">
        <v>0.0713141858577728</v>
      </c>
      <c r="RV39" s="387" t="n">
        <v>0.0783737897872925</v>
      </c>
      <c r="RW39" s="0" t="s">
        <v>248</v>
      </c>
      <c r="SA39" s="387" t="n">
        <v>0.0461795665323734</v>
      </c>
      <c r="SB39" s="387" t="n">
        <v>0.0518164895474911</v>
      </c>
      <c r="SC39" s="387" t="n">
        <v>0.0535933114588261</v>
      </c>
      <c r="SD39" s="387" t="n">
        <v>0.0596050806343555</v>
      </c>
      <c r="SE39" s="387" t="n">
        <v>0.0678160712122917</v>
      </c>
      <c r="SF39" s="0" t="s">
        <v>104</v>
      </c>
      <c r="SJ39" s="387" t="n">
        <v>0.0464733876287937</v>
      </c>
      <c r="SK39" s="387" t="n">
        <v>0.0522282607853413</v>
      </c>
      <c r="SL39" s="387" t="n">
        <v>0.0542908534407616</v>
      </c>
      <c r="SM39" s="387" t="n">
        <v>0.0605724416673183</v>
      </c>
      <c r="SN39" s="387" t="n">
        <v>0.0679537802934647</v>
      </c>
      <c r="SO39" s="0" t="s">
        <v>248</v>
      </c>
      <c r="SQ39" s="387" t="n">
        <v>1940</v>
      </c>
      <c r="SR39" s="0" t="s">
        <v>248</v>
      </c>
      <c r="ST39" s="387" t="n">
        <v>1550.50256347656</v>
      </c>
      <c r="SU39" s="0" t="s">
        <v>104</v>
      </c>
      <c r="SW39" s="387" t="n">
        <v>1287.8215971097</v>
      </c>
      <c r="SX39" s="0" t="s">
        <v>248</v>
      </c>
      <c r="TA39" s="387" t="n">
        <v>0.285028755664825</v>
      </c>
      <c r="TB39" s="387" t="n">
        <v>0.303012788295746</v>
      </c>
      <c r="TC39" s="387" t="n">
        <v>0.317397207021713</v>
      </c>
      <c r="TD39" s="387" t="n">
        <v>0.323150157928467</v>
      </c>
      <c r="TE39" s="387" t="n">
        <v>0.321055889129639</v>
      </c>
      <c r="TF39" s="0" t="s">
        <v>104</v>
      </c>
      <c r="TJ39" s="387" t="n">
        <v>0.275462239980698</v>
      </c>
      <c r="TK39" s="387" t="n">
        <v>0.286234825849533</v>
      </c>
      <c r="TL39" s="387" t="n">
        <v>0.291818529367447</v>
      </c>
      <c r="TM39" s="387" t="n">
        <v>0.294953942298889</v>
      </c>
      <c r="TN39" s="387" t="n">
        <v>0.304352045059204</v>
      </c>
      <c r="TO39" s="0" t="s">
        <v>248</v>
      </c>
      <c r="TP39" s="386"/>
      <c r="TQ39" s="386"/>
    </row>
    <row r="40" customFormat="false" ht="15.75" hidden="false" customHeight="false" outlineLevel="0" collapsed="false">
      <c r="A40" s="0" t="s">
        <v>900</v>
      </c>
      <c r="B40" s="18" t="s">
        <v>925</v>
      </c>
      <c r="C40" s="0" t="s">
        <v>926</v>
      </c>
      <c r="D40" s="387" t="n">
        <v>0.0378859303891659</v>
      </c>
      <c r="E40" s="0" t="s">
        <v>102</v>
      </c>
      <c r="F40" s="387" t="n">
        <v>0.0508233569562435</v>
      </c>
      <c r="G40" s="0" t="s">
        <v>316</v>
      </c>
      <c r="H40" s="387" t="n">
        <v>0.0425640121102333</v>
      </c>
      <c r="I40" s="0" t="s">
        <v>317</v>
      </c>
      <c r="J40" s="0" t="s">
        <v>102</v>
      </c>
      <c r="K40" s="387" t="n">
        <v>0.753596603870392</v>
      </c>
      <c r="L40" s="387"/>
      <c r="M40" s="0" t="s">
        <v>885</v>
      </c>
      <c r="N40" s="387"/>
      <c r="O40" s="0" t="s">
        <v>885</v>
      </c>
      <c r="P40" s="387"/>
      <c r="Q40" s="0" t="s">
        <v>885</v>
      </c>
      <c r="R40" s="387" t="n">
        <v>0.753596603870392</v>
      </c>
      <c r="S40" s="0" t="s">
        <v>102</v>
      </c>
      <c r="U40" s="0" t="s">
        <v>316</v>
      </c>
      <c r="V40" s="387" t="n">
        <v>0.755084037780762</v>
      </c>
      <c r="W40" s="387"/>
      <c r="X40" s="0" t="s">
        <v>885</v>
      </c>
      <c r="Y40" s="387"/>
      <c r="Z40" s="0" t="s">
        <v>885</v>
      </c>
      <c r="AA40" s="387"/>
      <c r="AB40" s="0" t="s">
        <v>885</v>
      </c>
      <c r="AC40" s="387" t="n">
        <v>0.755084037780762</v>
      </c>
      <c r="AD40" s="0" t="s">
        <v>316</v>
      </c>
      <c r="AF40" s="0" t="s">
        <v>317</v>
      </c>
      <c r="AG40" s="387" t="n">
        <v>0.755084037780762</v>
      </c>
      <c r="AH40" s="387"/>
      <c r="AI40" s="0" t="s">
        <v>885</v>
      </c>
      <c r="AJ40" s="387"/>
      <c r="AK40" s="0" t="s">
        <v>885</v>
      </c>
      <c r="AL40" s="387"/>
      <c r="AM40" s="0" t="s">
        <v>885</v>
      </c>
      <c r="AN40" s="387" t="n">
        <v>0.755084037780762</v>
      </c>
      <c r="AO40" s="0" t="s">
        <v>317</v>
      </c>
      <c r="AP40" s="0"/>
      <c r="AQ40" s="0" t="s">
        <v>102</v>
      </c>
      <c r="AR40" s="387" t="n">
        <v>0.843020915985107</v>
      </c>
      <c r="AS40" s="0" t="s">
        <v>318</v>
      </c>
      <c r="AT40" s="387" t="n">
        <v>4.6141791343689</v>
      </c>
      <c r="AU40" s="0" t="s">
        <v>317</v>
      </c>
      <c r="AV40" s="387" t="n">
        <v>5.52343416213989</v>
      </c>
      <c r="AW40" s="0"/>
      <c r="AX40" s="387" t="n">
        <v>2.97744178771973</v>
      </c>
      <c r="AY40" s="0" t="s">
        <v>884</v>
      </c>
      <c r="AZ40" s="0"/>
      <c r="BA40" s="0" t="s">
        <v>102</v>
      </c>
      <c r="BB40" s="387" t="n">
        <v>0.00387386954389513</v>
      </c>
      <c r="BC40" s="387" t="n">
        <v>0.00328492373228073</v>
      </c>
      <c r="BD40" s="387" t="n">
        <v>0.0052460920996964</v>
      </c>
      <c r="BE40" s="387" t="n">
        <v>0.00293961679562926</v>
      </c>
      <c r="BF40" s="387" t="n">
        <v>0.00293957744725049</v>
      </c>
      <c r="BH40" s="0" t="s">
        <v>318</v>
      </c>
      <c r="BI40" s="387" t="n">
        <v>0.00286975759081543</v>
      </c>
      <c r="BJ40" s="387" t="n">
        <v>0.00334318238310516</v>
      </c>
      <c r="BK40" s="387" t="n">
        <v>0.00229407381266356</v>
      </c>
      <c r="BL40" s="387" t="n">
        <v>0.00179217045661062</v>
      </c>
      <c r="BM40" s="387" t="n">
        <v>0.00180428812745959</v>
      </c>
      <c r="BO40" s="0" t="s">
        <v>317</v>
      </c>
      <c r="BP40" s="387" t="n">
        <v>0.00274680182337761</v>
      </c>
      <c r="BQ40" s="387" t="n">
        <v>0.00281011150218546</v>
      </c>
      <c r="BR40" s="387" t="n">
        <v>0.0017952648922801</v>
      </c>
      <c r="BS40" s="387" t="n">
        <v>0.00180942646693438</v>
      </c>
      <c r="BT40" s="387" t="n">
        <v>0.00181966891977936</v>
      </c>
      <c r="BV40" s="387" t="n">
        <v>8.58009624481201</v>
      </c>
      <c r="BW40" s="387" t="n">
        <v>8.68667602539063</v>
      </c>
      <c r="BX40" s="387" t="n">
        <v>9.08677864074707</v>
      </c>
      <c r="BY40" s="387" t="n">
        <v>9.29236507415772</v>
      </c>
      <c r="BZ40" s="387" t="n">
        <v>9.42414283752441</v>
      </c>
      <c r="CA40" s="0" t="s">
        <v>316</v>
      </c>
      <c r="CC40" s="387" t="n">
        <v>8.69631290435791</v>
      </c>
      <c r="CD40" s="387" t="n">
        <v>8.88431835174561</v>
      </c>
      <c r="CE40" s="387" t="n">
        <v>9.24018669128418</v>
      </c>
      <c r="CF40" s="387" t="n">
        <v>9.37115001678467</v>
      </c>
      <c r="CG40" s="387" t="n">
        <v>9.50419521331787</v>
      </c>
      <c r="CH40" s="0" t="s">
        <v>317</v>
      </c>
      <c r="CK40" s="387" t="n">
        <v>10.6000003814697</v>
      </c>
      <c r="CL40" s="0" t="s">
        <v>887</v>
      </c>
      <c r="CO40" s="0" t="s">
        <v>102</v>
      </c>
      <c r="CP40" s="387" t="n">
        <v>-0.00694524683058262</v>
      </c>
      <c r="CQ40" s="387" t="n">
        <v>-0.00210046698339283</v>
      </c>
      <c r="CR40" s="387" t="n">
        <v>-0.00354889803566039</v>
      </c>
      <c r="CS40" s="387" t="n">
        <v>-0.00398923549801111</v>
      </c>
      <c r="CT40" s="387" t="n">
        <v>-0.00502012483775616</v>
      </c>
      <c r="CV40" s="0" t="s">
        <v>318</v>
      </c>
      <c r="CW40" s="387" t="n">
        <v>-0.0059514632448554</v>
      </c>
      <c r="CX40" s="387" t="n">
        <v>-0.00160301721189171</v>
      </c>
      <c r="CY40" s="387" t="n">
        <v>0.0070019792765379</v>
      </c>
      <c r="CZ40" s="387" t="n">
        <v>0.00264845951460302</v>
      </c>
      <c r="DA40" s="387" t="n">
        <v>-0.00330305984243751</v>
      </c>
      <c r="DC40" s="0" t="s">
        <v>317</v>
      </c>
      <c r="DD40" s="387" t="n">
        <v>0.000902520376257598</v>
      </c>
      <c r="DE40" s="387" t="n">
        <v>0.00623283907771111</v>
      </c>
      <c r="DF40" s="387" t="n">
        <v>0.0013197927037254</v>
      </c>
      <c r="DG40" s="387" t="n">
        <v>-0.00361390761099756</v>
      </c>
      <c r="DH40" s="387" t="n">
        <v>0.0137813882902265</v>
      </c>
      <c r="DL40" s="387" t="n">
        <v>0.776360015869141</v>
      </c>
      <c r="DM40" s="0" t="s">
        <v>888</v>
      </c>
      <c r="DP40" s="387" t="n">
        <v>0.802959976196289</v>
      </c>
      <c r="DQ40" s="0" t="s">
        <v>888</v>
      </c>
      <c r="DT40" s="387" t="n">
        <v>0.751070022583008</v>
      </c>
      <c r="DU40" s="0" t="s">
        <v>888</v>
      </c>
      <c r="DW40" s="387"/>
      <c r="DX40" s="387"/>
      <c r="DY40" s="387"/>
      <c r="DZ40" s="387"/>
      <c r="EA40" s="387"/>
      <c r="EB40" s="0" t="s">
        <v>886</v>
      </c>
      <c r="ED40" s="387" t="n">
        <v>-0.0756988376379013</v>
      </c>
      <c r="EE40" s="387" t="n">
        <v>-0.0820728316903114</v>
      </c>
      <c r="EF40" s="387" t="n">
        <v>-0.0714680701494217</v>
      </c>
      <c r="EG40" s="387" t="n">
        <v>-0.0573661364614964</v>
      </c>
      <c r="EH40" s="387"/>
      <c r="EI40" s="0" t="s">
        <v>248</v>
      </c>
      <c r="EK40" s="387"/>
      <c r="EL40" s="0" t="s">
        <v>886</v>
      </c>
      <c r="EO40" s="387" t="n">
        <v>0.0813229531049728</v>
      </c>
      <c r="EP40" s="387" t="n">
        <v>0.0916713923215866</v>
      </c>
      <c r="EQ40" s="387" t="n">
        <v>0.0881590023636818</v>
      </c>
      <c r="ER40" s="387" t="n">
        <v>0.0783498883247376</v>
      </c>
      <c r="ES40" s="387" t="n">
        <v>0.0413457490503788</v>
      </c>
      <c r="ET40" s="0" t="s">
        <v>248</v>
      </c>
      <c r="FE40" s="387" t="n">
        <v>271515</v>
      </c>
      <c r="FF40" s="387" t="n">
        <v>272500</v>
      </c>
      <c r="FG40" s="387" t="n">
        <v>273425</v>
      </c>
      <c r="FH40" s="387" t="n">
        <v>274329</v>
      </c>
      <c r="FI40" s="387" t="n">
        <v>275284</v>
      </c>
      <c r="FJ40" s="387" t="n">
        <v>276323</v>
      </c>
      <c r="FK40" s="387" t="n">
        <v>277477</v>
      </c>
      <c r="FL40" s="387" t="n">
        <v>278700</v>
      </c>
      <c r="FM40" s="387" t="n">
        <v>279946</v>
      </c>
      <c r="FN40" s="387" t="n">
        <v>281104</v>
      </c>
      <c r="FO40" s="387" t="n">
        <v>282131</v>
      </c>
      <c r="FP40" s="387" t="n">
        <v>282987</v>
      </c>
      <c r="FQ40" s="387" t="n">
        <v>283700</v>
      </c>
      <c r="FR40" s="387" t="n">
        <v>284296</v>
      </c>
      <c r="FS40" s="387" t="n">
        <v>284825</v>
      </c>
      <c r="FT40" s="387" t="n">
        <v>285324</v>
      </c>
      <c r="FU40" s="387" t="n">
        <v>285796</v>
      </c>
      <c r="FV40" s="387" t="n">
        <v>286233</v>
      </c>
      <c r="FW40" s="387" t="n">
        <v>286641</v>
      </c>
      <c r="FX40" s="387" t="n">
        <v>287025</v>
      </c>
      <c r="FY40" s="387" t="n">
        <v>287000</v>
      </c>
      <c r="FZ40" s="387" t="n">
        <v>288000</v>
      </c>
      <c r="GA40" s="387" t="n">
        <v>288000</v>
      </c>
      <c r="GB40" s="387" t="n">
        <v>288000</v>
      </c>
      <c r="GC40" s="387" t="n">
        <v>289000</v>
      </c>
      <c r="GD40" s="387" t="n">
        <v>289000</v>
      </c>
      <c r="GE40" s="387" t="n">
        <v>289000</v>
      </c>
      <c r="GF40" s="387" t="n">
        <v>289000</v>
      </c>
      <c r="GG40" s="387" t="n">
        <v>289000</v>
      </c>
      <c r="GH40" s="387" t="n">
        <v>289000</v>
      </c>
      <c r="GI40" s="387" t="n">
        <v>289000</v>
      </c>
      <c r="GJ40" s="387" t="n">
        <v>289000</v>
      </c>
      <c r="GK40" s="387" t="n">
        <v>289000</v>
      </c>
      <c r="GL40" s="387" t="n">
        <v>289000</v>
      </c>
      <c r="GM40" s="387" t="n">
        <v>289000</v>
      </c>
      <c r="GN40" s="387" t="n">
        <v>289000</v>
      </c>
      <c r="GO40" s="387" t="n">
        <v>289000</v>
      </c>
      <c r="GP40" s="387" t="n">
        <v>288000</v>
      </c>
      <c r="GQ40" s="387" t="n">
        <v>288000</v>
      </c>
      <c r="GR40" s="387" t="n">
        <v>287000</v>
      </c>
      <c r="GS40" s="387" t="n">
        <v>287000</v>
      </c>
      <c r="GT40" s="387" t="n">
        <v>286000</v>
      </c>
      <c r="GU40" s="387" t="n">
        <v>285000</v>
      </c>
      <c r="GV40" s="387" t="n">
        <v>284000</v>
      </c>
      <c r="GW40" s="387" t="n">
        <v>283000</v>
      </c>
      <c r="GX40" s="387" t="n">
        <v>283000</v>
      </c>
      <c r="GY40" s="387" t="n">
        <v>282000</v>
      </c>
      <c r="GZ40" s="387" t="n">
        <v>280000</v>
      </c>
      <c r="HA40" s="387" t="n">
        <v>279000</v>
      </c>
      <c r="HB40" s="387" t="n">
        <v>278000</v>
      </c>
      <c r="HC40" s="387" t="n">
        <v>277000</v>
      </c>
      <c r="HG40" s="387" t="n">
        <v>0.0016528929118067</v>
      </c>
      <c r="HH40" s="387" t="n">
        <v>0.00152789487037808</v>
      </c>
      <c r="HI40" s="387" t="n">
        <v>0.0014243972254917</v>
      </c>
      <c r="HJ40" s="387" t="n">
        <v>0.00133875827305019</v>
      </c>
      <c r="HK40" s="387" t="n">
        <v>-8.71042211656459E-005</v>
      </c>
      <c r="HL40" s="387" t="n">
        <v>0.00347826443612576</v>
      </c>
      <c r="HM40" s="387" t="n">
        <v>0</v>
      </c>
      <c r="HN40" s="387" t="n">
        <v>0</v>
      </c>
      <c r="HO40" s="387" t="n">
        <v>0.00346620799973607</v>
      </c>
      <c r="HP40" s="387" t="n">
        <v>0</v>
      </c>
      <c r="HQ40" s="387" t="n">
        <v>0</v>
      </c>
      <c r="HR40" s="387" t="n">
        <v>0</v>
      </c>
      <c r="HS40" s="387" t="n">
        <v>0</v>
      </c>
      <c r="HT40" s="387" t="n">
        <v>0</v>
      </c>
      <c r="HU40" s="387" t="n">
        <v>0</v>
      </c>
      <c r="HV40" s="387" t="n">
        <v>0</v>
      </c>
      <c r="HW40" s="387" t="n">
        <v>0</v>
      </c>
      <c r="HX40" s="387" t="n">
        <v>0</v>
      </c>
      <c r="HY40" s="387" t="n">
        <v>0</v>
      </c>
      <c r="HZ40" s="387" t="n">
        <v>0</v>
      </c>
      <c r="IA40" s="387" t="n">
        <v>0</v>
      </c>
      <c r="IB40" s="387" t="n">
        <v>-0.00346620799973607</v>
      </c>
      <c r="IC40" s="387" t="n">
        <v>0</v>
      </c>
      <c r="ID40" s="387" t="n">
        <v>-0.00347826443612576</v>
      </c>
      <c r="IE40" s="387" t="n">
        <v>0</v>
      </c>
      <c r="IF40" s="387" t="n">
        <v>-0.0034904049243778</v>
      </c>
      <c r="IG40" s="387" t="n">
        <v>-0.00350263062864542</v>
      </c>
      <c r="IH40" s="387" t="n">
        <v>-0.00351494201458991</v>
      </c>
      <c r="II40" s="387" t="n">
        <v>-0.00352734047919512</v>
      </c>
      <c r="IJ40" s="387" t="n">
        <v>0</v>
      </c>
      <c r="IK40" s="387" t="n">
        <v>-0.00353982672095299</v>
      </c>
      <c r="IL40" s="387" t="n">
        <v>-0.00711746793240309</v>
      </c>
      <c r="IM40" s="387" t="n">
        <v>-0.00357782142236829</v>
      </c>
      <c r="IN40" s="387" t="n">
        <v>-0.00359066808596253</v>
      </c>
      <c r="IO40" s="387" t="n">
        <v>-0.00360360741615295</v>
      </c>
      <c r="IP40" s="0" t="s">
        <v>889</v>
      </c>
      <c r="IU40" s="0" t="s">
        <v>889</v>
      </c>
      <c r="IV40" s="387" t="n">
        <v>0.482071447847557</v>
      </c>
      <c r="IW40" s="387" t="n">
        <v>0.482515622922484</v>
      </c>
      <c r="IX40" s="387" t="n">
        <v>0.482910536668192</v>
      </c>
      <c r="IY40" s="387" t="n">
        <v>0.483271699692995</v>
      </c>
      <c r="IZ40" s="387" t="n">
        <v>0.483633601722522</v>
      </c>
      <c r="JA40" s="387" t="n">
        <v>0.483987597913499</v>
      </c>
      <c r="JB40" s="387" t="n">
        <v>0.484341763176554</v>
      </c>
      <c r="JC40" s="387" t="n">
        <v>0.484711290417779</v>
      </c>
      <c r="JD40" s="387" t="n">
        <v>0.485047552321427</v>
      </c>
      <c r="JE40" s="387" t="n">
        <v>0.4853777458961</v>
      </c>
      <c r="JF40" s="387" t="n">
        <v>0.485704689388195</v>
      </c>
      <c r="JG40" s="387" t="n">
        <v>0.486029363423403</v>
      </c>
      <c r="JH40" s="387" t="n">
        <v>0.486338344278566</v>
      </c>
      <c r="JI40" s="387" t="n">
        <v>0.486640442991158</v>
      </c>
      <c r="JJ40" s="387" t="n">
        <v>0.486919262599561</v>
      </c>
      <c r="JK40" s="387" t="n">
        <v>0.487201456570633</v>
      </c>
      <c r="JL40" s="387" t="n">
        <v>0.487453835018708</v>
      </c>
      <c r="JM40" s="387" t="n">
        <v>0.48771427880346</v>
      </c>
      <c r="JN40" s="387" t="n">
        <v>0.487945498097203</v>
      </c>
      <c r="JO40" s="387" t="n">
        <v>0.488198452743665</v>
      </c>
      <c r="JP40" s="387" t="n">
        <v>0.488443167658868</v>
      </c>
      <c r="JQ40" s="387" t="n">
        <v>0.48871518754894</v>
      </c>
      <c r="JR40" s="387" t="n">
        <v>0.48896590723799</v>
      </c>
      <c r="JS40" s="387" t="n">
        <v>0.489250431754923</v>
      </c>
      <c r="JT40" s="387" t="n">
        <v>0.489519910603323</v>
      </c>
      <c r="JU40" s="387" t="n">
        <v>0.489809517164387</v>
      </c>
      <c r="JV40" s="387" t="n">
        <v>0.490115992404718</v>
      </c>
      <c r="JW40" s="387" t="n">
        <v>0.49041573313418</v>
      </c>
      <c r="JX40" s="387" t="n">
        <v>0.490739405788794</v>
      </c>
      <c r="JY40" s="387" t="n">
        <v>0.491048782810841</v>
      </c>
      <c r="JZ40" s="387" t="n">
        <v>0.491381202171866</v>
      </c>
      <c r="KA40" s="387" t="n">
        <v>0.491739397620748</v>
      </c>
      <c r="KB40" s="387" t="n">
        <v>0.492091394667218</v>
      </c>
      <c r="KC40" s="387" t="n">
        <v>0.492453748782863</v>
      </c>
      <c r="KD40" s="387" t="n">
        <v>0.492814315293035</v>
      </c>
      <c r="KE40" s="387" t="n">
        <v>0.493215266822853</v>
      </c>
      <c r="KH40" s="0" t="s">
        <v>889</v>
      </c>
      <c r="KI40" s="387" t="n">
        <v>0.67031866312027</v>
      </c>
      <c r="KJ40" s="387" t="n">
        <v>0.670061886310577</v>
      </c>
      <c r="KK40" s="387" t="n">
        <v>0.669489562511444</v>
      </c>
      <c r="KL40" s="387" t="n">
        <v>0.668543577194214</v>
      </c>
      <c r="KM40" s="387" t="n">
        <v>0.667185783386231</v>
      </c>
      <c r="KN40" s="387" t="n">
        <v>0.665505230426788</v>
      </c>
      <c r="KO40" s="387" t="n">
        <v>0.663194417953491</v>
      </c>
      <c r="KP40" s="387" t="n">
        <v>0.659722208976746</v>
      </c>
      <c r="KQ40" s="387" t="n">
        <v>0.65625</v>
      </c>
      <c r="KR40" s="387" t="n">
        <v>0.650519013404846</v>
      </c>
      <c r="KS40" s="387" t="n">
        <v>0.647058844566345</v>
      </c>
      <c r="KT40" s="387" t="n">
        <v>0.6435986161232</v>
      </c>
      <c r="KU40" s="387" t="n">
        <v>0.640138387680054</v>
      </c>
      <c r="KV40" s="387" t="n">
        <v>0.633217990398407</v>
      </c>
      <c r="KW40" s="387" t="n">
        <v>0.629757761955261</v>
      </c>
      <c r="KX40" s="387" t="n">
        <v>0.62629759311676</v>
      </c>
      <c r="KY40" s="387" t="n">
        <v>0.619377136230469</v>
      </c>
      <c r="KZ40" s="387" t="n">
        <v>0.615916967391968</v>
      </c>
      <c r="LA40" s="387" t="n">
        <v>0.612456738948822</v>
      </c>
      <c r="LB40" s="387" t="n">
        <v>0.608996510505676</v>
      </c>
      <c r="LC40" s="387" t="n">
        <v>0.605536341667175</v>
      </c>
      <c r="LD40" s="387" t="n">
        <v>0.60207611322403</v>
      </c>
      <c r="LE40" s="387" t="n">
        <v>0.600694417953491</v>
      </c>
      <c r="LF40" s="387" t="n">
        <v>0.59375</v>
      </c>
      <c r="LG40" s="387" t="n">
        <v>0.592334508895874</v>
      </c>
      <c r="LH40" s="387" t="n">
        <v>0.588850200176239</v>
      </c>
      <c r="LI40" s="387" t="n">
        <v>0.587412595748901</v>
      </c>
      <c r="LJ40" s="387" t="n">
        <v>0.585964918136597</v>
      </c>
      <c r="LK40" s="387" t="n">
        <v>0.588028192520142</v>
      </c>
      <c r="LL40" s="387" t="n">
        <v>0.586572408676148</v>
      </c>
      <c r="LM40" s="387" t="n">
        <v>0.583038866519928</v>
      </c>
      <c r="LN40" s="387" t="n">
        <v>0.581560254096985</v>
      </c>
      <c r="LO40" s="387" t="n">
        <v>0.58214282989502</v>
      </c>
      <c r="LP40" s="387" t="n">
        <v>0.580645143985748</v>
      </c>
      <c r="LQ40" s="387" t="n">
        <v>0.579136669635773</v>
      </c>
      <c r="LR40" s="387" t="n">
        <v>0.577617347240448</v>
      </c>
      <c r="LT40" s="0" t="s">
        <v>889</v>
      </c>
      <c r="LU40" s="387" t="n">
        <v>0.614483892917633</v>
      </c>
      <c r="LV40" s="387" t="n">
        <v>0.612447321414948</v>
      </c>
      <c r="LW40" s="387" t="n">
        <v>0.609971582889557</v>
      </c>
      <c r="LX40" s="387" t="n">
        <v>0.607139229774475</v>
      </c>
      <c r="LY40" s="387" t="n">
        <v>0.604083240032196</v>
      </c>
      <c r="LZ40" s="387" t="n">
        <v>0.601045310497284</v>
      </c>
      <c r="MA40" s="387" t="n">
        <v>0.59826385974884</v>
      </c>
      <c r="MB40" s="387" t="n">
        <v>0.594444453716278</v>
      </c>
      <c r="MC40" s="387" t="n">
        <v>0.590624988079071</v>
      </c>
      <c r="MD40" s="387" t="n">
        <v>0.585121095180512</v>
      </c>
      <c r="ME40" s="387" t="n">
        <v>0.581660926342011</v>
      </c>
      <c r="MF40" s="387" t="n">
        <v>0.578200697898865</v>
      </c>
      <c r="MG40" s="387" t="n">
        <v>0.575086534023285</v>
      </c>
      <c r="MH40" s="387" t="n">
        <v>0.568858146667481</v>
      </c>
      <c r="MI40" s="387" t="n">
        <v>0.566435992717743</v>
      </c>
      <c r="MJ40" s="387" t="n">
        <v>0.563321828842163</v>
      </c>
      <c r="MK40" s="387" t="n">
        <v>0.556401371955872</v>
      </c>
      <c r="ML40" s="387" t="n">
        <v>0.552595138549805</v>
      </c>
      <c r="MM40" s="387" t="n">
        <v>0.548442900180817</v>
      </c>
      <c r="MN40" s="387" t="n">
        <v>0.54463666677475</v>
      </c>
      <c r="MO40" s="387" t="n">
        <v>0.54152250289917</v>
      </c>
      <c r="MP40" s="387" t="n">
        <v>0.538754343986511</v>
      </c>
      <c r="MQ40" s="387" t="n">
        <v>0.538194417953491</v>
      </c>
      <c r="MR40" s="387" t="n">
        <v>0.532638907432556</v>
      </c>
      <c r="MS40" s="387" t="n">
        <v>0.532055735588074</v>
      </c>
      <c r="MT40" s="387" t="n">
        <v>0.529616713523865</v>
      </c>
      <c r="MU40" s="387" t="n">
        <v>0.527972042560577</v>
      </c>
      <c r="MV40" s="387" t="n">
        <v>0.526315808296204</v>
      </c>
      <c r="MW40" s="387" t="n">
        <v>0.527816891670227</v>
      </c>
      <c r="MX40" s="387" t="n">
        <v>0.525441706180573</v>
      </c>
      <c r="MY40" s="387" t="n">
        <v>0.521908104419708</v>
      </c>
      <c r="MZ40" s="387" t="n">
        <v>0.520922005176544</v>
      </c>
      <c r="NA40" s="387" t="n">
        <v>0.521785736083984</v>
      </c>
      <c r="NB40" s="387" t="n">
        <v>0.520788550376892</v>
      </c>
      <c r="NC40" s="387" t="n">
        <v>0.520143866539002</v>
      </c>
      <c r="ND40" s="387" t="n">
        <v>0.518772542476654</v>
      </c>
      <c r="NG40" s="0" t="s">
        <v>889</v>
      </c>
      <c r="NH40" s="387" t="n">
        <v>0.60402911901474</v>
      </c>
      <c r="NI40" s="387" t="n">
        <v>0.603808283805847</v>
      </c>
      <c r="NJ40" s="387" t="n">
        <v>0.603141486644745</v>
      </c>
      <c r="NK40" s="387" t="n">
        <v>0.602087616920471</v>
      </c>
      <c r="NL40" s="387" t="n">
        <v>0.600811779499054</v>
      </c>
      <c r="NM40" s="387" t="n">
        <v>0.599651575088501</v>
      </c>
      <c r="NN40" s="387" t="n">
        <v>0.59826385974884</v>
      </c>
      <c r="NO40" s="387" t="n">
        <v>0.595486104488373</v>
      </c>
      <c r="NP40" s="387" t="n">
        <v>0.593055546283722</v>
      </c>
      <c r="NQ40" s="387" t="n">
        <v>0.588581323623657</v>
      </c>
      <c r="NR40" s="387" t="n">
        <v>0.586505174636841</v>
      </c>
      <c r="NS40" s="387" t="n">
        <v>0.584429085254669</v>
      </c>
      <c r="NT40" s="387" t="n">
        <v>0.582698941230774</v>
      </c>
      <c r="NU40" s="387" t="n">
        <v>0.577508628368378</v>
      </c>
      <c r="NV40" s="387" t="n">
        <v>0.575432538986206</v>
      </c>
      <c r="NW40" s="387" t="n">
        <v>0.573010385036469</v>
      </c>
      <c r="NX40" s="387" t="n">
        <v>0.566781997680664</v>
      </c>
      <c r="NY40" s="387" t="n">
        <v>0.563667833805084</v>
      </c>
      <c r="NZ40" s="387" t="n">
        <v>0.56055361032486</v>
      </c>
      <c r="OA40" s="387" t="n">
        <v>0.557093441486359</v>
      </c>
      <c r="OB40" s="387" t="n">
        <v>0.553633213043213</v>
      </c>
      <c r="OC40" s="387" t="n">
        <v>0.550172984600067</v>
      </c>
      <c r="OD40" s="387" t="n">
        <v>0.548611104488373</v>
      </c>
      <c r="OE40" s="387" t="n">
        <v>0.542013883590698</v>
      </c>
      <c r="OF40" s="387" t="n">
        <v>0.540418148040772</v>
      </c>
      <c r="OG40" s="387" t="n">
        <v>0.536933779716492</v>
      </c>
      <c r="OH40" s="387" t="n">
        <v>0.535314679145813</v>
      </c>
      <c r="OI40" s="387" t="n">
        <v>0.533684194087982</v>
      </c>
      <c r="OJ40" s="387" t="n">
        <v>0.535563409328461</v>
      </c>
      <c r="OK40" s="387" t="n">
        <v>0.533922255039215</v>
      </c>
      <c r="OL40" s="387" t="n">
        <v>0.530388712882996</v>
      </c>
      <c r="OM40" s="387" t="n">
        <v>0.529078006744385</v>
      </c>
      <c r="ON40" s="387" t="n">
        <v>0.529285728931427</v>
      </c>
      <c r="OO40" s="387" t="n">
        <v>0.527956962585449</v>
      </c>
      <c r="OP40" s="387" t="n">
        <v>0.526259005069733</v>
      </c>
      <c r="OQ40" s="387" t="n">
        <v>0.524909734725952</v>
      </c>
      <c r="OT40" s="387" t="n">
        <v>0.796620025634766</v>
      </c>
      <c r="OU40" s="387" t="n">
        <v>0.796240005493164</v>
      </c>
      <c r="OV40" s="387" t="n">
        <v>0.795849990844727</v>
      </c>
      <c r="OW40" s="387" t="n">
        <v>0.803130035400391</v>
      </c>
      <c r="OX40" s="387" t="n">
        <v>0.80125</v>
      </c>
      <c r="OY40" s="387" t="n">
        <v>0.798860015869141</v>
      </c>
      <c r="OZ40" s="387" t="n">
        <v>0.795999984741211</v>
      </c>
      <c r="PA40" s="387" t="n">
        <v>0.792829971313477</v>
      </c>
      <c r="PB40" s="387" t="n">
        <v>0.789619979858398</v>
      </c>
      <c r="PC40" s="387" t="n">
        <v>0.786240005493164</v>
      </c>
      <c r="PD40" s="387" t="n">
        <v>0.786399993896484</v>
      </c>
      <c r="PE40" s="387" t="n">
        <v>0.776149978637695</v>
      </c>
      <c r="PF40" s="387" t="n">
        <v>0.781669998168945</v>
      </c>
      <c r="PG40" s="387" t="n">
        <v>0.766060028076172</v>
      </c>
      <c r="PH40" s="387" t="n">
        <v>0.771470031738281</v>
      </c>
      <c r="PI40" s="387" t="n">
        <v>0.777829971313477</v>
      </c>
      <c r="PJ40" s="387" t="n">
        <v>0.777720031738281</v>
      </c>
      <c r="PK40" s="387" t="n">
        <v>0.777320022583008</v>
      </c>
      <c r="PL40" s="387" t="n">
        <v>0.776360015869141</v>
      </c>
      <c r="PQ40" s="387" t="n">
        <v>-0.00123578449711204</v>
      </c>
      <c r="PZ40" s="387"/>
      <c r="QA40" s="387"/>
      <c r="QB40" s="0" t="s">
        <v>886</v>
      </c>
      <c r="QD40" s="387"/>
      <c r="QE40" s="387"/>
      <c r="QF40" s="0" t="s">
        <v>886</v>
      </c>
      <c r="QH40" s="387"/>
      <c r="QI40" s="387"/>
      <c r="QJ40" s="0" t="s">
        <v>886</v>
      </c>
      <c r="QL40" s="387"/>
      <c r="QM40" s="387"/>
      <c r="QN40" s="0" t="s">
        <v>886</v>
      </c>
      <c r="QP40" s="387"/>
      <c r="QQ40" s="387"/>
      <c r="QR40" s="0" t="s">
        <v>886</v>
      </c>
      <c r="QT40" s="0" t="s">
        <v>884</v>
      </c>
      <c r="QU40" s="387" t="n">
        <v>0.225577771663666</v>
      </c>
      <c r="QV40" s="387" t="n">
        <v>0.226873621344566</v>
      </c>
      <c r="QW40" s="387" t="n">
        <v>0.225593701004982</v>
      </c>
      <c r="QX40" s="387" t="n">
        <v>0.221587538719177</v>
      </c>
      <c r="QY40" s="387" t="n">
        <v>0.231162548065186</v>
      </c>
      <c r="RB40" s="387" t="n">
        <v>0.171156242489815</v>
      </c>
      <c r="RC40" s="387" t="n">
        <v>0.168571293354034</v>
      </c>
      <c r="RD40" s="387" t="n">
        <v>0.15915048122406</v>
      </c>
      <c r="RE40" s="387" t="n">
        <v>0.155976414680481</v>
      </c>
      <c r="RF40" s="387" t="n">
        <v>0.155222654342651</v>
      </c>
      <c r="RG40" s="0" t="s">
        <v>248</v>
      </c>
      <c r="RJ40" s="387"/>
      <c r="RK40" s="387"/>
      <c r="RL40" s="387"/>
      <c r="RM40" s="387"/>
      <c r="RN40" s="387"/>
      <c r="RO40" s="0" t="s">
        <v>886</v>
      </c>
      <c r="RR40" s="387" t="n">
        <v>0.00662616267800331</v>
      </c>
      <c r="RS40" s="387" t="n">
        <v>0.00463791657239199</v>
      </c>
      <c r="RT40" s="387" t="n">
        <v>-0.000322927022352815</v>
      </c>
      <c r="RU40" s="387" t="n">
        <v>0.00932691898196936</v>
      </c>
      <c r="RV40" s="387" t="n">
        <v>-0.00096181791741401</v>
      </c>
      <c r="RW40" s="0" t="s">
        <v>248</v>
      </c>
      <c r="SA40" s="387"/>
      <c r="SB40" s="387"/>
      <c r="SC40" s="387"/>
      <c r="SD40" s="387"/>
      <c r="SE40" s="387"/>
      <c r="SF40" s="0" t="s">
        <v>886</v>
      </c>
      <c r="SJ40" s="387" t="n">
        <v>0.00365224317647517</v>
      </c>
      <c r="SK40" s="387" t="n">
        <v>0.00185351457912475</v>
      </c>
      <c r="SL40" s="387" t="n">
        <v>-0.00240738852880895</v>
      </c>
      <c r="SM40" s="387" t="n">
        <v>0.00778804579749703</v>
      </c>
      <c r="SN40" s="387" t="n">
        <v>-0.00230057630687952</v>
      </c>
      <c r="SO40" s="0" t="s">
        <v>248</v>
      </c>
      <c r="SQ40" s="387" t="n">
        <v>17380</v>
      </c>
      <c r="SR40" s="0" t="s">
        <v>248</v>
      </c>
      <c r="ST40" s="387"/>
      <c r="SU40" s="0" t="s">
        <v>886</v>
      </c>
      <c r="SW40" s="387" t="n">
        <v>16099.8284121592</v>
      </c>
      <c r="SX40" s="0" t="s">
        <v>248</v>
      </c>
      <c r="TA40" s="387"/>
      <c r="TB40" s="387"/>
      <c r="TC40" s="387"/>
      <c r="TD40" s="387"/>
      <c r="TE40" s="387"/>
      <c r="TF40" s="0" t="s">
        <v>886</v>
      </c>
      <c r="TJ40" s="387" t="n">
        <v>0.0991501584649086</v>
      </c>
      <c r="TK40" s="387" t="n">
        <v>0.0910836234688759</v>
      </c>
      <c r="TL40" s="387" t="n">
        <v>0.0915052071213722</v>
      </c>
      <c r="TM40" s="387" t="n">
        <v>0.107228964567184</v>
      </c>
      <c r="TN40" s="387" t="n">
        <v>0.248736917972565</v>
      </c>
      <c r="TO40" s="0" t="s">
        <v>248</v>
      </c>
      <c r="TP40" s="386"/>
      <c r="TQ40" s="386"/>
    </row>
    <row r="41" customFormat="false" ht="15.75" hidden="false" customHeight="false" outlineLevel="0" collapsed="false">
      <c r="A41" s="0" t="s">
        <v>890</v>
      </c>
      <c r="B41" s="18" t="s">
        <v>927</v>
      </c>
      <c r="C41" s="0" t="s">
        <v>928</v>
      </c>
      <c r="D41" s="387" t="n">
        <v>0.038710355758667</v>
      </c>
      <c r="E41" s="0" t="s">
        <v>102</v>
      </c>
      <c r="F41" s="387" t="n">
        <v>0.0496159195899963</v>
      </c>
      <c r="G41" s="0" t="s">
        <v>316</v>
      </c>
      <c r="H41" s="387" t="n">
        <v>0.0445238798856735</v>
      </c>
      <c r="I41" s="0" t="s">
        <v>317</v>
      </c>
      <c r="J41" s="0" t="s">
        <v>102</v>
      </c>
      <c r="K41" s="387" t="n">
        <v>0.62289035320282</v>
      </c>
      <c r="L41" s="387" t="n">
        <v>0.656231939792633</v>
      </c>
      <c r="M41" s="0" t="s">
        <v>102</v>
      </c>
      <c r="N41" s="387" t="n">
        <v>0.62289035320282</v>
      </c>
      <c r="O41" s="0" t="s">
        <v>102</v>
      </c>
      <c r="P41" s="387" t="n">
        <v>0.589354515075684</v>
      </c>
      <c r="Q41" s="0" t="s">
        <v>102</v>
      </c>
      <c r="R41" s="387" t="n">
        <v>0.669870734214783</v>
      </c>
      <c r="S41" s="0" t="s">
        <v>102</v>
      </c>
      <c r="U41" s="0" t="s">
        <v>316</v>
      </c>
      <c r="V41" s="387" t="n">
        <v>0.561414420604706</v>
      </c>
      <c r="W41" s="387" t="n">
        <v>0.598915100097656</v>
      </c>
      <c r="X41" s="0" t="s">
        <v>316</v>
      </c>
      <c r="Y41" s="387" t="n">
        <v>0.561414420604706</v>
      </c>
      <c r="Z41" s="0" t="s">
        <v>316</v>
      </c>
      <c r="AA41" s="387" t="n">
        <v>0.589356899261475</v>
      </c>
      <c r="AB41" s="0" t="s">
        <v>316</v>
      </c>
      <c r="AC41" s="387" t="n">
        <v>0.608820557594299</v>
      </c>
      <c r="AD41" s="0" t="s">
        <v>316</v>
      </c>
      <c r="AF41" s="0" t="s">
        <v>317</v>
      </c>
      <c r="AG41" s="387" t="n">
        <v>0.593227386474609</v>
      </c>
      <c r="AH41" s="387" t="n">
        <v>0.622459292411804</v>
      </c>
      <c r="AI41" s="0" t="s">
        <v>317</v>
      </c>
      <c r="AJ41" s="387" t="n">
        <v>0.593227386474609</v>
      </c>
      <c r="AK41" s="0" t="s">
        <v>317</v>
      </c>
      <c r="AL41" s="387" t="n">
        <v>0.567042946815491</v>
      </c>
      <c r="AM41" s="0" t="s">
        <v>317</v>
      </c>
      <c r="AN41" s="387" t="n">
        <v>0.623052537441254</v>
      </c>
      <c r="AO41" s="0" t="s">
        <v>317</v>
      </c>
      <c r="AP41" s="0"/>
      <c r="AQ41" s="0" t="s">
        <v>102</v>
      </c>
      <c r="AR41" s="387" t="n">
        <v>2.76997828483582</v>
      </c>
      <c r="AS41" s="0" t="s">
        <v>318</v>
      </c>
      <c r="AT41" s="387" t="n">
        <v>1.86877393722534</v>
      </c>
      <c r="AU41" s="0" t="s">
        <v>317</v>
      </c>
      <c r="AV41" s="387" t="n">
        <v>2.35054397583008</v>
      </c>
      <c r="AW41" s="0"/>
      <c r="AX41" s="387" t="n">
        <v>3.46524262428284</v>
      </c>
      <c r="AY41" s="0" t="s">
        <v>104</v>
      </c>
      <c r="AZ41" s="0"/>
      <c r="BA41" s="0" t="s">
        <v>884</v>
      </c>
      <c r="BB41" s="387" t="n">
        <v>0.00820934306830168</v>
      </c>
      <c r="BC41" s="387" t="n">
        <v>0.00736863957718015</v>
      </c>
      <c r="BD41" s="387" t="n">
        <v>0.00759958103299141</v>
      </c>
      <c r="BE41" s="387" t="n">
        <v>0.00781907513737679</v>
      </c>
      <c r="BF41" s="387" t="n">
        <v>0.00729722762480378</v>
      </c>
      <c r="BH41" s="0" t="s">
        <v>884</v>
      </c>
      <c r="BI41" s="387" t="n">
        <v>0.0101315155625343</v>
      </c>
      <c r="BJ41" s="387" t="n">
        <v>0.00970085058361292</v>
      </c>
      <c r="BK41" s="387" t="n">
        <v>0.00868091825395823</v>
      </c>
      <c r="BL41" s="387" t="n">
        <v>0.00836597662419081</v>
      </c>
      <c r="BM41" s="387" t="n">
        <v>0.00864100828766823</v>
      </c>
      <c r="BO41" s="0" t="s">
        <v>884</v>
      </c>
      <c r="BP41" s="387" t="n">
        <v>0.0102140679955482</v>
      </c>
      <c r="BQ41" s="387" t="n">
        <v>0.00919633824378252</v>
      </c>
      <c r="BR41" s="387" t="n">
        <v>0.00839217565953732</v>
      </c>
      <c r="BS41" s="387" t="n">
        <v>0.00876153260469437</v>
      </c>
      <c r="BT41" s="387" t="n">
        <v>0.00900252163410187</v>
      </c>
      <c r="BV41" s="387"/>
      <c r="BW41" s="387"/>
      <c r="BX41" s="387"/>
      <c r="BY41" s="387"/>
      <c r="BZ41" s="387"/>
      <c r="CA41" s="0" t="s">
        <v>886</v>
      </c>
      <c r="CC41" s="387"/>
      <c r="CD41" s="387"/>
      <c r="CE41" s="387"/>
      <c r="CF41" s="387"/>
      <c r="CG41" s="387"/>
      <c r="CH41" s="0" t="s">
        <v>886</v>
      </c>
      <c r="CK41" s="387" t="n">
        <v>12.3000001907349</v>
      </c>
      <c r="CL41" s="0" t="s">
        <v>887</v>
      </c>
      <c r="CO41" s="0" t="s">
        <v>884</v>
      </c>
      <c r="CP41" s="387" t="n">
        <v>0.000575770216528326</v>
      </c>
      <c r="CQ41" s="387" t="n">
        <v>0.00184385559987277</v>
      </c>
      <c r="CR41" s="387" t="n">
        <v>0.00550819560885429</v>
      </c>
      <c r="CS41" s="387" t="n">
        <v>0.00152746983803809</v>
      </c>
      <c r="CT41" s="387" t="n">
        <v>0.0142461964860559</v>
      </c>
      <c r="CV41" s="0" t="s">
        <v>884</v>
      </c>
      <c r="CW41" s="387" t="n">
        <v>0.00209999969229102</v>
      </c>
      <c r="CX41" s="387" t="n">
        <v>0.0051333331502974</v>
      </c>
      <c r="CY41" s="387" t="n">
        <v>0.00299999979324639</v>
      </c>
      <c r="CZ41" s="387" t="n">
        <v>0.00240000011399388</v>
      </c>
      <c r="DA41" s="387" t="n">
        <v>-0.00700000021606684</v>
      </c>
      <c r="DC41" s="0" t="s">
        <v>884</v>
      </c>
      <c r="DD41" s="387" t="n">
        <v>2.6309528038837E-005</v>
      </c>
      <c r="DE41" s="387" t="n">
        <v>0.00547172874212265</v>
      </c>
      <c r="DF41" s="387" t="n">
        <v>0.0018535100389272</v>
      </c>
      <c r="DG41" s="387" t="n">
        <v>0.00536527018994093</v>
      </c>
      <c r="DH41" s="387" t="n">
        <v>0.00374665716663003</v>
      </c>
      <c r="DL41" s="387" t="n">
        <v>0.781539993286133</v>
      </c>
      <c r="DM41" s="0" t="s">
        <v>888</v>
      </c>
      <c r="DP41" s="387" t="n">
        <v>0.821470031738281</v>
      </c>
      <c r="DQ41" s="0" t="s">
        <v>888</v>
      </c>
      <c r="DT41" s="387" t="n">
        <v>0.743939971923828</v>
      </c>
      <c r="DU41" s="0" t="s">
        <v>888</v>
      </c>
      <c r="DW41" s="387" t="n">
        <v>-0.0496023632586002</v>
      </c>
      <c r="DX41" s="387" t="n">
        <v>-0.054252877831459</v>
      </c>
      <c r="DY41" s="387" t="n">
        <v>-0.0522720217704773</v>
      </c>
      <c r="DZ41" s="387" t="n">
        <v>-0.020283805206418</v>
      </c>
      <c r="EA41" s="387" t="n">
        <v>-0.0183501858264208</v>
      </c>
      <c r="EB41" s="0" t="s">
        <v>104</v>
      </c>
      <c r="ED41" s="387" t="n">
        <v>-0.0496933422982693</v>
      </c>
      <c r="EE41" s="387" t="n">
        <v>-0.0543747693300247</v>
      </c>
      <c r="EF41" s="387" t="n">
        <v>-0.0524562038481236</v>
      </c>
      <c r="EG41" s="387" t="n">
        <v>-0.0206353012472391</v>
      </c>
      <c r="EH41" s="387" t="n">
        <v>-0.0199459549039602</v>
      </c>
      <c r="EI41" s="0" t="s">
        <v>248</v>
      </c>
      <c r="EK41" s="387" t="n">
        <v>0.645675718784332</v>
      </c>
      <c r="EL41" s="0" t="s">
        <v>248</v>
      </c>
      <c r="EO41" s="387" t="n">
        <v>0.0235408749431372</v>
      </c>
      <c r="EP41" s="387" t="n">
        <v>0.0280060600489378</v>
      </c>
      <c r="EQ41" s="387" t="n">
        <v>0.0287469681352377</v>
      </c>
      <c r="ER41" s="387" t="n">
        <v>0.0245330166071653</v>
      </c>
      <c r="ES41" s="387" t="n">
        <v>0.0201853327453136</v>
      </c>
      <c r="ET41" s="0" t="s">
        <v>248</v>
      </c>
      <c r="FE41" s="387" t="n">
        <v>9979610</v>
      </c>
      <c r="FF41" s="387" t="n">
        <v>9928549</v>
      </c>
      <c r="FG41" s="387" t="n">
        <v>9865548</v>
      </c>
      <c r="FH41" s="387" t="n">
        <v>9796749</v>
      </c>
      <c r="FI41" s="387" t="n">
        <v>9730146</v>
      </c>
      <c r="FJ41" s="387" t="n">
        <v>9663915</v>
      </c>
      <c r="FK41" s="387" t="n">
        <v>9604924</v>
      </c>
      <c r="FL41" s="387" t="n">
        <v>9560953</v>
      </c>
      <c r="FM41" s="387" t="n">
        <v>9527985</v>
      </c>
      <c r="FN41" s="387" t="n">
        <v>9506765</v>
      </c>
      <c r="FO41" s="387" t="n">
        <v>9490583</v>
      </c>
      <c r="FP41" s="387" t="n">
        <v>9473172</v>
      </c>
      <c r="FQ41" s="387" t="n">
        <v>9464495</v>
      </c>
      <c r="FR41" s="387" t="n">
        <v>9465997</v>
      </c>
      <c r="FS41" s="387" t="n">
        <v>9474511</v>
      </c>
      <c r="FT41" s="387" t="n">
        <v>9489616</v>
      </c>
      <c r="FU41" s="387" t="n">
        <v>9501534</v>
      </c>
      <c r="FV41" s="387" t="n">
        <v>9498264</v>
      </c>
      <c r="FW41" s="387" t="n">
        <v>9483499</v>
      </c>
      <c r="FX41" s="387" t="n">
        <v>9466856</v>
      </c>
      <c r="FY41" s="387" t="n">
        <v>9459000</v>
      </c>
      <c r="FZ41" s="387" t="n">
        <v>9449000</v>
      </c>
      <c r="GA41" s="387" t="n">
        <v>9436000</v>
      </c>
      <c r="GB41" s="387" t="n">
        <v>9420000</v>
      </c>
      <c r="GC41" s="387" t="n">
        <v>9404000</v>
      </c>
      <c r="GD41" s="387" t="n">
        <v>9386000</v>
      </c>
      <c r="GE41" s="387" t="n">
        <v>9367000</v>
      </c>
      <c r="GF41" s="387" t="n">
        <v>9347000</v>
      </c>
      <c r="GG41" s="387" t="n">
        <v>9324000</v>
      </c>
      <c r="GH41" s="387" t="n">
        <v>9299000</v>
      </c>
      <c r="GI41" s="387" t="n">
        <v>9271000</v>
      </c>
      <c r="GJ41" s="387" t="n">
        <v>9240000</v>
      </c>
      <c r="GK41" s="387" t="n">
        <v>9207000</v>
      </c>
      <c r="GL41" s="387" t="n">
        <v>9172000</v>
      </c>
      <c r="GM41" s="387" t="n">
        <v>9134000</v>
      </c>
      <c r="GN41" s="387" t="n">
        <v>9096000</v>
      </c>
      <c r="GO41" s="387" t="n">
        <v>9057000</v>
      </c>
      <c r="GP41" s="387" t="n">
        <v>9019000</v>
      </c>
      <c r="GQ41" s="387" t="n">
        <v>8981000</v>
      </c>
      <c r="GR41" s="387" t="n">
        <v>8944000</v>
      </c>
      <c r="GS41" s="387" t="n">
        <v>8907000</v>
      </c>
      <c r="GT41" s="387" t="n">
        <v>8871000</v>
      </c>
      <c r="GU41" s="387" t="n">
        <v>8837000</v>
      </c>
      <c r="GV41" s="387" t="n">
        <v>8803000</v>
      </c>
      <c r="GW41" s="387" t="n">
        <v>8770000</v>
      </c>
      <c r="GX41" s="387" t="n">
        <v>8739000</v>
      </c>
      <c r="GY41" s="387" t="n">
        <v>8709000</v>
      </c>
      <c r="GZ41" s="387" t="n">
        <v>8680000</v>
      </c>
      <c r="HA41" s="387" t="n">
        <v>8654000</v>
      </c>
      <c r="HB41" s="387" t="n">
        <v>8628000</v>
      </c>
      <c r="HC41" s="387" t="n">
        <v>8601000</v>
      </c>
      <c r="HG41" s="387" t="n">
        <v>0.00125511107034981</v>
      </c>
      <c r="HH41" s="387" t="n">
        <v>-0.000344214175129309</v>
      </c>
      <c r="HI41" s="387" t="n">
        <v>-0.00155570404604077</v>
      </c>
      <c r="HJ41" s="387" t="n">
        <v>-0.00175648473668844</v>
      </c>
      <c r="HK41" s="387" t="n">
        <v>-0.000830187054816634</v>
      </c>
      <c r="HL41" s="387" t="n">
        <v>-0.00105775345582515</v>
      </c>
      <c r="HM41" s="387" t="n">
        <v>-0.00137675425503403</v>
      </c>
      <c r="HN41" s="387" t="n">
        <v>-0.00169707299210131</v>
      </c>
      <c r="HO41" s="387" t="n">
        <v>-0.00169995788019151</v>
      </c>
      <c r="HP41" s="387" t="n">
        <v>-0.00191591330803931</v>
      </c>
      <c r="HQ41" s="387" t="n">
        <v>-0.00202634325250983</v>
      </c>
      <c r="HR41" s="387" t="n">
        <v>-0.00213743792846799</v>
      </c>
      <c r="HS41" s="387" t="n">
        <v>-0.0024637149181217</v>
      </c>
      <c r="HT41" s="387" t="n">
        <v>-0.00268485373817384</v>
      </c>
      <c r="HU41" s="387" t="n">
        <v>-0.00301561877131462</v>
      </c>
      <c r="HV41" s="387" t="n">
        <v>-0.00334936287254095</v>
      </c>
      <c r="HW41" s="387" t="n">
        <v>-0.00357782142236829</v>
      </c>
      <c r="HX41" s="387" t="n">
        <v>-0.00380869931541383</v>
      </c>
      <c r="HY41" s="387" t="n">
        <v>-0.00415165023878217</v>
      </c>
      <c r="HZ41" s="387" t="n">
        <v>-0.00416895840317011</v>
      </c>
      <c r="IA41" s="387" t="n">
        <v>-0.00429681688547134</v>
      </c>
      <c r="IB41" s="387" t="n">
        <v>-0.00420447625219822</v>
      </c>
      <c r="IC41" s="387" t="n">
        <v>-0.00422222865745425</v>
      </c>
      <c r="ID41" s="387" t="n">
        <v>-0.00412831827998161</v>
      </c>
      <c r="IE41" s="387" t="n">
        <v>-0.00414543179795146</v>
      </c>
      <c r="IF41" s="387" t="n">
        <v>-0.00404995493590832</v>
      </c>
      <c r="IG41" s="387" t="n">
        <v>-0.00384007696993649</v>
      </c>
      <c r="IH41" s="387" t="n">
        <v>-0.00385488010942936</v>
      </c>
      <c r="II41" s="387" t="n">
        <v>-0.0037557661999017</v>
      </c>
      <c r="IJ41" s="387" t="n">
        <v>-0.00354103976860642</v>
      </c>
      <c r="IK41" s="387" t="n">
        <v>-0.00343879288993776</v>
      </c>
      <c r="IL41" s="387" t="n">
        <v>-0.00333544495515525</v>
      </c>
      <c r="IM41" s="387" t="n">
        <v>-0.00299988687038422</v>
      </c>
      <c r="IN41" s="387" t="n">
        <v>-0.00300891324877739</v>
      </c>
      <c r="IO41" s="387" t="n">
        <v>-0.00313425296917558</v>
      </c>
      <c r="IP41" s="0" t="s">
        <v>889</v>
      </c>
      <c r="IU41" s="0" t="s">
        <v>889</v>
      </c>
      <c r="IV41" s="387" t="n">
        <v>0.465326168206874</v>
      </c>
      <c r="IW41" s="387" t="n">
        <v>0.465394608601346</v>
      </c>
      <c r="IX41" s="387" t="n">
        <v>0.465424185837534</v>
      </c>
      <c r="IY41" s="387" t="n">
        <v>0.465439457758514</v>
      </c>
      <c r="IZ41" s="387" t="n">
        <v>0.465480598649508</v>
      </c>
      <c r="JA41" s="387" t="n">
        <v>0.465574933902658</v>
      </c>
      <c r="JB41" s="387" t="n">
        <v>0.465728681765824</v>
      </c>
      <c r="JC41" s="387" t="n">
        <v>0.465928158795624</v>
      </c>
      <c r="JD41" s="387" t="n">
        <v>0.466151685005585</v>
      </c>
      <c r="JE41" s="387" t="n">
        <v>0.466369487455188</v>
      </c>
      <c r="JF41" s="387" t="n">
        <v>0.466559110008789</v>
      </c>
      <c r="JG41" s="387" t="n">
        <v>0.466715969223416</v>
      </c>
      <c r="JH41" s="387" t="n">
        <v>0.466845750964938</v>
      </c>
      <c r="JI41" s="387" t="n">
        <v>0.46695472789996</v>
      </c>
      <c r="JJ41" s="387" t="n">
        <v>0.467050164123151</v>
      </c>
      <c r="JK41" s="387" t="n">
        <v>0.467140763344871</v>
      </c>
      <c r="JL41" s="387" t="n">
        <v>0.467228893693224</v>
      </c>
      <c r="JM41" s="387" t="n">
        <v>0.467313253357624</v>
      </c>
      <c r="JN41" s="387" t="n">
        <v>0.467403246488393</v>
      </c>
      <c r="JO41" s="387" t="n">
        <v>0.467508284010784</v>
      </c>
      <c r="JP41" s="387" t="n">
        <v>0.467636670580376</v>
      </c>
      <c r="JQ41" s="387" t="n">
        <v>0.467790955920707</v>
      </c>
      <c r="JR41" s="387" t="n">
        <v>0.46797424237395</v>
      </c>
      <c r="JS41" s="387" t="n">
        <v>0.468192827523004</v>
      </c>
      <c r="JT41" s="387" t="n">
        <v>0.468452317054941</v>
      </c>
      <c r="JU41" s="387" t="n">
        <v>0.468757594133693</v>
      </c>
      <c r="JV41" s="387" t="n">
        <v>0.469110095916467</v>
      </c>
      <c r="JW41" s="387" t="n">
        <v>0.469509834017845</v>
      </c>
      <c r="JX41" s="387" t="n">
        <v>0.469954303217367</v>
      </c>
      <c r="JY41" s="387" t="n">
        <v>0.470439337377032</v>
      </c>
      <c r="JZ41" s="387" t="n">
        <v>0.470961620237434</v>
      </c>
      <c r="KA41" s="387" t="n">
        <v>0.471519864629311</v>
      </c>
      <c r="KB41" s="387" t="n">
        <v>0.472110235666138</v>
      </c>
      <c r="KC41" s="387" t="n">
        <v>0.472723541104339</v>
      </c>
      <c r="KD41" s="387" t="n">
        <v>0.473350890285211</v>
      </c>
      <c r="KE41" s="387" t="n">
        <v>0.473981308783565</v>
      </c>
      <c r="KH41" s="0" t="s">
        <v>889</v>
      </c>
      <c r="KI41" s="387" t="n">
        <v>0.694136321544647</v>
      </c>
      <c r="KJ41" s="387" t="n">
        <v>0.690701127052307</v>
      </c>
      <c r="KK41" s="387" t="n">
        <v>0.687169909477234</v>
      </c>
      <c r="KL41" s="387" t="n">
        <v>0.682889103889465</v>
      </c>
      <c r="KM41" s="387" t="n">
        <v>0.677628338336945</v>
      </c>
      <c r="KN41" s="387" t="n">
        <v>0.671846926212311</v>
      </c>
      <c r="KO41" s="387" t="n">
        <v>0.66620808839798</v>
      </c>
      <c r="KP41" s="387" t="n">
        <v>0.660131394863129</v>
      </c>
      <c r="KQ41" s="387" t="n">
        <v>0.654352426528931</v>
      </c>
      <c r="KR41" s="387" t="n">
        <v>0.649191856384277</v>
      </c>
      <c r="KS41" s="387" t="n">
        <v>0.645109713077545</v>
      </c>
      <c r="KT41" s="387" t="n">
        <v>0.640226304531097</v>
      </c>
      <c r="KU41" s="387" t="n">
        <v>0.636460900306702</v>
      </c>
      <c r="KV41" s="387" t="n">
        <v>0.633955359458923</v>
      </c>
      <c r="KW41" s="387" t="n">
        <v>0.632326066493988</v>
      </c>
      <c r="KX41" s="387" t="n">
        <v>0.631431341171265</v>
      </c>
      <c r="KY41" s="387" t="n">
        <v>0.631168842315674</v>
      </c>
      <c r="KZ41" s="387" t="n">
        <v>0.631693303585053</v>
      </c>
      <c r="LA41" s="387" t="n">
        <v>0.632468402385712</v>
      </c>
      <c r="LB41" s="387" t="n">
        <v>0.63345742225647</v>
      </c>
      <c r="LC41" s="387" t="n">
        <v>0.634124875068665</v>
      </c>
      <c r="LD41" s="387" t="n">
        <v>0.634095191955566</v>
      </c>
      <c r="LE41" s="387" t="n">
        <v>0.633773148059845</v>
      </c>
      <c r="LF41" s="387" t="n">
        <v>0.633225679397583</v>
      </c>
      <c r="LG41" s="387" t="n">
        <v>0.632491052150726</v>
      </c>
      <c r="LH41" s="387" t="n">
        <v>0.631525754928589</v>
      </c>
      <c r="LI41" s="387" t="n">
        <v>0.629917681217194</v>
      </c>
      <c r="LJ41" s="387" t="n">
        <v>0.628154337406158</v>
      </c>
      <c r="LK41" s="387" t="n">
        <v>0.626036584377289</v>
      </c>
      <c r="LL41" s="387" t="n">
        <v>0.623717188835144</v>
      </c>
      <c r="LM41" s="387" t="n">
        <v>0.621009290218353</v>
      </c>
      <c r="LN41" s="387" t="n">
        <v>0.617407262325287</v>
      </c>
      <c r="LO41" s="387" t="n">
        <v>0.613824903964996</v>
      </c>
      <c r="LP41" s="387" t="n">
        <v>0.609891355037689</v>
      </c>
      <c r="LQ41" s="387" t="n">
        <v>0.605702340602875</v>
      </c>
      <c r="LR41" s="387" t="n">
        <v>0.600860357284546</v>
      </c>
      <c r="LT41" s="0" t="s">
        <v>889</v>
      </c>
      <c r="LU41" s="387" t="n">
        <v>0.633090019226074</v>
      </c>
      <c r="LV41" s="387" t="n">
        <v>0.626199543476105</v>
      </c>
      <c r="LW41" s="387" t="n">
        <v>0.619633734226227</v>
      </c>
      <c r="LX41" s="387" t="n">
        <v>0.613648533821106</v>
      </c>
      <c r="LY41" s="387" t="n">
        <v>0.607786357402802</v>
      </c>
      <c r="LZ41" s="387" t="n">
        <v>0.60143780708313</v>
      </c>
      <c r="MA41" s="387" t="n">
        <v>0.594771921634674</v>
      </c>
      <c r="MB41" s="387" t="n">
        <v>0.586795270442963</v>
      </c>
      <c r="MC41" s="387" t="n">
        <v>0.57908707857132</v>
      </c>
      <c r="MD41" s="387" t="n">
        <v>0.573160350322723</v>
      </c>
      <c r="ME41" s="387" t="n">
        <v>0.569891333580017</v>
      </c>
      <c r="MF41" s="387" t="n">
        <v>0.567737817764282</v>
      </c>
      <c r="MG41" s="387" t="n">
        <v>0.567989706993103</v>
      </c>
      <c r="MH41" s="387" t="n">
        <v>0.570141553878784</v>
      </c>
      <c r="MI41" s="387" t="n">
        <v>0.572427153587341</v>
      </c>
      <c r="MJ41" s="387" t="n">
        <v>0.573832392692566</v>
      </c>
      <c r="MK41" s="387" t="n">
        <v>0.5744588971138</v>
      </c>
      <c r="ML41" s="387" t="n">
        <v>0.574454247951508</v>
      </c>
      <c r="MM41" s="387" t="n">
        <v>0.573702573776245</v>
      </c>
      <c r="MN41" s="387" t="n">
        <v>0.57313334941864</v>
      </c>
      <c r="MO41" s="387" t="n">
        <v>0.57277923822403</v>
      </c>
      <c r="MP41" s="387" t="n">
        <v>0.57215416431427</v>
      </c>
      <c r="MQ41" s="387" t="n">
        <v>0.571460247039795</v>
      </c>
      <c r="MR41" s="387" t="n">
        <v>0.570760488510132</v>
      </c>
      <c r="MS41" s="387" t="n">
        <v>0.569543838500977</v>
      </c>
      <c r="MT41" s="387" t="n">
        <v>0.567755699157715</v>
      </c>
      <c r="MU41" s="387" t="n">
        <v>0.565325200557709</v>
      </c>
      <c r="MV41" s="387" t="n">
        <v>0.56252121925354</v>
      </c>
      <c r="MW41" s="387" t="n">
        <v>0.559127569198608</v>
      </c>
      <c r="MX41" s="387" t="n">
        <v>0.554960072040558</v>
      </c>
      <c r="MY41" s="387" t="n">
        <v>0.550177395343781</v>
      </c>
      <c r="MZ41" s="387" t="n">
        <v>0.544034898281097</v>
      </c>
      <c r="NA41" s="387" t="n">
        <v>0.537327170372009</v>
      </c>
      <c r="NB41" s="387" t="n">
        <v>0.530390560626984</v>
      </c>
      <c r="NC41" s="387" t="n">
        <v>0.524223446846008</v>
      </c>
      <c r="ND41" s="387" t="n">
        <v>0.518660604953766</v>
      </c>
      <c r="NG41" s="0" t="s">
        <v>889</v>
      </c>
      <c r="NH41" s="387" t="n">
        <v>0.645628571510315</v>
      </c>
      <c r="NI41" s="387" t="n">
        <v>0.644441545009613</v>
      </c>
      <c r="NJ41" s="387" t="n">
        <v>0.642132580280304</v>
      </c>
      <c r="NK41" s="387" t="n">
        <v>0.637812077999115</v>
      </c>
      <c r="NL41" s="387" t="n">
        <v>0.631678342819214</v>
      </c>
      <c r="NM41" s="387" t="n">
        <v>0.624907493591309</v>
      </c>
      <c r="NN41" s="387" t="n">
        <v>0.618266463279724</v>
      </c>
      <c r="NO41" s="387" t="n">
        <v>0.611593902111054</v>
      </c>
      <c r="NP41" s="387" t="n">
        <v>0.605307877063751</v>
      </c>
      <c r="NQ41" s="387" t="n">
        <v>0.599106788635254</v>
      </c>
      <c r="NR41" s="387" t="n">
        <v>0.593330502510071</v>
      </c>
      <c r="NS41" s="387" t="n">
        <v>0.586100161075592</v>
      </c>
      <c r="NT41" s="387" t="n">
        <v>0.579223275184631</v>
      </c>
      <c r="NU41" s="387" t="n">
        <v>0.573573589324951</v>
      </c>
      <c r="NV41" s="387" t="n">
        <v>0.569308519363403</v>
      </c>
      <c r="NW41" s="387" t="n">
        <v>0.566929161548615</v>
      </c>
      <c r="NX41" s="387" t="n">
        <v>0.56623375415802</v>
      </c>
      <c r="NY41" s="387" t="n">
        <v>0.567394375801086</v>
      </c>
      <c r="NZ41" s="387" t="n">
        <v>0.569559514522553</v>
      </c>
      <c r="OA41" s="387" t="n">
        <v>0.572038531303406</v>
      </c>
      <c r="OB41" s="387" t="n">
        <v>0.573768675327301</v>
      </c>
      <c r="OC41" s="387" t="n">
        <v>0.574583172798157</v>
      </c>
      <c r="OD41" s="387" t="n">
        <v>0.57478654384613</v>
      </c>
      <c r="OE41" s="387" t="n">
        <v>0.574546277523041</v>
      </c>
      <c r="OF41" s="387" t="n">
        <v>0.574239730834961</v>
      </c>
      <c r="OG41" s="387" t="n">
        <v>0.574042916297913</v>
      </c>
      <c r="OH41" s="387" t="n">
        <v>0.573328852653503</v>
      </c>
      <c r="OI41" s="387" t="n">
        <v>0.572705686092377</v>
      </c>
      <c r="OJ41" s="387" t="n">
        <v>0.571850478649139</v>
      </c>
      <c r="OK41" s="387" t="n">
        <v>0.570695579051971</v>
      </c>
      <c r="OL41" s="387" t="n">
        <v>0.569058239459992</v>
      </c>
      <c r="OM41" s="387" t="n">
        <v>0.566310703754425</v>
      </c>
      <c r="ON41" s="387" t="n">
        <v>0.563479244709015</v>
      </c>
      <c r="OO41" s="387" t="n">
        <v>0.56008780002594</v>
      </c>
      <c r="OP41" s="387" t="n">
        <v>0.556212306022644</v>
      </c>
      <c r="OQ41" s="387" t="n">
        <v>0.551447510719299</v>
      </c>
      <c r="OT41" s="387" t="n">
        <v>0.708779983520508</v>
      </c>
      <c r="OU41" s="387" t="n">
        <v>0.715279998779297</v>
      </c>
      <c r="OV41" s="387" t="n">
        <v>0.721869964599609</v>
      </c>
      <c r="OW41" s="387" t="n">
        <v>0.727870025634766</v>
      </c>
      <c r="OX41" s="387" t="n">
        <v>0.732959976196289</v>
      </c>
      <c r="OY41" s="387" t="n">
        <v>0.736949996948242</v>
      </c>
      <c r="OZ41" s="387" t="n">
        <v>0.740370025634766</v>
      </c>
      <c r="PA41" s="387" t="n">
        <v>0.743580017089844</v>
      </c>
      <c r="PB41" s="387" t="n">
        <v>0.746940002441406</v>
      </c>
      <c r="PC41" s="387" t="n">
        <v>0.750609970092773</v>
      </c>
      <c r="PD41" s="387" t="n">
        <v>0.754970016479492</v>
      </c>
      <c r="PE41" s="387" t="n">
        <v>0.759560012817383</v>
      </c>
      <c r="PF41" s="387" t="n">
        <v>0.764130020141602</v>
      </c>
      <c r="PG41" s="387" t="n">
        <v>0.768290023803711</v>
      </c>
      <c r="PH41" s="387" t="n">
        <v>0.771780014038086</v>
      </c>
      <c r="PI41" s="387" t="n">
        <v>0.774609985351563</v>
      </c>
      <c r="PJ41" s="387" t="n">
        <v>0.777379989624023</v>
      </c>
      <c r="PK41" s="387" t="n">
        <v>0.781949996948242</v>
      </c>
      <c r="PL41" s="387" t="n">
        <v>0.781539993286133</v>
      </c>
      <c r="PQ41" s="387" t="n">
        <v>-0.000524472387041897</v>
      </c>
      <c r="PZ41" s="387" t="n">
        <v>0.252</v>
      </c>
      <c r="QA41" s="387" t="n">
        <v>2018</v>
      </c>
      <c r="QB41" s="0" t="s">
        <v>248</v>
      </c>
      <c r="QD41" s="387" t="n">
        <v>0</v>
      </c>
      <c r="QE41" s="387" t="n">
        <v>2018</v>
      </c>
      <c r="QF41" s="0" t="s">
        <v>248</v>
      </c>
      <c r="QH41" s="387" t="n">
        <v>0</v>
      </c>
      <c r="QI41" s="387" t="n">
        <v>2018</v>
      </c>
      <c r="QJ41" s="0" t="s">
        <v>248</v>
      </c>
      <c r="QL41" s="387" t="n">
        <v>0.004</v>
      </c>
      <c r="QM41" s="387" t="n">
        <v>2018</v>
      </c>
      <c r="QN41" s="0" t="s">
        <v>248</v>
      </c>
      <c r="QP41" s="387" t="n">
        <v>0.056</v>
      </c>
      <c r="QQ41" s="387" t="n">
        <v>2018</v>
      </c>
      <c r="QR41" s="0" t="s">
        <v>248</v>
      </c>
      <c r="QT41" s="0" t="s">
        <v>104</v>
      </c>
      <c r="QU41" s="387" t="n">
        <v>0.268317669630051</v>
      </c>
      <c r="QV41" s="387" t="n">
        <v>0.29968136548996</v>
      </c>
      <c r="QW41" s="387" t="n">
        <v>0.311657607555389</v>
      </c>
      <c r="QX41" s="387" t="n">
        <v>0.271381556987762</v>
      </c>
      <c r="QY41" s="387" t="n">
        <v>0.278210461139679</v>
      </c>
      <c r="RB41" s="387" t="n">
        <v>0.294571429491043</v>
      </c>
      <c r="RC41" s="387" t="n">
        <v>0.313481271266937</v>
      </c>
      <c r="RD41" s="387" t="n">
        <v>0.313827008008957</v>
      </c>
      <c r="RE41" s="387" t="n">
        <v>0.266973465681076</v>
      </c>
      <c r="RF41" s="387" t="n">
        <v>0.270069271326065</v>
      </c>
      <c r="RG41" s="0" t="s">
        <v>248</v>
      </c>
      <c r="RJ41" s="387" t="n">
        <v>0.0434925369918346</v>
      </c>
      <c r="RK41" s="387" t="n">
        <v>0.0361075215041637</v>
      </c>
      <c r="RL41" s="387" t="n">
        <v>0.0174835994839668</v>
      </c>
      <c r="RM41" s="387" t="n">
        <v>0.000704473059158772</v>
      </c>
      <c r="RN41" s="387" t="n">
        <v>0.0121468929573894</v>
      </c>
      <c r="RO41" s="0" t="s">
        <v>104</v>
      </c>
      <c r="RR41" s="387" t="n">
        <v>0.0434925369918346</v>
      </c>
      <c r="RS41" s="387" t="n">
        <v>0.0361075215041637</v>
      </c>
      <c r="RT41" s="387" t="n">
        <v>0.0174835994839668</v>
      </c>
      <c r="RU41" s="387" t="n">
        <v>0.000704473059158772</v>
      </c>
      <c r="RV41" s="387" t="n">
        <v>0.0121468929573894</v>
      </c>
      <c r="RW41" s="0" t="s">
        <v>248</v>
      </c>
      <c r="SA41" s="387" t="n">
        <v>0.0467360839247704</v>
      </c>
      <c r="SB41" s="387" t="n">
        <v>0.0384077988564968</v>
      </c>
      <c r="SC41" s="387" t="n">
        <v>0.0186470150947571</v>
      </c>
      <c r="SD41" s="387" t="n">
        <v>0.00239940243773162</v>
      </c>
      <c r="SE41" s="387" t="n">
        <v>0.0206215400248766</v>
      </c>
      <c r="SF41" s="0" t="s">
        <v>104</v>
      </c>
      <c r="SJ41" s="387" t="n">
        <v>0.046365462243557</v>
      </c>
      <c r="SK41" s="387" t="n">
        <v>0.0379363223910332</v>
      </c>
      <c r="SL41" s="387" t="n">
        <v>0.0179042797535658</v>
      </c>
      <c r="SM41" s="387" t="n">
        <v>0.00086612964514643</v>
      </c>
      <c r="SN41" s="387" t="n">
        <v>0.0139033775776625</v>
      </c>
      <c r="SO41" s="0" t="s">
        <v>248</v>
      </c>
      <c r="SQ41" s="387" t="n">
        <v>6290</v>
      </c>
      <c r="SR41" s="0" t="s">
        <v>248</v>
      </c>
      <c r="ST41" s="387" t="n">
        <v>6290.484375</v>
      </c>
      <c r="SU41" s="0" t="s">
        <v>104</v>
      </c>
      <c r="SW41" s="387" t="n">
        <v>6678.5090648389</v>
      </c>
      <c r="SX41" s="0" t="s">
        <v>248</v>
      </c>
      <c r="TA41" s="387" t="n">
        <v>0.21871529519558</v>
      </c>
      <c r="TB41" s="387" t="n">
        <v>0.245428487658501</v>
      </c>
      <c r="TC41" s="387" t="n">
        <v>0.259385585784912</v>
      </c>
      <c r="TD41" s="387" t="n">
        <v>0.251097768545151</v>
      </c>
      <c r="TE41" s="387" t="n">
        <v>0.259860277175903</v>
      </c>
      <c r="TF41" s="0" t="s">
        <v>104</v>
      </c>
      <c r="TJ41" s="387" t="n">
        <v>0.244878083467484</v>
      </c>
      <c r="TK41" s="387" t="n">
        <v>0.259106516838074</v>
      </c>
      <c r="TL41" s="387" t="n">
        <v>0.261370807886124</v>
      </c>
      <c r="TM41" s="387" t="n">
        <v>0.246338158845902</v>
      </c>
      <c r="TN41" s="387" t="n">
        <v>0.25012332201004</v>
      </c>
      <c r="TO41" s="0" t="s">
        <v>248</v>
      </c>
      <c r="TP41" s="386"/>
      <c r="TQ41" s="386"/>
    </row>
    <row r="42" customFormat="false" ht="15.75" hidden="false" customHeight="false" outlineLevel="0" collapsed="false">
      <c r="A42" s="0" t="s">
        <v>900</v>
      </c>
      <c r="B42" s="18" t="s">
        <v>929</v>
      </c>
      <c r="C42" s="0" t="s">
        <v>930</v>
      </c>
      <c r="D42" s="387" t="n">
        <v>0.0435316935181618</v>
      </c>
      <c r="E42" s="0" t="s">
        <v>102</v>
      </c>
      <c r="F42" s="387" t="n">
        <v>0.0446757934987545</v>
      </c>
      <c r="G42" s="0" t="s">
        <v>316</v>
      </c>
      <c r="H42" s="387" t="n">
        <v>0.0431079119443893</v>
      </c>
      <c r="I42" s="0" t="s">
        <v>317</v>
      </c>
      <c r="J42" s="0" t="s">
        <v>102</v>
      </c>
      <c r="K42" s="387" t="n">
        <v>0.619610369205475</v>
      </c>
      <c r="L42" s="387" t="n">
        <v>0.648573875427246</v>
      </c>
      <c r="M42" s="0" t="s">
        <v>102</v>
      </c>
      <c r="N42" s="387" t="n">
        <v>0.619610369205475</v>
      </c>
      <c r="O42" s="0" t="s">
        <v>102</v>
      </c>
      <c r="P42" s="387" t="n">
        <v>0.693600058555603</v>
      </c>
      <c r="Q42" s="0" t="s">
        <v>102</v>
      </c>
      <c r="R42" s="387" t="n">
        <v>0.597680151462555</v>
      </c>
      <c r="S42" s="0" t="s">
        <v>102</v>
      </c>
      <c r="U42" s="0" t="s">
        <v>316</v>
      </c>
      <c r="V42" s="387" t="n">
        <v>0.629824340343475</v>
      </c>
      <c r="W42" s="387" t="n">
        <v>0.656508147716522</v>
      </c>
      <c r="X42" s="0" t="s">
        <v>316</v>
      </c>
      <c r="Y42" s="387" t="n">
        <v>0.629824340343475</v>
      </c>
      <c r="Z42" s="0" t="s">
        <v>316</v>
      </c>
      <c r="AA42" s="387" t="n">
        <v>0.688200116157532</v>
      </c>
      <c r="AB42" s="0" t="s">
        <v>316</v>
      </c>
      <c r="AC42" s="387" t="n">
        <v>0.592338860034943</v>
      </c>
      <c r="AD42" s="0" t="s">
        <v>316</v>
      </c>
      <c r="AF42" s="0" t="s">
        <v>317</v>
      </c>
      <c r="AG42" s="387" t="n">
        <v>0.610486924648285</v>
      </c>
      <c r="AH42" s="387" t="n">
        <v>0.637964129447937</v>
      </c>
      <c r="AI42" s="0" t="s">
        <v>317</v>
      </c>
      <c r="AJ42" s="387" t="n">
        <v>0.610486924648285</v>
      </c>
      <c r="AK42" s="0" t="s">
        <v>317</v>
      </c>
      <c r="AL42" s="387" t="n">
        <v>0.686311364173889</v>
      </c>
      <c r="AM42" s="0" t="s">
        <v>317</v>
      </c>
      <c r="AN42" s="387" t="n">
        <v>0.574841916561127</v>
      </c>
      <c r="AO42" s="0" t="s">
        <v>317</v>
      </c>
      <c r="AP42" s="0"/>
      <c r="AQ42" s="0" t="s">
        <v>102</v>
      </c>
      <c r="AR42" s="387" t="n">
        <v>3.43511056900024</v>
      </c>
      <c r="AS42" s="0" t="s">
        <v>318</v>
      </c>
      <c r="AT42" s="387" t="n">
        <v>5.22008991241455</v>
      </c>
      <c r="AU42" s="0" t="s">
        <v>317</v>
      </c>
      <c r="AV42" s="387" t="n">
        <v>5.78131628036499</v>
      </c>
      <c r="AW42" s="0"/>
      <c r="AX42" s="387" t="n">
        <v>3.33422589302063</v>
      </c>
      <c r="AY42" s="0" t="s">
        <v>104</v>
      </c>
      <c r="AZ42" s="0"/>
      <c r="BA42" s="0" t="s">
        <v>102</v>
      </c>
      <c r="BB42" s="387" t="n">
        <v>0.00362677150405943</v>
      </c>
      <c r="BC42" s="387" t="n">
        <v>0.00334612769074738</v>
      </c>
      <c r="BD42" s="387" t="n">
        <v>0.00302986754104495</v>
      </c>
      <c r="BE42" s="387" t="n">
        <v>0.0020168072078377</v>
      </c>
      <c r="BF42" s="387" t="n">
        <v>0.00201676180586219</v>
      </c>
      <c r="BH42" s="0" t="s">
        <v>318</v>
      </c>
      <c r="BI42" s="387" t="n">
        <v>0.00426410930231214</v>
      </c>
      <c r="BJ42" s="387" t="n">
        <v>0.0035356308799237</v>
      </c>
      <c r="BK42" s="387" t="n">
        <v>0.00221038027666509</v>
      </c>
      <c r="BL42" s="387" t="n">
        <v>0.00191358884330839</v>
      </c>
      <c r="BM42" s="387" t="n">
        <v>0.002002241788432</v>
      </c>
      <c r="BO42" s="0" t="s">
        <v>317</v>
      </c>
      <c r="BP42" s="387" t="n">
        <v>0.00352528691291809</v>
      </c>
      <c r="BQ42" s="387" t="n">
        <v>0.002713976893574</v>
      </c>
      <c r="BR42" s="387" t="n">
        <v>0.00186927372124046</v>
      </c>
      <c r="BS42" s="387" t="n">
        <v>0.00200221687555313</v>
      </c>
      <c r="BT42" s="387" t="n">
        <v>0.00200219755060971</v>
      </c>
      <c r="BV42" s="387" t="n">
        <v>9.6441535949707</v>
      </c>
      <c r="BW42" s="387" t="n">
        <v>10.1183853149414</v>
      </c>
      <c r="BX42" s="387" t="n">
        <v>10.5732479095459</v>
      </c>
      <c r="BY42" s="387" t="n">
        <v>10.7575988769531</v>
      </c>
      <c r="BZ42" s="387" t="n">
        <v>10.8983039855957</v>
      </c>
      <c r="CA42" s="0" t="s">
        <v>316</v>
      </c>
      <c r="CC42" s="387" t="n">
        <v>9.9497880935669</v>
      </c>
      <c r="CD42" s="387" t="n">
        <v>10.3879652023315</v>
      </c>
      <c r="CE42" s="387" t="n">
        <v>10.7117433547974</v>
      </c>
      <c r="CF42" s="387" t="n">
        <v>10.8394145965576</v>
      </c>
      <c r="CG42" s="387" t="n">
        <v>10.9866371154785</v>
      </c>
      <c r="CH42" s="0" t="s">
        <v>317</v>
      </c>
      <c r="CK42" s="387" t="n">
        <v>11.8000001907349</v>
      </c>
      <c r="CL42" s="0" t="s">
        <v>887</v>
      </c>
      <c r="CO42" s="0" t="s">
        <v>102</v>
      </c>
      <c r="CP42" s="387" t="n">
        <v>-0.000424556608777493</v>
      </c>
      <c r="CQ42" s="387" t="n">
        <v>-0.00104177370667458</v>
      </c>
      <c r="CR42" s="387" t="n">
        <v>-0.00508307944983244</v>
      </c>
      <c r="CS42" s="387" t="n">
        <v>-0.00838518608361483</v>
      </c>
      <c r="CT42" s="387" t="n">
        <v>0.00854241009801626</v>
      </c>
      <c r="CV42" s="0" t="s">
        <v>318</v>
      </c>
      <c r="CW42" s="387" t="n">
        <v>-0.00216260948218405</v>
      </c>
      <c r="CX42" s="387" t="n">
        <v>-0.00377396796829999</v>
      </c>
      <c r="CY42" s="387" t="n">
        <v>-0.00658271135762334</v>
      </c>
      <c r="CZ42" s="387" t="n">
        <v>-0.00523993419483304</v>
      </c>
      <c r="DA42" s="387" t="n">
        <v>-0.00167046242859215</v>
      </c>
      <c r="DC42" s="0" t="s">
        <v>317</v>
      </c>
      <c r="DD42" s="387" t="n">
        <v>0.000644583196844906</v>
      </c>
      <c r="DE42" s="387" t="n">
        <v>0.000896354322321713</v>
      </c>
      <c r="DF42" s="387" t="n">
        <v>-0.00198267819359899</v>
      </c>
      <c r="DG42" s="387" t="n">
        <v>0.000401025172322989</v>
      </c>
      <c r="DH42" s="387" t="n">
        <v>-0.000369456771295518</v>
      </c>
      <c r="DL42" s="387" t="n">
        <v>0.686500015258789</v>
      </c>
      <c r="DM42" s="0" t="s">
        <v>888</v>
      </c>
      <c r="DP42" s="387" t="n">
        <v>0.727669982910156</v>
      </c>
      <c r="DQ42" s="0" t="s">
        <v>888</v>
      </c>
      <c r="DT42" s="387" t="n">
        <v>0.644260025024414</v>
      </c>
      <c r="DU42" s="0" t="s">
        <v>888</v>
      </c>
      <c r="DW42" s="387" t="n">
        <v>0.0147603638470173</v>
      </c>
      <c r="DX42" s="387" t="n">
        <v>0.00757988402619958</v>
      </c>
      <c r="DY42" s="387" t="n">
        <v>0.00515468139201403</v>
      </c>
      <c r="DZ42" s="387" t="n">
        <v>0.00620748708024621</v>
      </c>
      <c r="EA42" s="387" t="n">
        <v>0.0070375045761466</v>
      </c>
      <c r="EB42" s="0" t="s">
        <v>104</v>
      </c>
      <c r="ED42" s="387" t="n">
        <v>0.0115590831264853</v>
      </c>
      <c r="EE42" s="387" t="n">
        <v>0.00651965569704771</v>
      </c>
      <c r="EF42" s="387" t="n">
        <v>0.00344388256780803</v>
      </c>
      <c r="EG42" s="387" t="n">
        <v>0.00443538604304194</v>
      </c>
      <c r="EH42" s="387" t="n">
        <v>0.00345648545771837</v>
      </c>
      <c r="EI42" s="0" t="s">
        <v>248</v>
      </c>
      <c r="EK42" s="387"/>
      <c r="EL42" s="0" t="s">
        <v>886</v>
      </c>
      <c r="EO42" s="387" t="n">
        <v>0.120013378560543</v>
      </c>
      <c r="EP42" s="387" t="n">
        <v>0.0901069641113281</v>
      </c>
      <c r="EQ42" s="387" t="n">
        <v>0.0384576208889484</v>
      </c>
      <c r="ER42" s="387" t="n">
        <v>-0.0255916491150856</v>
      </c>
      <c r="ES42" s="387" t="n">
        <v>-0.0543346703052521</v>
      </c>
      <c r="ET42" s="0" t="s">
        <v>248</v>
      </c>
      <c r="FE42" s="387" t="n">
        <v>10251250</v>
      </c>
      <c r="FF42" s="387" t="n">
        <v>10286570</v>
      </c>
      <c r="FG42" s="387" t="n">
        <v>10332785</v>
      </c>
      <c r="FH42" s="387" t="n">
        <v>10376133</v>
      </c>
      <c r="FI42" s="387" t="n">
        <v>10421137</v>
      </c>
      <c r="FJ42" s="387" t="n">
        <v>10478617</v>
      </c>
      <c r="FK42" s="387" t="n">
        <v>10547958</v>
      </c>
      <c r="FL42" s="387" t="n">
        <v>10625700</v>
      </c>
      <c r="FM42" s="387" t="n">
        <v>10709973</v>
      </c>
      <c r="FN42" s="387" t="n">
        <v>10796493</v>
      </c>
      <c r="FO42" s="387" t="n">
        <v>10895586</v>
      </c>
      <c r="FP42" s="387" t="n">
        <v>11038264</v>
      </c>
      <c r="FQ42" s="387" t="n">
        <v>11106932</v>
      </c>
      <c r="FR42" s="387" t="n">
        <v>11159407</v>
      </c>
      <c r="FS42" s="387" t="n">
        <v>11209057</v>
      </c>
      <c r="FT42" s="387" t="n">
        <v>11274196</v>
      </c>
      <c r="FU42" s="387" t="n">
        <v>11331422</v>
      </c>
      <c r="FV42" s="387" t="n">
        <v>11375158</v>
      </c>
      <c r="FW42" s="387" t="n">
        <v>11427054</v>
      </c>
      <c r="FX42" s="387" t="n">
        <v>11484055</v>
      </c>
      <c r="FY42" s="387" t="n">
        <v>11525000</v>
      </c>
      <c r="FZ42" s="387" t="n">
        <v>11560000</v>
      </c>
      <c r="GA42" s="387" t="n">
        <v>11592000</v>
      </c>
      <c r="GB42" s="387" t="n">
        <v>11622000</v>
      </c>
      <c r="GC42" s="387" t="n">
        <v>11650000</v>
      </c>
      <c r="GD42" s="387" t="n">
        <v>11680000</v>
      </c>
      <c r="GE42" s="387" t="n">
        <v>11709000</v>
      </c>
      <c r="GF42" s="387" t="n">
        <v>11738000</v>
      </c>
      <c r="GG42" s="387" t="n">
        <v>11765000</v>
      </c>
      <c r="GH42" s="387" t="n">
        <v>11791000</v>
      </c>
      <c r="GI42" s="387" t="n">
        <v>11815000</v>
      </c>
      <c r="GJ42" s="387" t="n">
        <v>11838000</v>
      </c>
      <c r="GK42" s="387" t="n">
        <v>11858000</v>
      </c>
      <c r="GL42" s="387" t="n">
        <v>11878000</v>
      </c>
      <c r="GM42" s="387" t="n">
        <v>11896000</v>
      </c>
      <c r="GN42" s="387" t="n">
        <v>11914000</v>
      </c>
      <c r="GO42" s="387" t="n">
        <v>11930000</v>
      </c>
      <c r="GP42" s="387" t="n">
        <v>11946000</v>
      </c>
      <c r="GQ42" s="387" t="n">
        <v>11961000</v>
      </c>
      <c r="GR42" s="387" t="n">
        <v>11975000</v>
      </c>
      <c r="GS42" s="387" t="n">
        <v>11988000</v>
      </c>
      <c r="GT42" s="387" t="n">
        <v>12000000</v>
      </c>
      <c r="GU42" s="387" t="n">
        <v>12011000</v>
      </c>
      <c r="GV42" s="387" t="n">
        <v>12022000</v>
      </c>
      <c r="GW42" s="387" t="n">
        <v>12031000</v>
      </c>
      <c r="GX42" s="387" t="n">
        <v>12039000</v>
      </c>
      <c r="GY42" s="387" t="n">
        <v>12046000</v>
      </c>
      <c r="GZ42" s="387" t="n">
        <v>12053000</v>
      </c>
      <c r="HA42" s="387" t="n">
        <v>12059000</v>
      </c>
      <c r="HB42" s="387" t="n">
        <v>12064000</v>
      </c>
      <c r="HC42" s="387" t="n">
        <v>12067000</v>
      </c>
      <c r="HG42" s="387" t="n">
        <v>0.00506300013512373</v>
      </c>
      <c r="HH42" s="387" t="n">
        <v>0.00385228008963168</v>
      </c>
      <c r="HI42" s="387" t="n">
        <v>0.00455184699967504</v>
      </c>
      <c r="HJ42" s="387" t="n">
        <v>0.00497584976255894</v>
      </c>
      <c r="HK42" s="387" t="n">
        <v>0.00355903734453023</v>
      </c>
      <c r="HL42" s="387" t="n">
        <v>0.0030322743114084</v>
      </c>
      <c r="HM42" s="387" t="n">
        <v>0.00276434188708663</v>
      </c>
      <c r="HN42" s="387" t="n">
        <v>0.00258464855141938</v>
      </c>
      <c r="HO42" s="387" t="n">
        <v>0.0024063263554126</v>
      </c>
      <c r="HP42" s="387" t="n">
        <v>0.0025717974640429</v>
      </c>
      <c r="HQ42" s="387" t="n">
        <v>0.00247979955747724</v>
      </c>
      <c r="HR42" s="387" t="n">
        <v>0.00247366516850889</v>
      </c>
      <c r="HS42" s="387" t="n">
        <v>0.00229758000932634</v>
      </c>
      <c r="HT42" s="387" t="n">
        <v>0.00220750644803047</v>
      </c>
      <c r="HU42" s="387" t="n">
        <v>0.00203338195569813</v>
      </c>
      <c r="HV42" s="387" t="n">
        <v>0.00194478558842093</v>
      </c>
      <c r="HW42" s="387" t="n">
        <v>0.0016880490584299</v>
      </c>
      <c r="HX42" s="387" t="n">
        <v>0.00168520433362573</v>
      </c>
      <c r="HY42" s="387" t="n">
        <v>0.00151425960939378</v>
      </c>
      <c r="HZ42" s="387" t="n">
        <v>0.00151197006925941</v>
      </c>
      <c r="IA42" s="387" t="n">
        <v>0.00134205690119416</v>
      </c>
      <c r="IB42" s="387" t="n">
        <v>0.00134025816805661</v>
      </c>
      <c r="IC42" s="387" t="n">
        <v>0.00125486275646836</v>
      </c>
      <c r="ID42" s="387" t="n">
        <v>0.00116978620644659</v>
      </c>
      <c r="IE42" s="387" t="n">
        <v>0.00108500616624951</v>
      </c>
      <c r="IF42" s="387" t="n">
        <v>0.00100050028413534</v>
      </c>
      <c r="IG42" s="387" t="n">
        <v>0.000916246790438891</v>
      </c>
      <c r="IH42" s="387" t="n">
        <v>0.000915408018045127</v>
      </c>
      <c r="II42" s="387" t="n">
        <v>0.000748347432818264</v>
      </c>
      <c r="IJ42" s="387" t="n">
        <v>0.000664727878756821</v>
      </c>
      <c r="IK42" s="387" t="n">
        <v>0.000581274682190269</v>
      </c>
      <c r="IL42" s="387" t="n">
        <v>0.000580936961341649</v>
      </c>
      <c r="IM42" s="387" t="n">
        <v>0.000497677538078278</v>
      </c>
      <c r="IN42" s="387" t="n">
        <v>0.000414542155340314</v>
      </c>
      <c r="IO42" s="387" t="n">
        <v>0.000248642812948674</v>
      </c>
      <c r="IP42" s="0" t="s">
        <v>889</v>
      </c>
      <c r="IU42" s="0" t="s">
        <v>889</v>
      </c>
      <c r="IV42" s="387" t="n">
        <v>0.491554563896608</v>
      </c>
      <c r="IW42" s="387" t="n">
        <v>0.492213375828434</v>
      </c>
      <c r="IX42" s="387" t="n">
        <v>0.493093545288899</v>
      </c>
      <c r="IY42" s="387" t="n">
        <v>0.49406680612915</v>
      </c>
      <c r="IZ42" s="387" t="n">
        <v>0.494957764430955</v>
      </c>
      <c r="JA42" s="387" t="n">
        <v>0.495644980817311</v>
      </c>
      <c r="JB42" s="387" t="n">
        <v>0.496087543566063</v>
      </c>
      <c r="JC42" s="387" t="n">
        <v>0.496327220919354</v>
      </c>
      <c r="JD42" s="387" t="n">
        <v>0.496426141511531</v>
      </c>
      <c r="JE42" s="387" t="n">
        <v>0.496481976920759</v>
      </c>
      <c r="JF42" s="387" t="n">
        <v>0.496564914258089</v>
      </c>
      <c r="JG42" s="387" t="n">
        <v>0.496687933234707</v>
      </c>
      <c r="JH42" s="387" t="n">
        <v>0.496829601913426</v>
      </c>
      <c r="JI42" s="387" t="n">
        <v>0.496981118920254</v>
      </c>
      <c r="JJ42" s="387" t="n">
        <v>0.49712512194781</v>
      </c>
      <c r="JK42" s="387" t="n">
        <v>0.497250152493949</v>
      </c>
      <c r="JL42" s="387" t="n">
        <v>0.497357400903582</v>
      </c>
      <c r="JM42" s="387" t="n">
        <v>0.497455736557533</v>
      </c>
      <c r="JN42" s="387" t="n">
        <v>0.49754397609524</v>
      </c>
      <c r="JO42" s="387" t="n">
        <v>0.497621433910684</v>
      </c>
      <c r="JP42" s="387" t="n">
        <v>0.497689973421162</v>
      </c>
      <c r="JQ42" s="387" t="n">
        <v>0.497748203144298</v>
      </c>
      <c r="JR42" s="387" t="n">
        <v>0.497797310467314</v>
      </c>
      <c r="JS42" s="387" t="n">
        <v>0.497839059781476</v>
      </c>
      <c r="JT42" s="387" t="n">
        <v>0.497876353731039</v>
      </c>
      <c r="JU42" s="387" t="n">
        <v>0.497910421705742</v>
      </c>
      <c r="JV42" s="387" t="n">
        <v>0.497943229085431</v>
      </c>
      <c r="JW42" s="387" t="n">
        <v>0.497972765843283</v>
      </c>
      <c r="JX42" s="387" t="n">
        <v>0.498001337319314</v>
      </c>
      <c r="JY42" s="387" t="n">
        <v>0.498027420088525</v>
      </c>
      <c r="JZ42" s="387" t="n">
        <v>0.498049733858437</v>
      </c>
      <c r="KA42" s="387" t="n">
        <v>0.498069862436396</v>
      </c>
      <c r="KB42" s="387" t="n">
        <v>0.498087128234227</v>
      </c>
      <c r="KC42" s="387" t="n">
        <v>0.49810233090026</v>
      </c>
      <c r="KD42" s="387" t="n">
        <v>0.498116271769288</v>
      </c>
      <c r="KE42" s="387" t="n">
        <v>0.498129045725355</v>
      </c>
      <c r="KH42" s="0" t="s">
        <v>889</v>
      </c>
      <c r="KI42" s="387" t="n">
        <v>0.648535370826721</v>
      </c>
      <c r="KJ42" s="387" t="n">
        <v>0.646114408969879</v>
      </c>
      <c r="KK42" s="387" t="n">
        <v>0.643794417381287</v>
      </c>
      <c r="KL42" s="387" t="n">
        <v>0.641558349132538</v>
      </c>
      <c r="KM42" s="387" t="n">
        <v>0.639352321624756</v>
      </c>
      <c r="KN42" s="387" t="n">
        <v>0.63713663816452</v>
      </c>
      <c r="KO42" s="387" t="n">
        <v>0.634688556194305</v>
      </c>
      <c r="KP42" s="387" t="n">
        <v>0.632160127162933</v>
      </c>
      <c r="KQ42" s="387" t="n">
        <v>0.629581809043884</v>
      </c>
      <c r="KR42" s="387" t="n">
        <v>0.627124488353729</v>
      </c>
      <c r="KS42" s="387" t="n">
        <v>0.624486327171326</v>
      </c>
      <c r="KT42" s="387" t="n">
        <v>0.621658563613892</v>
      </c>
      <c r="KU42" s="387" t="n">
        <v>0.61884480714798</v>
      </c>
      <c r="KV42" s="387" t="n">
        <v>0.616234600543976</v>
      </c>
      <c r="KW42" s="387" t="n">
        <v>0.61351877450943</v>
      </c>
      <c r="KX42" s="387" t="n">
        <v>0.610749065876007</v>
      </c>
      <c r="KY42" s="387" t="n">
        <v>0.608210861682892</v>
      </c>
      <c r="KZ42" s="387" t="n">
        <v>0.605751395225525</v>
      </c>
      <c r="LA42" s="387" t="n">
        <v>0.603300213813782</v>
      </c>
      <c r="LB42" s="387" t="n">
        <v>0.600958287715912</v>
      </c>
      <c r="LC42" s="387" t="n">
        <v>0.59862345457077</v>
      </c>
      <c r="LD42" s="387" t="n">
        <v>0.596814751625061</v>
      </c>
      <c r="LE42" s="387" t="n">
        <v>0.595094621181488</v>
      </c>
      <c r="LF42" s="387" t="n">
        <v>0.593428671360016</v>
      </c>
      <c r="LG42" s="387" t="n">
        <v>0.591816306114197</v>
      </c>
      <c r="LH42" s="387" t="n">
        <v>0.590090095996857</v>
      </c>
      <c r="LI42" s="387" t="n">
        <v>0.588750004768372</v>
      </c>
      <c r="LJ42" s="387" t="n">
        <v>0.587461471557617</v>
      </c>
      <c r="LK42" s="387" t="n">
        <v>0.586092174053192</v>
      </c>
      <c r="LL42" s="387" t="n">
        <v>0.584739446640015</v>
      </c>
      <c r="LM42" s="387" t="n">
        <v>0.583187997341156</v>
      </c>
      <c r="LN42" s="387" t="n">
        <v>0.582018911838532</v>
      </c>
      <c r="LO42" s="387" t="n">
        <v>0.580768287181854</v>
      </c>
      <c r="LP42" s="387" t="n">
        <v>0.579484224319458</v>
      </c>
      <c r="LQ42" s="387" t="n">
        <v>0.578166425228119</v>
      </c>
      <c r="LR42" s="387" t="n">
        <v>0.576779663562775</v>
      </c>
      <c r="LT42" s="0" t="s">
        <v>889</v>
      </c>
      <c r="LU42" s="387" t="n">
        <v>0.589662730693817</v>
      </c>
      <c r="LV42" s="387" t="n">
        <v>0.586606979370117</v>
      </c>
      <c r="LW42" s="387" t="n">
        <v>0.583371579647064</v>
      </c>
      <c r="LX42" s="387" t="n">
        <v>0.580053687095642</v>
      </c>
      <c r="LY42" s="387" t="n">
        <v>0.576783716678619</v>
      </c>
      <c r="LZ42" s="387" t="n">
        <v>0.573622584342957</v>
      </c>
      <c r="MA42" s="387" t="n">
        <v>0.570328712463379</v>
      </c>
      <c r="MB42" s="387" t="n">
        <v>0.567115247249603</v>
      </c>
      <c r="MC42" s="387" t="n">
        <v>0.563844442367554</v>
      </c>
      <c r="MD42" s="387" t="n">
        <v>0.560944199562073</v>
      </c>
      <c r="ME42" s="387" t="n">
        <v>0.558133542537689</v>
      </c>
      <c r="MF42" s="387" t="n">
        <v>0.555470168590546</v>
      </c>
      <c r="MG42" s="387" t="n">
        <v>0.55307549238205</v>
      </c>
      <c r="MH42" s="387" t="n">
        <v>0.55104124546051</v>
      </c>
      <c r="MI42" s="387" t="n">
        <v>0.54897803068161</v>
      </c>
      <c r="MJ42" s="387" t="n">
        <v>0.546847224235535</v>
      </c>
      <c r="MK42" s="387" t="n">
        <v>0.545024514198303</v>
      </c>
      <c r="ML42" s="387" t="n">
        <v>0.543177604675293</v>
      </c>
      <c r="MM42" s="387" t="n">
        <v>0.541421115398407</v>
      </c>
      <c r="MN42" s="387" t="n">
        <v>0.539593160152435</v>
      </c>
      <c r="MO42" s="387" t="n">
        <v>0.537854611873627</v>
      </c>
      <c r="MP42" s="387" t="n">
        <v>0.536546528339386</v>
      </c>
      <c r="MQ42" s="387" t="n">
        <v>0.535158216953278</v>
      </c>
      <c r="MR42" s="387" t="n">
        <v>0.533818244934082</v>
      </c>
      <c r="MS42" s="387" t="n">
        <v>0.532359063625336</v>
      </c>
      <c r="MT42" s="387" t="n">
        <v>0.530697345733643</v>
      </c>
      <c r="MU42" s="387" t="n">
        <v>0.529416680335999</v>
      </c>
      <c r="MV42" s="387" t="n">
        <v>0.527932703495026</v>
      </c>
      <c r="MW42" s="387" t="n">
        <v>0.526368319988251</v>
      </c>
      <c r="MX42" s="387" t="n">
        <v>0.524810910224915</v>
      </c>
      <c r="MY42" s="387" t="n">
        <v>0.523133158683777</v>
      </c>
      <c r="MZ42" s="387" t="n">
        <v>0.521915972232819</v>
      </c>
      <c r="NA42" s="387" t="n">
        <v>0.520700216293335</v>
      </c>
      <c r="NB42" s="387" t="n">
        <v>0.519528985023499</v>
      </c>
      <c r="NC42" s="387" t="n">
        <v>0.518236100673676</v>
      </c>
      <c r="ND42" s="387" t="n">
        <v>0.51686418056488</v>
      </c>
      <c r="NG42" s="0" t="s">
        <v>889</v>
      </c>
      <c r="NH42" s="387" t="n">
        <v>0.592670977115631</v>
      </c>
      <c r="NI42" s="387" t="n">
        <v>0.590716123580933</v>
      </c>
      <c r="NJ42" s="387" t="n">
        <v>0.588668286800385</v>
      </c>
      <c r="NK42" s="387" t="n">
        <v>0.586523175239563</v>
      </c>
      <c r="NL42" s="387" t="n">
        <v>0.584256231784821</v>
      </c>
      <c r="NM42" s="387" t="n">
        <v>0.58186548948288</v>
      </c>
      <c r="NN42" s="387" t="n">
        <v>0.578979253768921</v>
      </c>
      <c r="NO42" s="387" t="n">
        <v>0.57582813501358</v>
      </c>
      <c r="NP42" s="387" t="n">
        <v>0.572620868682861</v>
      </c>
      <c r="NQ42" s="387" t="n">
        <v>0.569613754749298</v>
      </c>
      <c r="NR42" s="387" t="n">
        <v>0.566609561443329</v>
      </c>
      <c r="NS42" s="387" t="n">
        <v>0.56341278553009</v>
      </c>
      <c r="NT42" s="387" t="n">
        <v>0.560487329959869</v>
      </c>
      <c r="NU42" s="387" t="n">
        <v>0.557926058769226</v>
      </c>
      <c r="NV42" s="387" t="n">
        <v>0.555338799953461</v>
      </c>
      <c r="NW42" s="387" t="n">
        <v>0.552941203117371</v>
      </c>
      <c r="NX42" s="387" t="n">
        <v>0.550768733024597</v>
      </c>
      <c r="NY42" s="387" t="n">
        <v>0.548743486404419</v>
      </c>
      <c r="NZ42" s="387" t="n">
        <v>0.546977579593658</v>
      </c>
      <c r="OA42" s="387" t="n">
        <v>0.545141220092773</v>
      </c>
      <c r="OB42" s="387" t="n">
        <v>0.543394327163696</v>
      </c>
      <c r="OC42" s="387" t="n">
        <v>0.541911125183106</v>
      </c>
      <c r="OD42" s="387" t="n">
        <v>0.540431916713715</v>
      </c>
      <c r="OE42" s="387" t="n">
        <v>0.538918137550354</v>
      </c>
      <c r="OF42" s="387" t="n">
        <v>0.537536561489105</v>
      </c>
      <c r="OG42" s="387" t="n">
        <v>0.53611946105957</v>
      </c>
      <c r="OH42" s="387" t="n">
        <v>0.535000026226044</v>
      </c>
      <c r="OI42" s="387" t="n">
        <v>0.533927261829376</v>
      </c>
      <c r="OJ42" s="387" t="n">
        <v>0.532939612865448</v>
      </c>
      <c r="OK42" s="387" t="n">
        <v>0.531959116458893</v>
      </c>
      <c r="OL42" s="387" t="n">
        <v>0.530608832836151</v>
      </c>
      <c r="OM42" s="387" t="n">
        <v>0.529636383056641</v>
      </c>
      <c r="ON42" s="387" t="n">
        <v>0.528416156768799</v>
      </c>
      <c r="OO42" s="387" t="n">
        <v>0.527323961257935</v>
      </c>
      <c r="OP42" s="387" t="n">
        <v>0.526027858257294</v>
      </c>
      <c r="OQ42" s="387" t="n">
        <v>0.524819731712341</v>
      </c>
      <c r="OT42" s="387" t="n">
        <v>0.635379981994629</v>
      </c>
      <c r="OU42" s="387" t="n">
        <v>0.639329986572266</v>
      </c>
      <c r="OV42" s="387" t="n">
        <v>0.640449981689453</v>
      </c>
      <c r="OW42" s="387" t="n">
        <v>0.650660018920898</v>
      </c>
      <c r="OX42" s="387" t="n">
        <v>0.666589965820313</v>
      </c>
      <c r="OY42" s="387" t="n">
        <v>0.665380020141602</v>
      </c>
      <c r="OZ42" s="387" t="n">
        <v>0.672099990844727</v>
      </c>
      <c r="PA42" s="387" t="n">
        <v>0.671999969482422</v>
      </c>
      <c r="PB42" s="387" t="n">
        <v>0.669390029907227</v>
      </c>
      <c r="PC42" s="387" t="n">
        <v>0.676490020751953</v>
      </c>
      <c r="PD42" s="387" t="n">
        <v>0.666230010986328</v>
      </c>
      <c r="PE42" s="387" t="n">
        <v>0.667919998168945</v>
      </c>
      <c r="PF42" s="387" t="n">
        <v>0.674390029907227</v>
      </c>
      <c r="PG42" s="387" t="n">
        <v>0.677170028686523</v>
      </c>
      <c r="PH42" s="387" t="n">
        <v>0.676780014038086</v>
      </c>
      <c r="PI42" s="387" t="n">
        <v>0.677300033569336</v>
      </c>
      <c r="PJ42" s="387" t="n">
        <v>0.680589981079102</v>
      </c>
      <c r="PK42" s="387" t="n">
        <v>0.686259994506836</v>
      </c>
      <c r="PL42" s="387" t="n">
        <v>0.686500015258789</v>
      </c>
      <c r="PQ42" s="387" t="n">
        <v>0.000349690759321675</v>
      </c>
      <c r="PZ42" s="387" t="n">
        <v>0.274</v>
      </c>
      <c r="QA42" s="387" t="n">
        <v>2017</v>
      </c>
      <c r="QB42" s="0" t="s">
        <v>248</v>
      </c>
      <c r="QD42" s="387" t="n">
        <v>0.001</v>
      </c>
      <c r="QE42" s="387" t="n">
        <v>2017</v>
      </c>
      <c r="QF42" s="0" t="s">
        <v>248</v>
      </c>
      <c r="QH42" s="387" t="n">
        <v>0.002</v>
      </c>
      <c r="QI42" s="387" t="n">
        <v>2017</v>
      </c>
      <c r="QJ42" s="0" t="s">
        <v>248</v>
      </c>
      <c r="QL42" s="387" t="n">
        <v>0.003</v>
      </c>
      <c r="QM42" s="387" t="n">
        <v>2017</v>
      </c>
      <c r="QN42" s="0" t="s">
        <v>248</v>
      </c>
      <c r="QP42" s="387" t="n">
        <v>0.164</v>
      </c>
      <c r="QQ42" s="387" t="n">
        <v>2017</v>
      </c>
      <c r="QR42" s="0" t="s">
        <v>248</v>
      </c>
      <c r="QT42" s="0" t="s">
        <v>104</v>
      </c>
      <c r="QU42" s="387" t="n">
        <v>0.224646866321564</v>
      </c>
      <c r="QV42" s="387" t="n">
        <v>0.22806641459465</v>
      </c>
      <c r="QW42" s="387" t="n">
        <v>0.228763520717621</v>
      </c>
      <c r="QX42" s="387" t="n">
        <v>0.235927909612656</v>
      </c>
      <c r="QY42" s="387" t="n">
        <v>0.243043482303619</v>
      </c>
      <c r="RB42" s="387" t="n">
        <v>0.226361930370331</v>
      </c>
      <c r="RC42" s="387" t="n">
        <v>0.230116054415703</v>
      </c>
      <c r="RD42" s="387" t="n">
        <v>0.230499088764191</v>
      </c>
      <c r="RE42" s="387" t="n">
        <v>0.234849780797958</v>
      </c>
      <c r="RF42" s="387" t="n">
        <v>0.241644904017448</v>
      </c>
      <c r="RG42" s="0" t="s">
        <v>248</v>
      </c>
      <c r="RJ42" s="387" t="n">
        <v>0.0166671071201563</v>
      </c>
      <c r="RK42" s="387" t="n">
        <v>0.0149048017337918</v>
      </c>
      <c r="RL42" s="387" t="n">
        <v>0.015526088885963</v>
      </c>
      <c r="RM42" s="387" t="n">
        <v>0.0165217146277428</v>
      </c>
      <c r="RN42" s="387" t="n">
        <v>0.0135595519095659</v>
      </c>
      <c r="RO42" s="0" t="s">
        <v>104</v>
      </c>
      <c r="RR42" s="387" t="n">
        <v>0.0167364310473204</v>
      </c>
      <c r="RS42" s="387" t="n">
        <v>0.014997293241322</v>
      </c>
      <c r="RT42" s="387" t="n">
        <v>0.0156650338321924</v>
      </c>
      <c r="RU42" s="387" t="n">
        <v>0.0167995691299438</v>
      </c>
      <c r="RV42" s="387" t="n">
        <v>0.0172878950834274</v>
      </c>
      <c r="RW42" s="0" t="s">
        <v>248</v>
      </c>
      <c r="SA42" s="387" t="n">
        <v>0.0108811557292938</v>
      </c>
      <c r="SB42" s="387" t="n">
        <v>0.00844764523208141</v>
      </c>
      <c r="SC42" s="387" t="n">
        <v>0.00937887653708458</v>
      </c>
      <c r="SD42" s="387" t="n">
        <v>0.0117274485528469</v>
      </c>
      <c r="SE42" s="387" t="n">
        <v>0.00939237605780363</v>
      </c>
      <c r="SF42" s="0" t="s">
        <v>104</v>
      </c>
      <c r="SJ42" s="387" t="n">
        <v>0.0109371766448021</v>
      </c>
      <c r="SK42" s="387" t="n">
        <v>0.00852239970117807</v>
      </c>
      <c r="SL42" s="387" t="n">
        <v>0.00949121452867985</v>
      </c>
      <c r="SM42" s="387" t="n">
        <v>0.011952081695199</v>
      </c>
      <c r="SN42" s="387" t="n">
        <v>0.0123120453208685</v>
      </c>
      <c r="SO42" s="0" t="s">
        <v>248</v>
      </c>
      <c r="SQ42" s="387" t="n">
        <v>48030</v>
      </c>
      <c r="SR42" s="0" t="s">
        <v>248</v>
      </c>
      <c r="ST42" s="387" t="n">
        <v>42849.05078125</v>
      </c>
      <c r="SU42" s="0" t="s">
        <v>104</v>
      </c>
      <c r="SW42" s="387" t="n">
        <v>47618.2982067854</v>
      </c>
      <c r="SX42" s="0" t="s">
        <v>248</v>
      </c>
      <c r="TA42" s="387" t="n">
        <v>0.239407226443291</v>
      </c>
      <c r="TB42" s="387" t="n">
        <v>0.235646307468414</v>
      </c>
      <c r="TC42" s="387" t="n">
        <v>0.233918204903603</v>
      </c>
      <c r="TD42" s="387" t="n">
        <v>0.242135390639305</v>
      </c>
      <c r="TE42" s="387" t="n">
        <v>0.250080972909927</v>
      </c>
      <c r="TF42" s="0" t="s">
        <v>104</v>
      </c>
      <c r="TJ42" s="387" t="n">
        <v>0.238129377365112</v>
      </c>
      <c r="TK42" s="387" t="n">
        <v>0.236635699868202</v>
      </c>
      <c r="TL42" s="387" t="n">
        <v>0.233942970633507</v>
      </c>
      <c r="TM42" s="387" t="n">
        <v>0.239285171031952</v>
      </c>
      <c r="TN42" s="387" t="n">
        <v>0.245101392269135</v>
      </c>
      <c r="TO42" s="0" t="s">
        <v>248</v>
      </c>
      <c r="TP42" s="386"/>
      <c r="TQ42" s="386"/>
    </row>
    <row r="43" customFormat="false" ht="15.75" hidden="false" customHeight="false" outlineLevel="0" collapsed="false">
      <c r="A43" s="0" t="s">
        <v>890</v>
      </c>
      <c r="B43" s="18" t="s">
        <v>931</v>
      </c>
      <c r="C43" s="0" t="s">
        <v>932</v>
      </c>
      <c r="D43" s="387" t="n">
        <v>0.0497164763510227</v>
      </c>
      <c r="E43" s="0" t="s">
        <v>102</v>
      </c>
      <c r="F43" s="387" t="n">
        <v>0.0499333329498768</v>
      </c>
      <c r="G43" s="0" t="s">
        <v>316</v>
      </c>
      <c r="H43" s="387" t="n">
        <v>0.0505802556872368</v>
      </c>
      <c r="I43" s="0" t="s">
        <v>317</v>
      </c>
      <c r="J43" s="0" t="s">
        <v>884</v>
      </c>
      <c r="K43" s="387" t="n">
        <v>0.457840174436569</v>
      </c>
      <c r="L43" s="387"/>
      <c r="M43" s="0" t="s">
        <v>885</v>
      </c>
      <c r="N43" s="387"/>
      <c r="O43" s="0" t="s">
        <v>885</v>
      </c>
      <c r="P43" s="387"/>
      <c r="Q43" s="0" t="s">
        <v>885</v>
      </c>
      <c r="R43" s="387"/>
      <c r="S43" s="0" t="s">
        <v>885</v>
      </c>
      <c r="U43" s="0" t="s">
        <v>884</v>
      </c>
      <c r="V43" s="387" t="n">
        <v>0.488626480102539</v>
      </c>
      <c r="W43" s="387"/>
      <c r="X43" s="0" t="s">
        <v>885</v>
      </c>
      <c r="Y43" s="387"/>
      <c r="Z43" s="0" t="s">
        <v>885</v>
      </c>
      <c r="AA43" s="387"/>
      <c r="AB43" s="0" t="s">
        <v>885</v>
      </c>
      <c r="AC43" s="387"/>
      <c r="AD43" s="0" t="s">
        <v>885</v>
      </c>
      <c r="AF43" s="0" t="s">
        <v>884</v>
      </c>
      <c r="AG43" s="387" t="n">
        <v>0.488626480102539</v>
      </c>
      <c r="AH43" s="387"/>
      <c r="AI43" s="0" t="s">
        <v>885</v>
      </c>
      <c r="AJ43" s="387"/>
      <c r="AK43" s="0" t="s">
        <v>885</v>
      </c>
      <c r="AL43" s="387"/>
      <c r="AM43" s="0" t="s">
        <v>885</v>
      </c>
      <c r="AN43" s="387"/>
      <c r="AO43" s="0" t="s">
        <v>885</v>
      </c>
      <c r="AP43" s="0"/>
      <c r="AQ43" s="0" t="s">
        <v>102</v>
      </c>
      <c r="AR43" s="387" t="n">
        <v>0.98269659280777</v>
      </c>
      <c r="AS43" s="0" t="s">
        <v>318</v>
      </c>
      <c r="AT43" s="387" t="n">
        <v>1.89625608921051</v>
      </c>
      <c r="AU43" s="0" t="s">
        <v>317</v>
      </c>
      <c r="AV43" s="387" t="n">
        <v>2.16778111457825</v>
      </c>
      <c r="AW43" s="0"/>
      <c r="AX43" s="387" t="n">
        <v>2.5016622543335</v>
      </c>
      <c r="AY43" s="0" t="s">
        <v>104</v>
      </c>
      <c r="AZ43" s="0"/>
      <c r="BA43" s="0" t="s">
        <v>102</v>
      </c>
      <c r="BB43" s="387" t="n">
        <v>0.00304556777700782</v>
      </c>
      <c r="BC43" s="387" t="n">
        <v>0.00358951580710709</v>
      </c>
      <c r="BD43" s="387" t="n">
        <v>0.00386310066096485</v>
      </c>
      <c r="BE43" s="387" t="n">
        <v>0.0026876328047365</v>
      </c>
      <c r="BF43" s="387" t="n">
        <v>0.00268767541274428</v>
      </c>
      <c r="BH43" s="0" t="s">
        <v>318</v>
      </c>
      <c r="BI43" s="387" t="n">
        <v>0.0111328279599547</v>
      </c>
      <c r="BJ43" s="387" t="n">
        <v>0.0104868011549115</v>
      </c>
      <c r="BK43" s="387" t="n">
        <v>0.0104118464514613</v>
      </c>
      <c r="BL43" s="387" t="n">
        <v>0.01068383641541</v>
      </c>
      <c r="BM43" s="387" t="n">
        <v>0.0110273715108633</v>
      </c>
      <c r="BO43" s="0" t="s">
        <v>317</v>
      </c>
      <c r="BP43" s="387" t="n">
        <v>0.0108905965462327</v>
      </c>
      <c r="BQ43" s="387" t="n">
        <v>0.0105371801182628</v>
      </c>
      <c r="BR43" s="387" t="n">
        <v>0.0107758911326528</v>
      </c>
      <c r="BS43" s="387" t="n">
        <v>0.0111776618286967</v>
      </c>
      <c r="BT43" s="387" t="n">
        <v>0.0114781986922026</v>
      </c>
      <c r="BV43" s="387" t="n">
        <v>8.94730186462402</v>
      </c>
      <c r="BW43" s="387" t="n">
        <v>9.90839767456055</v>
      </c>
      <c r="BX43" s="387" t="n">
        <v>10.6905088424683</v>
      </c>
      <c r="BY43" s="387" t="n">
        <v>11.4360866546631</v>
      </c>
      <c r="BZ43" s="387" t="n">
        <v>12.2216634750366</v>
      </c>
      <c r="CA43" s="0" t="s">
        <v>316</v>
      </c>
      <c r="CC43" s="387" t="n">
        <v>9.51825141906738</v>
      </c>
      <c r="CD43" s="387" t="n">
        <v>10.3969898223877</v>
      </c>
      <c r="CE43" s="387" t="n">
        <v>11.1366777420044</v>
      </c>
      <c r="CF43" s="387" t="n">
        <v>11.8994808197021</v>
      </c>
      <c r="CG43" s="387" t="n">
        <v>12.7213678359985</v>
      </c>
      <c r="CH43" s="0" t="s">
        <v>317</v>
      </c>
      <c r="CK43" s="387" t="n">
        <v>10.5</v>
      </c>
      <c r="CL43" s="0" t="s">
        <v>887</v>
      </c>
      <c r="CO43" s="0" t="s">
        <v>894</v>
      </c>
      <c r="CP43" s="387" t="n">
        <v>0.00556440744549036</v>
      </c>
      <c r="CQ43" s="387" t="n">
        <v>0.0067316466011107</v>
      </c>
      <c r="CR43" s="387" t="n">
        <v>0.00550819560885429</v>
      </c>
      <c r="CS43" s="387" t="n">
        <v>-0.0021523293107748</v>
      </c>
      <c r="CT43" s="387" t="n">
        <v>0.0317251943051815</v>
      </c>
      <c r="CV43" s="0" t="s">
        <v>884</v>
      </c>
      <c r="CW43" s="387" t="n">
        <v>0.00209999969229102</v>
      </c>
      <c r="CX43" s="387" t="n">
        <v>0.0051333331502974</v>
      </c>
      <c r="CY43" s="387" t="n">
        <v>0.00299999979324639</v>
      </c>
      <c r="CZ43" s="387" t="n">
        <v>0.00240000011399388</v>
      </c>
      <c r="DA43" s="387" t="n">
        <v>-0.00700000021606684</v>
      </c>
      <c r="DC43" s="0" t="s">
        <v>884</v>
      </c>
      <c r="DD43" s="387" t="n">
        <v>2.6309528038837E-005</v>
      </c>
      <c r="DE43" s="387" t="n">
        <v>0.00547172874212265</v>
      </c>
      <c r="DF43" s="387" t="n">
        <v>0.0018535100389272</v>
      </c>
      <c r="DG43" s="387" t="n">
        <v>0.00536527018994093</v>
      </c>
      <c r="DH43" s="387" t="n">
        <v>0.00374665716663003</v>
      </c>
      <c r="DL43" s="387" t="n">
        <v>0.675329971313477</v>
      </c>
      <c r="DM43" s="0" t="s">
        <v>888</v>
      </c>
      <c r="DP43" s="387" t="n">
        <v>0.834789962768555</v>
      </c>
      <c r="DQ43" s="0" t="s">
        <v>888</v>
      </c>
      <c r="DT43" s="387" t="n">
        <v>0.520660018920898</v>
      </c>
      <c r="DU43" s="0" t="s">
        <v>888</v>
      </c>
      <c r="DW43" s="387" t="n">
        <v>-0.091479629278183</v>
      </c>
      <c r="DX43" s="387" t="n">
        <v>-0.0643596798181534</v>
      </c>
      <c r="DY43" s="387" t="n">
        <v>-0.0628545209765434</v>
      </c>
      <c r="DZ43" s="387" t="n">
        <v>-0.0880405530333519</v>
      </c>
      <c r="EA43" s="387" t="n">
        <v>-0.095709927380085</v>
      </c>
      <c r="EB43" s="0" t="s">
        <v>104</v>
      </c>
      <c r="ED43" s="387" t="n">
        <v>-0.0973352417349815</v>
      </c>
      <c r="EE43" s="387" t="n">
        <v>-0.0679892972111702</v>
      </c>
      <c r="EF43" s="387" t="n">
        <v>-0.0650586783885956</v>
      </c>
      <c r="EG43" s="387" t="n">
        <v>-0.0908625572919846</v>
      </c>
      <c r="EH43" s="387" t="n">
        <v>-0.0942288339138031</v>
      </c>
      <c r="EI43" s="0" t="s">
        <v>248</v>
      </c>
      <c r="EK43" s="387" t="n">
        <v>0.732878863811493</v>
      </c>
      <c r="EL43" s="0" t="s">
        <v>248</v>
      </c>
      <c r="EO43" s="387" t="n">
        <v>0.0674110651016235</v>
      </c>
      <c r="EP43" s="387" t="n">
        <v>0.0746515244245529</v>
      </c>
      <c r="EQ43" s="387" t="n">
        <v>0.0596116557717323</v>
      </c>
      <c r="ER43" s="387" t="n">
        <v>0.0380058214068413</v>
      </c>
      <c r="ES43" s="387" t="n">
        <v>0.0547400452196598</v>
      </c>
      <c r="ET43" s="0" t="s">
        <v>248</v>
      </c>
      <c r="FE43" s="387" t="n">
        <v>247315</v>
      </c>
      <c r="FF43" s="387" t="n">
        <v>255063</v>
      </c>
      <c r="FG43" s="387" t="n">
        <v>262378</v>
      </c>
      <c r="FH43" s="387" t="n">
        <v>269425</v>
      </c>
      <c r="FI43" s="387" t="n">
        <v>276504</v>
      </c>
      <c r="FJ43" s="387" t="n">
        <v>283800</v>
      </c>
      <c r="FK43" s="387" t="n">
        <v>291329</v>
      </c>
      <c r="FL43" s="387" t="n">
        <v>299025</v>
      </c>
      <c r="FM43" s="387" t="n">
        <v>306823</v>
      </c>
      <c r="FN43" s="387" t="n">
        <v>314655</v>
      </c>
      <c r="FO43" s="387" t="n">
        <v>322464</v>
      </c>
      <c r="FP43" s="387" t="n">
        <v>330237</v>
      </c>
      <c r="FQ43" s="387" t="n">
        <v>338000</v>
      </c>
      <c r="FR43" s="387" t="n">
        <v>345715</v>
      </c>
      <c r="FS43" s="387" t="n">
        <v>353366</v>
      </c>
      <c r="FT43" s="387" t="n">
        <v>360933</v>
      </c>
      <c r="FU43" s="387" t="n">
        <v>368400</v>
      </c>
      <c r="FV43" s="387" t="n">
        <v>375769</v>
      </c>
      <c r="FW43" s="387" t="n">
        <v>383071</v>
      </c>
      <c r="FX43" s="387" t="n">
        <v>390353</v>
      </c>
      <c r="FY43" s="387" t="n">
        <v>398000</v>
      </c>
      <c r="FZ43" s="387" t="n">
        <v>405000</v>
      </c>
      <c r="GA43" s="387" t="n">
        <v>412000</v>
      </c>
      <c r="GB43" s="387" t="n">
        <v>419000</v>
      </c>
      <c r="GC43" s="387" t="n">
        <v>427000</v>
      </c>
      <c r="GD43" s="387" t="n">
        <v>434000</v>
      </c>
      <c r="GE43" s="387" t="n">
        <v>441000</v>
      </c>
      <c r="GF43" s="387" t="n">
        <v>448000</v>
      </c>
      <c r="GG43" s="387" t="n">
        <v>454000</v>
      </c>
      <c r="GH43" s="387" t="n">
        <v>461000</v>
      </c>
      <c r="GI43" s="387" t="n">
        <v>468000</v>
      </c>
      <c r="GJ43" s="387" t="n">
        <v>474000</v>
      </c>
      <c r="GK43" s="387" t="n">
        <v>480000</v>
      </c>
      <c r="GL43" s="387" t="n">
        <v>487000</v>
      </c>
      <c r="GM43" s="387" t="n">
        <v>493000</v>
      </c>
      <c r="GN43" s="387" t="n">
        <v>499000</v>
      </c>
      <c r="GO43" s="387" t="n">
        <v>504000</v>
      </c>
      <c r="GP43" s="387" t="n">
        <v>510000</v>
      </c>
      <c r="GQ43" s="387" t="n">
        <v>516000</v>
      </c>
      <c r="GR43" s="387" t="n">
        <v>521000</v>
      </c>
      <c r="GS43" s="387" t="n">
        <v>526000</v>
      </c>
      <c r="GT43" s="387" t="n">
        <v>531000</v>
      </c>
      <c r="GU43" s="387" t="n">
        <v>536000</v>
      </c>
      <c r="GV43" s="387" t="n">
        <v>541000</v>
      </c>
      <c r="GW43" s="387" t="n">
        <v>546000</v>
      </c>
      <c r="GX43" s="387" t="n">
        <v>550000</v>
      </c>
      <c r="GY43" s="387" t="n">
        <v>555000</v>
      </c>
      <c r="GZ43" s="387" t="n">
        <v>559000</v>
      </c>
      <c r="HA43" s="387" t="n">
        <v>563000</v>
      </c>
      <c r="HB43" s="387" t="n">
        <v>567000</v>
      </c>
      <c r="HC43" s="387" t="n">
        <v>571000</v>
      </c>
      <c r="HG43" s="387" t="n">
        <v>0.0204769596457481</v>
      </c>
      <c r="HH43" s="387" t="n">
        <v>0.0198052879422903</v>
      </c>
      <c r="HI43" s="387" t="n">
        <v>0.0192457567900419</v>
      </c>
      <c r="HJ43" s="387" t="n">
        <v>0.0188311077654362</v>
      </c>
      <c r="HK43" s="387" t="n">
        <v>0.0194005481898785</v>
      </c>
      <c r="HL43" s="387" t="n">
        <v>0.0174350626766682</v>
      </c>
      <c r="HM43" s="387" t="n">
        <v>0.0171362813562155</v>
      </c>
      <c r="HN43" s="387" t="n">
        <v>0.0168475713580847</v>
      </c>
      <c r="HO43" s="387" t="n">
        <v>0.0189130939543247</v>
      </c>
      <c r="HP43" s="387" t="n">
        <v>0.0162605214864016</v>
      </c>
      <c r="HQ43" s="387" t="n">
        <v>0.0160003416240215</v>
      </c>
      <c r="HR43" s="387" t="n">
        <v>0.0157483574002981</v>
      </c>
      <c r="HS43" s="387" t="n">
        <v>0.0133039653301239</v>
      </c>
      <c r="HT43" s="387" t="n">
        <v>0.0153008447960019</v>
      </c>
      <c r="HU43" s="387" t="n">
        <v>0.0150702530518174</v>
      </c>
      <c r="HV43" s="387" t="n">
        <v>0.0127390259876847</v>
      </c>
      <c r="HW43" s="387" t="n">
        <v>0.0125787826254964</v>
      </c>
      <c r="HX43" s="387" t="n">
        <v>0.014478019438684</v>
      </c>
      <c r="HY43" s="387" t="n">
        <v>0.0122450506314635</v>
      </c>
      <c r="HZ43" s="387" t="n">
        <v>0.0120969219133258</v>
      </c>
      <c r="IA43" s="387" t="n">
        <v>0.00997017230838537</v>
      </c>
      <c r="IB43" s="387" t="n">
        <v>0.0118344575166702</v>
      </c>
      <c r="IC43" s="387" t="n">
        <v>0.011696039699018</v>
      </c>
      <c r="ID43" s="387" t="n">
        <v>0.00964327622205019</v>
      </c>
      <c r="IE43" s="387" t="n">
        <v>0.00955117121338844</v>
      </c>
      <c r="IF43" s="387" t="n">
        <v>0.0094608087092638</v>
      </c>
      <c r="IG43" s="387" t="n">
        <v>0.00937214028090239</v>
      </c>
      <c r="IH43" s="387" t="n">
        <v>0.00928511749953032</v>
      </c>
      <c r="II43" s="387" t="n">
        <v>0.00919969659298658</v>
      </c>
      <c r="IJ43" s="387" t="n">
        <v>0.00729930261150003</v>
      </c>
      <c r="IK43" s="387" t="n">
        <v>0.00904983561486006</v>
      </c>
      <c r="IL43" s="387" t="n">
        <v>0.00718135945498943</v>
      </c>
      <c r="IM43" s="387" t="n">
        <v>0.00713015487417579</v>
      </c>
      <c r="IN43" s="387" t="n">
        <v>0.00707967579364777</v>
      </c>
      <c r="IO43" s="387" t="n">
        <v>0.00702990591526032</v>
      </c>
      <c r="IP43" s="0" t="s">
        <v>889</v>
      </c>
      <c r="IU43" s="0" t="s">
        <v>889</v>
      </c>
      <c r="IV43" s="387" t="n">
        <v>0.499091226456393</v>
      </c>
      <c r="IW43" s="387" t="n">
        <v>0.498785284433454</v>
      </c>
      <c r="IX43" s="387" t="n">
        <v>0.498425919765817</v>
      </c>
      <c r="IY43" s="387" t="n">
        <v>0.498074769429166</v>
      </c>
      <c r="IZ43" s="387" t="n">
        <v>0.497708472631042</v>
      </c>
      <c r="JA43" s="387" t="n">
        <v>0.49736055188232</v>
      </c>
      <c r="JB43" s="387" t="n">
        <v>0.49703024091476</v>
      </c>
      <c r="JC43" s="387" t="n">
        <v>0.496733389778288</v>
      </c>
      <c r="JD43" s="387" t="n">
        <v>0.496441590829437</v>
      </c>
      <c r="JE43" s="387" t="n">
        <v>0.496153503569905</v>
      </c>
      <c r="JF43" s="387" t="n">
        <v>0.49585105769785</v>
      </c>
      <c r="JG43" s="387" t="n">
        <v>0.495574197149606</v>
      </c>
      <c r="JH43" s="387" t="n">
        <v>0.49530511712074</v>
      </c>
      <c r="JI43" s="387" t="n">
        <v>0.495037346443835</v>
      </c>
      <c r="JJ43" s="387" t="n">
        <v>0.494775151496749</v>
      </c>
      <c r="JK43" s="387" t="n">
        <v>0.494508596356171</v>
      </c>
      <c r="JL43" s="387" t="n">
        <v>0.494249842851538</v>
      </c>
      <c r="JM43" s="387" t="n">
        <v>0.494003767811235</v>
      </c>
      <c r="JN43" s="387" t="n">
        <v>0.493755227954218</v>
      </c>
      <c r="JO43" s="387" t="n">
        <v>0.493520518358531</v>
      </c>
      <c r="JP43" s="387" t="n">
        <v>0.493280621311863</v>
      </c>
      <c r="JQ43" s="387" t="n">
        <v>0.493040492043161</v>
      </c>
      <c r="JR43" s="387" t="n">
        <v>0.492823473125279</v>
      </c>
      <c r="JS43" s="387" t="n">
        <v>0.492601616238424</v>
      </c>
      <c r="JT43" s="387" t="n">
        <v>0.492381528301706</v>
      </c>
      <c r="JU43" s="387" t="n">
        <v>0.492175324428497</v>
      </c>
      <c r="JV43" s="387" t="n">
        <v>0.491972097155506</v>
      </c>
      <c r="JW43" s="387" t="n">
        <v>0.491780993068622</v>
      </c>
      <c r="JX43" s="387" t="n">
        <v>0.491593773274908</v>
      </c>
      <c r="JY43" s="387" t="n">
        <v>0.491418038974269</v>
      </c>
      <c r="JZ43" s="387" t="n">
        <v>0.491243722153983</v>
      </c>
      <c r="KA43" s="387" t="n">
        <v>0.491076208691075</v>
      </c>
      <c r="KB43" s="387" t="n">
        <v>0.490925222978702</v>
      </c>
      <c r="KC43" s="387" t="n">
        <v>0.490773328598064</v>
      </c>
      <c r="KD43" s="387" t="n">
        <v>0.490634036250793</v>
      </c>
      <c r="KE43" s="387" t="n">
        <v>0.490519185777728</v>
      </c>
      <c r="KH43" s="0" t="s">
        <v>889</v>
      </c>
      <c r="KI43" s="387" t="n">
        <v>0.634804785251617</v>
      </c>
      <c r="KJ43" s="387" t="n">
        <v>0.639657974243164</v>
      </c>
      <c r="KK43" s="387" t="n">
        <v>0.644805729389191</v>
      </c>
      <c r="KL43" s="387" t="n">
        <v>0.649837732315064</v>
      </c>
      <c r="KM43" s="387" t="n">
        <v>0.654282152652741</v>
      </c>
      <c r="KN43" s="387" t="n">
        <v>0.658291459083557</v>
      </c>
      <c r="KO43" s="387" t="n">
        <v>0.661728382110596</v>
      </c>
      <c r="KP43" s="387" t="n">
        <v>0.662621378898621</v>
      </c>
      <c r="KQ43" s="387" t="n">
        <v>0.665871143341065</v>
      </c>
      <c r="KR43" s="387" t="n">
        <v>0.665105402469635</v>
      </c>
      <c r="KS43" s="387" t="n">
        <v>0.665898621082306</v>
      </c>
      <c r="KT43" s="387" t="n">
        <v>0.666666686534882</v>
      </c>
      <c r="KU43" s="387" t="n">
        <v>0.667410731315613</v>
      </c>
      <c r="KV43" s="387" t="n">
        <v>0.669603526592255</v>
      </c>
      <c r="KW43" s="387" t="n">
        <v>0.670282006263733</v>
      </c>
      <c r="KX43" s="387" t="n">
        <v>0.670940160751343</v>
      </c>
      <c r="KY43" s="387" t="n">
        <v>0.672995805740356</v>
      </c>
      <c r="KZ43" s="387" t="n">
        <v>0.672916650772095</v>
      </c>
      <c r="LA43" s="387" t="n">
        <v>0.673511266708374</v>
      </c>
      <c r="LB43" s="387" t="n">
        <v>0.673427999019623</v>
      </c>
      <c r="LC43" s="387" t="n">
        <v>0.673346698284149</v>
      </c>
      <c r="LD43" s="387" t="n">
        <v>0.676587283611298</v>
      </c>
      <c r="LE43" s="387" t="n">
        <v>0.676470577716827</v>
      </c>
      <c r="LF43" s="387" t="n">
        <v>0.676356613636017</v>
      </c>
      <c r="LG43" s="387" t="n">
        <v>0.677543163299561</v>
      </c>
      <c r="LH43" s="387" t="n">
        <v>0.678707242012024</v>
      </c>
      <c r="LI43" s="387" t="n">
        <v>0.677966117858887</v>
      </c>
      <c r="LJ43" s="387" t="n">
        <v>0.679104506969452</v>
      </c>
      <c r="LK43" s="387" t="n">
        <v>0.680221796035767</v>
      </c>
      <c r="LL43" s="387" t="n">
        <v>0.67948716878891</v>
      </c>
      <c r="LM43" s="387" t="n">
        <v>0.680000007152557</v>
      </c>
      <c r="LN43" s="387" t="n">
        <v>0.679279267787933</v>
      </c>
      <c r="LO43" s="387" t="n">
        <v>0.679785311222076</v>
      </c>
      <c r="LP43" s="387" t="n">
        <v>0.67850798368454</v>
      </c>
      <c r="LQ43" s="387" t="n">
        <v>0.677248656749725</v>
      </c>
      <c r="LR43" s="387" t="n">
        <v>0.676007032394409</v>
      </c>
      <c r="LT43" s="0" t="s">
        <v>889</v>
      </c>
      <c r="LU43" s="387" t="n">
        <v>0.612723112106323</v>
      </c>
      <c r="LV43" s="387" t="n">
        <v>0.616845846176148</v>
      </c>
      <c r="LW43" s="387" t="n">
        <v>0.621216773986816</v>
      </c>
      <c r="LX43" s="387" t="n">
        <v>0.62542450428009</v>
      </c>
      <c r="LY43" s="387" t="n">
        <v>0.628971695899963</v>
      </c>
      <c r="LZ43" s="387" t="n">
        <v>0.631909549236298</v>
      </c>
      <c r="MA43" s="387" t="n">
        <v>0.634320974349976</v>
      </c>
      <c r="MB43" s="387" t="n">
        <v>0.634223282337189</v>
      </c>
      <c r="MC43" s="387" t="n">
        <v>0.636515498161316</v>
      </c>
      <c r="MD43" s="387" t="n">
        <v>0.634660422801971</v>
      </c>
      <c r="ME43" s="387" t="n">
        <v>0.634562194347382</v>
      </c>
      <c r="MF43" s="387" t="n">
        <v>0.63469386100769</v>
      </c>
      <c r="MG43" s="387" t="n">
        <v>0.635044634342194</v>
      </c>
      <c r="MH43" s="387" t="n">
        <v>0.636563897132874</v>
      </c>
      <c r="MI43" s="387" t="n">
        <v>0.636659443378449</v>
      </c>
      <c r="MJ43" s="387" t="n">
        <v>0.636752128601074</v>
      </c>
      <c r="MK43" s="387" t="n">
        <v>0.637974679470062</v>
      </c>
      <c r="ML43" s="387" t="n">
        <v>0.637083351612091</v>
      </c>
      <c r="MM43" s="387" t="n">
        <v>0.636960983276367</v>
      </c>
      <c r="MN43" s="387" t="n">
        <v>0.636308312416077</v>
      </c>
      <c r="MO43" s="387" t="n">
        <v>0.635671317577362</v>
      </c>
      <c r="MP43" s="387" t="n">
        <v>0.638888895511627</v>
      </c>
      <c r="MQ43" s="387" t="n">
        <v>0.63901960849762</v>
      </c>
      <c r="MR43" s="387" t="n">
        <v>0.637209296226502</v>
      </c>
      <c r="MS43" s="387" t="n">
        <v>0.638387739658356</v>
      </c>
      <c r="MT43" s="387" t="n">
        <v>0.63954371213913</v>
      </c>
      <c r="MU43" s="387" t="n">
        <v>0.638606429100037</v>
      </c>
      <c r="MV43" s="387" t="n">
        <v>0.638059675693512</v>
      </c>
      <c r="MW43" s="387" t="n">
        <v>0.637707948684692</v>
      </c>
      <c r="MX43" s="387" t="n">
        <v>0.63553112745285</v>
      </c>
      <c r="MY43" s="387" t="n">
        <v>0.636363625526428</v>
      </c>
      <c r="MZ43" s="387" t="n">
        <v>0.632432460784912</v>
      </c>
      <c r="NA43" s="387" t="n">
        <v>0.633273720741272</v>
      </c>
      <c r="NB43" s="387" t="n">
        <v>0.628774404525757</v>
      </c>
      <c r="NC43" s="387" t="n">
        <v>0.627865970134735</v>
      </c>
      <c r="ND43" s="387" t="n">
        <v>0.62521892786026</v>
      </c>
      <c r="NG43" s="0" t="s">
        <v>889</v>
      </c>
      <c r="NH43" s="387" t="n">
        <v>0.528247654438019</v>
      </c>
      <c r="NI43" s="387" t="n">
        <v>0.533865392208099</v>
      </c>
      <c r="NJ43" s="387" t="n">
        <v>0.539898157119751</v>
      </c>
      <c r="NK43" s="387" t="n">
        <v>0.546071112155914</v>
      </c>
      <c r="NL43" s="387" t="n">
        <v>0.552064418792725</v>
      </c>
      <c r="NM43" s="387" t="n">
        <v>0.557788968086243</v>
      </c>
      <c r="NN43" s="387" t="n">
        <v>0.562962949275971</v>
      </c>
      <c r="NO43" s="387" t="n">
        <v>0.565533995628357</v>
      </c>
      <c r="NP43" s="387" t="n">
        <v>0.57279235124588</v>
      </c>
      <c r="NQ43" s="387" t="n">
        <v>0.573770463466644</v>
      </c>
      <c r="NR43" s="387" t="n">
        <v>0.576036870479584</v>
      </c>
      <c r="NS43" s="387" t="n">
        <v>0.578231275081635</v>
      </c>
      <c r="NT43" s="387" t="n">
        <v>0.580357134342194</v>
      </c>
      <c r="NU43" s="387" t="n">
        <v>0.58370041847229</v>
      </c>
      <c r="NV43" s="387" t="n">
        <v>0.585683286190033</v>
      </c>
      <c r="NW43" s="387" t="n">
        <v>0.587606847286224</v>
      </c>
      <c r="NX43" s="387" t="n">
        <v>0.590717315673828</v>
      </c>
      <c r="NY43" s="387" t="n">
        <v>0.589583337306976</v>
      </c>
      <c r="NZ43" s="387" t="n">
        <v>0.591375768184662</v>
      </c>
      <c r="OA43" s="387" t="n">
        <v>0.592292070388794</v>
      </c>
      <c r="OB43" s="387" t="n">
        <v>0.593186378479004</v>
      </c>
      <c r="OC43" s="387" t="n">
        <v>0.597222208976746</v>
      </c>
      <c r="OD43" s="387" t="n">
        <v>0.598039209842682</v>
      </c>
      <c r="OE43" s="387" t="n">
        <v>0.596899211406708</v>
      </c>
      <c r="OF43" s="387" t="n">
        <v>0.598848342895508</v>
      </c>
      <c r="OG43" s="387" t="n">
        <v>0.600760459899902</v>
      </c>
      <c r="OH43" s="387" t="n">
        <v>0.600753307342529</v>
      </c>
      <c r="OI43" s="387" t="n">
        <v>0.60261195898056</v>
      </c>
      <c r="OJ43" s="387" t="n">
        <v>0.604436218738556</v>
      </c>
      <c r="OK43" s="387" t="n">
        <v>0.604395627975464</v>
      </c>
      <c r="OL43" s="387" t="n">
        <v>0.605454564094544</v>
      </c>
      <c r="OM43" s="387" t="n">
        <v>0.605405390262604</v>
      </c>
      <c r="ON43" s="387" t="n">
        <v>0.608228981494904</v>
      </c>
      <c r="OO43" s="387" t="n">
        <v>0.607460021972656</v>
      </c>
      <c r="OP43" s="387" t="n">
        <v>0.606701910495758</v>
      </c>
      <c r="OQ43" s="387" t="n">
        <v>0.605954468250275</v>
      </c>
      <c r="OT43" s="387" t="n">
        <v>0.638930015563965</v>
      </c>
      <c r="OU43" s="387" t="n">
        <v>0.644509963989258</v>
      </c>
      <c r="OV43" s="387" t="n">
        <v>0.650199966430664</v>
      </c>
      <c r="OW43" s="387" t="n">
        <v>0.655619964599609</v>
      </c>
      <c r="OX43" s="387" t="n">
        <v>0.660630035400391</v>
      </c>
      <c r="OY43" s="387" t="n">
        <v>0.660100021362305</v>
      </c>
      <c r="OZ43" s="387" t="n">
        <v>0.659219970703125</v>
      </c>
      <c r="PA43" s="387" t="n">
        <v>0.658199996948242</v>
      </c>
      <c r="PB43" s="387" t="n">
        <v>0.657190017700195</v>
      </c>
      <c r="PC43" s="387" t="n">
        <v>0.656309967041016</v>
      </c>
      <c r="PD43" s="387" t="n">
        <v>0.656190032958984</v>
      </c>
      <c r="PE43" s="387" t="n">
        <v>0.656289978027344</v>
      </c>
      <c r="PF43" s="387" t="n">
        <v>0.656620025634766</v>
      </c>
      <c r="PG43" s="387" t="n">
        <v>0.662829971313477</v>
      </c>
      <c r="PH43" s="387" t="n">
        <v>0.665879974365234</v>
      </c>
      <c r="PI43" s="387" t="n">
        <v>0.675179977416992</v>
      </c>
      <c r="PJ43" s="387" t="n">
        <v>0.671880035400391</v>
      </c>
      <c r="PK43" s="387" t="n">
        <v>0.673759994506836</v>
      </c>
      <c r="PL43" s="387" t="n">
        <v>0.675329971313477</v>
      </c>
      <c r="PQ43" s="387" t="n">
        <v>0.00232746149413288</v>
      </c>
      <c r="PZ43" s="387" t="n">
        <v>0.533</v>
      </c>
      <c r="QA43" s="387" t="n">
        <v>1999</v>
      </c>
      <c r="QB43" s="0" t="s">
        <v>248</v>
      </c>
      <c r="QD43" s="387" t="n">
        <v>0.139</v>
      </c>
      <c r="QE43" s="387" t="n">
        <v>1999</v>
      </c>
      <c r="QF43" s="0" t="s">
        <v>248</v>
      </c>
      <c r="QH43" s="387" t="n">
        <v>0.277</v>
      </c>
      <c r="QI43" s="387" t="n">
        <v>1999</v>
      </c>
      <c r="QJ43" s="0" t="s">
        <v>248</v>
      </c>
      <c r="QL43" s="387" t="n">
        <v>0.511</v>
      </c>
      <c r="QM43" s="387" t="n">
        <v>1999</v>
      </c>
      <c r="QN43" s="0" t="s">
        <v>248</v>
      </c>
      <c r="QP43" s="387"/>
      <c r="QQ43" s="387"/>
      <c r="QR43" s="0" t="s">
        <v>886</v>
      </c>
      <c r="QT43" s="0" t="s">
        <v>104</v>
      </c>
      <c r="QU43" s="387" t="n">
        <v>0.185361504554749</v>
      </c>
      <c r="QV43" s="387" t="n">
        <v>0.172615721821785</v>
      </c>
      <c r="QW43" s="387" t="n">
        <v>0.169252350926399</v>
      </c>
      <c r="QX43" s="387" t="n">
        <v>0.198677346110344</v>
      </c>
      <c r="QY43" s="387" t="n">
        <v>0.242206886410713</v>
      </c>
      <c r="RB43" s="387" t="n">
        <v>0.196921691298485</v>
      </c>
      <c r="RC43" s="387" t="n">
        <v>0.186899676918983</v>
      </c>
      <c r="RD43" s="387" t="n">
        <v>0.180376470088959</v>
      </c>
      <c r="RE43" s="387" t="n">
        <v>0.197282060980797</v>
      </c>
      <c r="RF43" s="387" t="n">
        <v>0.189595729112625</v>
      </c>
      <c r="RG43" s="0" t="s">
        <v>248</v>
      </c>
      <c r="RJ43" s="387" t="n">
        <v>0.0313786715269089</v>
      </c>
      <c r="RK43" s="387" t="n">
        <v>0.0181020256131887</v>
      </c>
      <c r="RL43" s="387" t="n">
        <v>0.0151818469166756</v>
      </c>
      <c r="RM43" s="387" t="n">
        <v>0.0095898425206542</v>
      </c>
      <c r="RN43" s="387" t="n">
        <v>-0.0201047528535128</v>
      </c>
      <c r="RO43" s="0" t="s">
        <v>104</v>
      </c>
      <c r="RR43" s="387" t="n">
        <v>0.0325134284794331</v>
      </c>
      <c r="RS43" s="387" t="n">
        <v>0.0199903156608343</v>
      </c>
      <c r="RT43" s="387" t="n">
        <v>0.0191895104944706</v>
      </c>
      <c r="RU43" s="387" t="n">
        <v>0.0141574060544372</v>
      </c>
      <c r="RV43" s="387" t="n">
        <v>0.00273306644521654</v>
      </c>
      <c r="RW43" s="0" t="s">
        <v>248</v>
      </c>
      <c r="SA43" s="387" t="n">
        <v>0.00689450930804014</v>
      </c>
      <c r="SB43" s="387" t="n">
        <v>-0.00492354808375239</v>
      </c>
      <c r="SC43" s="387" t="n">
        <v>-0.00652538752183318</v>
      </c>
      <c r="SD43" s="387" t="n">
        <v>-0.0110838022083044</v>
      </c>
      <c r="SE43" s="387" t="n">
        <v>-0.040830884128809</v>
      </c>
      <c r="SF43" s="0" t="s">
        <v>104</v>
      </c>
      <c r="SJ43" s="387" t="n">
        <v>0.00798152387142181</v>
      </c>
      <c r="SK43" s="387" t="n">
        <v>-0.00299809616990387</v>
      </c>
      <c r="SL43" s="387" t="n">
        <v>-0.00236795609816909</v>
      </c>
      <c r="SM43" s="387" t="n">
        <v>-0.00575201632454991</v>
      </c>
      <c r="SN43" s="387" t="n">
        <v>-0.016098041087389</v>
      </c>
      <c r="SO43" s="0" t="s">
        <v>248</v>
      </c>
      <c r="SQ43" s="387" t="n">
        <v>4480</v>
      </c>
      <c r="SR43" s="0" t="s">
        <v>248</v>
      </c>
      <c r="ST43" s="387" t="n">
        <v>4508.619140625</v>
      </c>
      <c r="SU43" s="0" t="s">
        <v>104</v>
      </c>
      <c r="SW43" s="387" t="n">
        <v>4149.86190551309</v>
      </c>
      <c r="SX43" s="0" t="s">
        <v>248</v>
      </c>
      <c r="TA43" s="387" t="n">
        <v>0.0938818752765656</v>
      </c>
      <c r="TB43" s="387" t="n">
        <v>0.108256049454212</v>
      </c>
      <c r="TC43" s="387" t="n">
        <v>0.106397829949856</v>
      </c>
      <c r="TD43" s="387" t="n">
        <v>0.110636785626411</v>
      </c>
      <c r="TE43" s="387" t="n">
        <v>0.146496951580048</v>
      </c>
      <c r="TF43" s="0" t="s">
        <v>104</v>
      </c>
      <c r="TJ43" s="387" t="n">
        <v>0.0995864495635033</v>
      </c>
      <c r="TK43" s="387" t="n">
        <v>0.118910387158394</v>
      </c>
      <c r="TL43" s="387" t="n">
        <v>0.115317784249783</v>
      </c>
      <c r="TM43" s="387" t="n">
        <v>0.106419503688812</v>
      </c>
      <c r="TN43" s="387" t="n">
        <v>0.095366895198822</v>
      </c>
      <c r="TO43" s="0" t="s">
        <v>248</v>
      </c>
      <c r="TP43" s="386"/>
      <c r="TQ43" s="386"/>
    </row>
    <row r="44" customFormat="false" ht="15.75" hidden="false" customHeight="false" outlineLevel="0" collapsed="false">
      <c r="A44" s="0" t="s">
        <v>895</v>
      </c>
      <c r="B44" s="18" t="s">
        <v>933</v>
      </c>
      <c r="C44" s="0" t="s">
        <v>934</v>
      </c>
      <c r="D44" s="387" t="n">
        <v>0.0410688780248165</v>
      </c>
      <c r="E44" s="0" t="s">
        <v>102</v>
      </c>
      <c r="F44" s="387" t="n">
        <v>0.0474561117589474</v>
      </c>
      <c r="G44" s="0" t="s">
        <v>316</v>
      </c>
      <c r="H44" s="387" t="n">
        <v>0.04515465721488</v>
      </c>
      <c r="I44" s="0" t="s">
        <v>317</v>
      </c>
      <c r="J44" s="0" t="s">
        <v>102</v>
      </c>
      <c r="K44" s="387" t="n">
        <v>0.617155015468597</v>
      </c>
      <c r="L44" s="387" t="n">
        <v>0.893460750579834</v>
      </c>
      <c r="M44" s="0" t="s">
        <v>102</v>
      </c>
      <c r="N44" s="387" t="n">
        <v>0.617155015468597</v>
      </c>
      <c r="O44" s="0" t="s">
        <v>102</v>
      </c>
      <c r="P44" s="387"/>
      <c r="Q44" s="0" t="s">
        <v>885</v>
      </c>
      <c r="R44" s="387" t="n">
        <v>0.556408941745758</v>
      </c>
      <c r="S44" s="0" t="s">
        <v>102</v>
      </c>
      <c r="U44" s="0" t="s">
        <v>316</v>
      </c>
      <c r="V44" s="387" t="n">
        <v>0.617155015468597</v>
      </c>
      <c r="W44" s="387" t="n">
        <v>0.893460750579834</v>
      </c>
      <c r="X44" s="0" t="s">
        <v>316</v>
      </c>
      <c r="Y44" s="387" t="n">
        <v>0.617155015468597</v>
      </c>
      <c r="Z44" s="0" t="s">
        <v>316</v>
      </c>
      <c r="AA44" s="387"/>
      <c r="AB44" s="0" t="s">
        <v>885</v>
      </c>
      <c r="AC44" s="387" t="n">
        <v>0.43421134352684</v>
      </c>
      <c r="AD44" s="0" t="s">
        <v>316</v>
      </c>
      <c r="AF44" s="0" t="s">
        <v>317</v>
      </c>
      <c r="AG44" s="387" t="n">
        <v>0.617155015468597</v>
      </c>
      <c r="AH44" s="387" t="n">
        <v>0.893460750579834</v>
      </c>
      <c r="AI44" s="0" t="s">
        <v>317</v>
      </c>
      <c r="AJ44" s="387" t="n">
        <v>0.617155015468597</v>
      </c>
      <c r="AK44" s="0" t="s">
        <v>317</v>
      </c>
      <c r="AL44" s="387"/>
      <c r="AM44" s="0" t="s">
        <v>885</v>
      </c>
      <c r="AN44" s="387" t="n">
        <v>0.43421134352684</v>
      </c>
      <c r="AO44" s="0" t="s">
        <v>317</v>
      </c>
      <c r="AP44" s="0"/>
      <c r="AQ44" s="0" t="s">
        <v>102</v>
      </c>
      <c r="AR44" s="387" t="n">
        <v>2.20279264450073</v>
      </c>
      <c r="AS44" s="0" t="s">
        <v>318</v>
      </c>
      <c r="AT44" s="387" t="n">
        <v>2.78951740264893</v>
      </c>
      <c r="AU44" s="0" t="s">
        <v>317</v>
      </c>
      <c r="AV44" s="387" t="n">
        <v>2.95262932777405</v>
      </c>
      <c r="AW44" s="0"/>
      <c r="AX44" s="387" t="n">
        <v>1.93195950984955</v>
      </c>
      <c r="AY44" s="0" t="s">
        <v>104</v>
      </c>
      <c r="AZ44" s="0"/>
      <c r="BA44" s="0" t="s">
        <v>102</v>
      </c>
      <c r="BB44" s="387" t="n">
        <v>0.014322254806757</v>
      </c>
      <c r="BC44" s="387" t="n">
        <v>0.0148544916883111</v>
      </c>
      <c r="BD44" s="387" t="n">
        <v>0.015515211969614</v>
      </c>
      <c r="BE44" s="387" t="n">
        <v>0.0165714360773563</v>
      </c>
      <c r="BF44" s="387" t="n">
        <v>0.0142502123489976</v>
      </c>
      <c r="BH44" s="0" t="s">
        <v>318</v>
      </c>
      <c r="BI44" s="387" t="n">
        <v>0.013714930973947</v>
      </c>
      <c r="BJ44" s="387" t="n">
        <v>0.014368056319654</v>
      </c>
      <c r="BK44" s="387" t="n">
        <v>0.0166939590126276</v>
      </c>
      <c r="BL44" s="387" t="n">
        <v>0.0232375282794237</v>
      </c>
      <c r="BM44" s="387" t="n">
        <v>0.0234836582094431</v>
      </c>
      <c r="BO44" s="0" t="s">
        <v>317</v>
      </c>
      <c r="BP44" s="387" t="n">
        <v>0.0149950953200459</v>
      </c>
      <c r="BQ44" s="387" t="n">
        <v>0.0165151450783014</v>
      </c>
      <c r="BR44" s="387" t="n">
        <v>0.0198958870023489</v>
      </c>
      <c r="BS44" s="387" t="n">
        <v>0.0226018205285072</v>
      </c>
      <c r="BT44" s="387" t="n">
        <v>0.0206911861896515</v>
      </c>
      <c r="BV44" s="387" t="n">
        <v>2.04362654685974</v>
      </c>
      <c r="BW44" s="387" t="n">
        <v>2.48226642608643</v>
      </c>
      <c r="BX44" s="387" t="n">
        <v>2.84481310844421</v>
      </c>
      <c r="BY44" s="387" t="n">
        <v>3.22355914115906</v>
      </c>
      <c r="BZ44" s="387" t="n">
        <v>4.12024354934692</v>
      </c>
      <c r="CA44" s="0" t="s">
        <v>316</v>
      </c>
      <c r="CC44" s="387" t="n">
        <v>2.31579375267029</v>
      </c>
      <c r="CD44" s="387" t="n">
        <v>2.70515775680542</v>
      </c>
      <c r="CE44" s="387" t="n">
        <v>3.06909990310669</v>
      </c>
      <c r="CF44" s="387" t="n">
        <v>3.71051621437073</v>
      </c>
      <c r="CG44" s="387" t="n">
        <v>4.73483467102051</v>
      </c>
      <c r="CH44" s="0" t="s">
        <v>317</v>
      </c>
      <c r="CK44" s="387" t="n">
        <v>3.59999990463257</v>
      </c>
      <c r="CL44" s="0" t="s">
        <v>887</v>
      </c>
      <c r="CO44" s="0" t="s">
        <v>102</v>
      </c>
      <c r="CP44" s="387" t="n">
        <v>0.0015600734623149</v>
      </c>
      <c r="CQ44" s="387" t="n">
        <v>-0.00082642724737525</v>
      </c>
      <c r="CR44" s="387" t="n">
        <v>-0.00755638116970658</v>
      </c>
      <c r="CS44" s="387" t="n">
        <v>-0.0109702376648784</v>
      </c>
      <c r="CT44" s="387" t="n">
        <v>-0.0178690198808908</v>
      </c>
      <c r="CV44" s="0" t="s">
        <v>318</v>
      </c>
      <c r="CW44" s="387" t="n">
        <v>0.00712749594822526</v>
      </c>
      <c r="CX44" s="387" t="n">
        <v>0.00273113907314837</v>
      </c>
      <c r="CY44" s="387" t="n">
        <v>-0.00278765545226634</v>
      </c>
      <c r="CZ44" s="387" t="n">
        <v>-0.00898661278188229</v>
      </c>
      <c r="DA44" s="387" t="n">
        <v>0.00714416895061731</v>
      </c>
      <c r="DC44" s="0" t="s">
        <v>317</v>
      </c>
      <c r="DD44" s="387" t="n">
        <v>0.00550085538998246</v>
      </c>
      <c r="DE44" s="387" t="n">
        <v>0.00160249846521765</v>
      </c>
      <c r="DF44" s="387" t="n">
        <v>-0.00130972126498818</v>
      </c>
      <c r="DG44" s="387" t="n">
        <v>0.000865430745761842</v>
      </c>
      <c r="DH44" s="387" t="n">
        <v>-0.00570847047492862</v>
      </c>
      <c r="DL44" s="387" t="n">
        <v>0.717559967041016</v>
      </c>
      <c r="DM44" s="0" t="s">
        <v>888</v>
      </c>
      <c r="DP44" s="387" t="n">
        <v>0.733270034790039</v>
      </c>
      <c r="DQ44" s="0" t="s">
        <v>888</v>
      </c>
      <c r="DT44" s="387" t="n">
        <v>0.702020034790039</v>
      </c>
      <c r="DU44" s="0" t="s">
        <v>888</v>
      </c>
      <c r="DW44" s="387" t="n">
        <v>-0.029539942741394</v>
      </c>
      <c r="DX44" s="387" t="n">
        <v>-0.0295937322080135</v>
      </c>
      <c r="DY44" s="387" t="n">
        <v>-0.0372417792677879</v>
      </c>
      <c r="DZ44" s="387" t="n">
        <v>-0.0477424450218678</v>
      </c>
      <c r="EA44" s="387" t="n">
        <v>-0.0432671681046486</v>
      </c>
      <c r="EB44" s="0" t="s">
        <v>104</v>
      </c>
      <c r="ED44" s="387" t="n">
        <v>-0.0471867620944977</v>
      </c>
      <c r="EE44" s="387" t="n">
        <v>-0.0504650063812733</v>
      </c>
      <c r="EF44" s="387" t="n">
        <v>-0.050358135253191</v>
      </c>
      <c r="EG44" s="387" t="n">
        <v>-0.0442352630198002</v>
      </c>
      <c r="EH44" s="387"/>
      <c r="EI44" s="0" t="s">
        <v>248</v>
      </c>
      <c r="EK44" s="387" t="n">
        <v>0.27092856168747</v>
      </c>
      <c r="EL44" s="0" t="s">
        <v>248</v>
      </c>
      <c r="EO44" s="387" t="n">
        <v>0.00918345991522074</v>
      </c>
      <c r="EP44" s="387" t="n">
        <v>0.0127996588125825</v>
      </c>
      <c r="EQ44" s="387" t="n">
        <v>0.0175025016069412</v>
      </c>
      <c r="ER44" s="387" t="n">
        <v>0.0139460237696767</v>
      </c>
      <c r="ES44" s="387" t="n">
        <v>0.0159958768635988</v>
      </c>
      <c r="ET44" s="0" t="s">
        <v>248</v>
      </c>
      <c r="FE44" s="387" t="n">
        <v>6865951</v>
      </c>
      <c r="FF44" s="387" t="n">
        <v>7076733</v>
      </c>
      <c r="FG44" s="387" t="n">
        <v>7295394</v>
      </c>
      <c r="FH44" s="387" t="n">
        <v>7520555</v>
      </c>
      <c r="FI44" s="387" t="n">
        <v>7750004</v>
      </c>
      <c r="FJ44" s="387" t="n">
        <v>7982225</v>
      </c>
      <c r="FK44" s="387" t="n">
        <v>8216897</v>
      </c>
      <c r="FL44" s="387" t="n">
        <v>8454793</v>
      </c>
      <c r="FM44" s="387" t="n">
        <v>8696921</v>
      </c>
      <c r="FN44" s="387" t="n">
        <v>8944708</v>
      </c>
      <c r="FO44" s="387" t="n">
        <v>9199259</v>
      </c>
      <c r="FP44" s="387" t="n">
        <v>9460830</v>
      </c>
      <c r="FQ44" s="387" t="n">
        <v>9729248</v>
      </c>
      <c r="FR44" s="387" t="n">
        <v>10004588</v>
      </c>
      <c r="FS44" s="387" t="n">
        <v>10286842</v>
      </c>
      <c r="FT44" s="387" t="n">
        <v>10575952</v>
      </c>
      <c r="FU44" s="387" t="n">
        <v>10872067</v>
      </c>
      <c r="FV44" s="387" t="n">
        <v>11175204</v>
      </c>
      <c r="FW44" s="387" t="n">
        <v>11485048</v>
      </c>
      <c r="FX44" s="387" t="n">
        <v>11801151</v>
      </c>
      <c r="FY44" s="387" t="n">
        <v>12123000</v>
      </c>
      <c r="FZ44" s="387" t="n">
        <v>12451000</v>
      </c>
      <c r="GA44" s="387" t="n">
        <v>12785000</v>
      </c>
      <c r="GB44" s="387" t="n">
        <v>13124000</v>
      </c>
      <c r="GC44" s="387" t="n">
        <v>13470000</v>
      </c>
      <c r="GD44" s="387" t="n">
        <v>13822000</v>
      </c>
      <c r="GE44" s="387" t="n">
        <v>14180000</v>
      </c>
      <c r="GF44" s="387" t="n">
        <v>14544000</v>
      </c>
      <c r="GG44" s="387" t="n">
        <v>14915000</v>
      </c>
      <c r="GH44" s="387" t="n">
        <v>15291000</v>
      </c>
      <c r="GI44" s="387" t="n">
        <v>15672000</v>
      </c>
      <c r="GJ44" s="387" t="n">
        <v>16060000</v>
      </c>
      <c r="GK44" s="387" t="n">
        <v>16453000</v>
      </c>
      <c r="GL44" s="387" t="n">
        <v>16851000</v>
      </c>
      <c r="GM44" s="387" t="n">
        <v>17254000</v>
      </c>
      <c r="GN44" s="387" t="n">
        <v>17663000</v>
      </c>
      <c r="GO44" s="387" t="n">
        <v>18076000</v>
      </c>
      <c r="GP44" s="387" t="n">
        <v>18494000</v>
      </c>
      <c r="GQ44" s="387" t="n">
        <v>18917000</v>
      </c>
      <c r="GR44" s="387" t="n">
        <v>19344000</v>
      </c>
      <c r="GS44" s="387" t="n">
        <v>19775000</v>
      </c>
      <c r="GT44" s="387" t="n">
        <v>20210000</v>
      </c>
      <c r="GU44" s="387" t="n">
        <v>20649000</v>
      </c>
      <c r="GV44" s="387" t="n">
        <v>21091000</v>
      </c>
      <c r="GW44" s="387" t="n">
        <v>21537000</v>
      </c>
      <c r="GX44" s="387" t="n">
        <v>21986000</v>
      </c>
      <c r="GY44" s="387" t="n">
        <v>22439000</v>
      </c>
      <c r="GZ44" s="387" t="n">
        <v>22895000</v>
      </c>
      <c r="HA44" s="387" t="n">
        <v>23354000</v>
      </c>
      <c r="HB44" s="387" t="n">
        <v>23816000</v>
      </c>
      <c r="HC44" s="387" t="n">
        <v>24280000</v>
      </c>
      <c r="HG44" s="387" t="n">
        <v>0.0276140943169594</v>
      </c>
      <c r="HH44" s="387" t="n">
        <v>0.027500556781888</v>
      </c>
      <c r="HI44" s="387" t="n">
        <v>0.0273486208170652</v>
      </c>
      <c r="HJ44" s="387" t="n">
        <v>0.0271510537713766</v>
      </c>
      <c r="HK44" s="387" t="n">
        <v>0.026907404884696</v>
      </c>
      <c r="HL44" s="387" t="n">
        <v>0.0266964659094811</v>
      </c>
      <c r="HM44" s="387" t="n">
        <v>0.0264716669917107</v>
      </c>
      <c r="HN44" s="387" t="n">
        <v>0.0261700060218573</v>
      </c>
      <c r="HO44" s="387" t="n">
        <v>0.0260223746299744</v>
      </c>
      <c r="HP44" s="387" t="n">
        <v>0.0257965344935656</v>
      </c>
      <c r="HQ44" s="387" t="n">
        <v>0.0255709961056709</v>
      </c>
      <c r="HR44" s="387" t="n">
        <v>0.0253460165113211</v>
      </c>
      <c r="HS44" s="387" t="n">
        <v>0.0251888800412416</v>
      </c>
      <c r="HT44" s="387" t="n">
        <v>0.024897001683712</v>
      </c>
      <c r="HU44" s="387" t="n">
        <v>0.0246112607419491</v>
      </c>
      <c r="HV44" s="387" t="n">
        <v>0.0244560278952122</v>
      </c>
      <c r="HW44" s="387" t="n">
        <v>0.0241761226207018</v>
      </c>
      <c r="HX44" s="387" t="n">
        <v>0.0239021703600884</v>
      </c>
      <c r="HY44" s="387" t="n">
        <v>0.023633997887373</v>
      </c>
      <c r="HZ44" s="387" t="n">
        <v>0.0234280563890934</v>
      </c>
      <c r="IA44" s="387" t="n">
        <v>0.0231130346655846</v>
      </c>
      <c r="IB44" s="387" t="n">
        <v>0.0228612627834082</v>
      </c>
      <c r="IC44" s="387" t="n">
        <v>0.0226146336644888</v>
      </c>
      <c r="ID44" s="387" t="n">
        <v>0.0223213043063879</v>
      </c>
      <c r="IE44" s="387" t="n">
        <v>0.0220362190157175</v>
      </c>
      <c r="IF44" s="387" t="n">
        <v>0.0217590183019638</v>
      </c>
      <c r="IG44" s="387" t="n">
        <v>0.0214893613010645</v>
      </c>
      <c r="IH44" s="387" t="n">
        <v>0.0211795177310705</v>
      </c>
      <c r="II44" s="387" t="n">
        <v>0.0209259763360024</v>
      </c>
      <c r="IJ44" s="387" t="n">
        <v>0.0206335000693798</v>
      </c>
      <c r="IK44" s="387" t="n">
        <v>0.020394628867507</v>
      </c>
      <c r="IL44" s="387" t="n">
        <v>0.0201180297881365</v>
      </c>
      <c r="IM44" s="387" t="n">
        <v>0.0198497287929058</v>
      </c>
      <c r="IN44" s="387" t="n">
        <v>0.0195893477648497</v>
      </c>
      <c r="IO44" s="387" t="n">
        <v>0.0192953422665596</v>
      </c>
      <c r="IP44" s="0" t="s">
        <v>889</v>
      </c>
      <c r="IU44" s="0" t="s">
        <v>889</v>
      </c>
      <c r="IV44" s="387" t="n">
        <v>0.498312304828629</v>
      </c>
      <c r="IW44" s="387" t="n">
        <v>0.498577364093983</v>
      </c>
      <c r="IX44" s="387" t="n">
        <v>0.498809953332345</v>
      </c>
      <c r="IY44" s="387" t="n">
        <v>0.49901798296653</v>
      </c>
      <c r="IZ44" s="387" t="n">
        <v>0.499210288894702</v>
      </c>
      <c r="JA44" s="387" t="n">
        <v>0.499393641842689</v>
      </c>
      <c r="JB44" s="387" t="n">
        <v>0.499568429313203</v>
      </c>
      <c r="JC44" s="387" t="n">
        <v>0.499733040859375</v>
      </c>
      <c r="JD44" s="387" t="n">
        <v>0.499886965804851</v>
      </c>
      <c r="JE44" s="387" t="n">
        <v>0.500029621160942</v>
      </c>
      <c r="JF44" s="387" t="n">
        <v>0.500161300066235</v>
      </c>
      <c r="JG44" s="387" t="n">
        <v>0.50028155414503</v>
      </c>
      <c r="JH44" s="387" t="n">
        <v>0.50039193733238</v>
      </c>
      <c r="JI44" s="387" t="n">
        <v>0.500492102721842</v>
      </c>
      <c r="JJ44" s="387" t="n">
        <v>0.500582188510835</v>
      </c>
      <c r="JK44" s="387" t="n">
        <v>0.500661612742474</v>
      </c>
      <c r="JL44" s="387" t="n">
        <v>0.500731335441555</v>
      </c>
      <c r="JM44" s="387" t="n">
        <v>0.500791610581081</v>
      </c>
      <c r="JN44" s="387" t="n">
        <v>0.500843433317494</v>
      </c>
      <c r="JO44" s="387" t="n">
        <v>0.500886479351212</v>
      </c>
      <c r="JP44" s="387" t="n">
        <v>0.500922084131508</v>
      </c>
      <c r="JQ44" s="387" t="n">
        <v>0.500950784739713</v>
      </c>
      <c r="JR44" s="387" t="n">
        <v>0.500972894877284</v>
      </c>
      <c r="JS44" s="387" t="n">
        <v>0.500987948080101</v>
      </c>
      <c r="JT44" s="387" t="n">
        <v>0.500996252943357</v>
      </c>
      <c r="JU44" s="387" t="n">
        <v>0.500998052643111</v>
      </c>
      <c r="JV44" s="387" t="n">
        <v>0.500993199631765</v>
      </c>
      <c r="JW44" s="387" t="n">
        <v>0.500982366224792</v>
      </c>
      <c r="JX44" s="387" t="n">
        <v>0.50096731121998</v>
      </c>
      <c r="JY44" s="387" t="n">
        <v>0.500950580361291</v>
      </c>
      <c r="JZ44" s="387" t="n">
        <v>0.500933266636994</v>
      </c>
      <c r="KA44" s="387" t="n">
        <v>0.50091633071439</v>
      </c>
      <c r="KB44" s="387" t="n">
        <v>0.500898432195526</v>
      </c>
      <c r="KC44" s="387" t="n">
        <v>0.500878868874991</v>
      </c>
      <c r="KD44" s="387" t="n">
        <v>0.500855839580413</v>
      </c>
      <c r="KE44" s="387" t="n">
        <v>0.500827825343185</v>
      </c>
      <c r="KH44" s="0" t="s">
        <v>889</v>
      </c>
      <c r="KI44" s="387" t="n">
        <v>0.537351906299591</v>
      </c>
      <c r="KJ44" s="387" t="n">
        <v>0.538983047008514</v>
      </c>
      <c r="KK44" s="387" t="n">
        <v>0.540874719619751</v>
      </c>
      <c r="KL44" s="387" t="n">
        <v>0.542987108230591</v>
      </c>
      <c r="KM44" s="387" t="n">
        <v>0.54529595375061</v>
      </c>
      <c r="KN44" s="387" t="n">
        <v>0.547801673412323</v>
      </c>
      <c r="KO44" s="387" t="n">
        <v>0.549755036830902</v>
      </c>
      <c r="KP44" s="387" t="n">
        <v>0.551974952220917</v>
      </c>
      <c r="KQ44" s="387" t="n">
        <v>0.554327964782715</v>
      </c>
      <c r="KR44" s="387" t="n">
        <v>0.556792855262756</v>
      </c>
      <c r="KS44" s="387" t="n">
        <v>0.559398055076599</v>
      </c>
      <c r="KT44" s="387" t="n">
        <v>0.561424553394318</v>
      </c>
      <c r="KU44" s="387" t="n">
        <v>0.563600122928619</v>
      </c>
      <c r="KV44" s="387" t="n">
        <v>0.565940320491791</v>
      </c>
      <c r="KW44" s="387" t="n">
        <v>0.568308174610138</v>
      </c>
      <c r="KX44" s="387" t="n">
        <v>0.570763170719147</v>
      </c>
      <c r="KY44" s="387" t="n">
        <v>0.57260274887085</v>
      </c>
      <c r="KZ44" s="387" t="n">
        <v>0.574545681476593</v>
      </c>
      <c r="LA44" s="387" t="n">
        <v>0.576582968235016</v>
      </c>
      <c r="LB44" s="387" t="n">
        <v>0.578706383705139</v>
      </c>
      <c r="LC44" s="387" t="n">
        <v>0.580931901931763</v>
      </c>
      <c r="LD44" s="387" t="n">
        <v>0.582651019096375</v>
      </c>
      <c r="LE44" s="387" t="n">
        <v>0.584567964076996</v>
      </c>
      <c r="LF44" s="387" t="n">
        <v>0.58656233549118</v>
      </c>
      <c r="LG44" s="387" t="n">
        <v>0.588709652423859</v>
      </c>
      <c r="LH44" s="387" t="n">
        <v>0.590897619724274</v>
      </c>
      <c r="LI44" s="387" t="n">
        <v>0.5926274061203</v>
      </c>
      <c r="LJ44" s="387" t="n">
        <v>0.594508230686188</v>
      </c>
      <c r="LK44" s="387" t="n">
        <v>0.596510350704193</v>
      </c>
      <c r="LL44" s="387" t="n">
        <v>0.598597764968872</v>
      </c>
      <c r="LM44" s="387" t="n">
        <v>0.600745916366577</v>
      </c>
      <c r="LN44" s="387" t="n">
        <v>0.602433264255524</v>
      </c>
      <c r="LO44" s="387" t="n">
        <v>0.604280412197113</v>
      </c>
      <c r="LP44" s="387" t="n">
        <v>0.606148838996887</v>
      </c>
      <c r="LQ44" s="387" t="n">
        <v>0.608078598976135</v>
      </c>
      <c r="LR44" s="387" t="n">
        <v>0.610090613365173</v>
      </c>
      <c r="LT44" s="0" t="s">
        <v>889</v>
      </c>
      <c r="LU44" s="387" t="n">
        <v>0.520088136196137</v>
      </c>
      <c r="LV44" s="387" t="n">
        <v>0.52164614200592</v>
      </c>
      <c r="LW44" s="387" t="n">
        <v>0.523429274559021</v>
      </c>
      <c r="LX44" s="387" t="n">
        <v>0.525393187999725</v>
      </c>
      <c r="LY44" s="387" t="n">
        <v>0.527506530284882</v>
      </c>
      <c r="LZ44" s="387" t="n">
        <v>0.529736876487732</v>
      </c>
      <c r="MA44" s="387" t="n">
        <v>0.531523585319519</v>
      </c>
      <c r="MB44" s="387" t="n">
        <v>0.533594071865082</v>
      </c>
      <c r="MC44" s="387" t="n">
        <v>0.535736083984375</v>
      </c>
      <c r="MD44" s="387" t="n">
        <v>0.537861943244934</v>
      </c>
      <c r="ME44" s="387" t="n">
        <v>0.540153384208679</v>
      </c>
      <c r="MF44" s="387" t="n">
        <v>0.542031049728394</v>
      </c>
      <c r="MG44" s="387" t="n">
        <v>0.544004380702972</v>
      </c>
      <c r="MH44" s="387" t="n">
        <v>0.546161592006683</v>
      </c>
      <c r="MI44" s="387" t="n">
        <v>0.54823100566864</v>
      </c>
      <c r="MJ44" s="387" t="n">
        <v>0.550408363342285</v>
      </c>
      <c r="MK44" s="387" t="n">
        <v>0.552179336547852</v>
      </c>
      <c r="ML44" s="387" t="n">
        <v>0.554002285003662</v>
      </c>
      <c r="MM44" s="387" t="n">
        <v>0.55581271648407</v>
      </c>
      <c r="MN44" s="387" t="n">
        <v>0.557725727558136</v>
      </c>
      <c r="MO44" s="387" t="n">
        <v>0.559701085090637</v>
      </c>
      <c r="MP44" s="387" t="n">
        <v>0.561241447925568</v>
      </c>
      <c r="MQ44" s="387" t="n">
        <v>0.562939345836639</v>
      </c>
      <c r="MR44" s="387" t="n">
        <v>0.564677298069</v>
      </c>
      <c r="MS44" s="387" t="n">
        <v>0.566583931446075</v>
      </c>
      <c r="MT44" s="387" t="n">
        <v>0.568394422531128</v>
      </c>
      <c r="MU44" s="387" t="n">
        <v>0.569915890693665</v>
      </c>
      <c r="MV44" s="387" t="n">
        <v>0.571504652500153</v>
      </c>
      <c r="MW44" s="387" t="n">
        <v>0.573230266571045</v>
      </c>
      <c r="MX44" s="387" t="n">
        <v>0.574963986873627</v>
      </c>
      <c r="MY44" s="387" t="n">
        <v>0.576685190200806</v>
      </c>
      <c r="MZ44" s="387" t="n">
        <v>0.578145205974579</v>
      </c>
      <c r="NA44" s="387" t="n">
        <v>0.579646229743958</v>
      </c>
      <c r="NB44" s="387" t="n">
        <v>0.581142425537109</v>
      </c>
      <c r="NC44" s="387" t="n">
        <v>0.582633495330811</v>
      </c>
      <c r="ND44" s="387" t="n">
        <v>0.584184527397156</v>
      </c>
      <c r="NG44" s="0" t="s">
        <v>889</v>
      </c>
      <c r="NH44" s="387" t="n">
        <v>0.430142283439636</v>
      </c>
      <c r="NI44" s="387" t="n">
        <v>0.431975066661835</v>
      </c>
      <c r="NJ44" s="387" t="n">
        <v>0.434066712856293</v>
      </c>
      <c r="NK44" s="387" t="n">
        <v>0.436347514390945</v>
      </c>
      <c r="NL44" s="387" t="n">
        <v>0.438754230737686</v>
      </c>
      <c r="NM44" s="387" t="n">
        <v>0.441227406263351</v>
      </c>
      <c r="NN44" s="387" t="n">
        <v>0.443337887525558</v>
      </c>
      <c r="NO44" s="387" t="n">
        <v>0.445522099733353</v>
      </c>
      <c r="NP44" s="387" t="n">
        <v>0.447805553674698</v>
      </c>
      <c r="NQ44" s="387" t="n">
        <v>0.450185596942902</v>
      </c>
      <c r="NR44" s="387" t="n">
        <v>0.452828824520111</v>
      </c>
      <c r="NS44" s="387" t="n">
        <v>0.454936534166336</v>
      </c>
      <c r="NT44" s="387" t="n">
        <v>0.45730197429657</v>
      </c>
      <c r="NU44" s="387" t="n">
        <v>0.459805577993393</v>
      </c>
      <c r="NV44" s="387" t="n">
        <v>0.462428867816925</v>
      </c>
      <c r="NW44" s="387" t="n">
        <v>0.46516078710556</v>
      </c>
      <c r="NX44" s="387" t="n">
        <v>0.467372357845306</v>
      </c>
      <c r="NY44" s="387" t="n">
        <v>0.469823122024536</v>
      </c>
      <c r="NZ44" s="387" t="n">
        <v>0.47225683927536</v>
      </c>
      <c r="OA44" s="387" t="n">
        <v>0.474846422672272</v>
      </c>
      <c r="OB44" s="387" t="n">
        <v>0.477438718080521</v>
      </c>
      <c r="OC44" s="387" t="n">
        <v>0.479641526937485</v>
      </c>
      <c r="OD44" s="387" t="n">
        <v>0.481940090656281</v>
      </c>
      <c r="OE44" s="387" t="n">
        <v>0.48427340388298</v>
      </c>
      <c r="OF44" s="387" t="n">
        <v>0.486714214086533</v>
      </c>
      <c r="OG44" s="387" t="n">
        <v>0.489203542470932</v>
      </c>
      <c r="OH44" s="387" t="n">
        <v>0.491291433572769</v>
      </c>
      <c r="OI44" s="387" t="n">
        <v>0.493486374616623</v>
      </c>
      <c r="OJ44" s="387" t="n">
        <v>0.495803892612457</v>
      </c>
      <c r="OK44" s="387" t="n">
        <v>0.498212367296219</v>
      </c>
      <c r="OL44" s="387" t="n">
        <v>0.500636756420136</v>
      </c>
      <c r="OM44" s="387" t="n">
        <v>0.502740740776062</v>
      </c>
      <c r="ON44" s="387" t="n">
        <v>0.504913747310638</v>
      </c>
      <c r="OO44" s="387" t="n">
        <v>0.507107973098755</v>
      </c>
      <c r="OP44" s="387" t="n">
        <v>0.509405434131622</v>
      </c>
      <c r="OQ44" s="387" t="n">
        <v>0.511779248714447</v>
      </c>
      <c r="OT44" s="387" t="n">
        <v>0.729049987792969</v>
      </c>
      <c r="OU44" s="387" t="n">
        <v>0.726740036010742</v>
      </c>
      <c r="OV44" s="387" t="n">
        <v>0.727350006103516</v>
      </c>
      <c r="OW44" s="387" t="n">
        <v>0.727440032958984</v>
      </c>
      <c r="OX44" s="387" t="n">
        <v>0.727050018310547</v>
      </c>
      <c r="OY44" s="387" t="n">
        <v>0.726139984130859</v>
      </c>
      <c r="OZ44" s="387" t="n">
        <v>0.724789962768555</v>
      </c>
      <c r="PA44" s="387" t="n">
        <v>0.723079986572266</v>
      </c>
      <c r="PB44" s="387" t="n">
        <v>0.721119995117188</v>
      </c>
      <c r="PC44" s="387" t="n">
        <v>0.718990020751953</v>
      </c>
      <c r="PD44" s="387" t="n">
        <v>0.717180023193359</v>
      </c>
      <c r="PE44" s="387" t="n">
        <v>0.717089996337891</v>
      </c>
      <c r="PF44" s="387" t="n">
        <v>0.716760025024414</v>
      </c>
      <c r="PG44" s="387" t="n">
        <v>0.716490020751953</v>
      </c>
      <c r="PH44" s="387" t="n">
        <v>0.716600036621094</v>
      </c>
      <c r="PI44" s="387" t="n">
        <v>0.716740036010742</v>
      </c>
      <c r="PJ44" s="387" t="n">
        <v>0.716740036010742</v>
      </c>
      <c r="PK44" s="387" t="n">
        <v>0.716620025634766</v>
      </c>
      <c r="PL44" s="387" t="n">
        <v>0.717559967041016</v>
      </c>
      <c r="PQ44" s="387" t="n">
        <v>0.00131077202968299</v>
      </c>
      <c r="PZ44" s="387" t="n">
        <v>0.478</v>
      </c>
      <c r="QA44" s="387" t="n">
        <v>2015</v>
      </c>
      <c r="QB44" s="0" t="s">
        <v>248</v>
      </c>
      <c r="QD44" s="387" t="n">
        <v>0.496</v>
      </c>
      <c r="QE44" s="387" t="n">
        <v>2015</v>
      </c>
      <c r="QF44" s="0" t="s">
        <v>248</v>
      </c>
      <c r="QH44" s="387" t="n">
        <v>0.763</v>
      </c>
      <c r="QI44" s="387" t="n">
        <v>2015</v>
      </c>
      <c r="QJ44" s="0" t="s">
        <v>248</v>
      </c>
      <c r="QL44" s="387" t="n">
        <v>0.906</v>
      </c>
      <c r="QM44" s="387" t="n">
        <v>2015</v>
      </c>
      <c r="QN44" s="0" t="s">
        <v>248</v>
      </c>
      <c r="QP44" s="387" t="n">
        <v>0.385</v>
      </c>
      <c r="QQ44" s="387" t="n">
        <v>2019</v>
      </c>
      <c r="QR44" s="0" t="s">
        <v>248</v>
      </c>
      <c r="QT44" s="0" t="s">
        <v>104</v>
      </c>
      <c r="QU44" s="387" t="n">
        <v>0.164232760667801</v>
      </c>
      <c r="QV44" s="387" t="n">
        <v>0.173316791653633</v>
      </c>
      <c r="QW44" s="387" t="n">
        <v>0.197778791189194</v>
      </c>
      <c r="QX44" s="387" t="n">
        <v>0.232666969299316</v>
      </c>
      <c r="QY44" s="387" t="n">
        <v>0.265599995851517</v>
      </c>
      <c r="RB44" s="387" t="n">
        <v>0.18808226287365</v>
      </c>
      <c r="RC44" s="387" t="n">
        <v>0.191888511180878</v>
      </c>
      <c r="RD44" s="387" t="n">
        <v>0.209162205457687</v>
      </c>
      <c r="RE44" s="387" t="n">
        <v>0.22947184741497</v>
      </c>
      <c r="RF44" s="387" t="n">
        <v>0.251732558012009</v>
      </c>
      <c r="RG44" s="0" t="s">
        <v>248</v>
      </c>
      <c r="RJ44" s="387" t="n">
        <v>0.0440716333687305</v>
      </c>
      <c r="RK44" s="387" t="n">
        <v>0.0433309599757195</v>
      </c>
      <c r="RL44" s="387" t="n">
        <v>0.0465425327420235</v>
      </c>
      <c r="RM44" s="387" t="n">
        <v>0.0473739914596081</v>
      </c>
      <c r="RN44" s="387" t="n">
        <v>0.0664025917649269</v>
      </c>
      <c r="RO44" s="0" t="s">
        <v>104</v>
      </c>
      <c r="RR44" s="387" t="n">
        <v>0.044053927063942</v>
      </c>
      <c r="RS44" s="387" t="n">
        <v>0.0433073602616787</v>
      </c>
      <c r="RT44" s="387" t="n">
        <v>0.0465071387588978</v>
      </c>
      <c r="RU44" s="387" t="n">
        <v>0.0473739802837372</v>
      </c>
      <c r="RV44" s="387" t="n">
        <v>0.0664025992155075</v>
      </c>
      <c r="RW44" s="0" t="s">
        <v>248</v>
      </c>
      <c r="SA44" s="387" t="n">
        <v>0.015492906793952</v>
      </c>
      <c r="SB44" s="387" t="n">
        <v>0.0152908563613892</v>
      </c>
      <c r="SC44" s="387" t="n">
        <v>0.0188225656747818</v>
      </c>
      <c r="SD44" s="387" t="n">
        <v>0.0198913179337978</v>
      </c>
      <c r="SE44" s="387" t="n">
        <v>0.0392632260918617</v>
      </c>
      <c r="SF44" s="0" t="s">
        <v>104</v>
      </c>
      <c r="SJ44" s="387" t="n">
        <v>0.0154808042570949</v>
      </c>
      <c r="SK44" s="387" t="n">
        <v>0.015273779630661</v>
      </c>
      <c r="SL44" s="387" t="n">
        <v>0.0187936387956142</v>
      </c>
      <c r="SM44" s="387" t="n">
        <v>0.0199076868593693</v>
      </c>
      <c r="SN44" s="387" t="n">
        <v>0.0392515473067761</v>
      </c>
      <c r="SO44" s="0" t="s">
        <v>248</v>
      </c>
      <c r="SQ44" s="387" t="n">
        <v>1250</v>
      </c>
      <c r="SR44" s="0" t="s">
        <v>248</v>
      </c>
      <c r="ST44" s="387" t="n">
        <v>1200.96020507813</v>
      </c>
      <c r="SU44" s="0" t="s">
        <v>104</v>
      </c>
      <c r="SW44" s="387" t="n">
        <v>1259.80807064558</v>
      </c>
      <c r="SX44" s="0" t="s">
        <v>248</v>
      </c>
      <c r="TA44" s="387" t="n">
        <v>0.134692817926407</v>
      </c>
      <c r="TB44" s="387" t="n">
        <v>0.143723055720329</v>
      </c>
      <c r="TC44" s="387" t="n">
        <v>0.160537019371986</v>
      </c>
      <c r="TD44" s="387" t="n">
        <v>0.184924528002739</v>
      </c>
      <c r="TE44" s="387" t="n">
        <v>0.222332835197449</v>
      </c>
      <c r="TF44" s="0" t="s">
        <v>104</v>
      </c>
      <c r="TJ44" s="387" t="n">
        <v>0.137545496225357</v>
      </c>
      <c r="TK44" s="387" t="n">
        <v>0.137148931622505</v>
      </c>
      <c r="TL44" s="387" t="n">
        <v>0.154074028134346</v>
      </c>
      <c r="TM44" s="387" t="n">
        <v>0.179671406745911</v>
      </c>
      <c r="TN44" s="387" t="n">
        <v>0.213597610592842</v>
      </c>
      <c r="TO44" s="0" t="s">
        <v>248</v>
      </c>
      <c r="TP44" s="386"/>
      <c r="TQ44" s="386"/>
    </row>
    <row r="45" customFormat="false" ht="15.75" hidden="false" customHeight="false" outlineLevel="0" collapsed="false">
      <c r="A45" s="0" t="s">
        <v>900</v>
      </c>
      <c r="B45" s="18" t="s">
        <v>935</v>
      </c>
      <c r="C45" s="0" t="s">
        <v>936</v>
      </c>
      <c r="D45" s="387" t="n">
        <v>0.0397098697721958</v>
      </c>
      <c r="E45" s="0" t="s">
        <v>102</v>
      </c>
      <c r="F45" s="387" t="n">
        <v>0.0567668378353119</v>
      </c>
      <c r="G45" s="0" t="s">
        <v>316</v>
      </c>
      <c r="H45" s="387" t="n">
        <v>0.0498914793133736</v>
      </c>
      <c r="I45" s="0" t="s">
        <v>317</v>
      </c>
      <c r="J45" s="0" t="s">
        <v>102</v>
      </c>
      <c r="K45" s="387" t="n">
        <v>0.673482239246368</v>
      </c>
      <c r="L45" s="387"/>
      <c r="M45" s="0" t="s">
        <v>885</v>
      </c>
      <c r="N45" s="387"/>
      <c r="O45" s="0" t="s">
        <v>885</v>
      </c>
      <c r="P45" s="387" t="n">
        <v>0.769679248332977</v>
      </c>
      <c r="Q45" s="0" t="s">
        <v>102</v>
      </c>
      <c r="R45" s="387" t="n">
        <v>0.673482239246368</v>
      </c>
      <c r="S45" s="0" t="s">
        <v>102</v>
      </c>
      <c r="U45" s="0" t="s">
        <v>316</v>
      </c>
      <c r="V45" s="387" t="n">
        <v>0.731788456439972</v>
      </c>
      <c r="W45" s="387"/>
      <c r="X45" s="0" t="s">
        <v>885</v>
      </c>
      <c r="Y45" s="387"/>
      <c r="Z45" s="0" t="s">
        <v>885</v>
      </c>
      <c r="AA45" s="387" t="n">
        <v>0.887917816638947</v>
      </c>
      <c r="AB45" s="0" t="s">
        <v>316</v>
      </c>
      <c r="AC45" s="387" t="n">
        <v>0.738814651966095</v>
      </c>
      <c r="AD45" s="0" t="s">
        <v>316</v>
      </c>
      <c r="AF45" s="0" t="s">
        <v>317</v>
      </c>
      <c r="AG45" s="387" t="n">
        <v>0.677184820175171</v>
      </c>
      <c r="AH45" s="387"/>
      <c r="AI45" s="0" t="s">
        <v>885</v>
      </c>
      <c r="AJ45" s="387"/>
      <c r="AK45" s="0" t="s">
        <v>885</v>
      </c>
      <c r="AL45" s="387" t="n">
        <v>0.8299760222435</v>
      </c>
      <c r="AM45" s="0" t="s">
        <v>317</v>
      </c>
      <c r="AN45" s="387" t="n">
        <v>0.677184820175171</v>
      </c>
      <c r="AO45" s="0" t="s">
        <v>317</v>
      </c>
      <c r="AP45" s="0"/>
      <c r="AQ45" s="0" t="s">
        <v>102</v>
      </c>
      <c r="AR45" s="387" t="n">
        <v>1.50536704063416</v>
      </c>
      <c r="AS45" s="0" t="s">
        <v>318</v>
      </c>
      <c r="AT45" s="387" t="n">
        <v>3.79139733314514</v>
      </c>
      <c r="AU45" s="0" t="s">
        <v>317</v>
      </c>
      <c r="AV45" s="387" t="n">
        <v>4.41995906829834</v>
      </c>
      <c r="AW45" s="0"/>
      <c r="AX45" s="387" t="n">
        <v>2.97744178771973</v>
      </c>
      <c r="AY45" s="0" t="s">
        <v>884</v>
      </c>
      <c r="AZ45" s="0"/>
      <c r="BA45" s="0" t="s">
        <v>884</v>
      </c>
      <c r="BB45" s="387" t="n">
        <v>0.00546333892270923</v>
      </c>
      <c r="BC45" s="387" t="n">
        <v>0.00487412232905626</v>
      </c>
      <c r="BD45" s="387" t="n">
        <v>0.00473871733993292</v>
      </c>
      <c r="BE45" s="387" t="n">
        <v>0.00403207121416926</v>
      </c>
      <c r="BF45" s="387" t="n">
        <v>0.00403205817565322</v>
      </c>
      <c r="BH45" s="0" t="s">
        <v>884</v>
      </c>
      <c r="BI45" s="387" t="n">
        <v>0.00661692675203085</v>
      </c>
      <c r="BJ45" s="387" t="n">
        <v>0.00601945864036679</v>
      </c>
      <c r="BK45" s="387" t="n">
        <v>0.00578104332089424</v>
      </c>
      <c r="BL45" s="387" t="n">
        <v>0.00569337932392955</v>
      </c>
      <c r="BM45" s="387" t="n">
        <v>0.0057845008559525</v>
      </c>
      <c r="BO45" s="0" t="s">
        <v>884</v>
      </c>
      <c r="BP45" s="387" t="n">
        <v>0.00602822098881006</v>
      </c>
      <c r="BQ45" s="387" t="n">
        <v>0.00574385747313499</v>
      </c>
      <c r="BR45" s="387" t="n">
        <v>0.00573226762935519</v>
      </c>
      <c r="BS45" s="387" t="n">
        <v>0.00582337379455566</v>
      </c>
      <c r="BT45" s="387" t="n">
        <v>0.0055761244148016</v>
      </c>
      <c r="BV45" s="387"/>
      <c r="BW45" s="387"/>
      <c r="BX45" s="387"/>
      <c r="BY45" s="387"/>
      <c r="BZ45" s="387"/>
      <c r="CA45" s="0" t="s">
        <v>886</v>
      </c>
      <c r="CC45" s="387"/>
      <c r="CD45" s="387"/>
      <c r="CE45" s="387"/>
      <c r="CF45" s="387"/>
      <c r="CG45" s="387"/>
      <c r="CH45" s="0" t="s">
        <v>886</v>
      </c>
      <c r="CK45" s="387"/>
      <c r="CL45" s="0" t="s">
        <v>886</v>
      </c>
      <c r="CO45" s="0" t="s">
        <v>884</v>
      </c>
      <c r="CP45" s="387" t="n">
        <v>0.00266850809566677</v>
      </c>
      <c r="CQ45" s="387" t="n">
        <v>0.00324820238165557</v>
      </c>
      <c r="CR45" s="387" t="n">
        <v>-2.62276735156775E-005</v>
      </c>
      <c r="CS45" s="387" t="n">
        <v>-0.00549570564180613</v>
      </c>
      <c r="CT45" s="387" t="n">
        <v>0.0107991974800825</v>
      </c>
      <c r="CV45" s="0" t="s">
        <v>884</v>
      </c>
      <c r="CW45" s="387" t="n">
        <v>0.0037750001065433</v>
      </c>
      <c r="CX45" s="387" t="n">
        <v>0.00313333328813314</v>
      </c>
      <c r="CY45" s="387" t="n">
        <v>-5.00001187901944E-005</v>
      </c>
      <c r="CZ45" s="387" t="n">
        <v>0.00189999991562217</v>
      </c>
      <c r="DA45" s="387" t="n">
        <v>0.0020000000949949</v>
      </c>
      <c r="DC45" s="0" t="s">
        <v>884</v>
      </c>
      <c r="DD45" s="387" t="n">
        <v>0.00354777090251446</v>
      </c>
      <c r="DE45" s="387" t="n">
        <v>0.00289799948222935</v>
      </c>
      <c r="DF45" s="387" t="n">
        <v>-0.00122297729831189</v>
      </c>
      <c r="DG45" s="387" t="n">
        <v>0.00519620673730969</v>
      </c>
      <c r="DH45" s="387" t="n">
        <v>0.00750134838744998</v>
      </c>
      <c r="DL45" s="387"/>
      <c r="DM45" s="0" t="s">
        <v>886</v>
      </c>
      <c r="DP45" s="387"/>
      <c r="DQ45" s="0" t="s">
        <v>886</v>
      </c>
      <c r="DT45" s="387"/>
      <c r="DU45" s="0" t="s">
        <v>886</v>
      </c>
      <c r="DW45" s="387"/>
      <c r="DX45" s="387"/>
      <c r="DY45" s="387"/>
      <c r="DZ45" s="387"/>
      <c r="EA45" s="387"/>
      <c r="EB45" s="0" t="s">
        <v>886</v>
      </c>
      <c r="ED45" s="387" t="n">
        <v>0.136503890156746</v>
      </c>
      <c r="EE45" s="387" t="n">
        <v>0.136503890156746</v>
      </c>
      <c r="EF45" s="387" t="n">
        <v>0.130417287349701</v>
      </c>
      <c r="EG45" s="387" t="n">
        <v>0.132149577140808</v>
      </c>
      <c r="EH45" s="387"/>
      <c r="EI45" s="0" t="s">
        <v>248</v>
      </c>
      <c r="EK45" s="387"/>
      <c r="EL45" s="0" t="s">
        <v>886</v>
      </c>
      <c r="EO45" s="387" t="n">
        <v>0.0142552619799972</v>
      </c>
      <c r="EP45" s="387" t="n">
        <v>0.00430946238338947</v>
      </c>
      <c r="EQ45" s="387" t="n">
        <v>-0.0035129957832396</v>
      </c>
      <c r="ER45" s="387" t="n">
        <v>-0.00865442864596844</v>
      </c>
      <c r="ES45" s="387" t="n">
        <v>0.0159349106252193</v>
      </c>
      <c r="ET45" s="0" t="s">
        <v>248</v>
      </c>
      <c r="FE45" s="387" t="n">
        <v>61833</v>
      </c>
      <c r="FF45" s="387" t="n">
        <v>62504</v>
      </c>
      <c r="FG45" s="387" t="n">
        <v>62912</v>
      </c>
      <c r="FH45" s="387" t="n">
        <v>63325</v>
      </c>
      <c r="FI45" s="387" t="n">
        <v>63740</v>
      </c>
      <c r="FJ45" s="387" t="n">
        <v>64154</v>
      </c>
      <c r="FK45" s="387" t="n">
        <v>64523</v>
      </c>
      <c r="FL45" s="387" t="n">
        <v>64888</v>
      </c>
      <c r="FM45" s="387" t="n">
        <v>65273</v>
      </c>
      <c r="FN45" s="387" t="n">
        <v>65636</v>
      </c>
      <c r="FO45" s="387" t="n">
        <v>65124</v>
      </c>
      <c r="FP45" s="387" t="n">
        <v>64564</v>
      </c>
      <c r="FQ45" s="387" t="n">
        <v>64798</v>
      </c>
      <c r="FR45" s="387" t="n">
        <v>65001</v>
      </c>
      <c r="FS45" s="387" t="n">
        <v>65138</v>
      </c>
      <c r="FT45" s="387" t="n">
        <v>65237</v>
      </c>
      <c r="FU45" s="387" t="n">
        <v>64554</v>
      </c>
      <c r="FV45" s="387" t="n">
        <v>63873</v>
      </c>
      <c r="FW45" s="387" t="n">
        <v>63920</v>
      </c>
      <c r="FX45" s="387" t="n">
        <v>63918</v>
      </c>
      <c r="FY45" s="387"/>
      <c r="FZ45" s="387"/>
      <c r="GA45" s="387"/>
      <c r="GB45" s="387"/>
      <c r="GC45" s="387"/>
      <c r="GD45" s="387"/>
      <c r="GE45" s="387"/>
      <c r="GF45" s="387"/>
      <c r="GG45" s="387"/>
      <c r="GH45" s="387"/>
      <c r="GI45" s="387"/>
      <c r="GJ45" s="387"/>
      <c r="GK45" s="387"/>
      <c r="GL45" s="387"/>
      <c r="GM45" s="387"/>
      <c r="GN45" s="387"/>
      <c r="GO45" s="387"/>
      <c r="GP45" s="387"/>
      <c r="GQ45" s="387"/>
      <c r="GR45" s="387"/>
      <c r="GS45" s="387"/>
      <c r="GT45" s="387"/>
      <c r="GU45" s="387"/>
      <c r="GV45" s="387"/>
      <c r="GW45" s="387"/>
      <c r="GX45" s="387"/>
      <c r="GY45" s="387"/>
      <c r="GZ45" s="387"/>
      <c r="HA45" s="387"/>
      <c r="HB45" s="387"/>
      <c r="HC45" s="387"/>
      <c r="HG45" s="387" t="n">
        <v>-0.0105247097089887</v>
      </c>
      <c r="HH45" s="387" t="n">
        <v>-0.0106053464114666</v>
      </c>
      <c r="HI45" s="387" t="n">
        <v>0.000735564564820379</v>
      </c>
      <c r="HJ45" s="387" t="n">
        <v>-3.12896008836105E-005</v>
      </c>
      <c r="HK45" s="387"/>
      <c r="HL45" s="387"/>
      <c r="HM45" s="387"/>
      <c r="HN45" s="387"/>
      <c r="HO45" s="387"/>
      <c r="HP45" s="387"/>
      <c r="HQ45" s="387"/>
      <c r="HR45" s="387"/>
      <c r="HS45" s="387"/>
      <c r="HT45" s="387"/>
      <c r="HU45" s="387"/>
      <c r="HV45" s="387"/>
      <c r="HW45" s="387"/>
      <c r="HX45" s="387"/>
      <c r="HY45" s="387"/>
      <c r="HZ45" s="387"/>
      <c r="IA45" s="387"/>
      <c r="IB45" s="387"/>
      <c r="IC45" s="387"/>
      <c r="ID45" s="387"/>
      <c r="IE45" s="387"/>
      <c r="IF45" s="387"/>
      <c r="IG45" s="387"/>
      <c r="IH45" s="387"/>
      <c r="II45" s="387"/>
      <c r="IJ45" s="387"/>
      <c r="IK45" s="387"/>
      <c r="IL45" s="387"/>
      <c r="IM45" s="387"/>
      <c r="IN45" s="387"/>
      <c r="IO45" s="387"/>
      <c r="IP45" s="0" t="s">
        <v>889</v>
      </c>
      <c r="IU45" s="0" t="s">
        <v>884</v>
      </c>
      <c r="IV45" s="387" t="n">
        <v>0.5</v>
      </c>
      <c r="IW45" s="387" t="n">
        <v>0.5</v>
      </c>
      <c r="IX45" s="387" t="n">
        <v>0.5</v>
      </c>
      <c r="IY45" s="387" t="n">
        <v>0.5</v>
      </c>
      <c r="IZ45" s="387" t="n">
        <v>0.5</v>
      </c>
      <c r="JA45" s="387" t="n">
        <v>0.5</v>
      </c>
      <c r="JB45" s="387" t="n">
        <v>0.5</v>
      </c>
      <c r="JC45" s="387" t="n">
        <v>0.5</v>
      </c>
      <c r="JD45" s="387" t="n">
        <v>0.5</v>
      </c>
      <c r="JE45" s="387" t="n">
        <v>0.5</v>
      </c>
      <c r="JF45" s="387" t="n">
        <v>0.5</v>
      </c>
      <c r="JG45" s="387" t="n">
        <v>0.5</v>
      </c>
      <c r="JH45" s="387" t="n">
        <v>0.5</v>
      </c>
      <c r="JI45" s="387" t="n">
        <v>0.5</v>
      </c>
      <c r="JJ45" s="387" t="n">
        <v>0.5</v>
      </c>
      <c r="JK45" s="387" t="n">
        <v>0.5</v>
      </c>
      <c r="JL45" s="387" t="n">
        <v>0.5</v>
      </c>
      <c r="JM45" s="387" t="n">
        <v>0.5</v>
      </c>
      <c r="JN45" s="387" t="n">
        <v>0.5</v>
      </c>
      <c r="JO45" s="387" t="n">
        <v>0.5</v>
      </c>
      <c r="JP45" s="387" t="n">
        <v>0.5</v>
      </c>
      <c r="JQ45" s="387" t="n">
        <v>0.5</v>
      </c>
      <c r="JR45" s="387" t="n">
        <v>0.5</v>
      </c>
      <c r="JS45" s="387" t="n">
        <v>0.5</v>
      </c>
      <c r="JT45" s="387" t="n">
        <v>0.5</v>
      </c>
      <c r="JU45" s="387" t="n">
        <v>0.5</v>
      </c>
      <c r="JV45" s="387" t="n">
        <v>0.5</v>
      </c>
      <c r="JW45" s="387" t="n">
        <v>0.5</v>
      </c>
      <c r="JX45" s="387" t="n">
        <v>0.5</v>
      </c>
      <c r="JY45" s="387" t="n">
        <v>0.5</v>
      </c>
      <c r="JZ45" s="387" t="n">
        <v>0.5</v>
      </c>
      <c r="KA45" s="387" t="n">
        <v>0.5</v>
      </c>
      <c r="KB45" s="387" t="n">
        <v>0.5</v>
      </c>
      <c r="KC45" s="387" t="n">
        <v>0.5</v>
      </c>
      <c r="KD45" s="387" t="n">
        <v>0.5</v>
      </c>
      <c r="KE45" s="387" t="n">
        <v>0.5</v>
      </c>
      <c r="KH45" s="0" t="s">
        <v>886</v>
      </c>
      <c r="KI45" s="387"/>
      <c r="KJ45" s="387"/>
      <c r="KK45" s="387"/>
      <c r="KL45" s="387"/>
      <c r="KM45" s="387"/>
      <c r="KN45" s="387"/>
      <c r="KO45" s="387"/>
      <c r="KP45" s="387"/>
      <c r="KQ45" s="387"/>
      <c r="KR45" s="387"/>
      <c r="KS45" s="387"/>
      <c r="KT45" s="387"/>
      <c r="KU45" s="387"/>
      <c r="KV45" s="387"/>
      <c r="KW45" s="387"/>
      <c r="KX45" s="387"/>
      <c r="KY45" s="387"/>
      <c r="KZ45" s="387"/>
      <c r="LA45" s="387"/>
      <c r="LB45" s="387"/>
      <c r="LC45" s="387"/>
      <c r="LD45" s="387"/>
      <c r="LE45" s="387"/>
      <c r="LF45" s="387"/>
      <c r="LG45" s="387"/>
      <c r="LH45" s="387"/>
      <c r="LI45" s="387"/>
      <c r="LJ45" s="387"/>
      <c r="LK45" s="387"/>
      <c r="LL45" s="387"/>
      <c r="LM45" s="387"/>
      <c r="LN45" s="387"/>
      <c r="LO45" s="387"/>
      <c r="LP45" s="387"/>
      <c r="LQ45" s="387"/>
      <c r="LR45" s="387"/>
      <c r="LT45" s="0" t="s">
        <v>886</v>
      </c>
      <c r="LU45" s="387"/>
      <c r="LV45" s="387"/>
      <c r="LW45" s="387"/>
      <c r="LX45" s="387"/>
      <c r="LY45" s="387"/>
      <c r="LZ45" s="387"/>
      <c r="MA45" s="387"/>
      <c r="MB45" s="387"/>
      <c r="MC45" s="387"/>
      <c r="MD45" s="387"/>
      <c r="ME45" s="387"/>
      <c r="MF45" s="387"/>
      <c r="MG45" s="387"/>
      <c r="MH45" s="387"/>
      <c r="MI45" s="387"/>
      <c r="MJ45" s="387"/>
      <c r="MK45" s="387"/>
      <c r="ML45" s="387"/>
      <c r="MM45" s="387"/>
      <c r="MN45" s="387"/>
      <c r="MO45" s="387"/>
      <c r="MP45" s="387"/>
      <c r="MQ45" s="387"/>
      <c r="MR45" s="387"/>
      <c r="MS45" s="387"/>
      <c r="MT45" s="387"/>
      <c r="MU45" s="387"/>
      <c r="MV45" s="387"/>
      <c r="MW45" s="387"/>
      <c r="MX45" s="387"/>
      <c r="MY45" s="387"/>
      <c r="MZ45" s="387"/>
      <c r="NA45" s="387"/>
      <c r="NB45" s="387"/>
      <c r="NC45" s="387"/>
      <c r="ND45" s="387"/>
      <c r="NG45" s="0" t="s">
        <v>886</v>
      </c>
      <c r="NH45" s="387"/>
      <c r="NI45" s="387"/>
      <c r="NJ45" s="387"/>
      <c r="NK45" s="387"/>
      <c r="NL45" s="387"/>
      <c r="NM45" s="387"/>
      <c r="NN45" s="387"/>
      <c r="NO45" s="387"/>
      <c r="NP45" s="387"/>
      <c r="NQ45" s="387"/>
      <c r="NR45" s="387"/>
      <c r="NS45" s="387"/>
      <c r="NT45" s="387"/>
      <c r="NU45" s="387"/>
      <c r="NV45" s="387"/>
      <c r="NW45" s="387"/>
      <c r="NX45" s="387"/>
      <c r="NY45" s="387"/>
      <c r="NZ45" s="387"/>
      <c r="OA45" s="387"/>
      <c r="OB45" s="387"/>
      <c r="OC45" s="387"/>
      <c r="OD45" s="387"/>
      <c r="OE45" s="387"/>
      <c r="OF45" s="387"/>
      <c r="OG45" s="387"/>
      <c r="OH45" s="387"/>
      <c r="OI45" s="387"/>
      <c r="OJ45" s="387"/>
      <c r="OK45" s="387"/>
      <c r="OL45" s="387"/>
      <c r="OM45" s="387"/>
      <c r="ON45" s="387"/>
      <c r="OO45" s="387"/>
      <c r="OP45" s="387"/>
      <c r="OQ45" s="387"/>
      <c r="OT45" s="387"/>
      <c r="OU45" s="387"/>
      <c r="OV45" s="387"/>
      <c r="OW45" s="387"/>
      <c r="OX45" s="387"/>
      <c r="OY45" s="387"/>
      <c r="OZ45" s="387"/>
      <c r="PA45" s="387"/>
      <c r="PB45" s="387"/>
      <c r="PC45" s="387"/>
      <c r="PD45" s="387"/>
      <c r="PE45" s="387"/>
      <c r="PF45" s="387"/>
      <c r="PG45" s="387"/>
      <c r="PH45" s="387"/>
      <c r="PI45" s="387"/>
      <c r="PJ45" s="387"/>
      <c r="PK45" s="387"/>
      <c r="PL45" s="387"/>
      <c r="PQ45" s="387"/>
      <c r="PZ45" s="387"/>
      <c r="QA45" s="387"/>
      <c r="QB45" s="0" t="s">
        <v>886</v>
      </c>
      <c r="QD45" s="387"/>
      <c r="QE45" s="387"/>
      <c r="QF45" s="0" t="s">
        <v>886</v>
      </c>
      <c r="QH45" s="387"/>
      <c r="QI45" s="387"/>
      <c r="QJ45" s="0" t="s">
        <v>886</v>
      </c>
      <c r="QL45" s="387"/>
      <c r="QM45" s="387"/>
      <c r="QN45" s="0" t="s">
        <v>886</v>
      </c>
      <c r="QP45" s="387"/>
      <c r="QQ45" s="387"/>
      <c r="QR45" s="0" t="s">
        <v>886</v>
      </c>
      <c r="QT45" s="0" t="s">
        <v>884</v>
      </c>
      <c r="QU45" s="387" t="n">
        <v>0.225577771663666</v>
      </c>
      <c r="QV45" s="387" t="n">
        <v>0.226873621344566</v>
      </c>
      <c r="QW45" s="387" t="n">
        <v>0.225593701004982</v>
      </c>
      <c r="QX45" s="387" t="n">
        <v>0.221587538719177</v>
      </c>
      <c r="QY45" s="387" t="n">
        <v>0.231162548065186</v>
      </c>
      <c r="RB45" s="387" t="n">
        <v>0.126332595944405</v>
      </c>
      <c r="RC45" s="387" t="n">
        <v>0.126332595944405</v>
      </c>
      <c r="RD45" s="387" t="n">
        <v>0.126332595944405</v>
      </c>
      <c r="RE45" s="387" t="n">
        <v>0.133409783244133</v>
      </c>
      <c r="RF45" s="387" t="n">
        <v>0.148326322436333</v>
      </c>
      <c r="RG45" s="0" t="s">
        <v>248</v>
      </c>
      <c r="RJ45" s="387"/>
      <c r="RK45" s="387"/>
      <c r="RL45" s="387"/>
      <c r="RM45" s="387"/>
      <c r="RN45" s="387"/>
      <c r="RO45" s="0" t="s">
        <v>886</v>
      </c>
      <c r="RR45" s="387" t="n">
        <v>0.00527364248409867</v>
      </c>
      <c r="RS45" s="387" t="n">
        <v>-0.00632954156026244</v>
      </c>
      <c r="RT45" s="387" t="n">
        <v>-0.0121659319847822</v>
      </c>
      <c r="RU45" s="387" t="n">
        <v>0.00737198861315846</v>
      </c>
      <c r="RV45" s="387" t="n">
        <v>0.00458835670724511</v>
      </c>
      <c r="RW45" s="0" t="s">
        <v>248</v>
      </c>
      <c r="SA45" s="387"/>
      <c r="SB45" s="387"/>
      <c r="SC45" s="387"/>
      <c r="SD45" s="387"/>
      <c r="SE45" s="387"/>
      <c r="SF45" s="0" t="s">
        <v>886</v>
      </c>
      <c r="SJ45" s="387" t="n">
        <v>0.00317034777253866</v>
      </c>
      <c r="SK45" s="387" t="n">
        <v>-0.00651545496657491</v>
      </c>
      <c r="SL45" s="387" t="n">
        <v>-0.00951360072940588</v>
      </c>
      <c r="SM45" s="387" t="n">
        <v>0.0111534055322409</v>
      </c>
      <c r="SN45" s="387" t="n">
        <v>0.00461964635178447</v>
      </c>
      <c r="SO45" s="0" t="s">
        <v>248</v>
      </c>
      <c r="SQ45" s="387" t="n">
        <v>117730</v>
      </c>
      <c r="SR45" s="0" t="s">
        <v>248</v>
      </c>
      <c r="ST45" s="387"/>
      <c r="SU45" s="0" t="s">
        <v>886</v>
      </c>
      <c r="SW45" s="387" t="n">
        <v>94266.8417594258</v>
      </c>
      <c r="SX45" s="0" t="s">
        <v>248</v>
      </c>
      <c r="TA45" s="387"/>
      <c r="TB45" s="387"/>
      <c r="TC45" s="387"/>
      <c r="TD45" s="387"/>
      <c r="TE45" s="387"/>
      <c r="TF45" s="0" t="s">
        <v>886</v>
      </c>
      <c r="TJ45" s="387" t="n">
        <v>0.254306137561798</v>
      </c>
      <c r="TK45" s="387" t="n">
        <v>0.254306137561798</v>
      </c>
      <c r="TL45" s="387" t="n">
        <v>0.254306137561798</v>
      </c>
      <c r="TM45" s="387" t="n">
        <v>0.26183021068573</v>
      </c>
      <c r="TN45" s="387" t="n">
        <v>0.248736917972565</v>
      </c>
      <c r="TO45" s="0" t="s">
        <v>248</v>
      </c>
      <c r="TP45" s="386"/>
      <c r="TQ45" s="386"/>
    </row>
    <row r="46" customFormat="false" ht="15.75" hidden="false" customHeight="false" outlineLevel="0" collapsed="false">
      <c r="A46" s="0" t="s">
        <v>895</v>
      </c>
      <c r="B46" s="18" t="s">
        <v>937</v>
      </c>
      <c r="C46" s="0" t="s">
        <v>938</v>
      </c>
      <c r="D46" s="387" t="n">
        <v>0.0359756760299206</v>
      </c>
      <c r="E46" s="0" t="s">
        <v>102</v>
      </c>
      <c r="F46" s="387" t="n">
        <v>0.0441553555428982</v>
      </c>
      <c r="G46" s="0" t="s">
        <v>316</v>
      </c>
      <c r="H46" s="387" t="n">
        <v>0.0444727092981339</v>
      </c>
      <c r="I46" s="0" t="s">
        <v>317</v>
      </c>
      <c r="J46" s="0" t="s">
        <v>102</v>
      </c>
      <c r="K46" s="387" t="n">
        <v>0.889336168766022</v>
      </c>
      <c r="L46" s="387"/>
      <c r="M46" s="0" t="s">
        <v>885</v>
      </c>
      <c r="N46" s="387"/>
      <c r="O46" s="0" t="s">
        <v>885</v>
      </c>
      <c r="P46" s="387" t="n">
        <v>2.26581907272339</v>
      </c>
      <c r="Q46" s="0" t="s">
        <v>102</v>
      </c>
      <c r="R46" s="387" t="n">
        <v>1.07913446426392</v>
      </c>
      <c r="S46" s="0" t="s">
        <v>102</v>
      </c>
      <c r="U46" s="0" t="s">
        <v>884</v>
      </c>
      <c r="V46" s="387" t="n">
        <v>0.50167715549469</v>
      </c>
      <c r="W46" s="387"/>
      <c r="X46" s="0" t="s">
        <v>885</v>
      </c>
      <c r="Y46" s="387"/>
      <c r="Z46" s="0" t="s">
        <v>885</v>
      </c>
      <c r="AA46" s="387"/>
      <c r="AB46" s="0" t="s">
        <v>885</v>
      </c>
      <c r="AC46" s="387"/>
      <c r="AD46" s="0" t="s">
        <v>885</v>
      </c>
      <c r="AF46" s="0" t="s">
        <v>884</v>
      </c>
      <c r="AG46" s="387" t="n">
        <v>0.517520666122437</v>
      </c>
      <c r="AH46" s="387"/>
      <c r="AI46" s="0" t="s">
        <v>885</v>
      </c>
      <c r="AJ46" s="387"/>
      <c r="AK46" s="0" t="s">
        <v>885</v>
      </c>
      <c r="AL46" s="387"/>
      <c r="AM46" s="0" t="s">
        <v>885</v>
      </c>
      <c r="AN46" s="387"/>
      <c r="AO46" s="0" t="s">
        <v>885</v>
      </c>
      <c r="AP46" s="0"/>
      <c r="AQ46" s="0" t="s">
        <v>102</v>
      </c>
      <c r="AR46" s="387" t="n">
        <v>3.49764394760132</v>
      </c>
      <c r="AS46" s="0" t="s">
        <v>318</v>
      </c>
      <c r="AT46" s="387" t="n">
        <v>4.96490621566773</v>
      </c>
      <c r="AU46" s="0" t="s">
        <v>317</v>
      </c>
      <c r="AV46" s="387" t="n">
        <v>5.61232709884644</v>
      </c>
      <c r="AW46" s="0"/>
      <c r="AX46" s="387" t="n">
        <v>4.79691505432129</v>
      </c>
      <c r="AY46" s="0" t="s">
        <v>104</v>
      </c>
      <c r="AZ46" s="0"/>
      <c r="BA46" s="0" t="s">
        <v>884</v>
      </c>
      <c r="BB46" s="387" t="n">
        <v>0.00982722453773022</v>
      </c>
      <c r="BC46" s="387" t="n">
        <v>0.0094302324578166</v>
      </c>
      <c r="BD46" s="387" t="n">
        <v>0.0095276664942503</v>
      </c>
      <c r="BE46" s="387" t="n">
        <v>0.00966089684516192</v>
      </c>
      <c r="BF46" s="387" t="n">
        <v>0.00966088753193617</v>
      </c>
      <c r="BH46" s="0" t="s">
        <v>884</v>
      </c>
      <c r="BI46" s="387" t="n">
        <v>0.0104198018088937</v>
      </c>
      <c r="BJ46" s="387" t="n">
        <v>0.0106568606570363</v>
      </c>
      <c r="BK46" s="387" t="n">
        <v>0.0109486142173409</v>
      </c>
      <c r="BL46" s="387" t="n">
        <v>0.0112342443317175</v>
      </c>
      <c r="BM46" s="387" t="n">
        <v>0.011394614353776</v>
      </c>
      <c r="BO46" s="0" t="s">
        <v>884</v>
      </c>
      <c r="BP46" s="387" t="n">
        <v>0.0106236664578319</v>
      </c>
      <c r="BQ46" s="387" t="n">
        <v>0.0107035506516695</v>
      </c>
      <c r="BR46" s="387" t="n">
        <v>0.0108929732814431</v>
      </c>
      <c r="BS46" s="387" t="n">
        <v>0.0113945528864861</v>
      </c>
      <c r="BT46" s="387" t="n">
        <v>0.0111930500715971</v>
      </c>
      <c r="BV46" s="387"/>
      <c r="BW46" s="387"/>
      <c r="BX46" s="387"/>
      <c r="BY46" s="387"/>
      <c r="BZ46" s="387"/>
      <c r="CA46" s="0" t="s">
        <v>886</v>
      </c>
      <c r="CC46" s="387"/>
      <c r="CD46" s="387"/>
      <c r="CE46" s="387"/>
      <c r="CF46" s="387"/>
      <c r="CG46" s="387"/>
      <c r="CH46" s="0" t="s">
        <v>886</v>
      </c>
      <c r="CK46" s="387" t="n">
        <v>3.09999990463257</v>
      </c>
      <c r="CL46" s="0" t="s">
        <v>887</v>
      </c>
      <c r="CO46" s="0" t="s">
        <v>884</v>
      </c>
      <c r="CP46" s="387" t="n">
        <v>0.000248383177677169</v>
      </c>
      <c r="CQ46" s="387" t="n">
        <v>0.00667773466557264</v>
      </c>
      <c r="CR46" s="387" t="n">
        <v>0.00640422152355313</v>
      </c>
      <c r="CS46" s="387" t="n">
        <v>0.00482649356126785</v>
      </c>
      <c r="CT46" s="387" t="n">
        <v>0.00790462270379067</v>
      </c>
      <c r="CV46" s="0" t="s">
        <v>884</v>
      </c>
      <c r="CW46" s="387" t="n">
        <v>0.00774499960243702</v>
      </c>
      <c r="CX46" s="387" t="n">
        <v>0.0071666669100523</v>
      </c>
      <c r="CY46" s="387" t="n">
        <v>0.00690000038594008</v>
      </c>
      <c r="CZ46" s="387" t="n">
        <v>0.00619999971240759</v>
      </c>
      <c r="DA46" s="387" t="n">
        <v>0.000149999978020787</v>
      </c>
      <c r="DC46" s="0" t="s">
        <v>884</v>
      </c>
      <c r="DD46" s="387" t="n">
        <v>0.00343576888553798</v>
      </c>
      <c r="DE46" s="387" t="n">
        <v>0.0052266726270318</v>
      </c>
      <c r="DF46" s="387" t="n">
        <v>0.00523549132049084</v>
      </c>
      <c r="DG46" s="387" t="n">
        <v>0.00496621569618583</v>
      </c>
      <c r="DH46" s="387" t="n">
        <v>0.00132879172451794</v>
      </c>
      <c r="DL46" s="387" t="n">
        <v>0.696679992675781</v>
      </c>
      <c r="DM46" s="0" t="s">
        <v>888</v>
      </c>
      <c r="DP46" s="387" t="n">
        <v>0.763190002441406</v>
      </c>
      <c r="DQ46" s="0" t="s">
        <v>888</v>
      </c>
      <c r="DT46" s="387" t="n">
        <v>0.619339981079102</v>
      </c>
      <c r="DU46" s="0" t="s">
        <v>888</v>
      </c>
      <c r="DW46" s="387" t="n">
        <v>-0.17455929517746</v>
      </c>
      <c r="DX46" s="387" t="n">
        <v>-0.183708846569061</v>
      </c>
      <c r="DY46" s="387" t="n">
        <v>-0.252667218446732</v>
      </c>
      <c r="DZ46" s="387" t="n">
        <v>-0.250087916851044</v>
      </c>
      <c r="EA46" s="387" t="n">
        <v>-0.224938258528709</v>
      </c>
      <c r="EB46" s="0" t="s">
        <v>104</v>
      </c>
      <c r="ED46" s="387" t="n">
        <v>-0.181877508759499</v>
      </c>
      <c r="EE46" s="387" t="n">
        <v>-0.181877508759499</v>
      </c>
      <c r="EF46" s="387" t="n">
        <v>-0.243061721324921</v>
      </c>
      <c r="EG46" s="387" t="n">
        <v>-0.2376339584589</v>
      </c>
      <c r="EH46" s="387" t="n">
        <v>-0.202158406376839</v>
      </c>
      <c r="EI46" s="0" t="s">
        <v>248</v>
      </c>
      <c r="EK46" s="387" t="n">
        <v>1.06826174259186</v>
      </c>
      <c r="EL46" s="0" t="s">
        <v>248</v>
      </c>
      <c r="EO46" s="387" t="n">
        <v>0.0128127476200461</v>
      </c>
      <c r="EP46" s="387" t="n">
        <v>0.0138274757191539</v>
      </c>
      <c r="EQ46" s="387" t="n">
        <v>0.0112015195190907</v>
      </c>
      <c r="ER46" s="387" t="n">
        <v>0.00164030655287206</v>
      </c>
      <c r="ES46" s="387" t="n">
        <v>0.00515003222972155</v>
      </c>
      <c r="ET46" s="0" t="s">
        <v>248</v>
      </c>
      <c r="FE46" s="387" t="n">
        <v>591021</v>
      </c>
      <c r="FF46" s="387" t="n">
        <v>603640</v>
      </c>
      <c r="FG46" s="387" t="n">
        <v>616018</v>
      </c>
      <c r="FH46" s="387" t="n">
        <v>627839</v>
      </c>
      <c r="FI46" s="387" t="n">
        <v>638815</v>
      </c>
      <c r="FJ46" s="387" t="n">
        <v>648739</v>
      </c>
      <c r="FK46" s="387" t="n">
        <v>657410</v>
      </c>
      <c r="FL46" s="387" t="n">
        <v>664876</v>
      </c>
      <c r="FM46" s="387" t="n">
        <v>671613</v>
      </c>
      <c r="FN46" s="387" t="n">
        <v>678323</v>
      </c>
      <c r="FO46" s="387" t="n">
        <v>685503</v>
      </c>
      <c r="FP46" s="387" t="n">
        <v>693298</v>
      </c>
      <c r="FQ46" s="387" t="n">
        <v>701583</v>
      </c>
      <c r="FR46" s="387" t="n">
        <v>710238</v>
      </c>
      <c r="FS46" s="387" t="n">
        <v>719056</v>
      </c>
      <c r="FT46" s="387" t="n">
        <v>727876</v>
      </c>
      <c r="FU46" s="387" t="n">
        <v>736709</v>
      </c>
      <c r="FV46" s="387" t="n">
        <v>745568</v>
      </c>
      <c r="FW46" s="387" t="n">
        <v>754394</v>
      </c>
      <c r="FX46" s="387" t="n">
        <v>763092</v>
      </c>
      <c r="FY46" s="387" t="n">
        <v>772000</v>
      </c>
      <c r="FZ46" s="387" t="n">
        <v>780000</v>
      </c>
      <c r="GA46" s="387" t="n">
        <v>788000</v>
      </c>
      <c r="GB46" s="387" t="n">
        <v>796000</v>
      </c>
      <c r="GC46" s="387" t="n">
        <v>803000</v>
      </c>
      <c r="GD46" s="387" t="n">
        <v>811000</v>
      </c>
      <c r="GE46" s="387" t="n">
        <v>818000</v>
      </c>
      <c r="GF46" s="387" t="n">
        <v>824000</v>
      </c>
      <c r="GG46" s="387" t="n">
        <v>831000</v>
      </c>
      <c r="GH46" s="387" t="n">
        <v>837000</v>
      </c>
      <c r="GI46" s="387" t="n">
        <v>843000</v>
      </c>
      <c r="GJ46" s="387" t="n">
        <v>848000</v>
      </c>
      <c r="GK46" s="387" t="n">
        <v>853000</v>
      </c>
      <c r="GL46" s="387" t="n">
        <v>858000</v>
      </c>
      <c r="GM46" s="387" t="n">
        <v>863000</v>
      </c>
      <c r="GN46" s="387" t="n">
        <v>867000</v>
      </c>
      <c r="GO46" s="387" t="n">
        <v>871000</v>
      </c>
      <c r="GP46" s="387" t="n">
        <v>875000</v>
      </c>
      <c r="GQ46" s="387" t="n">
        <v>879000</v>
      </c>
      <c r="GR46" s="387" t="n">
        <v>882000</v>
      </c>
      <c r="GS46" s="387" t="n">
        <v>885000</v>
      </c>
      <c r="GT46" s="387" t="n">
        <v>888000</v>
      </c>
      <c r="GU46" s="387" t="n">
        <v>891000</v>
      </c>
      <c r="GV46" s="387" t="n">
        <v>893000</v>
      </c>
      <c r="GW46" s="387" t="n">
        <v>895000</v>
      </c>
      <c r="GX46" s="387" t="n">
        <v>897000</v>
      </c>
      <c r="GY46" s="387" t="n">
        <v>899000</v>
      </c>
      <c r="GZ46" s="387" t="n">
        <v>901000</v>
      </c>
      <c r="HA46" s="387" t="n">
        <v>902000</v>
      </c>
      <c r="HB46" s="387" t="n">
        <v>904000</v>
      </c>
      <c r="HC46" s="387" t="n">
        <v>905000</v>
      </c>
      <c r="HG46" s="387" t="n">
        <v>0.0120622664690018</v>
      </c>
      <c r="HH46" s="387" t="n">
        <v>0.01195337343961</v>
      </c>
      <c r="HI46" s="387" t="n">
        <v>0.0117684341967106</v>
      </c>
      <c r="HJ46" s="387" t="n">
        <v>0.0114638227969408</v>
      </c>
      <c r="HK46" s="387" t="n">
        <v>0.0116059491410851</v>
      </c>
      <c r="HL46" s="387" t="n">
        <v>0.0103093693032861</v>
      </c>
      <c r="HM46" s="387" t="n">
        <v>0.0102041698992252</v>
      </c>
      <c r="HN46" s="387" t="n">
        <v>0.0101010957732797</v>
      </c>
      <c r="HO46" s="387" t="n">
        <v>0.00875552836805582</v>
      </c>
      <c r="HP46" s="387" t="n">
        <v>0.00991334021091461</v>
      </c>
      <c r="HQ46" s="387" t="n">
        <v>0.0085942829027772</v>
      </c>
      <c r="HR46" s="387" t="n">
        <v>0.00730819348245859</v>
      </c>
      <c r="HS46" s="387" t="n">
        <v>0.00845926534384489</v>
      </c>
      <c r="HT46" s="387" t="n">
        <v>0.00719427550211549</v>
      </c>
      <c r="HU46" s="387" t="n">
        <v>0.00714288745075464</v>
      </c>
      <c r="HV46" s="387" t="n">
        <v>0.00591367762535811</v>
      </c>
      <c r="HW46" s="387" t="n">
        <v>0.005878911819309</v>
      </c>
      <c r="HX46" s="387" t="n">
        <v>0.00584455206990242</v>
      </c>
      <c r="HY46" s="387" t="n">
        <v>0.00581059139221907</v>
      </c>
      <c r="HZ46" s="387" t="n">
        <v>0.00462428573518992</v>
      </c>
      <c r="IA46" s="387" t="n">
        <v>0.00460299989208579</v>
      </c>
      <c r="IB46" s="387" t="n">
        <v>0.00458190962672234</v>
      </c>
      <c r="IC46" s="387" t="n">
        <v>0.00456101121380925</v>
      </c>
      <c r="ID46" s="387" t="n">
        <v>0.00340715842321515</v>
      </c>
      <c r="IE46" s="387" t="n">
        <v>0.00339558906853199</v>
      </c>
      <c r="IF46" s="387" t="n">
        <v>0.0033840979449451</v>
      </c>
      <c r="IG46" s="387" t="n">
        <v>0.00337268458679318</v>
      </c>
      <c r="IH46" s="387" t="n">
        <v>0.00224215351045132</v>
      </c>
      <c r="II46" s="387" t="n">
        <v>0.00223713740706444</v>
      </c>
      <c r="IJ46" s="387" t="n">
        <v>0.00223214388824999</v>
      </c>
      <c r="IK46" s="387" t="n">
        <v>0.0022271724883467</v>
      </c>
      <c r="IL46" s="387" t="n">
        <v>0.00222222320735455</v>
      </c>
      <c r="IM46" s="387" t="n">
        <v>0.00110926246270537</v>
      </c>
      <c r="IN46" s="387" t="n">
        <v>0.00221484038047493</v>
      </c>
      <c r="IO46" s="387" t="n">
        <v>0.00110558327287436</v>
      </c>
      <c r="IP46" s="0" t="s">
        <v>889</v>
      </c>
      <c r="IU46" s="0" t="s">
        <v>889</v>
      </c>
      <c r="IV46" s="387" t="n">
        <v>0.527580593088194</v>
      </c>
      <c r="IW46" s="387" t="n">
        <v>0.528311158046765</v>
      </c>
      <c r="IX46" s="387" t="n">
        <v>0.529128993793952</v>
      </c>
      <c r="IY46" s="387" t="n">
        <v>0.529973647792406</v>
      </c>
      <c r="IZ46" s="387" t="n">
        <v>0.530776024972022</v>
      </c>
      <c r="JA46" s="387" t="n">
        <v>0.531467888005889</v>
      </c>
      <c r="JB46" s="387" t="n">
        <v>0.532056673932555</v>
      </c>
      <c r="JC46" s="387" t="n">
        <v>0.532547998334907</v>
      </c>
      <c r="JD46" s="387" t="n">
        <v>0.532962772595262</v>
      </c>
      <c r="JE46" s="387" t="n">
        <v>0.533358729589626</v>
      </c>
      <c r="JF46" s="387" t="n">
        <v>0.533757575159399</v>
      </c>
      <c r="JG46" s="387" t="n">
        <v>0.534164841092482</v>
      </c>
      <c r="JH46" s="387" t="n">
        <v>0.534575797427075</v>
      </c>
      <c r="JI46" s="387" t="n">
        <v>0.534985120910658</v>
      </c>
      <c r="JJ46" s="387" t="n">
        <v>0.535390362292343</v>
      </c>
      <c r="JK46" s="387" t="n">
        <v>0.535785149074131</v>
      </c>
      <c r="JL46" s="387" t="n">
        <v>0.53617172284026</v>
      </c>
      <c r="JM46" s="387" t="n">
        <v>0.536554757731137</v>
      </c>
      <c r="JN46" s="387" t="n">
        <v>0.536936653560507</v>
      </c>
      <c r="JO46" s="387" t="n">
        <v>0.537320627387</v>
      </c>
      <c r="JP46" s="387" t="n">
        <v>0.537693528880752</v>
      </c>
      <c r="JQ46" s="387" t="n">
        <v>0.53807606376936</v>
      </c>
      <c r="JR46" s="387" t="n">
        <v>0.538454771156551</v>
      </c>
      <c r="JS46" s="387" t="n">
        <v>0.538835045363976</v>
      </c>
      <c r="JT46" s="387" t="n">
        <v>0.539207594827645</v>
      </c>
      <c r="JU46" s="387" t="n">
        <v>0.539579374529745</v>
      </c>
      <c r="JV46" s="387" t="n">
        <v>0.539954753118465</v>
      </c>
      <c r="JW46" s="387" t="n">
        <v>0.540325577687633</v>
      </c>
      <c r="JX46" s="387" t="n">
        <v>0.540692486068205</v>
      </c>
      <c r="JY46" s="387" t="n">
        <v>0.541059866709704</v>
      </c>
      <c r="JZ46" s="387" t="n">
        <v>0.541419096310626</v>
      </c>
      <c r="KA46" s="387" t="n">
        <v>0.541792236503513</v>
      </c>
      <c r="KB46" s="387" t="n">
        <v>0.542150393215711</v>
      </c>
      <c r="KC46" s="387" t="n">
        <v>0.542514863883948</v>
      </c>
      <c r="KD46" s="387" t="n">
        <v>0.542867197953061</v>
      </c>
      <c r="KE46" s="387" t="n">
        <v>0.543219538941471</v>
      </c>
      <c r="KH46" s="0" t="s">
        <v>889</v>
      </c>
      <c r="KI46" s="387" t="n">
        <v>0.668780148029327</v>
      </c>
      <c r="KJ46" s="387" t="n">
        <v>0.674148142337799</v>
      </c>
      <c r="KK46" s="387" t="n">
        <v>0.678556501865387</v>
      </c>
      <c r="KL46" s="387" t="n">
        <v>0.68225622177124</v>
      </c>
      <c r="KM46" s="387" t="n">
        <v>0.685668289661408</v>
      </c>
      <c r="KN46" s="387" t="n">
        <v>0.689119160175324</v>
      </c>
      <c r="KO46" s="387" t="n">
        <v>0.691025614738464</v>
      </c>
      <c r="KP46" s="387" t="n">
        <v>0.694162428379059</v>
      </c>
      <c r="KQ46" s="387" t="n">
        <v>0.69597989320755</v>
      </c>
      <c r="KR46" s="387" t="n">
        <v>0.698630154132843</v>
      </c>
      <c r="KS46" s="387" t="n">
        <v>0.700369894504547</v>
      </c>
      <c r="KT46" s="387" t="n">
        <v>0.701711475849152</v>
      </c>
      <c r="KU46" s="387" t="n">
        <v>0.703883469104767</v>
      </c>
      <c r="KV46" s="387" t="n">
        <v>0.705174505710602</v>
      </c>
      <c r="KW46" s="387" t="n">
        <v>0.706093192100525</v>
      </c>
      <c r="KX46" s="387" t="n">
        <v>0.706998825073242</v>
      </c>
      <c r="KY46" s="387" t="n">
        <v>0.708726406097412</v>
      </c>
      <c r="KZ46" s="387" t="n">
        <v>0.710433781147003</v>
      </c>
      <c r="LA46" s="387" t="n">
        <v>0.712121188640595</v>
      </c>
      <c r="LB46" s="387" t="n">
        <v>0.712630331516266</v>
      </c>
      <c r="LC46" s="387" t="n">
        <v>0.715109586715698</v>
      </c>
      <c r="LD46" s="387" t="n">
        <v>0.716417908668518</v>
      </c>
      <c r="LE46" s="387" t="n">
        <v>0.717714309692383</v>
      </c>
      <c r="LF46" s="387" t="n">
        <v>0.717861235141754</v>
      </c>
      <c r="LG46" s="387" t="n">
        <v>0.718820869922638</v>
      </c>
      <c r="LH46" s="387" t="n">
        <v>0.718644082546234</v>
      </c>
      <c r="LI46" s="387" t="n">
        <v>0.718468487262726</v>
      </c>
      <c r="LJ46" s="387" t="n">
        <v>0.717171728610992</v>
      </c>
      <c r="LK46" s="387" t="n">
        <v>0.716685354709625</v>
      </c>
      <c r="LL46" s="387" t="n">
        <v>0.715083777904511</v>
      </c>
      <c r="LM46" s="387" t="n">
        <v>0.712374567985535</v>
      </c>
      <c r="LN46" s="387" t="n">
        <v>0.709677398204804</v>
      </c>
      <c r="LO46" s="387" t="n">
        <v>0.705882370471954</v>
      </c>
      <c r="LP46" s="387" t="n">
        <v>0.702882468700409</v>
      </c>
      <c r="LQ46" s="387" t="n">
        <v>0.698008835315704</v>
      </c>
      <c r="LR46" s="387" t="n">
        <v>0.692817687988281</v>
      </c>
      <c r="LT46" s="0" t="s">
        <v>889</v>
      </c>
      <c r="LU46" s="387" t="n">
        <v>0.645098865032196</v>
      </c>
      <c r="LV46" s="387" t="n">
        <v>0.6498943567276</v>
      </c>
      <c r="LW46" s="387" t="n">
        <v>0.653452157974243</v>
      </c>
      <c r="LX46" s="387" t="n">
        <v>0.656182289123535</v>
      </c>
      <c r="LY46" s="387" t="n">
        <v>0.658721387386322</v>
      </c>
      <c r="LZ46" s="387" t="n">
        <v>0.661917090415955</v>
      </c>
      <c r="MA46" s="387" t="n">
        <v>0.664102554321289</v>
      </c>
      <c r="MB46" s="387" t="n">
        <v>0.664974629878998</v>
      </c>
      <c r="MC46" s="387" t="n">
        <v>0.667085409164429</v>
      </c>
      <c r="MD46" s="387" t="n">
        <v>0.669987559318543</v>
      </c>
      <c r="ME46" s="387" t="n">
        <v>0.670776844024658</v>
      </c>
      <c r="MF46" s="387" t="n">
        <v>0.671149134635925</v>
      </c>
      <c r="MG46" s="387" t="n">
        <v>0.67233008146286</v>
      </c>
      <c r="MH46" s="387" t="n">
        <v>0.671480119228363</v>
      </c>
      <c r="MI46" s="387" t="n">
        <v>0.672640383243561</v>
      </c>
      <c r="MJ46" s="387" t="n">
        <v>0.671411633491516</v>
      </c>
      <c r="MK46" s="387" t="n">
        <v>0.672169804573059</v>
      </c>
      <c r="ML46" s="387" t="n">
        <v>0.674091458320618</v>
      </c>
      <c r="MM46" s="387" t="n">
        <v>0.674825191497803</v>
      </c>
      <c r="MN46" s="387" t="n">
        <v>0.674391627311707</v>
      </c>
      <c r="MO46" s="387" t="n">
        <v>0.674740493297577</v>
      </c>
      <c r="MP46" s="387" t="n">
        <v>0.675086081027985</v>
      </c>
      <c r="MQ46" s="387" t="n">
        <v>0.674285709857941</v>
      </c>
      <c r="MR46" s="387" t="n">
        <v>0.673492610454559</v>
      </c>
      <c r="MS46" s="387" t="n">
        <v>0.672335624694824</v>
      </c>
      <c r="MT46" s="387" t="n">
        <v>0.670056521892548</v>
      </c>
      <c r="MU46" s="387" t="n">
        <v>0.667792797088623</v>
      </c>
      <c r="MV46" s="387" t="n">
        <v>0.66442197561264</v>
      </c>
      <c r="MW46" s="387" t="n">
        <v>0.661814093589783</v>
      </c>
      <c r="MX46" s="387" t="n">
        <v>0.658100545406342</v>
      </c>
      <c r="MY46" s="387" t="n">
        <v>0.653288722038269</v>
      </c>
      <c r="MZ46" s="387" t="n">
        <v>0.648498356342316</v>
      </c>
      <c r="NA46" s="387" t="n">
        <v>0.641509413719177</v>
      </c>
      <c r="NB46" s="387" t="n">
        <v>0.636363625526428</v>
      </c>
      <c r="NC46" s="387" t="n">
        <v>0.628318607807159</v>
      </c>
      <c r="ND46" s="387" t="n">
        <v>0.622099459171295</v>
      </c>
      <c r="NG46" s="0" t="s">
        <v>889</v>
      </c>
      <c r="NH46" s="387" t="n">
        <v>0.565582573413849</v>
      </c>
      <c r="NI46" s="387" t="n">
        <v>0.573613166809082</v>
      </c>
      <c r="NJ46" s="387" t="n">
        <v>0.580751836299896</v>
      </c>
      <c r="NK46" s="387" t="n">
        <v>0.587113618850708</v>
      </c>
      <c r="NL46" s="387" t="n">
        <v>0.59301370382309</v>
      </c>
      <c r="NM46" s="387" t="n">
        <v>0.598445594310761</v>
      </c>
      <c r="NN46" s="387" t="n">
        <v>0.602564096450806</v>
      </c>
      <c r="NO46" s="387" t="n">
        <v>0.607868015766144</v>
      </c>
      <c r="NP46" s="387" t="n">
        <v>0.610552787780762</v>
      </c>
      <c r="NQ46" s="387" t="n">
        <v>0.616438329219818</v>
      </c>
      <c r="NR46" s="387" t="n">
        <v>0.618988931179047</v>
      </c>
      <c r="NS46" s="387" t="n">
        <v>0.622249364852905</v>
      </c>
      <c r="NT46" s="387" t="n">
        <v>0.626213610172272</v>
      </c>
      <c r="NU46" s="387" t="n">
        <v>0.630565583705902</v>
      </c>
      <c r="NV46" s="387" t="n">
        <v>0.632019102573395</v>
      </c>
      <c r="NW46" s="387" t="n">
        <v>0.63463819026947</v>
      </c>
      <c r="NX46" s="387" t="n">
        <v>0.636792480945587</v>
      </c>
      <c r="NY46" s="387" t="n">
        <v>0.637749135494232</v>
      </c>
      <c r="NZ46" s="387" t="n">
        <v>0.639860153198242</v>
      </c>
      <c r="OA46" s="387" t="n">
        <v>0.639629185199738</v>
      </c>
      <c r="OB46" s="387" t="n">
        <v>0.642445206642151</v>
      </c>
      <c r="OC46" s="387" t="n">
        <v>0.644087255001068</v>
      </c>
      <c r="OD46" s="387" t="n">
        <v>0.646857142448425</v>
      </c>
      <c r="OE46" s="387" t="n">
        <v>0.647326529026032</v>
      </c>
      <c r="OF46" s="387" t="n">
        <v>0.649659872055054</v>
      </c>
      <c r="OG46" s="387" t="n">
        <v>0.650847434997559</v>
      </c>
      <c r="OH46" s="387" t="n">
        <v>0.652027010917664</v>
      </c>
      <c r="OI46" s="387" t="n">
        <v>0.652076303958893</v>
      </c>
      <c r="OJ46" s="387" t="n">
        <v>0.651735723018646</v>
      </c>
      <c r="OK46" s="387" t="n">
        <v>0.651396632194519</v>
      </c>
      <c r="OL46" s="387" t="n">
        <v>0.651059091091156</v>
      </c>
      <c r="OM46" s="387" t="n">
        <v>0.648498356342316</v>
      </c>
      <c r="ON46" s="387" t="n">
        <v>0.645948946475983</v>
      </c>
      <c r="OO46" s="387" t="n">
        <v>0.644124150276184</v>
      </c>
      <c r="OP46" s="387" t="n">
        <v>0.640486717224121</v>
      </c>
      <c r="OQ46" s="387" t="n">
        <v>0.636464059352875</v>
      </c>
      <c r="OT46" s="387" t="n">
        <v>0.711350021362305</v>
      </c>
      <c r="OU46" s="387" t="n">
        <v>0.715410003662109</v>
      </c>
      <c r="OV46" s="387" t="n">
        <v>0.719789962768555</v>
      </c>
      <c r="OW46" s="387" t="n">
        <v>0.724089965820313</v>
      </c>
      <c r="OX46" s="387" t="n">
        <v>0.728099975585938</v>
      </c>
      <c r="OY46" s="387" t="n">
        <v>0.728050003051758</v>
      </c>
      <c r="OZ46" s="387" t="n">
        <v>0.727990036010742</v>
      </c>
      <c r="PA46" s="387" t="n">
        <v>0.727969970703125</v>
      </c>
      <c r="PB46" s="387" t="n">
        <v>0.72806999206543</v>
      </c>
      <c r="PC46" s="387" t="n">
        <v>0.704710006713867</v>
      </c>
      <c r="PD46" s="387" t="n">
        <v>0.683190002441406</v>
      </c>
      <c r="PE46" s="387" t="n">
        <v>0.660699996948242</v>
      </c>
      <c r="PF46" s="387" t="n">
        <v>0.664649963378906</v>
      </c>
      <c r="PG46" s="387" t="n">
        <v>0.644990005493164</v>
      </c>
      <c r="PH46" s="387" t="n">
        <v>0.685859985351563</v>
      </c>
      <c r="PI46" s="387" t="n">
        <v>0.688420028686523</v>
      </c>
      <c r="PJ46" s="387" t="n">
        <v>0.690839996337891</v>
      </c>
      <c r="PK46" s="387" t="n">
        <v>0.693000030517578</v>
      </c>
      <c r="PL46" s="387" t="n">
        <v>0.696679992675781</v>
      </c>
      <c r="PQ46" s="387" t="n">
        <v>0.00529614090919495</v>
      </c>
      <c r="PZ46" s="387" t="n">
        <v>0.374</v>
      </c>
      <c r="QA46" s="387" t="n">
        <v>2017</v>
      </c>
      <c r="QB46" s="0" t="s">
        <v>248</v>
      </c>
      <c r="QD46" s="387" t="n">
        <v>0.015</v>
      </c>
      <c r="QE46" s="387" t="n">
        <v>2017</v>
      </c>
      <c r="QF46" s="0" t="s">
        <v>248</v>
      </c>
      <c r="QH46" s="387" t="n">
        <v>0.122</v>
      </c>
      <c r="QI46" s="387" t="n">
        <v>2017</v>
      </c>
      <c r="QJ46" s="0" t="s">
        <v>248</v>
      </c>
      <c r="QL46" s="387" t="n">
        <v>0.389</v>
      </c>
      <c r="QM46" s="387" t="n">
        <v>2017</v>
      </c>
      <c r="QN46" s="0" t="s">
        <v>248</v>
      </c>
      <c r="QP46" s="387" t="n">
        <v>0.082</v>
      </c>
      <c r="QQ46" s="387" t="n">
        <v>2017</v>
      </c>
      <c r="QR46" s="0" t="s">
        <v>248</v>
      </c>
      <c r="QT46" s="0" t="s">
        <v>104</v>
      </c>
      <c r="QU46" s="387" t="n">
        <v>0.524584829807282</v>
      </c>
      <c r="QV46" s="387" t="n">
        <v>0.511841475963593</v>
      </c>
      <c r="QW46" s="387" t="n">
        <v>0.538595199584961</v>
      </c>
      <c r="QX46" s="387" t="n">
        <v>0.508898675441742</v>
      </c>
      <c r="QY46" s="387" t="n">
        <v>0.49953830242157</v>
      </c>
      <c r="RB46" s="387" t="n">
        <v>0.540296375751495</v>
      </c>
      <c r="RC46" s="387" t="n">
        <v>0.518453598022461</v>
      </c>
      <c r="RD46" s="387" t="n">
        <v>0.553458988666534</v>
      </c>
      <c r="RE46" s="387" t="n">
        <v>0.497859627008438</v>
      </c>
      <c r="RF46" s="387" t="n">
        <v>0.375199556350708</v>
      </c>
      <c r="RG46" s="0" t="s">
        <v>248</v>
      </c>
      <c r="RJ46" s="387" t="n">
        <v>0.0720235630869865</v>
      </c>
      <c r="RK46" s="387" t="n">
        <v>0.0669659674167633</v>
      </c>
      <c r="RL46" s="387" t="n">
        <v>0.0589108467102051</v>
      </c>
      <c r="RM46" s="387" t="n">
        <v>0.0535247921943665</v>
      </c>
      <c r="RN46" s="387" t="n">
        <v>0.0373546667397022</v>
      </c>
      <c r="RO46" s="0" t="s">
        <v>104</v>
      </c>
      <c r="RR46" s="387" t="n">
        <v>0.069592148065567</v>
      </c>
      <c r="RS46" s="387" t="n">
        <v>0.067110538482666</v>
      </c>
      <c r="RT46" s="387" t="n">
        <v>0.0587912164628506</v>
      </c>
      <c r="RU46" s="387" t="n">
        <v>0.0542426258325577</v>
      </c>
      <c r="RV46" s="387" t="n">
        <v>0.0532044321298599</v>
      </c>
      <c r="RW46" s="0" t="s">
        <v>248</v>
      </c>
      <c r="SA46" s="387" t="n">
        <v>0.0576394610106945</v>
      </c>
      <c r="SB46" s="387" t="n">
        <v>0.0544593930244446</v>
      </c>
      <c r="SC46" s="387" t="n">
        <v>0.0477882809937</v>
      </c>
      <c r="SD46" s="387" t="n">
        <v>0.0399140901863575</v>
      </c>
      <c r="SE46" s="387" t="n">
        <v>0.0241094399243593</v>
      </c>
      <c r="SF46" s="0" t="s">
        <v>104</v>
      </c>
      <c r="SJ46" s="387" t="n">
        <v>0.0556916184723377</v>
      </c>
      <c r="SK46" s="387" t="n">
        <v>0.0552596300840378</v>
      </c>
      <c r="SL46" s="387" t="n">
        <v>0.0470157116651535</v>
      </c>
      <c r="SM46" s="387" t="n">
        <v>0.0423547551035881</v>
      </c>
      <c r="SN46" s="387" t="n">
        <v>0.041740607470274</v>
      </c>
      <c r="SO46" s="0" t="s">
        <v>248</v>
      </c>
      <c r="SQ46" s="387" t="n">
        <v>3140</v>
      </c>
      <c r="SR46" s="0" t="s">
        <v>248</v>
      </c>
      <c r="ST46" s="387" t="n">
        <v>3194.99536132813</v>
      </c>
      <c r="SU46" s="0" t="s">
        <v>104</v>
      </c>
      <c r="SW46" s="387" t="n">
        <v>3262.198967599</v>
      </c>
      <c r="SX46" s="0" t="s">
        <v>248</v>
      </c>
      <c r="TA46" s="387" t="n">
        <v>0.343091279268265</v>
      </c>
      <c r="TB46" s="387" t="n">
        <v>0.328132599592209</v>
      </c>
      <c r="TC46" s="387" t="n">
        <v>0.285928010940552</v>
      </c>
      <c r="TD46" s="387" t="n">
        <v>0.258810758590698</v>
      </c>
      <c r="TE46" s="387" t="n">
        <v>0.274600028991699</v>
      </c>
      <c r="TF46" s="0" t="s">
        <v>104</v>
      </c>
      <c r="TJ46" s="387" t="n">
        <v>0.33539679646492</v>
      </c>
      <c r="TK46" s="387" t="n">
        <v>0.33539679646492</v>
      </c>
      <c r="TL46" s="387" t="n">
        <v>0.310397267341614</v>
      </c>
      <c r="TM46" s="387" t="n">
        <v>0.260225653648376</v>
      </c>
      <c r="TN46" s="387" t="n">
        <v>0.173041149973869</v>
      </c>
      <c r="TO46" s="0" t="s">
        <v>248</v>
      </c>
      <c r="TP46" s="386"/>
      <c r="TQ46" s="386"/>
    </row>
    <row r="47" customFormat="false" ht="15.75" hidden="false" customHeight="false" outlineLevel="0" collapsed="false">
      <c r="A47" s="0" t="s">
        <v>895</v>
      </c>
      <c r="B47" s="18" t="s">
        <v>939</v>
      </c>
      <c r="C47" s="0" t="s">
        <v>940</v>
      </c>
      <c r="D47" s="387" t="n">
        <v>0.0472746603190899</v>
      </c>
      <c r="E47" s="0" t="s">
        <v>102</v>
      </c>
      <c r="F47" s="387" t="n">
        <v>0.0617119409143925</v>
      </c>
      <c r="G47" s="0" t="s">
        <v>316</v>
      </c>
      <c r="H47" s="387" t="n">
        <v>0.0629974901676178</v>
      </c>
      <c r="I47" s="0" t="s">
        <v>317</v>
      </c>
      <c r="J47" s="0" t="s">
        <v>102</v>
      </c>
      <c r="K47" s="387" t="n">
        <v>0.450851738452911</v>
      </c>
      <c r="L47" s="387"/>
      <c r="M47" s="0" t="s">
        <v>885</v>
      </c>
      <c r="N47" s="387"/>
      <c r="O47" s="0" t="s">
        <v>885</v>
      </c>
      <c r="P47" s="387" t="n">
        <v>0.850120782852173</v>
      </c>
      <c r="Q47" s="0" t="s">
        <v>102</v>
      </c>
      <c r="R47" s="387" t="n">
        <v>0.450851738452911</v>
      </c>
      <c r="S47" s="0" t="s">
        <v>102</v>
      </c>
      <c r="U47" s="0" t="s">
        <v>316</v>
      </c>
      <c r="V47" s="387" t="n">
        <v>0.461052387952805</v>
      </c>
      <c r="W47" s="387"/>
      <c r="X47" s="0" t="s">
        <v>885</v>
      </c>
      <c r="Y47" s="387"/>
      <c r="Z47" s="0" t="s">
        <v>885</v>
      </c>
      <c r="AA47" s="387" t="n">
        <v>0.847234904766083</v>
      </c>
      <c r="AB47" s="0" t="s">
        <v>316</v>
      </c>
      <c r="AC47" s="387" t="n">
        <v>0.461052387952805</v>
      </c>
      <c r="AD47" s="0" t="s">
        <v>316</v>
      </c>
      <c r="AF47" s="0" t="s">
        <v>317</v>
      </c>
      <c r="AG47" s="387" t="n">
        <v>0.498441398143768</v>
      </c>
      <c r="AH47" s="387"/>
      <c r="AI47" s="0" t="s">
        <v>885</v>
      </c>
      <c r="AJ47" s="387"/>
      <c r="AK47" s="0" t="s">
        <v>885</v>
      </c>
      <c r="AL47" s="387" t="n">
        <v>0.84642481803894</v>
      </c>
      <c r="AM47" s="0" t="s">
        <v>317</v>
      </c>
      <c r="AN47" s="387" t="n">
        <v>0.498441398143768</v>
      </c>
      <c r="AO47" s="0" t="s">
        <v>317</v>
      </c>
      <c r="AP47" s="0"/>
      <c r="AQ47" s="0" t="s">
        <v>102</v>
      </c>
      <c r="AR47" s="387" t="n">
        <v>2.4678328037262</v>
      </c>
      <c r="AS47" s="0" t="s">
        <v>318</v>
      </c>
      <c r="AT47" s="387" t="n">
        <v>1.85389578342438</v>
      </c>
      <c r="AU47" s="0" t="s">
        <v>317</v>
      </c>
      <c r="AV47" s="387" t="n">
        <v>2.07685708999634</v>
      </c>
      <c r="AW47" s="0"/>
      <c r="AX47" s="387" t="n">
        <v>2.12242960929871</v>
      </c>
      <c r="AY47" s="0" t="s">
        <v>104</v>
      </c>
      <c r="AZ47" s="0"/>
      <c r="BA47" s="0" t="s">
        <v>102</v>
      </c>
      <c r="BB47" s="387" t="n">
        <v>0.0100799249485135</v>
      </c>
      <c r="BC47" s="387" t="n">
        <v>0.00995393842458725</v>
      </c>
      <c r="BD47" s="387" t="n">
        <v>0.0107389846816659</v>
      </c>
      <c r="BE47" s="387" t="n">
        <v>0.00700745079666376</v>
      </c>
      <c r="BF47" s="387" t="n">
        <v>0.00700750714167953</v>
      </c>
      <c r="BH47" s="0" t="s">
        <v>318</v>
      </c>
      <c r="BI47" s="387" t="n">
        <v>0.0105115510523319</v>
      </c>
      <c r="BJ47" s="387" t="n">
        <v>0.00935425236821175</v>
      </c>
      <c r="BK47" s="387" t="n">
        <v>0.00858912244439125</v>
      </c>
      <c r="BL47" s="387" t="n">
        <v>0.00931248348206282</v>
      </c>
      <c r="BM47" s="387" t="n">
        <v>0.00967420358210802</v>
      </c>
      <c r="BO47" s="0" t="s">
        <v>317</v>
      </c>
      <c r="BP47" s="387" t="n">
        <v>0.00986515171825886</v>
      </c>
      <c r="BQ47" s="387" t="n">
        <v>0.00879911705851555</v>
      </c>
      <c r="BR47" s="387" t="n">
        <v>0.00913163926452398</v>
      </c>
      <c r="BS47" s="387" t="n">
        <v>0.00967416074126959</v>
      </c>
      <c r="BT47" s="387" t="n">
        <v>0.00967416632920504</v>
      </c>
      <c r="BV47" s="387" t="n">
        <v>6.89730024337769</v>
      </c>
      <c r="BW47" s="387" t="n">
        <v>7.58955001831055</v>
      </c>
      <c r="BX47" s="387" t="n">
        <v>8.19069194793701</v>
      </c>
      <c r="BY47" s="387" t="n">
        <v>8.76905727386475</v>
      </c>
      <c r="BZ47" s="387" t="n">
        <v>9.45379829406738</v>
      </c>
      <c r="CA47" s="0" t="s">
        <v>316</v>
      </c>
      <c r="CC47" s="387" t="n">
        <v>7.31265020370483</v>
      </c>
      <c r="CD47" s="387" t="n">
        <v>7.95934629440308</v>
      </c>
      <c r="CE47" s="387" t="n">
        <v>8.53771114349365</v>
      </c>
      <c r="CF47" s="387" t="n">
        <v>9.16926383972168</v>
      </c>
      <c r="CG47" s="387" t="n">
        <v>9.88059902191162</v>
      </c>
      <c r="CH47" s="0" t="s">
        <v>317</v>
      </c>
      <c r="CK47" s="387" t="n">
        <v>8.89999961853027</v>
      </c>
      <c r="CL47" s="0" t="s">
        <v>887</v>
      </c>
      <c r="CO47" s="0" t="s">
        <v>102</v>
      </c>
      <c r="CP47" s="387" t="n">
        <v>0.00423623668029904</v>
      </c>
      <c r="CQ47" s="387" t="n">
        <v>0.000559084874112159</v>
      </c>
      <c r="CR47" s="387" t="n">
        <v>0.00507589150220156</v>
      </c>
      <c r="CS47" s="387" t="n">
        <v>0.0096200117841363</v>
      </c>
      <c r="CT47" s="387" t="n">
        <v>0.00263242120854557</v>
      </c>
      <c r="CV47" s="0" t="s">
        <v>318</v>
      </c>
      <c r="CW47" s="387" t="n">
        <v>0.0016747823683545</v>
      </c>
      <c r="CX47" s="387" t="n">
        <v>0.00439586490392685</v>
      </c>
      <c r="CY47" s="387" t="n">
        <v>0.00719378422945738</v>
      </c>
      <c r="CZ47" s="387" t="n">
        <v>-0.000770323618780822</v>
      </c>
      <c r="DA47" s="387" t="n">
        <v>-3.13175951305311E-005</v>
      </c>
      <c r="DC47" s="0" t="s">
        <v>317</v>
      </c>
      <c r="DD47" s="387" t="n">
        <v>-0.000396418152377009</v>
      </c>
      <c r="DE47" s="387" t="n">
        <v>0.00593223050236702</v>
      </c>
      <c r="DF47" s="387" t="n">
        <v>0.00741669349372387</v>
      </c>
      <c r="DG47" s="387" t="n">
        <v>0.00842338148504496</v>
      </c>
      <c r="DH47" s="387" t="n">
        <v>0.000468219368485734</v>
      </c>
      <c r="DL47" s="387" t="n">
        <v>0.739359970092773</v>
      </c>
      <c r="DM47" s="0" t="s">
        <v>888</v>
      </c>
      <c r="DP47" s="387" t="n">
        <v>0.826240005493164</v>
      </c>
      <c r="DQ47" s="0" t="s">
        <v>888</v>
      </c>
      <c r="DT47" s="387" t="n">
        <v>0.651679992675781</v>
      </c>
      <c r="DU47" s="0" t="s">
        <v>888</v>
      </c>
      <c r="DW47" s="387" t="n">
        <v>0.0165836699306965</v>
      </c>
      <c r="DX47" s="387" t="n">
        <v>0.0276792850345373</v>
      </c>
      <c r="DY47" s="387" t="n">
        <v>-0.00527101196348667</v>
      </c>
      <c r="DZ47" s="387" t="n">
        <v>-0.0488004758954048</v>
      </c>
      <c r="EA47" s="387" t="n">
        <v>-0.0332757644355297</v>
      </c>
      <c r="EB47" s="0" t="s">
        <v>104</v>
      </c>
      <c r="ED47" s="387" t="n">
        <v>0.0166481640189886</v>
      </c>
      <c r="EE47" s="387" t="n">
        <v>0.0277643743902445</v>
      </c>
      <c r="EF47" s="387" t="n">
        <v>-0.00514681776985526</v>
      </c>
      <c r="EG47" s="387" t="n">
        <v>-0.0485253967344761</v>
      </c>
      <c r="EH47" s="387" t="n">
        <v>-0.0333031006157398</v>
      </c>
      <c r="EI47" s="0" t="s">
        <v>248</v>
      </c>
      <c r="EK47" s="387" t="n">
        <v>0.350760936737061</v>
      </c>
      <c r="EL47" s="0" t="s">
        <v>248</v>
      </c>
      <c r="EO47" s="387" t="n">
        <v>0.0303641837090254</v>
      </c>
      <c r="EP47" s="387" t="n">
        <v>0.0210303422063589</v>
      </c>
      <c r="EQ47" s="387" t="n">
        <v>0.0232885926961899</v>
      </c>
      <c r="ER47" s="387" t="n">
        <v>0.00985742080956698</v>
      </c>
      <c r="ES47" s="387" t="n">
        <v>-0.00390115799382329</v>
      </c>
      <c r="ET47" s="0" t="s">
        <v>248</v>
      </c>
      <c r="FE47" s="387" t="n">
        <v>8418264</v>
      </c>
      <c r="FF47" s="387" t="n">
        <v>8580235</v>
      </c>
      <c r="FG47" s="387" t="n">
        <v>8742814</v>
      </c>
      <c r="FH47" s="387" t="n">
        <v>8905823</v>
      </c>
      <c r="FI47" s="387" t="n">
        <v>9069039</v>
      </c>
      <c r="FJ47" s="387" t="n">
        <v>9232306</v>
      </c>
      <c r="FK47" s="387" t="n">
        <v>9395446</v>
      </c>
      <c r="FL47" s="387" t="n">
        <v>9558439</v>
      </c>
      <c r="FM47" s="387" t="n">
        <v>9721454</v>
      </c>
      <c r="FN47" s="387" t="n">
        <v>9884781</v>
      </c>
      <c r="FO47" s="387" t="n">
        <v>10048590</v>
      </c>
      <c r="FP47" s="387" t="n">
        <v>10212954</v>
      </c>
      <c r="FQ47" s="387" t="n">
        <v>10377676</v>
      </c>
      <c r="FR47" s="387" t="n">
        <v>10542376</v>
      </c>
      <c r="FS47" s="387" t="n">
        <v>10706517</v>
      </c>
      <c r="FT47" s="387" t="n">
        <v>10869730</v>
      </c>
      <c r="FU47" s="387" t="n">
        <v>11031813</v>
      </c>
      <c r="FV47" s="387" t="n">
        <v>11192854</v>
      </c>
      <c r="FW47" s="387" t="n">
        <v>11353142</v>
      </c>
      <c r="FX47" s="387" t="n">
        <v>11513100</v>
      </c>
      <c r="FY47" s="387" t="n">
        <v>11673000</v>
      </c>
      <c r="FZ47" s="387" t="n">
        <v>11833000</v>
      </c>
      <c r="GA47" s="387" t="n">
        <v>11993000</v>
      </c>
      <c r="GB47" s="387" t="n">
        <v>12152000</v>
      </c>
      <c r="GC47" s="387" t="n">
        <v>12311000</v>
      </c>
      <c r="GD47" s="387" t="n">
        <v>12468000</v>
      </c>
      <c r="GE47" s="387" t="n">
        <v>12625000</v>
      </c>
      <c r="GF47" s="387" t="n">
        <v>12781000</v>
      </c>
      <c r="GG47" s="387" t="n">
        <v>12936000</v>
      </c>
      <c r="GH47" s="387" t="n">
        <v>13089000</v>
      </c>
      <c r="GI47" s="387" t="n">
        <v>13240000</v>
      </c>
      <c r="GJ47" s="387" t="n">
        <v>13390000</v>
      </c>
      <c r="GK47" s="387" t="n">
        <v>13538000</v>
      </c>
      <c r="GL47" s="387" t="n">
        <v>13684000</v>
      </c>
      <c r="GM47" s="387" t="n">
        <v>13828000</v>
      </c>
      <c r="GN47" s="387" t="n">
        <v>13971000</v>
      </c>
      <c r="GO47" s="387" t="n">
        <v>14111000</v>
      </c>
      <c r="GP47" s="387" t="n">
        <v>14250000</v>
      </c>
      <c r="GQ47" s="387" t="n">
        <v>14387000</v>
      </c>
      <c r="GR47" s="387" t="n">
        <v>14521000</v>
      </c>
      <c r="GS47" s="387" t="n">
        <v>14653000</v>
      </c>
      <c r="GT47" s="387" t="n">
        <v>14783000</v>
      </c>
      <c r="GU47" s="387" t="n">
        <v>14910000</v>
      </c>
      <c r="GV47" s="387" t="n">
        <v>15035000</v>
      </c>
      <c r="GW47" s="387" t="n">
        <v>15157000</v>
      </c>
      <c r="GX47" s="387" t="n">
        <v>15277000</v>
      </c>
      <c r="GY47" s="387" t="n">
        <v>15395000</v>
      </c>
      <c r="GZ47" s="387" t="n">
        <v>15510000</v>
      </c>
      <c r="HA47" s="387" t="n">
        <v>15623000</v>
      </c>
      <c r="HB47" s="387" t="n">
        <v>15733000</v>
      </c>
      <c r="HC47" s="387" t="n">
        <v>15840000</v>
      </c>
      <c r="HG47" s="387" t="n">
        <v>0.0148013280704618</v>
      </c>
      <c r="HH47" s="387" t="n">
        <v>0.0144923496991396</v>
      </c>
      <c r="HI47" s="387" t="n">
        <v>0.0142189944162965</v>
      </c>
      <c r="HJ47" s="387" t="n">
        <v>0.0139909833669662</v>
      </c>
      <c r="HK47" s="387" t="n">
        <v>0.0137929655611515</v>
      </c>
      <c r="HL47" s="387" t="n">
        <v>0.0136137558147311</v>
      </c>
      <c r="HM47" s="387" t="n">
        <v>0.0134309073910117</v>
      </c>
      <c r="HN47" s="387" t="n">
        <v>0.013170619495213</v>
      </c>
      <c r="HO47" s="387" t="n">
        <v>0.0129994060844183</v>
      </c>
      <c r="HP47" s="387" t="n">
        <v>0.01267219055444</v>
      </c>
      <c r="HQ47" s="387" t="n">
        <v>0.0125136133283377</v>
      </c>
      <c r="HR47" s="387" t="n">
        <v>0.0122807184234262</v>
      </c>
      <c r="HS47" s="387" t="n">
        <v>0.0120544293895364</v>
      </c>
      <c r="HT47" s="387" t="n">
        <v>0.0117580601945519</v>
      </c>
      <c r="HU47" s="387" t="n">
        <v>0.0114703681319952</v>
      </c>
      <c r="HV47" s="387" t="n">
        <v>0.0112656094133854</v>
      </c>
      <c r="HW47" s="387" t="n">
        <v>0.0109923863783479</v>
      </c>
      <c r="HX47" s="387" t="n">
        <v>0.0107267210260034</v>
      </c>
      <c r="HY47" s="387" t="n">
        <v>0.0104682547971606</v>
      </c>
      <c r="HZ47" s="387" t="n">
        <v>0.0102882301434875</v>
      </c>
      <c r="IA47" s="387" t="n">
        <v>0.00997088197618723</v>
      </c>
      <c r="IB47" s="387" t="n">
        <v>0.00980227161198854</v>
      </c>
      <c r="IC47" s="387" t="n">
        <v>0.00956811476498842</v>
      </c>
      <c r="ID47" s="387" t="n">
        <v>0.00927085615694523</v>
      </c>
      <c r="IE47" s="387" t="n">
        <v>0.00904921535402536</v>
      </c>
      <c r="IF47" s="387" t="n">
        <v>0.00883277971297503</v>
      </c>
      <c r="IG47" s="387" t="n">
        <v>0.00855425652116537</v>
      </c>
      <c r="IH47" s="387" t="n">
        <v>0.00834868755191565</v>
      </c>
      <c r="II47" s="387" t="n">
        <v>0.0080816550180316</v>
      </c>
      <c r="IJ47" s="387" t="n">
        <v>0.0078859580680728</v>
      </c>
      <c r="IK47" s="387" t="n">
        <v>0.00769435195252299</v>
      </c>
      <c r="IL47" s="387" t="n">
        <v>0.00744219589978457</v>
      </c>
      <c r="IM47" s="387" t="n">
        <v>0.0072592101059854</v>
      </c>
      <c r="IN47" s="387" t="n">
        <v>0.00701622990891337</v>
      </c>
      <c r="IO47" s="387" t="n">
        <v>0.00677796918898821</v>
      </c>
      <c r="IP47" s="0" t="s">
        <v>889</v>
      </c>
      <c r="IU47" s="0" t="s">
        <v>889</v>
      </c>
      <c r="IV47" s="387" t="n">
        <v>0.502629135658542</v>
      </c>
      <c r="IW47" s="387" t="n">
        <v>0.502484267784596</v>
      </c>
      <c r="IX47" s="387" t="n">
        <v>0.502328316113863</v>
      </c>
      <c r="IY47" s="387" t="n">
        <v>0.502166008698915</v>
      </c>
      <c r="IZ47" s="387" t="n">
        <v>0.502002935438251</v>
      </c>
      <c r="JA47" s="387" t="n">
        <v>0.501842238205696</v>
      </c>
      <c r="JB47" s="387" t="n">
        <v>0.501686394653026</v>
      </c>
      <c r="JC47" s="387" t="n">
        <v>0.501534231767182</v>
      </c>
      <c r="JD47" s="387" t="n">
        <v>0.501385534385726</v>
      </c>
      <c r="JE47" s="387" t="n">
        <v>0.501237705997996</v>
      </c>
      <c r="JF47" s="387" t="n">
        <v>0.50109207368564</v>
      </c>
      <c r="JG47" s="387" t="n">
        <v>0.500947143259735</v>
      </c>
      <c r="JH47" s="387" t="n">
        <v>0.500804113052936</v>
      </c>
      <c r="JI47" s="387" t="n">
        <v>0.500663083990304</v>
      </c>
      <c r="JJ47" s="387" t="n">
        <v>0.500523268046941</v>
      </c>
      <c r="JK47" s="387" t="n">
        <v>0.500384203416487</v>
      </c>
      <c r="JL47" s="387" t="n">
        <v>0.500245853940653</v>
      </c>
      <c r="JM47" s="387" t="n">
        <v>0.50010932281313</v>
      </c>
      <c r="JN47" s="387" t="n">
        <v>0.499973691664555</v>
      </c>
      <c r="JO47" s="387" t="n">
        <v>0.499840939583871</v>
      </c>
      <c r="JP47" s="387" t="n">
        <v>0.499711320447331</v>
      </c>
      <c r="JQ47" s="387" t="n">
        <v>0.499584300063638</v>
      </c>
      <c r="JR47" s="387" t="n">
        <v>0.499460591532456</v>
      </c>
      <c r="JS47" s="387" t="n">
        <v>0.499339521433162</v>
      </c>
      <c r="JT47" s="387" t="n">
        <v>0.499220955696086</v>
      </c>
      <c r="JU47" s="387" t="n">
        <v>0.499104285344593</v>
      </c>
      <c r="JV47" s="387" t="n">
        <v>0.498989703157403</v>
      </c>
      <c r="JW47" s="387" t="n">
        <v>0.498877465240457</v>
      </c>
      <c r="JX47" s="387" t="n">
        <v>0.498767191476614</v>
      </c>
      <c r="JY47" s="387" t="n">
        <v>0.498659941402002</v>
      </c>
      <c r="JZ47" s="387" t="n">
        <v>0.498555002683412</v>
      </c>
      <c r="KA47" s="387" t="n">
        <v>0.49845269513479</v>
      </c>
      <c r="KB47" s="387" t="n">
        <v>0.498353322986476</v>
      </c>
      <c r="KC47" s="387" t="n">
        <v>0.49825628140993</v>
      </c>
      <c r="KD47" s="387" t="n">
        <v>0.498161769613289</v>
      </c>
      <c r="KE47" s="387" t="n">
        <v>0.498069422504828</v>
      </c>
      <c r="KH47" s="0" t="s">
        <v>889</v>
      </c>
      <c r="KI47" s="387" t="n">
        <v>0.60838907957077</v>
      </c>
      <c r="KJ47" s="387" t="n">
        <v>0.611159265041351</v>
      </c>
      <c r="KK47" s="387" t="n">
        <v>0.614194989204407</v>
      </c>
      <c r="KL47" s="387" t="n">
        <v>0.617345035076141</v>
      </c>
      <c r="KM47" s="387" t="n">
        <v>0.620361089706421</v>
      </c>
      <c r="KN47" s="387" t="n">
        <v>0.623061776161194</v>
      </c>
      <c r="KO47" s="387" t="n">
        <v>0.625792264938355</v>
      </c>
      <c r="KP47" s="387" t="n">
        <v>0.628199756145477</v>
      </c>
      <c r="KQ47" s="387" t="n">
        <v>0.630348920822144</v>
      </c>
      <c r="KR47" s="387" t="n">
        <v>0.632442533969879</v>
      </c>
      <c r="KS47" s="387" t="n">
        <v>0.634504318237305</v>
      </c>
      <c r="KT47" s="387" t="n">
        <v>0.636277198791504</v>
      </c>
      <c r="KU47" s="387" t="n">
        <v>0.638212978839874</v>
      </c>
      <c r="KV47" s="387" t="n">
        <v>0.639996886253357</v>
      </c>
      <c r="KW47" s="387" t="n">
        <v>0.641760230064392</v>
      </c>
      <c r="KX47" s="387" t="n">
        <v>0.643202424049377</v>
      </c>
      <c r="KY47" s="387" t="n">
        <v>0.644510805606842</v>
      </c>
      <c r="KZ47" s="387" t="n">
        <v>0.645664036273956</v>
      </c>
      <c r="LA47" s="387" t="n">
        <v>0.646667659282684</v>
      </c>
      <c r="LB47" s="387" t="n">
        <v>0.647671401500702</v>
      </c>
      <c r="LC47" s="387" t="n">
        <v>0.648557722568512</v>
      </c>
      <c r="LD47" s="387" t="n">
        <v>0.649493277072907</v>
      </c>
      <c r="LE47" s="387" t="n">
        <v>0.650315761566162</v>
      </c>
      <c r="LF47" s="387" t="n">
        <v>0.651143372058868</v>
      </c>
      <c r="LG47" s="387" t="n">
        <v>0.65195232629776</v>
      </c>
      <c r="LH47" s="387" t="n">
        <v>0.652630865573883</v>
      </c>
      <c r="LI47" s="387" t="n">
        <v>0.653182685375214</v>
      </c>
      <c r="LJ47" s="387" t="n">
        <v>0.65372234582901</v>
      </c>
      <c r="LK47" s="387" t="n">
        <v>0.654206871986389</v>
      </c>
      <c r="LL47" s="387" t="n">
        <v>0.654615044593811</v>
      </c>
      <c r="LM47" s="387" t="n">
        <v>0.654840588569641</v>
      </c>
      <c r="LN47" s="387" t="n">
        <v>0.654952883720398</v>
      </c>
      <c r="LO47" s="387" t="n">
        <v>0.654996752738953</v>
      </c>
      <c r="LP47" s="387" t="n">
        <v>0.654867827892304</v>
      </c>
      <c r="LQ47" s="387" t="n">
        <v>0.654674887657166</v>
      </c>
      <c r="LR47" s="387" t="n">
        <v>0.654356062412262</v>
      </c>
      <c r="LT47" s="0" t="s">
        <v>889</v>
      </c>
      <c r="LU47" s="387" t="n">
        <v>0.580778479576111</v>
      </c>
      <c r="LV47" s="387" t="n">
        <v>0.58340048789978</v>
      </c>
      <c r="LW47" s="387" t="n">
        <v>0.586243569850922</v>
      </c>
      <c r="LX47" s="387" t="n">
        <v>0.589154243469238</v>
      </c>
      <c r="LY47" s="387" t="n">
        <v>0.59188574552536</v>
      </c>
      <c r="LZ47" s="387" t="n">
        <v>0.594277381896973</v>
      </c>
      <c r="MA47" s="387" t="n">
        <v>0.596636533737183</v>
      </c>
      <c r="MB47" s="387" t="n">
        <v>0.598765969276428</v>
      </c>
      <c r="MC47" s="387" t="n">
        <v>0.600559592247009</v>
      </c>
      <c r="MD47" s="387" t="n">
        <v>0.602225661277771</v>
      </c>
      <c r="ME47" s="387" t="n">
        <v>0.603865921497345</v>
      </c>
      <c r="MF47" s="387" t="n">
        <v>0.605227708816528</v>
      </c>
      <c r="MG47" s="387" t="n">
        <v>0.606681764125824</v>
      </c>
      <c r="MH47" s="387" t="n">
        <v>0.608070492744446</v>
      </c>
      <c r="MI47" s="387" t="n">
        <v>0.609213829040527</v>
      </c>
      <c r="MJ47" s="387" t="n">
        <v>0.610120832920075</v>
      </c>
      <c r="MK47" s="387" t="n">
        <v>0.610903680324554</v>
      </c>
      <c r="ML47" s="387" t="n">
        <v>0.611464023590088</v>
      </c>
      <c r="MM47" s="387" t="n">
        <v>0.611882507801056</v>
      </c>
      <c r="MN47" s="387" t="n">
        <v>0.612236022949219</v>
      </c>
      <c r="MO47" s="387" t="n">
        <v>0.612411439418793</v>
      </c>
      <c r="MP47" s="387" t="n">
        <v>0.61271345615387</v>
      </c>
      <c r="MQ47" s="387" t="n">
        <v>0.61291229724884</v>
      </c>
      <c r="MR47" s="387" t="n">
        <v>0.613053441047669</v>
      </c>
      <c r="MS47" s="387" t="n">
        <v>0.613180935382843</v>
      </c>
      <c r="MT47" s="387" t="n">
        <v>0.61311674118042</v>
      </c>
      <c r="MU47" s="387" t="n">
        <v>0.6130690574646</v>
      </c>
      <c r="MV47" s="387" t="n">
        <v>0.612944304943085</v>
      </c>
      <c r="MW47" s="387" t="n">
        <v>0.612703680992127</v>
      </c>
      <c r="MX47" s="387" t="n">
        <v>0.612390339374542</v>
      </c>
      <c r="MY47" s="387" t="n">
        <v>0.611834764480591</v>
      </c>
      <c r="MZ47" s="387" t="n">
        <v>0.611302375793457</v>
      </c>
      <c r="NA47" s="387" t="n">
        <v>0.610638320446014</v>
      </c>
      <c r="NB47" s="387" t="n">
        <v>0.609870076179504</v>
      </c>
      <c r="NC47" s="387" t="n">
        <v>0.608911216259003</v>
      </c>
      <c r="ND47" s="387" t="n">
        <v>0.607828259468079</v>
      </c>
      <c r="NG47" s="0" t="s">
        <v>889</v>
      </c>
      <c r="NH47" s="387" t="n">
        <v>0.508207678794861</v>
      </c>
      <c r="NI47" s="387" t="n">
        <v>0.511492013931274</v>
      </c>
      <c r="NJ47" s="387" t="n">
        <v>0.515000462532044</v>
      </c>
      <c r="NK47" s="387" t="n">
        <v>0.518632888793945</v>
      </c>
      <c r="NL47" s="387" t="n">
        <v>0.522236049175263</v>
      </c>
      <c r="NM47" s="387" t="n">
        <v>0.525657474994659</v>
      </c>
      <c r="NN47" s="387" t="n">
        <v>0.529367029666901</v>
      </c>
      <c r="NO47" s="387" t="n">
        <v>0.532894194126129</v>
      </c>
      <c r="NP47" s="387" t="n">
        <v>0.536125719547272</v>
      </c>
      <c r="NQ47" s="387" t="n">
        <v>0.539436280727387</v>
      </c>
      <c r="NR47" s="387" t="n">
        <v>0.542508840560913</v>
      </c>
      <c r="NS47" s="387" t="n">
        <v>0.545267343521118</v>
      </c>
      <c r="NT47" s="387" t="n">
        <v>0.548157393932343</v>
      </c>
      <c r="NU47" s="387" t="n">
        <v>0.550711214542389</v>
      </c>
      <c r="NV47" s="387" t="n">
        <v>0.553365409374237</v>
      </c>
      <c r="NW47" s="387" t="n">
        <v>0.555740177631378</v>
      </c>
      <c r="NX47" s="387" t="n">
        <v>0.558103084564209</v>
      </c>
      <c r="NY47" s="387" t="n">
        <v>0.560348629951477</v>
      </c>
      <c r="NZ47" s="387" t="n">
        <v>0.562408626079559</v>
      </c>
      <c r="OA47" s="387" t="n">
        <v>0.564434468746185</v>
      </c>
      <c r="OB47" s="387" t="n">
        <v>0.566029608249664</v>
      </c>
      <c r="OC47" s="387" t="n">
        <v>0.567642271518707</v>
      </c>
      <c r="OD47" s="387" t="n">
        <v>0.568982481956482</v>
      </c>
      <c r="OE47" s="387" t="n">
        <v>0.570167541503906</v>
      </c>
      <c r="OF47" s="387" t="n">
        <v>0.571448266506195</v>
      </c>
      <c r="OG47" s="387" t="n">
        <v>0.572510719299316</v>
      </c>
      <c r="OH47" s="387" t="n">
        <v>0.573496580123901</v>
      </c>
      <c r="OI47" s="387" t="n">
        <v>0.574513733386993</v>
      </c>
      <c r="OJ47" s="387" t="n">
        <v>0.575523793697357</v>
      </c>
      <c r="OK47" s="387" t="n">
        <v>0.576499283313751</v>
      </c>
      <c r="OL47" s="387" t="n">
        <v>0.577338457107544</v>
      </c>
      <c r="OM47" s="387" t="n">
        <v>0.578044831752777</v>
      </c>
      <c r="ON47" s="387" t="n">
        <v>0.578658938407898</v>
      </c>
      <c r="OO47" s="387" t="n">
        <v>0.579210162162781</v>
      </c>
      <c r="OP47" s="387" t="n">
        <v>0.579673290252686</v>
      </c>
      <c r="OQ47" s="387" t="n">
        <v>0.579987347126007</v>
      </c>
      <c r="OT47" s="387" t="n">
        <v>0.728759994506836</v>
      </c>
      <c r="OU47" s="387" t="n">
        <v>0.733130035400391</v>
      </c>
      <c r="OV47" s="387" t="n">
        <v>0.737369995117188</v>
      </c>
      <c r="OW47" s="387" t="n">
        <v>0.741500015258789</v>
      </c>
      <c r="OX47" s="387" t="n">
        <v>0.74552001953125</v>
      </c>
      <c r="OY47" s="387" t="n">
        <v>0.749489974975586</v>
      </c>
      <c r="OZ47" s="387" t="n">
        <v>0.732440032958984</v>
      </c>
      <c r="PA47" s="387" t="n">
        <v>0.739189987182617</v>
      </c>
      <c r="PB47" s="387" t="n">
        <v>0.740660018920898</v>
      </c>
      <c r="PC47" s="387" t="n">
        <v>0.74088996887207</v>
      </c>
      <c r="PD47" s="387" t="n">
        <v>0.740419998168945</v>
      </c>
      <c r="PE47" s="387" t="n">
        <v>0.710670013427734</v>
      </c>
      <c r="PF47" s="387" t="n">
        <v>0.71181999206543</v>
      </c>
      <c r="PG47" s="387" t="n">
        <v>0.73375</v>
      </c>
      <c r="PH47" s="387" t="n">
        <v>0.689879989624023</v>
      </c>
      <c r="PI47" s="387" t="n">
        <v>0.698280029296875</v>
      </c>
      <c r="PJ47" s="387" t="n">
        <v>0.710490036010742</v>
      </c>
      <c r="PK47" s="387" t="n">
        <v>0.740500030517578</v>
      </c>
      <c r="PL47" s="387" t="n">
        <v>0.739359970092773</v>
      </c>
      <c r="PQ47" s="387" t="n">
        <v>-0.00154076819308102</v>
      </c>
      <c r="PZ47" s="387" t="n">
        <v>0.422</v>
      </c>
      <c r="QA47" s="387" t="n">
        <v>2018</v>
      </c>
      <c r="QB47" s="0" t="s">
        <v>248</v>
      </c>
      <c r="QD47" s="387" t="n">
        <v>0.045</v>
      </c>
      <c r="QE47" s="387" t="n">
        <v>2018</v>
      </c>
      <c r="QF47" s="0" t="s">
        <v>248</v>
      </c>
      <c r="QH47" s="387" t="n">
        <v>0.105</v>
      </c>
      <c r="QI47" s="387" t="n">
        <v>2018</v>
      </c>
      <c r="QJ47" s="0" t="s">
        <v>248</v>
      </c>
      <c r="QL47" s="387" t="n">
        <v>0.228</v>
      </c>
      <c r="QM47" s="387" t="n">
        <v>2018</v>
      </c>
      <c r="QN47" s="0" t="s">
        <v>248</v>
      </c>
      <c r="QP47" s="387" t="n">
        <v>0.346</v>
      </c>
      <c r="QQ47" s="387" t="n">
        <v>2018</v>
      </c>
      <c r="QR47" s="0" t="s">
        <v>248</v>
      </c>
      <c r="QT47" s="0" t="s">
        <v>104</v>
      </c>
      <c r="QU47" s="387" t="n">
        <v>0.177800759673119</v>
      </c>
      <c r="QV47" s="387" t="n">
        <v>0.188151881098747</v>
      </c>
      <c r="QW47" s="387" t="n">
        <v>0.20731183886528</v>
      </c>
      <c r="QX47" s="387" t="n">
        <v>0.217855647206306</v>
      </c>
      <c r="QY47" s="387" t="n">
        <v>0.212371200323105</v>
      </c>
      <c r="RB47" s="387" t="n">
        <v>0.172682076692581</v>
      </c>
      <c r="RC47" s="387" t="n">
        <v>0.182366147637367</v>
      </c>
      <c r="RD47" s="387" t="n">
        <v>0.196394130587578</v>
      </c>
      <c r="RE47" s="387" t="n">
        <v>0.204902499914169</v>
      </c>
      <c r="RF47" s="387" t="n">
        <v>0.189752593636513</v>
      </c>
      <c r="RG47" s="0" t="s">
        <v>248</v>
      </c>
      <c r="RJ47" s="387" t="n">
        <v>0.0407356172800064</v>
      </c>
      <c r="RK47" s="387" t="n">
        <v>0.0454037301242352</v>
      </c>
      <c r="RL47" s="387" t="n">
        <v>0.0453615672886372</v>
      </c>
      <c r="RM47" s="387" t="n">
        <v>0.0387147665023804</v>
      </c>
      <c r="RN47" s="387" t="n">
        <v>0.0219249408692122</v>
      </c>
      <c r="RO47" s="0" t="s">
        <v>104</v>
      </c>
      <c r="RR47" s="387" t="n">
        <v>0.0407356172800064</v>
      </c>
      <c r="RS47" s="387" t="n">
        <v>0.0454037301242352</v>
      </c>
      <c r="RT47" s="387" t="n">
        <v>0.0453615635633469</v>
      </c>
      <c r="RU47" s="387" t="n">
        <v>0.0387147665023804</v>
      </c>
      <c r="RV47" s="387" t="n">
        <v>0.0219249408692122</v>
      </c>
      <c r="RW47" s="0" t="s">
        <v>248</v>
      </c>
      <c r="SA47" s="387" t="n">
        <v>0.0241148099303246</v>
      </c>
      <c r="SB47" s="387" t="n">
        <v>0.0294957831501961</v>
      </c>
      <c r="SC47" s="387" t="n">
        <v>0.0301126465201378</v>
      </c>
      <c r="SD47" s="387" t="n">
        <v>0.0241881832480431</v>
      </c>
      <c r="SE47" s="387" t="n">
        <v>0.00793397892266512</v>
      </c>
      <c r="SF47" s="0" t="s">
        <v>104</v>
      </c>
      <c r="SJ47" s="387" t="n">
        <v>0.0241148043423891</v>
      </c>
      <c r="SK47" s="387" t="n">
        <v>0.0294957831501961</v>
      </c>
      <c r="SL47" s="387" t="n">
        <v>0.0301126427948475</v>
      </c>
      <c r="SM47" s="387" t="n">
        <v>0.0241881851106882</v>
      </c>
      <c r="SN47" s="387" t="n">
        <v>0.00793395657092333</v>
      </c>
      <c r="SO47" s="0" t="s">
        <v>248</v>
      </c>
      <c r="SQ47" s="387" t="n">
        <v>3520</v>
      </c>
      <c r="SR47" s="0" t="s">
        <v>248</v>
      </c>
      <c r="ST47" s="387" t="n">
        <v>3317.37158203125</v>
      </c>
      <c r="SU47" s="0" t="s">
        <v>104</v>
      </c>
      <c r="SW47" s="387" t="n">
        <v>2579.89901190316</v>
      </c>
      <c r="SX47" s="0" t="s">
        <v>248</v>
      </c>
      <c r="TA47" s="387" t="n">
        <v>0.194384425878525</v>
      </c>
      <c r="TB47" s="387" t="n">
        <v>0.215831160545349</v>
      </c>
      <c r="TC47" s="387" t="n">
        <v>0.202040836215019</v>
      </c>
      <c r="TD47" s="387" t="n">
        <v>0.169055163860321</v>
      </c>
      <c r="TE47" s="387" t="n">
        <v>0.179095432162285</v>
      </c>
      <c r="TF47" s="0" t="s">
        <v>104</v>
      </c>
      <c r="TJ47" s="387" t="n">
        <v>0.189330250024796</v>
      </c>
      <c r="TK47" s="387" t="n">
        <v>0.210130527615547</v>
      </c>
      <c r="TL47" s="387" t="n">
        <v>0.191247314214706</v>
      </c>
      <c r="TM47" s="387" t="n">
        <v>0.156377092003822</v>
      </c>
      <c r="TN47" s="387" t="n">
        <v>0.156449496746063</v>
      </c>
      <c r="TO47" s="0" t="s">
        <v>248</v>
      </c>
      <c r="TP47" s="386"/>
      <c r="TQ47" s="386"/>
    </row>
    <row r="48" customFormat="false" ht="15.75" hidden="false" customHeight="false" outlineLevel="0" collapsed="false">
      <c r="A48" s="0" t="s">
        <v>890</v>
      </c>
      <c r="B48" s="18" t="s">
        <v>941</v>
      </c>
      <c r="C48" s="0" t="s">
        <v>942</v>
      </c>
      <c r="D48" s="387" t="n">
        <v>0.0494498237967491</v>
      </c>
      <c r="E48" s="0" t="s">
        <v>102</v>
      </c>
      <c r="F48" s="387" t="n">
        <v>0.0486020930111408</v>
      </c>
      <c r="G48" s="0" t="s">
        <v>316</v>
      </c>
      <c r="H48" s="387" t="n">
        <v>0.0507734678685665</v>
      </c>
      <c r="I48" s="0" t="s">
        <v>317</v>
      </c>
      <c r="J48" s="0" t="s">
        <v>102</v>
      </c>
      <c r="K48" s="387" t="n">
        <v>0.674226820468903</v>
      </c>
      <c r="L48" s="387"/>
      <c r="M48" s="0" t="s">
        <v>885</v>
      </c>
      <c r="N48" s="387"/>
      <c r="O48" s="0" t="s">
        <v>885</v>
      </c>
      <c r="P48" s="387" t="n">
        <v>0.803451597690582</v>
      </c>
      <c r="Q48" s="0" t="s">
        <v>102</v>
      </c>
      <c r="R48" s="387" t="n">
        <v>0.674226820468903</v>
      </c>
      <c r="S48" s="0" t="s">
        <v>102</v>
      </c>
      <c r="U48" s="0" t="s">
        <v>316</v>
      </c>
      <c r="V48" s="387" t="n">
        <v>0.671056210994721</v>
      </c>
      <c r="W48" s="387"/>
      <c r="X48" s="0" t="s">
        <v>885</v>
      </c>
      <c r="Y48" s="387"/>
      <c r="Z48" s="0" t="s">
        <v>885</v>
      </c>
      <c r="AA48" s="387" t="n">
        <v>0.803451597690582</v>
      </c>
      <c r="AB48" s="0" t="s">
        <v>316</v>
      </c>
      <c r="AC48" s="387" t="n">
        <v>0.671056210994721</v>
      </c>
      <c r="AD48" s="0" t="s">
        <v>316</v>
      </c>
      <c r="AF48" s="0" t="s">
        <v>317</v>
      </c>
      <c r="AG48" s="387" t="n">
        <v>0.671102285385132</v>
      </c>
      <c r="AH48" s="387"/>
      <c r="AI48" s="0" t="s">
        <v>885</v>
      </c>
      <c r="AJ48" s="387"/>
      <c r="AK48" s="0" t="s">
        <v>885</v>
      </c>
      <c r="AL48" s="387" t="n">
        <v>0.803451597690582</v>
      </c>
      <c r="AM48" s="0" t="s">
        <v>317</v>
      </c>
      <c r="AN48" s="387" t="n">
        <v>0.671102285385132</v>
      </c>
      <c r="AO48" s="0" t="s">
        <v>317</v>
      </c>
      <c r="AP48" s="0"/>
      <c r="AQ48" s="0" t="s">
        <v>102</v>
      </c>
      <c r="AR48" s="387" t="n">
        <v>2.32286357879639</v>
      </c>
      <c r="AS48" s="0" t="s">
        <v>318</v>
      </c>
      <c r="AT48" s="387" t="n">
        <v>3.22245454788208</v>
      </c>
      <c r="AU48" s="0" t="s">
        <v>317</v>
      </c>
      <c r="AV48" s="387" t="n">
        <v>3.22154140472412</v>
      </c>
      <c r="AW48" s="0"/>
      <c r="AX48" s="387" t="n">
        <v>2.23160815238953</v>
      </c>
      <c r="AY48" s="0" t="s">
        <v>104</v>
      </c>
      <c r="AZ48" s="0"/>
      <c r="BA48" s="0" t="s">
        <v>884</v>
      </c>
      <c r="BB48" s="387" t="n">
        <v>0.00820934306830168</v>
      </c>
      <c r="BC48" s="387" t="n">
        <v>0.00736863957718015</v>
      </c>
      <c r="BD48" s="387" t="n">
        <v>0.00759958103299141</v>
      </c>
      <c r="BE48" s="387" t="n">
        <v>0.00781907513737679</v>
      </c>
      <c r="BF48" s="387" t="n">
        <v>0.00729722762480378</v>
      </c>
      <c r="BH48" s="0" t="s">
        <v>884</v>
      </c>
      <c r="BI48" s="387" t="n">
        <v>0.0101315155625343</v>
      </c>
      <c r="BJ48" s="387" t="n">
        <v>0.00970085058361292</v>
      </c>
      <c r="BK48" s="387" t="n">
        <v>0.00868091825395823</v>
      </c>
      <c r="BL48" s="387" t="n">
        <v>0.00836597662419081</v>
      </c>
      <c r="BM48" s="387" t="n">
        <v>0.00864100828766823</v>
      </c>
      <c r="BO48" s="0" t="s">
        <v>884</v>
      </c>
      <c r="BP48" s="387" t="n">
        <v>0.0102140679955482</v>
      </c>
      <c r="BQ48" s="387" t="n">
        <v>0.00919633824378252</v>
      </c>
      <c r="BR48" s="387" t="n">
        <v>0.00839217565953732</v>
      </c>
      <c r="BS48" s="387" t="n">
        <v>0.00876153260469437</v>
      </c>
      <c r="BT48" s="387" t="n">
        <v>0.00900252163410187</v>
      </c>
      <c r="BV48" s="387"/>
      <c r="BW48" s="387"/>
      <c r="BX48" s="387"/>
      <c r="BY48" s="387"/>
      <c r="BZ48" s="387"/>
      <c r="CA48" s="0" t="s">
        <v>886</v>
      </c>
      <c r="CC48" s="387"/>
      <c r="CD48" s="387"/>
      <c r="CE48" s="387"/>
      <c r="CF48" s="387"/>
      <c r="CG48" s="387"/>
      <c r="CH48" s="0" t="s">
        <v>886</v>
      </c>
      <c r="CK48" s="387" t="n">
        <v>9.69999980926514</v>
      </c>
      <c r="CL48" s="0" t="s">
        <v>887</v>
      </c>
      <c r="CO48" s="0" t="s">
        <v>884</v>
      </c>
      <c r="CP48" s="387" t="n">
        <v>0.000575770216528326</v>
      </c>
      <c r="CQ48" s="387" t="n">
        <v>0.00184385559987277</v>
      </c>
      <c r="CR48" s="387" t="n">
        <v>0.00550819560885429</v>
      </c>
      <c r="CS48" s="387" t="n">
        <v>0.00152746983803809</v>
      </c>
      <c r="CT48" s="387" t="n">
        <v>0.0142461964860559</v>
      </c>
      <c r="CV48" s="0" t="s">
        <v>884</v>
      </c>
      <c r="CW48" s="387" t="n">
        <v>0.00209999969229102</v>
      </c>
      <c r="CX48" s="387" t="n">
        <v>0.0051333331502974</v>
      </c>
      <c r="CY48" s="387" t="n">
        <v>0.00299999979324639</v>
      </c>
      <c r="CZ48" s="387" t="n">
        <v>0.00240000011399388</v>
      </c>
      <c r="DA48" s="387" t="n">
        <v>-0.00700000021606684</v>
      </c>
      <c r="DC48" s="0" t="s">
        <v>884</v>
      </c>
      <c r="DD48" s="387" t="n">
        <v>2.6309528038837E-005</v>
      </c>
      <c r="DE48" s="387" t="n">
        <v>0.00547172874212265</v>
      </c>
      <c r="DF48" s="387" t="n">
        <v>0.0018535100389272</v>
      </c>
      <c r="DG48" s="387" t="n">
        <v>0.00536527018994093</v>
      </c>
      <c r="DH48" s="387" t="n">
        <v>0.00374665716663003</v>
      </c>
      <c r="DL48" s="387" t="n">
        <v>0.569339981079102</v>
      </c>
      <c r="DM48" s="0" t="s">
        <v>888</v>
      </c>
      <c r="DP48" s="387" t="n">
        <v>0.692009963989258</v>
      </c>
      <c r="DQ48" s="0" t="s">
        <v>888</v>
      </c>
      <c r="DT48" s="387" t="n">
        <v>0.446259994506836</v>
      </c>
      <c r="DU48" s="0" t="s">
        <v>888</v>
      </c>
      <c r="DW48" s="387" t="n">
        <v>-0.090515062212944</v>
      </c>
      <c r="DX48" s="387" t="n">
        <v>-0.0720411688089371</v>
      </c>
      <c r="DY48" s="387" t="n">
        <v>-0.0563473552465439</v>
      </c>
      <c r="DZ48" s="387" t="n">
        <v>-0.0417756922543049</v>
      </c>
      <c r="EA48" s="387" t="n">
        <v>-0.0358406938612461</v>
      </c>
      <c r="EB48" s="0" t="s">
        <v>104</v>
      </c>
      <c r="ED48" s="387" t="n">
        <v>-0.0922753587365151</v>
      </c>
      <c r="EE48" s="387" t="n">
        <v>-0.074388861656189</v>
      </c>
      <c r="EF48" s="387" t="n">
        <v>-0.0579221099615097</v>
      </c>
      <c r="EG48" s="387" t="n">
        <v>-0.0422798320651054</v>
      </c>
      <c r="EH48" s="387" t="n">
        <v>-0.0309390630573034</v>
      </c>
      <c r="EI48" s="0" t="s">
        <v>248</v>
      </c>
      <c r="EK48" s="387" t="n">
        <v>0.823263168334961</v>
      </c>
      <c r="EL48" s="0" t="s">
        <v>248</v>
      </c>
      <c r="EO48" s="387" t="n">
        <v>0.0377558544278145</v>
      </c>
      <c r="EP48" s="387" t="n">
        <v>0.0358764640986919</v>
      </c>
      <c r="EQ48" s="387" t="n">
        <v>0.0239628218114376</v>
      </c>
      <c r="ER48" s="387" t="n">
        <v>0.0238292422145605</v>
      </c>
      <c r="ES48" s="387" t="n">
        <v>0.0193516630679369</v>
      </c>
      <c r="ET48" s="0" t="s">
        <v>248</v>
      </c>
      <c r="FE48" s="387" t="n">
        <v>3751176</v>
      </c>
      <c r="FF48" s="387" t="n">
        <v>3755512</v>
      </c>
      <c r="FG48" s="387" t="n">
        <v>3759387</v>
      </c>
      <c r="FH48" s="387" t="n">
        <v>3762173</v>
      </c>
      <c r="FI48" s="387" t="n">
        <v>3764194</v>
      </c>
      <c r="FJ48" s="387" t="n">
        <v>3765331</v>
      </c>
      <c r="FK48" s="387" t="n">
        <v>3765424</v>
      </c>
      <c r="FL48" s="387" t="n">
        <v>3762786</v>
      </c>
      <c r="FM48" s="387" t="n">
        <v>3754271</v>
      </c>
      <c r="FN48" s="387" t="n">
        <v>3735938</v>
      </c>
      <c r="FO48" s="387" t="n">
        <v>3705472</v>
      </c>
      <c r="FP48" s="387" t="n">
        <v>3661175</v>
      </c>
      <c r="FQ48" s="387" t="n">
        <v>3604972</v>
      </c>
      <c r="FR48" s="387" t="n">
        <v>3542605</v>
      </c>
      <c r="FS48" s="387" t="n">
        <v>3482104</v>
      </c>
      <c r="FT48" s="387" t="n">
        <v>3429361</v>
      </c>
      <c r="FU48" s="387" t="n">
        <v>3386267</v>
      </c>
      <c r="FV48" s="387" t="n">
        <v>3351527</v>
      </c>
      <c r="FW48" s="387" t="n">
        <v>3323929</v>
      </c>
      <c r="FX48" s="387" t="n">
        <v>3301000</v>
      </c>
      <c r="FY48" s="387" t="n">
        <v>3281000</v>
      </c>
      <c r="FZ48" s="387" t="n">
        <v>3263000</v>
      </c>
      <c r="GA48" s="387" t="n">
        <v>3249000</v>
      </c>
      <c r="GB48" s="387" t="n">
        <v>3237000</v>
      </c>
      <c r="GC48" s="387" t="n">
        <v>3225000</v>
      </c>
      <c r="GD48" s="387" t="n">
        <v>3212000</v>
      </c>
      <c r="GE48" s="387" t="n">
        <v>3197000</v>
      </c>
      <c r="GF48" s="387" t="n">
        <v>3181000</v>
      </c>
      <c r="GG48" s="387" t="n">
        <v>3163000</v>
      </c>
      <c r="GH48" s="387" t="n">
        <v>3145000</v>
      </c>
      <c r="GI48" s="387" t="n">
        <v>3127000</v>
      </c>
      <c r="GJ48" s="387" t="n">
        <v>3108000</v>
      </c>
      <c r="GK48" s="387" t="n">
        <v>3089000</v>
      </c>
      <c r="GL48" s="387" t="n">
        <v>3070000</v>
      </c>
      <c r="GM48" s="387" t="n">
        <v>3050000</v>
      </c>
      <c r="GN48" s="387" t="n">
        <v>3030000</v>
      </c>
      <c r="GO48" s="387" t="n">
        <v>3009000</v>
      </c>
      <c r="GP48" s="387" t="n">
        <v>2988000</v>
      </c>
      <c r="GQ48" s="387" t="n">
        <v>2967000</v>
      </c>
      <c r="GR48" s="387" t="n">
        <v>2945000</v>
      </c>
      <c r="GS48" s="387" t="n">
        <v>2923000</v>
      </c>
      <c r="GT48" s="387" t="n">
        <v>2901000</v>
      </c>
      <c r="GU48" s="387" t="n">
        <v>2878000</v>
      </c>
      <c r="GV48" s="387" t="n">
        <v>2855000</v>
      </c>
      <c r="GW48" s="387" t="n">
        <v>2831000</v>
      </c>
      <c r="GX48" s="387" t="n">
        <v>2808000</v>
      </c>
      <c r="GY48" s="387" t="n">
        <v>2784000</v>
      </c>
      <c r="GZ48" s="387" t="n">
        <v>2759000</v>
      </c>
      <c r="HA48" s="387" t="n">
        <v>2735000</v>
      </c>
      <c r="HB48" s="387" t="n">
        <v>2710000</v>
      </c>
      <c r="HC48" s="387" t="n">
        <v>2685000</v>
      </c>
      <c r="HG48" s="387" t="n">
        <v>-0.0126458117738366</v>
      </c>
      <c r="HH48" s="387" t="n">
        <v>-0.0103120720013976</v>
      </c>
      <c r="HI48" s="387" t="n">
        <v>-0.00826854631304741</v>
      </c>
      <c r="HJ48" s="387" t="n">
        <v>-0.006922063883394</v>
      </c>
      <c r="HK48" s="387" t="n">
        <v>-0.0060771987773478</v>
      </c>
      <c r="HL48" s="387" t="n">
        <v>-0.00550123630091548</v>
      </c>
      <c r="HM48" s="387" t="n">
        <v>-0.0042997607961297</v>
      </c>
      <c r="HN48" s="387" t="n">
        <v>-0.00370028172619641</v>
      </c>
      <c r="HO48" s="387" t="n">
        <v>-0.00371402478776872</v>
      </c>
      <c r="HP48" s="387" t="n">
        <v>-0.0040391543880105</v>
      </c>
      <c r="HQ48" s="387" t="n">
        <v>-0.0046809259802103</v>
      </c>
      <c r="HR48" s="387" t="n">
        <v>-0.00501725729554892</v>
      </c>
      <c r="HS48" s="387" t="n">
        <v>-0.00567466858774424</v>
      </c>
      <c r="HT48" s="387" t="n">
        <v>-0.00570705439895392</v>
      </c>
      <c r="HU48" s="387" t="n">
        <v>-0.00573981180787087</v>
      </c>
      <c r="HV48" s="387" t="n">
        <v>-0.00609464617446065</v>
      </c>
      <c r="HW48" s="387" t="n">
        <v>-0.00613201875239611</v>
      </c>
      <c r="HX48" s="387" t="n">
        <v>-0.006169852335006</v>
      </c>
      <c r="HY48" s="387" t="n">
        <v>-0.00653597107157111</v>
      </c>
      <c r="HZ48" s="387" t="n">
        <v>-0.00657897116616368</v>
      </c>
      <c r="IA48" s="387" t="n">
        <v>-0.00695482175797224</v>
      </c>
      <c r="IB48" s="387" t="n">
        <v>-0.00700353039428592</v>
      </c>
      <c r="IC48" s="387" t="n">
        <v>-0.00705292588099837</v>
      </c>
      <c r="ID48" s="387" t="n">
        <v>-0.00744252419099212</v>
      </c>
      <c r="IE48" s="387" t="n">
        <v>-0.00749833090230823</v>
      </c>
      <c r="IF48" s="387" t="n">
        <v>-0.00755498092621565</v>
      </c>
      <c r="IG48" s="387" t="n">
        <v>-0.00795989669859409</v>
      </c>
      <c r="IH48" s="387" t="n">
        <v>-0.00802376493811607</v>
      </c>
      <c r="II48" s="387" t="n">
        <v>-0.00844183657318354</v>
      </c>
      <c r="IJ48" s="387" t="n">
        <v>-0.0081575196236372</v>
      </c>
      <c r="IK48" s="387" t="n">
        <v>-0.00858374405652285</v>
      </c>
      <c r="IL48" s="387" t="n">
        <v>-0.00902044679969549</v>
      </c>
      <c r="IM48" s="387" t="n">
        <v>-0.00873685907572508</v>
      </c>
      <c r="IN48" s="387" t="n">
        <v>-0.00918280053883791</v>
      </c>
      <c r="IO48" s="387" t="n">
        <v>-0.00926790665835142</v>
      </c>
      <c r="IP48" s="0" t="s">
        <v>889</v>
      </c>
      <c r="IU48" s="0" t="s">
        <v>889</v>
      </c>
      <c r="IV48" s="387" t="n">
        <v>0.490278658246053</v>
      </c>
      <c r="IW48" s="387" t="n">
        <v>0.490134109488838</v>
      </c>
      <c r="IX48" s="387" t="n">
        <v>0.490006068862795</v>
      </c>
      <c r="IY48" s="387" t="n">
        <v>0.489894639747119</v>
      </c>
      <c r="IZ48" s="387" t="n">
        <v>0.489790966247177</v>
      </c>
      <c r="JA48" s="387" t="n">
        <v>0.489698139029479</v>
      </c>
      <c r="JB48" s="387" t="n">
        <v>0.489611482785597</v>
      </c>
      <c r="JC48" s="387" t="n">
        <v>0.489535480269214</v>
      </c>
      <c r="JD48" s="387" t="n">
        <v>0.489470364102669</v>
      </c>
      <c r="JE48" s="387" t="n">
        <v>0.489417165834531</v>
      </c>
      <c r="JF48" s="387" t="n">
        <v>0.489373632261642</v>
      </c>
      <c r="JG48" s="387" t="n">
        <v>0.489342356960825</v>
      </c>
      <c r="JH48" s="387" t="n">
        <v>0.489320451835381</v>
      </c>
      <c r="JI48" s="387" t="n">
        <v>0.489311525078345</v>
      </c>
      <c r="JJ48" s="387" t="n">
        <v>0.489311700881518</v>
      </c>
      <c r="JK48" s="387" t="n">
        <v>0.489322410432662</v>
      </c>
      <c r="JL48" s="387" t="n">
        <v>0.489344335081876</v>
      </c>
      <c r="JM48" s="387" t="n">
        <v>0.489376889064701</v>
      </c>
      <c r="JN48" s="387" t="n">
        <v>0.489420802280802</v>
      </c>
      <c r="JO48" s="387" t="n">
        <v>0.489474327864843</v>
      </c>
      <c r="JP48" s="387" t="n">
        <v>0.489542795375971</v>
      </c>
      <c r="JQ48" s="387" t="n">
        <v>0.489621230750826</v>
      </c>
      <c r="JR48" s="387" t="n">
        <v>0.489713998492756</v>
      </c>
      <c r="JS48" s="387" t="n">
        <v>0.489822153538138</v>
      </c>
      <c r="JT48" s="387" t="n">
        <v>0.489949106347667</v>
      </c>
      <c r="JU48" s="387" t="n">
        <v>0.490094003649578</v>
      </c>
      <c r="JV48" s="387" t="n">
        <v>0.490262155757243</v>
      </c>
      <c r="JW48" s="387" t="n">
        <v>0.490449416533728</v>
      </c>
      <c r="JX48" s="387" t="n">
        <v>0.490657852518071</v>
      </c>
      <c r="JY48" s="387" t="n">
        <v>0.490886262376893</v>
      </c>
      <c r="JZ48" s="387" t="n">
        <v>0.491132566115301</v>
      </c>
      <c r="KA48" s="387" t="n">
        <v>0.491397220195454</v>
      </c>
      <c r="KB48" s="387" t="n">
        <v>0.491679218450325</v>
      </c>
      <c r="KC48" s="387" t="n">
        <v>0.491974342762757</v>
      </c>
      <c r="KD48" s="387" t="n">
        <v>0.492286119147429</v>
      </c>
      <c r="KE48" s="387" t="n">
        <v>0.492606619573585</v>
      </c>
      <c r="KH48" s="0" t="s">
        <v>889</v>
      </c>
      <c r="KI48" s="387" t="n">
        <v>0.7027787566185</v>
      </c>
      <c r="KJ48" s="387" t="n">
        <v>0.700003862380981</v>
      </c>
      <c r="KK48" s="387" t="n">
        <v>0.694545209407806</v>
      </c>
      <c r="KL48" s="387" t="n">
        <v>0.687634706497192</v>
      </c>
      <c r="KM48" s="387" t="n">
        <v>0.681050896644592</v>
      </c>
      <c r="KN48" s="387" t="n">
        <v>0.675708651542664</v>
      </c>
      <c r="KO48" s="387" t="n">
        <v>0.672080934047699</v>
      </c>
      <c r="KP48" s="387" t="n">
        <v>0.669436752796173</v>
      </c>
      <c r="KQ48" s="387" t="n">
        <v>0.667284548282623</v>
      </c>
      <c r="KR48" s="387" t="n">
        <v>0.665116250514984</v>
      </c>
      <c r="KS48" s="387" t="n">
        <v>0.662204205989838</v>
      </c>
      <c r="KT48" s="387" t="n">
        <v>0.6581169962883</v>
      </c>
      <c r="KU48" s="387" t="n">
        <v>0.653882443904877</v>
      </c>
      <c r="KV48" s="387" t="n">
        <v>0.649699628353119</v>
      </c>
      <c r="KW48" s="387" t="n">
        <v>0.645469009876251</v>
      </c>
      <c r="KX48" s="387" t="n">
        <v>0.641509413719177</v>
      </c>
      <c r="KY48" s="387" t="n">
        <v>0.638352632522583</v>
      </c>
      <c r="KZ48" s="387" t="n">
        <v>0.635480761528015</v>
      </c>
      <c r="LA48" s="387" t="n">
        <v>0.632573306560516</v>
      </c>
      <c r="LB48" s="387" t="n">
        <v>0.630163908004761</v>
      </c>
      <c r="LC48" s="387" t="n">
        <v>0.627392768859863</v>
      </c>
      <c r="LD48" s="387" t="n">
        <v>0.624459981918335</v>
      </c>
      <c r="LE48" s="387" t="n">
        <v>0.621485948562622</v>
      </c>
      <c r="LF48" s="387" t="n">
        <v>0.618469834327698</v>
      </c>
      <c r="LG48" s="387" t="n">
        <v>0.615619719028473</v>
      </c>
      <c r="LH48" s="387" t="n">
        <v>0.612726628780365</v>
      </c>
      <c r="LI48" s="387" t="n">
        <v>0.609789729118347</v>
      </c>
      <c r="LJ48" s="387" t="n">
        <v>0.60736620426178</v>
      </c>
      <c r="LK48" s="387" t="n">
        <v>0.60525393486023</v>
      </c>
      <c r="LL48" s="387" t="n">
        <v>0.602613925933838</v>
      </c>
      <c r="LM48" s="387" t="n">
        <v>0.599358975887299</v>
      </c>
      <c r="LN48" s="387" t="n">
        <v>0.595186769962311</v>
      </c>
      <c r="LO48" s="387" t="n">
        <v>0.591156244277954</v>
      </c>
      <c r="LP48" s="387" t="n">
        <v>0.586837291717529</v>
      </c>
      <c r="LQ48" s="387" t="n">
        <v>0.583025813102722</v>
      </c>
      <c r="LR48" s="387" t="n">
        <v>0.579143404960632</v>
      </c>
      <c r="LT48" s="0" t="s">
        <v>889</v>
      </c>
      <c r="LU48" s="387" t="n">
        <v>0.632534742355347</v>
      </c>
      <c r="LV48" s="387" t="n">
        <v>0.627964079380035</v>
      </c>
      <c r="LW48" s="387" t="n">
        <v>0.621943056583405</v>
      </c>
      <c r="LX48" s="387" t="n">
        <v>0.615117251873016</v>
      </c>
      <c r="LY48" s="387" t="n">
        <v>0.608322620391846</v>
      </c>
      <c r="LZ48" s="387" t="n">
        <v>0.602255403995514</v>
      </c>
      <c r="MA48" s="387" t="n">
        <v>0.597303092479706</v>
      </c>
      <c r="MB48" s="387" t="n">
        <v>0.592797756195068</v>
      </c>
      <c r="MC48" s="387" t="n">
        <v>0.588816821575165</v>
      </c>
      <c r="MD48" s="387" t="n">
        <v>0.584806203842163</v>
      </c>
      <c r="ME48" s="387" t="n">
        <v>0.58219176530838</v>
      </c>
      <c r="MF48" s="387" t="n">
        <v>0.579293072223663</v>
      </c>
      <c r="MG48" s="387" t="n">
        <v>0.577491343021393</v>
      </c>
      <c r="MH48" s="387" t="n">
        <v>0.576351583003998</v>
      </c>
      <c r="MI48" s="387" t="n">
        <v>0.57488077878952</v>
      </c>
      <c r="MJ48" s="387" t="n">
        <v>0.572433650493622</v>
      </c>
      <c r="MK48" s="387" t="n">
        <v>0.570141553878784</v>
      </c>
      <c r="ML48" s="387" t="n">
        <v>0.567821323871613</v>
      </c>
      <c r="MM48" s="387" t="n">
        <v>0.564169406890869</v>
      </c>
      <c r="MN48" s="387" t="n">
        <v>0.561311483383179</v>
      </c>
      <c r="MO48" s="387" t="n">
        <v>0.558415830135346</v>
      </c>
      <c r="MP48" s="387" t="n">
        <v>0.555333971977234</v>
      </c>
      <c r="MQ48" s="387" t="n">
        <v>0.552878201007843</v>
      </c>
      <c r="MR48" s="387" t="n">
        <v>0.550050556659699</v>
      </c>
      <c r="MS48" s="387" t="n">
        <v>0.547368407249451</v>
      </c>
      <c r="MT48" s="387" t="n">
        <v>0.543277442455292</v>
      </c>
      <c r="MU48" s="387" t="n">
        <v>0.538779735565186</v>
      </c>
      <c r="MV48" s="387" t="n">
        <v>0.534051418304443</v>
      </c>
      <c r="MW48" s="387" t="n">
        <v>0.529246926307678</v>
      </c>
      <c r="MX48" s="387" t="n">
        <v>0.524549603462219</v>
      </c>
      <c r="MY48" s="387" t="n">
        <v>0.520299136638641</v>
      </c>
      <c r="MZ48" s="387" t="n">
        <v>0.515804588794708</v>
      </c>
      <c r="NA48" s="387" t="n">
        <v>0.512504518032074</v>
      </c>
      <c r="NB48" s="387" t="n">
        <v>0.509323596954346</v>
      </c>
      <c r="NC48" s="387" t="n">
        <v>0.50701105594635</v>
      </c>
      <c r="ND48" s="387" t="n">
        <v>0.504655480384827</v>
      </c>
      <c r="NG48" s="0" t="s">
        <v>889</v>
      </c>
      <c r="NH48" s="387" t="n">
        <v>0.635032594203949</v>
      </c>
      <c r="NI48" s="387" t="n">
        <v>0.634539425373077</v>
      </c>
      <c r="NJ48" s="387" t="n">
        <v>0.633205711841583</v>
      </c>
      <c r="NK48" s="387" t="n">
        <v>0.631218075752258</v>
      </c>
      <c r="NL48" s="387" t="n">
        <v>0.628652811050415</v>
      </c>
      <c r="NM48" s="387" t="n">
        <v>0.625419080257416</v>
      </c>
      <c r="NN48" s="387" t="n">
        <v>0.622126877307892</v>
      </c>
      <c r="NO48" s="387" t="n">
        <v>0.618344128131867</v>
      </c>
      <c r="NP48" s="387" t="n">
        <v>0.614148914813995</v>
      </c>
      <c r="NQ48" s="387" t="n">
        <v>0.609922468662262</v>
      </c>
      <c r="NR48" s="387" t="n">
        <v>0.605853080749512</v>
      </c>
      <c r="NS48" s="387" t="n">
        <v>0.601501405239105</v>
      </c>
      <c r="NT48" s="387" t="n">
        <v>0.597925186157227</v>
      </c>
      <c r="NU48" s="387" t="n">
        <v>0.595004737377167</v>
      </c>
      <c r="NV48" s="387" t="n">
        <v>0.592368841171265</v>
      </c>
      <c r="NW48" s="387" t="n">
        <v>0.589702606201172</v>
      </c>
      <c r="NX48" s="387" t="n">
        <v>0.588159561157227</v>
      </c>
      <c r="NY48" s="387" t="n">
        <v>0.586921334266663</v>
      </c>
      <c r="NZ48" s="387" t="n">
        <v>0.585667729377747</v>
      </c>
      <c r="OA48" s="387" t="n">
        <v>0.584918022155762</v>
      </c>
      <c r="OB48" s="387" t="n">
        <v>0.583828389644623</v>
      </c>
      <c r="OC48" s="387" t="n">
        <v>0.581920921802521</v>
      </c>
      <c r="OD48" s="387" t="n">
        <v>0.579317271709442</v>
      </c>
      <c r="OE48" s="387" t="n">
        <v>0.577013790607452</v>
      </c>
      <c r="OF48" s="387" t="n">
        <v>0.574533104896545</v>
      </c>
      <c r="OG48" s="387" t="n">
        <v>0.571672916412354</v>
      </c>
      <c r="OH48" s="387" t="n">
        <v>0.569114089012146</v>
      </c>
      <c r="OI48" s="387" t="n">
        <v>0.566712975502014</v>
      </c>
      <c r="OJ48" s="387" t="n">
        <v>0.564973711967468</v>
      </c>
      <c r="OK48" s="387" t="n">
        <v>0.562345445156097</v>
      </c>
      <c r="OL48" s="387" t="n">
        <v>0.559116780757904</v>
      </c>
      <c r="OM48" s="387" t="n">
        <v>0.554597675800324</v>
      </c>
      <c r="ON48" s="387" t="n">
        <v>0.550561785697937</v>
      </c>
      <c r="OO48" s="387" t="n">
        <v>0.545886635780335</v>
      </c>
      <c r="OP48" s="387" t="n">
        <v>0.542066395282745</v>
      </c>
      <c r="OQ48" s="387" t="n">
        <v>0.537802636623383</v>
      </c>
      <c r="OT48" s="387" t="n">
        <v>0.514980010986328</v>
      </c>
      <c r="OU48" s="387" t="n">
        <v>0.51673999786377</v>
      </c>
      <c r="OV48" s="387" t="n">
        <v>0.518520011901855</v>
      </c>
      <c r="OW48" s="387" t="n">
        <v>0.52</v>
      </c>
      <c r="OX48" s="387" t="n">
        <v>0.515730018615723</v>
      </c>
      <c r="OY48" s="387" t="n">
        <v>0.515200004577637</v>
      </c>
      <c r="OZ48" s="387" t="n">
        <v>0.522599983215332</v>
      </c>
      <c r="PA48" s="387" t="n">
        <v>0.532569999694824</v>
      </c>
      <c r="PB48" s="387" t="n">
        <v>0.534329986572266</v>
      </c>
      <c r="PC48" s="387" t="n">
        <v>0.541590003967285</v>
      </c>
      <c r="PD48" s="387" t="n">
        <v>0.540900001525879</v>
      </c>
      <c r="PE48" s="387" t="n">
        <v>0.544339981079102</v>
      </c>
      <c r="PF48" s="387" t="n">
        <v>0.550670013427734</v>
      </c>
      <c r="PG48" s="387" t="n">
        <v>0.556269989013672</v>
      </c>
      <c r="PH48" s="387" t="n">
        <v>0.557169990539551</v>
      </c>
      <c r="PI48" s="387" t="n">
        <v>0.559500007629395</v>
      </c>
      <c r="PJ48" s="387" t="n">
        <v>0.559249992370605</v>
      </c>
      <c r="PK48" s="387" t="n">
        <v>0.566180000305176</v>
      </c>
      <c r="PL48" s="387" t="n">
        <v>0.569339981079102</v>
      </c>
      <c r="PQ48" s="387" t="n">
        <v>0.00556571269407868</v>
      </c>
      <c r="PZ48" s="387" t="n">
        <v>0.33</v>
      </c>
      <c r="QA48" s="387" t="n">
        <v>2011</v>
      </c>
      <c r="QB48" s="0" t="s">
        <v>248</v>
      </c>
      <c r="QD48" s="387" t="n">
        <v>0.001</v>
      </c>
      <c r="QE48" s="387" t="n">
        <v>2011</v>
      </c>
      <c r="QF48" s="0" t="s">
        <v>248</v>
      </c>
      <c r="QH48" s="387" t="n">
        <v>0.007</v>
      </c>
      <c r="QI48" s="387" t="n">
        <v>2011</v>
      </c>
      <c r="QJ48" s="0" t="s">
        <v>248</v>
      </c>
      <c r="QL48" s="387" t="n">
        <v>0.038</v>
      </c>
      <c r="QM48" s="387" t="n">
        <v>2011</v>
      </c>
      <c r="QN48" s="0" t="s">
        <v>248</v>
      </c>
      <c r="QP48" s="387" t="n">
        <v>0.169</v>
      </c>
      <c r="QQ48" s="387" t="n">
        <v>2015</v>
      </c>
      <c r="QR48" s="0" t="s">
        <v>248</v>
      </c>
      <c r="QT48" s="0" t="s">
        <v>104</v>
      </c>
      <c r="QU48" s="387" t="n">
        <v>0.192773416638374</v>
      </c>
      <c r="QV48" s="387" t="n">
        <v>0.177693739533424</v>
      </c>
      <c r="QW48" s="387" t="n">
        <v>0.173056229948998</v>
      </c>
      <c r="QX48" s="387" t="n">
        <v>0.175027564167976</v>
      </c>
      <c r="QY48" s="387" t="n">
        <v>0.180957615375519</v>
      </c>
      <c r="RB48" s="387" t="n">
        <v>0.203094005584717</v>
      </c>
      <c r="RC48" s="387" t="n">
        <v>0.203590989112854</v>
      </c>
      <c r="RD48" s="387" t="n">
        <v>0.187681019306183</v>
      </c>
      <c r="RE48" s="387" t="n">
        <v>0.187991842627525</v>
      </c>
      <c r="RF48" s="387" t="n">
        <v>0.194809123873711</v>
      </c>
      <c r="RG48" s="0" t="s">
        <v>248</v>
      </c>
      <c r="RJ48" s="387" t="n">
        <v>0.0321881212294102</v>
      </c>
      <c r="RK48" s="387" t="n">
        <v>0.0264724437147379</v>
      </c>
      <c r="RL48" s="387" t="n">
        <v>0.0204904936254025</v>
      </c>
      <c r="RM48" s="387" t="n">
        <v>0.0327221490442753</v>
      </c>
      <c r="RN48" s="387" t="n">
        <v>0.028587456792593</v>
      </c>
      <c r="RO48" s="0" t="s">
        <v>104</v>
      </c>
      <c r="RR48" s="387" t="n">
        <v>0.0331606082618237</v>
      </c>
      <c r="RS48" s="387" t="n">
        <v>0.0277690943330526</v>
      </c>
      <c r="RT48" s="387" t="n">
        <v>0.0200421307235956</v>
      </c>
      <c r="RU48" s="387" t="n">
        <v>0.0311611276119947</v>
      </c>
      <c r="RV48" s="387" t="n">
        <v>0.026429258286953</v>
      </c>
      <c r="RW48" s="0" t="s">
        <v>248</v>
      </c>
      <c r="SA48" s="387" t="n">
        <v>0.0357306264340878</v>
      </c>
      <c r="SB48" s="387" t="n">
        <v>0.0315877869725227</v>
      </c>
      <c r="SC48" s="387" t="n">
        <v>0.0272409003227949</v>
      </c>
      <c r="SD48" s="387" t="n">
        <v>0.0363443195819855</v>
      </c>
      <c r="SE48" s="387" t="n">
        <v>0.0291584152728319</v>
      </c>
      <c r="SF48" s="0" t="s">
        <v>104</v>
      </c>
      <c r="SJ48" s="387" t="n">
        <v>0.0394484363496304</v>
      </c>
      <c r="SK48" s="387" t="n">
        <v>0.0365229807794094</v>
      </c>
      <c r="SL48" s="387" t="n">
        <v>0.0324194766581059</v>
      </c>
      <c r="SM48" s="387" t="n">
        <v>0.0418433770537376</v>
      </c>
      <c r="SN48" s="387" t="n">
        <v>0.0333513207733631</v>
      </c>
      <c r="SO48" s="0" t="s">
        <v>248</v>
      </c>
      <c r="SQ48" s="387" t="n">
        <v>6170</v>
      </c>
      <c r="SR48" s="0" t="s">
        <v>248</v>
      </c>
      <c r="ST48" s="387" t="n">
        <v>5443.9599609375</v>
      </c>
      <c r="SU48" s="0" t="s">
        <v>104</v>
      </c>
      <c r="SW48" s="387" t="n">
        <v>6303.68866498252</v>
      </c>
      <c r="SX48" s="0" t="s">
        <v>248</v>
      </c>
      <c r="TA48" s="387" t="n">
        <v>0.10225835442543</v>
      </c>
      <c r="TB48" s="387" t="n">
        <v>0.105652570724487</v>
      </c>
      <c r="TC48" s="387" t="n">
        <v>0.116708874702454</v>
      </c>
      <c r="TD48" s="387" t="n">
        <v>0.133251875638962</v>
      </c>
      <c r="TE48" s="387" t="n">
        <v>0.145116925239563</v>
      </c>
      <c r="TF48" s="0" t="s">
        <v>104</v>
      </c>
      <c r="TJ48" s="387" t="n">
        <v>0.110818646848202</v>
      </c>
      <c r="TK48" s="387" t="n">
        <v>0.129202127456665</v>
      </c>
      <c r="TL48" s="387" t="n">
        <v>0.129758909344673</v>
      </c>
      <c r="TM48" s="387" t="n">
        <v>0.145712018013001</v>
      </c>
      <c r="TN48" s="387" t="n">
        <v>0.163870066404343</v>
      </c>
      <c r="TO48" s="0" t="s">
        <v>248</v>
      </c>
      <c r="TP48" s="386"/>
      <c r="TQ48" s="386"/>
    </row>
    <row r="49" customFormat="false" ht="15.75" hidden="false" customHeight="false" outlineLevel="0" collapsed="false">
      <c r="A49" s="0" t="s">
        <v>890</v>
      </c>
      <c r="B49" s="18" t="s">
        <v>943</v>
      </c>
      <c r="C49" s="0" t="s">
        <v>944</v>
      </c>
      <c r="D49" s="387" t="n">
        <v>0.0541219525039196</v>
      </c>
      <c r="E49" s="0" t="s">
        <v>102</v>
      </c>
      <c r="F49" s="387" t="n">
        <v>0.0580057762563229</v>
      </c>
      <c r="G49" s="0" t="s">
        <v>316</v>
      </c>
      <c r="H49" s="387" t="n">
        <v>0.0539841242134571</v>
      </c>
      <c r="I49" s="0" t="s">
        <v>317</v>
      </c>
      <c r="J49" s="0" t="s">
        <v>102</v>
      </c>
      <c r="K49" s="387" t="n">
        <v>0.2466109842062</v>
      </c>
      <c r="L49" s="387" t="n">
        <v>0.2526915371418</v>
      </c>
      <c r="M49" s="0" t="s">
        <v>102</v>
      </c>
      <c r="N49" s="387" t="n">
        <v>0.2466109842062</v>
      </c>
      <c r="O49" s="0" t="s">
        <v>102</v>
      </c>
      <c r="P49" s="387" t="n">
        <v>0.295934826135635</v>
      </c>
      <c r="Q49" s="0" t="s">
        <v>102</v>
      </c>
      <c r="R49" s="387" t="n">
        <v>0.267206907272339</v>
      </c>
      <c r="S49" s="0" t="s">
        <v>102</v>
      </c>
      <c r="U49" s="0" t="s">
        <v>316</v>
      </c>
      <c r="V49" s="387" t="n">
        <v>0.277960985898972</v>
      </c>
      <c r="W49" s="387" t="n">
        <v>0.282280176877975</v>
      </c>
      <c r="X49" s="0" t="s">
        <v>316</v>
      </c>
      <c r="Y49" s="387" t="n">
        <v>0.277960985898972</v>
      </c>
      <c r="Z49" s="0" t="s">
        <v>316</v>
      </c>
      <c r="AA49" s="387" t="n">
        <v>0.304949045181274</v>
      </c>
      <c r="AB49" s="0" t="s">
        <v>316</v>
      </c>
      <c r="AC49" s="387" t="n">
        <v>0.280151814222336</v>
      </c>
      <c r="AD49" s="0" t="s">
        <v>316</v>
      </c>
      <c r="AF49" s="0" t="s">
        <v>317</v>
      </c>
      <c r="AG49" s="387" t="n">
        <v>0.277960985898972</v>
      </c>
      <c r="AH49" s="387" t="n">
        <v>0.282280176877975</v>
      </c>
      <c r="AI49" s="0" t="s">
        <v>317</v>
      </c>
      <c r="AJ49" s="387" t="n">
        <v>0.277960985898972</v>
      </c>
      <c r="AK49" s="0" t="s">
        <v>317</v>
      </c>
      <c r="AL49" s="387" t="n">
        <v>0.304949045181274</v>
      </c>
      <c r="AM49" s="0" t="s">
        <v>317</v>
      </c>
      <c r="AN49" s="387" t="n">
        <v>0.280151814222336</v>
      </c>
      <c r="AO49" s="0" t="s">
        <v>317</v>
      </c>
      <c r="AP49" s="0"/>
      <c r="AQ49" s="0" t="s">
        <v>102</v>
      </c>
      <c r="AR49" s="387" t="n">
        <v>3.16619396209717</v>
      </c>
      <c r="AS49" s="0" t="s">
        <v>318</v>
      </c>
      <c r="AT49" s="387" t="n">
        <v>4.17990636825562</v>
      </c>
      <c r="AU49" s="0" t="s">
        <v>317</v>
      </c>
      <c r="AV49" s="387" t="n">
        <v>5.46681976318359</v>
      </c>
      <c r="AW49" s="0"/>
      <c r="AX49" s="387" t="n">
        <v>3.38339829444885</v>
      </c>
      <c r="AY49" s="0" t="s">
        <v>104</v>
      </c>
      <c r="AZ49" s="0"/>
      <c r="BA49" s="0" t="s">
        <v>102</v>
      </c>
      <c r="BB49" s="387" t="n">
        <v>0.0109222372993827</v>
      </c>
      <c r="BC49" s="387" t="n">
        <v>0.00674831448122859</v>
      </c>
      <c r="BD49" s="387" t="n">
        <v>0.00593121303245425</v>
      </c>
      <c r="BE49" s="387" t="n">
        <v>0.0057440921664238</v>
      </c>
      <c r="BF49" s="387" t="n">
        <v>0.0057440628297627</v>
      </c>
      <c r="BH49" s="0" t="s">
        <v>318</v>
      </c>
      <c r="BI49" s="387" t="n">
        <v>0.0123676592484117</v>
      </c>
      <c r="BJ49" s="387" t="n">
        <v>0.0100401267409325</v>
      </c>
      <c r="BK49" s="387" t="n">
        <v>0.00828542653471232</v>
      </c>
      <c r="BL49" s="387" t="n">
        <v>0.00836597662419081</v>
      </c>
      <c r="BM49" s="387" t="n">
        <v>0.00864100828766823</v>
      </c>
      <c r="BO49" s="0" t="s">
        <v>317</v>
      </c>
      <c r="BP49" s="387" t="n">
        <v>0.0106784608215094</v>
      </c>
      <c r="BQ49" s="387" t="n">
        <v>0.00878875236958265</v>
      </c>
      <c r="BR49" s="387" t="n">
        <v>0.00843980628997088</v>
      </c>
      <c r="BS49" s="387" t="n">
        <v>0.00876153260469437</v>
      </c>
      <c r="BT49" s="387" t="n">
        <v>0.00900252163410187</v>
      </c>
      <c r="BV49" s="387" t="n">
        <v>6.47161149978638</v>
      </c>
      <c r="BW49" s="387" t="n">
        <v>7.42954540252686</v>
      </c>
      <c r="BX49" s="387" t="n">
        <v>8.14899635314941</v>
      </c>
      <c r="BY49" s="387" t="n">
        <v>8.75229549407959</v>
      </c>
      <c r="BZ49" s="387" t="n">
        <v>9.36744117736816</v>
      </c>
      <c r="CA49" s="0" t="s">
        <v>316</v>
      </c>
      <c r="CC49" s="387" t="n">
        <v>7.06989622116089</v>
      </c>
      <c r="CD49" s="387" t="n">
        <v>7.87918329238892</v>
      </c>
      <c r="CE49" s="387" t="n">
        <v>8.51809883117676</v>
      </c>
      <c r="CF49" s="387" t="n">
        <v>9.11501598358154</v>
      </c>
      <c r="CG49" s="387" t="n">
        <v>9.75924682617188</v>
      </c>
      <c r="CH49" s="0" t="s">
        <v>317</v>
      </c>
      <c r="CK49" s="387" t="n">
        <v>9.30000019073486</v>
      </c>
      <c r="CL49" s="0" t="s">
        <v>887</v>
      </c>
      <c r="CO49" s="0" t="s">
        <v>102</v>
      </c>
      <c r="CP49" s="387" t="n">
        <v>-0.00991710834205151</v>
      </c>
      <c r="CQ49" s="387" t="n">
        <v>-0.00463513238355517</v>
      </c>
      <c r="CR49" s="387" t="n">
        <v>-0.0146118262782693</v>
      </c>
      <c r="CS49" s="387" t="n">
        <v>-0.0264387335628271</v>
      </c>
      <c r="CT49" s="387" t="n">
        <v>0.00156588153913617</v>
      </c>
      <c r="CV49" s="0" t="s">
        <v>318</v>
      </c>
      <c r="CW49" s="387" t="n">
        <v>-0.0157281775027514</v>
      </c>
      <c r="CX49" s="387" t="n">
        <v>-0.0182941239327192</v>
      </c>
      <c r="CY49" s="387" t="n">
        <v>-0.0145704923197627</v>
      </c>
      <c r="CZ49" s="387" t="n">
        <v>-0.00487077748402953</v>
      </c>
      <c r="DA49" s="387" t="n">
        <v>-0.023054014891386</v>
      </c>
      <c r="DC49" s="0" t="s">
        <v>317</v>
      </c>
      <c r="DD49" s="387" t="n">
        <v>-0.0205927137285471</v>
      </c>
      <c r="DE49" s="387" t="n">
        <v>-0.0172937493771315</v>
      </c>
      <c r="DF49" s="387" t="n">
        <v>-0.021778391674161</v>
      </c>
      <c r="DG49" s="387" t="n">
        <v>-0.0145195499062538</v>
      </c>
      <c r="DH49" s="387" t="n">
        <v>-0.0139274802058935</v>
      </c>
      <c r="DL49" s="387" t="n">
        <v>0.733239974975586</v>
      </c>
      <c r="DM49" s="0" t="s">
        <v>888</v>
      </c>
      <c r="DP49" s="387" t="n">
        <v>0.786190032958984</v>
      </c>
      <c r="DQ49" s="0" t="s">
        <v>888</v>
      </c>
      <c r="DT49" s="387" t="n">
        <v>0.684879989624023</v>
      </c>
      <c r="DU49" s="0" t="s">
        <v>888</v>
      </c>
      <c r="DW49" s="387" t="n">
        <v>0.0453035905957222</v>
      </c>
      <c r="DX49" s="387" t="n">
        <v>0.0337084718048573</v>
      </c>
      <c r="DY49" s="387" t="n">
        <v>0.0107595128938556</v>
      </c>
      <c r="DZ49" s="387" t="n">
        <v>0.0165286213159561</v>
      </c>
      <c r="EA49" s="387" t="n">
        <v>-0.0754043459892273</v>
      </c>
      <c r="EB49" s="0" t="s">
        <v>104</v>
      </c>
      <c r="ED49" s="387" t="n">
        <v>0.0540569946169853</v>
      </c>
      <c r="EE49" s="387" t="n">
        <v>0.0460903160274029</v>
      </c>
      <c r="EF49" s="387" t="n">
        <v>0.0211158338934183</v>
      </c>
      <c r="EG49" s="387" t="n">
        <v>0.0428574085235596</v>
      </c>
      <c r="EH49" s="387"/>
      <c r="EI49" s="0" t="s">
        <v>248</v>
      </c>
      <c r="EK49" s="387" t="n">
        <v>0.0853356271982193</v>
      </c>
      <c r="EL49" s="0" t="s">
        <v>248</v>
      </c>
      <c r="EO49" s="387" t="n">
        <v>0.0273910611867905</v>
      </c>
      <c r="EP49" s="387" t="n">
        <v>0.0238699205219746</v>
      </c>
      <c r="EQ49" s="387" t="n">
        <v>0.0154452212154865</v>
      </c>
      <c r="ER49" s="387" t="n">
        <v>0.0141432508826256</v>
      </c>
      <c r="ES49" s="387" t="n">
        <v>0.0142268864437938</v>
      </c>
      <c r="ET49" s="0" t="s">
        <v>248</v>
      </c>
      <c r="FE49" s="387" t="n">
        <v>1643334</v>
      </c>
      <c r="FF49" s="387" t="n">
        <v>1674678</v>
      </c>
      <c r="FG49" s="387" t="n">
        <v>1704642</v>
      </c>
      <c r="FH49" s="387" t="n">
        <v>1734398</v>
      </c>
      <c r="FI49" s="387" t="n">
        <v>1765527</v>
      </c>
      <c r="FJ49" s="387" t="n">
        <v>1799078</v>
      </c>
      <c r="FK49" s="387" t="n">
        <v>1835908</v>
      </c>
      <c r="FL49" s="387" t="n">
        <v>1875459</v>
      </c>
      <c r="FM49" s="387" t="n">
        <v>1915639</v>
      </c>
      <c r="FN49" s="387" t="n">
        <v>1953498</v>
      </c>
      <c r="FO49" s="387" t="n">
        <v>1987105</v>
      </c>
      <c r="FP49" s="387" t="n">
        <v>2015402</v>
      </c>
      <c r="FQ49" s="387" t="n">
        <v>2039551</v>
      </c>
      <c r="FR49" s="387" t="n">
        <v>2062536</v>
      </c>
      <c r="FS49" s="387" t="n">
        <v>2088614</v>
      </c>
      <c r="FT49" s="387" t="n">
        <v>2120716</v>
      </c>
      <c r="FU49" s="387" t="n">
        <v>2159944</v>
      </c>
      <c r="FV49" s="387" t="n">
        <v>2205128</v>
      </c>
      <c r="FW49" s="387" t="n">
        <v>2254126</v>
      </c>
      <c r="FX49" s="387" t="n">
        <v>2303697</v>
      </c>
      <c r="FY49" s="387" t="n">
        <v>2352000</v>
      </c>
      <c r="FZ49" s="387" t="n">
        <v>2397000</v>
      </c>
      <c r="GA49" s="387" t="n">
        <v>2441000</v>
      </c>
      <c r="GB49" s="387" t="n">
        <v>2484000</v>
      </c>
      <c r="GC49" s="387" t="n">
        <v>2526000</v>
      </c>
      <c r="GD49" s="387" t="n">
        <v>2568000</v>
      </c>
      <c r="GE49" s="387" t="n">
        <v>2610000</v>
      </c>
      <c r="GF49" s="387" t="n">
        <v>2651000</v>
      </c>
      <c r="GG49" s="387" t="n">
        <v>2693000</v>
      </c>
      <c r="GH49" s="387" t="n">
        <v>2734000</v>
      </c>
      <c r="GI49" s="387" t="n">
        <v>2774000</v>
      </c>
      <c r="GJ49" s="387" t="n">
        <v>2815000</v>
      </c>
      <c r="GK49" s="387" t="n">
        <v>2855000</v>
      </c>
      <c r="GL49" s="387" t="n">
        <v>2895000</v>
      </c>
      <c r="GM49" s="387" t="n">
        <v>2935000</v>
      </c>
      <c r="GN49" s="387" t="n">
        <v>2975000</v>
      </c>
      <c r="GO49" s="387" t="n">
        <v>3014000</v>
      </c>
      <c r="GP49" s="387" t="n">
        <v>3053000</v>
      </c>
      <c r="GQ49" s="387" t="n">
        <v>3092000</v>
      </c>
      <c r="GR49" s="387" t="n">
        <v>3130000</v>
      </c>
      <c r="GS49" s="387" t="n">
        <v>3168000</v>
      </c>
      <c r="GT49" s="387" t="n">
        <v>3205000</v>
      </c>
      <c r="GU49" s="387" t="n">
        <v>3242000</v>
      </c>
      <c r="GV49" s="387" t="n">
        <v>3278000</v>
      </c>
      <c r="GW49" s="387" t="n">
        <v>3313000</v>
      </c>
      <c r="GX49" s="387" t="n">
        <v>3348000</v>
      </c>
      <c r="GY49" s="387" t="n">
        <v>3382000</v>
      </c>
      <c r="GZ49" s="387" t="n">
        <v>3415000</v>
      </c>
      <c r="HA49" s="387" t="n">
        <v>3447000</v>
      </c>
      <c r="HB49" s="387" t="n">
        <v>3479000</v>
      </c>
      <c r="HC49" s="387" t="n">
        <v>3510000</v>
      </c>
      <c r="HG49" s="387" t="n">
        <v>0.0183285288512707</v>
      </c>
      <c r="HH49" s="387" t="n">
        <v>0.020703261718154</v>
      </c>
      <c r="HI49" s="387" t="n">
        <v>0.0219767577946186</v>
      </c>
      <c r="HJ49" s="387" t="n">
        <v>0.0217529088258743</v>
      </c>
      <c r="HK49" s="387" t="n">
        <v>0.0207508057355881</v>
      </c>
      <c r="HL49" s="387" t="n">
        <v>0.0189519245177507</v>
      </c>
      <c r="HM49" s="387" t="n">
        <v>0.0181898362934589</v>
      </c>
      <c r="HN49" s="387" t="n">
        <v>0.0174623727798462</v>
      </c>
      <c r="HO49" s="387" t="n">
        <v>0.0167668592184782</v>
      </c>
      <c r="HP49" s="387" t="n">
        <v>0.0164903625845909</v>
      </c>
      <c r="HQ49" s="387" t="n">
        <v>0.0162228345870972</v>
      </c>
      <c r="HR49" s="387" t="n">
        <v>0.015586705878377</v>
      </c>
      <c r="HS49" s="387" t="n">
        <v>0.015718886628747</v>
      </c>
      <c r="HT49" s="387" t="n">
        <v>0.0151099245995283</v>
      </c>
      <c r="HU49" s="387" t="n">
        <v>0.0145245837047696</v>
      </c>
      <c r="HV49" s="387" t="n">
        <v>0.0146719394251704</v>
      </c>
      <c r="HW49" s="387" t="n">
        <v>0.0141095817089081</v>
      </c>
      <c r="HX49" s="387" t="n">
        <v>0.0139132682234049</v>
      </c>
      <c r="HY49" s="387" t="n">
        <v>0.0137223424389958</v>
      </c>
      <c r="HZ49" s="387" t="n">
        <v>0.0135365854948759</v>
      </c>
      <c r="IA49" s="387" t="n">
        <v>0.0130240609869361</v>
      </c>
      <c r="IB49" s="387" t="n">
        <v>0.0128566138446331</v>
      </c>
      <c r="IC49" s="387" t="n">
        <v>0.0126934172585607</v>
      </c>
      <c r="ID49" s="387" t="n">
        <v>0.0122148739174008</v>
      </c>
      <c r="IE49" s="387" t="n">
        <v>0.0120674697682261</v>
      </c>
      <c r="IF49" s="387" t="n">
        <v>0.0116116162389517</v>
      </c>
      <c r="IG49" s="387" t="n">
        <v>0.0114783328026533</v>
      </c>
      <c r="IH49" s="387" t="n">
        <v>0.011043056845665</v>
      </c>
      <c r="II49" s="387" t="n">
        <v>0.0106206433847547</v>
      </c>
      <c r="IJ49" s="387" t="n">
        <v>0.0105090290307999</v>
      </c>
      <c r="IK49" s="387" t="n">
        <v>0.0101040974259377</v>
      </c>
      <c r="IL49" s="387" t="n">
        <v>0.00971024297177792</v>
      </c>
      <c r="IM49" s="387" t="n">
        <v>0.00932679418474436</v>
      </c>
      <c r="IN49" s="387" t="n">
        <v>0.00924060866236687</v>
      </c>
      <c r="IO49" s="387" t="n">
        <v>0.00887114088982344</v>
      </c>
      <c r="IP49" s="0" t="s">
        <v>889</v>
      </c>
      <c r="IU49" s="0" t="s">
        <v>889</v>
      </c>
      <c r="IV49" s="387" t="n">
        <v>0.481543026034603</v>
      </c>
      <c r="IW49" s="387" t="n">
        <v>0.481365788163941</v>
      </c>
      <c r="IX49" s="387" t="n">
        <v>0.481828744224689</v>
      </c>
      <c r="IY49" s="387" t="n">
        <v>0.482692395567656</v>
      </c>
      <c r="IZ49" s="387" t="n">
        <v>0.483619633260017</v>
      </c>
      <c r="JA49" s="387" t="n">
        <v>0.484388029554032</v>
      </c>
      <c r="JB49" s="387" t="n">
        <v>0.48496187282041</v>
      </c>
      <c r="JC49" s="387" t="n">
        <v>0.485415094664245</v>
      </c>
      <c r="JD49" s="387" t="n">
        <v>0.485783213635489</v>
      </c>
      <c r="JE49" s="387" t="n">
        <v>0.486122026395963</v>
      </c>
      <c r="JF49" s="387" t="n">
        <v>0.4864688563662</v>
      </c>
      <c r="JG49" s="387" t="n">
        <v>0.486825915706246</v>
      </c>
      <c r="JH49" s="387" t="n">
        <v>0.4871676497667</v>
      </c>
      <c r="JI49" s="387" t="n">
        <v>0.487495789343502</v>
      </c>
      <c r="JJ49" s="387" t="n">
        <v>0.487808652249908</v>
      </c>
      <c r="JK49" s="387" t="n">
        <v>0.48811070292653</v>
      </c>
      <c r="JL49" s="387" t="n">
        <v>0.488403611515213</v>
      </c>
      <c r="JM49" s="387" t="n">
        <v>0.488683936509982</v>
      </c>
      <c r="JN49" s="387" t="n">
        <v>0.488954451445869</v>
      </c>
      <c r="JO49" s="387" t="n">
        <v>0.489213250933775</v>
      </c>
      <c r="JP49" s="387" t="n">
        <v>0.48946455464716</v>
      </c>
      <c r="JQ49" s="387" t="n">
        <v>0.489706689847033</v>
      </c>
      <c r="JR49" s="387" t="n">
        <v>0.489938357330958</v>
      </c>
      <c r="JS49" s="387" t="n">
        <v>0.490158350039039</v>
      </c>
      <c r="JT49" s="387" t="n">
        <v>0.490371458046394</v>
      </c>
      <c r="JU49" s="387" t="n">
        <v>0.49057149955379</v>
      </c>
      <c r="JV49" s="387" t="n">
        <v>0.490762650731724</v>
      </c>
      <c r="JW49" s="387" t="n">
        <v>0.490944655511313</v>
      </c>
      <c r="JX49" s="387" t="n">
        <v>0.49111310228223</v>
      </c>
      <c r="JY49" s="387" t="n">
        <v>0.491268932454351</v>
      </c>
      <c r="JZ49" s="387" t="n">
        <v>0.491410194144308</v>
      </c>
      <c r="KA49" s="387" t="n">
        <v>0.49153733175274</v>
      </c>
      <c r="KB49" s="387" t="n">
        <v>0.491652772189729</v>
      </c>
      <c r="KC49" s="387" t="n">
        <v>0.491752025879273</v>
      </c>
      <c r="KD49" s="387" t="n">
        <v>0.491842045279142</v>
      </c>
      <c r="KE49" s="387" t="n">
        <v>0.491918515316913</v>
      </c>
      <c r="KH49" s="0" t="s">
        <v>889</v>
      </c>
      <c r="KI49" s="387" t="n">
        <v>0.612468123435974</v>
      </c>
      <c r="KJ49" s="387" t="n">
        <v>0.613284885883331</v>
      </c>
      <c r="KK49" s="387" t="n">
        <v>0.61474347114563</v>
      </c>
      <c r="KL49" s="387" t="n">
        <v>0.616631925106049</v>
      </c>
      <c r="KM49" s="387" t="n">
        <v>0.618691146373749</v>
      </c>
      <c r="KN49" s="387" t="n">
        <v>0.620748281478882</v>
      </c>
      <c r="KO49" s="387" t="n">
        <v>0.623279094696045</v>
      </c>
      <c r="KP49" s="387" t="n">
        <v>0.625972986221314</v>
      </c>
      <c r="KQ49" s="387" t="n">
        <v>0.628421902656555</v>
      </c>
      <c r="KR49" s="387" t="n">
        <v>0.631433069705963</v>
      </c>
      <c r="KS49" s="387" t="n">
        <v>0.634735226631165</v>
      </c>
      <c r="KT49" s="387" t="n">
        <v>0.638697326183319</v>
      </c>
      <c r="KU49" s="387" t="n">
        <v>0.642399072647095</v>
      </c>
      <c r="KV49" s="387" t="n">
        <v>0.646119594573975</v>
      </c>
      <c r="KW49" s="387" t="n">
        <v>0.650329172611237</v>
      </c>
      <c r="KX49" s="387" t="n">
        <v>0.654289841651917</v>
      </c>
      <c r="KY49" s="387" t="n">
        <v>0.657548844814301</v>
      </c>
      <c r="KZ49" s="387" t="n">
        <v>0.66094571352005</v>
      </c>
      <c r="LA49" s="387" t="n">
        <v>0.663903295993805</v>
      </c>
      <c r="LB49" s="387" t="n">
        <v>0.666780233383179</v>
      </c>
      <c r="LC49" s="387" t="n">
        <v>0.668907582759857</v>
      </c>
      <c r="LD49" s="387" t="n">
        <v>0.67053747177124</v>
      </c>
      <c r="LE49" s="387" t="n">
        <v>0.671470701694489</v>
      </c>
      <c r="LF49" s="387" t="n">
        <v>0.672380328178406</v>
      </c>
      <c r="LG49" s="387" t="n">
        <v>0.672843456268311</v>
      </c>
      <c r="LH49" s="387" t="n">
        <v>0.672979772090912</v>
      </c>
      <c r="LI49" s="387" t="n">
        <v>0.67269891500473</v>
      </c>
      <c r="LJ49" s="387" t="n">
        <v>0.672115981578827</v>
      </c>
      <c r="LK49" s="387" t="n">
        <v>0.671751081943512</v>
      </c>
      <c r="LL49" s="387" t="n">
        <v>0.670993030071259</v>
      </c>
      <c r="LM49" s="387" t="n">
        <v>0.67025089263916</v>
      </c>
      <c r="LN49" s="387" t="n">
        <v>0.669130682945252</v>
      </c>
      <c r="LO49" s="387" t="n">
        <v>0.668228387832642</v>
      </c>
      <c r="LP49" s="387" t="n">
        <v>0.667536973953247</v>
      </c>
      <c r="LQ49" s="387" t="n">
        <v>0.666570842266083</v>
      </c>
      <c r="LR49" s="387" t="n">
        <v>0.666096866130829</v>
      </c>
      <c r="LT49" s="0" t="s">
        <v>889</v>
      </c>
      <c r="LU49" s="387" t="n">
        <v>0.588982224464417</v>
      </c>
      <c r="LV49" s="387" t="n">
        <v>0.589330077171326</v>
      </c>
      <c r="LW49" s="387" t="n">
        <v>0.590333104133606</v>
      </c>
      <c r="LX49" s="387" t="n">
        <v>0.591833353042603</v>
      </c>
      <c r="LY49" s="387" t="n">
        <v>0.593644917011261</v>
      </c>
      <c r="LZ49" s="387" t="n">
        <v>0.595663249492645</v>
      </c>
      <c r="MA49" s="387" t="n">
        <v>0.598247826099396</v>
      </c>
      <c r="MB49" s="387" t="n">
        <v>0.601392865180969</v>
      </c>
      <c r="MC49" s="387" t="n">
        <v>0.60386472940445</v>
      </c>
      <c r="MD49" s="387" t="n">
        <v>0.607284247875214</v>
      </c>
      <c r="ME49" s="387" t="n">
        <v>0.610591888427734</v>
      </c>
      <c r="MF49" s="387" t="n">
        <v>0.614559412002564</v>
      </c>
      <c r="MG49" s="387" t="n">
        <v>0.617880046367645</v>
      </c>
      <c r="MH49" s="387" t="n">
        <v>0.621611595153809</v>
      </c>
      <c r="MI49" s="387" t="n">
        <v>0.625091433525085</v>
      </c>
      <c r="MJ49" s="387" t="n">
        <v>0.628334522247315</v>
      </c>
      <c r="MK49" s="387" t="n">
        <v>0.630550622940064</v>
      </c>
      <c r="ML49" s="387" t="n">
        <v>0.632924675941467</v>
      </c>
      <c r="MM49" s="387" t="n">
        <v>0.634196877479553</v>
      </c>
      <c r="MN49" s="387" t="n">
        <v>0.635775148868561</v>
      </c>
      <c r="MO49" s="387" t="n">
        <v>0.636302530765533</v>
      </c>
      <c r="MP49" s="387" t="n">
        <v>0.636363625526428</v>
      </c>
      <c r="MQ49" s="387" t="n">
        <v>0.635768115520477</v>
      </c>
      <c r="MR49" s="387" t="n">
        <v>0.635187566280365</v>
      </c>
      <c r="MS49" s="387" t="n">
        <v>0.634185314178467</v>
      </c>
      <c r="MT49" s="387" t="n">
        <v>0.632891416549683</v>
      </c>
      <c r="MU49" s="387" t="n">
        <v>0.631513237953186</v>
      </c>
      <c r="MV49" s="387" t="n">
        <v>0.629858136177063</v>
      </c>
      <c r="MW49" s="387" t="n">
        <v>0.628431975841522</v>
      </c>
      <c r="MX49" s="387" t="n">
        <v>0.626924216747284</v>
      </c>
      <c r="MY49" s="387" t="n">
        <v>0.625746726989746</v>
      </c>
      <c r="MZ49" s="387" t="n">
        <v>0.624482572078705</v>
      </c>
      <c r="NA49" s="387" t="n">
        <v>0.623426079750061</v>
      </c>
      <c r="NB49" s="387" t="n">
        <v>0.622860431671143</v>
      </c>
      <c r="NC49" s="387" t="n">
        <v>0.622017800807953</v>
      </c>
      <c r="ND49" s="387" t="n">
        <v>0.621367514133453</v>
      </c>
      <c r="NG49" s="0" t="s">
        <v>889</v>
      </c>
      <c r="NH49" s="387" t="n">
        <v>0.516984820365906</v>
      </c>
      <c r="NI49" s="387" t="n">
        <v>0.518304646015167</v>
      </c>
      <c r="NJ49" s="387" t="n">
        <v>0.519719958305359</v>
      </c>
      <c r="NK49" s="387" t="n">
        <v>0.521251261234283</v>
      </c>
      <c r="NL49" s="387" t="n">
        <v>0.522963285446167</v>
      </c>
      <c r="NM49" s="387" t="n">
        <v>0.525085031986237</v>
      </c>
      <c r="NN49" s="387" t="n">
        <v>0.52690863609314</v>
      </c>
      <c r="NO49" s="387" t="n">
        <v>0.529700934886932</v>
      </c>
      <c r="NP49" s="387" t="n">
        <v>0.532206118106842</v>
      </c>
      <c r="NQ49" s="387" t="n">
        <v>0.535233557224274</v>
      </c>
      <c r="NR49" s="387" t="n">
        <v>0.538551390171051</v>
      </c>
      <c r="NS49" s="387" t="n">
        <v>0.542528748512268</v>
      </c>
      <c r="NT49" s="387" t="n">
        <v>0.545454561710358</v>
      </c>
      <c r="NU49" s="387" t="n">
        <v>0.549201607704163</v>
      </c>
      <c r="NV49" s="387" t="n">
        <v>0.553401589393616</v>
      </c>
      <c r="NW49" s="387" t="n">
        <v>0.558038949966431</v>
      </c>
      <c r="NX49" s="387" t="n">
        <v>0.561989367008209</v>
      </c>
      <c r="NY49" s="387" t="n">
        <v>0.566024541854858</v>
      </c>
      <c r="NZ49" s="387" t="n">
        <v>0.570293605327606</v>
      </c>
      <c r="OA49" s="387" t="n">
        <v>0.574446320533752</v>
      </c>
      <c r="OB49" s="387" t="n">
        <v>0.577815115451813</v>
      </c>
      <c r="OC49" s="387" t="n">
        <v>0.580623745918274</v>
      </c>
      <c r="OD49" s="387" t="n">
        <v>0.583360612392426</v>
      </c>
      <c r="OE49" s="387" t="n">
        <v>0.586028456687927</v>
      </c>
      <c r="OF49" s="387" t="n">
        <v>0.587539911270142</v>
      </c>
      <c r="OG49" s="387" t="n">
        <v>0.589330792427063</v>
      </c>
      <c r="OH49" s="387" t="n">
        <v>0.590015590190888</v>
      </c>
      <c r="OI49" s="387" t="n">
        <v>0.590376317501068</v>
      </c>
      <c r="OJ49" s="387" t="n">
        <v>0.590909063816071</v>
      </c>
      <c r="OK49" s="387" t="n">
        <v>0.591005146503449</v>
      </c>
      <c r="OL49" s="387" t="n">
        <v>0.59050178527832</v>
      </c>
      <c r="OM49" s="387" t="n">
        <v>0.590183317661285</v>
      </c>
      <c r="ON49" s="387" t="n">
        <v>0.589458286762238</v>
      </c>
      <c r="OO49" s="387" t="n">
        <v>0.589498102664948</v>
      </c>
      <c r="OP49" s="387" t="n">
        <v>0.588674902915955</v>
      </c>
      <c r="OQ49" s="387" t="n">
        <v>0.588888883590698</v>
      </c>
      <c r="OT49" s="387" t="n">
        <v>0.604650001525879</v>
      </c>
      <c r="OU49" s="387" t="n">
        <v>0.613300018310547</v>
      </c>
      <c r="OV49" s="387" t="n">
        <v>0.622070007324219</v>
      </c>
      <c r="OW49" s="387" t="n">
        <v>0.63076000213623</v>
      </c>
      <c r="OX49" s="387" t="n">
        <v>0.639259986877441</v>
      </c>
      <c r="OY49" s="387" t="n">
        <v>0.647919998168945</v>
      </c>
      <c r="OZ49" s="387" t="n">
        <v>0.647429962158203</v>
      </c>
      <c r="PA49" s="387" t="n">
        <v>0.646969985961914</v>
      </c>
      <c r="PB49" s="387" t="n">
        <v>0.64661003112793</v>
      </c>
      <c r="PC49" s="387" t="n">
        <v>0.616689987182617</v>
      </c>
      <c r="PD49" s="387" t="n">
        <v>0.660230026245117</v>
      </c>
      <c r="PE49" s="387" t="n">
        <v>0.697070007324219</v>
      </c>
      <c r="PF49" s="387" t="n">
        <v>0.728479995727539</v>
      </c>
      <c r="PG49" s="387" t="n">
        <v>0.729339981079102</v>
      </c>
      <c r="PH49" s="387" t="n">
        <v>0.730660018920898</v>
      </c>
      <c r="PI49" s="387" t="n">
        <v>0.730979995727539</v>
      </c>
      <c r="PJ49" s="387" t="n">
        <v>0.731169967651367</v>
      </c>
      <c r="PK49" s="387" t="n">
        <v>0.730830001831055</v>
      </c>
      <c r="PL49" s="387" t="n">
        <v>0.733239974975586</v>
      </c>
      <c r="PQ49" s="387" t="n">
        <v>0.00329215871170163</v>
      </c>
      <c r="PZ49" s="387" t="n">
        <v>0.533</v>
      </c>
      <c r="QA49" s="387" t="n">
        <v>2015</v>
      </c>
      <c r="QB49" s="0" t="s">
        <v>248</v>
      </c>
      <c r="QD49" s="387" t="n">
        <v>0.145</v>
      </c>
      <c r="QE49" s="387" t="n">
        <v>2015</v>
      </c>
      <c r="QF49" s="0" t="s">
        <v>248</v>
      </c>
      <c r="QH49" s="387" t="n">
        <v>0.365</v>
      </c>
      <c r="QI49" s="387" t="n">
        <v>2015</v>
      </c>
      <c r="QJ49" s="0" t="s">
        <v>248</v>
      </c>
      <c r="QL49" s="387" t="n">
        <v>0.591</v>
      </c>
      <c r="QM49" s="387" t="n">
        <v>2015</v>
      </c>
      <c r="QN49" s="0" t="s">
        <v>248</v>
      </c>
      <c r="QP49" s="387" t="n">
        <v>0.193</v>
      </c>
      <c r="QQ49" s="387" t="n">
        <v>2009</v>
      </c>
      <c r="QR49" s="0" t="s">
        <v>248</v>
      </c>
      <c r="QT49" s="0" t="s">
        <v>104</v>
      </c>
      <c r="QU49" s="387" t="n">
        <v>0.299144446849823</v>
      </c>
      <c r="QV49" s="387" t="n">
        <v>0.31334376335144</v>
      </c>
      <c r="QW49" s="387" t="n">
        <v>0.333048403263092</v>
      </c>
      <c r="QX49" s="387" t="n">
        <v>0.335602313280106</v>
      </c>
      <c r="QY49" s="387" t="n">
        <v>0.334411650896072</v>
      </c>
      <c r="RB49" s="387" t="n">
        <v>0.30079573392868</v>
      </c>
      <c r="RC49" s="387" t="n">
        <v>0.311466962099075</v>
      </c>
      <c r="RD49" s="387" t="n">
        <v>0.321782052516937</v>
      </c>
      <c r="RE49" s="387" t="n">
        <v>0.311869829893112</v>
      </c>
      <c r="RF49" s="387" t="n">
        <v>0.315387099981308</v>
      </c>
      <c r="RG49" s="0" t="s">
        <v>248</v>
      </c>
      <c r="RJ49" s="387" t="n">
        <v>0.0398842133581638</v>
      </c>
      <c r="RK49" s="387" t="n">
        <v>0.0429770462214947</v>
      </c>
      <c r="RL49" s="387" t="n">
        <v>0.0459280647337437</v>
      </c>
      <c r="RM49" s="387" t="n">
        <v>0.0253377016633749</v>
      </c>
      <c r="RN49" s="387" t="n">
        <v>0.0292355921119452</v>
      </c>
      <c r="RO49" s="0" t="s">
        <v>104</v>
      </c>
      <c r="RR49" s="387" t="n">
        <v>0.039883978664875</v>
      </c>
      <c r="RS49" s="387" t="n">
        <v>0.0429767221212387</v>
      </c>
      <c r="RT49" s="387" t="n">
        <v>0.0459274910390377</v>
      </c>
      <c r="RU49" s="387" t="n">
        <v>0.0253365319222212</v>
      </c>
      <c r="RV49" s="387" t="n">
        <v>0.0292298700660467</v>
      </c>
      <c r="RW49" s="0" t="s">
        <v>248</v>
      </c>
      <c r="SA49" s="387" t="n">
        <v>0.0223143212497234</v>
      </c>
      <c r="SB49" s="387" t="n">
        <v>0.0244353357702494</v>
      </c>
      <c r="SC49" s="387" t="n">
        <v>0.0269524212926626</v>
      </c>
      <c r="SD49" s="387" t="n">
        <v>0.0072608906775713</v>
      </c>
      <c r="SE49" s="387" t="n">
        <v>0.0126377614215016</v>
      </c>
      <c r="SF49" s="0" t="s">
        <v>104</v>
      </c>
      <c r="SJ49" s="387" t="n">
        <v>0.0219781268388033</v>
      </c>
      <c r="SK49" s="387" t="n">
        <v>0.0252389907836914</v>
      </c>
      <c r="SL49" s="387" t="n">
        <v>0.0294381305575371</v>
      </c>
      <c r="SM49" s="387" t="n">
        <v>0.00573362549766898</v>
      </c>
      <c r="SN49" s="387" t="n">
        <v>0.00747696170583367</v>
      </c>
      <c r="SO49" s="0" t="s">
        <v>248</v>
      </c>
      <c r="SQ49" s="387" t="n">
        <v>7650</v>
      </c>
      <c r="SR49" s="0" t="s">
        <v>248</v>
      </c>
      <c r="ST49" s="387" t="n">
        <v>6864.38427734375</v>
      </c>
      <c r="SU49" s="0" t="s">
        <v>104</v>
      </c>
      <c r="SW49" s="387" t="n">
        <v>8092.96708724053</v>
      </c>
      <c r="SX49" s="0" t="s">
        <v>248</v>
      </c>
      <c r="TA49" s="387" t="n">
        <v>0.344448029994965</v>
      </c>
      <c r="TB49" s="387" t="n">
        <v>0.347052246332169</v>
      </c>
      <c r="TC49" s="387" t="n">
        <v>0.343807935714722</v>
      </c>
      <c r="TD49" s="387" t="n">
        <v>0.352130919694901</v>
      </c>
      <c r="TE49" s="387" t="n">
        <v>0.259007304906845</v>
      </c>
      <c r="TF49" s="0" t="s">
        <v>104</v>
      </c>
      <c r="TJ49" s="387" t="n">
        <v>0.354084759950638</v>
      </c>
      <c r="TK49" s="387" t="n">
        <v>0.357277274131775</v>
      </c>
      <c r="TL49" s="387" t="n">
        <v>0.343608409166336</v>
      </c>
      <c r="TM49" s="387" t="n">
        <v>0.353847920894623</v>
      </c>
      <c r="TN49" s="387" t="n">
        <v>0.173416152596474</v>
      </c>
      <c r="TO49" s="0" t="s">
        <v>248</v>
      </c>
      <c r="TP49" s="386"/>
      <c r="TQ49" s="386"/>
    </row>
    <row r="50" customFormat="false" ht="15.75" hidden="false" customHeight="false" outlineLevel="0" collapsed="false">
      <c r="A50" s="0" t="s">
        <v>890</v>
      </c>
      <c r="B50" s="18" t="s">
        <v>945</v>
      </c>
      <c r="C50" s="0" t="s">
        <v>946</v>
      </c>
      <c r="D50" s="387" t="n">
        <v>0.03349294885993</v>
      </c>
      <c r="E50" s="0" t="s">
        <v>102</v>
      </c>
      <c r="F50" s="387" t="n">
        <v>0.0498734340071678</v>
      </c>
      <c r="G50" s="0" t="s">
        <v>316</v>
      </c>
      <c r="H50" s="387" t="n">
        <v>0.0452552773058414</v>
      </c>
      <c r="I50" s="0" t="s">
        <v>317</v>
      </c>
      <c r="J50" s="0" t="s">
        <v>102</v>
      </c>
      <c r="K50" s="387" t="n">
        <v>0.557626128196716</v>
      </c>
      <c r="L50" s="387" t="n">
        <v>0.598853409290314</v>
      </c>
      <c r="M50" s="0" t="s">
        <v>102</v>
      </c>
      <c r="N50" s="387" t="n">
        <v>0.557626128196716</v>
      </c>
      <c r="O50" s="0" t="s">
        <v>102</v>
      </c>
      <c r="P50" s="387" t="n">
        <v>0.761644065380096</v>
      </c>
      <c r="Q50" s="0" t="s">
        <v>102</v>
      </c>
      <c r="R50" s="387" t="n">
        <v>0.561925053596497</v>
      </c>
      <c r="S50" s="0" t="s">
        <v>102</v>
      </c>
      <c r="U50" s="0" t="s">
        <v>316</v>
      </c>
      <c r="V50" s="387" t="n">
        <v>0.557626307010651</v>
      </c>
      <c r="W50" s="387" t="n">
        <v>0.598853647708893</v>
      </c>
      <c r="X50" s="0" t="s">
        <v>316</v>
      </c>
      <c r="Y50" s="387" t="n">
        <v>0.557626307010651</v>
      </c>
      <c r="Z50" s="0" t="s">
        <v>316</v>
      </c>
      <c r="AA50" s="387" t="n">
        <v>0.820621371269226</v>
      </c>
      <c r="AB50" s="0" t="s">
        <v>316</v>
      </c>
      <c r="AC50" s="387"/>
      <c r="AD50" s="0" t="s">
        <v>885</v>
      </c>
      <c r="AF50" s="0" t="s">
        <v>317</v>
      </c>
      <c r="AG50" s="387" t="n">
        <v>0.580396294593811</v>
      </c>
      <c r="AH50" s="387" t="n">
        <v>0.621782064437866</v>
      </c>
      <c r="AI50" s="0" t="s">
        <v>317</v>
      </c>
      <c r="AJ50" s="387" t="n">
        <v>0.580396294593811</v>
      </c>
      <c r="AK50" s="0" t="s">
        <v>317</v>
      </c>
      <c r="AL50" s="387" t="n">
        <v>0.745542407035828</v>
      </c>
      <c r="AM50" s="0" t="s">
        <v>317</v>
      </c>
      <c r="AN50" s="387" t="n">
        <v>0.578218400478363</v>
      </c>
      <c r="AO50" s="0" t="s">
        <v>317</v>
      </c>
      <c r="AP50" s="0"/>
      <c r="AQ50" s="0" t="s">
        <v>102</v>
      </c>
      <c r="AR50" s="387" t="n">
        <v>3.47680401802063</v>
      </c>
      <c r="AS50" s="0" t="s">
        <v>318</v>
      </c>
      <c r="AT50" s="387" t="n">
        <v>4.27706432342529</v>
      </c>
      <c r="AU50" s="0" t="s">
        <v>317</v>
      </c>
      <c r="AV50" s="387" t="n">
        <v>4.87979936599731</v>
      </c>
      <c r="AW50" s="0"/>
      <c r="AX50" s="387" t="n">
        <v>5.28707790374756</v>
      </c>
      <c r="AY50" s="0" t="s">
        <v>104</v>
      </c>
      <c r="AZ50" s="0"/>
      <c r="BA50" s="0" t="s">
        <v>102</v>
      </c>
      <c r="BB50" s="387" t="n">
        <v>0.014927607960999</v>
      </c>
      <c r="BC50" s="387" t="n">
        <v>0.0139149883762002</v>
      </c>
      <c r="BD50" s="387" t="n">
        <v>0.0107126403599978</v>
      </c>
      <c r="BE50" s="387" t="n">
        <v>0.00775260291993618</v>
      </c>
      <c r="BF50" s="387" t="n">
        <v>0.00775255961343646</v>
      </c>
      <c r="BH50" s="0" t="s">
        <v>318</v>
      </c>
      <c r="BI50" s="387" t="n">
        <v>0.0202993582934141</v>
      </c>
      <c r="BJ50" s="387" t="n">
        <v>0.0209566131234169</v>
      </c>
      <c r="BK50" s="387" t="n">
        <v>0.0216582957655191</v>
      </c>
      <c r="BL50" s="387" t="n">
        <v>0.0247345212846994</v>
      </c>
      <c r="BM50" s="387" t="n">
        <v>0.0235322825610638</v>
      </c>
      <c r="BO50" s="0" t="s">
        <v>317</v>
      </c>
      <c r="BP50" s="387" t="n">
        <v>0.0211347043514252</v>
      </c>
      <c r="BQ50" s="387" t="n">
        <v>0.0217750612646341</v>
      </c>
      <c r="BR50" s="387" t="n">
        <v>0.0230863187462091</v>
      </c>
      <c r="BS50" s="387" t="n">
        <v>0.0235322881489992</v>
      </c>
      <c r="BT50" s="387" t="n">
        <v>0.0235323514789343</v>
      </c>
      <c r="BV50" s="387" t="n">
        <v>4.68284034729004</v>
      </c>
      <c r="BW50" s="387" t="n">
        <v>5.59014701843262</v>
      </c>
      <c r="BX50" s="387" t="n">
        <v>6.55812931060791</v>
      </c>
      <c r="BY50" s="387" t="n">
        <v>7.47803354263306</v>
      </c>
      <c r="BZ50" s="387" t="n">
        <v>9.04344177246094</v>
      </c>
      <c r="CA50" s="0" t="s">
        <v>316</v>
      </c>
      <c r="CC50" s="387" t="n">
        <v>5.2164044380188</v>
      </c>
      <c r="CD50" s="387" t="n">
        <v>6.16757345199585</v>
      </c>
      <c r="CE50" s="387" t="n">
        <v>7.11572027206421</v>
      </c>
      <c r="CF50" s="387" t="n">
        <v>8.35131549835205</v>
      </c>
      <c r="CG50" s="387" t="n">
        <v>10.0816307067871</v>
      </c>
      <c r="CH50" s="0" t="s">
        <v>317</v>
      </c>
      <c r="CK50" s="387" t="n">
        <v>7.80000019073486</v>
      </c>
      <c r="CL50" s="0" t="s">
        <v>887</v>
      </c>
      <c r="CO50" s="0" t="s">
        <v>102</v>
      </c>
      <c r="CP50" s="387" t="n">
        <v>0.000575770216528326</v>
      </c>
      <c r="CQ50" s="387" t="n">
        <v>-0.00124768307432532</v>
      </c>
      <c r="CR50" s="387" t="n">
        <v>0.00476595154032111</v>
      </c>
      <c r="CS50" s="387" t="n">
        <v>0.0139201851561666</v>
      </c>
      <c r="CT50" s="387" t="n">
        <v>0.0349917709827423</v>
      </c>
      <c r="CV50" s="0" t="s">
        <v>318</v>
      </c>
      <c r="CW50" s="387" t="n">
        <v>-0.0026165118906647</v>
      </c>
      <c r="CX50" s="387" t="n">
        <v>-0.00106028409209102</v>
      </c>
      <c r="CY50" s="387" t="n">
        <v>-0.00204205396585166</v>
      </c>
      <c r="CZ50" s="387" t="n">
        <v>-0.0096051637083292</v>
      </c>
      <c r="DA50" s="387" t="n">
        <v>-0.0298579651862383</v>
      </c>
      <c r="DC50" s="0" t="s">
        <v>317</v>
      </c>
      <c r="DD50" s="387" t="n">
        <v>-0.0104021728038788</v>
      </c>
      <c r="DE50" s="387" t="n">
        <v>-0.00759810581803322</v>
      </c>
      <c r="DF50" s="387" t="n">
        <v>-0.013081987388432</v>
      </c>
      <c r="DG50" s="387" t="n">
        <v>-0.025521682575345</v>
      </c>
      <c r="DH50" s="387" t="n">
        <v>-0.00409551663324237</v>
      </c>
      <c r="DL50" s="387" t="n">
        <v>0.703889999389648</v>
      </c>
      <c r="DM50" s="0" t="s">
        <v>888</v>
      </c>
      <c r="DP50" s="387" t="n">
        <v>0.80015998840332</v>
      </c>
      <c r="DQ50" s="0" t="s">
        <v>888</v>
      </c>
      <c r="DT50" s="387" t="n">
        <v>0.61</v>
      </c>
      <c r="DU50" s="0" t="s">
        <v>888</v>
      </c>
      <c r="DW50" s="387" t="n">
        <v>-0.0174545664340258</v>
      </c>
      <c r="DX50" s="387" t="n">
        <v>-0.0184393636882305</v>
      </c>
      <c r="DY50" s="387" t="n">
        <v>-0.0272437036037445</v>
      </c>
      <c r="DZ50" s="387" t="n">
        <v>-0.0199874714016914</v>
      </c>
      <c r="EA50" s="387" t="n">
        <v>-0.0268792808055878</v>
      </c>
      <c r="EB50" s="0" t="s">
        <v>104</v>
      </c>
      <c r="ED50" s="387" t="n">
        <v>-0.0171895455569029</v>
      </c>
      <c r="EE50" s="387" t="n">
        <v>-0.0183542892336845</v>
      </c>
      <c r="EF50" s="387" t="n">
        <v>-0.0273201800882816</v>
      </c>
      <c r="EG50" s="387" t="n">
        <v>-0.0201420169323683</v>
      </c>
      <c r="EH50" s="387" t="n">
        <v>-0.0276816114783287</v>
      </c>
      <c r="EI50" s="0" t="s">
        <v>248</v>
      </c>
      <c r="EK50" s="387" t="n">
        <v>0.309496313333511</v>
      </c>
      <c r="EL50" s="0" t="s">
        <v>248</v>
      </c>
      <c r="EO50" s="387" t="n">
        <v>0.0328785851597786</v>
      </c>
      <c r="EP50" s="387" t="n">
        <v>0.0325173921883106</v>
      </c>
      <c r="EQ50" s="387" t="n">
        <v>0.037222683429718</v>
      </c>
      <c r="ER50" s="387" t="n">
        <v>0.038419283926487</v>
      </c>
      <c r="ES50" s="387" t="n">
        <v>0.0399529337882996</v>
      </c>
      <c r="ET50" s="0" t="s">
        <v>248</v>
      </c>
      <c r="FE50" s="387" t="n">
        <v>174790340</v>
      </c>
      <c r="FF50" s="387" t="n">
        <v>177196054</v>
      </c>
      <c r="FG50" s="387" t="n">
        <v>179537520</v>
      </c>
      <c r="FH50" s="387" t="n">
        <v>181809246</v>
      </c>
      <c r="FI50" s="387" t="n">
        <v>184006481</v>
      </c>
      <c r="FJ50" s="387" t="n">
        <v>186127103</v>
      </c>
      <c r="FK50" s="387" t="n">
        <v>188167356</v>
      </c>
      <c r="FL50" s="387" t="n">
        <v>190130443</v>
      </c>
      <c r="FM50" s="387" t="n">
        <v>192030362</v>
      </c>
      <c r="FN50" s="387" t="n">
        <v>193886508</v>
      </c>
      <c r="FO50" s="387" t="n">
        <v>195713635</v>
      </c>
      <c r="FP50" s="387" t="n">
        <v>197514534</v>
      </c>
      <c r="FQ50" s="387" t="n">
        <v>199287296</v>
      </c>
      <c r="FR50" s="387" t="n">
        <v>201035903</v>
      </c>
      <c r="FS50" s="387" t="n">
        <v>202763735</v>
      </c>
      <c r="FT50" s="387" t="n">
        <v>204471769</v>
      </c>
      <c r="FU50" s="387" t="n">
        <v>206163058</v>
      </c>
      <c r="FV50" s="387" t="n">
        <v>207833831</v>
      </c>
      <c r="FW50" s="387" t="n">
        <v>209469333</v>
      </c>
      <c r="FX50" s="387" t="n">
        <v>211049527</v>
      </c>
      <c r="FY50" s="387" t="n">
        <v>212559000</v>
      </c>
      <c r="FZ50" s="387" t="n">
        <v>213993000</v>
      </c>
      <c r="GA50" s="387" t="n">
        <v>215354000</v>
      </c>
      <c r="GB50" s="387" t="n">
        <v>216642000</v>
      </c>
      <c r="GC50" s="387" t="n">
        <v>217863000</v>
      </c>
      <c r="GD50" s="387" t="n">
        <v>219021000</v>
      </c>
      <c r="GE50" s="387" t="n">
        <v>220115000</v>
      </c>
      <c r="GF50" s="387" t="n">
        <v>221143000</v>
      </c>
      <c r="GG50" s="387" t="n">
        <v>222107000</v>
      </c>
      <c r="GH50" s="387" t="n">
        <v>223009000</v>
      </c>
      <c r="GI50" s="387" t="n">
        <v>223852000</v>
      </c>
      <c r="GJ50" s="387" t="n">
        <v>224636000</v>
      </c>
      <c r="GK50" s="387" t="n">
        <v>225362000</v>
      </c>
      <c r="GL50" s="387" t="n">
        <v>226029000</v>
      </c>
      <c r="GM50" s="387" t="n">
        <v>226636000</v>
      </c>
      <c r="GN50" s="387" t="n">
        <v>227184000</v>
      </c>
      <c r="GO50" s="387" t="n">
        <v>227672000</v>
      </c>
      <c r="GP50" s="387" t="n">
        <v>228103000</v>
      </c>
      <c r="GQ50" s="387" t="n">
        <v>228477000</v>
      </c>
      <c r="GR50" s="387" t="n">
        <v>228795000</v>
      </c>
      <c r="GS50" s="387" t="n">
        <v>229059000</v>
      </c>
      <c r="GT50" s="387" t="n">
        <v>229269000</v>
      </c>
      <c r="GU50" s="387" t="n">
        <v>229427000</v>
      </c>
      <c r="GV50" s="387" t="n">
        <v>229534000</v>
      </c>
      <c r="GW50" s="387" t="n">
        <v>229593000</v>
      </c>
      <c r="GX50" s="387" t="n">
        <v>229605000</v>
      </c>
      <c r="GY50" s="387" t="n">
        <v>229570000</v>
      </c>
      <c r="GZ50" s="387" t="n">
        <v>229491000</v>
      </c>
      <c r="HA50" s="387" t="n">
        <v>229366000</v>
      </c>
      <c r="HB50" s="387" t="n">
        <v>229196000</v>
      </c>
      <c r="HC50" s="387" t="n">
        <v>228980000</v>
      </c>
      <c r="HG50" s="387" t="n">
        <v>0.00823748204857111</v>
      </c>
      <c r="HH50" s="387" t="n">
        <v>0.00807147193700075</v>
      </c>
      <c r="HI50" s="387" t="n">
        <v>0.0078384755179286</v>
      </c>
      <c r="HJ50" s="387" t="n">
        <v>0.00751548446714878</v>
      </c>
      <c r="HK50" s="387" t="n">
        <v>0.00712676579132676</v>
      </c>
      <c r="HL50" s="387" t="n">
        <v>0.00672370754182339</v>
      </c>
      <c r="HM50" s="387" t="n">
        <v>0.00633988156914711</v>
      </c>
      <c r="HN50" s="387" t="n">
        <v>0.00596303585916758</v>
      </c>
      <c r="HO50" s="387" t="n">
        <v>0.00562020344659686</v>
      </c>
      <c r="HP50" s="387" t="n">
        <v>0.00530119054019451</v>
      </c>
      <c r="HQ50" s="387" t="n">
        <v>0.0049825212918222</v>
      </c>
      <c r="HR50" s="387" t="n">
        <v>0.00465941382572055</v>
      </c>
      <c r="HS50" s="387" t="n">
        <v>0.00434969644993544</v>
      </c>
      <c r="HT50" s="387" t="n">
        <v>0.00405288161709905</v>
      </c>
      <c r="HU50" s="387" t="n">
        <v>0.003772989846766</v>
      </c>
      <c r="HV50" s="387" t="n">
        <v>0.00349619518965483</v>
      </c>
      <c r="HW50" s="387" t="n">
        <v>0.0032266837079078</v>
      </c>
      <c r="HX50" s="387" t="n">
        <v>0.00295531144365668</v>
      </c>
      <c r="HY50" s="387" t="n">
        <v>0.00268189655616879</v>
      </c>
      <c r="HZ50" s="387" t="n">
        <v>0.00241505564190447</v>
      </c>
      <c r="IA50" s="387" t="n">
        <v>0.00214573484845459</v>
      </c>
      <c r="IB50" s="387" t="n">
        <v>0.00189128459896892</v>
      </c>
      <c r="IC50" s="387" t="n">
        <v>0.00163826753851026</v>
      </c>
      <c r="ID50" s="387" t="n">
        <v>0.00139085727278143</v>
      </c>
      <c r="IE50" s="387" t="n">
        <v>0.00115320621989667</v>
      </c>
      <c r="IF50" s="387" t="n">
        <v>0.000916374381631613</v>
      </c>
      <c r="IG50" s="387" t="n">
        <v>0.000688909436576068</v>
      </c>
      <c r="IH50" s="387" t="n">
        <v>0.000466270575998351</v>
      </c>
      <c r="II50" s="387" t="n">
        <v>0.000257009494816884</v>
      </c>
      <c r="IJ50" s="387" t="n">
        <v>5.22650370839983E-005</v>
      </c>
      <c r="IK50" s="387" t="n">
        <v>-0.000152447319123894</v>
      </c>
      <c r="IL50" s="387" t="n">
        <v>-0.000344180851243436</v>
      </c>
      <c r="IM50" s="387" t="n">
        <v>-0.000544832088053227</v>
      </c>
      <c r="IN50" s="387" t="n">
        <v>-0.000741448311600834</v>
      </c>
      <c r="IO50" s="387" t="n">
        <v>-0.000942869170103222</v>
      </c>
      <c r="IP50" s="0" t="s">
        <v>889</v>
      </c>
      <c r="IU50" s="0" t="s">
        <v>889</v>
      </c>
      <c r="IV50" s="387" t="n">
        <v>0.492280775067818</v>
      </c>
      <c r="IW50" s="387" t="n">
        <v>0.492087156488406</v>
      </c>
      <c r="IX50" s="387" t="n">
        <v>0.491893405705255</v>
      </c>
      <c r="IY50" s="387" t="n">
        <v>0.491700832370106</v>
      </c>
      <c r="IZ50" s="387" t="n">
        <v>0.491510999368826</v>
      </c>
      <c r="JA50" s="387" t="n">
        <v>0.491325147596736</v>
      </c>
      <c r="JB50" s="387" t="n">
        <v>0.49114363276209</v>
      </c>
      <c r="JC50" s="387" t="n">
        <v>0.490966122189708</v>
      </c>
      <c r="JD50" s="387" t="n">
        <v>0.490792117952802</v>
      </c>
      <c r="JE50" s="387" t="n">
        <v>0.490620951412795</v>
      </c>
      <c r="JF50" s="387" t="n">
        <v>0.490452203768601</v>
      </c>
      <c r="JG50" s="387" t="n">
        <v>0.490285879726707</v>
      </c>
      <c r="JH50" s="387" t="n">
        <v>0.490122477689824</v>
      </c>
      <c r="JI50" s="387" t="n">
        <v>0.489962555911874</v>
      </c>
      <c r="JJ50" s="387" t="n">
        <v>0.489806764987255</v>
      </c>
      <c r="JK50" s="387" t="n">
        <v>0.489655782391621</v>
      </c>
      <c r="JL50" s="387" t="n">
        <v>0.489509974676522</v>
      </c>
      <c r="JM50" s="387" t="n">
        <v>0.489369599028534</v>
      </c>
      <c r="JN50" s="387" t="n">
        <v>0.489234915759164</v>
      </c>
      <c r="JO50" s="387" t="n">
        <v>0.48910603834649</v>
      </c>
      <c r="JP50" s="387" t="n">
        <v>0.488983282053734</v>
      </c>
      <c r="JQ50" s="387" t="n">
        <v>0.48886703983015</v>
      </c>
      <c r="JR50" s="387" t="n">
        <v>0.488757862288683</v>
      </c>
      <c r="JS50" s="387" t="n">
        <v>0.488656382298296</v>
      </c>
      <c r="JT50" s="387" t="n">
        <v>0.488563303101783</v>
      </c>
      <c r="JU50" s="387" t="n">
        <v>0.488479338016164</v>
      </c>
      <c r="JV50" s="387" t="n">
        <v>0.488404763439762</v>
      </c>
      <c r="JW50" s="387" t="n">
        <v>0.48834007750448</v>
      </c>
      <c r="JX50" s="387" t="n">
        <v>0.488286365178537</v>
      </c>
      <c r="JY50" s="387" t="n">
        <v>0.488244887081723</v>
      </c>
      <c r="JZ50" s="387" t="n">
        <v>0.488216610918855</v>
      </c>
      <c r="KA50" s="387" t="n">
        <v>0.488201772138997</v>
      </c>
      <c r="KB50" s="387" t="n">
        <v>0.488200360361252</v>
      </c>
      <c r="KC50" s="387" t="n">
        <v>0.488212361474453</v>
      </c>
      <c r="KD50" s="387" t="n">
        <v>0.488237628005535</v>
      </c>
      <c r="KE50" s="387" t="n">
        <v>0.48827586116541</v>
      </c>
      <c r="KH50" s="0" t="s">
        <v>889</v>
      </c>
      <c r="KI50" s="387" t="n">
        <v>0.69566136598587</v>
      </c>
      <c r="KJ50" s="387" t="n">
        <v>0.696487903594971</v>
      </c>
      <c r="KK50" s="387" t="n">
        <v>0.697106719017029</v>
      </c>
      <c r="KL50" s="387" t="n">
        <v>0.697430908679962</v>
      </c>
      <c r="KM50" s="387" t="n">
        <v>0.697391986846924</v>
      </c>
      <c r="KN50" s="387" t="n">
        <v>0.696987688541412</v>
      </c>
      <c r="KO50" s="387" t="n">
        <v>0.696106910705566</v>
      </c>
      <c r="KP50" s="387" t="n">
        <v>0.695060253143311</v>
      </c>
      <c r="KQ50" s="387" t="n">
        <v>0.693812847137451</v>
      </c>
      <c r="KR50" s="387" t="n">
        <v>0.692352533340454</v>
      </c>
      <c r="KS50" s="387" t="n">
        <v>0.690673470497131</v>
      </c>
      <c r="KT50" s="387" t="n">
        <v>0.689071595668793</v>
      </c>
      <c r="KU50" s="387" t="n">
        <v>0.687224984169006</v>
      </c>
      <c r="KV50" s="387" t="n">
        <v>0.68526428937912</v>
      </c>
      <c r="KW50" s="387" t="n">
        <v>0.683358073234558</v>
      </c>
      <c r="KX50" s="387" t="n">
        <v>0.681566417217255</v>
      </c>
      <c r="KY50" s="387" t="n">
        <v>0.679833173751831</v>
      </c>
      <c r="KZ50" s="387" t="n">
        <v>0.678228795528412</v>
      </c>
      <c r="LA50" s="387" t="n">
        <v>0.676705181598663</v>
      </c>
      <c r="LB50" s="387" t="n">
        <v>0.675166368484497</v>
      </c>
      <c r="LC50" s="387" t="n">
        <v>0.673520147800446</v>
      </c>
      <c r="LD50" s="387" t="n">
        <v>0.671861290931702</v>
      </c>
      <c r="LE50" s="387" t="n">
        <v>0.670192837715149</v>
      </c>
      <c r="LF50" s="387" t="n">
        <v>0.66839987039566</v>
      </c>
      <c r="LG50" s="387" t="n">
        <v>0.666338860988617</v>
      </c>
      <c r="LH50" s="387" t="n">
        <v>0.663933753967285</v>
      </c>
      <c r="LI50" s="387" t="n">
        <v>0.661415219306946</v>
      </c>
      <c r="LJ50" s="387" t="n">
        <v>0.658632159233093</v>
      </c>
      <c r="LK50" s="387" t="n">
        <v>0.655567348003388</v>
      </c>
      <c r="LL50" s="387" t="n">
        <v>0.652197599411011</v>
      </c>
      <c r="LM50" s="387" t="n">
        <v>0.648500680923462</v>
      </c>
      <c r="LN50" s="387" t="n">
        <v>0.644696593284607</v>
      </c>
      <c r="LO50" s="387" t="n">
        <v>0.6406569480896</v>
      </c>
      <c r="LP50" s="387" t="n">
        <v>0.63647186756134</v>
      </c>
      <c r="LQ50" s="387" t="n">
        <v>0.632249236106873</v>
      </c>
      <c r="LR50" s="387" t="n">
        <v>0.628054857254028</v>
      </c>
      <c r="LT50" s="0" t="s">
        <v>889</v>
      </c>
      <c r="LU50" s="387" t="n">
        <v>0.656253218650818</v>
      </c>
      <c r="LV50" s="387" t="n">
        <v>0.656075954437256</v>
      </c>
      <c r="LW50" s="387" t="n">
        <v>0.655736267566681</v>
      </c>
      <c r="LX50" s="387" t="n">
        <v>0.655095875263214</v>
      </c>
      <c r="LY50" s="387" t="n">
        <v>0.654010534286499</v>
      </c>
      <c r="LZ50" s="387" t="n">
        <v>0.652444779872894</v>
      </c>
      <c r="MA50" s="387" t="n">
        <v>0.650423169136047</v>
      </c>
      <c r="MB50" s="387" t="n">
        <v>0.64811897277832</v>
      </c>
      <c r="MC50" s="387" t="n">
        <v>0.645585775375366</v>
      </c>
      <c r="MD50" s="387" t="n">
        <v>0.64295905828476</v>
      </c>
      <c r="ME50" s="387" t="n">
        <v>0.640308439731598</v>
      </c>
      <c r="MF50" s="387" t="n">
        <v>0.638007462024689</v>
      </c>
      <c r="MG50" s="387" t="n">
        <v>0.635615885257721</v>
      </c>
      <c r="MH50" s="387" t="n">
        <v>0.633212804794312</v>
      </c>
      <c r="MI50" s="387" t="n">
        <v>0.630911767482758</v>
      </c>
      <c r="MJ50" s="387" t="n">
        <v>0.628723382949829</v>
      </c>
      <c r="MK50" s="387" t="n">
        <v>0.626720547676086</v>
      </c>
      <c r="ML50" s="387" t="n">
        <v>0.624861359596252</v>
      </c>
      <c r="MM50" s="387" t="n">
        <v>0.622999727725983</v>
      </c>
      <c r="MN50" s="387" t="n">
        <v>0.620929539203644</v>
      </c>
      <c r="MO50" s="387" t="n">
        <v>0.618485450744629</v>
      </c>
      <c r="MP50" s="387" t="n">
        <v>0.615899205207825</v>
      </c>
      <c r="MQ50" s="387" t="n">
        <v>0.613065123558044</v>
      </c>
      <c r="MR50" s="387" t="n">
        <v>0.609925746917725</v>
      </c>
      <c r="MS50" s="387" t="n">
        <v>0.606424987316132</v>
      </c>
      <c r="MT50" s="387" t="n">
        <v>0.602552175521851</v>
      </c>
      <c r="MU50" s="387" t="n">
        <v>0.598637402057648</v>
      </c>
      <c r="MV50" s="387" t="n">
        <v>0.594393849372864</v>
      </c>
      <c r="MW50" s="387" t="n">
        <v>0.589938759803772</v>
      </c>
      <c r="MX50" s="387" t="n">
        <v>0.585440278053284</v>
      </c>
      <c r="MY50" s="387" t="n">
        <v>0.580984711647034</v>
      </c>
      <c r="MZ50" s="387" t="n">
        <v>0.576882839202881</v>
      </c>
      <c r="NA50" s="387" t="n">
        <v>0.572898268699646</v>
      </c>
      <c r="NB50" s="387" t="n">
        <v>0.568990170955658</v>
      </c>
      <c r="NC50" s="387" t="n">
        <v>0.565070927143097</v>
      </c>
      <c r="ND50" s="387" t="n">
        <v>0.56108832359314</v>
      </c>
      <c r="NG50" s="0" t="s">
        <v>889</v>
      </c>
      <c r="NH50" s="387" t="n">
        <v>0.61127895116806</v>
      </c>
      <c r="NI50" s="387" t="n">
        <v>0.61338347196579</v>
      </c>
      <c r="NJ50" s="387" t="n">
        <v>0.615523934364319</v>
      </c>
      <c r="NK50" s="387" t="n">
        <v>0.617552399635315</v>
      </c>
      <c r="NL50" s="387" t="n">
        <v>0.619298994541168</v>
      </c>
      <c r="NM50" s="387" t="n">
        <v>0.620688855648041</v>
      </c>
      <c r="NN50" s="387" t="n">
        <v>0.621623158454895</v>
      </c>
      <c r="NO50" s="387" t="n">
        <v>0.622412383556366</v>
      </c>
      <c r="NP50" s="387" t="n">
        <v>0.622921705245972</v>
      </c>
      <c r="NQ50" s="387" t="n">
        <v>0.623019933700562</v>
      </c>
      <c r="NR50" s="387" t="n">
        <v>0.622625231742859</v>
      </c>
      <c r="NS50" s="387" t="n">
        <v>0.622015774250031</v>
      </c>
      <c r="NT50" s="387" t="n">
        <v>0.620905876159668</v>
      </c>
      <c r="NU50" s="387" t="n">
        <v>0.619480729103088</v>
      </c>
      <c r="NV50" s="387" t="n">
        <v>0.617988467216492</v>
      </c>
      <c r="NW50" s="387" t="n">
        <v>0.616559147834778</v>
      </c>
      <c r="NX50" s="387" t="n">
        <v>0.615124046802521</v>
      </c>
      <c r="NY50" s="387" t="n">
        <v>0.613759219646454</v>
      </c>
      <c r="NZ50" s="387" t="n">
        <v>0.61247444152832</v>
      </c>
      <c r="OA50" s="387" t="n">
        <v>0.611266553401947</v>
      </c>
      <c r="OB50" s="387" t="n">
        <v>0.610104560852051</v>
      </c>
      <c r="OC50" s="387" t="n">
        <v>0.609060406684876</v>
      </c>
      <c r="OD50" s="387" t="n">
        <v>0.608163833618164</v>
      </c>
      <c r="OE50" s="387" t="n">
        <v>0.607251524925232</v>
      </c>
      <c r="OF50" s="387" t="n">
        <v>0.606097161769867</v>
      </c>
      <c r="OG50" s="387" t="n">
        <v>0.604569137096405</v>
      </c>
      <c r="OH50" s="387" t="n">
        <v>0.602872610092163</v>
      </c>
      <c r="OI50" s="387" t="n">
        <v>0.600892603397369</v>
      </c>
      <c r="OJ50" s="387" t="n">
        <v>0.598599791526794</v>
      </c>
      <c r="OK50" s="387" t="n">
        <v>0.595967650413513</v>
      </c>
      <c r="OL50" s="387" t="n">
        <v>0.592974901199341</v>
      </c>
      <c r="OM50" s="387" t="n">
        <v>0.589793980121613</v>
      </c>
      <c r="ON50" s="387" t="n">
        <v>0.586332380771637</v>
      </c>
      <c r="OO50" s="387" t="n">
        <v>0.582680106163025</v>
      </c>
      <c r="OP50" s="387" t="n">
        <v>0.578980445861816</v>
      </c>
      <c r="OQ50" s="387" t="n">
        <v>0.575307905673981</v>
      </c>
      <c r="OT50" s="387" t="n">
        <v>0.680920028686523</v>
      </c>
      <c r="OU50" s="387" t="n">
        <v>0.689420013427734</v>
      </c>
      <c r="OV50" s="387" t="n">
        <v>0.690640029907227</v>
      </c>
      <c r="OW50" s="387" t="n">
        <v>0.699580001831055</v>
      </c>
      <c r="OX50" s="387" t="n">
        <v>0.707060012817383</v>
      </c>
      <c r="OY50" s="387" t="n">
        <v>0.702949981689453</v>
      </c>
      <c r="OZ50" s="387" t="n">
        <v>0.701660003662109</v>
      </c>
      <c r="PA50" s="387" t="n">
        <v>0.702279968261719</v>
      </c>
      <c r="PB50" s="387" t="n">
        <v>0.706289978027344</v>
      </c>
      <c r="PC50" s="387" t="n">
        <v>0.696460037231445</v>
      </c>
      <c r="PD50" s="387" t="n">
        <v>0.686529998779297</v>
      </c>
      <c r="PE50" s="387" t="n">
        <v>0.695110015869141</v>
      </c>
      <c r="PF50" s="387" t="n">
        <v>0.695630035400391</v>
      </c>
      <c r="PG50" s="387" t="n">
        <v>0.694660034179688</v>
      </c>
      <c r="PH50" s="387" t="n">
        <v>0.697969970703125</v>
      </c>
      <c r="PI50" s="387" t="n">
        <v>0.697419967651367</v>
      </c>
      <c r="PJ50" s="387" t="n">
        <v>0.701719970703125</v>
      </c>
      <c r="PK50" s="387" t="n">
        <v>0.703140029907227</v>
      </c>
      <c r="PL50" s="387" t="n">
        <v>0.703889999389648</v>
      </c>
      <c r="PQ50" s="387" t="n">
        <v>0.00106603209860623</v>
      </c>
      <c r="PZ50" s="387" t="n">
        <v>0.539</v>
      </c>
      <c r="QA50" s="387" t="n">
        <v>2018</v>
      </c>
      <c r="QB50" s="0" t="s">
        <v>248</v>
      </c>
      <c r="QD50" s="387" t="n">
        <v>0.044</v>
      </c>
      <c r="QE50" s="387" t="n">
        <v>2018</v>
      </c>
      <c r="QF50" s="0" t="s">
        <v>248</v>
      </c>
      <c r="QH50" s="387" t="n">
        <v>0.091</v>
      </c>
      <c r="QI50" s="387" t="n">
        <v>2018</v>
      </c>
      <c r="QJ50" s="0" t="s">
        <v>248</v>
      </c>
      <c r="QL50" s="387" t="n">
        <v>0.198</v>
      </c>
      <c r="QM50" s="387" t="n">
        <v>2018</v>
      </c>
      <c r="QN50" s="0" t="s">
        <v>248</v>
      </c>
      <c r="QP50" s="387"/>
      <c r="QQ50" s="387"/>
      <c r="QR50" s="0" t="s">
        <v>886</v>
      </c>
      <c r="QT50" s="0" t="s">
        <v>104</v>
      </c>
      <c r="QU50" s="387" t="n">
        <v>0.192828059196472</v>
      </c>
      <c r="QV50" s="387" t="n">
        <v>0.196131661534309</v>
      </c>
      <c r="QW50" s="387" t="n">
        <v>0.199469178915024</v>
      </c>
      <c r="QX50" s="387" t="n">
        <v>0.17736528813839</v>
      </c>
      <c r="QY50" s="387" t="n">
        <v>0.175242677330971</v>
      </c>
      <c r="RB50" s="387" t="n">
        <v>0.180242821574211</v>
      </c>
      <c r="RC50" s="387" t="n">
        <v>0.181274548172951</v>
      </c>
      <c r="RD50" s="387" t="n">
        <v>0.181162282824516</v>
      </c>
      <c r="RE50" s="387" t="n">
        <v>0.15703396499157</v>
      </c>
      <c r="RF50" s="387" t="n">
        <v>0.153566494584084</v>
      </c>
      <c r="RG50" s="0" t="s">
        <v>248</v>
      </c>
      <c r="RJ50" s="387" t="n">
        <v>0.0232620760798454</v>
      </c>
      <c r="RK50" s="387" t="n">
        <v>0.0207380633801222</v>
      </c>
      <c r="RL50" s="387" t="n">
        <v>0.013334066607058</v>
      </c>
      <c r="RM50" s="387" t="n">
        <v>-0.00637586787343025</v>
      </c>
      <c r="RN50" s="387" t="n">
        <v>0.0113017493858933</v>
      </c>
      <c r="RO50" s="0" t="s">
        <v>104</v>
      </c>
      <c r="RR50" s="387" t="n">
        <v>0.0232620760798454</v>
      </c>
      <c r="RS50" s="387" t="n">
        <v>0.0207380633801222</v>
      </c>
      <c r="RT50" s="387" t="n">
        <v>0.013334066607058</v>
      </c>
      <c r="RU50" s="387" t="n">
        <v>-0.00637586880475283</v>
      </c>
      <c r="RV50" s="387" t="n">
        <v>0.0113017493858933</v>
      </c>
      <c r="RW50" s="0" t="s">
        <v>248</v>
      </c>
      <c r="SA50" s="387" t="n">
        <v>0.0125898402184248</v>
      </c>
      <c r="SB50" s="387" t="n">
        <v>0.0113214859738946</v>
      </c>
      <c r="SC50" s="387" t="n">
        <v>0.00474061071872711</v>
      </c>
      <c r="SD50" s="387" t="n">
        <v>-0.0142492027953267</v>
      </c>
      <c r="SE50" s="387" t="n">
        <v>0.00409614015370607</v>
      </c>
      <c r="SF50" s="0" t="s">
        <v>104</v>
      </c>
      <c r="SJ50" s="387" t="n">
        <v>0.0131247108802199</v>
      </c>
      <c r="SK50" s="387" t="n">
        <v>0.0115966061130166</v>
      </c>
      <c r="SL50" s="387" t="n">
        <v>0.00485208164900541</v>
      </c>
      <c r="SM50" s="387" t="n">
        <v>-0.0143861472606659</v>
      </c>
      <c r="SN50" s="387" t="n">
        <v>0.00378626538440585</v>
      </c>
      <c r="SO50" s="0" t="s">
        <v>248</v>
      </c>
      <c r="SQ50" s="387" t="n">
        <v>9130</v>
      </c>
      <c r="SR50" s="0" t="s">
        <v>248</v>
      </c>
      <c r="ST50" s="387" t="n">
        <v>8433.1357421875</v>
      </c>
      <c r="SU50" s="0" t="s">
        <v>104</v>
      </c>
      <c r="SW50" s="387" t="n">
        <v>11121.7399151021</v>
      </c>
      <c r="SX50" s="0" t="s">
        <v>248</v>
      </c>
      <c r="TA50" s="387" t="n">
        <v>0.17537347972393</v>
      </c>
      <c r="TB50" s="387" t="n">
        <v>0.17769230902195</v>
      </c>
      <c r="TC50" s="387" t="n">
        <v>0.172225475311279</v>
      </c>
      <c r="TD50" s="387" t="n">
        <v>0.157377824187279</v>
      </c>
      <c r="TE50" s="387" t="n">
        <v>0.148363396525383</v>
      </c>
      <c r="TF50" s="0" t="s">
        <v>104</v>
      </c>
      <c r="TJ50" s="387" t="n">
        <v>0.163053274154663</v>
      </c>
      <c r="TK50" s="387" t="n">
        <v>0.162920251488686</v>
      </c>
      <c r="TL50" s="387" t="n">
        <v>0.153842106461525</v>
      </c>
      <c r="TM50" s="387" t="n">
        <v>0.136891946196556</v>
      </c>
      <c r="TN50" s="387" t="n">
        <v>0.125884890556335</v>
      </c>
      <c r="TO50" s="0" t="s">
        <v>248</v>
      </c>
      <c r="TP50" s="386"/>
      <c r="TQ50" s="386"/>
    </row>
    <row r="51" customFormat="false" ht="15.75" hidden="false" customHeight="false" outlineLevel="0" collapsed="false">
      <c r="A51" s="0" t="s">
        <v>900</v>
      </c>
      <c r="B51" s="18" t="s">
        <v>947</v>
      </c>
      <c r="C51" s="0" t="s">
        <v>948</v>
      </c>
      <c r="D51" s="387" t="n">
        <v>0.0397863872349262</v>
      </c>
      <c r="E51" s="0" t="s">
        <v>884</v>
      </c>
      <c r="F51" s="387" t="n">
        <v>0.0485147759318352</v>
      </c>
      <c r="G51" s="0" t="s">
        <v>316</v>
      </c>
      <c r="H51" s="387" t="n">
        <v>0.0490336641669273</v>
      </c>
      <c r="I51" s="0" t="s">
        <v>317</v>
      </c>
      <c r="J51" s="0" t="s">
        <v>884</v>
      </c>
      <c r="K51" s="387" t="n">
        <v>0.554487764835358</v>
      </c>
      <c r="L51" s="387"/>
      <c r="M51" s="0" t="s">
        <v>885</v>
      </c>
      <c r="N51" s="387"/>
      <c r="O51" s="0" t="s">
        <v>885</v>
      </c>
      <c r="P51" s="387"/>
      <c r="Q51" s="0" t="s">
        <v>885</v>
      </c>
      <c r="R51" s="387"/>
      <c r="S51" s="0" t="s">
        <v>885</v>
      </c>
      <c r="U51" s="0" t="s">
        <v>316</v>
      </c>
      <c r="V51" s="387" t="n">
        <v>0.392113387584686</v>
      </c>
      <c r="W51" s="387"/>
      <c r="X51" s="0" t="s">
        <v>885</v>
      </c>
      <c r="Y51" s="387"/>
      <c r="Z51" s="0" t="s">
        <v>885</v>
      </c>
      <c r="AA51" s="387"/>
      <c r="AB51" s="0" t="s">
        <v>885</v>
      </c>
      <c r="AC51" s="387" t="n">
        <v>0.392113387584686</v>
      </c>
      <c r="AD51" s="0" t="s">
        <v>316</v>
      </c>
      <c r="AF51" s="0" t="s">
        <v>317</v>
      </c>
      <c r="AG51" s="387" t="n">
        <v>0.380638629198074</v>
      </c>
      <c r="AH51" s="387"/>
      <c r="AI51" s="0" t="s">
        <v>885</v>
      </c>
      <c r="AJ51" s="387"/>
      <c r="AK51" s="0" t="s">
        <v>885</v>
      </c>
      <c r="AL51" s="387"/>
      <c r="AM51" s="0" t="s">
        <v>885</v>
      </c>
      <c r="AN51" s="387" t="n">
        <v>0.380638629198074</v>
      </c>
      <c r="AO51" s="0" t="s">
        <v>317</v>
      </c>
      <c r="AP51" s="0"/>
      <c r="AQ51" s="0" t="s">
        <v>884</v>
      </c>
      <c r="AR51" s="387" t="n">
        <v>3.05433869361877</v>
      </c>
      <c r="AS51" s="0" t="s">
        <v>318</v>
      </c>
      <c r="AT51" s="387" t="n">
        <v>3.40189719200134</v>
      </c>
      <c r="AU51" s="0" t="s">
        <v>317</v>
      </c>
      <c r="AV51" s="387" t="n">
        <v>3.44014239311218</v>
      </c>
      <c r="AW51" s="0"/>
      <c r="AX51" s="387" t="n">
        <v>2.97744178771973</v>
      </c>
      <c r="AY51" s="0" t="s">
        <v>884</v>
      </c>
      <c r="AZ51" s="0"/>
      <c r="BA51" s="0" t="s">
        <v>884</v>
      </c>
      <c r="BB51" s="387" t="n">
        <v>0.00546333892270923</v>
      </c>
      <c r="BC51" s="387" t="n">
        <v>0.00487412232905626</v>
      </c>
      <c r="BD51" s="387" t="n">
        <v>0.00473871733993292</v>
      </c>
      <c r="BE51" s="387" t="n">
        <v>0.00403207121416926</v>
      </c>
      <c r="BF51" s="387" t="n">
        <v>0.00403205817565322</v>
      </c>
      <c r="BH51" s="0" t="s">
        <v>884</v>
      </c>
      <c r="BI51" s="387" t="n">
        <v>0.00661692675203085</v>
      </c>
      <c r="BJ51" s="387" t="n">
        <v>0.00601945864036679</v>
      </c>
      <c r="BK51" s="387" t="n">
        <v>0.00578104332089424</v>
      </c>
      <c r="BL51" s="387" t="n">
        <v>0.00569337932392955</v>
      </c>
      <c r="BM51" s="387" t="n">
        <v>0.0057845008559525</v>
      </c>
      <c r="BO51" s="0" t="s">
        <v>884</v>
      </c>
      <c r="BP51" s="387" t="n">
        <v>0.00602822098881006</v>
      </c>
      <c r="BQ51" s="387" t="n">
        <v>0.00574385747313499</v>
      </c>
      <c r="BR51" s="387" t="n">
        <v>0.00573226762935519</v>
      </c>
      <c r="BS51" s="387" t="n">
        <v>0.00582337379455566</v>
      </c>
      <c r="BT51" s="387" t="n">
        <v>0.0055761244148016</v>
      </c>
      <c r="BV51" s="387"/>
      <c r="BW51" s="387"/>
      <c r="BX51" s="387"/>
      <c r="BY51" s="387"/>
      <c r="BZ51" s="387"/>
      <c r="CA51" s="0" t="s">
        <v>886</v>
      </c>
      <c r="CC51" s="387"/>
      <c r="CD51" s="387"/>
      <c r="CE51" s="387"/>
      <c r="CF51" s="387"/>
      <c r="CG51" s="387"/>
      <c r="CH51" s="0" t="s">
        <v>886</v>
      </c>
      <c r="CK51" s="387"/>
      <c r="CL51" s="0" t="s">
        <v>886</v>
      </c>
      <c r="CO51" s="0" t="s">
        <v>884</v>
      </c>
      <c r="CP51" s="387" t="n">
        <v>0.00266850809566677</v>
      </c>
      <c r="CQ51" s="387" t="n">
        <v>0.00324820238165557</v>
      </c>
      <c r="CR51" s="387" t="n">
        <v>-2.62276735156775E-005</v>
      </c>
      <c r="CS51" s="387" t="n">
        <v>-0.00549570564180613</v>
      </c>
      <c r="CT51" s="387" t="n">
        <v>0.0107991974800825</v>
      </c>
      <c r="CV51" s="0" t="s">
        <v>884</v>
      </c>
      <c r="CW51" s="387" t="n">
        <v>0.0037750001065433</v>
      </c>
      <c r="CX51" s="387" t="n">
        <v>0.00313333328813314</v>
      </c>
      <c r="CY51" s="387" t="n">
        <v>-5.00001187901944E-005</v>
      </c>
      <c r="CZ51" s="387" t="n">
        <v>0.00189999991562217</v>
      </c>
      <c r="DA51" s="387" t="n">
        <v>0.0020000000949949</v>
      </c>
      <c r="DC51" s="0" t="s">
        <v>884</v>
      </c>
      <c r="DD51" s="387" t="n">
        <v>0.00354777090251446</v>
      </c>
      <c r="DE51" s="387" t="n">
        <v>0.00289799948222935</v>
      </c>
      <c r="DF51" s="387" t="n">
        <v>-0.00122297729831189</v>
      </c>
      <c r="DG51" s="387" t="n">
        <v>0.00519620673730969</v>
      </c>
      <c r="DH51" s="387" t="n">
        <v>0.00750134838744998</v>
      </c>
      <c r="DL51" s="387"/>
      <c r="DM51" s="0" t="s">
        <v>886</v>
      </c>
      <c r="DP51" s="387"/>
      <c r="DQ51" s="0" t="s">
        <v>886</v>
      </c>
      <c r="DT51" s="387"/>
      <c r="DU51" s="0" t="s">
        <v>886</v>
      </c>
      <c r="DW51" s="387"/>
      <c r="DX51" s="387"/>
      <c r="DY51" s="387"/>
      <c r="DZ51" s="387"/>
      <c r="EA51" s="387"/>
      <c r="EB51" s="0" t="s">
        <v>886</v>
      </c>
      <c r="ED51" s="387"/>
      <c r="EE51" s="387"/>
      <c r="EF51" s="387"/>
      <c r="EG51" s="387"/>
      <c r="EH51" s="387"/>
      <c r="EI51" s="0" t="s">
        <v>886</v>
      </c>
      <c r="EK51" s="387"/>
      <c r="EL51" s="0" t="s">
        <v>886</v>
      </c>
      <c r="EO51" s="387"/>
      <c r="EP51" s="387"/>
      <c r="EQ51" s="387"/>
      <c r="ER51" s="387"/>
      <c r="ES51" s="387"/>
      <c r="ET51" s="0" t="s">
        <v>886</v>
      </c>
      <c r="FE51" s="387" t="n">
        <v>20311</v>
      </c>
      <c r="FF51" s="387" t="n">
        <v>20675</v>
      </c>
      <c r="FG51" s="387" t="n">
        <v>21129</v>
      </c>
      <c r="FH51" s="387" t="n">
        <v>21672</v>
      </c>
      <c r="FI51" s="387" t="n">
        <v>22334</v>
      </c>
      <c r="FJ51" s="387" t="n">
        <v>23107</v>
      </c>
      <c r="FK51" s="387" t="n">
        <v>24023</v>
      </c>
      <c r="FL51" s="387" t="n">
        <v>25047</v>
      </c>
      <c r="FM51" s="387" t="n">
        <v>26097</v>
      </c>
      <c r="FN51" s="387" t="n">
        <v>27039</v>
      </c>
      <c r="FO51" s="387" t="n">
        <v>27794</v>
      </c>
      <c r="FP51" s="387" t="n">
        <v>28319</v>
      </c>
      <c r="FQ51" s="387" t="n">
        <v>28650</v>
      </c>
      <c r="FR51" s="387" t="n">
        <v>28847</v>
      </c>
      <c r="FS51" s="387" t="n">
        <v>28989</v>
      </c>
      <c r="FT51" s="387" t="n">
        <v>29152</v>
      </c>
      <c r="FU51" s="387" t="n">
        <v>29355</v>
      </c>
      <c r="FV51" s="387" t="n">
        <v>29577</v>
      </c>
      <c r="FW51" s="387" t="n">
        <v>29802</v>
      </c>
      <c r="FX51" s="387" t="n">
        <v>30030</v>
      </c>
      <c r="FY51" s="387" t="n">
        <v>30000</v>
      </c>
      <c r="FZ51" s="387" t="n">
        <v>30000</v>
      </c>
      <c r="GA51" s="387" t="n">
        <v>31000</v>
      </c>
      <c r="GB51" s="387" t="n">
        <v>31000</v>
      </c>
      <c r="GC51" s="387" t="n">
        <v>31000</v>
      </c>
      <c r="GD51" s="387" t="n">
        <v>31000</v>
      </c>
      <c r="GE51" s="387" t="n">
        <v>31000</v>
      </c>
      <c r="GF51" s="387" t="n">
        <v>31000</v>
      </c>
      <c r="GG51" s="387" t="n">
        <v>32000</v>
      </c>
      <c r="GH51" s="387" t="n">
        <v>32000</v>
      </c>
      <c r="GI51" s="387" t="n">
        <v>32000</v>
      </c>
      <c r="GJ51" s="387" t="n">
        <v>32000</v>
      </c>
      <c r="GK51" s="387" t="n">
        <v>32000</v>
      </c>
      <c r="GL51" s="387" t="n">
        <v>32000</v>
      </c>
      <c r="GM51" s="387" t="n">
        <v>32000</v>
      </c>
      <c r="GN51" s="387" t="n">
        <v>32000</v>
      </c>
      <c r="GO51" s="387" t="n">
        <v>32000</v>
      </c>
      <c r="GP51" s="387" t="n">
        <v>32000</v>
      </c>
      <c r="GQ51" s="387" t="n">
        <v>32000</v>
      </c>
      <c r="GR51" s="387" t="n">
        <v>32000</v>
      </c>
      <c r="GS51" s="387" t="n">
        <v>32000</v>
      </c>
      <c r="GT51" s="387" t="n">
        <v>32000</v>
      </c>
      <c r="GU51" s="387" t="n">
        <v>32000</v>
      </c>
      <c r="GV51" s="387" t="n">
        <v>32000</v>
      </c>
      <c r="GW51" s="387" t="n">
        <v>32000</v>
      </c>
      <c r="GX51" s="387" t="n">
        <v>32000</v>
      </c>
      <c r="GY51" s="387" t="n">
        <v>32000</v>
      </c>
      <c r="GZ51" s="387" t="n">
        <v>32000</v>
      </c>
      <c r="HA51" s="387" t="n">
        <v>32000</v>
      </c>
      <c r="HB51" s="387" t="n">
        <v>32000</v>
      </c>
      <c r="HC51" s="387" t="n">
        <v>32000</v>
      </c>
      <c r="HG51" s="387" t="n">
        <v>0.00693936832249165</v>
      </c>
      <c r="HH51" s="387" t="n">
        <v>0.00753414258360863</v>
      </c>
      <c r="HI51" s="387" t="n">
        <v>0.00757847307249904</v>
      </c>
      <c r="HJ51" s="387" t="n">
        <v>0.00762137677520514</v>
      </c>
      <c r="HK51" s="387" t="n">
        <v>-0.000999500276520848</v>
      </c>
      <c r="HL51" s="387" t="n">
        <v>0</v>
      </c>
      <c r="HM51" s="387" t="n">
        <v>0.0327898226678371</v>
      </c>
      <c r="HN51" s="387" t="n">
        <v>0</v>
      </c>
      <c r="HO51" s="387" t="n">
        <v>0</v>
      </c>
      <c r="HP51" s="387" t="n">
        <v>0</v>
      </c>
      <c r="HQ51" s="387" t="n">
        <v>0</v>
      </c>
      <c r="HR51" s="387" t="n">
        <v>0</v>
      </c>
      <c r="HS51" s="387" t="n">
        <v>0.0317486971616745</v>
      </c>
      <c r="HT51" s="387" t="n">
        <v>0</v>
      </c>
      <c r="HU51" s="387" t="n">
        <v>0</v>
      </c>
      <c r="HV51" s="387" t="n">
        <v>0</v>
      </c>
      <c r="HW51" s="387" t="n">
        <v>0</v>
      </c>
      <c r="HX51" s="387" t="n">
        <v>0</v>
      </c>
      <c r="HY51" s="387" t="n">
        <v>0</v>
      </c>
      <c r="HZ51" s="387" t="n">
        <v>0</v>
      </c>
      <c r="IA51" s="387" t="n">
        <v>0</v>
      </c>
      <c r="IB51" s="387" t="n">
        <v>0</v>
      </c>
      <c r="IC51" s="387" t="n">
        <v>0</v>
      </c>
      <c r="ID51" s="387" t="n">
        <v>0</v>
      </c>
      <c r="IE51" s="387" t="n">
        <v>0</v>
      </c>
      <c r="IF51" s="387" t="n">
        <v>0</v>
      </c>
      <c r="IG51" s="387" t="n">
        <v>0</v>
      </c>
      <c r="IH51" s="387" t="n">
        <v>0</v>
      </c>
      <c r="II51" s="387" t="n">
        <v>0</v>
      </c>
      <c r="IJ51" s="387" t="n">
        <v>0</v>
      </c>
      <c r="IK51" s="387" t="n">
        <v>0</v>
      </c>
      <c r="IL51" s="387" t="n">
        <v>0</v>
      </c>
      <c r="IM51" s="387" t="n">
        <v>0</v>
      </c>
      <c r="IN51" s="387" t="n">
        <v>0</v>
      </c>
      <c r="IO51" s="387" t="n">
        <v>0</v>
      </c>
      <c r="IP51" s="0" t="s">
        <v>889</v>
      </c>
      <c r="IU51" s="0" t="s">
        <v>884</v>
      </c>
      <c r="IV51" s="387" t="n">
        <v>0.5</v>
      </c>
      <c r="IW51" s="387" t="n">
        <v>0.5</v>
      </c>
      <c r="IX51" s="387" t="n">
        <v>0.5</v>
      </c>
      <c r="IY51" s="387" t="n">
        <v>0.5</v>
      </c>
      <c r="IZ51" s="387" t="n">
        <v>0.5</v>
      </c>
      <c r="JA51" s="387" t="n">
        <v>0.5</v>
      </c>
      <c r="JB51" s="387" t="n">
        <v>0.5</v>
      </c>
      <c r="JC51" s="387" t="n">
        <v>0.5</v>
      </c>
      <c r="JD51" s="387" t="n">
        <v>0.5</v>
      </c>
      <c r="JE51" s="387" t="n">
        <v>0.5</v>
      </c>
      <c r="JF51" s="387" t="n">
        <v>0.5</v>
      </c>
      <c r="JG51" s="387" t="n">
        <v>0.5</v>
      </c>
      <c r="JH51" s="387" t="n">
        <v>0.5</v>
      </c>
      <c r="JI51" s="387" t="n">
        <v>0.5</v>
      </c>
      <c r="JJ51" s="387" t="n">
        <v>0.5</v>
      </c>
      <c r="JK51" s="387" t="n">
        <v>0.5</v>
      </c>
      <c r="JL51" s="387" t="n">
        <v>0.5</v>
      </c>
      <c r="JM51" s="387" t="n">
        <v>0.5</v>
      </c>
      <c r="JN51" s="387" t="n">
        <v>0.5</v>
      </c>
      <c r="JO51" s="387" t="n">
        <v>0.5</v>
      </c>
      <c r="JP51" s="387" t="n">
        <v>0.5</v>
      </c>
      <c r="JQ51" s="387" t="n">
        <v>0.5</v>
      </c>
      <c r="JR51" s="387" t="n">
        <v>0.5</v>
      </c>
      <c r="JS51" s="387" t="n">
        <v>0.5</v>
      </c>
      <c r="JT51" s="387" t="n">
        <v>0.5</v>
      </c>
      <c r="JU51" s="387" t="n">
        <v>0.5</v>
      </c>
      <c r="JV51" s="387" t="n">
        <v>0.5</v>
      </c>
      <c r="JW51" s="387" t="n">
        <v>0.5</v>
      </c>
      <c r="JX51" s="387" t="n">
        <v>0.5</v>
      </c>
      <c r="JY51" s="387" t="n">
        <v>0.5</v>
      </c>
      <c r="JZ51" s="387" t="n">
        <v>0.5</v>
      </c>
      <c r="KA51" s="387" t="n">
        <v>0.5</v>
      </c>
      <c r="KB51" s="387" t="n">
        <v>0.5</v>
      </c>
      <c r="KC51" s="387" t="n">
        <v>0.5</v>
      </c>
      <c r="KD51" s="387" t="n">
        <v>0.5</v>
      </c>
      <c r="KE51" s="387" t="n">
        <v>0.5</v>
      </c>
      <c r="KH51" s="0" t="s">
        <v>886</v>
      </c>
      <c r="KI51" s="387"/>
      <c r="KJ51" s="387"/>
      <c r="KK51" s="387"/>
      <c r="KL51" s="387"/>
      <c r="KM51" s="387"/>
      <c r="KN51" s="387"/>
      <c r="KO51" s="387"/>
      <c r="KP51" s="387"/>
      <c r="KQ51" s="387"/>
      <c r="KR51" s="387"/>
      <c r="KS51" s="387"/>
      <c r="KT51" s="387"/>
      <c r="KU51" s="387"/>
      <c r="KV51" s="387"/>
      <c r="KW51" s="387"/>
      <c r="KX51" s="387"/>
      <c r="KY51" s="387"/>
      <c r="KZ51" s="387"/>
      <c r="LA51" s="387"/>
      <c r="LB51" s="387"/>
      <c r="LC51" s="387"/>
      <c r="LD51" s="387"/>
      <c r="LE51" s="387"/>
      <c r="LF51" s="387"/>
      <c r="LG51" s="387"/>
      <c r="LH51" s="387"/>
      <c r="LI51" s="387"/>
      <c r="LJ51" s="387"/>
      <c r="LK51" s="387"/>
      <c r="LL51" s="387"/>
      <c r="LM51" s="387"/>
      <c r="LN51" s="387"/>
      <c r="LO51" s="387"/>
      <c r="LP51" s="387"/>
      <c r="LQ51" s="387"/>
      <c r="LR51" s="387"/>
      <c r="LT51" s="0" t="s">
        <v>886</v>
      </c>
      <c r="LU51" s="387"/>
      <c r="LV51" s="387"/>
      <c r="LW51" s="387"/>
      <c r="LX51" s="387"/>
      <c r="LY51" s="387"/>
      <c r="LZ51" s="387"/>
      <c r="MA51" s="387"/>
      <c r="MB51" s="387"/>
      <c r="MC51" s="387"/>
      <c r="MD51" s="387"/>
      <c r="ME51" s="387"/>
      <c r="MF51" s="387"/>
      <c r="MG51" s="387"/>
      <c r="MH51" s="387"/>
      <c r="MI51" s="387"/>
      <c r="MJ51" s="387"/>
      <c r="MK51" s="387"/>
      <c r="ML51" s="387"/>
      <c r="MM51" s="387"/>
      <c r="MN51" s="387"/>
      <c r="MO51" s="387"/>
      <c r="MP51" s="387"/>
      <c r="MQ51" s="387"/>
      <c r="MR51" s="387"/>
      <c r="MS51" s="387"/>
      <c r="MT51" s="387"/>
      <c r="MU51" s="387"/>
      <c r="MV51" s="387"/>
      <c r="MW51" s="387"/>
      <c r="MX51" s="387"/>
      <c r="MY51" s="387"/>
      <c r="MZ51" s="387"/>
      <c r="NA51" s="387"/>
      <c r="NB51" s="387"/>
      <c r="NC51" s="387"/>
      <c r="ND51" s="387"/>
      <c r="NG51" s="0" t="s">
        <v>886</v>
      </c>
      <c r="NH51" s="387"/>
      <c r="NI51" s="387"/>
      <c r="NJ51" s="387"/>
      <c r="NK51" s="387"/>
      <c r="NL51" s="387"/>
      <c r="NM51" s="387"/>
      <c r="NN51" s="387"/>
      <c r="NO51" s="387"/>
      <c r="NP51" s="387"/>
      <c r="NQ51" s="387"/>
      <c r="NR51" s="387"/>
      <c r="NS51" s="387"/>
      <c r="NT51" s="387"/>
      <c r="NU51" s="387"/>
      <c r="NV51" s="387"/>
      <c r="NW51" s="387"/>
      <c r="NX51" s="387"/>
      <c r="NY51" s="387"/>
      <c r="NZ51" s="387"/>
      <c r="OA51" s="387"/>
      <c r="OB51" s="387"/>
      <c r="OC51" s="387"/>
      <c r="OD51" s="387"/>
      <c r="OE51" s="387"/>
      <c r="OF51" s="387"/>
      <c r="OG51" s="387"/>
      <c r="OH51" s="387"/>
      <c r="OI51" s="387"/>
      <c r="OJ51" s="387"/>
      <c r="OK51" s="387"/>
      <c r="OL51" s="387"/>
      <c r="OM51" s="387"/>
      <c r="ON51" s="387"/>
      <c r="OO51" s="387"/>
      <c r="OP51" s="387"/>
      <c r="OQ51" s="387"/>
      <c r="OT51" s="387"/>
      <c r="OU51" s="387"/>
      <c r="OV51" s="387"/>
      <c r="OW51" s="387"/>
      <c r="OX51" s="387"/>
      <c r="OY51" s="387"/>
      <c r="OZ51" s="387"/>
      <c r="PA51" s="387"/>
      <c r="PB51" s="387"/>
      <c r="PC51" s="387"/>
      <c r="PD51" s="387"/>
      <c r="PE51" s="387"/>
      <c r="PF51" s="387"/>
      <c r="PG51" s="387"/>
      <c r="PH51" s="387"/>
      <c r="PI51" s="387"/>
      <c r="PJ51" s="387"/>
      <c r="PK51" s="387"/>
      <c r="PL51" s="387"/>
      <c r="PQ51" s="387"/>
      <c r="PZ51" s="387"/>
      <c r="QA51" s="387"/>
      <c r="QB51" s="0" t="s">
        <v>886</v>
      </c>
      <c r="QD51" s="387"/>
      <c r="QE51" s="387"/>
      <c r="QF51" s="0" t="s">
        <v>886</v>
      </c>
      <c r="QH51" s="387"/>
      <c r="QI51" s="387"/>
      <c r="QJ51" s="0" t="s">
        <v>886</v>
      </c>
      <c r="QL51" s="387"/>
      <c r="QM51" s="387"/>
      <c r="QN51" s="0" t="s">
        <v>886</v>
      </c>
      <c r="QP51" s="387"/>
      <c r="QQ51" s="387"/>
      <c r="QR51" s="0" t="s">
        <v>886</v>
      </c>
      <c r="QT51" s="0" t="s">
        <v>884</v>
      </c>
      <c r="QU51" s="387" t="n">
        <v>0.225577771663666</v>
      </c>
      <c r="QV51" s="387" t="n">
        <v>0.226873621344566</v>
      </c>
      <c r="QW51" s="387" t="n">
        <v>0.225593701004982</v>
      </c>
      <c r="QX51" s="387" t="n">
        <v>0.221587538719177</v>
      </c>
      <c r="QY51" s="387" t="n">
        <v>0.231162548065186</v>
      </c>
      <c r="RB51" s="387"/>
      <c r="RC51" s="387"/>
      <c r="RD51" s="387"/>
      <c r="RE51" s="387"/>
      <c r="RF51" s="387" t="n">
        <v>0.216664850711823</v>
      </c>
      <c r="RG51" s="0" t="s">
        <v>884</v>
      </c>
      <c r="RJ51" s="387"/>
      <c r="RK51" s="387"/>
      <c r="RL51" s="387"/>
      <c r="RM51" s="387"/>
      <c r="RN51" s="387"/>
      <c r="RO51" s="0" t="s">
        <v>886</v>
      </c>
      <c r="RR51" s="387"/>
      <c r="RS51" s="387"/>
      <c r="RT51" s="387"/>
      <c r="RU51" s="387"/>
      <c r="RV51" s="387"/>
      <c r="RW51" s="0" t="s">
        <v>886</v>
      </c>
      <c r="SA51" s="387"/>
      <c r="SB51" s="387"/>
      <c r="SC51" s="387"/>
      <c r="SD51" s="387"/>
      <c r="SE51" s="387"/>
      <c r="SF51" s="0" t="s">
        <v>886</v>
      </c>
      <c r="SJ51" s="387"/>
      <c r="SK51" s="387"/>
      <c r="SL51" s="387"/>
      <c r="SM51" s="387"/>
      <c r="SN51" s="387"/>
      <c r="SO51" s="0" t="s">
        <v>886</v>
      </c>
      <c r="SQ51" s="387"/>
      <c r="SR51" s="0" t="s">
        <v>886</v>
      </c>
      <c r="ST51" s="387"/>
      <c r="SU51" s="0" t="s">
        <v>886</v>
      </c>
      <c r="SW51" s="387"/>
      <c r="SX51" s="0" t="s">
        <v>886</v>
      </c>
      <c r="TA51" s="387"/>
      <c r="TB51" s="387"/>
      <c r="TC51" s="387"/>
      <c r="TD51" s="387"/>
      <c r="TE51" s="387"/>
      <c r="TF51" s="0" t="s">
        <v>886</v>
      </c>
      <c r="TJ51" s="387"/>
      <c r="TK51" s="387"/>
      <c r="TL51" s="387"/>
      <c r="TM51" s="387"/>
      <c r="TN51" s="387" t="n">
        <v>0.248736917972565</v>
      </c>
      <c r="TO51" s="0" t="s">
        <v>884</v>
      </c>
      <c r="TP51" s="386"/>
      <c r="TQ51" s="386"/>
    </row>
    <row r="52" customFormat="false" ht="15.75" hidden="false" customHeight="false" outlineLevel="0" collapsed="false">
      <c r="A52" s="0" t="s">
        <v>900</v>
      </c>
      <c r="B52" s="18" t="s">
        <v>949</v>
      </c>
      <c r="C52" s="0" t="s">
        <v>950</v>
      </c>
      <c r="D52" s="387" t="n">
        <v>0.0326919481158257</v>
      </c>
      <c r="E52" s="0" t="s">
        <v>102</v>
      </c>
      <c r="F52" s="387" t="n">
        <v>0.049728624522686</v>
      </c>
      <c r="G52" s="0" t="s">
        <v>316</v>
      </c>
      <c r="H52" s="387" t="n">
        <v>0.0455934964120388</v>
      </c>
      <c r="I52" s="0" t="s">
        <v>317</v>
      </c>
      <c r="J52" s="0" t="s">
        <v>893</v>
      </c>
      <c r="K52" s="387" t="n">
        <v>0.219999998807907</v>
      </c>
      <c r="L52" s="387"/>
      <c r="M52" s="0" t="s">
        <v>885</v>
      </c>
      <c r="N52" s="387"/>
      <c r="O52" s="0" t="s">
        <v>885</v>
      </c>
      <c r="P52" s="387"/>
      <c r="Q52" s="0" t="s">
        <v>885</v>
      </c>
      <c r="R52" s="387"/>
      <c r="S52" s="0" t="s">
        <v>885</v>
      </c>
      <c r="U52" s="0" t="s">
        <v>884</v>
      </c>
      <c r="V52" s="387" t="n">
        <v>0.552265286445618</v>
      </c>
      <c r="W52" s="387"/>
      <c r="X52" s="0" t="s">
        <v>885</v>
      </c>
      <c r="Y52" s="387"/>
      <c r="Z52" s="0" t="s">
        <v>885</v>
      </c>
      <c r="AA52" s="387"/>
      <c r="AB52" s="0" t="s">
        <v>885</v>
      </c>
      <c r="AC52" s="387"/>
      <c r="AD52" s="0" t="s">
        <v>885</v>
      </c>
      <c r="AF52" s="0" t="s">
        <v>884</v>
      </c>
      <c r="AG52" s="387" t="n">
        <v>0.550330102443695</v>
      </c>
      <c r="AH52" s="387"/>
      <c r="AI52" s="0" t="s">
        <v>885</v>
      </c>
      <c r="AJ52" s="387"/>
      <c r="AK52" s="0" t="s">
        <v>885</v>
      </c>
      <c r="AL52" s="387"/>
      <c r="AM52" s="0" t="s">
        <v>885</v>
      </c>
      <c r="AN52" s="387"/>
      <c r="AO52" s="0" t="s">
        <v>885</v>
      </c>
      <c r="AP52" s="0"/>
      <c r="AQ52" s="0" t="s">
        <v>102</v>
      </c>
      <c r="AR52" s="387" t="n">
        <v>2.4934401512146</v>
      </c>
      <c r="AS52" s="0" t="s">
        <v>318</v>
      </c>
      <c r="AT52" s="387" t="n">
        <v>3.75359654426575</v>
      </c>
      <c r="AU52" s="0" t="s">
        <v>317</v>
      </c>
      <c r="AV52" s="387" t="n">
        <v>4.35498762130737</v>
      </c>
      <c r="AW52" s="0"/>
      <c r="AX52" s="387" t="n">
        <v>4.70114707946777</v>
      </c>
      <c r="AY52" s="0" t="s">
        <v>104</v>
      </c>
      <c r="AZ52" s="0"/>
      <c r="BA52" s="0" t="s">
        <v>102</v>
      </c>
      <c r="BB52" s="387" t="n">
        <v>0.00397583330050111</v>
      </c>
      <c r="BC52" s="387" t="n">
        <v>0.00333107844926417</v>
      </c>
      <c r="BD52" s="387" t="n">
        <v>0.00354391662403941</v>
      </c>
      <c r="BE52" s="387" t="n">
        <v>0.00371640617959201</v>
      </c>
      <c r="BF52" s="387" t="n">
        <v>0.00371644110418856</v>
      </c>
      <c r="BH52" s="0" t="s">
        <v>318</v>
      </c>
      <c r="BI52" s="387" t="n">
        <v>0.00366031425073743</v>
      </c>
      <c r="BJ52" s="387" t="n">
        <v>0.0034335725940764</v>
      </c>
      <c r="BK52" s="387" t="n">
        <v>0.00381891313008964</v>
      </c>
      <c r="BL52" s="387" t="n">
        <v>0.00400249194353819</v>
      </c>
      <c r="BM52" s="387" t="n">
        <v>0.00406660232692957</v>
      </c>
      <c r="BO52" s="0" t="s">
        <v>317</v>
      </c>
      <c r="BP52" s="387" t="n">
        <v>0.00350600271485746</v>
      </c>
      <c r="BQ52" s="387" t="n">
        <v>0.00370980589650571</v>
      </c>
      <c r="BR52" s="387" t="n">
        <v>0.00401911744847894</v>
      </c>
      <c r="BS52" s="387" t="n">
        <v>0.00409401766955853</v>
      </c>
      <c r="BT52" s="387" t="n">
        <v>0.00414878828451037</v>
      </c>
      <c r="BV52" s="387" t="n">
        <v>7.95077514648438</v>
      </c>
      <c r="BW52" s="387" t="n">
        <v>8.24604415893555</v>
      </c>
      <c r="BX52" s="387" t="n">
        <v>8.44184494018555</v>
      </c>
      <c r="BY52" s="387" t="n">
        <v>8.70914840698242</v>
      </c>
      <c r="BZ52" s="387" t="n">
        <v>9.00345039367676</v>
      </c>
      <c r="CA52" s="0" t="s">
        <v>316</v>
      </c>
      <c r="CC52" s="387" t="n">
        <v>8.15409374237061</v>
      </c>
      <c r="CD52" s="387" t="n">
        <v>8.3669319152832</v>
      </c>
      <c r="CE52" s="387" t="n">
        <v>8.59422492980957</v>
      </c>
      <c r="CF52" s="387" t="n">
        <v>8.88424110412598</v>
      </c>
      <c r="CG52" s="387" t="n">
        <v>9.18527126312256</v>
      </c>
      <c r="CH52" s="0" t="s">
        <v>317</v>
      </c>
      <c r="CK52" s="387" t="n">
        <v>9.10000038146973</v>
      </c>
      <c r="CL52" s="0" t="s">
        <v>887</v>
      </c>
      <c r="CO52" s="0" t="s">
        <v>894</v>
      </c>
      <c r="CP52" s="387" t="n">
        <v>-0.0142156882211566</v>
      </c>
      <c r="CQ52" s="387" t="n">
        <v>-0.0137602938339114</v>
      </c>
      <c r="CR52" s="387" t="n">
        <v>-0.00732756918296218</v>
      </c>
      <c r="CS52" s="387" t="n">
        <v>-0.0185098722577095</v>
      </c>
      <c r="CT52" s="387" t="n">
        <v>0.0014199890429154</v>
      </c>
      <c r="CV52" s="0" t="s">
        <v>884</v>
      </c>
      <c r="CW52" s="387" t="n">
        <v>0.0037750001065433</v>
      </c>
      <c r="CX52" s="387" t="n">
        <v>0.00313333328813314</v>
      </c>
      <c r="CY52" s="387" t="n">
        <v>-5.00001187901944E-005</v>
      </c>
      <c r="CZ52" s="387" t="n">
        <v>0.00189999991562217</v>
      </c>
      <c r="DA52" s="387" t="n">
        <v>0.0020000000949949</v>
      </c>
      <c r="DC52" s="0" t="s">
        <v>884</v>
      </c>
      <c r="DD52" s="387" t="n">
        <v>0.00354777090251446</v>
      </c>
      <c r="DE52" s="387" t="n">
        <v>0.00289799948222935</v>
      </c>
      <c r="DF52" s="387" t="n">
        <v>-0.00122297729831189</v>
      </c>
      <c r="DG52" s="387" t="n">
        <v>0.00519620673730969</v>
      </c>
      <c r="DH52" s="387" t="n">
        <v>0.00750134838744998</v>
      </c>
      <c r="DL52" s="387" t="n">
        <v>0.687799987792969</v>
      </c>
      <c r="DM52" s="0" t="s">
        <v>888</v>
      </c>
      <c r="DP52" s="387" t="n">
        <v>0.751220016479492</v>
      </c>
      <c r="DQ52" s="0" t="s">
        <v>888</v>
      </c>
      <c r="DT52" s="387" t="n">
        <v>0.618310012817383</v>
      </c>
      <c r="DU52" s="0" t="s">
        <v>888</v>
      </c>
      <c r="DW52" s="387" t="n">
        <v>0.296948730945587</v>
      </c>
      <c r="DX52" s="387" t="n">
        <v>0.283217042684555</v>
      </c>
      <c r="DY52" s="387" t="n">
        <v>0.212233379483223</v>
      </c>
      <c r="DZ52" s="387" t="n">
        <v>0.118996478617191</v>
      </c>
      <c r="EA52" s="387" t="n">
        <v>0.0663586631417275</v>
      </c>
      <c r="EB52" s="0" t="s">
        <v>104</v>
      </c>
      <c r="ED52" s="387" t="n">
        <v>0.296947479248047</v>
      </c>
      <c r="EE52" s="387" t="n">
        <v>0.283214509487152</v>
      </c>
      <c r="EF52" s="387" t="n">
        <v>0.21223121881485</v>
      </c>
      <c r="EG52" s="387" t="n">
        <v>0.118995890021324</v>
      </c>
      <c r="EH52" s="387" t="n">
        <v>0.0663547888398171</v>
      </c>
      <c r="EI52" s="0" t="s">
        <v>248</v>
      </c>
      <c r="EK52" s="387"/>
      <c r="EL52" s="0" t="s">
        <v>886</v>
      </c>
      <c r="EO52" s="387" t="n">
        <v>0.0283036287873983</v>
      </c>
      <c r="EP52" s="387" t="n">
        <v>0.0260723140090704</v>
      </c>
      <c r="EQ52" s="387" t="n">
        <v>0.0298250243067741</v>
      </c>
      <c r="ER52" s="387" t="n">
        <v>0.0208765417337418</v>
      </c>
      <c r="ES52" s="387" t="n">
        <v>0.0277114156633616</v>
      </c>
      <c r="ET52" s="0" t="s">
        <v>248</v>
      </c>
      <c r="FE52" s="387" t="n">
        <v>333165</v>
      </c>
      <c r="FF52" s="387" t="n">
        <v>340034</v>
      </c>
      <c r="FG52" s="387" t="n">
        <v>346782</v>
      </c>
      <c r="FH52" s="387" t="n">
        <v>353293</v>
      </c>
      <c r="FI52" s="387" t="n">
        <v>359433</v>
      </c>
      <c r="FJ52" s="387" t="n">
        <v>365114</v>
      </c>
      <c r="FK52" s="387" t="n">
        <v>370263</v>
      </c>
      <c r="FL52" s="387" t="n">
        <v>374965</v>
      </c>
      <c r="FM52" s="387" t="n">
        <v>379421</v>
      </c>
      <c r="FN52" s="387" t="n">
        <v>383906</v>
      </c>
      <c r="FO52" s="387" t="n">
        <v>388646</v>
      </c>
      <c r="FP52" s="387" t="n">
        <v>393688</v>
      </c>
      <c r="FQ52" s="387" t="n">
        <v>398989</v>
      </c>
      <c r="FR52" s="387" t="n">
        <v>404421</v>
      </c>
      <c r="FS52" s="387" t="n">
        <v>409769</v>
      </c>
      <c r="FT52" s="387" t="n">
        <v>414907</v>
      </c>
      <c r="FU52" s="387" t="n">
        <v>419800</v>
      </c>
      <c r="FV52" s="387" t="n">
        <v>424473</v>
      </c>
      <c r="FW52" s="387" t="n">
        <v>428962</v>
      </c>
      <c r="FX52" s="387" t="n">
        <v>433285</v>
      </c>
      <c r="FY52" s="387" t="n">
        <v>437000</v>
      </c>
      <c r="FZ52" s="387" t="n">
        <v>442000</v>
      </c>
      <c r="GA52" s="387" t="n">
        <v>445000</v>
      </c>
      <c r="GB52" s="387" t="n">
        <v>449000</v>
      </c>
      <c r="GC52" s="387" t="n">
        <v>453000</v>
      </c>
      <c r="GD52" s="387" t="n">
        <v>456000</v>
      </c>
      <c r="GE52" s="387" t="n">
        <v>459000</v>
      </c>
      <c r="GF52" s="387" t="n">
        <v>463000</v>
      </c>
      <c r="GG52" s="387" t="n">
        <v>466000</v>
      </c>
      <c r="GH52" s="387" t="n">
        <v>468000</v>
      </c>
      <c r="GI52" s="387" t="n">
        <v>471000</v>
      </c>
      <c r="GJ52" s="387" t="n">
        <v>473000</v>
      </c>
      <c r="GK52" s="387" t="n">
        <v>476000</v>
      </c>
      <c r="GL52" s="387" t="n">
        <v>478000</v>
      </c>
      <c r="GM52" s="387" t="n">
        <v>480000</v>
      </c>
      <c r="GN52" s="387" t="n">
        <v>482000</v>
      </c>
      <c r="GO52" s="387" t="n">
        <v>483000</v>
      </c>
      <c r="GP52" s="387" t="n">
        <v>485000</v>
      </c>
      <c r="GQ52" s="387" t="n">
        <v>486000</v>
      </c>
      <c r="GR52" s="387" t="n">
        <v>488000</v>
      </c>
      <c r="GS52" s="387" t="n">
        <v>489000</v>
      </c>
      <c r="GT52" s="387" t="n">
        <v>490000</v>
      </c>
      <c r="GU52" s="387" t="n">
        <v>491000</v>
      </c>
      <c r="GV52" s="387" t="n">
        <v>491000</v>
      </c>
      <c r="GW52" s="387" t="n">
        <v>492000</v>
      </c>
      <c r="GX52" s="387" t="n">
        <v>492000</v>
      </c>
      <c r="GY52" s="387" t="n">
        <v>493000</v>
      </c>
      <c r="GZ52" s="387" t="n">
        <v>493000</v>
      </c>
      <c r="HA52" s="387" t="n">
        <v>493000</v>
      </c>
      <c r="HB52" s="387" t="n">
        <v>493000</v>
      </c>
      <c r="HC52" s="387" t="n">
        <v>492000</v>
      </c>
      <c r="HG52" s="387" t="n">
        <v>0.0117240082472563</v>
      </c>
      <c r="HH52" s="387" t="n">
        <v>0.011069992557168</v>
      </c>
      <c r="HI52" s="387" t="n">
        <v>0.0105199376121163</v>
      </c>
      <c r="HJ52" s="387" t="n">
        <v>0.0100273732095957</v>
      </c>
      <c r="HK52" s="387" t="n">
        <v>0.0085374852642417</v>
      </c>
      <c r="HL52" s="387" t="n">
        <v>0.0113766873255372</v>
      </c>
      <c r="HM52" s="387" t="n">
        <v>0.00676440028473735</v>
      </c>
      <c r="HN52" s="387" t="n">
        <v>0.00894860550761223</v>
      </c>
      <c r="HO52" s="387" t="n">
        <v>0.0088692381978035</v>
      </c>
      <c r="HP52" s="387" t="n">
        <v>0.00660068402066827</v>
      </c>
      <c r="HQ52" s="387" t="n">
        <v>0.00655740033835173</v>
      </c>
      <c r="HR52" s="387" t="n">
        <v>0.00867684371769428</v>
      </c>
      <c r="HS52" s="387" t="n">
        <v>0.00645858002826572</v>
      </c>
      <c r="HT52" s="387" t="n">
        <v>0.00428266171365976</v>
      </c>
      <c r="HU52" s="387" t="n">
        <v>0.00638979813084006</v>
      </c>
      <c r="HV52" s="387" t="n">
        <v>0.00423729466274381</v>
      </c>
      <c r="HW52" s="387" t="n">
        <v>0.0063224658370018</v>
      </c>
      <c r="HX52" s="387" t="n">
        <v>0.00419287849217653</v>
      </c>
      <c r="HY52" s="387" t="n">
        <v>0.00417537149041891</v>
      </c>
      <c r="HZ52" s="387" t="n">
        <v>0.00415801024064422</v>
      </c>
      <c r="IA52" s="387" t="n">
        <v>0.00207253964617848</v>
      </c>
      <c r="IB52" s="387" t="n">
        <v>0.0041322372853756</v>
      </c>
      <c r="IC52" s="387" t="n">
        <v>0.00205973302945495</v>
      </c>
      <c r="ID52" s="387" t="n">
        <v>0.00410678191110492</v>
      </c>
      <c r="IE52" s="387" t="n">
        <v>0.00204708357341588</v>
      </c>
      <c r="IF52" s="387" t="n">
        <v>0.00204290170222521</v>
      </c>
      <c r="IG52" s="387" t="n">
        <v>0.00203873659484088</v>
      </c>
      <c r="IH52" s="387" t="n">
        <v>0</v>
      </c>
      <c r="II52" s="387" t="n">
        <v>0.00203458871692419</v>
      </c>
      <c r="IJ52" s="387" t="n">
        <v>0</v>
      </c>
      <c r="IK52" s="387" t="n">
        <v>0.00203045760281384</v>
      </c>
      <c r="IL52" s="387" t="n">
        <v>0</v>
      </c>
      <c r="IM52" s="387" t="n">
        <v>0</v>
      </c>
      <c r="IN52" s="387" t="n">
        <v>0</v>
      </c>
      <c r="IO52" s="387" t="n">
        <v>-0.00203045760281384</v>
      </c>
      <c r="IP52" s="0" t="s">
        <v>889</v>
      </c>
      <c r="IU52" s="0" t="s">
        <v>889</v>
      </c>
      <c r="IV52" s="387" t="n">
        <v>0.520175265235687</v>
      </c>
      <c r="IW52" s="387" t="n">
        <v>0.520201719427048</v>
      </c>
      <c r="IX52" s="387" t="n">
        <v>0.519995005665742</v>
      </c>
      <c r="IY52" s="387" t="n">
        <v>0.519638194703469</v>
      </c>
      <c r="IZ52" s="387" t="n">
        <v>0.51923396477235</v>
      </c>
      <c r="JA52" s="387" t="n">
        <v>0.518847589506335</v>
      </c>
      <c r="JB52" s="387" t="n">
        <v>0.518530933205294</v>
      </c>
      <c r="JC52" s="387" t="n">
        <v>0.518266659781918</v>
      </c>
      <c r="JD52" s="387" t="n">
        <v>0.518018830328896</v>
      </c>
      <c r="JE52" s="387" t="n">
        <v>0.517785085927199</v>
      </c>
      <c r="JF52" s="387" t="n">
        <v>0.517521515535466</v>
      </c>
      <c r="JG52" s="387" t="n">
        <v>0.517249409639472</v>
      </c>
      <c r="JH52" s="387" t="n">
        <v>0.51697421441295</v>
      </c>
      <c r="JI52" s="387" t="n">
        <v>0.516705044377808</v>
      </c>
      <c r="JJ52" s="387" t="n">
        <v>0.516417139245696</v>
      </c>
      <c r="JK52" s="387" t="n">
        <v>0.51614163448248</v>
      </c>
      <c r="JL52" s="387" t="n">
        <v>0.515855549125379</v>
      </c>
      <c r="JM52" s="387" t="n">
        <v>0.515574294217544</v>
      </c>
      <c r="JN52" s="387" t="n">
        <v>0.515294934886679</v>
      </c>
      <c r="JO52" s="387" t="n">
        <v>0.515015825323435</v>
      </c>
      <c r="JP52" s="387" t="n">
        <v>0.514732804463429</v>
      </c>
      <c r="JQ52" s="387" t="n">
        <v>0.51445348534175</v>
      </c>
      <c r="JR52" s="387" t="n">
        <v>0.514173379323711</v>
      </c>
      <c r="JS52" s="387" t="n">
        <v>0.513900109983862</v>
      </c>
      <c r="JT52" s="387" t="n">
        <v>0.513627509278435</v>
      </c>
      <c r="JU52" s="387" t="n">
        <v>0.513365942673843</v>
      </c>
      <c r="JV52" s="387" t="n">
        <v>0.513104355051766</v>
      </c>
      <c r="JW52" s="387" t="n">
        <v>0.512843976863722</v>
      </c>
      <c r="JX52" s="387" t="n">
        <v>0.512588196746667</v>
      </c>
      <c r="JY52" s="387" t="n">
        <v>0.512340584688812</v>
      </c>
      <c r="JZ52" s="387" t="n">
        <v>0.512102342886853</v>
      </c>
      <c r="KA52" s="387" t="n">
        <v>0.511861750927587</v>
      </c>
      <c r="KB52" s="387" t="n">
        <v>0.511637958147585</v>
      </c>
      <c r="KC52" s="387" t="n">
        <v>0.511413672057302</v>
      </c>
      <c r="KD52" s="387" t="n">
        <v>0.51120375406948</v>
      </c>
      <c r="KE52" s="387" t="n">
        <v>0.51100040415036</v>
      </c>
      <c r="KH52" s="0" t="s">
        <v>889</v>
      </c>
      <c r="KI52" s="387" t="n">
        <v>0.71837306022644</v>
      </c>
      <c r="KJ52" s="387" t="n">
        <v>0.718158662319183</v>
      </c>
      <c r="KK52" s="387" t="n">
        <v>0.719362616539002</v>
      </c>
      <c r="KL52" s="387" t="n">
        <v>0.721003234386444</v>
      </c>
      <c r="KM52" s="387" t="n">
        <v>0.721746683120728</v>
      </c>
      <c r="KN52" s="387" t="n">
        <v>0.72082382440567</v>
      </c>
      <c r="KO52" s="387" t="n">
        <v>0.719457030296326</v>
      </c>
      <c r="KP52" s="387" t="n">
        <v>0.719101130962372</v>
      </c>
      <c r="KQ52" s="387" t="n">
        <v>0.717149198055267</v>
      </c>
      <c r="KR52" s="387" t="n">
        <v>0.713024258613586</v>
      </c>
      <c r="KS52" s="387" t="n">
        <v>0.712719321250916</v>
      </c>
      <c r="KT52" s="387" t="n">
        <v>0.7124183177948</v>
      </c>
      <c r="KU52" s="387" t="n">
        <v>0.71058315038681</v>
      </c>
      <c r="KV52" s="387" t="n">
        <v>0.710300445556641</v>
      </c>
      <c r="KW52" s="387" t="n">
        <v>0.711538434028626</v>
      </c>
      <c r="KX52" s="387" t="n">
        <v>0.709129512310028</v>
      </c>
      <c r="KY52" s="387" t="n">
        <v>0.70824521780014</v>
      </c>
      <c r="KZ52" s="387" t="n">
        <v>0.705882370471954</v>
      </c>
      <c r="LA52" s="387" t="n">
        <v>0.702928841114044</v>
      </c>
      <c r="LB52" s="387" t="n">
        <v>0.699999988079071</v>
      </c>
      <c r="LC52" s="387" t="n">
        <v>0.695020735263825</v>
      </c>
      <c r="LD52" s="387" t="n">
        <v>0.693581759929657</v>
      </c>
      <c r="LE52" s="387" t="n">
        <v>0.68865978717804</v>
      </c>
      <c r="LF52" s="387" t="n">
        <v>0.687242805957794</v>
      </c>
      <c r="LG52" s="387" t="n">
        <v>0.6823770403862</v>
      </c>
      <c r="LH52" s="387" t="n">
        <v>0.676891624927521</v>
      </c>
      <c r="LI52" s="387" t="n">
        <v>0.673469364643097</v>
      </c>
      <c r="LJ52" s="387" t="n">
        <v>0.66802442073822</v>
      </c>
      <c r="LK52" s="387" t="n">
        <v>0.66598778963089</v>
      </c>
      <c r="LL52" s="387" t="n">
        <v>0.660569131374359</v>
      </c>
      <c r="LM52" s="387" t="n">
        <v>0.656504094600678</v>
      </c>
      <c r="LN52" s="387" t="n">
        <v>0.651115596294403</v>
      </c>
      <c r="LO52" s="387" t="n">
        <v>0.645030438899994</v>
      </c>
      <c r="LP52" s="387" t="n">
        <v>0.640973627567291</v>
      </c>
      <c r="LQ52" s="387" t="n">
        <v>0.634888410568237</v>
      </c>
      <c r="LR52" s="387" t="n">
        <v>0.632113814353943</v>
      </c>
      <c r="LT52" s="0" t="s">
        <v>889</v>
      </c>
      <c r="LU52" s="387" t="n">
        <v>0.688751935958862</v>
      </c>
      <c r="LV52" s="387" t="n">
        <v>0.686586499214172</v>
      </c>
      <c r="LW52" s="387" t="n">
        <v>0.685751497745514</v>
      </c>
      <c r="LX52" s="387" t="n">
        <v>0.685352087020874</v>
      </c>
      <c r="LY52" s="387" t="n">
        <v>0.6841801404953</v>
      </c>
      <c r="LZ52" s="387" t="n">
        <v>0.681464552879334</v>
      </c>
      <c r="MA52" s="387" t="n">
        <v>0.678733050823212</v>
      </c>
      <c r="MB52" s="387" t="n">
        <v>0.676853954792023</v>
      </c>
      <c r="MC52" s="387" t="n">
        <v>0.673942089080811</v>
      </c>
      <c r="MD52" s="387" t="n">
        <v>0.669315695762634</v>
      </c>
      <c r="ME52" s="387" t="n">
        <v>0.666666686534882</v>
      </c>
      <c r="MF52" s="387" t="n">
        <v>0.664488017559052</v>
      </c>
      <c r="MG52" s="387" t="n">
        <v>0.66090714931488</v>
      </c>
      <c r="MH52" s="387" t="n">
        <v>0.658798277378082</v>
      </c>
      <c r="MI52" s="387" t="n">
        <v>0.660256385803223</v>
      </c>
      <c r="MJ52" s="387" t="n">
        <v>0.653927803039551</v>
      </c>
      <c r="MK52" s="387" t="n">
        <v>0.653276979923248</v>
      </c>
      <c r="ML52" s="387" t="n">
        <v>0.647058844566345</v>
      </c>
      <c r="MM52" s="387" t="n">
        <v>0.644351482391357</v>
      </c>
      <c r="MN52" s="387" t="n">
        <v>0.641666650772095</v>
      </c>
      <c r="MO52" s="387" t="n">
        <v>0.632780075073242</v>
      </c>
      <c r="MP52" s="387" t="n">
        <v>0.631469964981079</v>
      </c>
      <c r="MQ52" s="387" t="n">
        <v>0.626804113388062</v>
      </c>
      <c r="MR52" s="387" t="n">
        <v>0.62345677614212</v>
      </c>
      <c r="MS52" s="387" t="n">
        <v>0.618852436542511</v>
      </c>
      <c r="MT52" s="387" t="n">
        <v>0.611451923847199</v>
      </c>
      <c r="MU52" s="387" t="n">
        <v>0.606122434139252</v>
      </c>
      <c r="MV52" s="387" t="n">
        <v>0.600814640522003</v>
      </c>
      <c r="MW52" s="387" t="n">
        <v>0.596741318702698</v>
      </c>
      <c r="MX52" s="387" t="n">
        <v>0.591463387012482</v>
      </c>
      <c r="MY52" s="387" t="n">
        <v>0.5873983502388</v>
      </c>
      <c r="MZ52" s="387" t="n">
        <v>0.582150101661682</v>
      </c>
      <c r="NA52" s="387" t="n">
        <v>0.576064884662628</v>
      </c>
      <c r="NB52" s="387" t="n">
        <v>0.57200813293457</v>
      </c>
      <c r="NC52" s="387" t="n">
        <v>0.565922915935516</v>
      </c>
      <c r="ND52" s="387" t="n">
        <v>0.56300812959671</v>
      </c>
      <c r="NG52" s="0" t="s">
        <v>889</v>
      </c>
      <c r="NH52" s="387" t="n">
        <v>0.633182883262634</v>
      </c>
      <c r="NI52" s="387" t="n">
        <v>0.63430917263031</v>
      </c>
      <c r="NJ52" s="387" t="n">
        <v>0.636912107467651</v>
      </c>
      <c r="NK52" s="387" t="n">
        <v>0.640084683895111</v>
      </c>
      <c r="NL52" s="387" t="n">
        <v>0.642583966255188</v>
      </c>
      <c r="NM52" s="387" t="n">
        <v>0.645308911800385</v>
      </c>
      <c r="NN52" s="387" t="n">
        <v>0.644796371459961</v>
      </c>
      <c r="NO52" s="387" t="n">
        <v>0.644943833351135</v>
      </c>
      <c r="NP52" s="387" t="n">
        <v>0.648106932640076</v>
      </c>
      <c r="NQ52" s="387" t="n">
        <v>0.644591629505158</v>
      </c>
      <c r="NR52" s="387" t="n">
        <v>0.64473682641983</v>
      </c>
      <c r="NS52" s="387" t="n">
        <v>0.644880175590515</v>
      </c>
      <c r="NT52" s="387" t="n">
        <v>0.639308869838715</v>
      </c>
      <c r="NU52" s="387" t="n">
        <v>0.639485001564026</v>
      </c>
      <c r="NV52" s="387" t="n">
        <v>0.636752128601074</v>
      </c>
      <c r="NW52" s="387" t="n">
        <v>0.634819507598877</v>
      </c>
      <c r="NX52" s="387" t="n">
        <v>0.634249448776245</v>
      </c>
      <c r="NY52" s="387" t="n">
        <v>0.636554598808289</v>
      </c>
      <c r="NZ52" s="387" t="n">
        <v>0.633891224861145</v>
      </c>
      <c r="OA52" s="387" t="n">
        <v>0.631250023841858</v>
      </c>
      <c r="OB52" s="387" t="n">
        <v>0.630705416202545</v>
      </c>
      <c r="OC52" s="387" t="n">
        <v>0.629399597644806</v>
      </c>
      <c r="OD52" s="387" t="n">
        <v>0.624742269515991</v>
      </c>
      <c r="OE52" s="387" t="n">
        <v>0.625514388084412</v>
      </c>
      <c r="OF52" s="387" t="n">
        <v>0.620901644229889</v>
      </c>
      <c r="OG52" s="387" t="n">
        <v>0.61758691072464</v>
      </c>
      <c r="OH52" s="387" t="n">
        <v>0.614285707473755</v>
      </c>
      <c r="OI52" s="387" t="n">
        <v>0.608961284160614</v>
      </c>
      <c r="OJ52" s="387" t="n">
        <v>0.606924653053284</v>
      </c>
      <c r="OK52" s="387" t="n">
        <v>0.603658556938171</v>
      </c>
      <c r="OL52" s="387" t="n">
        <v>0.601626038551331</v>
      </c>
      <c r="OM52" s="387" t="n">
        <v>0.596348881721497</v>
      </c>
      <c r="ON52" s="387" t="n">
        <v>0.590263664722443</v>
      </c>
      <c r="OO52" s="387" t="n">
        <v>0.586206912994385</v>
      </c>
      <c r="OP52" s="387" t="n">
        <v>0.580121695995331</v>
      </c>
      <c r="OQ52" s="387" t="n">
        <v>0.579268276691437</v>
      </c>
      <c r="OT52" s="387" t="n">
        <v>0.699820022583008</v>
      </c>
      <c r="OU52" s="387" t="n">
        <v>0.696920013427734</v>
      </c>
      <c r="OV52" s="387" t="n">
        <v>0.695530014038086</v>
      </c>
      <c r="OW52" s="387" t="n">
        <v>0.695619964599609</v>
      </c>
      <c r="OX52" s="387" t="n">
        <v>0.696549987792969</v>
      </c>
      <c r="OY52" s="387" t="n">
        <v>0.694440002441406</v>
      </c>
      <c r="OZ52" s="387" t="n">
        <v>0.692649993896484</v>
      </c>
      <c r="PA52" s="387" t="n">
        <v>0.691780014038086</v>
      </c>
      <c r="PB52" s="387" t="n">
        <v>0.691910018920898</v>
      </c>
      <c r="PC52" s="387" t="n">
        <v>0.692610015869141</v>
      </c>
      <c r="PD52" s="387" t="n">
        <v>0.693199996948242</v>
      </c>
      <c r="PE52" s="387" t="n">
        <v>0.693140029907227</v>
      </c>
      <c r="PF52" s="387" t="n">
        <v>0.692649993896484</v>
      </c>
      <c r="PG52" s="387" t="n">
        <v>0.692129974365234</v>
      </c>
      <c r="PH52" s="387" t="n">
        <v>0.691780014038086</v>
      </c>
      <c r="PI52" s="387" t="n">
        <v>0.691549987792969</v>
      </c>
      <c r="PJ52" s="387" t="n">
        <v>0.691340026855469</v>
      </c>
      <c r="PK52" s="387" t="n">
        <v>0.687990036010742</v>
      </c>
      <c r="PL52" s="387" t="n">
        <v>0.687799987792969</v>
      </c>
      <c r="PQ52" s="387" t="n">
        <v>-0.000276275037322193</v>
      </c>
      <c r="PZ52" s="387"/>
      <c r="QA52" s="387"/>
      <c r="QB52" s="0" t="s">
        <v>886</v>
      </c>
      <c r="QD52" s="387"/>
      <c r="QE52" s="387"/>
      <c r="QF52" s="0" t="s">
        <v>886</v>
      </c>
      <c r="QH52" s="387"/>
      <c r="QI52" s="387"/>
      <c r="QJ52" s="0" t="s">
        <v>886</v>
      </c>
      <c r="QL52" s="387"/>
      <c r="QM52" s="387"/>
      <c r="QN52" s="0" t="s">
        <v>886</v>
      </c>
      <c r="QP52" s="387"/>
      <c r="QQ52" s="387"/>
      <c r="QR52" s="0" t="s">
        <v>886</v>
      </c>
      <c r="QT52" s="0" t="s">
        <v>104</v>
      </c>
      <c r="QU52" s="387" t="n">
        <v>0.272885829210281</v>
      </c>
      <c r="QV52" s="387" t="n">
        <v>0.305605709552765</v>
      </c>
      <c r="QW52" s="387" t="n">
        <v>0.35293447971344</v>
      </c>
      <c r="QX52" s="387" t="n">
        <v>0.361758589744568</v>
      </c>
      <c r="QY52" s="387" t="n">
        <v>0.39322155714035</v>
      </c>
      <c r="RB52" s="387" t="n">
        <v>0.237783163785934</v>
      </c>
      <c r="RC52" s="387" t="n">
        <v>0.265574365854263</v>
      </c>
      <c r="RD52" s="387" t="n">
        <v>0.332326352596283</v>
      </c>
      <c r="RE52" s="387" t="n">
        <v>0.366759181022644</v>
      </c>
      <c r="RF52" s="387" t="n">
        <v>0.385070264339447</v>
      </c>
      <c r="RG52" s="0" t="s">
        <v>248</v>
      </c>
      <c r="RJ52" s="387" t="n">
        <v>0.009257597848773</v>
      </c>
      <c r="RK52" s="387" t="n">
        <v>0.00388926221057773</v>
      </c>
      <c r="RL52" s="387" t="n">
        <v>0.00472797732800245</v>
      </c>
      <c r="RM52" s="387" t="n">
        <v>0.00453182868659496</v>
      </c>
      <c r="RN52" s="387" t="n">
        <v>0.0379615128040314</v>
      </c>
      <c r="RO52" s="0" t="s">
        <v>104</v>
      </c>
      <c r="RR52" s="387" t="n">
        <v>0.009257597848773</v>
      </c>
      <c r="RS52" s="387" t="n">
        <v>0.00388926384039223</v>
      </c>
      <c r="RT52" s="387" t="n">
        <v>0.00472797360271215</v>
      </c>
      <c r="RU52" s="387" t="n">
        <v>0.00453184777870774</v>
      </c>
      <c r="RV52" s="387" t="n">
        <v>0.0379613600671291</v>
      </c>
      <c r="RW52" s="0" t="s">
        <v>248</v>
      </c>
      <c r="SA52" s="387" t="n">
        <v>-0.00490221800282598</v>
      </c>
      <c r="SB52" s="387" t="n">
        <v>-0.00852473266422749</v>
      </c>
      <c r="SC52" s="387" t="n">
        <v>-0.00730602350085974</v>
      </c>
      <c r="SD52" s="387" t="n">
        <v>-0.00649698777124286</v>
      </c>
      <c r="SE52" s="387" t="n">
        <v>0.0285921338945627</v>
      </c>
      <c r="SF52" s="0" t="s">
        <v>104</v>
      </c>
      <c r="SJ52" s="387" t="n">
        <v>-0.00493512023240328</v>
      </c>
      <c r="SK52" s="387" t="n">
        <v>-0.0085685970261693</v>
      </c>
      <c r="SL52" s="387" t="n">
        <v>-0.00737182376906276</v>
      </c>
      <c r="SM52" s="387" t="n">
        <v>-0.00662857666611671</v>
      </c>
      <c r="SN52" s="387" t="n">
        <v>0.0279339887201786</v>
      </c>
      <c r="SO52" s="0" t="s">
        <v>248</v>
      </c>
      <c r="SQ52" s="387" t="n">
        <v>32230</v>
      </c>
      <c r="SR52" s="0" t="s">
        <v>248</v>
      </c>
      <c r="ST52" s="387" t="n">
        <v>30666.849609375</v>
      </c>
      <c r="SU52" s="0" t="s">
        <v>104</v>
      </c>
      <c r="SW52" s="387" t="n">
        <v>32327.4055290563</v>
      </c>
      <c r="SX52" s="0" t="s">
        <v>248</v>
      </c>
      <c r="TA52" s="387" t="n">
        <v>0.576267719268799</v>
      </c>
      <c r="TB52" s="387" t="n">
        <v>0.588822722434998</v>
      </c>
      <c r="TC52" s="387" t="n">
        <v>0.565167844295502</v>
      </c>
      <c r="TD52" s="387" t="n">
        <v>0.480755060911179</v>
      </c>
      <c r="TE52" s="387" t="n">
        <v>0.459580212831497</v>
      </c>
      <c r="TF52" s="0" t="s">
        <v>104</v>
      </c>
      <c r="TJ52" s="387" t="n">
        <v>0.540425717830658</v>
      </c>
      <c r="TK52" s="387" t="n">
        <v>0.548788905143738</v>
      </c>
      <c r="TL52" s="387" t="n">
        <v>0.544557571411133</v>
      </c>
      <c r="TM52" s="387" t="n">
        <v>0.485755085945129</v>
      </c>
      <c r="TN52" s="387" t="n">
        <v>0.451425045728683</v>
      </c>
      <c r="TO52" s="0" t="s">
        <v>248</v>
      </c>
      <c r="TP52" s="386"/>
      <c r="TQ52" s="386"/>
    </row>
    <row r="53" customFormat="false" ht="15.75" hidden="false" customHeight="false" outlineLevel="0" collapsed="false">
      <c r="A53" s="0" t="s">
        <v>890</v>
      </c>
      <c r="B53" s="18" t="s">
        <v>951</v>
      </c>
      <c r="C53" s="0" t="s">
        <v>952</v>
      </c>
      <c r="D53" s="387" t="n">
        <v>0.0451694093644619</v>
      </c>
      <c r="E53" s="0" t="s">
        <v>102</v>
      </c>
      <c r="F53" s="387" t="n">
        <v>0.0556825585663319</v>
      </c>
      <c r="G53" s="0" t="s">
        <v>316</v>
      </c>
      <c r="H53" s="387" t="n">
        <v>0.0518465116620064</v>
      </c>
      <c r="I53" s="0" t="s">
        <v>317</v>
      </c>
      <c r="J53" s="0" t="s">
        <v>102</v>
      </c>
      <c r="K53" s="387" t="n">
        <v>0.473634034395218</v>
      </c>
      <c r="L53" s="387"/>
      <c r="M53" s="0" t="s">
        <v>885</v>
      </c>
      <c r="N53" s="387"/>
      <c r="O53" s="0" t="s">
        <v>885</v>
      </c>
      <c r="P53" s="387" t="n">
        <v>0.486813217401505</v>
      </c>
      <c r="Q53" s="0" t="s">
        <v>102</v>
      </c>
      <c r="R53" s="387" t="n">
        <v>0.473634034395218</v>
      </c>
      <c r="S53" s="0" t="s">
        <v>102</v>
      </c>
      <c r="U53" s="0" t="s">
        <v>316</v>
      </c>
      <c r="V53" s="387" t="n">
        <v>0.533793687820435</v>
      </c>
      <c r="W53" s="387" t="n">
        <v>0.580647945404053</v>
      </c>
      <c r="X53" s="0" t="s">
        <v>316</v>
      </c>
      <c r="Y53" s="387" t="n">
        <v>0.533793687820435</v>
      </c>
      <c r="Z53" s="0" t="s">
        <v>316</v>
      </c>
      <c r="AA53" s="387" t="n">
        <v>0.546479523181915</v>
      </c>
      <c r="AB53" s="0" t="s">
        <v>316</v>
      </c>
      <c r="AC53" s="387" t="n">
        <v>0.534799695014954</v>
      </c>
      <c r="AD53" s="0" t="s">
        <v>316</v>
      </c>
      <c r="AF53" s="0" t="s">
        <v>317</v>
      </c>
      <c r="AG53" s="387" t="n">
        <v>0.532521724700928</v>
      </c>
      <c r="AH53" s="387" t="n">
        <v>0.550750732421875</v>
      </c>
      <c r="AI53" s="0" t="s">
        <v>317</v>
      </c>
      <c r="AJ53" s="387" t="n">
        <v>0.532521724700928</v>
      </c>
      <c r="AK53" s="0" t="s">
        <v>317</v>
      </c>
      <c r="AL53" s="387" t="n">
        <v>0.547522127628326</v>
      </c>
      <c r="AM53" s="0" t="s">
        <v>317</v>
      </c>
      <c r="AN53" s="387" t="n">
        <v>0.55869722366333</v>
      </c>
      <c r="AO53" s="0" t="s">
        <v>317</v>
      </c>
      <c r="AP53" s="0"/>
      <c r="AQ53" s="0" t="s">
        <v>102</v>
      </c>
      <c r="AR53" s="387" t="n">
        <v>2.61916756629944</v>
      </c>
      <c r="AS53" s="0" t="s">
        <v>318</v>
      </c>
      <c r="AT53" s="387" t="n">
        <v>2.72510528564453</v>
      </c>
      <c r="AU53" s="0" t="s">
        <v>317</v>
      </c>
      <c r="AV53" s="387" t="n">
        <v>2.86950135231018</v>
      </c>
      <c r="AW53" s="0"/>
      <c r="AX53" s="387" t="n">
        <v>2.75297570228577</v>
      </c>
      <c r="AY53" s="0" t="s">
        <v>104</v>
      </c>
      <c r="AZ53" s="0"/>
      <c r="BA53" s="0" t="s">
        <v>102</v>
      </c>
      <c r="BB53" s="387" t="n">
        <v>0.00355425872839987</v>
      </c>
      <c r="BC53" s="387" t="n">
        <v>0.00346880382858217</v>
      </c>
      <c r="BD53" s="387" t="n">
        <v>0.00312529969960451</v>
      </c>
      <c r="BE53" s="387" t="n">
        <v>0.00217745755799115</v>
      </c>
      <c r="BF53" s="387" t="n">
        <v>0.00217747059650719</v>
      </c>
      <c r="BH53" s="0" t="s">
        <v>318</v>
      </c>
      <c r="BI53" s="387" t="n">
        <v>0.00541816791519523</v>
      </c>
      <c r="BJ53" s="387" t="n">
        <v>0.00537841254845262</v>
      </c>
      <c r="BK53" s="387" t="n">
        <v>0.00509345531463623</v>
      </c>
      <c r="BL53" s="387" t="n">
        <v>0.0041358657181263</v>
      </c>
      <c r="BM53" s="387" t="n">
        <v>0.00365708954632282</v>
      </c>
      <c r="BO53" s="0" t="s">
        <v>317</v>
      </c>
      <c r="BP53" s="387" t="n">
        <v>0.00513610756024718</v>
      </c>
      <c r="BQ53" s="387" t="n">
        <v>0.00493384571745992</v>
      </c>
      <c r="BR53" s="387" t="n">
        <v>0.00437524961307645</v>
      </c>
      <c r="BS53" s="387" t="n">
        <v>0.00365703436546028</v>
      </c>
      <c r="BT53" s="387" t="n">
        <v>0.0036570611409843</v>
      </c>
      <c r="BV53" s="387" t="n">
        <v>9.3547420501709</v>
      </c>
      <c r="BW53" s="387" t="n">
        <v>9.76190662384033</v>
      </c>
      <c r="BX53" s="387" t="n">
        <v>10.1992835998535</v>
      </c>
      <c r="BY53" s="387" t="n">
        <v>10.6442136764526</v>
      </c>
      <c r="BZ53" s="387" t="n">
        <v>10.9483203887939</v>
      </c>
      <c r="CA53" s="0" t="s">
        <v>316</v>
      </c>
      <c r="CC53" s="387" t="n">
        <v>9.59904098510742</v>
      </c>
      <c r="CD53" s="387" t="n">
        <v>10.0213117599487</v>
      </c>
      <c r="CE53" s="387" t="n">
        <v>10.4662418365479</v>
      </c>
      <c r="CF53" s="387" t="n">
        <v>10.8407602310181</v>
      </c>
      <c r="CG53" s="387" t="n">
        <v>11.1096601486206</v>
      </c>
      <c r="CH53" s="0" t="s">
        <v>317</v>
      </c>
      <c r="CK53" s="387" t="n">
        <v>11.8000001907349</v>
      </c>
      <c r="CL53" s="0" t="s">
        <v>887</v>
      </c>
      <c r="CO53" s="0" t="s">
        <v>102</v>
      </c>
      <c r="CP53" s="387" t="n">
        <v>-0.00989228766411543</v>
      </c>
      <c r="CQ53" s="387" t="n">
        <v>0.00254492042586207</v>
      </c>
      <c r="CR53" s="387" t="n">
        <v>0.00508697843179107</v>
      </c>
      <c r="CS53" s="387" t="n">
        <v>-0.0112747298553586</v>
      </c>
      <c r="CT53" s="387" t="n">
        <v>0.00706366449594498</v>
      </c>
      <c r="CV53" s="0" t="s">
        <v>318</v>
      </c>
      <c r="CW53" s="387" t="n">
        <v>-0.0140012307092547</v>
      </c>
      <c r="CX53" s="387" t="n">
        <v>-0.0057765138335526</v>
      </c>
      <c r="CY53" s="387" t="n">
        <v>-0.0109629211947322</v>
      </c>
      <c r="CZ53" s="387" t="n">
        <v>-0.00343457772396505</v>
      </c>
      <c r="DA53" s="387" t="n">
        <v>-0.00536651164293289</v>
      </c>
      <c r="DC53" s="0" t="s">
        <v>317</v>
      </c>
      <c r="DD53" s="387" t="n">
        <v>-0.000256789237027988</v>
      </c>
      <c r="DE53" s="387" t="n">
        <v>0.000615684199146926</v>
      </c>
      <c r="DF53" s="387" t="n">
        <v>0.00124088616576046</v>
      </c>
      <c r="DG53" s="387" t="n">
        <v>0.0118193542584777</v>
      </c>
      <c r="DH53" s="387" t="n">
        <v>0.0264744553714991</v>
      </c>
      <c r="DL53" s="387" t="n">
        <v>0.717919998168945</v>
      </c>
      <c r="DM53" s="0" t="s">
        <v>888</v>
      </c>
      <c r="DP53" s="387" t="n">
        <v>0.76072998046875</v>
      </c>
      <c r="DQ53" s="0" t="s">
        <v>888</v>
      </c>
      <c r="DT53" s="387" t="n">
        <v>0.67390998840332</v>
      </c>
      <c r="DU53" s="0" t="s">
        <v>888</v>
      </c>
      <c r="DW53" s="387" t="n">
        <v>-0.04784270003438</v>
      </c>
      <c r="DX53" s="387" t="n">
        <v>-0.0476881824433804</v>
      </c>
      <c r="DY53" s="387" t="n">
        <v>0.0124849891290069</v>
      </c>
      <c r="DZ53" s="387" t="n">
        <v>0.0244413632899523</v>
      </c>
      <c r="EA53" s="387" t="n">
        <v>0.0404180064797401</v>
      </c>
      <c r="EB53" s="0" t="s">
        <v>104</v>
      </c>
      <c r="ED53" s="387" t="n">
        <v>-0.0458967089653015</v>
      </c>
      <c r="EE53" s="387" t="n">
        <v>-0.0450934134423733</v>
      </c>
      <c r="EF53" s="387" t="n">
        <v>0.0163713004440069</v>
      </c>
      <c r="EG53" s="387" t="n">
        <v>0.0325119644403458</v>
      </c>
      <c r="EH53" s="387" t="n">
        <v>0.0399915017187595</v>
      </c>
      <c r="EI53" s="0" t="s">
        <v>248</v>
      </c>
      <c r="EK53" s="387" t="n">
        <v>0.590754091739655</v>
      </c>
      <c r="EL53" s="0" t="s">
        <v>248</v>
      </c>
      <c r="EO53" s="387" t="n">
        <v>0.0826954022049904</v>
      </c>
      <c r="EP53" s="387" t="n">
        <v>0.0832804217934609</v>
      </c>
      <c r="EQ53" s="387" t="n">
        <v>0.0306446086615324</v>
      </c>
      <c r="ER53" s="387" t="n">
        <v>0.0290261786431074</v>
      </c>
      <c r="ES53" s="387" t="n">
        <v>0.021938243880868</v>
      </c>
      <c r="ET53" s="0" t="s">
        <v>248</v>
      </c>
      <c r="FE53" s="387" t="n">
        <v>8170172</v>
      </c>
      <c r="FF53" s="387" t="n">
        <v>8009142</v>
      </c>
      <c r="FG53" s="387" t="n">
        <v>7837161</v>
      </c>
      <c r="FH53" s="387" t="n">
        <v>7775327</v>
      </c>
      <c r="FI53" s="387" t="n">
        <v>7716860</v>
      </c>
      <c r="FJ53" s="387" t="n">
        <v>7658972</v>
      </c>
      <c r="FK53" s="387" t="n">
        <v>7601022</v>
      </c>
      <c r="FL53" s="387" t="n">
        <v>7545338</v>
      </c>
      <c r="FM53" s="387" t="n">
        <v>7492561</v>
      </c>
      <c r="FN53" s="387" t="n">
        <v>7444443</v>
      </c>
      <c r="FO53" s="387" t="n">
        <v>7395599</v>
      </c>
      <c r="FP53" s="387" t="n">
        <v>7348328</v>
      </c>
      <c r="FQ53" s="387" t="n">
        <v>7305888</v>
      </c>
      <c r="FR53" s="387" t="n">
        <v>7265115</v>
      </c>
      <c r="FS53" s="387" t="n">
        <v>7223938</v>
      </c>
      <c r="FT53" s="387" t="n">
        <v>7177991</v>
      </c>
      <c r="FU53" s="387" t="n">
        <v>7127822</v>
      </c>
      <c r="FV53" s="387" t="n">
        <v>7075947</v>
      </c>
      <c r="FW53" s="387" t="n">
        <v>7025037</v>
      </c>
      <c r="FX53" s="387" t="n">
        <v>6975761</v>
      </c>
      <c r="FY53" s="387" t="n">
        <v>6923000</v>
      </c>
      <c r="FZ53" s="387" t="n">
        <v>6871000</v>
      </c>
      <c r="GA53" s="387" t="n">
        <v>6819000</v>
      </c>
      <c r="GB53" s="387" t="n">
        <v>6767000</v>
      </c>
      <c r="GC53" s="387" t="n">
        <v>6714000</v>
      </c>
      <c r="GD53" s="387" t="n">
        <v>6660000</v>
      </c>
      <c r="GE53" s="387" t="n">
        <v>6605000</v>
      </c>
      <c r="GF53" s="387" t="n">
        <v>6549000</v>
      </c>
      <c r="GG53" s="387" t="n">
        <v>6493000</v>
      </c>
      <c r="GH53" s="387" t="n">
        <v>6437000</v>
      </c>
      <c r="GI53" s="387" t="n">
        <v>6380000</v>
      </c>
      <c r="GJ53" s="387" t="n">
        <v>6323000</v>
      </c>
      <c r="GK53" s="387" t="n">
        <v>6267000</v>
      </c>
      <c r="GL53" s="387" t="n">
        <v>6211000</v>
      </c>
      <c r="GM53" s="387" t="n">
        <v>6155000</v>
      </c>
      <c r="GN53" s="387" t="n">
        <v>6100000</v>
      </c>
      <c r="GO53" s="387" t="n">
        <v>6046000</v>
      </c>
      <c r="GP53" s="387" t="n">
        <v>5993000</v>
      </c>
      <c r="GQ53" s="387" t="n">
        <v>5940000</v>
      </c>
      <c r="GR53" s="387" t="n">
        <v>5888000</v>
      </c>
      <c r="GS53" s="387" t="n">
        <v>5837000</v>
      </c>
      <c r="GT53" s="387" t="n">
        <v>5787000</v>
      </c>
      <c r="GU53" s="387" t="n">
        <v>5738000</v>
      </c>
      <c r="GV53" s="387" t="n">
        <v>5690000</v>
      </c>
      <c r="GW53" s="387" t="n">
        <v>5642000</v>
      </c>
      <c r="GX53" s="387" t="n">
        <v>5594000</v>
      </c>
      <c r="GY53" s="387" t="n">
        <v>5548000</v>
      </c>
      <c r="GZ53" s="387" t="n">
        <v>5501000</v>
      </c>
      <c r="HA53" s="387" t="n">
        <v>5455000</v>
      </c>
      <c r="HB53" s="387" t="n">
        <v>5409000</v>
      </c>
      <c r="HC53" s="387" t="n">
        <v>5362000</v>
      </c>
      <c r="HG53" s="387" t="n">
        <v>-0.00701382104307413</v>
      </c>
      <c r="HH53" s="387" t="n">
        <v>-0.00730443187057972</v>
      </c>
      <c r="HI53" s="387" t="n">
        <v>-0.00722080422565341</v>
      </c>
      <c r="HJ53" s="387" t="n">
        <v>-0.0070390566252172</v>
      </c>
      <c r="HK53" s="387" t="n">
        <v>-0.00759222405031323</v>
      </c>
      <c r="HL53" s="387" t="n">
        <v>-0.00753954565152526</v>
      </c>
      <c r="HM53" s="387" t="n">
        <v>-0.0075968224555254</v>
      </c>
      <c r="HN53" s="387" t="n">
        <v>-0.00765497609972954</v>
      </c>
      <c r="HO53" s="387" t="n">
        <v>-0.00786295905709267</v>
      </c>
      <c r="HP53" s="387" t="n">
        <v>-0.0080754142254591</v>
      </c>
      <c r="HQ53" s="387" t="n">
        <v>-0.00829254649579525</v>
      </c>
      <c r="HR53" s="387" t="n">
        <v>-0.00851457193493843</v>
      </c>
      <c r="HS53" s="387" t="n">
        <v>-0.00858769286423922</v>
      </c>
      <c r="HT53" s="387" t="n">
        <v>-0.00866208039224148</v>
      </c>
      <c r="HU53" s="387" t="n">
        <v>-0.00889449566602707</v>
      </c>
      <c r="HV53" s="387" t="n">
        <v>-0.00897431839257479</v>
      </c>
      <c r="HW53" s="387" t="n">
        <v>-0.00889600813388825</v>
      </c>
      <c r="HX53" s="387" t="n">
        <v>-0.00897585786879063</v>
      </c>
      <c r="HY53" s="387" t="n">
        <v>-0.00905715394765139</v>
      </c>
      <c r="HZ53" s="387" t="n">
        <v>-0.00897598825395107</v>
      </c>
      <c r="IA53" s="387" t="n">
        <v>-0.0088918749243021</v>
      </c>
      <c r="IB53" s="387" t="n">
        <v>-0.00880477484315634</v>
      </c>
      <c r="IC53" s="387" t="n">
        <v>-0.00888298824429512</v>
      </c>
      <c r="ID53" s="387" t="n">
        <v>-0.00879275240004063</v>
      </c>
      <c r="IE53" s="387" t="n">
        <v>-0.00869941525161266</v>
      </c>
      <c r="IF53" s="387" t="n">
        <v>-0.00860294327139854</v>
      </c>
      <c r="IG53" s="387" t="n">
        <v>-0.00850330479443073</v>
      </c>
      <c r="IH53" s="387" t="n">
        <v>-0.00840046908706427</v>
      </c>
      <c r="II53" s="387" t="n">
        <v>-0.00847163517028093</v>
      </c>
      <c r="IJ53" s="387" t="n">
        <v>-0.00854401756078005</v>
      </c>
      <c r="IK53" s="387" t="n">
        <v>-0.00825709197670221</v>
      </c>
      <c r="IL53" s="387" t="n">
        <v>-0.00850760843604803</v>
      </c>
      <c r="IM53" s="387" t="n">
        <v>-0.00839727465063334</v>
      </c>
      <c r="IN53" s="387" t="n">
        <v>-0.00846838671714068</v>
      </c>
      <c r="IO53" s="387" t="n">
        <v>-0.00872719287872315</v>
      </c>
      <c r="IP53" s="0" t="s">
        <v>889</v>
      </c>
      <c r="IU53" s="0" t="s">
        <v>889</v>
      </c>
      <c r="IV53" s="387" t="n">
        <v>0.486355685949171</v>
      </c>
      <c r="IW53" s="387" t="n">
        <v>0.486190335835775</v>
      </c>
      <c r="IX53" s="387" t="n">
        <v>0.486021306444591</v>
      </c>
      <c r="IY53" s="387" t="n">
        <v>0.485859115861484</v>
      </c>
      <c r="IZ53" s="387" t="n">
        <v>0.485713881639407</v>
      </c>
      <c r="JA53" s="387" t="n">
        <v>0.485593683190987</v>
      </c>
      <c r="JB53" s="387" t="n">
        <v>0.485505509554994</v>
      </c>
      <c r="JC53" s="387" t="n">
        <v>0.485449751489899</v>
      </c>
      <c r="JD53" s="387" t="n">
        <v>0.485422086158192</v>
      </c>
      <c r="JE53" s="387" t="n">
        <v>0.485417024938063</v>
      </c>
      <c r="JF53" s="387" t="n">
        <v>0.485429309421966</v>
      </c>
      <c r="JG53" s="387" t="n">
        <v>0.485456966094471</v>
      </c>
      <c r="JH53" s="387" t="n">
        <v>0.485504287029844</v>
      </c>
      <c r="JI53" s="387" t="n">
        <v>0.485572921830615</v>
      </c>
      <c r="JJ53" s="387" t="n">
        <v>0.485665622992116</v>
      </c>
      <c r="JK53" s="387" t="n">
        <v>0.485785011348428</v>
      </c>
      <c r="JL53" s="387" t="n">
        <v>0.485931241689644</v>
      </c>
      <c r="JM53" s="387" t="n">
        <v>0.486102035480137</v>
      </c>
      <c r="JN53" s="387" t="n">
        <v>0.486297482427543</v>
      </c>
      <c r="JO53" s="387" t="n">
        <v>0.486513508924715</v>
      </c>
      <c r="JP53" s="387" t="n">
        <v>0.48675041340078</v>
      </c>
      <c r="JQ53" s="387" t="n">
        <v>0.487005446435173</v>
      </c>
      <c r="JR53" s="387" t="n">
        <v>0.487278704123507</v>
      </c>
      <c r="JS53" s="387" t="n">
        <v>0.48756365529148</v>
      </c>
      <c r="JT53" s="387" t="n">
        <v>0.487855974807742</v>
      </c>
      <c r="JU53" s="387" t="n">
        <v>0.488151025327699</v>
      </c>
      <c r="JV53" s="387" t="n">
        <v>0.488446157791575</v>
      </c>
      <c r="JW53" s="387" t="n">
        <v>0.488740702593189</v>
      </c>
      <c r="JX53" s="387" t="n">
        <v>0.489033994085204</v>
      </c>
      <c r="JY53" s="387" t="n">
        <v>0.489323530620079</v>
      </c>
      <c r="JZ53" s="387" t="n">
        <v>0.489610127913245</v>
      </c>
      <c r="KA53" s="387" t="n">
        <v>0.489892044270137</v>
      </c>
      <c r="KB53" s="387" t="n">
        <v>0.490168986351499</v>
      </c>
      <c r="KC53" s="387" t="n">
        <v>0.490442854877145</v>
      </c>
      <c r="KD53" s="387" t="n">
        <v>0.490716354205038</v>
      </c>
      <c r="KE53" s="387" t="n">
        <v>0.490991086343113</v>
      </c>
      <c r="KH53" s="0" t="s">
        <v>889</v>
      </c>
      <c r="KI53" s="387" t="n">
        <v>0.657074391841888</v>
      </c>
      <c r="KJ53" s="387" t="n">
        <v>0.652542650699616</v>
      </c>
      <c r="KK53" s="387" t="n">
        <v>0.647976756095886</v>
      </c>
      <c r="KL53" s="387" t="n">
        <v>0.643826246261597</v>
      </c>
      <c r="KM53" s="387" t="n">
        <v>0.640616536140442</v>
      </c>
      <c r="KN53" s="387" t="n">
        <v>0.638451516628265</v>
      </c>
      <c r="KO53" s="387" t="n">
        <v>0.635860860347748</v>
      </c>
      <c r="KP53" s="387" t="n">
        <v>0.634403884410858</v>
      </c>
      <c r="KQ53" s="387" t="n">
        <v>0.63395893573761</v>
      </c>
      <c r="KR53" s="387" t="n">
        <v>0.633899331092835</v>
      </c>
      <c r="KS53" s="387" t="n">
        <v>0.633633613586426</v>
      </c>
      <c r="KT53" s="387" t="n">
        <v>0.632702469825745</v>
      </c>
      <c r="KU53" s="387" t="n">
        <v>0.631699502468109</v>
      </c>
      <c r="KV53" s="387" t="n">
        <v>0.630679190158844</v>
      </c>
      <c r="KW53" s="387" t="n">
        <v>0.629796504974365</v>
      </c>
      <c r="KX53" s="387" t="n">
        <v>0.629310369491577</v>
      </c>
      <c r="KY53" s="387" t="n">
        <v>0.628024697303772</v>
      </c>
      <c r="KZ53" s="387" t="n">
        <v>0.627094328403473</v>
      </c>
      <c r="LA53" s="387" t="n">
        <v>0.625986158847809</v>
      </c>
      <c r="LB53" s="387" t="n">
        <v>0.624857842922211</v>
      </c>
      <c r="LC53" s="387" t="n">
        <v>0.623278677463532</v>
      </c>
      <c r="LD53" s="387" t="n">
        <v>0.620575606822968</v>
      </c>
      <c r="LE53" s="387" t="n">
        <v>0.61755383014679</v>
      </c>
      <c r="LF53" s="387" t="n">
        <v>0.61447811126709</v>
      </c>
      <c r="LG53" s="387" t="n">
        <v>0.611243188381195</v>
      </c>
      <c r="LH53" s="387" t="n">
        <v>0.60784649848938</v>
      </c>
      <c r="LI53" s="387" t="n">
        <v>0.603421449661255</v>
      </c>
      <c r="LJ53" s="387" t="n">
        <v>0.598989188671112</v>
      </c>
      <c r="LK53" s="387" t="n">
        <v>0.594551861286163</v>
      </c>
      <c r="LL53" s="387" t="n">
        <v>0.590747952461243</v>
      </c>
      <c r="LM53" s="387" t="n">
        <v>0.587415099143982</v>
      </c>
      <c r="LN53" s="387" t="n">
        <v>0.583633720874786</v>
      </c>
      <c r="LO53" s="387" t="n">
        <v>0.580803513526917</v>
      </c>
      <c r="LP53" s="387" t="n">
        <v>0.578185141086578</v>
      </c>
      <c r="LQ53" s="387" t="n">
        <v>0.575707137584686</v>
      </c>
      <c r="LR53" s="387" t="n">
        <v>0.57273405790329</v>
      </c>
      <c r="LT53" s="0" t="s">
        <v>889</v>
      </c>
      <c r="LU53" s="387" t="n">
        <v>0.587320744991303</v>
      </c>
      <c r="LV53" s="387" t="n">
        <v>0.583538413047791</v>
      </c>
      <c r="LW53" s="387" t="n">
        <v>0.579562306404114</v>
      </c>
      <c r="LX53" s="387" t="n">
        <v>0.575860857963562</v>
      </c>
      <c r="LY53" s="387" t="n">
        <v>0.573024809360504</v>
      </c>
      <c r="LZ53" s="387" t="n">
        <v>0.571139693260193</v>
      </c>
      <c r="MA53" s="387" t="n">
        <v>0.569203913211823</v>
      </c>
      <c r="MB53" s="387" t="n">
        <v>0.568118512630463</v>
      </c>
      <c r="MC53" s="387" t="n">
        <v>0.568050861358643</v>
      </c>
      <c r="MD53" s="387" t="n">
        <v>0.568215668201447</v>
      </c>
      <c r="ME53" s="387" t="n">
        <v>0.568018019199371</v>
      </c>
      <c r="MF53" s="387" t="n">
        <v>0.567297518253326</v>
      </c>
      <c r="MG53" s="387" t="n">
        <v>0.566498696804047</v>
      </c>
      <c r="MH53" s="387" t="n">
        <v>0.565378069877625</v>
      </c>
      <c r="MI53" s="387" t="n">
        <v>0.563927292823792</v>
      </c>
      <c r="MJ53" s="387" t="n">
        <v>0.562539160251617</v>
      </c>
      <c r="MK53" s="387" t="n">
        <v>0.560018956661224</v>
      </c>
      <c r="ML53" s="387" t="n">
        <v>0.557363986968994</v>
      </c>
      <c r="MM53" s="387" t="n">
        <v>0.554178059101105</v>
      </c>
      <c r="MN53" s="387" t="n">
        <v>0.550934195518494</v>
      </c>
      <c r="MO53" s="387" t="n">
        <v>0.547704935073853</v>
      </c>
      <c r="MP53" s="387" t="n">
        <v>0.5436652302742</v>
      </c>
      <c r="MQ53" s="387" t="n">
        <v>0.539462685585022</v>
      </c>
      <c r="MR53" s="387" t="n">
        <v>0.535521864891052</v>
      </c>
      <c r="MS53" s="387" t="n">
        <v>0.53175950050354</v>
      </c>
      <c r="MT53" s="387" t="n">
        <v>0.528353631496429</v>
      </c>
      <c r="MU53" s="387" t="n">
        <v>0.524796962738037</v>
      </c>
      <c r="MV53" s="387" t="n">
        <v>0.521958887577057</v>
      </c>
      <c r="MW53" s="387" t="n">
        <v>0.51933217048645</v>
      </c>
      <c r="MX53" s="387" t="n">
        <v>0.516660749912262</v>
      </c>
      <c r="MY53" s="387" t="n">
        <v>0.51376473903656</v>
      </c>
      <c r="MZ53" s="387" t="n">
        <v>0.509733259677887</v>
      </c>
      <c r="NA53" s="387" t="n">
        <v>0.505908012390137</v>
      </c>
      <c r="NB53" s="387" t="n">
        <v>0.501741528511047</v>
      </c>
      <c r="NC53" s="387" t="n">
        <v>0.498058795928955</v>
      </c>
      <c r="ND53" s="387" t="n">
        <v>0.495151072740555</v>
      </c>
      <c r="NG53" s="0" t="s">
        <v>889</v>
      </c>
      <c r="NH53" s="387" t="n">
        <v>0.61473274230957</v>
      </c>
      <c r="NI53" s="387" t="n">
        <v>0.610828816890717</v>
      </c>
      <c r="NJ53" s="387" t="n">
        <v>0.606177926063538</v>
      </c>
      <c r="NK53" s="387" t="n">
        <v>0.601290941238403</v>
      </c>
      <c r="NL53" s="387" t="n">
        <v>0.59684282541275</v>
      </c>
      <c r="NM53" s="387" t="n">
        <v>0.593095481395721</v>
      </c>
      <c r="NN53" s="387" t="n">
        <v>0.588706135749817</v>
      </c>
      <c r="NO53" s="387" t="n">
        <v>0.584983110427856</v>
      </c>
      <c r="NP53" s="387" t="n">
        <v>0.58208954334259</v>
      </c>
      <c r="NQ53" s="387" t="n">
        <v>0.580131053924561</v>
      </c>
      <c r="NR53" s="387" t="n">
        <v>0.578678667545319</v>
      </c>
      <c r="NS53" s="387" t="n">
        <v>0.577441334724426</v>
      </c>
      <c r="NT53" s="387" t="n">
        <v>0.576881945133209</v>
      </c>
      <c r="NU53" s="387" t="n">
        <v>0.576928973197937</v>
      </c>
      <c r="NV53" s="387" t="n">
        <v>0.577132225036621</v>
      </c>
      <c r="NW53" s="387" t="n">
        <v>0.577429473400116</v>
      </c>
      <c r="NX53" s="387" t="n">
        <v>0.576783180236816</v>
      </c>
      <c r="NY53" s="387" t="n">
        <v>0.576352298259735</v>
      </c>
      <c r="NZ53" s="387" t="n">
        <v>0.575430691242218</v>
      </c>
      <c r="OA53" s="387" t="n">
        <v>0.574492275714874</v>
      </c>
      <c r="OB53" s="387" t="n">
        <v>0.57311475276947</v>
      </c>
      <c r="OC53" s="387" t="n">
        <v>0.570790588855743</v>
      </c>
      <c r="OD53" s="387" t="n">
        <v>0.567996025085449</v>
      </c>
      <c r="OE53" s="387" t="n">
        <v>0.565151512622833</v>
      </c>
      <c r="OF53" s="387" t="n">
        <v>0.562160313129425</v>
      </c>
      <c r="OG53" s="387" t="n">
        <v>0.559020042419434</v>
      </c>
      <c r="OH53" s="387" t="n">
        <v>0.554864346981049</v>
      </c>
      <c r="OI53" s="387" t="n">
        <v>0.550714552402496</v>
      </c>
      <c r="OJ53" s="387" t="n">
        <v>0.546397209167481</v>
      </c>
      <c r="OK53" s="387" t="n">
        <v>0.54271537065506</v>
      </c>
      <c r="OL53" s="387" t="n">
        <v>0.539506614208221</v>
      </c>
      <c r="OM53" s="387" t="n">
        <v>0.535868763923645</v>
      </c>
      <c r="ON53" s="387" t="n">
        <v>0.532993972301483</v>
      </c>
      <c r="OO53" s="387" t="n">
        <v>0.530339121818543</v>
      </c>
      <c r="OP53" s="387" t="n">
        <v>0.527823984622955</v>
      </c>
      <c r="OQ53" s="387" t="n">
        <v>0.524617671966553</v>
      </c>
      <c r="OT53" s="387" t="n">
        <v>0.637840003967285</v>
      </c>
      <c r="OU53" s="387" t="n">
        <v>0.631479988098145</v>
      </c>
      <c r="OV53" s="387" t="n">
        <v>0.618110008239746</v>
      </c>
      <c r="OW53" s="387" t="n">
        <v>0.63015998840332</v>
      </c>
      <c r="OX53" s="387" t="n">
        <v>0.624029998779297</v>
      </c>
      <c r="OY53" s="387" t="n">
        <v>0.64879997253418</v>
      </c>
      <c r="OZ53" s="387" t="n">
        <v>0.667200012207031</v>
      </c>
      <c r="PA53" s="387" t="n">
        <v>0.683140029907227</v>
      </c>
      <c r="PB53" s="387" t="n">
        <v>0.675650024414063</v>
      </c>
      <c r="PC53" s="387" t="n">
        <v>0.667220001220703</v>
      </c>
      <c r="PD53" s="387" t="n">
        <v>0.659850006103516</v>
      </c>
      <c r="PE53" s="387" t="n">
        <v>0.670670013427734</v>
      </c>
      <c r="PF53" s="387" t="n">
        <v>0.683740005493164</v>
      </c>
      <c r="PG53" s="387" t="n">
        <v>0.690260009765625</v>
      </c>
      <c r="PH53" s="387" t="n">
        <v>0.693990020751953</v>
      </c>
      <c r="PI53" s="387" t="n">
        <v>0.688030014038086</v>
      </c>
      <c r="PJ53" s="387" t="n">
        <v>0.714820022583008</v>
      </c>
      <c r="PK53" s="387" t="n">
        <v>0.716679992675781</v>
      </c>
      <c r="PL53" s="387" t="n">
        <v>0.717919998168945</v>
      </c>
      <c r="PQ53" s="387" t="n">
        <v>0.00172871293034405</v>
      </c>
      <c r="PZ53" s="387" t="n">
        <v>0.404</v>
      </c>
      <c r="QA53" s="387" t="n">
        <v>2017</v>
      </c>
      <c r="QB53" s="0" t="s">
        <v>248</v>
      </c>
      <c r="QD53" s="387" t="n">
        <v>0.014</v>
      </c>
      <c r="QE53" s="387" t="n">
        <v>2017</v>
      </c>
      <c r="QF53" s="0" t="s">
        <v>248</v>
      </c>
      <c r="QH53" s="387" t="n">
        <v>0.033</v>
      </c>
      <c r="QI53" s="387" t="n">
        <v>2017</v>
      </c>
      <c r="QJ53" s="0" t="s">
        <v>248</v>
      </c>
      <c r="QL53" s="387" t="n">
        <v>0.079</v>
      </c>
      <c r="QM53" s="387" t="n">
        <v>2017</v>
      </c>
      <c r="QN53" s="0" t="s">
        <v>248</v>
      </c>
      <c r="QP53" s="387" t="n">
        <v>0.226</v>
      </c>
      <c r="QQ53" s="387" t="n">
        <v>2018</v>
      </c>
      <c r="QR53" s="0" t="s">
        <v>248</v>
      </c>
      <c r="QT53" s="0" t="s">
        <v>104</v>
      </c>
      <c r="QU53" s="387" t="n">
        <v>0.214303523302078</v>
      </c>
      <c r="QV53" s="387" t="n">
        <v>0.225227728486061</v>
      </c>
      <c r="QW53" s="387" t="n">
        <v>0.201990962028503</v>
      </c>
      <c r="QX53" s="387" t="n">
        <v>0.193280175328255</v>
      </c>
      <c r="QY53" s="387" t="n">
        <v>0.189650416374207</v>
      </c>
      <c r="RB53" s="387" t="n">
        <v>0.220012709498405</v>
      </c>
      <c r="RC53" s="387" t="n">
        <v>0.229530155658722</v>
      </c>
      <c r="RD53" s="387" t="n">
        <v>0.202099531888962</v>
      </c>
      <c r="RE53" s="387" t="n">
        <v>0.19044716656208</v>
      </c>
      <c r="RF53" s="387" t="n">
        <v>0.187053427100182</v>
      </c>
      <c r="RG53" s="0" t="s">
        <v>248</v>
      </c>
      <c r="RJ53" s="387" t="n">
        <v>0.0353156924247742</v>
      </c>
      <c r="RK53" s="387" t="n">
        <v>0.0301100052893162</v>
      </c>
      <c r="RL53" s="387" t="n">
        <v>0.0228997934609652</v>
      </c>
      <c r="RM53" s="387" t="n">
        <v>0.0349056571722031</v>
      </c>
      <c r="RN53" s="387" t="n">
        <v>0.0331602767109871</v>
      </c>
      <c r="RO53" s="0" t="s">
        <v>104</v>
      </c>
      <c r="RR53" s="387" t="n">
        <v>0.0354969874024391</v>
      </c>
      <c r="RS53" s="387" t="n">
        <v>0.0303517300635576</v>
      </c>
      <c r="RT53" s="387" t="n">
        <v>0.023211931809783</v>
      </c>
      <c r="RU53" s="387" t="n">
        <v>0.0355553515255451</v>
      </c>
      <c r="RV53" s="387" t="n">
        <v>0.0362770408391953</v>
      </c>
      <c r="RW53" s="0" t="s">
        <v>248</v>
      </c>
      <c r="SA53" s="387" t="n">
        <v>0.0434650778770447</v>
      </c>
      <c r="SB53" s="387" t="n">
        <v>0.0373942889273167</v>
      </c>
      <c r="SC53" s="387" t="n">
        <v>0.0312746502459049</v>
      </c>
      <c r="SD53" s="387" t="n">
        <v>0.0418974123895168</v>
      </c>
      <c r="SE53" s="387" t="n">
        <v>0.0401994027197361</v>
      </c>
      <c r="SF53" s="0" t="s">
        <v>104</v>
      </c>
      <c r="SJ53" s="387" t="n">
        <v>0.0436463616788387</v>
      </c>
      <c r="SK53" s="387" t="n">
        <v>0.0370828062295914</v>
      </c>
      <c r="SL53" s="387" t="n">
        <v>0.029714573174715</v>
      </c>
      <c r="SM53" s="387" t="n">
        <v>0.0425471141934395</v>
      </c>
      <c r="SN53" s="387" t="n">
        <v>0.0433160997927189</v>
      </c>
      <c r="SO53" s="0" t="s">
        <v>248</v>
      </c>
      <c r="SQ53" s="387" t="n">
        <v>9570</v>
      </c>
      <c r="SR53" s="0" t="s">
        <v>248</v>
      </c>
      <c r="ST53" s="387" t="n">
        <v>8310.544921875</v>
      </c>
      <c r="SU53" s="0" t="s">
        <v>104</v>
      </c>
      <c r="SW53" s="387" t="n">
        <v>9058.73528029721</v>
      </c>
      <c r="SX53" s="0" t="s">
        <v>248</v>
      </c>
      <c r="TA53" s="387" t="n">
        <v>0.166460812091827</v>
      </c>
      <c r="TB53" s="387" t="n">
        <v>0.177539557218552</v>
      </c>
      <c r="TC53" s="387" t="n">
        <v>0.214475944638252</v>
      </c>
      <c r="TD53" s="387" t="n">
        <v>0.217721536755562</v>
      </c>
      <c r="TE53" s="387" t="n">
        <v>0.230068415403366</v>
      </c>
      <c r="TF53" s="0" t="s">
        <v>104</v>
      </c>
      <c r="TJ53" s="387" t="n">
        <v>0.174116015434265</v>
      </c>
      <c r="TK53" s="387" t="n">
        <v>0.184436738491058</v>
      </c>
      <c r="TL53" s="387" t="n">
        <v>0.218470841646194</v>
      </c>
      <c r="TM53" s="387" t="n">
        <v>0.222959131002426</v>
      </c>
      <c r="TN53" s="387" t="n">
        <v>0.227044925093651</v>
      </c>
      <c r="TO53" s="0" t="s">
        <v>248</v>
      </c>
      <c r="TP53" s="386"/>
      <c r="TQ53" s="386"/>
    </row>
    <row r="54" customFormat="false" ht="15.75" hidden="false" customHeight="false" outlineLevel="0" collapsed="false">
      <c r="A54" s="0" t="s">
        <v>881</v>
      </c>
      <c r="B54" s="18" t="s">
        <v>953</v>
      </c>
      <c r="C54" s="0" t="s">
        <v>954</v>
      </c>
      <c r="D54" s="387" t="n">
        <v>0.0364917404949665</v>
      </c>
      <c r="E54" s="0" t="s">
        <v>102</v>
      </c>
      <c r="F54" s="387" t="n">
        <v>0.0602062530815601</v>
      </c>
      <c r="G54" s="0" t="s">
        <v>316</v>
      </c>
      <c r="H54" s="387" t="n">
        <v>0.0670425295829773</v>
      </c>
      <c r="I54" s="0" t="s">
        <v>317</v>
      </c>
      <c r="J54" s="0" t="s">
        <v>102</v>
      </c>
      <c r="K54" s="387" t="n">
        <v>0.57867419719696</v>
      </c>
      <c r="L54" s="387"/>
      <c r="M54" s="0" t="s">
        <v>885</v>
      </c>
      <c r="N54" s="387"/>
      <c r="O54" s="0" t="s">
        <v>885</v>
      </c>
      <c r="P54" s="387"/>
      <c r="Q54" s="0" t="s">
        <v>885</v>
      </c>
      <c r="R54" s="387" t="n">
        <v>0.57867419719696</v>
      </c>
      <c r="S54" s="0" t="s">
        <v>102</v>
      </c>
      <c r="U54" s="0" t="s">
        <v>316</v>
      </c>
      <c r="V54" s="387" t="n">
        <v>0.546309769153595</v>
      </c>
      <c r="W54" s="387"/>
      <c r="X54" s="0" t="s">
        <v>885</v>
      </c>
      <c r="Y54" s="387"/>
      <c r="Z54" s="0" t="s">
        <v>885</v>
      </c>
      <c r="AA54" s="387"/>
      <c r="AB54" s="0" t="s">
        <v>885</v>
      </c>
      <c r="AC54" s="387" t="n">
        <v>0.546309769153595</v>
      </c>
      <c r="AD54" s="0" t="s">
        <v>316</v>
      </c>
      <c r="AF54" s="0" t="s">
        <v>317</v>
      </c>
      <c r="AG54" s="387" t="n">
        <v>0.570814251899719</v>
      </c>
      <c r="AH54" s="387"/>
      <c r="AI54" s="0" t="s">
        <v>885</v>
      </c>
      <c r="AJ54" s="387"/>
      <c r="AK54" s="0" t="s">
        <v>885</v>
      </c>
      <c r="AL54" s="387"/>
      <c r="AM54" s="0" t="s">
        <v>885</v>
      </c>
      <c r="AN54" s="387" t="n">
        <v>0.570814251899719</v>
      </c>
      <c r="AO54" s="0" t="s">
        <v>317</v>
      </c>
      <c r="AP54" s="0"/>
      <c r="AQ54" s="0" t="s">
        <v>102</v>
      </c>
      <c r="AR54" s="387" t="n">
        <v>1.87731468677521</v>
      </c>
      <c r="AS54" s="0" t="s">
        <v>318</v>
      </c>
      <c r="AT54" s="387" t="n">
        <v>2.62837815284729</v>
      </c>
      <c r="AU54" s="0" t="s">
        <v>317</v>
      </c>
      <c r="AV54" s="387" t="n">
        <v>2.85853099822998</v>
      </c>
      <c r="AW54" s="0"/>
      <c r="AX54" s="387" t="n">
        <v>1.87060236930847</v>
      </c>
      <c r="AY54" s="0" t="s">
        <v>104</v>
      </c>
      <c r="AZ54" s="0"/>
      <c r="BA54" s="0" t="s">
        <v>884</v>
      </c>
      <c r="BB54" s="387" t="n">
        <v>0.00917862355709076</v>
      </c>
      <c r="BC54" s="387" t="n">
        <v>0.00944861955940723</v>
      </c>
      <c r="BD54" s="387" t="n">
        <v>0.0103291738778353</v>
      </c>
      <c r="BE54" s="387" t="n">
        <v>0.00943403411656618</v>
      </c>
      <c r="BF54" s="387" t="n">
        <v>0.00943401455879211</v>
      </c>
      <c r="BH54" s="0" t="s">
        <v>318</v>
      </c>
      <c r="BI54" s="387" t="n">
        <v>0.00764473574236035</v>
      </c>
      <c r="BJ54" s="387" t="n">
        <v>0.00892729498445988</v>
      </c>
      <c r="BK54" s="387" t="n">
        <v>0.00954968389123678</v>
      </c>
      <c r="BL54" s="387" t="n">
        <v>0.0104454839602113</v>
      </c>
      <c r="BM54" s="387" t="n">
        <v>0.0108933318406343</v>
      </c>
      <c r="BO54" s="0" t="s">
        <v>317</v>
      </c>
      <c r="BP54" s="387" t="n">
        <v>0.00870918855071068</v>
      </c>
      <c r="BQ54" s="387" t="n">
        <v>0.00969898700714111</v>
      </c>
      <c r="BR54" s="387" t="n">
        <v>0.0102215427905321</v>
      </c>
      <c r="BS54" s="387" t="n">
        <v>0.0108934100717306</v>
      </c>
      <c r="BT54" s="387" t="n">
        <v>0.0108934724703431</v>
      </c>
      <c r="BV54" s="387" t="n">
        <v>0.331070810556412</v>
      </c>
      <c r="BW54" s="387" t="n">
        <v>0.472751826047897</v>
      </c>
      <c r="BX54" s="387" t="n">
        <v>0.759412825107575</v>
      </c>
      <c r="BY54" s="387" t="n">
        <v>1.08231890201569</v>
      </c>
      <c r="BZ54" s="387" t="n">
        <v>1.47207605838776</v>
      </c>
      <c r="CA54" s="0" t="s">
        <v>316</v>
      </c>
      <c r="CC54" s="387" t="n">
        <v>0.416079431772232</v>
      </c>
      <c r="CD54" s="387" t="n">
        <v>0.630250453948975</v>
      </c>
      <c r="CE54" s="387" t="n">
        <v>0.953156471252441</v>
      </c>
      <c r="CF54" s="387" t="n">
        <v>1.30948805809021</v>
      </c>
      <c r="CG54" s="387" t="n">
        <v>1.71595811843872</v>
      </c>
      <c r="CH54" s="0" t="s">
        <v>317</v>
      </c>
      <c r="CK54" s="387" t="n">
        <v>1.5</v>
      </c>
      <c r="CL54" s="0" t="s">
        <v>887</v>
      </c>
      <c r="CO54" s="0" t="s">
        <v>884</v>
      </c>
      <c r="CP54" s="387" t="n">
        <v>0.0017731204861775</v>
      </c>
      <c r="CQ54" s="387" t="n">
        <v>0.00780738005414605</v>
      </c>
      <c r="CR54" s="387" t="n">
        <v>0.0104996981099248</v>
      </c>
      <c r="CS54" s="387" t="n">
        <v>0.0167827811092138</v>
      </c>
      <c r="CT54" s="387" t="n">
        <v>0.0106161758303642</v>
      </c>
      <c r="CV54" s="0" t="s">
        <v>318</v>
      </c>
      <c r="CW54" s="387" t="n">
        <v>0.0142191993072629</v>
      </c>
      <c r="CX54" s="387" t="n">
        <v>0.00934815779328346</v>
      </c>
      <c r="CY54" s="387" t="n">
        <v>0.00510314991697669</v>
      </c>
      <c r="CZ54" s="387" t="n">
        <v>-0.00767037738114595</v>
      </c>
      <c r="DA54" s="387" t="n">
        <v>-0.0202317908406258</v>
      </c>
      <c r="DC54" s="0" t="s">
        <v>317</v>
      </c>
      <c r="DD54" s="387" t="n">
        <v>0.00117562024388462</v>
      </c>
      <c r="DE54" s="387" t="n">
        <v>-0.00777256907895207</v>
      </c>
      <c r="DF54" s="387" t="n">
        <v>-0.0232268460094929</v>
      </c>
      <c r="DG54" s="387" t="n">
        <v>-0.0339886918663979</v>
      </c>
      <c r="DH54" s="387" t="n">
        <v>-0.0186845120042563</v>
      </c>
      <c r="DL54" s="387" t="n">
        <v>0.677580032348633</v>
      </c>
      <c r="DM54" s="0" t="s">
        <v>888</v>
      </c>
      <c r="DP54" s="387" t="n">
        <v>0.75802001953125</v>
      </c>
      <c r="DQ54" s="0" t="s">
        <v>888</v>
      </c>
      <c r="DT54" s="387" t="n">
        <v>0.598390007019043</v>
      </c>
      <c r="DU54" s="0" t="s">
        <v>888</v>
      </c>
      <c r="DW54" s="387" t="n">
        <v>-0.0673311427235603</v>
      </c>
      <c r="DX54" s="387" t="n">
        <v>-0.0593081712722778</v>
      </c>
      <c r="DY54" s="387" t="n">
        <v>-0.0487078949809074</v>
      </c>
      <c r="DZ54" s="387" t="n">
        <v>-0.054237823933363</v>
      </c>
      <c r="EA54" s="387" t="n">
        <v>-0.0435413606464863</v>
      </c>
      <c r="EB54" s="0" t="s">
        <v>104</v>
      </c>
      <c r="ED54" s="387" t="n">
        <v>-0.0614167787134647</v>
      </c>
      <c r="EE54" s="387" t="n">
        <v>-0.0614167787134647</v>
      </c>
      <c r="EF54" s="387" t="n">
        <v>-0.0508103109896183</v>
      </c>
      <c r="EG54" s="387" t="n">
        <v>-0.0603503100574017</v>
      </c>
      <c r="EH54" s="387"/>
      <c r="EI54" s="0" t="s">
        <v>248</v>
      </c>
      <c r="EK54" s="387" t="n">
        <v>0.229033783078194</v>
      </c>
      <c r="EL54" s="0" t="s">
        <v>248</v>
      </c>
      <c r="EO54" s="387" t="n">
        <v>0.0120175322517753</v>
      </c>
      <c r="EP54" s="387" t="n">
        <v>0.0145098688080907</v>
      </c>
      <c r="EQ54" s="387" t="n">
        <v>0.0184006541967392</v>
      </c>
      <c r="ER54" s="387" t="n">
        <v>0.0159874781966209</v>
      </c>
      <c r="ES54" s="387" t="n">
        <v>0.013004363514483</v>
      </c>
      <c r="ET54" s="0" t="s">
        <v>248</v>
      </c>
      <c r="FE54" s="387" t="n">
        <v>11607942</v>
      </c>
      <c r="FF54" s="387" t="n">
        <v>11944587</v>
      </c>
      <c r="FG54" s="387" t="n">
        <v>12293100</v>
      </c>
      <c r="FH54" s="387" t="n">
        <v>12654621</v>
      </c>
      <c r="FI54" s="387" t="n">
        <v>13030569</v>
      </c>
      <c r="FJ54" s="387" t="n">
        <v>13421930</v>
      </c>
      <c r="FK54" s="387" t="n">
        <v>13829176</v>
      </c>
      <c r="FL54" s="387" t="n">
        <v>14252021</v>
      </c>
      <c r="FM54" s="387" t="n">
        <v>14689725</v>
      </c>
      <c r="FN54" s="387" t="n">
        <v>15141098</v>
      </c>
      <c r="FO54" s="387" t="n">
        <v>15605217</v>
      </c>
      <c r="FP54" s="387" t="n">
        <v>16081911</v>
      </c>
      <c r="FQ54" s="387" t="n">
        <v>16571246</v>
      </c>
      <c r="FR54" s="387" t="n">
        <v>17072775</v>
      </c>
      <c r="FS54" s="387" t="n">
        <v>17586017</v>
      </c>
      <c r="FT54" s="387" t="n">
        <v>18110624</v>
      </c>
      <c r="FU54" s="387" t="n">
        <v>18646378</v>
      </c>
      <c r="FV54" s="387" t="n">
        <v>19193284</v>
      </c>
      <c r="FW54" s="387" t="n">
        <v>19751535</v>
      </c>
      <c r="FX54" s="387" t="n">
        <v>20321378</v>
      </c>
      <c r="FY54" s="387" t="n">
        <v>20903000</v>
      </c>
      <c r="FZ54" s="387" t="n">
        <v>21497000</v>
      </c>
      <c r="GA54" s="387" t="n">
        <v>22103000</v>
      </c>
      <c r="GB54" s="387" t="n">
        <v>22721000</v>
      </c>
      <c r="GC54" s="387" t="n">
        <v>23352000</v>
      </c>
      <c r="GD54" s="387" t="n">
        <v>23995000</v>
      </c>
      <c r="GE54" s="387" t="n">
        <v>24652000</v>
      </c>
      <c r="GF54" s="387" t="n">
        <v>25321000</v>
      </c>
      <c r="GG54" s="387" t="n">
        <v>26003000</v>
      </c>
      <c r="GH54" s="387" t="n">
        <v>26698000</v>
      </c>
      <c r="GI54" s="387" t="n">
        <v>27404000</v>
      </c>
      <c r="GJ54" s="387" t="n">
        <v>28122000</v>
      </c>
      <c r="GK54" s="387" t="n">
        <v>28852000</v>
      </c>
      <c r="GL54" s="387" t="n">
        <v>29593000</v>
      </c>
      <c r="GM54" s="387" t="n">
        <v>30344000</v>
      </c>
      <c r="GN54" s="387" t="n">
        <v>31106000</v>
      </c>
      <c r="GO54" s="387" t="n">
        <v>31878000</v>
      </c>
      <c r="GP54" s="387" t="n">
        <v>32658000</v>
      </c>
      <c r="GQ54" s="387" t="n">
        <v>33448000</v>
      </c>
      <c r="GR54" s="387" t="n">
        <v>34246000</v>
      </c>
      <c r="GS54" s="387" t="n">
        <v>35051000</v>
      </c>
      <c r="GT54" s="387" t="n">
        <v>35863000</v>
      </c>
      <c r="GU54" s="387" t="n">
        <v>36682000</v>
      </c>
      <c r="GV54" s="387" t="n">
        <v>37507000</v>
      </c>
      <c r="GW54" s="387" t="n">
        <v>38339000</v>
      </c>
      <c r="GX54" s="387" t="n">
        <v>39176000</v>
      </c>
      <c r="GY54" s="387" t="n">
        <v>40018000</v>
      </c>
      <c r="GZ54" s="387" t="n">
        <v>40866000</v>
      </c>
      <c r="HA54" s="387" t="n">
        <v>41718000</v>
      </c>
      <c r="HB54" s="387" t="n">
        <v>42574000</v>
      </c>
      <c r="HC54" s="387" t="n">
        <v>43432000</v>
      </c>
      <c r="HG54" s="387" t="n">
        <v>0.0291531905531883</v>
      </c>
      <c r="HH54" s="387" t="n">
        <v>0.0289085078984499</v>
      </c>
      <c r="HI54" s="387" t="n">
        <v>0.028670784085989</v>
      </c>
      <c r="HJ54" s="387" t="n">
        <v>0.0284422263503075</v>
      </c>
      <c r="HK54" s="387" t="n">
        <v>0.0282192546874285</v>
      </c>
      <c r="HL54" s="387" t="n">
        <v>0.0280207004398108</v>
      </c>
      <c r="HM54" s="387" t="n">
        <v>0.0277999546378851</v>
      </c>
      <c r="HN54" s="387" t="n">
        <v>0.0275762602686882</v>
      </c>
      <c r="HO54" s="387" t="n">
        <v>0.0273930262774229</v>
      </c>
      <c r="HP54" s="387" t="n">
        <v>0.0271628424525261</v>
      </c>
      <c r="HQ54" s="387" t="n">
        <v>0.0270125586539507</v>
      </c>
      <c r="HR54" s="387" t="n">
        <v>0.0267760585993528</v>
      </c>
      <c r="HS54" s="387" t="n">
        <v>0.0265778247267008</v>
      </c>
      <c r="HT54" s="387" t="n">
        <v>0.0263767410069704</v>
      </c>
      <c r="HU54" s="387" t="n">
        <v>0.0261003319174051</v>
      </c>
      <c r="HV54" s="387" t="n">
        <v>0.0258632004261017</v>
      </c>
      <c r="HW54" s="387" t="n">
        <v>0.025627126917243</v>
      </c>
      <c r="HX54" s="387" t="n">
        <v>0.0253585316240788</v>
      </c>
      <c r="HY54" s="387" t="n">
        <v>0.0250609572976828</v>
      </c>
      <c r="HZ54" s="387" t="n">
        <v>0.0248019229620695</v>
      </c>
      <c r="IA54" s="387" t="n">
        <v>0.0245153903961182</v>
      </c>
      <c r="IB54" s="387" t="n">
        <v>0.0241737328469753</v>
      </c>
      <c r="IC54" s="387" t="n">
        <v>0.0239021461457014</v>
      </c>
      <c r="ID54" s="387" t="n">
        <v>0.0235777758061886</v>
      </c>
      <c r="IE54" s="387" t="n">
        <v>0.0232343748211861</v>
      </c>
      <c r="IF54" s="387" t="n">
        <v>0.0229019802063704</v>
      </c>
      <c r="IG54" s="387" t="n">
        <v>0.0225800480693579</v>
      </c>
      <c r="IH54" s="387" t="n">
        <v>0.0222414098680019</v>
      </c>
      <c r="II54" s="387" t="n">
        <v>0.0219400729984045</v>
      </c>
      <c r="IJ54" s="387" t="n">
        <v>0.0215966589748859</v>
      </c>
      <c r="IK54" s="387" t="n">
        <v>0.0212650392204523</v>
      </c>
      <c r="IL54" s="387" t="n">
        <v>0.0209690686315298</v>
      </c>
      <c r="IM54" s="387" t="n">
        <v>0.0206342693418264</v>
      </c>
      <c r="IN54" s="387" t="n">
        <v>0.0203110482543707</v>
      </c>
      <c r="IO54" s="387" t="n">
        <v>0.0199527591466904</v>
      </c>
      <c r="IP54" s="0" t="s">
        <v>889</v>
      </c>
      <c r="IU54" s="0" t="s">
        <v>889</v>
      </c>
      <c r="IV54" s="387" t="n">
        <v>0.497982619696646</v>
      </c>
      <c r="IW54" s="387" t="n">
        <v>0.498355710366908</v>
      </c>
      <c r="IX54" s="387" t="n">
        <v>0.498709441180216</v>
      </c>
      <c r="IY54" s="387" t="n">
        <v>0.499045184797928</v>
      </c>
      <c r="IZ54" s="387" t="n">
        <v>0.499364339523545</v>
      </c>
      <c r="JA54" s="387" t="n">
        <v>0.499668664407563</v>
      </c>
      <c r="JB54" s="387" t="n">
        <v>0.499958250176756</v>
      </c>
      <c r="JC54" s="387" t="n">
        <v>0.500233092239105</v>
      </c>
      <c r="JD54" s="387" t="n">
        <v>0.500493467627652</v>
      </c>
      <c r="JE54" s="387" t="n">
        <v>0.500739588051532</v>
      </c>
      <c r="JF54" s="387" t="n">
        <v>0.500971758916771</v>
      </c>
      <c r="JG54" s="387" t="n">
        <v>0.501190137375903</v>
      </c>
      <c r="JH54" s="387" t="n">
        <v>0.501395194760943</v>
      </c>
      <c r="JI54" s="387" t="n">
        <v>0.501587609729587</v>
      </c>
      <c r="JJ54" s="387" t="n">
        <v>0.501768154196545</v>
      </c>
      <c r="JK54" s="387" t="n">
        <v>0.501936576057629</v>
      </c>
      <c r="JL54" s="387" t="n">
        <v>0.502094194313112</v>
      </c>
      <c r="JM54" s="387" t="n">
        <v>0.502240811932826</v>
      </c>
      <c r="JN54" s="387" t="n">
        <v>0.502376124411038</v>
      </c>
      <c r="JO54" s="387" t="n">
        <v>0.502500967145207</v>
      </c>
      <c r="JP54" s="387" t="n">
        <v>0.502614724266084</v>
      </c>
      <c r="JQ54" s="387" t="n">
        <v>0.502718006173301</v>
      </c>
      <c r="JR54" s="387" t="n">
        <v>0.50281111057186</v>
      </c>
      <c r="JS54" s="387" t="n">
        <v>0.502894547546255</v>
      </c>
      <c r="JT54" s="387" t="n">
        <v>0.502968832948176</v>
      </c>
      <c r="JU54" s="387" t="n">
        <v>0.503034363952438</v>
      </c>
      <c r="JV54" s="387" t="n">
        <v>0.503091342175725</v>
      </c>
      <c r="JW54" s="387" t="n">
        <v>0.503140197985491</v>
      </c>
      <c r="JX54" s="387" t="n">
        <v>0.503180784284983</v>
      </c>
      <c r="JY54" s="387" t="n">
        <v>0.503213164574289</v>
      </c>
      <c r="JZ54" s="387" t="n">
        <v>0.503237562117398</v>
      </c>
      <c r="KA54" s="387" t="n">
        <v>0.503254278630302</v>
      </c>
      <c r="KB54" s="387" t="n">
        <v>0.503263550974852</v>
      </c>
      <c r="KC54" s="387" t="n">
        <v>0.503265571793752</v>
      </c>
      <c r="KD54" s="387" t="n">
        <v>0.503260353834301</v>
      </c>
      <c r="KE54" s="387" t="n">
        <v>0.503248329222479</v>
      </c>
      <c r="KH54" s="0" t="s">
        <v>889</v>
      </c>
      <c r="KI54" s="387" t="n">
        <v>0.520181834697723</v>
      </c>
      <c r="KJ54" s="387" t="n">
        <v>0.522026240825653</v>
      </c>
      <c r="KK54" s="387" t="n">
        <v>0.52409839630127</v>
      </c>
      <c r="KL54" s="387" t="n">
        <v>0.526449382305145</v>
      </c>
      <c r="KM54" s="387" t="n">
        <v>0.529148936271668</v>
      </c>
      <c r="KN54" s="387" t="n">
        <v>0.532172441482544</v>
      </c>
      <c r="KO54" s="387" t="n">
        <v>0.534818828105927</v>
      </c>
      <c r="KP54" s="387" t="n">
        <v>0.537800312042236</v>
      </c>
      <c r="KQ54" s="387" t="n">
        <v>0.541041314601898</v>
      </c>
      <c r="KR54" s="387" t="n">
        <v>0.544364511966705</v>
      </c>
      <c r="KS54" s="387" t="n">
        <v>0.547697424888611</v>
      </c>
      <c r="KT54" s="387" t="n">
        <v>0.550462424755096</v>
      </c>
      <c r="KU54" s="387" t="n">
        <v>0.55329567193985</v>
      </c>
      <c r="KV54" s="387" t="n">
        <v>0.556205034255981</v>
      </c>
      <c r="KW54" s="387" t="n">
        <v>0.559105575084686</v>
      </c>
      <c r="KX54" s="387" t="n">
        <v>0.562034726142883</v>
      </c>
      <c r="KY54" s="387" t="n">
        <v>0.564397990703583</v>
      </c>
      <c r="KZ54" s="387" t="n">
        <v>0.566858470439911</v>
      </c>
      <c r="LA54" s="387" t="n">
        <v>0.569391429424286</v>
      </c>
      <c r="LB54" s="387" t="n">
        <v>0.572007656097412</v>
      </c>
      <c r="LC54" s="387" t="n">
        <v>0.574615836143494</v>
      </c>
      <c r="LD54" s="387" t="n">
        <v>0.576824128627777</v>
      </c>
      <c r="LE54" s="387" t="n">
        <v>0.579184293746948</v>
      </c>
      <c r="LF54" s="387" t="n">
        <v>0.581619203090668</v>
      </c>
      <c r="LG54" s="387" t="n">
        <v>0.584097385406494</v>
      </c>
      <c r="LH54" s="387" t="n">
        <v>0.58660238981247</v>
      </c>
      <c r="LI54" s="387" t="n">
        <v>0.588796257972717</v>
      </c>
      <c r="LJ54" s="387" t="n">
        <v>0.591080069541931</v>
      </c>
      <c r="LK54" s="387" t="n">
        <v>0.593462526798248</v>
      </c>
      <c r="LL54" s="387" t="n">
        <v>0.595894515514374</v>
      </c>
      <c r="LM54" s="387" t="n">
        <v>0.598376572132111</v>
      </c>
      <c r="LN54" s="387" t="n">
        <v>0.600579738616943</v>
      </c>
      <c r="LO54" s="387" t="n">
        <v>0.602823853492737</v>
      </c>
      <c r="LP54" s="387" t="n">
        <v>0.605158448219299</v>
      </c>
      <c r="LQ54" s="387" t="n">
        <v>0.607553899288178</v>
      </c>
      <c r="LR54" s="387" t="n">
        <v>0.610034048557282</v>
      </c>
      <c r="LT54" s="0" t="s">
        <v>889</v>
      </c>
      <c r="LU54" s="387" t="n">
        <v>0.50588446855545</v>
      </c>
      <c r="LV54" s="387" t="n">
        <v>0.507644176483154</v>
      </c>
      <c r="LW54" s="387" t="n">
        <v>0.509568214416504</v>
      </c>
      <c r="LX54" s="387" t="n">
        <v>0.511727273464203</v>
      </c>
      <c r="LY54" s="387" t="n">
        <v>0.514213562011719</v>
      </c>
      <c r="LZ54" s="387" t="n">
        <v>0.517007112503052</v>
      </c>
      <c r="MA54" s="387" t="n">
        <v>0.519560873508453</v>
      </c>
      <c r="MB54" s="387" t="n">
        <v>0.522372543811798</v>
      </c>
      <c r="MC54" s="387" t="n">
        <v>0.525417029857636</v>
      </c>
      <c r="MD54" s="387" t="n">
        <v>0.528562843799591</v>
      </c>
      <c r="ME54" s="387" t="n">
        <v>0.531569063663483</v>
      </c>
      <c r="MF54" s="387" t="n">
        <v>0.534155428409576</v>
      </c>
      <c r="MG54" s="387" t="n">
        <v>0.536787629127502</v>
      </c>
      <c r="MH54" s="387" t="n">
        <v>0.539399325847626</v>
      </c>
      <c r="MI54" s="387" t="n">
        <v>0.541988134384155</v>
      </c>
      <c r="MJ54" s="387" t="n">
        <v>0.544628500938416</v>
      </c>
      <c r="MK54" s="387" t="n">
        <v>0.546867191791534</v>
      </c>
      <c r="ML54" s="387" t="n">
        <v>0.549182057380676</v>
      </c>
      <c r="MM54" s="387" t="n">
        <v>0.551549375057221</v>
      </c>
      <c r="MN54" s="387" t="n">
        <v>0.553882122039795</v>
      </c>
      <c r="MO54" s="387" t="n">
        <v>0.556130647659302</v>
      </c>
      <c r="MP54" s="387" t="n">
        <v>0.558033764362335</v>
      </c>
      <c r="MQ54" s="387" t="n">
        <v>0.559985280036926</v>
      </c>
      <c r="MR54" s="387" t="n">
        <v>0.561946928501129</v>
      </c>
      <c r="MS54" s="387" t="n">
        <v>0.563949048519135</v>
      </c>
      <c r="MT54" s="387" t="n">
        <v>0.566003799438477</v>
      </c>
      <c r="MU54" s="387" t="n">
        <v>0.567827582359314</v>
      </c>
      <c r="MV54" s="387" t="n">
        <v>0.569734454154968</v>
      </c>
      <c r="MW54" s="387" t="n">
        <v>0.571733295917511</v>
      </c>
      <c r="MX54" s="387" t="n">
        <v>0.57380211353302</v>
      </c>
      <c r="MY54" s="387" t="n">
        <v>0.575888276100159</v>
      </c>
      <c r="MZ54" s="387" t="n">
        <v>0.577864944934845</v>
      </c>
      <c r="NA54" s="387" t="n">
        <v>0.579895257949829</v>
      </c>
      <c r="NB54" s="387" t="n">
        <v>0.581978976726532</v>
      </c>
      <c r="NC54" s="387" t="n">
        <v>0.584088861942291</v>
      </c>
      <c r="ND54" s="387" t="n">
        <v>0.586203694343567</v>
      </c>
      <c r="NG54" s="0" t="s">
        <v>889</v>
      </c>
      <c r="NH54" s="387" t="n">
        <v>0.411494821310043</v>
      </c>
      <c r="NI54" s="387" t="n">
        <v>0.413190752267838</v>
      </c>
      <c r="NJ54" s="387" t="n">
        <v>0.415043503046036</v>
      </c>
      <c r="NK54" s="387" t="n">
        <v>0.417075395584106</v>
      </c>
      <c r="NL54" s="387" t="n">
        <v>0.419332534074783</v>
      </c>
      <c r="NM54" s="387" t="n">
        <v>0.42180547118187</v>
      </c>
      <c r="NN54" s="387" t="n">
        <v>0.424105703830719</v>
      </c>
      <c r="NO54" s="387" t="n">
        <v>0.426593661308289</v>
      </c>
      <c r="NP54" s="387" t="n">
        <v>0.429382503032684</v>
      </c>
      <c r="NQ54" s="387" t="n">
        <v>0.43233984708786</v>
      </c>
      <c r="NR54" s="387" t="n">
        <v>0.435465723276138</v>
      </c>
      <c r="NS54" s="387" t="n">
        <v>0.438463419675827</v>
      </c>
      <c r="NT54" s="387" t="n">
        <v>0.441649228334427</v>
      </c>
      <c r="NU54" s="387" t="n">
        <v>0.445064038038254</v>
      </c>
      <c r="NV54" s="387" t="n">
        <v>0.448423117399216</v>
      </c>
      <c r="NW54" s="387" t="n">
        <v>0.451795369386673</v>
      </c>
      <c r="NX54" s="387" t="n">
        <v>0.454804062843323</v>
      </c>
      <c r="NY54" s="387" t="n">
        <v>0.457819223403931</v>
      </c>
      <c r="NZ54" s="387" t="n">
        <v>0.460886031389236</v>
      </c>
      <c r="OA54" s="387" t="n">
        <v>0.464012652635574</v>
      </c>
      <c r="OB54" s="387" t="n">
        <v>0.467112451791763</v>
      </c>
      <c r="OC54" s="387" t="n">
        <v>0.469916552305222</v>
      </c>
      <c r="OD54" s="387" t="n">
        <v>0.472839742898941</v>
      </c>
      <c r="OE54" s="387" t="n">
        <v>0.475723505020142</v>
      </c>
      <c r="OF54" s="387" t="n">
        <v>0.478654444217682</v>
      </c>
      <c r="OG54" s="387" t="n">
        <v>0.481555461883545</v>
      </c>
      <c r="OH54" s="387" t="n">
        <v>0.484147995710373</v>
      </c>
      <c r="OI54" s="387" t="n">
        <v>0.486805528402329</v>
      </c>
      <c r="OJ54" s="387" t="n">
        <v>0.489508628845215</v>
      </c>
      <c r="OK54" s="387" t="n">
        <v>0.492240279912949</v>
      </c>
      <c r="OL54" s="387" t="n">
        <v>0.495022475719452</v>
      </c>
      <c r="OM54" s="387" t="n">
        <v>0.497601091861725</v>
      </c>
      <c r="ON54" s="387" t="n">
        <v>0.500220239162445</v>
      </c>
      <c r="OO54" s="387" t="n">
        <v>0.502924382686615</v>
      </c>
      <c r="OP54" s="387" t="n">
        <v>0.505684196949005</v>
      </c>
      <c r="OQ54" s="387" t="n">
        <v>0.508542060852051</v>
      </c>
      <c r="OT54" s="387" t="n">
        <v>0.784069976806641</v>
      </c>
      <c r="OU54" s="387" t="n">
        <v>0.776630020141602</v>
      </c>
      <c r="OV54" s="387" t="n">
        <v>0.769039993286133</v>
      </c>
      <c r="OW54" s="387" t="n">
        <v>0.761279983520508</v>
      </c>
      <c r="OX54" s="387" t="n">
        <v>0.753339996337891</v>
      </c>
      <c r="OY54" s="387" t="n">
        <v>0.745329971313477</v>
      </c>
      <c r="OZ54" s="387" t="n">
        <v>0.738690032958984</v>
      </c>
      <c r="PA54" s="387" t="n">
        <v>0.731650009155273</v>
      </c>
      <c r="PB54" s="387" t="n">
        <v>0.724169998168945</v>
      </c>
      <c r="PC54" s="387" t="n">
        <v>0.716240005493164</v>
      </c>
      <c r="PD54" s="387" t="n">
        <v>0.707979965209961</v>
      </c>
      <c r="PE54" s="387" t="n">
        <v>0.699240036010742</v>
      </c>
      <c r="PF54" s="387" t="n">
        <v>0.689990005493164</v>
      </c>
      <c r="PG54" s="387" t="n">
        <v>0.680210037231445</v>
      </c>
      <c r="PH54" s="387" t="n">
        <v>0.680039978027344</v>
      </c>
      <c r="PI54" s="387" t="n">
        <v>0.679830017089844</v>
      </c>
      <c r="PJ54" s="387" t="n">
        <v>0.67947998046875</v>
      </c>
      <c r="PK54" s="387" t="n">
        <v>0.678970031738281</v>
      </c>
      <c r="PL54" s="387" t="n">
        <v>0.677580032348633</v>
      </c>
      <c r="PQ54" s="387" t="n">
        <v>-0.00204931595362723</v>
      </c>
      <c r="PZ54" s="387" t="n">
        <v>0.353</v>
      </c>
      <c r="QA54" s="387" t="n">
        <v>2014</v>
      </c>
      <c r="QB54" s="0" t="s">
        <v>248</v>
      </c>
      <c r="QD54" s="387" t="n">
        <v>0.438</v>
      </c>
      <c r="QE54" s="387" t="n">
        <v>2014</v>
      </c>
      <c r="QF54" s="0" t="s">
        <v>248</v>
      </c>
      <c r="QH54" s="387" t="n">
        <v>0.767</v>
      </c>
      <c r="QI54" s="387" t="n">
        <v>2014</v>
      </c>
      <c r="QJ54" s="0" t="s">
        <v>248</v>
      </c>
      <c r="QL54" s="387" t="n">
        <v>0.923</v>
      </c>
      <c r="QM54" s="387" t="n">
        <v>2014</v>
      </c>
      <c r="QN54" s="0" t="s">
        <v>248</v>
      </c>
      <c r="QP54" s="387" t="n">
        <v>0.414</v>
      </c>
      <c r="QQ54" s="387" t="n">
        <v>2018</v>
      </c>
      <c r="QR54" s="0" t="s">
        <v>248</v>
      </c>
      <c r="QT54" s="0" t="s">
        <v>104</v>
      </c>
      <c r="QU54" s="387" t="n">
        <v>0.174295589327812</v>
      </c>
      <c r="QV54" s="387" t="n">
        <v>0.191804945468903</v>
      </c>
      <c r="QW54" s="387" t="n">
        <v>0.211048319935799</v>
      </c>
      <c r="QX54" s="387" t="n">
        <v>0.222676277160645</v>
      </c>
      <c r="QY54" s="387" t="n">
        <v>0.224476829171181</v>
      </c>
      <c r="RB54" s="387" t="n">
        <v>0.182642295956612</v>
      </c>
      <c r="RC54" s="387" t="n">
        <v>0.19449046254158</v>
      </c>
      <c r="RD54" s="387" t="n">
        <v>0.206125944852829</v>
      </c>
      <c r="RE54" s="387" t="n">
        <v>0.201181054115295</v>
      </c>
      <c r="RF54" s="387" t="n">
        <v>0.204843074083328</v>
      </c>
      <c r="RG54" s="0" t="s">
        <v>248</v>
      </c>
      <c r="RJ54" s="387" t="n">
        <v>0.0548841431736946</v>
      </c>
      <c r="RK54" s="387" t="n">
        <v>0.0568923354148865</v>
      </c>
      <c r="RL54" s="387" t="n">
        <v>0.058379914611578</v>
      </c>
      <c r="RM54" s="387" t="n">
        <v>0.0554780662059784</v>
      </c>
      <c r="RN54" s="387" t="n">
        <v>0.0553268492221832</v>
      </c>
      <c r="RO54" s="0" t="s">
        <v>104</v>
      </c>
      <c r="RR54" s="387" t="n">
        <v>0.0548693872988224</v>
      </c>
      <c r="RS54" s="387" t="n">
        <v>0.05687265843153</v>
      </c>
      <c r="RT54" s="387" t="n">
        <v>0.0583504028618336</v>
      </c>
      <c r="RU54" s="387" t="n">
        <v>0.0554190427064896</v>
      </c>
      <c r="RV54" s="387" t="n">
        <v>0.0554293617606163</v>
      </c>
      <c r="RW54" s="0" t="s">
        <v>248</v>
      </c>
      <c r="SA54" s="387" t="n">
        <v>0.0254308246076107</v>
      </c>
      <c r="SB54" s="387" t="n">
        <v>0.027236120775342</v>
      </c>
      <c r="SC54" s="387" t="n">
        <v>0.0289041809737682</v>
      </c>
      <c r="SD54" s="387" t="n">
        <v>0.0265246480703354</v>
      </c>
      <c r="SE54" s="387" t="n">
        <v>0.0263827499002218</v>
      </c>
      <c r="SF54" s="0" t="s">
        <v>104</v>
      </c>
      <c r="SJ54" s="387" t="n">
        <v>0.0254492480307817</v>
      </c>
      <c r="SK54" s="387" t="n">
        <v>0.0272476337850094</v>
      </c>
      <c r="SL54" s="387" t="n">
        <v>0.0289243347942829</v>
      </c>
      <c r="SM54" s="387" t="n">
        <v>0.0265051741153002</v>
      </c>
      <c r="SN54" s="387" t="n">
        <v>0.0269871354103088</v>
      </c>
      <c r="SO54" s="0" t="s">
        <v>248</v>
      </c>
      <c r="SQ54" s="387" t="n">
        <v>780</v>
      </c>
      <c r="SR54" s="0" t="s">
        <v>248</v>
      </c>
      <c r="ST54" s="387" t="n">
        <v>724.559326171875</v>
      </c>
      <c r="SU54" s="0" t="s">
        <v>104</v>
      </c>
      <c r="SW54" s="387" t="n">
        <v>822.203917045326</v>
      </c>
      <c r="SX54" s="0" t="s">
        <v>248</v>
      </c>
      <c r="TA54" s="387" t="n">
        <v>0.106964454054832</v>
      </c>
      <c r="TB54" s="387" t="n">
        <v>0.132496774196625</v>
      </c>
      <c r="TC54" s="387" t="n">
        <v>0.162340417504311</v>
      </c>
      <c r="TD54" s="387" t="n">
        <v>0.168438464403152</v>
      </c>
      <c r="TE54" s="387" t="n">
        <v>0.180935472249985</v>
      </c>
      <c r="TF54" s="0" t="s">
        <v>104</v>
      </c>
      <c r="TJ54" s="387" t="n">
        <v>0.132334217429161</v>
      </c>
      <c r="TK54" s="387" t="n">
        <v>0.132334217429161</v>
      </c>
      <c r="TL54" s="387" t="n">
        <v>0.155458182096481</v>
      </c>
      <c r="TM54" s="387" t="n">
        <v>0.139915227890015</v>
      </c>
      <c r="TN54" s="387" t="n">
        <v>0.160322740674019</v>
      </c>
      <c r="TO54" s="0" t="s">
        <v>248</v>
      </c>
      <c r="TP54" s="386"/>
      <c r="TQ54" s="386"/>
    </row>
    <row r="55" customFormat="false" ht="15.75" hidden="false" customHeight="false" outlineLevel="0" collapsed="false">
      <c r="A55" s="0" t="s">
        <v>881</v>
      </c>
      <c r="B55" s="18" t="s">
        <v>955</v>
      </c>
      <c r="C55" s="0" t="s">
        <v>956</v>
      </c>
      <c r="D55" s="387" t="n">
        <v>0.0341628231108189</v>
      </c>
      <c r="E55" s="0" t="s">
        <v>102</v>
      </c>
      <c r="F55" s="387" t="n">
        <v>0.0421948954463005</v>
      </c>
      <c r="G55" s="0" t="s">
        <v>316</v>
      </c>
      <c r="H55" s="387" t="n">
        <v>0.0385644771158695</v>
      </c>
      <c r="I55" s="0" t="s">
        <v>317</v>
      </c>
      <c r="J55" s="0" t="s">
        <v>102</v>
      </c>
      <c r="K55" s="387" t="n">
        <v>0.593084096908569</v>
      </c>
      <c r="L55" s="387"/>
      <c r="M55" s="0" t="s">
        <v>885</v>
      </c>
      <c r="N55" s="387"/>
      <c r="O55" s="0" t="s">
        <v>885</v>
      </c>
      <c r="P55" s="387"/>
      <c r="Q55" s="0" t="s">
        <v>885</v>
      </c>
      <c r="R55" s="387" t="n">
        <v>0.593084096908569</v>
      </c>
      <c r="S55" s="0" t="s">
        <v>102</v>
      </c>
      <c r="U55" s="0" t="s">
        <v>316</v>
      </c>
      <c r="V55" s="387" t="n">
        <v>0.608643054962158</v>
      </c>
      <c r="W55" s="387"/>
      <c r="X55" s="0" t="s">
        <v>885</v>
      </c>
      <c r="Y55" s="387"/>
      <c r="Z55" s="0" t="s">
        <v>885</v>
      </c>
      <c r="AA55" s="387"/>
      <c r="AB55" s="0" t="s">
        <v>885</v>
      </c>
      <c r="AC55" s="387" t="n">
        <v>0.608643054962158</v>
      </c>
      <c r="AD55" s="0" t="s">
        <v>316</v>
      </c>
      <c r="AF55" s="0" t="s">
        <v>317</v>
      </c>
      <c r="AG55" s="387" t="n">
        <v>0.606218218803406</v>
      </c>
      <c r="AH55" s="387"/>
      <c r="AI55" s="0" t="s">
        <v>885</v>
      </c>
      <c r="AJ55" s="387"/>
      <c r="AK55" s="0" t="s">
        <v>885</v>
      </c>
      <c r="AL55" s="387"/>
      <c r="AM55" s="0" t="s">
        <v>885</v>
      </c>
      <c r="AN55" s="387" t="n">
        <v>0.606218218803406</v>
      </c>
      <c r="AO55" s="0" t="s">
        <v>317</v>
      </c>
      <c r="AP55" s="0"/>
      <c r="AQ55" s="0" t="s">
        <v>102</v>
      </c>
      <c r="AR55" s="387" t="n">
        <v>1.72106873989105</v>
      </c>
      <c r="AS55" s="0" t="s">
        <v>318</v>
      </c>
      <c r="AT55" s="387" t="n">
        <v>1.37062561511993</v>
      </c>
      <c r="AU55" s="0" t="s">
        <v>317</v>
      </c>
      <c r="AV55" s="387" t="n">
        <v>1.79460799694061</v>
      </c>
      <c r="AW55" s="0"/>
      <c r="AX55" s="387" t="n">
        <v>2.10890007019043</v>
      </c>
      <c r="AY55" s="0" t="s">
        <v>104</v>
      </c>
      <c r="AZ55" s="0"/>
      <c r="BA55" s="0" t="s">
        <v>102</v>
      </c>
      <c r="BB55" s="387" t="n">
        <v>0.0108943432569504</v>
      </c>
      <c r="BC55" s="387" t="n">
        <v>0.0107225878164172</v>
      </c>
      <c r="BD55" s="387" t="n">
        <v>0.0109966667369008</v>
      </c>
      <c r="BE55" s="387" t="n">
        <v>0.0129590574651957</v>
      </c>
      <c r="BF55" s="387" t="n">
        <v>0.0129590295255184</v>
      </c>
      <c r="BH55" s="0" t="s">
        <v>318</v>
      </c>
      <c r="BI55" s="387" t="n">
        <v>0.00744844181463122</v>
      </c>
      <c r="BJ55" s="387" t="n">
        <v>0.00787778105586767</v>
      </c>
      <c r="BK55" s="387" t="n">
        <v>0.0082744974642992</v>
      </c>
      <c r="BL55" s="387" t="n">
        <v>0.009233676828444</v>
      </c>
      <c r="BM55" s="387" t="n">
        <v>0.00971328001469374</v>
      </c>
      <c r="BO55" s="0" t="s">
        <v>317</v>
      </c>
      <c r="BP55" s="387" t="n">
        <v>0.00798136182129383</v>
      </c>
      <c r="BQ55" s="387" t="n">
        <v>0.0084343608468771</v>
      </c>
      <c r="BR55" s="387" t="n">
        <v>0.00899387896060944</v>
      </c>
      <c r="BS55" s="387" t="n">
        <v>0.00971324648708105</v>
      </c>
      <c r="BT55" s="387" t="n">
        <v>0.00971317104995251</v>
      </c>
      <c r="BV55" s="387" t="n">
        <v>1.12442076206207</v>
      </c>
      <c r="BW55" s="387" t="n">
        <v>1.3542867898941</v>
      </c>
      <c r="BX55" s="387" t="n">
        <v>1.61862802505493</v>
      </c>
      <c r="BY55" s="387" t="n">
        <v>1.89158797264099</v>
      </c>
      <c r="BZ55" s="387" t="n">
        <v>2.23612809181213</v>
      </c>
      <c r="CA55" s="0" t="s">
        <v>316</v>
      </c>
      <c r="CC55" s="387" t="n">
        <v>1.26234042644501</v>
      </c>
      <c r="CD55" s="387" t="n">
        <v>1.50944399833679</v>
      </c>
      <c r="CE55" s="387" t="n">
        <v>1.78240394592285</v>
      </c>
      <c r="CF55" s="387" t="n">
        <v>2.09115409851074</v>
      </c>
      <c r="CG55" s="387" t="n">
        <v>2.45358896255493</v>
      </c>
      <c r="CH55" s="0" t="s">
        <v>317</v>
      </c>
      <c r="CK55" s="387" t="n">
        <v>3</v>
      </c>
      <c r="CL55" s="0" t="s">
        <v>887</v>
      </c>
      <c r="CO55" s="0" t="s">
        <v>102</v>
      </c>
      <c r="CP55" s="387" t="n">
        <v>-0.0177958197891712</v>
      </c>
      <c r="CQ55" s="387" t="n">
        <v>-0.0112868268042803</v>
      </c>
      <c r="CR55" s="387" t="n">
        <v>-0.00386186852119863</v>
      </c>
      <c r="CS55" s="387" t="n">
        <v>0.0167827811092138</v>
      </c>
      <c r="CT55" s="387" t="n">
        <v>-0.00107780331745744</v>
      </c>
      <c r="CV55" s="0" t="s">
        <v>318</v>
      </c>
      <c r="CW55" s="387" t="n">
        <v>0.0115743018686771</v>
      </c>
      <c r="CX55" s="387" t="n">
        <v>0.0290018804371357</v>
      </c>
      <c r="CY55" s="387" t="n">
        <v>0.0512756295502186</v>
      </c>
      <c r="CZ55" s="387" t="n">
        <v>0.0434984378516674</v>
      </c>
      <c r="DA55" s="387" t="n">
        <v>-0.00719726551324129</v>
      </c>
      <c r="DC55" s="0" t="s">
        <v>317</v>
      </c>
      <c r="DD55" s="387" t="n">
        <v>-0.00319943856447935</v>
      </c>
      <c r="DE55" s="387" t="n">
        <v>-0.00762982899323106</v>
      </c>
      <c r="DF55" s="387" t="n">
        <v>0.0213327202945948</v>
      </c>
      <c r="DG55" s="387" t="n">
        <v>0.0100926635786891</v>
      </c>
      <c r="DH55" s="387" t="n">
        <v>-0.00688885105773807</v>
      </c>
      <c r="DL55" s="387" t="n">
        <v>0.799349975585938</v>
      </c>
      <c r="DM55" s="0" t="s">
        <v>888</v>
      </c>
      <c r="DP55" s="387" t="n">
        <v>0.781859970092773</v>
      </c>
      <c r="DQ55" s="0" t="s">
        <v>888</v>
      </c>
      <c r="DT55" s="387" t="n">
        <v>0.816279983520508</v>
      </c>
      <c r="DU55" s="0" t="s">
        <v>888</v>
      </c>
      <c r="DW55" s="387" t="n">
        <v>-0.0923267677426338</v>
      </c>
      <c r="DX55" s="387" t="n">
        <v>-0.111816585063934</v>
      </c>
      <c r="DY55" s="387" t="n">
        <v>-0.123402401804924</v>
      </c>
      <c r="DZ55" s="387" t="n">
        <v>-0.120465777814388</v>
      </c>
      <c r="EA55" s="387" t="n">
        <v>-0.134338364005089</v>
      </c>
      <c r="EB55" s="0" t="s">
        <v>104</v>
      </c>
      <c r="ED55" s="387" t="n">
        <v>-0.0906922519207001</v>
      </c>
      <c r="EE55" s="387" t="n">
        <v>-0.110989026725292</v>
      </c>
      <c r="EF55" s="387" t="n">
        <v>-0.123379796743393</v>
      </c>
      <c r="EG55" s="387" t="n">
        <v>-0.118030339479446</v>
      </c>
      <c r="EH55" s="387"/>
      <c r="EI55" s="0" t="s">
        <v>248</v>
      </c>
      <c r="EK55" s="387" t="n">
        <v>0.19199426472187</v>
      </c>
      <c r="EL55" s="0" t="s">
        <v>248</v>
      </c>
      <c r="EO55" s="387" t="n">
        <v>0.00568451220169663</v>
      </c>
      <c r="EP55" s="387" t="n">
        <v>0.00668219616636634</v>
      </c>
      <c r="EQ55" s="387" t="n">
        <v>0.00967421289533377</v>
      </c>
      <c r="ER55" s="387" t="n">
        <v>0.00335480459034443</v>
      </c>
      <c r="ES55" s="387" t="n">
        <v>0.000346893881214783</v>
      </c>
      <c r="ET55" s="0" t="s">
        <v>248</v>
      </c>
      <c r="FE55" s="387" t="n">
        <v>6378871</v>
      </c>
      <c r="FF55" s="387" t="n">
        <v>6525545</v>
      </c>
      <c r="FG55" s="387" t="n">
        <v>6704113</v>
      </c>
      <c r="FH55" s="387" t="n">
        <v>6909154</v>
      </c>
      <c r="FI55" s="387" t="n">
        <v>7131693</v>
      </c>
      <c r="FJ55" s="387" t="n">
        <v>7364862</v>
      </c>
      <c r="FK55" s="387" t="n">
        <v>7607849</v>
      </c>
      <c r="FL55" s="387" t="n">
        <v>7862214</v>
      </c>
      <c r="FM55" s="387" t="n">
        <v>8126102</v>
      </c>
      <c r="FN55" s="387" t="n">
        <v>8397668</v>
      </c>
      <c r="FO55" s="387" t="n">
        <v>8675602</v>
      </c>
      <c r="FP55" s="387" t="n">
        <v>8958406</v>
      </c>
      <c r="FQ55" s="387" t="n">
        <v>9245988</v>
      </c>
      <c r="FR55" s="387" t="n">
        <v>9540289</v>
      </c>
      <c r="FS55" s="387" t="n">
        <v>9844297</v>
      </c>
      <c r="FT55" s="387" t="n">
        <v>10160030</v>
      </c>
      <c r="FU55" s="387" t="n">
        <v>10487998</v>
      </c>
      <c r="FV55" s="387" t="n">
        <v>10827024</v>
      </c>
      <c r="FW55" s="387" t="n">
        <v>11175378</v>
      </c>
      <c r="FX55" s="387" t="n">
        <v>11530580</v>
      </c>
      <c r="FY55" s="387" t="n">
        <v>11891000</v>
      </c>
      <c r="FZ55" s="387" t="n">
        <v>12255000</v>
      </c>
      <c r="GA55" s="387" t="n">
        <v>12625000</v>
      </c>
      <c r="GB55" s="387" t="n">
        <v>12999000</v>
      </c>
      <c r="GC55" s="387" t="n">
        <v>13379000</v>
      </c>
      <c r="GD55" s="387" t="n">
        <v>13764000</v>
      </c>
      <c r="GE55" s="387" t="n">
        <v>14155000</v>
      </c>
      <c r="GF55" s="387" t="n">
        <v>14551000</v>
      </c>
      <c r="GG55" s="387" t="n">
        <v>14952000</v>
      </c>
      <c r="GH55" s="387" t="n">
        <v>15360000</v>
      </c>
      <c r="GI55" s="387" t="n">
        <v>15773000</v>
      </c>
      <c r="GJ55" s="387" t="n">
        <v>16192000</v>
      </c>
      <c r="GK55" s="387" t="n">
        <v>16618000</v>
      </c>
      <c r="GL55" s="387" t="n">
        <v>17049000</v>
      </c>
      <c r="GM55" s="387" t="n">
        <v>17487000</v>
      </c>
      <c r="GN55" s="387" t="n">
        <v>17932000</v>
      </c>
      <c r="GO55" s="387" t="n">
        <v>18383000</v>
      </c>
      <c r="GP55" s="387" t="n">
        <v>18841000</v>
      </c>
      <c r="GQ55" s="387" t="n">
        <v>19305000</v>
      </c>
      <c r="GR55" s="387" t="n">
        <v>19776000</v>
      </c>
      <c r="GS55" s="387" t="n">
        <v>20253000</v>
      </c>
      <c r="GT55" s="387" t="n">
        <v>20736000</v>
      </c>
      <c r="GU55" s="387" t="n">
        <v>21226000</v>
      </c>
      <c r="GV55" s="387" t="n">
        <v>21721000</v>
      </c>
      <c r="GW55" s="387" t="n">
        <v>22222000</v>
      </c>
      <c r="GX55" s="387" t="n">
        <v>22728000</v>
      </c>
      <c r="GY55" s="387" t="n">
        <v>23239000</v>
      </c>
      <c r="GZ55" s="387" t="n">
        <v>23754000</v>
      </c>
      <c r="HA55" s="387" t="n">
        <v>24274000</v>
      </c>
      <c r="HB55" s="387" t="n">
        <v>24798000</v>
      </c>
      <c r="HC55" s="387" t="n">
        <v>25325000</v>
      </c>
      <c r="HG55" s="387" t="n">
        <v>0.0317701622843742</v>
      </c>
      <c r="HH55" s="387" t="n">
        <v>0.0318136736750603</v>
      </c>
      <c r="HI55" s="387" t="n">
        <v>0.031667735427618</v>
      </c>
      <c r="HJ55" s="387" t="n">
        <v>0.0312896706163883</v>
      </c>
      <c r="HK55" s="387" t="n">
        <v>0.0307791754603386</v>
      </c>
      <c r="HL55" s="387" t="n">
        <v>0.0301522053778172</v>
      </c>
      <c r="HM55" s="387" t="n">
        <v>0.0297449585050344</v>
      </c>
      <c r="HN55" s="387" t="n">
        <v>0.0291934553533793</v>
      </c>
      <c r="HO55" s="387" t="n">
        <v>0.0288138817995787</v>
      </c>
      <c r="HP55" s="387" t="n">
        <v>0.0283701736479998</v>
      </c>
      <c r="HQ55" s="387" t="n">
        <v>0.028011430054903</v>
      </c>
      <c r="HR55" s="387" t="n">
        <v>0.0275918003171682</v>
      </c>
      <c r="HS55" s="387" t="n">
        <v>0.0271853506565094</v>
      </c>
      <c r="HT55" s="387" t="n">
        <v>0.0269216578453779</v>
      </c>
      <c r="HU55" s="387" t="n">
        <v>0.0265328902751207</v>
      </c>
      <c r="HV55" s="387" t="n">
        <v>0.0262176748365164</v>
      </c>
      <c r="HW55" s="387" t="n">
        <v>0.0259691514074802</v>
      </c>
      <c r="HX55" s="387" t="n">
        <v>0.0256051048636436</v>
      </c>
      <c r="HY55" s="387" t="n">
        <v>0.0253661964088678</v>
      </c>
      <c r="HZ55" s="387" t="n">
        <v>0.0251290779560804</v>
      </c>
      <c r="IA55" s="387" t="n">
        <v>0.0248394981026649</v>
      </c>
      <c r="IB55" s="387" t="n">
        <v>0.0246090218424797</v>
      </c>
      <c r="IC55" s="387" t="n">
        <v>0.0243287831544876</v>
      </c>
      <c r="ID55" s="387" t="n">
        <v>0.0241049509495497</v>
      </c>
      <c r="IE55" s="387" t="n">
        <v>0.0238338485360146</v>
      </c>
      <c r="IF55" s="387" t="n">
        <v>0.0235683899372816</v>
      </c>
      <c r="IG55" s="387" t="n">
        <v>0.0233555249869823</v>
      </c>
      <c r="IH55" s="387" t="n">
        <v>0.0230526886880398</v>
      </c>
      <c r="II55" s="387" t="n">
        <v>0.0228032544255257</v>
      </c>
      <c r="IJ55" s="387" t="n">
        <v>0.0225148554891348</v>
      </c>
      <c r="IK55" s="387" t="n">
        <v>0.0222342573106289</v>
      </c>
      <c r="IL55" s="387" t="n">
        <v>0.0219190362840891</v>
      </c>
      <c r="IM55" s="387" t="n">
        <v>0.0216548815369606</v>
      </c>
      <c r="IN55" s="387" t="n">
        <v>0.0213571861386299</v>
      </c>
      <c r="IO55" s="387" t="n">
        <v>0.021029045805335</v>
      </c>
      <c r="IP55" s="0" t="s">
        <v>889</v>
      </c>
      <c r="IU55" s="0" t="s">
        <v>889</v>
      </c>
      <c r="IV55" s="387" t="n">
        <v>0.495149425681056</v>
      </c>
      <c r="IW55" s="387" t="n">
        <v>0.495352403632265</v>
      </c>
      <c r="IX55" s="387" t="n">
        <v>0.495565811798456</v>
      </c>
      <c r="IY55" s="387" t="n">
        <v>0.495780053633975</v>
      </c>
      <c r="IZ55" s="387" t="n">
        <v>0.495984546133294</v>
      </c>
      <c r="JA55" s="387" t="n">
        <v>0.496171277563686</v>
      </c>
      <c r="JB55" s="387" t="n">
        <v>0.496339785412653</v>
      </c>
      <c r="JC55" s="387" t="n">
        <v>0.496492907437676</v>
      </c>
      <c r="JD55" s="387" t="n">
        <v>0.496631969758617</v>
      </c>
      <c r="JE55" s="387" t="n">
        <v>0.496759408888675</v>
      </c>
      <c r="JF55" s="387" t="n">
        <v>0.496877017275232</v>
      </c>
      <c r="JG55" s="387" t="n">
        <v>0.496984658573571</v>
      </c>
      <c r="JH55" s="387" t="n">
        <v>0.497082223960367</v>
      </c>
      <c r="JI55" s="387" t="n">
        <v>0.497170845435813</v>
      </c>
      <c r="JJ55" s="387" t="n">
        <v>0.49725043240323</v>
      </c>
      <c r="JK55" s="387" t="n">
        <v>0.497322388687836</v>
      </c>
      <c r="JL55" s="387" t="n">
        <v>0.497386610297101</v>
      </c>
      <c r="JM55" s="387" t="n">
        <v>0.497443529425995</v>
      </c>
      <c r="JN55" s="387" t="n">
        <v>0.497493946825677</v>
      </c>
      <c r="JO55" s="387" t="n">
        <v>0.497538517948204</v>
      </c>
      <c r="JP55" s="387" t="n">
        <v>0.497577496765432</v>
      </c>
      <c r="JQ55" s="387" t="n">
        <v>0.497611443789604</v>
      </c>
      <c r="JR55" s="387" t="n">
        <v>0.497639455251555</v>
      </c>
      <c r="JS55" s="387" t="n">
        <v>0.497663609373741</v>
      </c>
      <c r="JT55" s="387" t="n">
        <v>0.497683011170727</v>
      </c>
      <c r="JU55" s="387" t="n">
        <v>0.497698581613686</v>
      </c>
      <c r="JV55" s="387" t="n">
        <v>0.497709904374233</v>
      </c>
      <c r="JW55" s="387" t="n">
        <v>0.497717385251378</v>
      </c>
      <c r="JX55" s="387" t="n">
        <v>0.497720282075011</v>
      </c>
      <c r="JY55" s="387" t="n">
        <v>0.497718533100216</v>
      </c>
      <c r="JZ55" s="387" t="n">
        <v>0.497711646014179</v>
      </c>
      <c r="KA55" s="387" t="n">
        <v>0.497699376966143</v>
      </c>
      <c r="KB55" s="387" t="n">
        <v>0.497682243044161</v>
      </c>
      <c r="KC55" s="387" t="n">
        <v>0.4976595896842</v>
      </c>
      <c r="KD55" s="387" t="n">
        <v>0.49763206672023</v>
      </c>
      <c r="KE55" s="387" t="n">
        <v>0.497599070001425</v>
      </c>
      <c r="KH55" s="0" t="s">
        <v>889</v>
      </c>
      <c r="KI55" s="387" t="n">
        <v>0.523834645748138</v>
      </c>
      <c r="KJ55" s="387" t="n">
        <v>0.523029685020447</v>
      </c>
      <c r="KK55" s="387" t="n">
        <v>0.522577464580536</v>
      </c>
      <c r="KL55" s="387" t="n">
        <v>0.522513806819916</v>
      </c>
      <c r="KM55" s="387" t="n">
        <v>0.522872567176819</v>
      </c>
      <c r="KN55" s="387" t="n">
        <v>0.523673355579376</v>
      </c>
      <c r="KO55" s="387" t="n">
        <v>0.524928629398346</v>
      </c>
      <c r="KP55" s="387" t="n">
        <v>0.526415824890137</v>
      </c>
      <c r="KQ55" s="387" t="n">
        <v>0.52850216627121</v>
      </c>
      <c r="KR55" s="387" t="n">
        <v>0.531056106090546</v>
      </c>
      <c r="KS55" s="387" t="n">
        <v>0.534292340278626</v>
      </c>
      <c r="KT55" s="387" t="n">
        <v>0.537477910518646</v>
      </c>
      <c r="KU55" s="387" t="n">
        <v>0.541268646717072</v>
      </c>
      <c r="KV55" s="387" t="n">
        <v>0.545545756816864</v>
      </c>
      <c r="KW55" s="387" t="n">
        <v>0.5498046875</v>
      </c>
      <c r="KX55" s="387" t="n">
        <v>0.554174840450287</v>
      </c>
      <c r="KY55" s="387" t="n">
        <v>0.558176875114441</v>
      </c>
      <c r="KZ55" s="387" t="n">
        <v>0.562161505222321</v>
      </c>
      <c r="LA55" s="387" t="n">
        <v>0.566191554069519</v>
      </c>
      <c r="LB55" s="387" t="n">
        <v>0.570195019245148</v>
      </c>
      <c r="LC55" s="387" t="n">
        <v>0.574224829673767</v>
      </c>
      <c r="LD55" s="387" t="n">
        <v>0.577870845794678</v>
      </c>
      <c r="LE55" s="387" t="n">
        <v>0.58149778842926</v>
      </c>
      <c r="LF55" s="387" t="n">
        <v>0.585029780864716</v>
      </c>
      <c r="LG55" s="387" t="n">
        <v>0.588440537452698</v>
      </c>
      <c r="LH55" s="387" t="n">
        <v>0.591616034507752</v>
      </c>
      <c r="LI55" s="387" t="n">
        <v>0.594184041023254</v>
      </c>
      <c r="LJ55" s="387" t="n">
        <v>0.59662675857544</v>
      </c>
      <c r="LK55" s="387" t="n">
        <v>0.598959505558014</v>
      </c>
      <c r="LL55" s="387" t="n">
        <v>0.601071000099182</v>
      </c>
      <c r="LM55" s="387" t="n">
        <v>0.60304468870163</v>
      </c>
      <c r="LN55" s="387" t="n">
        <v>0.604501068592072</v>
      </c>
      <c r="LO55" s="387" t="n">
        <v>0.605876922607422</v>
      </c>
      <c r="LP55" s="387" t="n">
        <v>0.607192873954773</v>
      </c>
      <c r="LQ55" s="387" t="n">
        <v>0.608476519584656</v>
      </c>
      <c r="LR55" s="387" t="n">
        <v>0.609674215316773</v>
      </c>
      <c r="LT55" s="0" t="s">
        <v>889</v>
      </c>
      <c r="LU55" s="387" t="n">
        <v>0.508205473423004</v>
      </c>
      <c r="LV55" s="387" t="n">
        <v>0.506932199001312</v>
      </c>
      <c r="LW55" s="387" t="n">
        <v>0.506098508834839</v>
      </c>
      <c r="LX55" s="387" t="n">
        <v>0.50575453042984</v>
      </c>
      <c r="LY55" s="387" t="n">
        <v>0.505960583686829</v>
      </c>
      <c r="LZ55" s="387" t="n">
        <v>0.506769835948944</v>
      </c>
      <c r="MA55" s="387" t="n">
        <v>0.508119106292725</v>
      </c>
      <c r="MB55" s="387" t="n">
        <v>0.510019779205322</v>
      </c>
      <c r="MC55" s="387" t="n">
        <v>0.512347102165222</v>
      </c>
      <c r="MD55" s="387" t="n">
        <v>0.515285134315491</v>
      </c>
      <c r="ME55" s="387" t="n">
        <v>0.518817186355591</v>
      </c>
      <c r="MF55" s="387" t="n">
        <v>0.522359609603882</v>
      </c>
      <c r="MG55" s="387" t="n">
        <v>0.526355564594269</v>
      </c>
      <c r="MH55" s="387" t="n">
        <v>0.53083199262619</v>
      </c>
      <c r="MI55" s="387" t="n">
        <v>0.535286486148834</v>
      </c>
      <c r="MJ55" s="387" t="n">
        <v>0.53984659910202</v>
      </c>
      <c r="MK55" s="387" t="n">
        <v>0.544095873832703</v>
      </c>
      <c r="ML55" s="387" t="n">
        <v>0.548321068286896</v>
      </c>
      <c r="MM55" s="387" t="n">
        <v>0.552525103092194</v>
      </c>
      <c r="MN55" s="387" t="n">
        <v>0.556470513343811</v>
      </c>
      <c r="MO55" s="387" t="n">
        <v>0.560171782970429</v>
      </c>
      <c r="MP55" s="387" t="n">
        <v>0.563346564769745</v>
      </c>
      <c r="MQ55" s="387" t="n">
        <v>0.566371202468872</v>
      </c>
      <c r="MR55" s="387" t="n">
        <v>0.569075345993042</v>
      </c>
      <c r="MS55" s="387" t="n">
        <v>0.571551382541657</v>
      </c>
      <c r="MT55" s="387" t="n">
        <v>0.573692798614502</v>
      </c>
      <c r="MU55" s="387" t="n">
        <v>0.575279712677002</v>
      </c>
      <c r="MV55" s="387" t="n">
        <v>0.576651275157929</v>
      </c>
      <c r="MW55" s="387" t="n">
        <v>0.577919960021973</v>
      </c>
      <c r="MX55" s="387" t="n">
        <v>0.578930795192719</v>
      </c>
      <c r="MY55" s="387" t="n">
        <v>0.579813420772553</v>
      </c>
      <c r="MZ55" s="387" t="n">
        <v>0.580360591411591</v>
      </c>
      <c r="NA55" s="387" t="n">
        <v>0.580828487873077</v>
      </c>
      <c r="NB55" s="387" t="n">
        <v>0.581362783908844</v>
      </c>
      <c r="NC55" s="387" t="n">
        <v>0.581942081451416</v>
      </c>
      <c r="ND55" s="387" t="n">
        <v>0.582586348056793</v>
      </c>
      <c r="NG55" s="0" t="s">
        <v>889</v>
      </c>
      <c r="NH55" s="387" t="n">
        <v>0.419591069221497</v>
      </c>
      <c r="NI55" s="387" t="n">
        <v>0.420293837785721</v>
      </c>
      <c r="NJ55" s="387" t="n">
        <v>0.420683920383453</v>
      </c>
      <c r="NK55" s="387" t="n">
        <v>0.420881509780884</v>
      </c>
      <c r="NL55" s="387" t="n">
        <v>0.421053767204285</v>
      </c>
      <c r="NM55" s="387" t="n">
        <v>0.42132705450058</v>
      </c>
      <c r="NN55" s="387" t="n">
        <v>0.421705424785614</v>
      </c>
      <c r="NO55" s="387" t="n">
        <v>0.422019809484482</v>
      </c>
      <c r="NP55" s="387" t="n">
        <v>0.42280176281929</v>
      </c>
      <c r="NQ55" s="387" t="n">
        <v>0.423947989940643</v>
      </c>
      <c r="NR55" s="387" t="n">
        <v>0.425893634557724</v>
      </c>
      <c r="NS55" s="387" t="n">
        <v>0.427975982427597</v>
      </c>
      <c r="NT55" s="387" t="n">
        <v>0.430623322725296</v>
      </c>
      <c r="NU55" s="387" t="n">
        <v>0.433921873569489</v>
      </c>
      <c r="NV55" s="387" t="n">
        <v>0.4375</v>
      </c>
      <c r="NW55" s="387" t="n">
        <v>0.44157737493515</v>
      </c>
      <c r="NX55" s="387" t="n">
        <v>0.445652186870575</v>
      </c>
      <c r="NY55" s="387" t="n">
        <v>0.449993968009949</v>
      </c>
      <c r="NZ55" s="387" t="n">
        <v>0.454630762338638</v>
      </c>
      <c r="OA55" s="387" t="n">
        <v>0.459312617778778</v>
      </c>
      <c r="OB55" s="387" t="n">
        <v>0.464030772447586</v>
      </c>
      <c r="OC55" s="387" t="n">
        <v>0.468421906232834</v>
      </c>
      <c r="OD55" s="387" t="n">
        <v>0.472798675298691</v>
      </c>
      <c r="OE55" s="387" t="n">
        <v>0.477078467607498</v>
      </c>
      <c r="OF55" s="387" t="n">
        <v>0.481341034173965</v>
      </c>
      <c r="OG55" s="387" t="n">
        <v>0.485310822725296</v>
      </c>
      <c r="OH55" s="387" t="n">
        <v>0.488715291023254</v>
      </c>
      <c r="OI55" s="387" t="n">
        <v>0.491943836212158</v>
      </c>
      <c r="OJ55" s="387" t="n">
        <v>0.495096921920776</v>
      </c>
      <c r="OK55" s="387" t="n">
        <v>0.497974991798401</v>
      </c>
      <c r="OL55" s="387" t="n">
        <v>0.500660002231598</v>
      </c>
      <c r="OM55" s="387" t="n">
        <v>0.502775490283966</v>
      </c>
      <c r="ON55" s="387" t="n">
        <v>0.50479918718338</v>
      </c>
      <c r="OO55" s="387" t="n">
        <v>0.506673812866211</v>
      </c>
      <c r="OP55" s="387" t="n">
        <v>0.508468449115753</v>
      </c>
      <c r="OQ55" s="387" t="n">
        <v>0.510167837142944</v>
      </c>
      <c r="OT55" s="387" t="n">
        <v>0.837020034790039</v>
      </c>
      <c r="OU55" s="387" t="n">
        <v>0.82995002746582</v>
      </c>
      <c r="OV55" s="387" t="n">
        <v>0.823170013427734</v>
      </c>
      <c r="OW55" s="387" t="n">
        <v>0.816920013427734</v>
      </c>
      <c r="OX55" s="387" t="n">
        <v>0.811309967041016</v>
      </c>
      <c r="OY55" s="387" t="n">
        <v>0.806520004272461</v>
      </c>
      <c r="OZ55" s="387" t="n">
        <v>0.802399978637695</v>
      </c>
      <c r="PA55" s="387" t="n">
        <v>0.798980026245117</v>
      </c>
      <c r="PB55" s="387" t="n">
        <v>0.796240005493164</v>
      </c>
      <c r="PC55" s="387" t="n">
        <v>0.794130020141602</v>
      </c>
      <c r="PD55" s="387" t="n">
        <v>0.792490005493164</v>
      </c>
      <c r="PE55" s="387" t="n">
        <v>0.791340026855469</v>
      </c>
      <c r="PF55" s="387" t="n">
        <v>0.790370025634766</v>
      </c>
      <c r="PG55" s="387" t="n">
        <v>0.789189987182617</v>
      </c>
      <c r="PH55" s="387" t="n">
        <v>0.792880020141602</v>
      </c>
      <c r="PI55" s="387" t="n">
        <v>0.795830001831055</v>
      </c>
      <c r="PJ55" s="387" t="n">
        <v>0.797990036010742</v>
      </c>
      <c r="PK55" s="387" t="n">
        <v>0.799349975585938</v>
      </c>
      <c r="PL55" s="387" t="n">
        <v>0.799349975585938</v>
      </c>
      <c r="PQ55" s="387" t="n">
        <v>0</v>
      </c>
      <c r="PZ55" s="387" t="n">
        <v>0.386</v>
      </c>
      <c r="QA55" s="387" t="n">
        <v>2013</v>
      </c>
      <c r="QB55" s="0" t="s">
        <v>248</v>
      </c>
      <c r="QD55" s="387" t="n">
        <v>0.728</v>
      </c>
      <c r="QE55" s="387" t="n">
        <v>2013</v>
      </c>
      <c r="QF55" s="0" t="s">
        <v>248</v>
      </c>
      <c r="QH55" s="387" t="n">
        <v>0.896</v>
      </c>
      <c r="QI55" s="387" t="n">
        <v>2013</v>
      </c>
      <c r="QJ55" s="0" t="s">
        <v>248</v>
      </c>
      <c r="QL55" s="387" t="n">
        <v>0.969</v>
      </c>
      <c r="QM55" s="387" t="n">
        <v>2013</v>
      </c>
      <c r="QN55" s="0" t="s">
        <v>248</v>
      </c>
      <c r="QP55" s="387" t="n">
        <v>0.649</v>
      </c>
      <c r="QQ55" s="387" t="n">
        <v>2013</v>
      </c>
      <c r="QR55" s="0" t="s">
        <v>248</v>
      </c>
      <c r="QT55" s="0" t="s">
        <v>104</v>
      </c>
      <c r="QU55" s="387" t="n">
        <v>0.159613460302353</v>
      </c>
      <c r="QV55" s="387" t="n">
        <v>0.146751523017883</v>
      </c>
      <c r="QW55" s="387" t="n">
        <v>0.13822728395462</v>
      </c>
      <c r="QX55" s="387" t="n">
        <v>0.122992999851704</v>
      </c>
      <c r="QY55" s="387" t="n">
        <v>0.157470926642418</v>
      </c>
      <c r="RB55" s="387" t="n">
        <v>0.119997531175613</v>
      </c>
      <c r="RC55" s="387" t="n">
        <v>0.140387415885925</v>
      </c>
      <c r="RD55" s="387" t="n">
        <v>0.128597840666771</v>
      </c>
      <c r="RE55" s="387" t="n">
        <v>0.108095020055771</v>
      </c>
      <c r="RF55" s="387" t="n">
        <v>0.122630000114441</v>
      </c>
      <c r="RG55" s="0" t="s">
        <v>248</v>
      </c>
      <c r="RJ55" s="387" t="n">
        <v>0.024312948808074</v>
      </c>
      <c r="RK55" s="387" t="n">
        <v>0.0264078751206398</v>
      </c>
      <c r="RL55" s="387" t="n">
        <v>0.0215735770761967</v>
      </c>
      <c r="RM55" s="387" t="n">
        <v>-0.00137538951821625</v>
      </c>
      <c r="RN55" s="387" t="n">
        <v>0.0179633162915707</v>
      </c>
      <c r="RO55" s="0" t="s">
        <v>104</v>
      </c>
      <c r="RR55" s="387" t="n">
        <v>0.024334080517292</v>
      </c>
      <c r="RS55" s="387" t="n">
        <v>0.0264360439032316</v>
      </c>
      <c r="RT55" s="387" t="n">
        <v>0.0216029528528452</v>
      </c>
      <c r="RU55" s="387" t="n">
        <v>-0.00131666765082628</v>
      </c>
      <c r="RV55" s="387" t="n">
        <v>0.0182570870965719</v>
      </c>
      <c r="RW55" s="0" t="s">
        <v>248</v>
      </c>
      <c r="SA55" s="387" t="n">
        <v>-0.00627271691337228</v>
      </c>
      <c r="SB55" s="387" t="n">
        <v>-0.00540950475260615</v>
      </c>
      <c r="SC55" s="387" t="n">
        <v>-0.00944011565297842</v>
      </c>
      <c r="SD55" s="387" t="n">
        <v>-0.0328157879412174</v>
      </c>
      <c r="SE55" s="387" t="n">
        <v>-0.0136302150785923</v>
      </c>
      <c r="SF55" s="0" t="s">
        <v>104</v>
      </c>
      <c r="SJ55" s="387" t="n">
        <v>-0.00615017395466566</v>
      </c>
      <c r="SK55" s="387" t="n">
        <v>-0.00559422187507153</v>
      </c>
      <c r="SL55" s="387" t="n">
        <v>-0.0101019060239196</v>
      </c>
      <c r="SM55" s="387" t="n">
        <v>-0.0329387336969376</v>
      </c>
      <c r="SN55" s="387" t="n">
        <v>-0.0130325835198164</v>
      </c>
      <c r="SO55" s="0" t="s">
        <v>248</v>
      </c>
      <c r="SQ55" s="387" t="n">
        <v>280</v>
      </c>
      <c r="SR55" s="0" t="s">
        <v>248</v>
      </c>
      <c r="ST55" s="387" t="n">
        <v>277.1181640625</v>
      </c>
      <c r="SU55" s="0" t="s">
        <v>104</v>
      </c>
      <c r="SW55" s="387" t="n">
        <v>208.074726923036</v>
      </c>
      <c r="SX55" s="0" t="s">
        <v>248</v>
      </c>
      <c r="TA55" s="387" t="n">
        <v>0.0672866851091385</v>
      </c>
      <c r="TB55" s="387" t="n">
        <v>0.034934937953949</v>
      </c>
      <c r="TC55" s="387" t="n">
        <v>0.0148248877376318</v>
      </c>
      <c r="TD55" s="387" t="n">
        <v>0.00252722064033151</v>
      </c>
      <c r="TE55" s="387" t="n">
        <v>0.0231325626373291</v>
      </c>
      <c r="TF55" s="0" t="s">
        <v>104</v>
      </c>
      <c r="TJ55" s="387" t="n">
        <v>0.0291667263954878</v>
      </c>
      <c r="TK55" s="387" t="n">
        <v>0.0306667685508728</v>
      </c>
      <c r="TL55" s="387" t="n">
        <v>0.00588114093989134</v>
      </c>
      <c r="TM55" s="387" t="n">
        <v>-0.0135690597817302</v>
      </c>
      <c r="TN55" s="387" t="n">
        <v>0.160322740674019</v>
      </c>
      <c r="TO55" s="0" t="s">
        <v>248</v>
      </c>
      <c r="TP55" s="386"/>
      <c r="TQ55" s="386"/>
    </row>
    <row r="56" customFormat="false" ht="15.75" hidden="false" customHeight="false" outlineLevel="0" collapsed="false">
      <c r="A56" s="0" t="s">
        <v>895</v>
      </c>
      <c r="B56" s="18" t="s">
        <v>957</v>
      </c>
      <c r="C56" s="0" t="s">
        <v>958</v>
      </c>
      <c r="D56" s="387" t="n">
        <v>0.0412251800298691</v>
      </c>
      <c r="E56" s="0" t="s">
        <v>102</v>
      </c>
      <c r="F56" s="387" t="n">
        <v>0.0482182800769806</v>
      </c>
      <c r="G56" s="0" t="s">
        <v>316</v>
      </c>
      <c r="H56" s="387" t="n">
        <v>0.0403765216469765</v>
      </c>
      <c r="I56" s="0" t="s">
        <v>317</v>
      </c>
      <c r="J56" s="0" t="s">
        <v>884</v>
      </c>
      <c r="K56" s="387" t="n">
        <v>0.518386483192444</v>
      </c>
      <c r="L56" s="387"/>
      <c r="M56" s="0" t="s">
        <v>885</v>
      </c>
      <c r="N56" s="387"/>
      <c r="O56" s="0" t="s">
        <v>885</v>
      </c>
      <c r="P56" s="387"/>
      <c r="Q56" s="0" t="s">
        <v>885</v>
      </c>
      <c r="R56" s="387"/>
      <c r="S56" s="0" t="s">
        <v>885</v>
      </c>
      <c r="U56" s="0" t="s">
        <v>884</v>
      </c>
      <c r="V56" s="387" t="n">
        <v>0.50167715549469</v>
      </c>
      <c r="W56" s="387"/>
      <c r="X56" s="0" t="s">
        <v>885</v>
      </c>
      <c r="Y56" s="387"/>
      <c r="Z56" s="0" t="s">
        <v>885</v>
      </c>
      <c r="AA56" s="387"/>
      <c r="AB56" s="0" t="s">
        <v>885</v>
      </c>
      <c r="AC56" s="387"/>
      <c r="AD56" s="0" t="s">
        <v>885</v>
      </c>
      <c r="AF56" s="0" t="s">
        <v>317</v>
      </c>
      <c r="AG56" s="387" t="n">
        <v>0.641390979290009</v>
      </c>
      <c r="AH56" s="387" t="n">
        <v>0.769112706184387</v>
      </c>
      <c r="AI56" s="0" t="s">
        <v>317</v>
      </c>
      <c r="AJ56" s="387" t="n">
        <v>0.641390979290009</v>
      </c>
      <c r="AK56" s="0" t="s">
        <v>317</v>
      </c>
      <c r="AL56" s="387"/>
      <c r="AM56" s="0" t="s">
        <v>885</v>
      </c>
      <c r="AN56" s="387" t="n">
        <v>0.50406813621521</v>
      </c>
      <c r="AO56" s="0" t="s">
        <v>317</v>
      </c>
      <c r="AP56" s="0"/>
      <c r="AQ56" s="0" t="s">
        <v>102</v>
      </c>
      <c r="AR56" s="387" t="n">
        <v>4.84600591659546</v>
      </c>
      <c r="AS56" s="0" t="s">
        <v>318</v>
      </c>
      <c r="AT56" s="387" t="n">
        <v>4.50546789169312</v>
      </c>
      <c r="AU56" s="0" t="s">
        <v>317</v>
      </c>
      <c r="AV56" s="387" t="n">
        <v>4.92041492462158</v>
      </c>
      <c r="AW56" s="0"/>
      <c r="AX56" s="387" t="n">
        <v>4.04116487503052</v>
      </c>
      <c r="AY56" s="0" t="s">
        <v>104</v>
      </c>
      <c r="AZ56" s="0"/>
      <c r="BA56" s="0" t="s">
        <v>884</v>
      </c>
      <c r="BB56" s="387" t="n">
        <v>0.00982722453773022</v>
      </c>
      <c r="BC56" s="387" t="n">
        <v>0.0094302324578166</v>
      </c>
      <c r="BD56" s="387" t="n">
        <v>0.0095276664942503</v>
      </c>
      <c r="BE56" s="387" t="n">
        <v>0.00966089684516192</v>
      </c>
      <c r="BF56" s="387" t="n">
        <v>0.00966088753193617</v>
      </c>
      <c r="BH56" s="0" t="s">
        <v>884</v>
      </c>
      <c r="BI56" s="387" t="n">
        <v>0.0104198018088937</v>
      </c>
      <c r="BJ56" s="387" t="n">
        <v>0.0106568606570363</v>
      </c>
      <c r="BK56" s="387" t="n">
        <v>0.0109486142173409</v>
      </c>
      <c r="BL56" s="387" t="n">
        <v>0.0112342443317175</v>
      </c>
      <c r="BM56" s="387" t="n">
        <v>0.011394614353776</v>
      </c>
      <c r="BO56" s="0" t="s">
        <v>884</v>
      </c>
      <c r="BP56" s="387" t="n">
        <v>0.0106236664578319</v>
      </c>
      <c r="BQ56" s="387" t="n">
        <v>0.0107035506516695</v>
      </c>
      <c r="BR56" s="387" t="n">
        <v>0.0108929732814431</v>
      </c>
      <c r="BS56" s="387" t="n">
        <v>0.0113945528864861</v>
      </c>
      <c r="BT56" s="387" t="n">
        <v>0.0111930500715971</v>
      </c>
      <c r="BV56" s="387"/>
      <c r="BW56" s="387"/>
      <c r="BX56" s="387"/>
      <c r="BY56" s="387"/>
      <c r="BZ56" s="387"/>
      <c r="CA56" s="0" t="s">
        <v>886</v>
      </c>
      <c r="CC56" s="387"/>
      <c r="CD56" s="387"/>
      <c r="CE56" s="387"/>
      <c r="CF56" s="387"/>
      <c r="CG56" s="387"/>
      <c r="CH56" s="0" t="s">
        <v>886</v>
      </c>
      <c r="CK56" s="387" t="n">
        <v>6.09999990463257</v>
      </c>
      <c r="CL56" s="0" t="s">
        <v>887</v>
      </c>
      <c r="CO56" s="0" t="s">
        <v>884</v>
      </c>
      <c r="CP56" s="387" t="n">
        <v>0.000248383177677169</v>
      </c>
      <c r="CQ56" s="387" t="n">
        <v>0.00667773466557264</v>
      </c>
      <c r="CR56" s="387" t="n">
        <v>0.00640422152355313</v>
      </c>
      <c r="CS56" s="387" t="n">
        <v>0.00482649356126785</v>
      </c>
      <c r="CT56" s="387" t="n">
        <v>0.00790462270379067</v>
      </c>
      <c r="CV56" s="0" t="s">
        <v>884</v>
      </c>
      <c r="CW56" s="387" t="n">
        <v>0.00774499960243702</v>
      </c>
      <c r="CX56" s="387" t="n">
        <v>0.0071666669100523</v>
      </c>
      <c r="CY56" s="387" t="n">
        <v>0.00690000038594008</v>
      </c>
      <c r="CZ56" s="387" t="n">
        <v>0.00619999971240759</v>
      </c>
      <c r="DA56" s="387" t="n">
        <v>0.000149999978020787</v>
      </c>
      <c r="DC56" s="0" t="s">
        <v>884</v>
      </c>
      <c r="DD56" s="387" t="n">
        <v>0.00343576888553798</v>
      </c>
      <c r="DE56" s="387" t="n">
        <v>0.0052266726270318</v>
      </c>
      <c r="DF56" s="387" t="n">
        <v>0.00523549132049084</v>
      </c>
      <c r="DG56" s="387" t="n">
        <v>0.00496621569618583</v>
      </c>
      <c r="DH56" s="387" t="n">
        <v>0.00132879172451794</v>
      </c>
      <c r="DL56" s="387" t="n">
        <v>0.639720001220703</v>
      </c>
      <c r="DM56" s="0" t="s">
        <v>888</v>
      </c>
      <c r="DP56" s="387" t="n">
        <v>0.701340026855469</v>
      </c>
      <c r="DQ56" s="0" t="s">
        <v>888</v>
      </c>
      <c r="DT56" s="387" t="n">
        <v>0.575470008850098</v>
      </c>
      <c r="DU56" s="0" t="s">
        <v>888</v>
      </c>
      <c r="DW56" s="387" t="n">
        <v>-0.0903882756829262</v>
      </c>
      <c r="DX56" s="387" t="n">
        <v>-0.0820061564445496</v>
      </c>
      <c r="DY56" s="387" t="n">
        <v>-0.0724661722779274</v>
      </c>
      <c r="DZ56" s="387" t="n">
        <v>-0.0395469516515732</v>
      </c>
      <c r="EA56" s="387" t="n">
        <v>0.00299524934962392</v>
      </c>
      <c r="EB56" s="0" t="s">
        <v>104</v>
      </c>
      <c r="ED56" s="387" t="n">
        <v>-0.0936052054166794</v>
      </c>
      <c r="EE56" s="387" t="n">
        <v>-0.0863068774342537</v>
      </c>
      <c r="EF56" s="387" t="n">
        <v>-0.0789413899183273</v>
      </c>
      <c r="EG56" s="387" t="n">
        <v>-0.0407320186495781</v>
      </c>
      <c r="EH56" s="387" t="n">
        <v>-0.0028042804915458</v>
      </c>
      <c r="EI56" s="0" t="s">
        <v>248</v>
      </c>
      <c r="EK56" s="387" t="n">
        <v>0.918950974941254</v>
      </c>
      <c r="EL56" s="0" t="s">
        <v>248</v>
      </c>
      <c r="EO56" s="387" t="n">
        <v>0.0697495192289352</v>
      </c>
      <c r="EP56" s="387" t="n">
        <v>0.0780290216207504</v>
      </c>
      <c r="EQ56" s="387" t="n">
        <v>0.0650729015469551</v>
      </c>
      <c r="ER56" s="387" t="n">
        <v>0.061453465372324</v>
      </c>
      <c r="ES56" s="387" t="n">
        <v>0.0531332343816757</v>
      </c>
      <c r="ET56" s="0" t="s">
        <v>248</v>
      </c>
      <c r="FE56" s="387" t="n">
        <v>428188</v>
      </c>
      <c r="FF56" s="387" t="n">
        <v>435709</v>
      </c>
      <c r="FG56" s="387" t="n">
        <v>442951</v>
      </c>
      <c r="FH56" s="387" t="n">
        <v>449930</v>
      </c>
      <c r="FI56" s="387" t="n">
        <v>456617</v>
      </c>
      <c r="FJ56" s="387" t="n">
        <v>463032</v>
      </c>
      <c r="FK56" s="387" t="n">
        <v>469170</v>
      </c>
      <c r="FL56" s="387" t="n">
        <v>475060</v>
      </c>
      <c r="FM56" s="387" t="n">
        <v>480842</v>
      </c>
      <c r="FN56" s="387" t="n">
        <v>486671</v>
      </c>
      <c r="FO56" s="387" t="n">
        <v>492654</v>
      </c>
      <c r="FP56" s="387" t="n">
        <v>498856</v>
      </c>
      <c r="FQ56" s="387" t="n">
        <v>505235</v>
      </c>
      <c r="FR56" s="387" t="n">
        <v>511748</v>
      </c>
      <c r="FS56" s="387" t="n">
        <v>518269</v>
      </c>
      <c r="FT56" s="387" t="n">
        <v>524743</v>
      </c>
      <c r="FU56" s="387" t="n">
        <v>531146</v>
      </c>
      <c r="FV56" s="387" t="n">
        <v>537497</v>
      </c>
      <c r="FW56" s="387" t="n">
        <v>543767</v>
      </c>
      <c r="FX56" s="387" t="n">
        <v>549935</v>
      </c>
      <c r="FY56" s="387" t="n">
        <v>556000</v>
      </c>
      <c r="FZ56" s="387" t="n">
        <v>562000</v>
      </c>
      <c r="GA56" s="387" t="n">
        <v>568000</v>
      </c>
      <c r="GB56" s="387" t="n">
        <v>573000</v>
      </c>
      <c r="GC56" s="387" t="n">
        <v>579000</v>
      </c>
      <c r="GD56" s="387" t="n">
        <v>584000</v>
      </c>
      <c r="GE56" s="387" t="n">
        <v>590000</v>
      </c>
      <c r="GF56" s="387" t="n">
        <v>595000</v>
      </c>
      <c r="GG56" s="387" t="n">
        <v>600000</v>
      </c>
      <c r="GH56" s="387" t="n">
        <v>605000</v>
      </c>
      <c r="GI56" s="387" t="n">
        <v>610000</v>
      </c>
      <c r="GJ56" s="387" t="n">
        <v>615000</v>
      </c>
      <c r="GK56" s="387" t="n">
        <v>620000</v>
      </c>
      <c r="GL56" s="387" t="n">
        <v>624000</v>
      </c>
      <c r="GM56" s="387" t="n">
        <v>629000</v>
      </c>
      <c r="GN56" s="387" t="n">
        <v>633000</v>
      </c>
      <c r="GO56" s="387" t="n">
        <v>637000</v>
      </c>
      <c r="GP56" s="387" t="n">
        <v>641000</v>
      </c>
      <c r="GQ56" s="387" t="n">
        <v>645000</v>
      </c>
      <c r="GR56" s="387" t="n">
        <v>649000</v>
      </c>
      <c r="GS56" s="387" t="n">
        <v>652000</v>
      </c>
      <c r="GT56" s="387" t="n">
        <v>656000</v>
      </c>
      <c r="GU56" s="387" t="n">
        <v>659000</v>
      </c>
      <c r="GV56" s="387" t="n">
        <v>662000</v>
      </c>
      <c r="GW56" s="387" t="n">
        <v>665000</v>
      </c>
      <c r="GX56" s="387" t="n">
        <v>668000</v>
      </c>
      <c r="GY56" s="387" t="n">
        <v>671000</v>
      </c>
      <c r="GZ56" s="387" t="n">
        <v>673000</v>
      </c>
      <c r="HA56" s="387" t="n">
        <v>675000</v>
      </c>
      <c r="HB56" s="387" t="n">
        <v>677000</v>
      </c>
      <c r="HC56" s="387" t="n">
        <v>679000</v>
      </c>
      <c r="HG56" s="387" t="n">
        <v>0.0121283177286386</v>
      </c>
      <c r="HH56" s="387" t="n">
        <v>0.0118862418457866</v>
      </c>
      <c r="HI56" s="387" t="n">
        <v>0.0115976678207517</v>
      </c>
      <c r="HJ56" s="387" t="n">
        <v>0.0112792430445552</v>
      </c>
      <c r="HK56" s="387" t="n">
        <v>0.010968204587698</v>
      </c>
      <c r="HL56" s="387" t="n">
        <v>0.0107335560023785</v>
      </c>
      <c r="HM56" s="387" t="n">
        <v>0.0106195686385036</v>
      </c>
      <c r="HN56" s="387" t="n">
        <v>0.0087642977014184</v>
      </c>
      <c r="HO56" s="387" t="n">
        <v>0.0104167610406876</v>
      </c>
      <c r="HP56" s="387" t="n">
        <v>0.0085985055193305</v>
      </c>
      <c r="HQ56" s="387" t="n">
        <v>0.010221553966403</v>
      </c>
      <c r="HR56" s="387" t="n">
        <v>0.00843886844813824</v>
      </c>
      <c r="HS56" s="387" t="n">
        <v>0.00836824998259544</v>
      </c>
      <c r="HT56" s="387" t="n">
        <v>0.00829880312085152</v>
      </c>
      <c r="HU56" s="387" t="n">
        <v>0.00823049899190664</v>
      </c>
      <c r="HV56" s="387" t="n">
        <v>0.00816331058740616</v>
      </c>
      <c r="HW56" s="387" t="n">
        <v>0.00809720996767283</v>
      </c>
      <c r="HX56" s="387" t="n">
        <v>0.00643089041113853</v>
      </c>
      <c r="HY56" s="387" t="n">
        <v>0.00798088870942593</v>
      </c>
      <c r="HZ56" s="387" t="n">
        <v>0.00633916538208723</v>
      </c>
      <c r="IA56" s="387" t="n">
        <v>0.00629923352971673</v>
      </c>
      <c r="IB56" s="387" t="n">
        <v>0.00625980133190751</v>
      </c>
      <c r="IC56" s="387" t="n">
        <v>0.00622085994109511</v>
      </c>
      <c r="ID56" s="387" t="n">
        <v>0.00618240004405379</v>
      </c>
      <c r="IE56" s="387" t="n">
        <v>0.0046118451282382</v>
      </c>
      <c r="IF56" s="387" t="n">
        <v>0.00611622724682093</v>
      </c>
      <c r="IG56" s="387" t="n">
        <v>0.00456274533644319</v>
      </c>
      <c r="IH56" s="387" t="n">
        <v>0.00454202154651284</v>
      </c>
      <c r="II56" s="387" t="n">
        <v>0.00452148448675871</v>
      </c>
      <c r="IJ56" s="387" t="n">
        <v>0.00450113276019692</v>
      </c>
      <c r="IK56" s="387" t="n">
        <v>0.00448096357285976</v>
      </c>
      <c r="IL56" s="387" t="n">
        <v>0.00297619262710214</v>
      </c>
      <c r="IM56" s="387" t="n">
        <v>0.0029673611279577</v>
      </c>
      <c r="IN56" s="387" t="n">
        <v>0.00295858201570809</v>
      </c>
      <c r="IO56" s="387" t="n">
        <v>0.00294985459186137</v>
      </c>
      <c r="IP56" s="0" t="s">
        <v>889</v>
      </c>
      <c r="IU56" s="0" t="s">
        <v>889</v>
      </c>
      <c r="IV56" s="387" t="n">
        <v>0.50133399397797</v>
      </c>
      <c r="IW56" s="387" t="n">
        <v>0.501466656625372</v>
      </c>
      <c r="IX56" s="387" t="n">
        <v>0.50163070070828</v>
      </c>
      <c r="IY56" s="387" t="n">
        <v>0.501809608580193</v>
      </c>
      <c r="IZ56" s="387" t="n">
        <v>0.501942044165139</v>
      </c>
      <c r="JA56" s="387" t="n">
        <v>0.502019827766067</v>
      </c>
      <c r="JB56" s="387" t="n">
        <v>0.502036835670341</v>
      </c>
      <c r="JC56" s="387" t="n">
        <v>0.502013472473735</v>
      </c>
      <c r="JD56" s="387" t="n">
        <v>0.501962248090951</v>
      </c>
      <c r="JE56" s="387" t="n">
        <v>0.501884712922462</v>
      </c>
      <c r="JF56" s="387" t="n">
        <v>0.501799543054688</v>
      </c>
      <c r="JG56" s="387" t="n">
        <v>0.501694173670608</v>
      </c>
      <c r="JH56" s="387" t="n">
        <v>0.501580855595019</v>
      </c>
      <c r="JI56" s="387" t="n">
        <v>0.5014564579077</v>
      </c>
      <c r="JJ56" s="387" t="n">
        <v>0.501309646767197</v>
      </c>
      <c r="JK56" s="387" t="n">
        <v>0.50114578518249</v>
      </c>
      <c r="JL56" s="387" t="n">
        <v>0.500973374903028</v>
      </c>
      <c r="JM56" s="387" t="n">
        <v>0.500769906190885</v>
      </c>
      <c r="JN56" s="387" t="n">
        <v>0.500564783467626</v>
      </c>
      <c r="JO56" s="387" t="n">
        <v>0.500339651757519</v>
      </c>
      <c r="JP56" s="387" t="n">
        <v>0.50011297399702</v>
      </c>
      <c r="JQ56" s="387" t="n">
        <v>0.49987050190323</v>
      </c>
      <c r="JR56" s="387" t="n">
        <v>0.499614734307052</v>
      </c>
      <c r="JS56" s="387" t="n">
        <v>0.499364358824095</v>
      </c>
      <c r="JT56" s="387" t="n">
        <v>0.499091361693535</v>
      </c>
      <c r="JU56" s="387" t="n">
        <v>0.498823543838512</v>
      </c>
      <c r="JV56" s="387" t="n">
        <v>0.49854839103174</v>
      </c>
      <c r="JW56" s="387" t="n">
        <v>0.498266620342064</v>
      </c>
      <c r="JX56" s="387" t="n">
        <v>0.497984896919437</v>
      </c>
      <c r="JY56" s="387" t="n">
        <v>0.497699967528953</v>
      </c>
      <c r="JZ56" s="387" t="n">
        <v>0.497402756820196</v>
      </c>
      <c r="KA56" s="387" t="n">
        <v>0.497110990166183</v>
      </c>
      <c r="KB56" s="387" t="n">
        <v>0.496810299745656</v>
      </c>
      <c r="KC56" s="387" t="n">
        <v>0.49650277172368</v>
      </c>
      <c r="KD56" s="387" t="n">
        <v>0.496185910303946</v>
      </c>
      <c r="KE56" s="387" t="n">
        <v>0.495866199390932</v>
      </c>
      <c r="KH56" s="0" t="s">
        <v>889</v>
      </c>
      <c r="KI56" s="387" t="n">
        <v>0.65548849105835</v>
      </c>
      <c r="KJ56" s="387" t="n">
        <v>0.659289538860321</v>
      </c>
      <c r="KK56" s="387" t="n">
        <v>0.662842750549316</v>
      </c>
      <c r="KL56" s="387" t="n">
        <v>0.666129052639008</v>
      </c>
      <c r="KM56" s="387" t="n">
        <v>0.668951809406281</v>
      </c>
      <c r="KN56" s="387" t="n">
        <v>0.670863330364227</v>
      </c>
      <c r="KO56" s="387" t="n">
        <v>0.674377202987671</v>
      </c>
      <c r="KP56" s="387" t="n">
        <v>0.676056325435638</v>
      </c>
      <c r="KQ56" s="387" t="n">
        <v>0.678883075714111</v>
      </c>
      <c r="KR56" s="387" t="n">
        <v>0.68048357963562</v>
      </c>
      <c r="KS56" s="387" t="n">
        <v>0.681506872177124</v>
      </c>
      <c r="KT56" s="387" t="n">
        <v>0.683050870895386</v>
      </c>
      <c r="KU56" s="387" t="n">
        <v>0.684033632278442</v>
      </c>
      <c r="KV56" s="387" t="n">
        <v>0.686666667461395</v>
      </c>
      <c r="KW56" s="387" t="n">
        <v>0.687603294849396</v>
      </c>
      <c r="KX56" s="387" t="n">
        <v>0.688524603843689</v>
      </c>
      <c r="KY56" s="387" t="n">
        <v>0.689430892467499</v>
      </c>
      <c r="KZ56" s="387" t="n">
        <v>0.691935479640961</v>
      </c>
      <c r="LA56" s="387" t="n">
        <v>0.692307710647583</v>
      </c>
      <c r="LB56" s="387" t="n">
        <v>0.693163752555847</v>
      </c>
      <c r="LC56" s="387" t="n">
        <v>0.695102691650391</v>
      </c>
      <c r="LD56" s="387" t="n">
        <v>0.695447385311127</v>
      </c>
      <c r="LE56" s="387" t="n">
        <v>0.695787847042084</v>
      </c>
      <c r="LF56" s="387" t="n">
        <v>0.696124017238617</v>
      </c>
      <c r="LG56" s="387" t="n">
        <v>0.696456074714661</v>
      </c>
      <c r="LH56" s="387" t="n">
        <v>0.696319043636322</v>
      </c>
      <c r="LI56" s="387" t="n">
        <v>0.695121943950653</v>
      </c>
      <c r="LJ56" s="387" t="n">
        <v>0.69347494840622</v>
      </c>
      <c r="LK56" s="387" t="n">
        <v>0.691842913627625</v>
      </c>
      <c r="LL56" s="387" t="n">
        <v>0.690225541591644</v>
      </c>
      <c r="LM56" s="387" t="n">
        <v>0.688622772693634</v>
      </c>
      <c r="LN56" s="387" t="n">
        <v>0.684053659439087</v>
      </c>
      <c r="LO56" s="387" t="n">
        <v>0.682020783424377</v>
      </c>
      <c r="LP56" s="387" t="n">
        <v>0.678518533706665</v>
      </c>
      <c r="LQ56" s="387" t="n">
        <v>0.675036907196045</v>
      </c>
      <c r="LR56" s="387" t="n">
        <v>0.670103073120117</v>
      </c>
      <c r="LT56" s="0" t="s">
        <v>889</v>
      </c>
      <c r="LU56" s="387" t="n">
        <v>0.632338106632233</v>
      </c>
      <c r="LV56" s="387" t="n">
        <v>0.63495534658432</v>
      </c>
      <c r="LW56" s="387" t="n">
        <v>0.637808203697205</v>
      </c>
      <c r="LX56" s="387" t="n">
        <v>0.640561103820801</v>
      </c>
      <c r="LY56" s="387" t="n">
        <v>0.642563223838806</v>
      </c>
      <c r="LZ56" s="387" t="n">
        <v>0.643165469169617</v>
      </c>
      <c r="MA56" s="387" t="n">
        <v>0.645017802715302</v>
      </c>
      <c r="MB56" s="387" t="n">
        <v>0.644718289375305</v>
      </c>
      <c r="MC56" s="387" t="n">
        <v>0.644851684570313</v>
      </c>
      <c r="MD56" s="387" t="n">
        <v>0.645768582820892</v>
      </c>
      <c r="ME56" s="387" t="n">
        <v>0.64452052116394</v>
      </c>
      <c r="MF56" s="387" t="n">
        <v>0.645932197570801</v>
      </c>
      <c r="MG56" s="387" t="n">
        <v>0.647058844566345</v>
      </c>
      <c r="MH56" s="387" t="n">
        <v>0.649999976158142</v>
      </c>
      <c r="MI56" s="387" t="n">
        <v>0.649586796760559</v>
      </c>
      <c r="MJ56" s="387" t="n">
        <v>0.650819659233093</v>
      </c>
      <c r="MK56" s="387" t="n">
        <v>0.652032494544983</v>
      </c>
      <c r="ML56" s="387" t="n">
        <v>0.653225779533386</v>
      </c>
      <c r="MM56" s="387" t="n">
        <v>0.653846144676209</v>
      </c>
      <c r="MN56" s="387" t="n">
        <v>0.653418123722076</v>
      </c>
      <c r="MO56" s="387" t="n">
        <v>0.654028415679932</v>
      </c>
      <c r="MP56" s="387" t="n">
        <v>0.653061211109161</v>
      </c>
      <c r="MQ56" s="387" t="n">
        <v>0.652106106281281</v>
      </c>
      <c r="MR56" s="387" t="n">
        <v>0.651162803173065</v>
      </c>
      <c r="MS56" s="387" t="n">
        <v>0.650231122970581</v>
      </c>
      <c r="MT56" s="387" t="n">
        <v>0.64723926782608</v>
      </c>
      <c r="MU56" s="387" t="n">
        <v>0.643292665481567</v>
      </c>
      <c r="MV56" s="387" t="n">
        <v>0.638846755027771</v>
      </c>
      <c r="MW56" s="387" t="n">
        <v>0.634441077709198</v>
      </c>
      <c r="MX56" s="387" t="n">
        <v>0.630075216293335</v>
      </c>
      <c r="MY56" s="387" t="n">
        <v>0.625748515129089</v>
      </c>
      <c r="MZ56" s="387" t="n">
        <v>0.621460497379303</v>
      </c>
      <c r="NA56" s="387" t="n">
        <v>0.616641879081726</v>
      </c>
      <c r="NB56" s="387" t="n">
        <v>0.610370397567749</v>
      </c>
      <c r="NC56" s="387" t="n">
        <v>0.605612993240356</v>
      </c>
      <c r="ND56" s="387" t="n">
        <v>0.599410891532898</v>
      </c>
      <c r="NG56" s="0" t="s">
        <v>889</v>
      </c>
      <c r="NH56" s="387" t="n">
        <v>0.558338105678558</v>
      </c>
      <c r="NI56" s="387" t="n">
        <v>0.565433979034424</v>
      </c>
      <c r="NJ56" s="387" t="n">
        <v>0.57135945558548</v>
      </c>
      <c r="NK56" s="387" t="n">
        <v>0.576154887676239</v>
      </c>
      <c r="NL56" s="387" t="n">
        <v>0.580057621002197</v>
      </c>
      <c r="NM56" s="387" t="n">
        <v>0.582733809947968</v>
      </c>
      <c r="NN56" s="387" t="n">
        <v>0.588967978954315</v>
      </c>
      <c r="NO56" s="387" t="n">
        <v>0.591549277305603</v>
      </c>
      <c r="NP56" s="387" t="n">
        <v>0.595113456249237</v>
      </c>
      <c r="NQ56" s="387" t="n">
        <v>0.597582042217255</v>
      </c>
      <c r="NR56" s="387" t="n">
        <v>0.599315047264099</v>
      </c>
      <c r="NS56" s="387" t="n">
        <v>0.601694941520691</v>
      </c>
      <c r="NT56" s="387" t="n">
        <v>0.60168069601059</v>
      </c>
      <c r="NU56" s="387" t="n">
        <v>0.603333353996277</v>
      </c>
      <c r="NV56" s="387" t="n">
        <v>0.604958653450012</v>
      </c>
      <c r="NW56" s="387" t="n">
        <v>0.604918003082275</v>
      </c>
      <c r="NX56" s="387" t="n">
        <v>0.606504082679749</v>
      </c>
      <c r="NY56" s="387" t="n">
        <v>0.60967743396759</v>
      </c>
      <c r="NZ56" s="387" t="n">
        <v>0.612179458141327</v>
      </c>
      <c r="OA56" s="387" t="n">
        <v>0.613672494888306</v>
      </c>
      <c r="OB56" s="387" t="n">
        <v>0.616113722324371</v>
      </c>
      <c r="OC56" s="387" t="n">
        <v>0.618524312973023</v>
      </c>
      <c r="OD56" s="387" t="n">
        <v>0.619344770908356</v>
      </c>
      <c r="OE56" s="387" t="n">
        <v>0.621705412864685</v>
      </c>
      <c r="OF56" s="387" t="n">
        <v>0.622496128082275</v>
      </c>
      <c r="OG56" s="387" t="n">
        <v>0.62423312664032</v>
      </c>
      <c r="OH56" s="387" t="n">
        <v>0.623475611209869</v>
      </c>
      <c r="OI56" s="387" t="n">
        <v>0.623672246932983</v>
      </c>
      <c r="OJ56" s="387" t="n">
        <v>0.622356474399567</v>
      </c>
      <c r="OK56" s="387" t="n">
        <v>0.622556388378143</v>
      </c>
      <c r="OL56" s="387" t="n">
        <v>0.621257483959198</v>
      </c>
      <c r="OM56" s="387" t="n">
        <v>0.618479907512665</v>
      </c>
      <c r="ON56" s="387" t="n">
        <v>0.616641879081726</v>
      </c>
      <c r="OO56" s="387" t="n">
        <v>0.613333344459534</v>
      </c>
      <c r="OP56" s="387" t="n">
        <v>0.611521422863007</v>
      </c>
      <c r="OQ56" s="387" t="n">
        <v>0.606774687767029</v>
      </c>
      <c r="OT56" s="387" t="n">
        <v>0.622680015563965</v>
      </c>
      <c r="OU56" s="387" t="n">
        <v>0.620480003356934</v>
      </c>
      <c r="OV56" s="387" t="n">
        <v>0.618470001220703</v>
      </c>
      <c r="OW56" s="387" t="n">
        <v>0.616699981689453</v>
      </c>
      <c r="OX56" s="387" t="n">
        <v>0.615260009765625</v>
      </c>
      <c r="OY56" s="387" t="n">
        <v>0.617060012817383</v>
      </c>
      <c r="OZ56" s="387" t="n">
        <v>0.618880004882813</v>
      </c>
      <c r="PA56" s="387" t="n">
        <v>0.620550003051758</v>
      </c>
      <c r="PB56" s="387" t="n">
        <v>0.622070007324219</v>
      </c>
      <c r="PC56" s="387" t="n">
        <v>0.62351001739502</v>
      </c>
      <c r="PD56" s="387" t="n">
        <v>0.625169982910156</v>
      </c>
      <c r="PE56" s="387" t="n">
        <v>0.627299995422363</v>
      </c>
      <c r="PF56" s="387" t="n">
        <v>0.629469985961914</v>
      </c>
      <c r="PG56" s="387" t="n">
        <v>0.631319999694824</v>
      </c>
      <c r="PH56" s="387" t="n">
        <v>0.632639999389648</v>
      </c>
      <c r="PI56" s="387" t="n">
        <v>0.633959999084473</v>
      </c>
      <c r="PJ56" s="387" t="n">
        <v>0.634990005493164</v>
      </c>
      <c r="PK56" s="387" t="n">
        <v>0.637080001831055</v>
      </c>
      <c r="PL56" s="387" t="n">
        <v>0.639720001220703</v>
      </c>
      <c r="PQ56" s="387" t="n">
        <v>0.00413534324616194</v>
      </c>
      <c r="PZ56" s="387" t="n">
        <v>0.424</v>
      </c>
      <c r="QA56" s="387" t="n">
        <v>2015</v>
      </c>
      <c r="QB56" s="0" t="s">
        <v>248</v>
      </c>
      <c r="QD56" s="387" t="n">
        <v>0.034</v>
      </c>
      <c r="QE56" s="387" t="n">
        <v>2015</v>
      </c>
      <c r="QF56" s="0" t="s">
        <v>248</v>
      </c>
      <c r="QH56" s="387" t="n">
        <v>0.154</v>
      </c>
      <c r="QI56" s="387" t="n">
        <v>2015</v>
      </c>
      <c r="QJ56" s="0" t="s">
        <v>248</v>
      </c>
      <c r="QL56" s="387" t="n">
        <v>0.413</v>
      </c>
      <c r="QM56" s="387" t="n">
        <v>2015</v>
      </c>
      <c r="QN56" s="0" t="s">
        <v>248</v>
      </c>
      <c r="QP56" s="387" t="n">
        <v>0.35</v>
      </c>
      <c r="QQ56" s="387" t="n">
        <v>2015</v>
      </c>
      <c r="QR56" s="0" t="s">
        <v>248</v>
      </c>
      <c r="QT56" s="0" t="s">
        <v>104</v>
      </c>
      <c r="QU56" s="387" t="n">
        <v>0.359689861536026</v>
      </c>
      <c r="QV56" s="387" t="n">
        <v>0.37930503487587</v>
      </c>
      <c r="QW56" s="387" t="n">
        <v>0.37382248044014</v>
      </c>
      <c r="QX56" s="387" t="n">
        <v>0.358472228050232</v>
      </c>
      <c r="QY56" s="387" t="n">
        <v>0.354274302721024</v>
      </c>
      <c r="RB56" s="387" t="n">
        <v>0.396264910697937</v>
      </c>
      <c r="RC56" s="387" t="n">
        <v>0.396264910697937</v>
      </c>
      <c r="RD56" s="387" t="n">
        <v>0.383481115102768</v>
      </c>
      <c r="RE56" s="387"/>
      <c r="RF56" s="387" t="n">
        <v>0.254715204238892</v>
      </c>
      <c r="RG56" s="0" t="s">
        <v>884</v>
      </c>
      <c r="RJ56" s="387" t="n">
        <v>0.0475711263716221</v>
      </c>
      <c r="RK56" s="387" t="n">
        <v>0.0404424257576466</v>
      </c>
      <c r="RL56" s="387" t="n">
        <v>0.027013910934329</v>
      </c>
      <c r="RM56" s="387" t="n">
        <v>0.0383611470460892</v>
      </c>
      <c r="RN56" s="387" t="n">
        <v>0.0554347150027752</v>
      </c>
      <c r="RO56" s="0" t="s">
        <v>104</v>
      </c>
      <c r="RR56" s="387" t="n">
        <v>0.0475707799196243</v>
      </c>
      <c r="RS56" s="387" t="n">
        <v>0.0404419638216496</v>
      </c>
      <c r="RT56" s="387" t="n">
        <v>0.0270132124423981</v>
      </c>
      <c r="RU56" s="387" t="n">
        <v>0.0383597500622273</v>
      </c>
      <c r="RV56" s="387" t="n">
        <v>0.0551295764744282</v>
      </c>
      <c r="RW56" s="0" t="s">
        <v>248</v>
      </c>
      <c r="SA56" s="387" t="n">
        <v>0.0343635492026806</v>
      </c>
      <c r="SB56" s="387" t="n">
        <v>0.0287621524184942</v>
      </c>
      <c r="SC56" s="387" t="n">
        <v>0.0156810432672501</v>
      </c>
      <c r="SD56" s="387" t="n">
        <v>0.0273491963744164</v>
      </c>
      <c r="SE56" s="387" t="n">
        <v>0.0374162159860134</v>
      </c>
      <c r="SF56" s="0" t="s">
        <v>104</v>
      </c>
      <c r="SJ56" s="387" t="n">
        <v>0.0341472923755646</v>
      </c>
      <c r="SK56" s="387" t="n">
        <v>0.0280449539422989</v>
      </c>
      <c r="SL56" s="387" t="n">
        <v>0.0147920362651348</v>
      </c>
      <c r="SM56" s="387" t="n">
        <v>0.0264986120164394</v>
      </c>
      <c r="SN56" s="387" t="n">
        <v>0.0438503324985504</v>
      </c>
      <c r="SO56" s="0" t="s">
        <v>248</v>
      </c>
      <c r="SQ56" s="387" t="n">
        <v>3630</v>
      </c>
      <c r="SR56" s="0" t="s">
        <v>248</v>
      </c>
      <c r="ST56" s="387" t="n">
        <v>3420.77197265625</v>
      </c>
      <c r="SU56" s="0" t="s">
        <v>104</v>
      </c>
      <c r="SW56" s="387" t="n">
        <v>3907.65337200972</v>
      </c>
      <c r="SX56" s="0" t="s">
        <v>248</v>
      </c>
      <c r="TA56" s="387" t="n">
        <v>0.269301563501358</v>
      </c>
      <c r="TB56" s="387" t="n">
        <v>0.29729887843132</v>
      </c>
      <c r="TC56" s="387" t="n">
        <v>0.301356315612793</v>
      </c>
      <c r="TD56" s="387" t="n">
        <v>0.31892529129982</v>
      </c>
      <c r="TE56" s="387" t="n">
        <v>0.357269555330277</v>
      </c>
      <c r="TF56" s="0" t="s">
        <v>104</v>
      </c>
      <c r="TJ56" s="387" t="n">
        <v>0.274460196495056</v>
      </c>
      <c r="TK56" s="387" t="n">
        <v>0.274460196495056</v>
      </c>
      <c r="TL56" s="387" t="n">
        <v>0.266330361366272</v>
      </c>
      <c r="TM56" s="387"/>
      <c r="TN56" s="387" t="n">
        <v>0.213597610592842</v>
      </c>
      <c r="TO56" s="0" t="s">
        <v>248</v>
      </c>
      <c r="TP56" s="386"/>
      <c r="TQ56" s="386"/>
    </row>
    <row r="57" customFormat="false" ht="15.75" hidden="false" customHeight="false" outlineLevel="0" collapsed="false">
      <c r="A57" s="0" t="s">
        <v>895</v>
      </c>
      <c r="B57" s="18" t="s">
        <v>959</v>
      </c>
      <c r="C57" s="0" t="s">
        <v>960</v>
      </c>
      <c r="D57" s="387" t="n">
        <v>0.0473310686647892</v>
      </c>
      <c r="E57" s="0" t="s">
        <v>102</v>
      </c>
      <c r="F57" s="387" t="n">
        <v>0.0521578751504421</v>
      </c>
      <c r="G57" s="0" t="s">
        <v>316</v>
      </c>
      <c r="H57" s="387" t="n">
        <v>0.0550585761666298</v>
      </c>
      <c r="I57" s="0" t="s">
        <v>317</v>
      </c>
      <c r="J57" s="0" t="s">
        <v>893</v>
      </c>
      <c r="K57" s="387" t="n">
        <v>0.381000012159348</v>
      </c>
      <c r="L57" s="387"/>
      <c r="M57" s="0" t="s">
        <v>885</v>
      </c>
      <c r="N57" s="387"/>
      <c r="O57" s="0" t="s">
        <v>885</v>
      </c>
      <c r="P57" s="387"/>
      <c r="Q57" s="0" t="s">
        <v>885</v>
      </c>
      <c r="R57" s="387"/>
      <c r="S57" s="0" t="s">
        <v>885</v>
      </c>
      <c r="U57" s="0" t="s">
        <v>884</v>
      </c>
      <c r="V57" s="387" t="n">
        <v>0.50167715549469</v>
      </c>
      <c r="W57" s="387"/>
      <c r="X57" s="0" t="s">
        <v>885</v>
      </c>
      <c r="Y57" s="387"/>
      <c r="Z57" s="0" t="s">
        <v>885</v>
      </c>
      <c r="AA57" s="387"/>
      <c r="AB57" s="0" t="s">
        <v>885</v>
      </c>
      <c r="AC57" s="387"/>
      <c r="AD57" s="0" t="s">
        <v>885</v>
      </c>
      <c r="AF57" s="0" t="s">
        <v>884</v>
      </c>
      <c r="AG57" s="387" t="n">
        <v>0.517520666122437</v>
      </c>
      <c r="AH57" s="387"/>
      <c r="AI57" s="0" t="s">
        <v>885</v>
      </c>
      <c r="AJ57" s="387"/>
      <c r="AK57" s="0" t="s">
        <v>885</v>
      </c>
      <c r="AL57" s="387"/>
      <c r="AM57" s="0" t="s">
        <v>885</v>
      </c>
      <c r="AN57" s="387"/>
      <c r="AO57" s="0" t="s">
        <v>885</v>
      </c>
      <c r="AP57" s="0"/>
      <c r="AQ57" s="0" t="s">
        <v>102</v>
      </c>
      <c r="AR57" s="387" t="n">
        <v>2.07251524925232</v>
      </c>
      <c r="AS57" s="0" t="s">
        <v>318</v>
      </c>
      <c r="AT57" s="387" t="n">
        <v>2.02510333061218</v>
      </c>
      <c r="AU57" s="0" t="s">
        <v>317</v>
      </c>
      <c r="AV57" s="387" t="n">
        <v>2.27193164825439</v>
      </c>
      <c r="AW57" s="0"/>
      <c r="AX57" s="387" t="n">
        <v>2.06775450706482</v>
      </c>
      <c r="AY57" s="0" t="s">
        <v>104</v>
      </c>
      <c r="AZ57" s="0"/>
      <c r="BA57" s="0" t="s">
        <v>102</v>
      </c>
      <c r="BB57" s="387" t="n">
        <v>0.0074890679679811</v>
      </c>
      <c r="BC57" s="387" t="n">
        <v>0.00815289281308651</v>
      </c>
      <c r="BD57" s="387" t="n">
        <v>0.00893888343125582</v>
      </c>
      <c r="BE57" s="387" t="n">
        <v>0.0107796136289835</v>
      </c>
      <c r="BF57" s="387" t="n">
        <v>0.0107796173542738</v>
      </c>
      <c r="BH57" s="0" t="s">
        <v>318</v>
      </c>
      <c r="BI57" s="387" t="n">
        <v>0.0105345509946346</v>
      </c>
      <c r="BJ57" s="387" t="n">
        <v>0.0116023775190115</v>
      </c>
      <c r="BK57" s="387" t="n">
        <v>0.0134841082617641</v>
      </c>
      <c r="BL57" s="387" t="n">
        <v>0.0130718257278204</v>
      </c>
      <c r="BM57" s="387" t="n">
        <v>0.013886614702642</v>
      </c>
      <c r="BO57" s="0" t="s">
        <v>317</v>
      </c>
      <c r="BP57" s="387" t="n">
        <v>0.0116563029587269</v>
      </c>
      <c r="BQ57" s="387" t="n">
        <v>0.0130000207573175</v>
      </c>
      <c r="BR57" s="387" t="n">
        <v>0.0140394829213619</v>
      </c>
      <c r="BS57" s="387" t="n">
        <v>0.0143255330622196</v>
      </c>
      <c r="BT57" s="387" t="n">
        <v>0.0152038000524044</v>
      </c>
      <c r="BV57" s="387" t="n">
        <v>2.89581418037415</v>
      </c>
      <c r="BW57" s="387" t="n">
        <v>3.16936159133911</v>
      </c>
      <c r="BX57" s="387" t="n">
        <v>3.46185874938965</v>
      </c>
      <c r="BY57" s="387" t="n">
        <v>3.98038053512573</v>
      </c>
      <c r="BZ57" s="387" t="n">
        <v>4.62109088897705</v>
      </c>
      <c r="CA57" s="0" t="s">
        <v>316</v>
      </c>
      <c r="CC57" s="387" t="n">
        <v>3.05874371528626</v>
      </c>
      <c r="CD57" s="387" t="n">
        <v>3.34326457977295</v>
      </c>
      <c r="CE57" s="387" t="n">
        <v>3.75076818466187</v>
      </c>
      <c r="CF57" s="387" t="n">
        <v>4.35019874572754</v>
      </c>
      <c r="CG57" s="387" t="n">
        <v>5.05938339233398</v>
      </c>
      <c r="CH57" s="0" t="s">
        <v>317</v>
      </c>
      <c r="CK57" s="387" t="n">
        <v>4.80000019073486</v>
      </c>
      <c r="CL57" s="0" t="s">
        <v>887</v>
      </c>
      <c r="CO57" s="0" t="s">
        <v>894</v>
      </c>
      <c r="CP57" s="387" t="n">
        <v>0.0220576077699661</v>
      </c>
      <c r="CQ57" s="387" t="n">
        <v>0.0200381428003311</v>
      </c>
      <c r="CR57" s="387" t="n">
        <v>0.0133593445643783</v>
      </c>
      <c r="CS57" s="387" t="n">
        <v>0.012302590534091</v>
      </c>
      <c r="CT57" s="387" t="n">
        <v>0.0104163931682706</v>
      </c>
      <c r="CV57" s="0" t="s">
        <v>884</v>
      </c>
      <c r="CW57" s="387" t="n">
        <v>0.00774499960243702</v>
      </c>
      <c r="CX57" s="387" t="n">
        <v>0.0071666669100523</v>
      </c>
      <c r="CY57" s="387" t="n">
        <v>0.00690000038594008</v>
      </c>
      <c r="CZ57" s="387" t="n">
        <v>0.00619999971240759</v>
      </c>
      <c r="DA57" s="387" t="n">
        <v>0.000149999978020787</v>
      </c>
      <c r="DC57" s="0" t="s">
        <v>884</v>
      </c>
      <c r="DD57" s="387" t="n">
        <v>0.00343576888553798</v>
      </c>
      <c r="DE57" s="387" t="n">
        <v>0.0052266726270318</v>
      </c>
      <c r="DF57" s="387" t="n">
        <v>0.00523549132049084</v>
      </c>
      <c r="DG57" s="387" t="n">
        <v>0.00496621569618583</v>
      </c>
      <c r="DH57" s="387" t="n">
        <v>0.00132879172451794</v>
      </c>
      <c r="DL57" s="387" t="n">
        <v>0.849599990844727</v>
      </c>
      <c r="DM57" s="0" t="s">
        <v>888</v>
      </c>
      <c r="DP57" s="387" t="n">
        <v>0.90495002746582</v>
      </c>
      <c r="DQ57" s="0" t="s">
        <v>888</v>
      </c>
      <c r="DT57" s="387" t="n">
        <v>0.797639999389648</v>
      </c>
      <c r="DU57" s="0" t="s">
        <v>888</v>
      </c>
      <c r="DW57" s="387" t="n">
        <v>-0.0755994319915772</v>
      </c>
      <c r="DX57" s="387" t="n">
        <v>-0.0895515382289887</v>
      </c>
      <c r="DY57" s="387" t="n">
        <v>-0.0975385457277298</v>
      </c>
      <c r="DZ57" s="387" t="n">
        <v>-0.0931521058082581</v>
      </c>
      <c r="EA57" s="387" t="n">
        <v>-0.100030101835728</v>
      </c>
      <c r="EB57" s="0" t="s">
        <v>104</v>
      </c>
      <c r="ED57" s="387" t="n">
        <v>-0.0698974207043648</v>
      </c>
      <c r="EE57" s="387" t="n">
        <v>-0.0819639712572098</v>
      </c>
      <c r="EF57" s="387" t="n">
        <v>-0.0949039831757546</v>
      </c>
      <c r="EG57" s="387" t="n">
        <v>-0.104810416698456</v>
      </c>
      <c r="EH57" s="387" t="n">
        <v>-0.149992495775223</v>
      </c>
      <c r="EI57" s="0" t="s">
        <v>248</v>
      </c>
      <c r="EK57" s="387" t="n">
        <v>0.565883815288544</v>
      </c>
      <c r="EL57" s="0" t="s">
        <v>248</v>
      </c>
      <c r="EO57" s="387" t="n">
        <v>0.0893094018101692</v>
      </c>
      <c r="EP57" s="387" t="n">
        <v>0.109636768698692</v>
      </c>
      <c r="EQ57" s="387" t="n">
        <v>0.12494844943285</v>
      </c>
      <c r="ER57" s="387" t="n">
        <v>0.123272508382797</v>
      </c>
      <c r="ES57" s="387" t="n">
        <v>0.135220214724541</v>
      </c>
      <c r="ET57" s="0" t="s">
        <v>248</v>
      </c>
      <c r="FE57" s="387" t="n">
        <v>12155239</v>
      </c>
      <c r="FF57" s="387" t="n">
        <v>12405408</v>
      </c>
      <c r="FG57" s="387" t="n">
        <v>12637727</v>
      </c>
      <c r="FH57" s="387" t="n">
        <v>12856163</v>
      </c>
      <c r="FI57" s="387" t="n">
        <v>13066469</v>
      </c>
      <c r="FJ57" s="387" t="n">
        <v>13273354</v>
      </c>
      <c r="FK57" s="387" t="n">
        <v>13477709</v>
      </c>
      <c r="FL57" s="387" t="n">
        <v>13679962</v>
      </c>
      <c r="FM57" s="387" t="n">
        <v>13883834</v>
      </c>
      <c r="FN57" s="387" t="n">
        <v>14093604</v>
      </c>
      <c r="FO57" s="387" t="n">
        <v>14312212</v>
      </c>
      <c r="FP57" s="387" t="n">
        <v>14541423</v>
      </c>
      <c r="FQ57" s="387" t="n">
        <v>14780454</v>
      </c>
      <c r="FR57" s="387" t="n">
        <v>15026332</v>
      </c>
      <c r="FS57" s="387" t="n">
        <v>15274503</v>
      </c>
      <c r="FT57" s="387" t="n">
        <v>15521436</v>
      </c>
      <c r="FU57" s="387" t="n">
        <v>15766293</v>
      </c>
      <c r="FV57" s="387" t="n">
        <v>16009414</v>
      </c>
      <c r="FW57" s="387" t="n">
        <v>16249798</v>
      </c>
      <c r="FX57" s="387" t="n">
        <v>16486542</v>
      </c>
      <c r="FY57" s="387" t="n">
        <v>16719000</v>
      </c>
      <c r="FZ57" s="387" t="n">
        <v>16946000</v>
      </c>
      <c r="GA57" s="387" t="n">
        <v>17169000</v>
      </c>
      <c r="GB57" s="387" t="n">
        <v>17386000</v>
      </c>
      <c r="GC57" s="387" t="n">
        <v>17598000</v>
      </c>
      <c r="GD57" s="387" t="n">
        <v>17806000</v>
      </c>
      <c r="GE57" s="387" t="n">
        <v>18009000</v>
      </c>
      <c r="GF57" s="387" t="n">
        <v>18207000</v>
      </c>
      <c r="GG57" s="387" t="n">
        <v>18402000</v>
      </c>
      <c r="GH57" s="387" t="n">
        <v>18593000</v>
      </c>
      <c r="GI57" s="387" t="n">
        <v>18781000</v>
      </c>
      <c r="GJ57" s="387" t="n">
        <v>18967000</v>
      </c>
      <c r="GK57" s="387" t="n">
        <v>19150000</v>
      </c>
      <c r="GL57" s="387" t="n">
        <v>19331000</v>
      </c>
      <c r="GM57" s="387" t="n">
        <v>19509000</v>
      </c>
      <c r="GN57" s="387" t="n">
        <v>19686000</v>
      </c>
      <c r="GO57" s="387" t="n">
        <v>19860000</v>
      </c>
      <c r="GP57" s="387" t="n">
        <v>20031000</v>
      </c>
      <c r="GQ57" s="387" t="n">
        <v>20200000</v>
      </c>
      <c r="GR57" s="387" t="n">
        <v>20366000</v>
      </c>
      <c r="GS57" s="387" t="n">
        <v>20527000</v>
      </c>
      <c r="GT57" s="387" t="n">
        <v>20683000</v>
      </c>
      <c r="GU57" s="387" t="n">
        <v>20835000</v>
      </c>
      <c r="GV57" s="387" t="n">
        <v>20982000</v>
      </c>
      <c r="GW57" s="387" t="n">
        <v>21124000</v>
      </c>
      <c r="GX57" s="387" t="n">
        <v>21261000</v>
      </c>
      <c r="GY57" s="387" t="n">
        <v>21392000</v>
      </c>
      <c r="GZ57" s="387" t="n">
        <v>21518000</v>
      </c>
      <c r="HA57" s="387" t="n">
        <v>21638000</v>
      </c>
      <c r="HB57" s="387" t="n">
        <v>21753000</v>
      </c>
      <c r="HC57" s="387" t="n">
        <v>21861000</v>
      </c>
      <c r="HG57" s="387" t="n">
        <v>0.0156522709876299</v>
      </c>
      <c r="HH57" s="387" t="n">
        <v>0.0153026171028614</v>
      </c>
      <c r="HI57" s="387" t="n">
        <v>0.0149035537615418</v>
      </c>
      <c r="HJ57" s="387" t="n">
        <v>0.0144639341160655</v>
      </c>
      <c r="HK57" s="387" t="n">
        <v>0.0140013853088021</v>
      </c>
      <c r="HL57" s="387" t="n">
        <v>0.0134860202670097</v>
      </c>
      <c r="HM57" s="387" t="n">
        <v>0.0130736138671637</v>
      </c>
      <c r="HN57" s="387" t="n">
        <v>0.0125598525628448</v>
      </c>
      <c r="HO57" s="387" t="n">
        <v>0.0121199749410152</v>
      </c>
      <c r="HP57" s="387" t="n">
        <v>0.0117502203211188</v>
      </c>
      <c r="HQ57" s="387" t="n">
        <v>0.0113361533731222</v>
      </c>
      <c r="HR57" s="387" t="n">
        <v>0.0109345028176904</v>
      </c>
      <c r="HS57" s="387" t="n">
        <v>0.0106532191857696</v>
      </c>
      <c r="HT57" s="387" t="n">
        <v>0.0103258118033409</v>
      </c>
      <c r="HU57" s="387" t="n">
        <v>0.0100605543702841</v>
      </c>
      <c r="HV57" s="387" t="n">
        <v>0.00985490623861551</v>
      </c>
      <c r="HW57" s="387" t="n">
        <v>0.00960208848118782</v>
      </c>
      <c r="HX57" s="387" t="n">
        <v>0.00940730888396502</v>
      </c>
      <c r="HY57" s="387" t="n">
        <v>0.0091658728197217</v>
      </c>
      <c r="HZ57" s="387" t="n">
        <v>0.00903182569891214</v>
      </c>
      <c r="IA57" s="387" t="n">
        <v>0.00879993569105864</v>
      </c>
      <c r="IB57" s="387" t="n">
        <v>0.00857341475784779</v>
      </c>
      <c r="IC57" s="387" t="n">
        <v>0.00840153079479933</v>
      </c>
      <c r="ID57" s="387" t="n">
        <v>0.00818423926830292</v>
      </c>
      <c r="IE57" s="387" t="n">
        <v>0.00787424854934216</v>
      </c>
      <c r="IF57" s="387" t="n">
        <v>0.00757101410999894</v>
      </c>
      <c r="IG57" s="387" t="n">
        <v>0.00732215819880366</v>
      </c>
      <c r="IH57" s="387" t="n">
        <v>0.00703066261485219</v>
      </c>
      <c r="II57" s="387" t="n">
        <v>0.00674490770325065</v>
      </c>
      <c r="IJ57" s="387" t="n">
        <v>0.00646457355469465</v>
      </c>
      <c r="IK57" s="387" t="n">
        <v>0.00614261208102107</v>
      </c>
      <c r="IL57" s="387" t="n">
        <v>0.00587277393788099</v>
      </c>
      <c r="IM57" s="387" t="n">
        <v>0.00556123396381736</v>
      </c>
      <c r="IN57" s="387" t="n">
        <v>0.00530065083876252</v>
      </c>
      <c r="IO57" s="387" t="n">
        <v>0.00495254807174206</v>
      </c>
      <c r="IP57" s="0" t="s">
        <v>889</v>
      </c>
      <c r="IU57" s="0" t="s">
        <v>889</v>
      </c>
      <c r="IV57" s="387" t="n">
        <v>0.487741049716086</v>
      </c>
      <c r="IW57" s="387" t="n">
        <v>0.487831379481159</v>
      </c>
      <c r="IX57" s="387" t="n">
        <v>0.487924572874721</v>
      </c>
      <c r="IY57" s="387" t="n">
        <v>0.488020187331594</v>
      </c>
      <c r="IZ57" s="387" t="n">
        <v>0.488117156405509</v>
      </c>
      <c r="JA57" s="387" t="n">
        <v>0.488213299729989</v>
      </c>
      <c r="JB57" s="387" t="n">
        <v>0.488311000430415</v>
      </c>
      <c r="JC57" s="387" t="n">
        <v>0.488410464780689</v>
      </c>
      <c r="JD57" s="387" t="n">
        <v>0.488507775484957</v>
      </c>
      <c r="JE57" s="387" t="n">
        <v>0.488596801772033</v>
      </c>
      <c r="JF57" s="387" t="n">
        <v>0.488673539200841</v>
      </c>
      <c r="JG57" s="387" t="n">
        <v>0.488736885400245</v>
      </c>
      <c r="JH57" s="387" t="n">
        <v>0.488788802220056</v>
      </c>
      <c r="JI57" s="387" t="n">
        <v>0.488832492550883</v>
      </c>
      <c r="JJ57" s="387" t="n">
        <v>0.488872259842258</v>
      </c>
      <c r="JK57" s="387" t="n">
        <v>0.488910944228861</v>
      </c>
      <c r="JL57" s="387" t="n">
        <v>0.488949427276914</v>
      </c>
      <c r="JM57" s="387" t="n">
        <v>0.48898605721292</v>
      </c>
      <c r="JN57" s="387" t="n">
        <v>0.489021427007307</v>
      </c>
      <c r="JO57" s="387" t="n">
        <v>0.489055691619057</v>
      </c>
      <c r="JP57" s="387" t="n">
        <v>0.489088356316119</v>
      </c>
      <c r="JQ57" s="387" t="n">
        <v>0.489119763693518</v>
      </c>
      <c r="JR57" s="387" t="n">
        <v>0.489148957339113</v>
      </c>
      <c r="JS57" s="387" t="n">
        <v>0.489174448413149</v>
      </c>
      <c r="JT57" s="387" t="n">
        <v>0.489193128678553</v>
      </c>
      <c r="JU57" s="387" t="n">
        <v>0.489203659710972</v>
      </c>
      <c r="JV57" s="387" t="n">
        <v>0.489204964852176</v>
      </c>
      <c r="JW57" s="387" t="n">
        <v>0.489197406504033</v>
      </c>
      <c r="JX57" s="387" t="n">
        <v>0.489180271583779</v>
      </c>
      <c r="JY57" s="387" t="n">
        <v>0.489153247530835</v>
      </c>
      <c r="JZ57" s="387" t="n">
        <v>0.489116328545605</v>
      </c>
      <c r="KA57" s="387" t="n">
        <v>0.48906911925394</v>
      </c>
      <c r="KB57" s="387" t="n">
        <v>0.489012030298116</v>
      </c>
      <c r="KC57" s="387" t="n">
        <v>0.488945824079658</v>
      </c>
      <c r="KD57" s="387" t="n">
        <v>0.488871086615772</v>
      </c>
      <c r="KE57" s="387" t="n">
        <v>0.488788873769568</v>
      </c>
      <c r="KH57" s="0" t="s">
        <v>889</v>
      </c>
      <c r="KI57" s="387" t="n">
        <v>0.642786383628845</v>
      </c>
      <c r="KJ57" s="387" t="n">
        <v>0.643530428409576</v>
      </c>
      <c r="KK57" s="387" t="n">
        <v>0.643167316913605</v>
      </c>
      <c r="KL57" s="387" t="n">
        <v>0.642299056053162</v>
      </c>
      <c r="KM57" s="387" t="n">
        <v>0.641830325126648</v>
      </c>
      <c r="KN57" s="387" t="n">
        <v>0.642203509807587</v>
      </c>
      <c r="KO57" s="387" t="n">
        <v>0.643219649791718</v>
      </c>
      <c r="KP57" s="387" t="n">
        <v>0.644883215427399</v>
      </c>
      <c r="KQ57" s="387" t="n">
        <v>0.647072374820709</v>
      </c>
      <c r="KR57" s="387" t="n">
        <v>0.649335145950317</v>
      </c>
      <c r="KS57" s="387" t="n">
        <v>0.651297330856323</v>
      </c>
      <c r="KT57" s="387" t="n">
        <v>0.653173387050629</v>
      </c>
      <c r="KU57" s="387" t="n">
        <v>0.654912948608398</v>
      </c>
      <c r="KV57" s="387" t="n">
        <v>0.65650475025177</v>
      </c>
      <c r="KW57" s="387" t="n">
        <v>0.658258497714996</v>
      </c>
      <c r="KX57" s="387" t="n">
        <v>0.660135269165039</v>
      </c>
      <c r="KY57" s="387" t="n">
        <v>0.66188645362854</v>
      </c>
      <c r="KZ57" s="387" t="n">
        <v>0.663811981678009</v>
      </c>
      <c r="LA57" s="387" t="n">
        <v>0.665718257427216</v>
      </c>
      <c r="LB57" s="387" t="n">
        <v>0.667435526847839</v>
      </c>
      <c r="LC57" s="387" t="n">
        <v>0.668800175189972</v>
      </c>
      <c r="LD57" s="387" t="n">
        <v>0.669637441635132</v>
      </c>
      <c r="LE57" s="387" t="n">
        <v>0.670061409473419</v>
      </c>
      <c r="LF57" s="387" t="n">
        <v>0.67049503326416</v>
      </c>
      <c r="LG57" s="387" t="n">
        <v>0.67160952091217</v>
      </c>
      <c r="LH57" s="387" t="n">
        <v>0.6736980676651</v>
      </c>
      <c r="LI57" s="387" t="n">
        <v>0.676497578620911</v>
      </c>
      <c r="LJ57" s="387" t="n">
        <v>0.680345594882965</v>
      </c>
      <c r="LK57" s="387" t="n">
        <v>0.684157848358154</v>
      </c>
      <c r="LL57" s="387" t="n">
        <v>0.68618631362915</v>
      </c>
      <c r="LM57" s="387" t="n">
        <v>0.685621559619904</v>
      </c>
      <c r="LN57" s="387" t="n">
        <v>0.682638347148895</v>
      </c>
      <c r="LO57" s="387" t="n">
        <v>0.677293419837952</v>
      </c>
      <c r="LP57" s="387" t="n">
        <v>0.670995473861694</v>
      </c>
      <c r="LQ57" s="387" t="n">
        <v>0.665609359741211</v>
      </c>
      <c r="LR57" s="387" t="n">
        <v>0.662229537963867</v>
      </c>
      <c r="LT57" s="0" t="s">
        <v>889</v>
      </c>
      <c r="LU57" s="387" t="n">
        <v>0.616371333599091</v>
      </c>
      <c r="LV57" s="387" t="n">
        <v>0.616937100887299</v>
      </c>
      <c r="LW57" s="387" t="n">
        <v>0.616752207279205</v>
      </c>
      <c r="LX57" s="387" t="n">
        <v>0.61610746383667</v>
      </c>
      <c r="LY57" s="387" t="n">
        <v>0.615471601486206</v>
      </c>
      <c r="LZ57" s="387" t="n">
        <v>0.615048766136169</v>
      </c>
      <c r="MA57" s="387" t="n">
        <v>0.615012407302856</v>
      </c>
      <c r="MB57" s="387" t="n">
        <v>0.615062057971954</v>
      </c>
      <c r="MC57" s="387" t="n">
        <v>0.615437686443329</v>
      </c>
      <c r="MD57" s="387" t="n">
        <v>0.616206407546997</v>
      </c>
      <c r="ME57" s="387" t="n">
        <v>0.617095351219177</v>
      </c>
      <c r="MF57" s="387" t="n">
        <v>0.618468523025513</v>
      </c>
      <c r="MG57" s="387" t="n">
        <v>0.620146095752716</v>
      </c>
      <c r="MH57" s="387" t="n">
        <v>0.621834576129913</v>
      </c>
      <c r="MI57" s="387" t="n">
        <v>0.623567998409271</v>
      </c>
      <c r="MJ57" s="387" t="n">
        <v>0.625259578227997</v>
      </c>
      <c r="MK57" s="387" t="n">
        <v>0.626614630222321</v>
      </c>
      <c r="ML57" s="387" t="n">
        <v>0.627676248550415</v>
      </c>
      <c r="MM57" s="387" t="n">
        <v>0.62878280878067</v>
      </c>
      <c r="MN57" s="387" t="n">
        <v>0.63058078289032</v>
      </c>
      <c r="MO57" s="387" t="n">
        <v>0.633292675018311</v>
      </c>
      <c r="MP57" s="387" t="n">
        <v>0.636908352375031</v>
      </c>
      <c r="MQ57" s="387" t="n">
        <v>0.641555607318878</v>
      </c>
      <c r="MR57" s="387" t="n">
        <v>0.646039605140686</v>
      </c>
      <c r="MS57" s="387" t="n">
        <v>0.648433685302734</v>
      </c>
      <c r="MT57" s="387" t="n">
        <v>0.647829711437225</v>
      </c>
      <c r="MU57" s="387" t="n">
        <v>0.644490659236908</v>
      </c>
      <c r="MV57" s="387" t="n">
        <v>0.638348937034607</v>
      </c>
      <c r="MW57" s="387" t="n">
        <v>0.630969405174255</v>
      </c>
      <c r="MX57" s="387" t="n">
        <v>0.62440824508667</v>
      </c>
      <c r="MY57" s="387" t="n">
        <v>0.619914412498474</v>
      </c>
      <c r="MZ57" s="387" t="n">
        <v>0.617240071296692</v>
      </c>
      <c r="NA57" s="387" t="n">
        <v>0.616414189338684</v>
      </c>
      <c r="NB57" s="387" t="n">
        <v>0.616461753845215</v>
      </c>
      <c r="NC57" s="387" t="n">
        <v>0.616282820701599</v>
      </c>
      <c r="ND57" s="387" t="n">
        <v>0.61511367559433</v>
      </c>
      <c r="NG57" s="0" t="s">
        <v>889</v>
      </c>
      <c r="NH57" s="387" t="n">
        <v>0.541789889335632</v>
      </c>
      <c r="NI57" s="387" t="n">
        <v>0.546143472194672</v>
      </c>
      <c r="NJ57" s="387" t="n">
        <v>0.549270510673523</v>
      </c>
      <c r="NK57" s="387" t="n">
        <v>0.551454544067383</v>
      </c>
      <c r="NL57" s="387" t="n">
        <v>0.55322676897049</v>
      </c>
      <c r="NM57" s="387" t="n">
        <v>0.554877698421478</v>
      </c>
      <c r="NN57" s="387" t="n">
        <v>0.556296467781067</v>
      </c>
      <c r="NO57" s="387" t="n">
        <v>0.557458221912384</v>
      </c>
      <c r="NP57" s="387" t="n">
        <v>0.558495342731476</v>
      </c>
      <c r="NQ57" s="387" t="n">
        <v>0.559552192687988</v>
      </c>
      <c r="NR57" s="387" t="n">
        <v>0.560541391372681</v>
      </c>
      <c r="NS57" s="387" t="n">
        <v>0.561941266059876</v>
      </c>
      <c r="NT57" s="387" t="n">
        <v>0.563409686088562</v>
      </c>
      <c r="NU57" s="387" t="n">
        <v>0.564938604831696</v>
      </c>
      <c r="NV57" s="387" t="n">
        <v>0.566826224327087</v>
      </c>
      <c r="NW57" s="387" t="n">
        <v>0.568819522857666</v>
      </c>
      <c r="NX57" s="387" t="n">
        <v>0.570991694927216</v>
      </c>
      <c r="NY57" s="387" t="n">
        <v>0.573420345783234</v>
      </c>
      <c r="NZ57" s="387" t="n">
        <v>0.576069533824921</v>
      </c>
      <c r="OA57" s="387" t="n">
        <v>0.57855349779129</v>
      </c>
      <c r="OB57" s="387" t="n">
        <v>0.580869674682617</v>
      </c>
      <c r="OC57" s="387" t="n">
        <v>0.582880139350891</v>
      </c>
      <c r="OD57" s="387" t="n">
        <v>0.584543943405151</v>
      </c>
      <c r="OE57" s="387" t="n">
        <v>0.586336612701416</v>
      </c>
      <c r="OF57" s="387" t="n">
        <v>0.588775396347046</v>
      </c>
      <c r="OG57" s="387" t="n">
        <v>0.592146933078766</v>
      </c>
      <c r="OH57" s="387" t="n">
        <v>0.596190094947815</v>
      </c>
      <c r="OI57" s="387" t="n">
        <v>0.601199924945831</v>
      </c>
      <c r="OJ57" s="387" t="n">
        <v>0.60609096288681</v>
      </c>
      <c r="OK57" s="387" t="n">
        <v>0.609022915363312</v>
      </c>
      <c r="OL57" s="387" t="n">
        <v>0.609237551689148</v>
      </c>
      <c r="OM57" s="387" t="n">
        <v>0.60700261592865</v>
      </c>
      <c r="ON57" s="387" t="n">
        <v>0.602193534374237</v>
      </c>
      <c r="OO57" s="387" t="n">
        <v>0.596312046051025</v>
      </c>
      <c r="OP57" s="387" t="n">
        <v>0.591320753097534</v>
      </c>
      <c r="OQ57" s="387" t="n">
        <v>0.5881707072258</v>
      </c>
      <c r="OT57" s="387" t="n">
        <v>0.860619964599609</v>
      </c>
      <c r="OU57" s="387" t="n">
        <v>0.85265998840332</v>
      </c>
      <c r="OV57" s="387" t="n">
        <v>0.84197998046875</v>
      </c>
      <c r="OW57" s="387" t="n">
        <v>0.826760025024414</v>
      </c>
      <c r="OX57" s="387" t="n">
        <v>0.831829986572266</v>
      </c>
      <c r="OY57" s="387" t="n">
        <v>0.837040023803711</v>
      </c>
      <c r="OZ57" s="387" t="n">
        <v>0.841490020751953</v>
      </c>
      <c r="PA57" s="387" t="n">
        <v>0.845279998779297</v>
      </c>
      <c r="PB57" s="387" t="n">
        <v>0.848820037841797</v>
      </c>
      <c r="PC57" s="387" t="n">
        <v>0.875220031738281</v>
      </c>
      <c r="PD57" s="387" t="n">
        <v>0.879759979248047</v>
      </c>
      <c r="PE57" s="387" t="n">
        <v>0.856719970703125</v>
      </c>
      <c r="PF57" s="387" t="n">
        <v>0.830830001831055</v>
      </c>
      <c r="PG57" s="387" t="n">
        <v>0.831500015258789</v>
      </c>
      <c r="PH57" s="387" t="n">
        <v>0.831790008544922</v>
      </c>
      <c r="PI57" s="387" t="n">
        <v>0.847809982299805</v>
      </c>
      <c r="PJ57" s="387" t="n">
        <v>0.847910003662109</v>
      </c>
      <c r="PK57" s="387" t="n">
        <v>0.847839965820313</v>
      </c>
      <c r="PL57" s="387" t="n">
        <v>0.849599990844727</v>
      </c>
      <c r="PQ57" s="387" t="n">
        <v>0.00207374128513038</v>
      </c>
      <c r="PZ57" s="387"/>
      <c r="QA57" s="387"/>
      <c r="QB57" s="0" t="s">
        <v>886</v>
      </c>
      <c r="QD57" s="387"/>
      <c r="QE57" s="387"/>
      <c r="QF57" s="0" t="s">
        <v>886</v>
      </c>
      <c r="QH57" s="387"/>
      <c r="QI57" s="387"/>
      <c r="QJ57" s="0" t="s">
        <v>886</v>
      </c>
      <c r="QL57" s="387"/>
      <c r="QM57" s="387"/>
      <c r="QN57" s="0" t="s">
        <v>886</v>
      </c>
      <c r="QP57" s="387" t="n">
        <v>0.177</v>
      </c>
      <c r="QQ57" s="387" t="n">
        <v>2012</v>
      </c>
      <c r="QR57" s="0" t="s">
        <v>248</v>
      </c>
      <c r="QT57" s="0" t="s">
        <v>104</v>
      </c>
      <c r="QU57" s="387" t="n">
        <v>0.226278975605965</v>
      </c>
      <c r="QV57" s="387" t="n">
        <v>0.239943966269493</v>
      </c>
      <c r="QW57" s="387" t="n">
        <v>0.248955339193344</v>
      </c>
      <c r="QX57" s="387" t="n">
        <v>0.266613006591797</v>
      </c>
      <c r="QY57" s="387" t="n">
        <v>0.264916867017746</v>
      </c>
      <c r="RB57" s="387" t="n">
        <v>0.192948743700981</v>
      </c>
      <c r="RC57" s="387" t="n">
        <v>0.197224453091621</v>
      </c>
      <c r="RD57" s="387" t="n">
        <v>0.200439855456352</v>
      </c>
      <c r="RE57" s="387" t="n">
        <v>0.221854045987129</v>
      </c>
      <c r="RF57" s="387" t="n">
        <v>0.233581140637398</v>
      </c>
      <c r="RG57" s="0" t="s">
        <v>248</v>
      </c>
      <c r="RJ57" s="387" t="n">
        <v>0.074341394007206</v>
      </c>
      <c r="RK57" s="387" t="n">
        <v>0.0714383572340012</v>
      </c>
      <c r="RL57" s="387" t="n">
        <v>0.0680273920297623</v>
      </c>
      <c r="RM57" s="387" t="n">
        <v>0.0684403777122498</v>
      </c>
      <c r="RN57" s="387" t="n">
        <v>0.0681641921401024</v>
      </c>
      <c r="RO57" s="0" t="s">
        <v>104</v>
      </c>
      <c r="RR57" s="387" t="n">
        <v>0.0742965415120125</v>
      </c>
      <c r="RS57" s="387" t="n">
        <v>0.0712395906448364</v>
      </c>
      <c r="RT57" s="387" t="n">
        <v>0.0678990483283997</v>
      </c>
      <c r="RU57" s="387" t="n">
        <v>0.0684403777122498</v>
      </c>
      <c r="RV57" s="387" t="n">
        <v>0.0681641921401024</v>
      </c>
      <c r="RW57" s="0" t="s">
        <v>248</v>
      </c>
      <c r="SA57" s="387" t="n">
        <v>0.0579748973250389</v>
      </c>
      <c r="SB57" s="387" t="n">
        <v>0.0559043027460575</v>
      </c>
      <c r="SC57" s="387" t="n">
        <v>0.052289541810751</v>
      </c>
      <c r="SD57" s="387" t="n">
        <v>0.0531254932284355</v>
      </c>
      <c r="SE57" s="387" t="n">
        <v>0.0535564720630646</v>
      </c>
      <c r="SF57" s="0" t="s">
        <v>104</v>
      </c>
      <c r="SJ57" s="387" t="n">
        <v>0.057939313352108</v>
      </c>
      <c r="SK57" s="387" t="n">
        <v>0.0557399205863476</v>
      </c>
      <c r="SL57" s="387" t="n">
        <v>0.0522167161107063</v>
      </c>
      <c r="SM57" s="387" t="n">
        <v>0.0531684905290604</v>
      </c>
      <c r="SN57" s="387" t="n">
        <v>0.0537002608180046</v>
      </c>
      <c r="SO57" s="0" t="s">
        <v>248</v>
      </c>
      <c r="SQ57" s="387" t="n">
        <v>1530</v>
      </c>
      <c r="SR57" s="0" t="s">
        <v>248</v>
      </c>
      <c r="ST57" s="387" t="n">
        <v>1450.90148925781</v>
      </c>
      <c r="SU57" s="0" t="s">
        <v>104</v>
      </c>
      <c r="SW57" s="387" t="n">
        <v>1268.97160228996</v>
      </c>
      <c r="SX57" s="0" t="s">
        <v>248</v>
      </c>
      <c r="TA57" s="387" t="n">
        <v>0.150679543614388</v>
      </c>
      <c r="TB57" s="387" t="n">
        <v>0.150392442941666</v>
      </c>
      <c r="TC57" s="387" t="n">
        <v>0.151416793465614</v>
      </c>
      <c r="TD57" s="387" t="n">
        <v>0.173460900783539</v>
      </c>
      <c r="TE57" s="387" t="n">
        <v>0.164886772632599</v>
      </c>
      <c r="TF57" s="0" t="s">
        <v>104</v>
      </c>
      <c r="TJ57" s="387" t="n">
        <v>0.123051330447197</v>
      </c>
      <c r="TK57" s="387" t="n">
        <v>0.115260481834412</v>
      </c>
      <c r="TL57" s="387" t="n">
        <v>0.105535872280598</v>
      </c>
      <c r="TM57" s="387" t="n">
        <v>0.117043629288673</v>
      </c>
      <c r="TN57" s="387" t="n">
        <v>0.083588644862175</v>
      </c>
      <c r="TO57" s="0" t="s">
        <v>248</v>
      </c>
      <c r="TP57" s="386"/>
      <c r="TQ57" s="386"/>
    </row>
    <row r="58" customFormat="false" ht="15.75" hidden="false" customHeight="false" outlineLevel="0" collapsed="false">
      <c r="A58" s="0" t="s">
        <v>895</v>
      </c>
      <c r="B58" s="18" t="s">
        <v>961</v>
      </c>
      <c r="C58" s="0" t="s">
        <v>962</v>
      </c>
      <c r="D58" s="387" t="n">
        <v>0.0454653166234493</v>
      </c>
      <c r="E58" s="0" t="s">
        <v>102</v>
      </c>
      <c r="F58" s="387" t="n">
        <v>0.0485206581652164</v>
      </c>
      <c r="G58" s="0" t="s">
        <v>316</v>
      </c>
      <c r="H58" s="387" t="n">
        <v>0.0520965158939362</v>
      </c>
      <c r="I58" s="0" t="s">
        <v>317</v>
      </c>
      <c r="J58" s="0" t="s">
        <v>102</v>
      </c>
      <c r="K58" s="387" t="n">
        <v>0.502659559249878</v>
      </c>
      <c r="L58" s="387" t="n">
        <v>0.777306795120239</v>
      </c>
      <c r="M58" s="0" t="s">
        <v>102</v>
      </c>
      <c r="N58" s="387" t="n">
        <v>0.502659559249878</v>
      </c>
      <c r="O58" s="0" t="s">
        <v>102</v>
      </c>
      <c r="P58" s="387" t="n">
        <v>1.13743197917938</v>
      </c>
      <c r="Q58" s="0" t="s">
        <v>102</v>
      </c>
      <c r="R58" s="387" t="n">
        <v>0.46364289522171</v>
      </c>
      <c r="S58" s="0" t="s">
        <v>102</v>
      </c>
      <c r="U58" s="0" t="s">
        <v>316</v>
      </c>
      <c r="V58" s="387" t="n">
        <v>0.50266045331955</v>
      </c>
      <c r="W58" s="387" t="n">
        <v>0.777307152748108</v>
      </c>
      <c r="X58" s="0" t="s">
        <v>316</v>
      </c>
      <c r="Y58" s="387" t="n">
        <v>0.50266045331955</v>
      </c>
      <c r="Z58" s="0" t="s">
        <v>316</v>
      </c>
      <c r="AA58" s="387"/>
      <c r="AB58" s="0" t="s">
        <v>885</v>
      </c>
      <c r="AC58" s="387" t="n">
        <v>0.463507473468781</v>
      </c>
      <c r="AD58" s="0" t="s">
        <v>316</v>
      </c>
      <c r="AF58" s="0" t="s">
        <v>317</v>
      </c>
      <c r="AG58" s="387" t="n">
        <v>0.502659440040588</v>
      </c>
      <c r="AH58" s="387" t="n">
        <v>0.77730667591095</v>
      </c>
      <c r="AI58" s="0" t="s">
        <v>317</v>
      </c>
      <c r="AJ58" s="387" t="n">
        <v>0.502659440040588</v>
      </c>
      <c r="AK58" s="0" t="s">
        <v>317</v>
      </c>
      <c r="AL58" s="387"/>
      <c r="AM58" s="0" t="s">
        <v>885</v>
      </c>
      <c r="AN58" s="387" t="n">
        <v>0.38159453868866</v>
      </c>
      <c r="AO58" s="0" t="s">
        <v>317</v>
      </c>
      <c r="AP58" s="0"/>
      <c r="AQ58" s="0" t="s">
        <v>102</v>
      </c>
      <c r="AR58" s="387" t="n">
        <v>1.8912992477417</v>
      </c>
      <c r="AS58" s="0" t="s">
        <v>318</v>
      </c>
      <c r="AT58" s="387" t="n">
        <v>2.21365475654602</v>
      </c>
      <c r="AU58" s="0" t="s">
        <v>317</v>
      </c>
      <c r="AV58" s="387" t="n">
        <v>2.74345278739929</v>
      </c>
      <c r="AW58" s="0"/>
      <c r="AX58" s="387" t="n">
        <v>2.98660445213318</v>
      </c>
      <c r="AY58" s="0" t="s">
        <v>104</v>
      </c>
      <c r="AZ58" s="0"/>
      <c r="BA58" s="0" t="s">
        <v>102</v>
      </c>
      <c r="BB58" s="387" t="n">
        <v>0.00948997586965561</v>
      </c>
      <c r="BC58" s="387" t="n">
        <v>0.00844290386885405</v>
      </c>
      <c r="BD58" s="387" t="n">
        <v>0.00800860114395618</v>
      </c>
      <c r="BE58" s="387" t="n">
        <v>0.009385053999722</v>
      </c>
      <c r="BF58" s="387" t="n">
        <v>0.00938500557094812</v>
      </c>
      <c r="BH58" s="0" t="s">
        <v>318</v>
      </c>
      <c r="BI58" s="387" t="n">
        <v>0.00784840248525143</v>
      </c>
      <c r="BJ58" s="387" t="n">
        <v>0.00595886586233974</v>
      </c>
      <c r="BK58" s="387" t="n">
        <v>0.00497701903805137</v>
      </c>
      <c r="BL58" s="387" t="n">
        <v>0.00267930328845978</v>
      </c>
      <c r="BM58" s="387" t="n">
        <v>0.00153044413309544</v>
      </c>
      <c r="BO58" s="0" t="s">
        <v>317</v>
      </c>
      <c r="BP58" s="387" t="n">
        <v>0.0059856022708118</v>
      </c>
      <c r="BQ58" s="387" t="n">
        <v>0.00459406757727265</v>
      </c>
      <c r="BR58" s="387" t="n">
        <v>0.00325373839586973</v>
      </c>
      <c r="BS58" s="387" t="n">
        <v>0.00153045530896634</v>
      </c>
      <c r="BT58" s="387" t="n">
        <v>0.00153043982572854</v>
      </c>
      <c r="BV58" s="387" t="n">
        <v>3.54498195648193</v>
      </c>
      <c r="BW58" s="387" t="n">
        <v>4.06547212600708</v>
      </c>
      <c r="BX58" s="387" t="n">
        <v>4.45767784118652</v>
      </c>
      <c r="BY58" s="387" t="n">
        <v>4.8178129196167</v>
      </c>
      <c r="BZ58" s="387" t="n">
        <v>4.95045185089111</v>
      </c>
      <c r="CA58" s="0" t="s">
        <v>316</v>
      </c>
      <c r="CC58" s="387" t="n">
        <v>3.85727596282959</v>
      </c>
      <c r="CD58" s="387" t="n">
        <v>4.31362390518189</v>
      </c>
      <c r="CE58" s="387" t="n">
        <v>4.67375898361206</v>
      </c>
      <c r="CF58" s="387" t="n">
        <v>4.92014598846436</v>
      </c>
      <c r="CG58" s="387" t="n">
        <v>4.99591112136841</v>
      </c>
      <c r="CH58" s="0" t="s">
        <v>317</v>
      </c>
      <c r="CK58" s="387" t="n">
        <v>6.30000019073486</v>
      </c>
      <c r="CL58" s="0" t="s">
        <v>887</v>
      </c>
      <c r="CO58" s="0" t="s">
        <v>102</v>
      </c>
      <c r="CP58" s="387" t="n">
        <v>-0.00670833699405193</v>
      </c>
      <c r="CQ58" s="387" t="n">
        <v>0.00461521418765187</v>
      </c>
      <c r="CR58" s="387" t="n">
        <v>-0.00317294802516699</v>
      </c>
      <c r="CS58" s="387" t="n">
        <v>-0.00938528589904308</v>
      </c>
      <c r="CT58" s="387" t="n">
        <v>-0.0093547198921442</v>
      </c>
      <c r="CV58" s="0" t="s">
        <v>318</v>
      </c>
      <c r="CW58" s="387" t="n">
        <v>0.00352700357325375</v>
      </c>
      <c r="CX58" s="387" t="n">
        <v>-0.000395624985685572</v>
      </c>
      <c r="CY58" s="387" t="n">
        <v>-0.00347033981233835</v>
      </c>
      <c r="CZ58" s="387" t="n">
        <v>0.00470131589099765</v>
      </c>
      <c r="DA58" s="387" t="n">
        <v>0.0152819333598018</v>
      </c>
      <c r="DC58" s="0" t="s">
        <v>317</v>
      </c>
      <c r="DD58" s="387" t="n">
        <v>0.00335477851331234</v>
      </c>
      <c r="DE58" s="387" t="n">
        <v>0.00339273759163916</v>
      </c>
      <c r="DF58" s="387" t="n">
        <v>0.00440934905782342</v>
      </c>
      <c r="DG58" s="387" t="n">
        <v>0.00917220115661621</v>
      </c>
      <c r="DH58" s="387" t="n">
        <v>-0.00457069557160139</v>
      </c>
      <c r="DL58" s="387" t="n">
        <v>0.768679962158203</v>
      </c>
      <c r="DM58" s="0" t="s">
        <v>888</v>
      </c>
      <c r="DP58" s="387" t="n">
        <v>0.817979965209961</v>
      </c>
      <c r="DQ58" s="0" t="s">
        <v>888</v>
      </c>
      <c r="DT58" s="387" t="n">
        <v>0.71947998046875</v>
      </c>
      <c r="DU58" s="0" t="s">
        <v>888</v>
      </c>
      <c r="DW58" s="387" t="n">
        <v>-0.0271525904536247</v>
      </c>
      <c r="DX58" s="387" t="n">
        <v>-0.0256905760616064</v>
      </c>
      <c r="DY58" s="387" t="n">
        <v>-0.0320490263402462</v>
      </c>
      <c r="DZ58" s="387" t="n">
        <v>-0.0316074267029762</v>
      </c>
      <c r="EA58" s="387" t="n">
        <v>-0.026915155351162</v>
      </c>
      <c r="EB58" s="0" t="s">
        <v>104</v>
      </c>
      <c r="ED58" s="387" t="n">
        <v>-0.0275001171976328</v>
      </c>
      <c r="EE58" s="387" t="n">
        <v>-0.0260294787585735</v>
      </c>
      <c r="EF58" s="387" t="n">
        <v>-0.0332574434578419</v>
      </c>
      <c r="EG58" s="387" t="n">
        <v>-0.0333201251924038</v>
      </c>
      <c r="EH58" s="387"/>
      <c r="EI58" s="0" t="s">
        <v>248</v>
      </c>
      <c r="EK58" s="387" t="n">
        <v>0.328535944223404</v>
      </c>
      <c r="EL58" s="0" t="s">
        <v>248</v>
      </c>
      <c r="EO58" s="387" t="n">
        <v>0.0172113217413425</v>
      </c>
      <c r="EP58" s="387" t="n">
        <v>0.0172640606760979</v>
      </c>
      <c r="EQ58" s="387" t="n">
        <v>0.0204376094043255</v>
      </c>
      <c r="ER58" s="387" t="n">
        <v>0.0211724564433098</v>
      </c>
      <c r="ES58" s="387" t="n">
        <v>0.0200381726026535</v>
      </c>
      <c r="ET58" s="0" t="s">
        <v>248</v>
      </c>
      <c r="FE58" s="387" t="n">
        <v>15513945</v>
      </c>
      <c r="FF58" s="387" t="n">
        <v>15928910</v>
      </c>
      <c r="FG58" s="387" t="n">
        <v>16357602</v>
      </c>
      <c r="FH58" s="387" t="n">
        <v>16800865</v>
      </c>
      <c r="FI58" s="387" t="n">
        <v>17259322</v>
      </c>
      <c r="FJ58" s="387" t="n">
        <v>17733410</v>
      </c>
      <c r="FK58" s="387" t="n">
        <v>18223674</v>
      </c>
      <c r="FL58" s="387" t="n">
        <v>18730282</v>
      </c>
      <c r="FM58" s="387" t="n">
        <v>19252666</v>
      </c>
      <c r="FN58" s="387" t="n">
        <v>19789919</v>
      </c>
      <c r="FO58" s="387" t="n">
        <v>20341241</v>
      </c>
      <c r="FP58" s="387" t="n">
        <v>20906388</v>
      </c>
      <c r="FQ58" s="387" t="n">
        <v>21485266</v>
      </c>
      <c r="FR58" s="387" t="n">
        <v>22077298</v>
      </c>
      <c r="FS58" s="387" t="n">
        <v>22681858</v>
      </c>
      <c r="FT58" s="387" t="n">
        <v>23298368</v>
      </c>
      <c r="FU58" s="387" t="n">
        <v>23926539</v>
      </c>
      <c r="FV58" s="387" t="n">
        <v>24566045</v>
      </c>
      <c r="FW58" s="387" t="n">
        <v>25216237</v>
      </c>
      <c r="FX58" s="387" t="n">
        <v>25876380</v>
      </c>
      <c r="FY58" s="387" t="n">
        <v>26546000</v>
      </c>
      <c r="FZ58" s="387" t="n">
        <v>27224000</v>
      </c>
      <c r="GA58" s="387" t="n">
        <v>27912000</v>
      </c>
      <c r="GB58" s="387" t="n">
        <v>28608000</v>
      </c>
      <c r="GC58" s="387" t="n">
        <v>29315000</v>
      </c>
      <c r="GD58" s="387" t="n">
        <v>30032000</v>
      </c>
      <c r="GE58" s="387" t="n">
        <v>30759000</v>
      </c>
      <c r="GF58" s="387" t="n">
        <v>31497000</v>
      </c>
      <c r="GG58" s="387" t="n">
        <v>32244000</v>
      </c>
      <c r="GH58" s="387" t="n">
        <v>33001000</v>
      </c>
      <c r="GI58" s="387" t="n">
        <v>33766000</v>
      </c>
      <c r="GJ58" s="387" t="n">
        <v>34540000</v>
      </c>
      <c r="GK58" s="387" t="n">
        <v>35323000</v>
      </c>
      <c r="GL58" s="387" t="n">
        <v>36115000</v>
      </c>
      <c r="GM58" s="387" t="n">
        <v>36915000</v>
      </c>
      <c r="GN58" s="387" t="n">
        <v>37722000</v>
      </c>
      <c r="GO58" s="387" t="n">
        <v>38538000</v>
      </c>
      <c r="GP58" s="387" t="n">
        <v>39362000</v>
      </c>
      <c r="GQ58" s="387" t="n">
        <v>40193000</v>
      </c>
      <c r="GR58" s="387" t="n">
        <v>41030000</v>
      </c>
      <c r="GS58" s="387" t="n">
        <v>41873000</v>
      </c>
      <c r="GT58" s="387" t="n">
        <v>42723000</v>
      </c>
      <c r="GU58" s="387" t="n">
        <v>43578000</v>
      </c>
      <c r="GV58" s="387" t="n">
        <v>44437000</v>
      </c>
      <c r="GW58" s="387" t="n">
        <v>45302000</v>
      </c>
      <c r="GX58" s="387" t="n">
        <v>46172000</v>
      </c>
      <c r="GY58" s="387" t="n">
        <v>47046000</v>
      </c>
      <c r="GZ58" s="387" t="n">
        <v>47924000</v>
      </c>
      <c r="HA58" s="387" t="n">
        <v>48806000</v>
      </c>
      <c r="HB58" s="387" t="n">
        <v>49689000</v>
      </c>
      <c r="HC58" s="387" t="n">
        <v>50573000</v>
      </c>
      <c r="HG58" s="387" t="n">
        <v>0.0266049467027187</v>
      </c>
      <c r="HH58" s="387" t="n">
        <v>0.0263769440352917</v>
      </c>
      <c r="HI58" s="387" t="n">
        <v>0.0261229071766138</v>
      </c>
      <c r="HJ58" s="387" t="n">
        <v>0.0258424710482359</v>
      </c>
      <c r="HK58" s="387" t="n">
        <v>0.0255484934896231</v>
      </c>
      <c r="HL58" s="387" t="n">
        <v>0.0252198595553637</v>
      </c>
      <c r="HM58" s="387" t="n">
        <v>0.0249577667564154</v>
      </c>
      <c r="HN58" s="387" t="n">
        <v>0.024629695340991</v>
      </c>
      <c r="HO58" s="387" t="n">
        <v>0.0244129318743944</v>
      </c>
      <c r="HP58" s="387" t="n">
        <v>0.0241641495376825</v>
      </c>
      <c r="HQ58" s="387" t="n">
        <v>0.023919153958559</v>
      </c>
      <c r="HR58" s="387" t="n">
        <v>0.0237096697092056</v>
      </c>
      <c r="HS58" s="387" t="n">
        <v>0.0234396755695343</v>
      </c>
      <c r="HT58" s="387" t="n">
        <v>0.0232058838009834</v>
      </c>
      <c r="HU58" s="387" t="n">
        <v>0.0229165144264698</v>
      </c>
      <c r="HV58" s="387" t="n">
        <v>0.0226636938750744</v>
      </c>
      <c r="HW58" s="387" t="n">
        <v>0.0224162377417088</v>
      </c>
      <c r="HX58" s="387" t="n">
        <v>0.0221739821135998</v>
      </c>
      <c r="HY58" s="387" t="n">
        <v>0.0219096802175045</v>
      </c>
      <c r="HZ58" s="387" t="n">
        <v>0.0216255057603121</v>
      </c>
      <c r="IA58" s="387" t="n">
        <v>0.0214012879878283</v>
      </c>
      <c r="IB58" s="387" t="n">
        <v>0.0211561173200607</v>
      </c>
      <c r="IC58" s="387" t="n">
        <v>0.0208919662982225</v>
      </c>
      <c r="ID58" s="387" t="n">
        <v>0.0206106547266245</v>
      </c>
      <c r="IE58" s="387" t="n">
        <v>0.0203377213329077</v>
      </c>
      <c r="IF58" s="387" t="n">
        <v>0.0200961884111166</v>
      </c>
      <c r="IG58" s="387" t="n">
        <v>0.0198150184005499</v>
      </c>
      <c r="IH58" s="387" t="n">
        <v>0.0195200201123953</v>
      </c>
      <c r="II58" s="387" t="n">
        <v>0.0192787256091833</v>
      </c>
      <c r="IJ58" s="387" t="n">
        <v>0.0190223716199398</v>
      </c>
      <c r="IK58" s="387" t="n">
        <v>0.0187522917985916</v>
      </c>
      <c r="IL58" s="387" t="n">
        <v>0.0184905771166086</v>
      </c>
      <c r="IM58" s="387" t="n">
        <v>0.0182368326932192</v>
      </c>
      <c r="IN58" s="387" t="n">
        <v>0.0179303251206875</v>
      </c>
      <c r="IO58" s="387" t="n">
        <v>0.0176342558115721</v>
      </c>
      <c r="IP58" s="0" t="s">
        <v>889</v>
      </c>
      <c r="IU58" s="0" t="s">
        <v>889</v>
      </c>
      <c r="IV58" s="387" t="n">
        <v>0.499643408622129</v>
      </c>
      <c r="IW58" s="387" t="n">
        <v>0.499746662170127</v>
      </c>
      <c r="IX58" s="387" t="n">
        <v>0.499855980219872</v>
      </c>
      <c r="IY58" s="387" t="n">
        <v>0.499965121712533</v>
      </c>
      <c r="IZ58" s="387" t="n">
        <v>0.500067030223346</v>
      </c>
      <c r="JA58" s="387" t="n">
        <v>0.50015606951049</v>
      </c>
      <c r="JB58" s="387" t="n">
        <v>0.500231558159409</v>
      </c>
      <c r="JC58" s="387" t="n">
        <v>0.500295684108339</v>
      </c>
      <c r="JD58" s="387" t="n">
        <v>0.500349533518952</v>
      </c>
      <c r="JE58" s="387" t="n">
        <v>0.500394870298641</v>
      </c>
      <c r="JF58" s="387" t="n">
        <v>0.500432726417509</v>
      </c>
      <c r="JG58" s="387" t="n">
        <v>0.50046363518202</v>
      </c>
      <c r="JH58" s="387" t="n">
        <v>0.500486830370913</v>
      </c>
      <c r="JI58" s="387" t="n">
        <v>0.500503010121237</v>
      </c>
      <c r="JJ58" s="387" t="n">
        <v>0.500512310248772</v>
      </c>
      <c r="JK58" s="387" t="n">
        <v>0.500515205881115</v>
      </c>
      <c r="JL58" s="387" t="n">
        <v>0.500512037246989</v>
      </c>
      <c r="JM58" s="387" t="n">
        <v>0.500502726323524</v>
      </c>
      <c r="JN58" s="387" t="n">
        <v>0.500487473468623</v>
      </c>
      <c r="JO58" s="387" t="n">
        <v>0.500466320140289</v>
      </c>
      <c r="JP58" s="387" t="n">
        <v>0.500439048359897</v>
      </c>
      <c r="JQ58" s="387" t="n">
        <v>0.500406062545724</v>
      </c>
      <c r="JR58" s="387" t="n">
        <v>0.50036770322129</v>
      </c>
      <c r="JS58" s="387" t="n">
        <v>0.50032417679136</v>
      </c>
      <c r="JT58" s="387" t="n">
        <v>0.500275835286156</v>
      </c>
      <c r="JU58" s="387" t="n">
        <v>0.500223017087692</v>
      </c>
      <c r="JV58" s="387" t="n">
        <v>0.500166094068134</v>
      </c>
      <c r="JW58" s="387" t="n">
        <v>0.500104950908515</v>
      </c>
      <c r="JX58" s="387" t="n">
        <v>0.500040056293044</v>
      </c>
      <c r="JY58" s="387" t="n">
        <v>0.499971524710062</v>
      </c>
      <c r="JZ58" s="387" t="n">
        <v>0.499899560624568</v>
      </c>
      <c r="KA58" s="387" t="n">
        <v>0.499824481456155</v>
      </c>
      <c r="KB58" s="387" t="n">
        <v>0.49974624627695</v>
      </c>
      <c r="KC58" s="387" t="n">
        <v>0.499664864106201</v>
      </c>
      <c r="KD58" s="387" t="n">
        <v>0.499579945023353</v>
      </c>
      <c r="KE58" s="387" t="n">
        <v>0.49949115176712</v>
      </c>
      <c r="KH58" s="0" t="s">
        <v>889</v>
      </c>
      <c r="KI58" s="387" t="n">
        <v>0.540539979934692</v>
      </c>
      <c r="KJ58" s="387" t="n">
        <v>0.542048990726471</v>
      </c>
      <c r="KK58" s="387" t="n">
        <v>0.544012784957886</v>
      </c>
      <c r="KL58" s="387" t="n">
        <v>0.546395421028137</v>
      </c>
      <c r="KM58" s="387" t="n">
        <v>0.549142181873322</v>
      </c>
      <c r="KN58" s="387" t="n">
        <v>0.552211284637451</v>
      </c>
      <c r="KO58" s="387" t="n">
        <v>0.55495148897171</v>
      </c>
      <c r="KP58" s="387" t="n">
        <v>0.557967901229858</v>
      </c>
      <c r="KQ58" s="387" t="n">
        <v>0.561241626739502</v>
      </c>
      <c r="KR58" s="387" t="n">
        <v>0.564727962017059</v>
      </c>
      <c r="KS58" s="387" t="n">
        <v>0.568327128887177</v>
      </c>
      <c r="KT58" s="387" t="n">
        <v>0.571312487125397</v>
      </c>
      <c r="KU58" s="387" t="n">
        <v>0.574467420578003</v>
      </c>
      <c r="KV58" s="387" t="n">
        <v>0.577719867229462</v>
      </c>
      <c r="KW58" s="387" t="n">
        <v>0.581012725830078</v>
      </c>
      <c r="KX58" s="387" t="n">
        <v>0.584285974502564</v>
      </c>
      <c r="KY58" s="387" t="n">
        <v>0.586884796619415</v>
      </c>
      <c r="KZ58" s="387" t="n">
        <v>0.589559197425842</v>
      </c>
      <c r="LA58" s="387" t="n">
        <v>0.592247009277344</v>
      </c>
      <c r="LB58" s="387" t="n">
        <v>0.594934284687042</v>
      </c>
      <c r="LC58" s="387" t="n">
        <v>0.597608804702759</v>
      </c>
      <c r="LD58" s="387" t="n">
        <v>0.599719762802124</v>
      </c>
      <c r="LE58" s="387" t="n">
        <v>0.601874887943268</v>
      </c>
      <c r="LF58" s="387" t="n">
        <v>0.604060411453247</v>
      </c>
      <c r="LG58" s="387" t="n">
        <v>0.606288075447083</v>
      </c>
      <c r="LH58" s="387" t="n">
        <v>0.608530580997467</v>
      </c>
      <c r="LI58" s="387" t="n">
        <v>0.610256791114807</v>
      </c>
      <c r="LJ58" s="387" t="n">
        <v>0.612097859382629</v>
      </c>
      <c r="LK58" s="387" t="n">
        <v>0.613992869853973</v>
      </c>
      <c r="LL58" s="387" t="n">
        <v>0.615866839885712</v>
      </c>
      <c r="LM58" s="387" t="n">
        <v>0.617712020874023</v>
      </c>
      <c r="LN58" s="387" t="n">
        <v>0.619053721427918</v>
      </c>
      <c r="LO58" s="387" t="n">
        <v>0.620461583137512</v>
      </c>
      <c r="LP58" s="387" t="n">
        <v>0.621890723705292</v>
      </c>
      <c r="LQ58" s="387" t="n">
        <v>0.62335729598999</v>
      </c>
      <c r="LR58" s="387" t="n">
        <v>0.624878883361816</v>
      </c>
      <c r="LT58" s="0" t="s">
        <v>889</v>
      </c>
      <c r="LU58" s="387" t="n">
        <v>0.524714291095734</v>
      </c>
      <c r="LV58" s="387" t="n">
        <v>0.526298105716705</v>
      </c>
      <c r="LW58" s="387" t="n">
        <v>0.528319537639618</v>
      </c>
      <c r="LX58" s="387" t="n">
        <v>0.530721783638001</v>
      </c>
      <c r="LY58" s="387" t="n">
        <v>0.533423721790314</v>
      </c>
      <c r="LZ58" s="387" t="n">
        <v>0.536351978778839</v>
      </c>
      <c r="MA58" s="387" t="n">
        <v>0.539046406745911</v>
      </c>
      <c r="MB58" s="387" t="n">
        <v>0.541881620883942</v>
      </c>
      <c r="MC58" s="387" t="n">
        <v>0.544987440109253</v>
      </c>
      <c r="MD58" s="387" t="n">
        <v>0.54821765422821</v>
      </c>
      <c r="ME58" s="387" t="n">
        <v>0.551545023918152</v>
      </c>
      <c r="MF58" s="387" t="n">
        <v>0.5543093085289</v>
      </c>
      <c r="MG58" s="387" t="n">
        <v>0.557259440422058</v>
      </c>
      <c r="MH58" s="387" t="n">
        <v>0.560228288173676</v>
      </c>
      <c r="MI58" s="387" t="n">
        <v>0.563195049762726</v>
      </c>
      <c r="MJ58" s="387" t="n">
        <v>0.566101968288422</v>
      </c>
      <c r="MK58" s="387" t="n">
        <v>0.568413436412811</v>
      </c>
      <c r="ML58" s="387" t="n">
        <v>0.570789575576782</v>
      </c>
      <c r="MM58" s="387" t="n">
        <v>0.573113679885864</v>
      </c>
      <c r="MN58" s="387" t="n">
        <v>0.575375854969025</v>
      </c>
      <c r="MO58" s="387" t="n">
        <v>0.577593982219696</v>
      </c>
      <c r="MP58" s="387" t="n">
        <v>0.579324305057526</v>
      </c>
      <c r="MQ58" s="387" t="n">
        <v>0.58106803894043</v>
      </c>
      <c r="MR58" s="387" t="n">
        <v>0.582788050174713</v>
      </c>
      <c r="MS58" s="387" t="n">
        <v>0.584474802017212</v>
      </c>
      <c r="MT58" s="387" t="n">
        <v>0.586105585098267</v>
      </c>
      <c r="MU58" s="387" t="n">
        <v>0.58729487657547</v>
      </c>
      <c r="MV58" s="387" t="n">
        <v>0.588553845882416</v>
      </c>
      <c r="MW58" s="387" t="n">
        <v>0.58980131149292</v>
      </c>
      <c r="MX58" s="387" t="n">
        <v>0.591033518314362</v>
      </c>
      <c r="MY58" s="387" t="n">
        <v>0.592220366001129</v>
      </c>
      <c r="MZ58" s="387" t="n">
        <v>0.593100368976593</v>
      </c>
      <c r="NA58" s="387" t="n">
        <v>0.594044744968414</v>
      </c>
      <c r="NB58" s="387" t="n">
        <v>0.594988346099854</v>
      </c>
      <c r="NC58" s="387" t="n">
        <v>0.596027314662933</v>
      </c>
      <c r="ND58" s="387" t="n">
        <v>0.597117066383362</v>
      </c>
      <c r="NG58" s="0" t="s">
        <v>889</v>
      </c>
      <c r="NH58" s="387" t="n">
        <v>0.434791922569275</v>
      </c>
      <c r="NI58" s="387" t="n">
        <v>0.436377018690109</v>
      </c>
      <c r="NJ58" s="387" t="n">
        <v>0.4380784034729</v>
      </c>
      <c r="NK58" s="387" t="n">
        <v>0.439960926771164</v>
      </c>
      <c r="NL58" s="387" t="n">
        <v>0.442119061946869</v>
      </c>
      <c r="NM58" s="387" t="n">
        <v>0.444624423980713</v>
      </c>
      <c r="NN58" s="387" t="n">
        <v>0.446921825408936</v>
      </c>
      <c r="NO58" s="387" t="n">
        <v>0.449484080076218</v>
      </c>
      <c r="NP58" s="387" t="n">
        <v>0.452355980873108</v>
      </c>
      <c r="NQ58" s="387" t="n">
        <v>0.455500602722168</v>
      </c>
      <c r="NR58" s="387" t="n">
        <v>0.458877205848694</v>
      </c>
      <c r="NS58" s="387" t="n">
        <v>0.461881071329117</v>
      </c>
      <c r="NT58" s="387" t="n">
        <v>0.465155422687531</v>
      </c>
      <c r="NU58" s="387" t="n">
        <v>0.468614310026169</v>
      </c>
      <c r="NV58" s="387" t="n">
        <v>0.47219780087471</v>
      </c>
      <c r="NW58" s="387" t="n">
        <v>0.475892901420593</v>
      </c>
      <c r="NX58" s="387" t="n">
        <v>0.479067742824554</v>
      </c>
      <c r="NY58" s="387" t="n">
        <v>0.482433527708054</v>
      </c>
      <c r="NZ58" s="387" t="n">
        <v>0.485836923122406</v>
      </c>
      <c r="OA58" s="387" t="n">
        <v>0.489232033491135</v>
      </c>
      <c r="OB58" s="387" t="n">
        <v>0.492577284574509</v>
      </c>
      <c r="OC58" s="387" t="n">
        <v>0.49540713429451</v>
      </c>
      <c r="OD58" s="387" t="n">
        <v>0.498221635818481</v>
      </c>
      <c r="OE58" s="387" t="n">
        <v>0.501032531261444</v>
      </c>
      <c r="OF58" s="387" t="n">
        <v>0.503802120685577</v>
      </c>
      <c r="OG58" s="387" t="n">
        <v>0.506603300571442</v>
      </c>
      <c r="OH58" s="387" t="n">
        <v>0.508882820606232</v>
      </c>
      <c r="OI58" s="387" t="n">
        <v>0.51122123003006</v>
      </c>
      <c r="OJ58" s="387" t="n">
        <v>0.513581037521362</v>
      </c>
      <c r="OK58" s="387" t="n">
        <v>0.515915393829346</v>
      </c>
      <c r="OL58" s="387" t="n">
        <v>0.518214523792267</v>
      </c>
      <c r="OM58" s="387" t="n">
        <v>0.520044207572937</v>
      </c>
      <c r="ON58" s="387" t="n">
        <v>0.52195143699646</v>
      </c>
      <c r="OO58" s="387" t="n">
        <v>0.52386999130249</v>
      </c>
      <c r="OP58" s="387" t="n">
        <v>0.525810539722443</v>
      </c>
      <c r="OQ58" s="387" t="n">
        <v>0.527771711349487</v>
      </c>
      <c r="OT58" s="387" t="n">
        <v>0.829520034790039</v>
      </c>
      <c r="OU58" s="387" t="n">
        <v>0.828170013427734</v>
      </c>
      <c r="OV58" s="387" t="n">
        <v>0.826869964599609</v>
      </c>
      <c r="OW58" s="387" t="n">
        <v>0.825559997558594</v>
      </c>
      <c r="OX58" s="387" t="n">
        <v>0.824670028686523</v>
      </c>
      <c r="OY58" s="387" t="n">
        <v>0.824710006713867</v>
      </c>
      <c r="OZ58" s="387" t="n">
        <v>0.824580001831055</v>
      </c>
      <c r="PA58" s="387" t="n">
        <v>0.806750030517578</v>
      </c>
      <c r="PB58" s="387" t="n">
        <v>0.787760009765625</v>
      </c>
      <c r="PC58" s="387" t="n">
        <v>0.767699966430664</v>
      </c>
      <c r="PD58" s="387" t="n">
        <v>0.768619995117188</v>
      </c>
      <c r="PE58" s="387" t="n">
        <v>0.769499969482422</v>
      </c>
      <c r="PF58" s="387" t="n">
        <v>0.770220031738281</v>
      </c>
      <c r="PG58" s="387" t="n">
        <v>0.770640029907227</v>
      </c>
      <c r="PH58" s="387" t="n">
        <v>0.770709991455078</v>
      </c>
      <c r="PI58" s="387" t="n">
        <v>0.770770034790039</v>
      </c>
      <c r="PJ58" s="387" t="n">
        <v>0.770540008544922</v>
      </c>
      <c r="PK58" s="387" t="n">
        <v>0.769970016479492</v>
      </c>
      <c r="PL58" s="387" t="n">
        <v>0.768679962158203</v>
      </c>
      <c r="PQ58" s="387" t="n">
        <v>-0.00167686562053859</v>
      </c>
      <c r="PZ58" s="387" t="n">
        <v>0.466</v>
      </c>
      <c r="QA58" s="387" t="n">
        <v>2014</v>
      </c>
      <c r="QB58" s="0" t="s">
        <v>248</v>
      </c>
      <c r="QD58" s="387" t="n">
        <v>0.26</v>
      </c>
      <c r="QE58" s="387" t="n">
        <v>2014</v>
      </c>
      <c r="QF58" s="0" t="s">
        <v>248</v>
      </c>
      <c r="QH58" s="387" t="n">
        <v>0.47</v>
      </c>
      <c r="QI58" s="387" t="n">
        <v>2014</v>
      </c>
      <c r="QJ58" s="0" t="s">
        <v>248</v>
      </c>
      <c r="QL58" s="387" t="n">
        <v>0.711</v>
      </c>
      <c r="QM58" s="387" t="n">
        <v>2014</v>
      </c>
      <c r="QN58" s="0" t="s">
        <v>248</v>
      </c>
      <c r="QP58" s="387" t="n">
        <v>0.375</v>
      </c>
      <c r="QQ58" s="387" t="n">
        <v>2014</v>
      </c>
      <c r="QR58" s="0" t="s">
        <v>248</v>
      </c>
      <c r="QT58" s="0" t="s">
        <v>104</v>
      </c>
      <c r="QU58" s="387" t="n">
        <v>0.242191404104233</v>
      </c>
      <c r="QV58" s="387" t="n">
        <v>0.247568994760513</v>
      </c>
      <c r="QW58" s="387" t="n">
        <v>0.259968787431717</v>
      </c>
      <c r="QX58" s="387" t="n">
        <v>0.266216188669205</v>
      </c>
      <c r="QY58" s="387" t="n">
        <v>0.273936450481415</v>
      </c>
      <c r="RB58" s="387" t="n">
        <v>0.226093709468842</v>
      </c>
      <c r="RC58" s="387" t="n">
        <v>0.227963477373123</v>
      </c>
      <c r="RD58" s="387" t="n">
        <v>0.230743825435638</v>
      </c>
      <c r="RE58" s="387" t="n">
        <v>0.227936536073685</v>
      </c>
      <c r="RF58" s="387" t="n">
        <v>0.225728362798691</v>
      </c>
      <c r="RG58" s="0" t="s">
        <v>248</v>
      </c>
      <c r="RJ58" s="387" t="n">
        <v>0.0415091998875141</v>
      </c>
      <c r="RK58" s="387" t="n">
        <v>0.0400496833026409</v>
      </c>
      <c r="RL58" s="387" t="n">
        <v>0.0442848280072212</v>
      </c>
      <c r="RM58" s="387" t="n">
        <v>0.0428803265094757</v>
      </c>
      <c r="RN58" s="387" t="n">
        <v>0.0384416431188583</v>
      </c>
      <c r="RO58" s="0" t="s">
        <v>104</v>
      </c>
      <c r="RR58" s="387" t="n">
        <v>0.0413665324449539</v>
      </c>
      <c r="RS58" s="387" t="n">
        <v>0.0398594625294209</v>
      </c>
      <c r="RT58" s="387" t="n">
        <v>0.043999444693327</v>
      </c>
      <c r="RU58" s="387" t="n">
        <v>0.0423281528055668</v>
      </c>
      <c r="RV58" s="387" t="n">
        <v>0.0365316346287727</v>
      </c>
      <c r="RW58" s="0" t="s">
        <v>248</v>
      </c>
      <c r="SA58" s="387" t="n">
        <v>0.014983574859798</v>
      </c>
      <c r="SB58" s="387" t="n">
        <v>0.0133479908108711</v>
      </c>
      <c r="SC58" s="387" t="n">
        <v>0.0178465228527784</v>
      </c>
      <c r="SD58" s="387" t="n">
        <v>0.0169919263571501</v>
      </c>
      <c r="SE58" s="387" t="n">
        <v>0.0130359539762139</v>
      </c>
      <c r="SF58" s="0" t="s">
        <v>104</v>
      </c>
      <c r="SJ58" s="387" t="n">
        <v>0.0144764194265008</v>
      </c>
      <c r="SK58" s="387" t="n">
        <v>0.0128609165549278</v>
      </c>
      <c r="SL58" s="387" t="n">
        <v>0.0171836521476507</v>
      </c>
      <c r="SM58" s="387" t="n">
        <v>0.0159751139581203</v>
      </c>
      <c r="SN58" s="387" t="n">
        <v>0.0106891626492143</v>
      </c>
      <c r="SO58" s="0" t="s">
        <v>248</v>
      </c>
      <c r="SQ58" s="387" t="n">
        <v>1500</v>
      </c>
      <c r="SR58" s="0" t="s">
        <v>248</v>
      </c>
      <c r="ST58" s="387" t="n">
        <v>1432.64465332031</v>
      </c>
      <c r="SU58" s="0" t="s">
        <v>104</v>
      </c>
      <c r="SW58" s="387" t="n">
        <v>1518.31214949466</v>
      </c>
      <c r="SX58" s="0" t="s">
        <v>248</v>
      </c>
      <c r="TA58" s="387" t="n">
        <v>0.215038806200027</v>
      </c>
      <c r="TB58" s="387" t="n">
        <v>0.221878409385681</v>
      </c>
      <c r="TC58" s="387" t="n">
        <v>0.22791975736618</v>
      </c>
      <c r="TD58" s="387" t="n">
        <v>0.234608769416809</v>
      </c>
      <c r="TE58" s="387" t="n">
        <v>0.247021287679672</v>
      </c>
      <c r="TF58" s="0" t="s">
        <v>104</v>
      </c>
      <c r="TJ58" s="387" t="n">
        <v>0.198612824082375</v>
      </c>
      <c r="TK58" s="387" t="n">
        <v>0.20209364593029</v>
      </c>
      <c r="TL58" s="387" t="n">
        <v>0.198043659329414</v>
      </c>
      <c r="TM58" s="387" t="n">
        <v>0.1951684653759</v>
      </c>
      <c r="TN58" s="387" t="n">
        <v>0.213597610592842</v>
      </c>
      <c r="TO58" s="0" t="s">
        <v>248</v>
      </c>
      <c r="TP58" s="386"/>
      <c r="TQ58" s="386"/>
    </row>
    <row r="59" customFormat="false" ht="15.75" hidden="false" customHeight="false" outlineLevel="0" collapsed="false">
      <c r="A59" s="0" t="s">
        <v>900</v>
      </c>
      <c r="B59" s="18" t="s">
        <v>963</v>
      </c>
      <c r="C59" s="0" t="s">
        <v>964</v>
      </c>
      <c r="D59" s="387" t="n">
        <v>0.0382559187710285</v>
      </c>
      <c r="E59" s="0" t="s">
        <v>102</v>
      </c>
      <c r="F59" s="387" t="n">
        <v>0.036295410245657</v>
      </c>
      <c r="G59" s="0" t="s">
        <v>316</v>
      </c>
      <c r="H59" s="387" t="n">
        <v>0.0350745543837547</v>
      </c>
      <c r="I59" s="0" t="s">
        <v>317</v>
      </c>
      <c r="J59" s="0" t="s">
        <v>102</v>
      </c>
      <c r="K59" s="387" t="n">
        <v>0.582772374153137</v>
      </c>
      <c r="L59" s="387" t="n">
        <v>0.606770098209381</v>
      </c>
      <c r="M59" s="0" t="s">
        <v>102</v>
      </c>
      <c r="N59" s="387" t="n">
        <v>0.582772374153137</v>
      </c>
      <c r="O59" s="0" t="s">
        <v>102</v>
      </c>
      <c r="P59" s="387" t="n">
        <v>0.660043954849243</v>
      </c>
      <c r="Q59" s="0" t="s">
        <v>102</v>
      </c>
      <c r="R59" s="387" t="n">
        <v>0.572335422039032</v>
      </c>
      <c r="S59" s="0" t="s">
        <v>102</v>
      </c>
      <c r="U59" s="0" t="s">
        <v>316</v>
      </c>
      <c r="V59" s="387" t="n">
        <v>0.619117975234985</v>
      </c>
      <c r="W59" s="387" t="n">
        <v>0.666869580745697</v>
      </c>
      <c r="X59" s="0" t="s">
        <v>316</v>
      </c>
      <c r="Y59" s="387" t="n">
        <v>0.619117975234985</v>
      </c>
      <c r="Z59" s="0" t="s">
        <v>316</v>
      </c>
      <c r="AA59" s="387" t="n">
        <v>0.639050781726837</v>
      </c>
      <c r="AB59" s="0" t="s">
        <v>316</v>
      </c>
      <c r="AC59" s="387" t="n">
        <v>0.558143258094788</v>
      </c>
      <c r="AD59" s="0" t="s">
        <v>316</v>
      </c>
      <c r="AF59" s="0" t="s">
        <v>317</v>
      </c>
      <c r="AG59" s="387" t="n">
        <v>0.651443421840668</v>
      </c>
      <c r="AH59" s="387" t="n">
        <v>0.697548389434815</v>
      </c>
      <c r="AI59" s="0" t="s">
        <v>317</v>
      </c>
      <c r="AJ59" s="387" t="n">
        <v>0.651443421840668</v>
      </c>
      <c r="AK59" s="0" t="s">
        <v>317</v>
      </c>
      <c r="AL59" s="387" t="n">
        <v>0.668909728527069</v>
      </c>
      <c r="AM59" s="0" t="s">
        <v>317</v>
      </c>
      <c r="AN59" s="387" t="n">
        <v>0.58223819732666</v>
      </c>
      <c r="AO59" s="0" t="s">
        <v>317</v>
      </c>
      <c r="AP59" s="0"/>
      <c r="AQ59" s="0" t="s">
        <v>102</v>
      </c>
      <c r="AR59" s="387" t="n">
        <v>2.92048573493958</v>
      </c>
      <c r="AS59" s="0" t="s">
        <v>318</v>
      </c>
      <c r="AT59" s="387" t="n">
        <v>3.83755731582642</v>
      </c>
      <c r="AU59" s="0" t="s">
        <v>317</v>
      </c>
      <c r="AV59" s="387" t="n">
        <v>4.09680795669556</v>
      </c>
      <c r="AW59" s="0"/>
      <c r="AX59" s="387" t="n">
        <v>3.04724097251892</v>
      </c>
      <c r="AY59" s="0" t="s">
        <v>104</v>
      </c>
      <c r="AZ59" s="0"/>
      <c r="BA59" s="0" t="s">
        <v>102</v>
      </c>
      <c r="BB59" s="387" t="n">
        <v>0.00571886356920004</v>
      </c>
      <c r="BC59" s="387" t="n">
        <v>0.00591245060786605</v>
      </c>
      <c r="BD59" s="387" t="n">
        <v>0.0071561336517334</v>
      </c>
      <c r="BE59" s="387" t="n">
        <v>-0.000612054078374058</v>
      </c>
      <c r="BF59" s="387" t="n">
        <v>-0.000612056290265173</v>
      </c>
      <c r="BH59" s="0" t="s">
        <v>318</v>
      </c>
      <c r="BI59" s="387" t="n">
        <v>0.00439245905727148</v>
      </c>
      <c r="BJ59" s="387" t="n">
        <v>0.00376108102500439</v>
      </c>
      <c r="BK59" s="387" t="n">
        <v>0.0033260122872889</v>
      </c>
      <c r="BL59" s="387" t="n">
        <v>0.00243467721156776</v>
      </c>
      <c r="BM59" s="387" t="n">
        <v>0.00198899046517909</v>
      </c>
      <c r="BO59" s="0" t="s">
        <v>317</v>
      </c>
      <c r="BP59" s="387" t="n">
        <v>0.00374782062135637</v>
      </c>
      <c r="BQ59" s="387" t="n">
        <v>0.00317746051587164</v>
      </c>
      <c r="BR59" s="387" t="n">
        <v>0.00265750731341541</v>
      </c>
      <c r="BS59" s="387" t="n">
        <v>0.00198899977840483</v>
      </c>
      <c r="BT59" s="387" t="n">
        <v>0.00198900559917092</v>
      </c>
      <c r="BV59" s="387" t="n">
        <v>12.0620002746582</v>
      </c>
      <c r="BW59" s="387" t="n">
        <v>12.5242500305176</v>
      </c>
      <c r="BX59" s="387" t="n">
        <v>12.8647804260254</v>
      </c>
      <c r="BY59" s="387" t="n">
        <v>13.174880027771</v>
      </c>
      <c r="BZ59" s="387" t="n">
        <v>13.3538999557495</v>
      </c>
      <c r="CA59" s="0" t="s">
        <v>316</v>
      </c>
      <c r="CC59" s="387" t="n">
        <v>12.3393497467041</v>
      </c>
      <c r="CD59" s="387" t="n">
        <v>12.7407398223877</v>
      </c>
      <c r="CE59" s="387" t="n">
        <v>13.0508403778076</v>
      </c>
      <c r="CF59" s="387" t="n">
        <v>13.2954006195068</v>
      </c>
      <c r="CG59" s="387" t="n">
        <v>13.441650390625</v>
      </c>
      <c r="CH59" s="0" t="s">
        <v>317</v>
      </c>
      <c r="CK59" s="387" t="n">
        <v>13.3000001907349</v>
      </c>
      <c r="CL59" s="0" t="s">
        <v>887</v>
      </c>
      <c r="CO59" s="0" t="s">
        <v>102</v>
      </c>
      <c r="CP59" s="387" t="n">
        <v>-0.00352967344224453</v>
      </c>
      <c r="CQ59" s="387" t="n">
        <v>-0.00521336169913411</v>
      </c>
      <c r="CR59" s="387" t="n">
        <v>-0.0133825903758407</v>
      </c>
      <c r="CS59" s="387" t="n">
        <v>-0.013962971046567</v>
      </c>
      <c r="CT59" s="387" t="n">
        <v>0.00654558977112174</v>
      </c>
      <c r="CV59" s="0" t="s">
        <v>318</v>
      </c>
      <c r="CW59" s="387" t="n">
        <v>0.00129377085249871</v>
      </c>
      <c r="CX59" s="387" t="n">
        <v>-0.0011138889240101</v>
      </c>
      <c r="CY59" s="387" t="n">
        <v>-0.00314632430672646</v>
      </c>
      <c r="CZ59" s="387" t="n">
        <v>0.00167780881747603</v>
      </c>
      <c r="DA59" s="387" t="n">
        <v>0.00458057364448905</v>
      </c>
      <c r="DC59" s="0" t="s">
        <v>317</v>
      </c>
      <c r="DD59" s="387" t="n">
        <v>0.00362661806866527</v>
      </c>
      <c r="DE59" s="387" t="n">
        <v>0.00246536126360297</v>
      </c>
      <c r="DF59" s="387" t="n">
        <v>0.00517066242173314</v>
      </c>
      <c r="DG59" s="387" t="n">
        <v>0.0108348000794649</v>
      </c>
      <c r="DH59" s="387" t="n">
        <v>0.0181847866624594</v>
      </c>
      <c r="DL59" s="387" t="n">
        <v>0.785670013427734</v>
      </c>
      <c r="DM59" s="0" t="s">
        <v>888</v>
      </c>
      <c r="DP59" s="387" t="n">
        <v>0.818119964599609</v>
      </c>
      <c r="DQ59" s="0" t="s">
        <v>888</v>
      </c>
      <c r="DT59" s="387" t="n">
        <v>0.752929992675781</v>
      </c>
      <c r="DU59" s="0" t="s">
        <v>888</v>
      </c>
      <c r="DW59" s="387" t="n">
        <v>-0.0102316401898861</v>
      </c>
      <c r="DX59" s="387" t="n">
        <v>-0.020107738673687</v>
      </c>
      <c r="DY59" s="387" t="n">
        <v>-0.0312948934733868</v>
      </c>
      <c r="DZ59" s="387" t="n">
        <v>-0.0314159505069256</v>
      </c>
      <c r="EA59" s="387" t="n">
        <v>-0.033778727054596</v>
      </c>
      <c r="EB59" s="0" t="s">
        <v>104</v>
      </c>
      <c r="ED59" s="387" t="n">
        <v>-0.00919986702501774</v>
      </c>
      <c r="EE59" s="387" t="n">
        <v>-0.0187480226159096</v>
      </c>
      <c r="EF59" s="387" t="n">
        <v>-0.0293510165065527</v>
      </c>
      <c r="EG59" s="387" t="n">
        <v>-0.02793138474226</v>
      </c>
      <c r="EH59" s="387" t="n">
        <v>-0.0203918162733316</v>
      </c>
      <c r="EI59" s="0" t="s">
        <v>248</v>
      </c>
      <c r="EK59" s="387"/>
      <c r="EL59" s="0" t="s">
        <v>886</v>
      </c>
      <c r="EO59" s="387" t="n">
        <v>0.032880749553442</v>
      </c>
      <c r="EP59" s="387" t="n">
        <v>0.0323640443384647</v>
      </c>
      <c r="EQ59" s="387" t="n">
        <v>0.0271961037069559</v>
      </c>
      <c r="ER59" s="387" t="n">
        <v>0.0266488771885633</v>
      </c>
      <c r="ES59" s="387" t="n">
        <v>0.0275538917630911</v>
      </c>
      <c r="ET59" s="0" t="s">
        <v>248</v>
      </c>
      <c r="FE59" s="387" t="n">
        <v>30685730</v>
      </c>
      <c r="FF59" s="387" t="n">
        <v>31020902</v>
      </c>
      <c r="FG59" s="387" t="n">
        <v>31360079</v>
      </c>
      <c r="FH59" s="387" t="n">
        <v>31644028</v>
      </c>
      <c r="FI59" s="387" t="n">
        <v>31940655</v>
      </c>
      <c r="FJ59" s="387" t="n">
        <v>32243753</v>
      </c>
      <c r="FK59" s="387" t="n">
        <v>32571174</v>
      </c>
      <c r="FL59" s="387" t="n">
        <v>32889025</v>
      </c>
      <c r="FM59" s="387" t="n">
        <v>33247118</v>
      </c>
      <c r="FN59" s="387" t="n">
        <v>33628895</v>
      </c>
      <c r="FO59" s="387" t="n">
        <v>34004889</v>
      </c>
      <c r="FP59" s="387" t="n">
        <v>34339328</v>
      </c>
      <c r="FQ59" s="387" t="n">
        <v>34714222</v>
      </c>
      <c r="FR59" s="387" t="n">
        <v>35082954</v>
      </c>
      <c r="FS59" s="387" t="n">
        <v>35437435</v>
      </c>
      <c r="FT59" s="387" t="n">
        <v>35702908</v>
      </c>
      <c r="FU59" s="387" t="n">
        <v>36109487</v>
      </c>
      <c r="FV59" s="387" t="n">
        <v>36543321</v>
      </c>
      <c r="FW59" s="387" t="n">
        <v>37057765</v>
      </c>
      <c r="FX59" s="387" t="n">
        <v>37589262</v>
      </c>
      <c r="FY59" s="387" t="n">
        <v>37912000</v>
      </c>
      <c r="FZ59" s="387" t="n">
        <v>38231000</v>
      </c>
      <c r="GA59" s="387" t="n">
        <v>38546000</v>
      </c>
      <c r="GB59" s="387" t="n">
        <v>38858000</v>
      </c>
      <c r="GC59" s="387" t="n">
        <v>39166000</v>
      </c>
      <c r="GD59" s="387" t="n">
        <v>39471000</v>
      </c>
      <c r="GE59" s="387" t="n">
        <v>39772000</v>
      </c>
      <c r="GF59" s="387" t="n">
        <v>40068000</v>
      </c>
      <c r="GG59" s="387" t="n">
        <v>40358000</v>
      </c>
      <c r="GH59" s="387" t="n">
        <v>40643000</v>
      </c>
      <c r="GI59" s="387" t="n">
        <v>40922000</v>
      </c>
      <c r="GJ59" s="387" t="n">
        <v>41197000</v>
      </c>
      <c r="GK59" s="387" t="n">
        <v>41465000</v>
      </c>
      <c r="GL59" s="387" t="n">
        <v>41727000</v>
      </c>
      <c r="GM59" s="387" t="n">
        <v>41981000</v>
      </c>
      <c r="GN59" s="387" t="n">
        <v>42228000</v>
      </c>
      <c r="GO59" s="387" t="n">
        <v>42467000</v>
      </c>
      <c r="GP59" s="387" t="n">
        <v>42699000</v>
      </c>
      <c r="GQ59" s="387" t="n">
        <v>42926000</v>
      </c>
      <c r="GR59" s="387" t="n">
        <v>43146000</v>
      </c>
      <c r="GS59" s="387" t="n">
        <v>43361000</v>
      </c>
      <c r="GT59" s="387" t="n">
        <v>43570000</v>
      </c>
      <c r="GU59" s="387" t="n">
        <v>43776000</v>
      </c>
      <c r="GV59" s="387" t="n">
        <v>43977000</v>
      </c>
      <c r="GW59" s="387" t="n">
        <v>44177000</v>
      </c>
      <c r="GX59" s="387" t="n">
        <v>44375000</v>
      </c>
      <c r="GY59" s="387" t="n">
        <v>44574000</v>
      </c>
      <c r="GZ59" s="387" t="n">
        <v>44775000</v>
      </c>
      <c r="HA59" s="387" t="n">
        <v>44977000</v>
      </c>
      <c r="HB59" s="387" t="n">
        <v>45182000</v>
      </c>
      <c r="HC59" s="387" t="n">
        <v>45385000</v>
      </c>
      <c r="HG59" s="387" t="n">
        <v>0.0113234864547849</v>
      </c>
      <c r="HH59" s="387" t="n">
        <v>0.0119428047910333</v>
      </c>
      <c r="HI59" s="387" t="n">
        <v>0.0139794778078794</v>
      </c>
      <c r="HJ59" s="387" t="n">
        <v>0.014240512624383</v>
      </c>
      <c r="HK59" s="387" t="n">
        <v>0.00854925997555256</v>
      </c>
      <c r="HL59" s="387" t="n">
        <v>0.0083790197968483</v>
      </c>
      <c r="HM59" s="387" t="n">
        <v>0.00820562802255154</v>
      </c>
      <c r="HN59" s="387" t="n">
        <v>0.00806164275854826</v>
      </c>
      <c r="HO59" s="387" t="n">
        <v>0.00789504777640104</v>
      </c>
      <c r="HP59" s="387" t="n">
        <v>0.00775720132514834</v>
      </c>
      <c r="HQ59" s="387" t="n">
        <v>0.00759692210704088</v>
      </c>
      <c r="HR59" s="387" t="n">
        <v>0.00741486344486475</v>
      </c>
      <c r="HS59" s="387" t="n">
        <v>0.00721162930130959</v>
      </c>
      <c r="HT59" s="387" t="n">
        <v>0.00703697931021452</v>
      </c>
      <c r="HU59" s="387" t="n">
        <v>0.00684119621291757</v>
      </c>
      <c r="HV59" s="387" t="n">
        <v>0.00669762259349227</v>
      </c>
      <c r="HW59" s="387" t="n">
        <v>0.00648425985127687</v>
      </c>
      <c r="HX59" s="387" t="n">
        <v>0.00629870360717177</v>
      </c>
      <c r="HY59" s="387" t="n">
        <v>0.00606873352080584</v>
      </c>
      <c r="HZ59" s="387" t="n">
        <v>0.00586637295782566</v>
      </c>
      <c r="IA59" s="387" t="n">
        <v>0.00564379571005702</v>
      </c>
      <c r="IB59" s="387" t="n">
        <v>0.00544819701462984</v>
      </c>
      <c r="IC59" s="387" t="n">
        <v>0.00530220242217183</v>
      </c>
      <c r="ID59" s="387" t="n">
        <v>0.00511201051995158</v>
      </c>
      <c r="IE59" s="387" t="n">
        <v>0.00497070606797934</v>
      </c>
      <c r="IF59" s="387" t="n">
        <v>0.00480842031538487</v>
      </c>
      <c r="IG59" s="387" t="n">
        <v>0.00471688201650977</v>
      </c>
      <c r="IH59" s="387" t="n">
        <v>0.00458104815334082</v>
      </c>
      <c r="II59" s="387" t="n">
        <v>0.00453752186149359</v>
      </c>
      <c r="IJ59" s="387" t="n">
        <v>0.00447195628657937</v>
      </c>
      <c r="IK59" s="387" t="n">
        <v>0.00447448156774044</v>
      </c>
      <c r="IL59" s="387" t="n">
        <v>0.0044992184266448</v>
      </c>
      <c r="IM59" s="387" t="n">
        <v>0.00450129993259907</v>
      </c>
      <c r="IN59" s="387" t="n">
        <v>0.00454752938821912</v>
      </c>
      <c r="IO59" s="387" t="n">
        <v>0.00448287650942802</v>
      </c>
      <c r="IP59" s="0" t="s">
        <v>889</v>
      </c>
      <c r="IU59" s="0" t="s">
        <v>889</v>
      </c>
      <c r="IV59" s="387" t="n">
        <v>0.495858734424177</v>
      </c>
      <c r="IW59" s="387" t="n">
        <v>0.495894339715573</v>
      </c>
      <c r="IX59" s="387" t="n">
        <v>0.495974378371218</v>
      </c>
      <c r="IY59" s="387" t="n">
        <v>0.496084700456847</v>
      </c>
      <c r="IZ59" s="387" t="n">
        <v>0.496204836658101</v>
      </c>
      <c r="JA59" s="387" t="n">
        <v>0.496319751942105</v>
      </c>
      <c r="JB59" s="387" t="n">
        <v>0.496426005807043</v>
      </c>
      <c r="JC59" s="387" t="n">
        <v>0.49652752017692</v>
      </c>
      <c r="JD59" s="387" t="n">
        <v>0.49662417623552</v>
      </c>
      <c r="JE59" s="387" t="n">
        <v>0.496717528391979</v>
      </c>
      <c r="JF59" s="387" t="n">
        <v>0.49680806786916</v>
      </c>
      <c r="JG59" s="387" t="n">
        <v>0.496895697170903</v>
      </c>
      <c r="JH59" s="387" t="n">
        <v>0.496978157135929</v>
      </c>
      <c r="JI59" s="387" t="n">
        <v>0.497052556771411</v>
      </c>
      <c r="JJ59" s="387" t="n">
        <v>0.497115852301524</v>
      </c>
      <c r="JK59" s="387" t="n">
        <v>0.497165958351151</v>
      </c>
      <c r="JL59" s="387" t="n">
        <v>0.497202240017127</v>
      </c>
      <c r="JM59" s="387" t="n">
        <v>0.497226295174759</v>
      </c>
      <c r="JN59" s="387" t="n">
        <v>0.497241281635211</v>
      </c>
      <c r="JO59" s="387" t="n">
        <v>0.497251730619731</v>
      </c>
      <c r="JP59" s="387" t="n">
        <v>0.497261090467066</v>
      </c>
      <c r="JQ59" s="387" t="n">
        <v>0.497270569923673</v>
      </c>
      <c r="JR59" s="387" t="n">
        <v>0.497280188178136</v>
      </c>
      <c r="JS59" s="387" t="n">
        <v>0.497291359706036</v>
      </c>
      <c r="JT59" s="387" t="n">
        <v>0.497304902807199</v>
      </c>
      <c r="JU59" s="387" t="n">
        <v>0.497321557080783</v>
      </c>
      <c r="JV59" s="387" t="n">
        <v>0.497342400281284</v>
      </c>
      <c r="JW59" s="387" t="n">
        <v>0.497367973814374</v>
      </c>
      <c r="JX59" s="387" t="n">
        <v>0.497398199884299</v>
      </c>
      <c r="JY59" s="387" t="n">
        <v>0.497433425135255</v>
      </c>
      <c r="JZ59" s="387" t="n">
        <v>0.497473536001882</v>
      </c>
      <c r="KA59" s="387" t="n">
        <v>0.497518785841805</v>
      </c>
      <c r="KB59" s="387" t="n">
        <v>0.497569292088167</v>
      </c>
      <c r="KC59" s="387" t="n">
        <v>0.497624934441534</v>
      </c>
      <c r="KD59" s="387" t="n">
        <v>0.497685689124577</v>
      </c>
      <c r="KE59" s="387" t="n">
        <v>0.497751243046419</v>
      </c>
      <c r="KH59" s="0" t="s">
        <v>889</v>
      </c>
      <c r="KI59" s="387" t="n">
        <v>0.679548859596252</v>
      </c>
      <c r="KJ59" s="387" t="n">
        <v>0.676469564437866</v>
      </c>
      <c r="KK59" s="387" t="n">
        <v>0.672874748706818</v>
      </c>
      <c r="KL59" s="387" t="n">
        <v>0.668977439403534</v>
      </c>
      <c r="KM59" s="387" t="n">
        <v>0.665062010288239</v>
      </c>
      <c r="KN59" s="387" t="n">
        <v>0.661189079284668</v>
      </c>
      <c r="KO59" s="387" t="n">
        <v>0.656927645206451</v>
      </c>
      <c r="KP59" s="387" t="n">
        <v>0.6529860496521</v>
      </c>
      <c r="KQ59" s="387" t="n">
        <v>0.649209916591644</v>
      </c>
      <c r="KR59" s="387" t="n">
        <v>0.645330131053925</v>
      </c>
      <c r="KS59" s="387" t="n">
        <v>0.641204953193665</v>
      </c>
      <c r="KT59" s="387" t="n">
        <v>0.637056231498718</v>
      </c>
      <c r="KU59" s="387" t="n">
        <v>0.632849156856537</v>
      </c>
      <c r="KV59" s="387" t="n">
        <v>0.628797292709351</v>
      </c>
      <c r="KW59" s="387" t="n">
        <v>0.625224530696869</v>
      </c>
      <c r="KX59" s="387" t="n">
        <v>0.622354745864868</v>
      </c>
      <c r="KY59" s="387" t="n">
        <v>0.620239317417145</v>
      </c>
      <c r="KZ59" s="387" t="n">
        <v>0.618907511234283</v>
      </c>
      <c r="LA59" s="387" t="n">
        <v>0.618089020252228</v>
      </c>
      <c r="LB59" s="387" t="n">
        <v>0.617469787597656</v>
      </c>
      <c r="LC59" s="387" t="n">
        <v>0.616747200489044</v>
      </c>
      <c r="LD59" s="387" t="n">
        <v>0.616290271282196</v>
      </c>
      <c r="LE59" s="387" t="n">
        <v>0.615916073322296</v>
      </c>
      <c r="LF59" s="387" t="n">
        <v>0.61554765701294</v>
      </c>
      <c r="LG59" s="387" t="n">
        <v>0.615167081356049</v>
      </c>
      <c r="LH59" s="387" t="n">
        <v>0.614699840545654</v>
      </c>
      <c r="LI59" s="387" t="n">
        <v>0.61439061164856</v>
      </c>
      <c r="LJ59" s="387" t="n">
        <v>0.614103615283966</v>
      </c>
      <c r="LK59" s="387" t="n">
        <v>0.613798141479492</v>
      </c>
      <c r="LL59" s="387" t="n">
        <v>0.613260269165039</v>
      </c>
      <c r="LM59" s="387" t="n">
        <v>0.612349271774292</v>
      </c>
      <c r="LN59" s="387" t="n">
        <v>0.61138778924942</v>
      </c>
      <c r="LO59" s="387" t="n">
        <v>0.610251247882843</v>
      </c>
      <c r="LP59" s="387" t="n">
        <v>0.608955681324005</v>
      </c>
      <c r="LQ59" s="387" t="n">
        <v>0.607587099075317</v>
      </c>
      <c r="LR59" s="387" t="n">
        <v>0.606147408485413</v>
      </c>
      <c r="LT59" s="0" t="s">
        <v>889</v>
      </c>
      <c r="LU59" s="387" t="n">
        <v>0.61746746301651</v>
      </c>
      <c r="LV59" s="387" t="n">
        <v>0.613341391086578</v>
      </c>
      <c r="LW59" s="387" t="n">
        <v>0.608525097370148</v>
      </c>
      <c r="LX59" s="387" t="n">
        <v>0.603332042694092</v>
      </c>
      <c r="LY59" s="387" t="n">
        <v>0.598196804523468</v>
      </c>
      <c r="LZ59" s="387" t="n">
        <v>0.593294978141785</v>
      </c>
      <c r="MA59" s="387" t="n">
        <v>0.588239908218384</v>
      </c>
      <c r="MB59" s="387" t="n">
        <v>0.583588421344757</v>
      </c>
      <c r="MC59" s="387" t="n">
        <v>0.57941734790802</v>
      </c>
      <c r="MD59" s="387" t="n">
        <v>0.575677871704102</v>
      </c>
      <c r="ME59" s="387" t="n">
        <v>0.572470903396606</v>
      </c>
      <c r="MF59" s="387" t="n">
        <v>0.569998979568481</v>
      </c>
      <c r="MG59" s="387" t="n">
        <v>0.568134188652039</v>
      </c>
      <c r="MH59" s="387" t="n">
        <v>0.566752552986145</v>
      </c>
      <c r="MI59" s="387" t="n">
        <v>0.565583229064941</v>
      </c>
      <c r="MJ59" s="387" t="n">
        <v>0.564512968063355</v>
      </c>
      <c r="MK59" s="387" t="n">
        <v>0.56370609998703</v>
      </c>
      <c r="ML59" s="387" t="n">
        <v>0.56307727098465</v>
      </c>
      <c r="MM59" s="387" t="n">
        <v>0.562537431716919</v>
      </c>
      <c r="MN59" s="387" t="n">
        <v>0.562039971351624</v>
      </c>
      <c r="MO59" s="387" t="n">
        <v>0.561381101608276</v>
      </c>
      <c r="MP59" s="387" t="n">
        <v>0.560953199863434</v>
      </c>
      <c r="MQ59" s="387" t="n">
        <v>0.560528337955475</v>
      </c>
      <c r="MR59" s="387" t="n">
        <v>0.560010254383087</v>
      </c>
      <c r="MS59" s="387" t="n">
        <v>0.55926388502121</v>
      </c>
      <c r="MT59" s="387" t="n">
        <v>0.558220505714417</v>
      </c>
      <c r="MU59" s="387" t="n">
        <v>0.557172358036041</v>
      </c>
      <c r="MV59" s="387" t="n">
        <v>0.555921077728272</v>
      </c>
      <c r="MW59" s="387" t="n">
        <v>0.554562628269196</v>
      </c>
      <c r="MX59" s="387" t="n">
        <v>0.553161144256592</v>
      </c>
      <c r="MY59" s="387" t="n">
        <v>0.551684498786926</v>
      </c>
      <c r="MZ59" s="387" t="n">
        <v>0.550432980060577</v>
      </c>
      <c r="NA59" s="387" t="n">
        <v>0.549346745014191</v>
      </c>
      <c r="NB59" s="387" t="n">
        <v>0.548235774040222</v>
      </c>
      <c r="NC59" s="387" t="n">
        <v>0.546832799911499</v>
      </c>
      <c r="ND59" s="387" t="n">
        <v>0.544959783554077</v>
      </c>
      <c r="NG59" s="0" t="s">
        <v>889</v>
      </c>
      <c r="NH59" s="387" t="n">
        <v>0.620370090007782</v>
      </c>
      <c r="NI59" s="387" t="n">
        <v>0.618711411952972</v>
      </c>
      <c r="NJ59" s="387" t="n">
        <v>0.616584658622742</v>
      </c>
      <c r="NK59" s="387" t="n">
        <v>0.614119410514832</v>
      </c>
      <c r="NL59" s="387" t="n">
        <v>0.611439645290375</v>
      </c>
      <c r="NM59" s="387" t="n">
        <v>0.608514428138733</v>
      </c>
      <c r="NN59" s="387" t="n">
        <v>0.604300200939179</v>
      </c>
      <c r="NO59" s="387" t="n">
        <v>0.599984407424927</v>
      </c>
      <c r="NP59" s="387" t="n">
        <v>0.595707476139069</v>
      </c>
      <c r="NQ59" s="387" t="n">
        <v>0.591533482074738</v>
      </c>
      <c r="NR59" s="387" t="n">
        <v>0.587519943714142</v>
      </c>
      <c r="NS59" s="387" t="n">
        <v>0.583174109458923</v>
      </c>
      <c r="NT59" s="387" t="n">
        <v>0.579090535640717</v>
      </c>
      <c r="NU59" s="387" t="n">
        <v>0.575449705123901</v>
      </c>
      <c r="NV59" s="387" t="n">
        <v>0.572398662567139</v>
      </c>
      <c r="NW59" s="387" t="n">
        <v>0.570084571838379</v>
      </c>
      <c r="NX59" s="387" t="n">
        <v>0.567905426025391</v>
      </c>
      <c r="NY59" s="387" t="n">
        <v>0.56650185585022</v>
      </c>
      <c r="NZ59" s="387" t="n">
        <v>0.565700888633728</v>
      </c>
      <c r="OA59" s="387" t="n">
        <v>0.565279543399811</v>
      </c>
      <c r="OB59" s="387" t="n">
        <v>0.564980566501617</v>
      </c>
      <c r="OC59" s="387" t="n">
        <v>0.564461827278137</v>
      </c>
      <c r="OD59" s="387" t="n">
        <v>0.564181804656982</v>
      </c>
      <c r="OE59" s="387" t="n">
        <v>0.564063727855682</v>
      </c>
      <c r="OF59" s="387" t="n">
        <v>0.564061582088471</v>
      </c>
      <c r="OG59" s="387" t="n">
        <v>0.56410139799118</v>
      </c>
      <c r="OH59" s="387" t="n">
        <v>0.563782393932343</v>
      </c>
      <c r="OI59" s="387" t="n">
        <v>0.563527941703796</v>
      </c>
      <c r="OJ59" s="387" t="n">
        <v>0.563385426998138</v>
      </c>
      <c r="OK59" s="387" t="n">
        <v>0.56312108039856</v>
      </c>
      <c r="OL59" s="387" t="n">
        <v>0.562636613845825</v>
      </c>
      <c r="OM59" s="387" t="n">
        <v>0.561627864837647</v>
      </c>
      <c r="ON59" s="387" t="n">
        <v>0.56051367521286</v>
      </c>
      <c r="OO59" s="387" t="n">
        <v>0.559352576732636</v>
      </c>
      <c r="OP59" s="387" t="n">
        <v>0.558231174945831</v>
      </c>
      <c r="OQ59" s="387" t="n">
        <v>0.557144403457642</v>
      </c>
      <c r="OT59" s="387" t="n">
        <v>0.763519973754883</v>
      </c>
      <c r="OU59" s="387" t="n">
        <v>0.774189987182617</v>
      </c>
      <c r="OV59" s="387" t="n">
        <v>0.78193000793457</v>
      </c>
      <c r="OW59" s="387" t="n">
        <v>0.781640014648438</v>
      </c>
      <c r="OX59" s="387" t="n">
        <v>0.777710037231445</v>
      </c>
      <c r="OY59" s="387" t="n">
        <v>0.7775</v>
      </c>
      <c r="OZ59" s="387" t="n">
        <v>0.783259963989258</v>
      </c>
      <c r="PA59" s="387" t="n">
        <v>0.784560012817383</v>
      </c>
      <c r="PB59" s="387" t="n">
        <v>0.780240020751953</v>
      </c>
      <c r="PC59" s="387" t="n">
        <v>0.779079971313477</v>
      </c>
      <c r="PD59" s="387" t="n">
        <v>0.778359985351563</v>
      </c>
      <c r="PE59" s="387" t="n">
        <v>0.778209991455078</v>
      </c>
      <c r="PF59" s="387" t="n">
        <v>0.780240020751953</v>
      </c>
      <c r="PG59" s="387" t="n">
        <v>0.777429962158203</v>
      </c>
      <c r="PH59" s="387" t="n">
        <v>0.779449996948242</v>
      </c>
      <c r="PI59" s="387" t="n">
        <v>0.780869979858398</v>
      </c>
      <c r="PJ59" s="387" t="n">
        <v>0.784580001831055</v>
      </c>
      <c r="PK59" s="387" t="n">
        <v>0.784649963378906</v>
      </c>
      <c r="PL59" s="387" t="n">
        <v>0.785670013427734</v>
      </c>
      <c r="PQ59" s="387" t="n">
        <v>0.00129916216246784</v>
      </c>
      <c r="PZ59" s="387" t="n">
        <v>0.333</v>
      </c>
      <c r="QA59" s="387" t="n">
        <v>2017</v>
      </c>
      <c r="QB59" s="0" t="s">
        <v>248</v>
      </c>
      <c r="QD59" s="387" t="n">
        <v>0.002</v>
      </c>
      <c r="QE59" s="387" t="n">
        <v>2017</v>
      </c>
      <c r="QF59" s="0" t="s">
        <v>248</v>
      </c>
      <c r="QH59" s="387" t="n">
        <v>0.005</v>
      </c>
      <c r="QI59" s="387" t="n">
        <v>2017</v>
      </c>
      <c r="QJ59" s="0" t="s">
        <v>248</v>
      </c>
      <c r="QL59" s="387" t="n">
        <v>0.007</v>
      </c>
      <c r="QM59" s="387" t="n">
        <v>2017</v>
      </c>
      <c r="QN59" s="0" t="s">
        <v>248</v>
      </c>
      <c r="QP59" s="387"/>
      <c r="QQ59" s="387"/>
      <c r="QR59" s="0" t="s">
        <v>886</v>
      </c>
      <c r="QT59" s="0" t="s">
        <v>104</v>
      </c>
      <c r="QU59" s="387" t="n">
        <v>0.2216527312994</v>
      </c>
      <c r="QV59" s="387" t="n">
        <v>0.228550583124161</v>
      </c>
      <c r="QW59" s="387" t="n">
        <v>0.228085070848465</v>
      </c>
      <c r="QX59" s="387" t="n">
        <v>0.215959489345551</v>
      </c>
      <c r="QY59" s="387" t="n">
        <v>0.208801329135895</v>
      </c>
      <c r="RB59" s="387" t="n">
        <v>0.22465206682682</v>
      </c>
      <c r="RC59" s="387" t="n">
        <v>0.232227504253387</v>
      </c>
      <c r="RD59" s="387" t="n">
        <v>0.234190449118614</v>
      </c>
      <c r="RE59" s="387" t="n">
        <v>0.228075459599495</v>
      </c>
      <c r="RF59" s="387" t="n">
        <v>0.221411898732185</v>
      </c>
      <c r="RG59" s="0" t="s">
        <v>248</v>
      </c>
      <c r="RJ59" s="387" t="n">
        <v>0.0209329593926668</v>
      </c>
      <c r="RK59" s="387" t="n">
        <v>0.0181630160659552</v>
      </c>
      <c r="RL59" s="387" t="n">
        <v>0.0214099884033203</v>
      </c>
      <c r="RM59" s="387" t="n">
        <v>0.016783032566309</v>
      </c>
      <c r="RN59" s="387" t="n">
        <v>0.0162305682897568</v>
      </c>
      <c r="RO59" s="0" t="s">
        <v>104</v>
      </c>
      <c r="RR59" s="387" t="n">
        <v>0.0261009484529495</v>
      </c>
      <c r="RS59" s="387" t="n">
        <v>0.0233739744871855</v>
      </c>
      <c r="RT59" s="387" t="n">
        <v>0.0214310605078936</v>
      </c>
      <c r="RU59" s="387" t="n">
        <v>0.0168220791965723</v>
      </c>
      <c r="RV59" s="387" t="n">
        <v>0.0164247807115316</v>
      </c>
      <c r="RW59" s="0" t="s">
        <v>248</v>
      </c>
      <c r="SA59" s="387" t="n">
        <v>0.0105923917144537</v>
      </c>
      <c r="SB59" s="387" t="n">
        <v>0.00766857620328665</v>
      </c>
      <c r="SC59" s="387" t="n">
        <v>0.0108189266175032</v>
      </c>
      <c r="SD59" s="387" t="n">
        <v>0.00607753125950694</v>
      </c>
      <c r="SE59" s="387" t="n">
        <v>0.00741222454234958</v>
      </c>
      <c r="SF59" s="0" t="s">
        <v>104</v>
      </c>
      <c r="SJ59" s="387" t="n">
        <v>0.0154892718419433</v>
      </c>
      <c r="SK59" s="387" t="n">
        <v>0.0125180557370186</v>
      </c>
      <c r="SL59" s="387" t="n">
        <v>0.010297785513103</v>
      </c>
      <c r="SM59" s="387" t="n">
        <v>0.00503214308992028</v>
      </c>
      <c r="SN59" s="387" t="n">
        <v>0.00218426715582609</v>
      </c>
      <c r="SO59" s="0" t="s">
        <v>248</v>
      </c>
      <c r="SQ59" s="387" t="n">
        <v>46370</v>
      </c>
      <c r="SR59" s="0" t="s">
        <v>248</v>
      </c>
      <c r="ST59" s="387" t="n">
        <v>44981.41015625</v>
      </c>
      <c r="SU59" s="0" t="s">
        <v>104</v>
      </c>
      <c r="SW59" s="387" t="n">
        <v>51588.7614342188</v>
      </c>
      <c r="SX59" s="0" t="s">
        <v>248</v>
      </c>
      <c r="TA59" s="387" t="n">
        <v>0.211421087384224</v>
      </c>
      <c r="TB59" s="387" t="n">
        <v>0.208442851901054</v>
      </c>
      <c r="TC59" s="387" t="n">
        <v>0.196790173649788</v>
      </c>
      <c r="TD59" s="387" t="n">
        <v>0.184543535113335</v>
      </c>
      <c r="TE59" s="387" t="n">
        <v>0.175022602081299</v>
      </c>
      <c r="TF59" s="0" t="s">
        <v>104</v>
      </c>
      <c r="TJ59" s="387" t="n">
        <v>0.215452194213867</v>
      </c>
      <c r="TK59" s="387" t="n">
        <v>0.213479489088058</v>
      </c>
      <c r="TL59" s="387" t="n">
        <v>0.204839438199997</v>
      </c>
      <c r="TM59" s="387" t="n">
        <v>0.200144067406654</v>
      </c>
      <c r="TN59" s="387" t="n">
        <v>0.201020076870918</v>
      </c>
      <c r="TO59" s="0" t="s">
        <v>248</v>
      </c>
      <c r="TP59" s="386"/>
      <c r="TQ59" s="386"/>
    </row>
    <row r="60" customFormat="false" ht="15.75" hidden="false" customHeight="false" outlineLevel="0" collapsed="false">
      <c r="A60" s="0" t="s">
        <v>900</v>
      </c>
      <c r="B60" s="18" t="s">
        <v>965</v>
      </c>
      <c r="C60" s="0" t="s">
        <v>966</v>
      </c>
      <c r="D60" s="387" t="n">
        <v>0.0397863872349262</v>
      </c>
      <c r="E60" s="0" t="s">
        <v>884</v>
      </c>
      <c r="F60" s="387" t="n">
        <v>0.0455017909407616</v>
      </c>
      <c r="G60" s="0" t="s">
        <v>316</v>
      </c>
      <c r="H60" s="387" t="n">
        <v>0.0414759889245033</v>
      </c>
      <c r="I60" s="0" t="s">
        <v>317</v>
      </c>
      <c r="J60" s="0" t="s">
        <v>884</v>
      </c>
      <c r="K60" s="387" t="n">
        <v>0.554487764835358</v>
      </c>
      <c r="L60" s="387"/>
      <c r="M60" s="0" t="s">
        <v>885</v>
      </c>
      <c r="N60" s="387"/>
      <c r="O60" s="0" t="s">
        <v>885</v>
      </c>
      <c r="P60" s="387"/>
      <c r="Q60" s="0" t="s">
        <v>885</v>
      </c>
      <c r="R60" s="387"/>
      <c r="S60" s="0" t="s">
        <v>885</v>
      </c>
      <c r="U60" s="0" t="s">
        <v>316</v>
      </c>
      <c r="V60" s="387" t="n">
        <v>0.552265286445618</v>
      </c>
      <c r="W60" s="387"/>
      <c r="X60" s="0" t="s">
        <v>885</v>
      </c>
      <c r="Y60" s="387"/>
      <c r="Z60" s="0" t="s">
        <v>885</v>
      </c>
      <c r="AA60" s="387" t="n">
        <v>0.602474689483643</v>
      </c>
      <c r="AB60" s="0" t="s">
        <v>316</v>
      </c>
      <c r="AC60" s="387" t="n">
        <v>0.552265286445618</v>
      </c>
      <c r="AD60" s="0" t="s">
        <v>316</v>
      </c>
      <c r="AF60" s="0" t="s">
        <v>317</v>
      </c>
      <c r="AG60" s="387" t="n">
        <v>0.539002299308777</v>
      </c>
      <c r="AH60" s="387"/>
      <c r="AI60" s="0" t="s">
        <v>885</v>
      </c>
      <c r="AJ60" s="387"/>
      <c r="AK60" s="0" t="s">
        <v>885</v>
      </c>
      <c r="AL60" s="387" t="n">
        <v>0.595220029354096</v>
      </c>
      <c r="AM60" s="0" t="s">
        <v>317</v>
      </c>
      <c r="AN60" s="387" t="n">
        <v>0.539002299308777</v>
      </c>
      <c r="AO60" s="0" t="s">
        <v>317</v>
      </c>
      <c r="AP60" s="0"/>
      <c r="AQ60" s="0" t="s">
        <v>884</v>
      </c>
      <c r="AR60" s="387" t="n">
        <v>3.05433869361877</v>
      </c>
      <c r="AS60" s="0" t="s">
        <v>318</v>
      </c>
      <c r="AT60" s="387" t="n">
        <v>13.6994438171387</v>
      </c>
      <c r="AU60" s="0" t="s">
        <v>317</v>
      </c>
      <c r="AV60" s="387" t="n">
        <v>6.65502214431763</v>
      </c>
      <c r="AW60" s="0"/>
      <c r="AX60" s="387" t="n">
        <v>2.97744178771973</v>
      </c>
      <c r="AY60" s="0" t="s">
        <v>884</v>
      </c>
      <c r="AZ60" s="0"/>
      <c r="BA60" s="0" t="s">
        <v>884</v>
      </c>
      <c r="BB60" s="387" t="n">
        <v>0.00546333892270923</v>
      </c>
      <c r="BC60" s="387" t="n">
        <v>0.00487412232905626</v>
      </c>
      <c r="BD60" s="387" t="n">
        <v>0.00473871733993292</v>
      </c>
      <c r="BE60" s="387" t="n">
        <v>0.00403207121416926</v>
      </c>
      <c r="BF60" s="387" t="n">
        <v>0.00403205817565322</v>
      </c>
      <c r="BH60" s="0" t="s">
        <v>884</v>
      </c>
      <c r="BI60" s="387" t="n">
        <v>0.00661692675203085</v>
      </c>
      <c r="BJ60" s="387" t="n">
        <v>0.00601945864036679</v>
      </c>
      <c r="BK60" s="387" t="n">
        <v>0.00578104332089424</v>
      </c>
      <c r="BL60" s="387" t="n">
        <v>0.00569337932392955</v>
      </c>
      <c r="BM60" s="387" t="n">
        <v>0.0057845008559525</v>
      </c>
      <c r="BO60" s="0" t="s">
        <v>884</v>
      </c>
      <c r="BP60" s="387" t="n">
        <v>0.00602822098881006</v>
      </c>
      <c r="BQ60" s="387" t="n">
        <v>0.00574385747313499</v>
      </c>
      <c r="BR60" s="387" t="n">
        <v>0.00573226762935519</v>
      </c>
      <c r="BS60" s="387" t="n">
        <v>0.00582337379455566</v>
      </c>
      <c r="BT60" s="387" t="n">
        <v>0.0055761244148016</v>
      </c>
      <c r="BV60" s="387"/>
      <c r="BW60" s="387"/>
      <c r="BX60" s="387"/>
      <c r="BY60" s="387"/>
      <c r="BZ60" s="387"/>
      <c r="CA60" s="0" t="s">
        <v>886</v>
      </c>
      <c r="CC60" s="387"/>
      <c r="CD60" s="387"/>
      <c r="CE60" s="387"/>
      <c r="CF60" s="387"/>
      <c r="CG60" s="387"/>
      <c r="CH60" s="0" t="s">
        <v>886</v>
      </c>
      <c r="CK60" s="387"/>
      <c r="CL60" s="0" t="s">
        <v>886</v>
      </c>
      <c r="CO60" s="0" t="s">
        <v>884</v>
      </c>
      <c r="CP60" s="387" t="n">
        <v>0.00266850809566677</v>
      </c>
      <c r="CQ60" s="387" t="n">
        <v>0.00324820238165557</v>
      </c>
      <c r="CR60" s="387" t="n">
        <v>-2.62276735156775E-005</v>
      </c>
      <c r="CS60" s="387" t="n">
        <v>-0.00549570564180613</v>
      </c>
      <c r="CT60" s="387" t="n">
        <v>0.0107991974800825</v>
      </c>
      <c r="CV60" s="0" t="s">
        <v>884</v>
      </c>
      <c r="CW60" s="387" t="n">
        <v>0.0037750001065433</v>
      </c>
      <c r="CX60" s="387" t="n">
        <v>0.00313333328813314</v>
      </c>
      <c r="CY60" s="387" t="n">
        <v>-5.00001187901944E-005</v>
      </c>
      <c r="CZ60" s="387" t="n">
        <v>0.00189999991562217</v>
      </c>
      <c r="DA60" s="387" t="n">
        <v>0.0020000000949949</v>
      </c>
      <c r="DC60" s="0" t="s">
        <v>884</v>
      </c>
      <c r="DD60" s="387" t="n">
        <v>0.00354777090251446</v>
      </c>
      <c r="DE60" s="387" t="n">
        <v>0.00289799948222935</v>
      </c>
      <c r="DF60" s="387" t="n">
        <v>-0.00122297729831189</v>
      </c>
      <c r="DG60" s="387" t="n">
        <v>0.00519620673730969</v>
      </c>
      <c r="DH60" s="387" t="n">
        <v>0.00750134838744998</v>
      </c>
      <c r="DL60" s="387"/>
      <c r="DM60" s="0" t="s">
        <v>886</v>
      </c>
      <c r="DP60" s="387"/>
      <c r="DQ60" s="0" t="s">
        <v>886</v>
      </c>
      <c r="DT60" s="387"/>
      <c r="DU60" s="0" t="s">
        <v>886</v>
      </c>
      <c r="DW60" s="387"/>
      <c r="DX60" s="387"/>
      <c r="DY60" s="387"/>
      <c r="DZ60" s="387"/>
      <c r="EA60" s="387"/>
      <c r="EB60" s="0" t="s">
        <v>886</v>
      </c>
      <c r="ED60" s="387" t="n">
        <v>-0.168790310621262</v>
      </c>
      <c r="EE60" s="387" t="n">
        <v>-0.168790310621262</v>
      </c>
      <c r="EF60" s="387" t="n">
        <v>-0.168790310621262</v>
      </c>
      <c r="EG60" s="387" t="n">
        <v>-0.168790310621262</v>
      </c>
      <c r="EH60" s="387"/>
      <c r="EI60" s="0" t="s">
        <v>248</v>
      </c>
      <c r="EK60" s="387"/>
      <c r="EL60" s="0" t="s">
        <v>886</v>
      </c>
      <c r="EO60" s="387" t="n">
        <v>5.9813551902771</v>
      </c>
      <c r="EP60" s="387" t="n">
        <v>5.9813551902771</v>
      </c>
      <c r="EQ60" s="387" t="n">
        <v>6.28086566925049</v>
      </c>
      <c r="ER60" s="387" t="n">
        <v>5.33318328857422</v>
      </c>
      <c r="ES60" s="387"/>
      <c r="ET60" s="0" t="s">
        <v>248</v>
      </c>
      <c r="FE60" s="387" t="n">
        <v>42303</v>
      </c>
      <c r="FF60" s="387" t="n">
        <v>43935</v>
      </c>
      <c r="FG60" s="387" t="n">
        <v>45351</v>
      </c>
      <c r="FH60" s="387" t="n">
        <v>46632</v>
      </c>
      <c r="FI60" s="387" t="n">
        <v>47902</v>
      </c>
      <c r="FJ60" s="387" t="n">
        <v>49261</v>
      </c>
      <c r="FK60" s="387" t="n">
        <v>50740</v>
      </c>
      <c r="FL60" s="387" t="n">
        <v>52280</v>
      </c>
      <c r="FM60" s="387" t="n">
        <v>53836</v>
      </c>
      <c r="FN60" s="387" t="n">
        <v>55322</v>
      </c>
      <c r="FO60" s="387" t="n">
        <v>56672</v>
      </c>
      <c r="FP60" s="387" t="n">
        <v>57878</v>
      </c>
      <c r="FQ60" s="387" t="n">
        <v>58958</v>
      </c>
      <c r="FR60" s="387" t="n">
        <v>59932</v>
      </c>
      <c r="FS60" s="387" t="n">
        <v>60848</v>
      </c>
      <c r="FT60" s="387" t="n">
        <v>61724</v>
      </c>
      <c r="FU60" s="387" t="n">
        <v>62569</v>
      </c>
      <c r="FV60" s="387" t="n">
        <v>63382</v>
      </c>
      <c r="FW60" s="387" t="n">
        <v>64174</v>
      </c>
      <c r="FX60" s="387" t="n">
        <v>64948</v>
      </c>
      <c r="FY60" s="387" t="n">
        <v>66000</v>
      </c>
      <c r="FZ60" s="387" t="n">
        <v>66000</v>
      </c>
      <c r="GA60" s="387" t="n">
        <v>67000</v>
      </c>
      <c r="GB60" s="387" t="n">
        <v>68000</v>
      </c>
      <c r="GC60" s="387" t="n">
        <v>69000</v>
      </c>
      <c r="GD60" s="387" t="n">
        <v>70000</v>
      </c>
      <c r="GE60" s="387" t="n">
        <v>70000</v>
      </c>
      <c r="GF60" s="387" t="n">
        <v>71000</v>
      </c>
      <c r="GG60" s="387" t="n">
        <v>72000</v>
      </c>
      <c r="GH60" s="387" t="n">
        <v>73000</v>
      </c>
      <c r="GI60" s="387" t="n">
        <v>73000</v>
      </c>
      <c r="GJ60" s="387" t="n">
        <v>74000</v>
      </c>
      <c r="GK60" s="387" t="n">
        <v>75000</v>
      </c>
      <c r="GL60" s="387" t="n">
        <v>75000</v>
      </c>
      <c r="GM60" s="387" t="n">
        <v>76000</v>
      </c>
      <c r="GN60" s="387" t="n">
        <v>77000</v>
      </c>
      <c r="GO60" s="387" t="n">
        <v>77000</v>
      </c>
      <c r="GP60" s="387" t="n">
        <v>78000</v>
      </c>
      <c r="GQ60" s="387" t="n">
        <v>79000</v>
      </c>
      <c r="GR60" s="387" t="n">
        <v>79000</v>
      </c>
      <c r="GS60" s="387" t="n">
        <v>80000</v>
      </c>
      <c r="GT60" s="387" t="n">
        <v>81000</v>
      </c>
      <c r="GU60" s="387" t="n">
        <v>81000</v>
      </c>
      <c r="GV60" s="387" t="n">
        <v>82000</v>
      </c>
      <c r="GW60" s="387" t="n">
        <v>82000</v>
      </c>
      <c r="GX60" s="387" t="n">
        <v>83000</v>
      </c>
      <c r="GY60" s="387" t="n">
        <v>83000</v>
      </c>
      <c r="GZ60" s="387" t="n">
        <v>83000</v>
      </c>
      <c r="HA60" s="387" t="n">
        <v>84000</v>
      </c>
      <c r="HB60" s="387" t="n">
        <v>84000</v>
      </c>
      <c r="HC60" s="387" t="n">
        <v>85000</v>
      </c>
      <c r="HG60" s="387" t="n">
        <v>0.0135971140116453</v>
      </c>
      <c r="HH60" s="387" t="n">
        <v>0.0129099618643522</v>
      </c>
      <c r="HI60" s="387" t="n">
        <v>0.0124182347208261</v>
      </c>
      <c r="HJ60" s="387" t="n">
        <v>0.0119888056069613</v>
      </c>
      <c r="HK60" s="387" t="n">
        <v>0.0160677917301655</v>
      </c>
      <c r="HL60" s="387" t="n">
        <v>0</v>
      </c>
      <c r="HM60" s="387" t="n">
        <v>0.0150378774851561</v>
      </c>
      <c r="HN60" s="387" t="n">
        <v>0.014815085567534</v>
      </c>
      <c r="HO60" s="387" t="n">
        <v>0.0145987998694181</v>
      </c>
      <c r="HP60" s="387" t="n">
        <v>0.0143887372687459</v>
      </c>
      <c r="HQ60" s="387" t="n">
        <v>0</v>
      </c>
      <c r="HR60" s="387" t="n">
        <v>0.0141846351325512</v>
      </c>
      <c r="HS60" s="387" t="n">
        <v>0.0139862420037389</v>
      </c>
      <c r="HT60" s="387" t="n">
        <v>0.0137933222576976</v>
      </c>
      <c r="HU60" s="387" t="n">
        <v>0</v>
      </c>
      <c r="HV60" s="387" t="n">
        <v>0.0136056523770094</v>
      </c>
      <c r="HW60" s="387" t="n">
        <v>0.0134230200201273</v>
      </c>
      <c r="HX60" s="387" t="n">
        <v>0</v>
      </c>
      <c r="HY60" s="387" t="n">
        <v>0.0132452268153429</v>
      </c>
      <c r="HZ60" s="387" t="n">
        <v>0.0130720818415284</v>
      </c>
      <c r="IA60" s="387" t="n">
        <v>0</v>
      </c>
      <c r="IB60" s="387" t="n">
        <v>0.0129034044221044</v>
      </c>
      <c r="IC60" s="387" t="n">
        <v>0.0127390259876847</v>
      </c>
      <c r="ID60" s="387" t="n">
        <v>0</v>
      </c>
      <c r="IE60" s="387" t="n">
        <v>0.0125787826254964</v>
      </c>
      <c r="IF60" s="387" t="n">
        <v>0.012422519735992</v>
      </c>
      <c r="IG60" s="387" t="n">
        <v>0</v>
      </c>
      <c r="IH60" s="387" t="n">
        <v>0.0122700929641724</v>
      </c>
      <c r="II60" s="387" t="n">
        <v>0</v>
      </c>
      <c r="IJ60" s="387" t="n">
        <v>0.0121213607490063</v>
      </c>
      <c r="IK60" s="387" t="n">
        <v>0</v>
      </c>
      <c r="IL60" s="387" t="n">
        <v>0</v>
      </c>
      <c r="IM60" s="387" t="n">
        <v>0.0119761908426881</v>
      </c>
      <c r="IN60" s="387" t="n">
        <v>0</v>
      </c>
      <c r="IO60" s="387" t="n">
        <v>0.0118344575166702</v>
      </c>
      <c r="IP60" s="0" t="s">
        <v>889</v>
      </c>
      <c r="IU60" s="0" t="s">
        <v>884</v>
      </c>
      <c r="IV60" s="387" t="n">
        <v>0.5</v>
      </c>
      <c r="IW60" s="387" t="n">
        <v>0.5</v>
      </c>
      <c r="IX60" s="387" t="n">
        <v>0.5</v>
      </c>
      <c r="IY60" s="387" t="n">
        <v>0.5</v>
      </c>
      <c r="IZ60" s="387" t="n">
        <v>0.5</v>
      </c>
      <c r="JA60" s="387" t="n">
        <v>0.5</v>
      </c>
      <c r="JB60" s="387" t="n">
        <v>0.5</v>
      </c>
      <c r="JC60" s="387" t="n">
        <v>0.5</v>
      </c>
      <c r="JD60" s="387" t="n">
        <v>0.5</v>
      </c>
      <c r="JE60" s="387" t="n">
        <v>0.5</v>
      </c>
      <c r="JF60" s="387" t="n">
        <v>0.5</v>
      </c>
      <c r="JG60" s="387" t="n">
        <v>0.5</v>
      </c>
      <c r="JH60" s="387" t="n">
        <v>0.5</v>
      </c>
      <c r="JI60" s="387" t="n">
        <v>0.5</v>
      </c>
      <c r="JJ60" s="387" t="n">
        <v>0.5</v>
      </c>
      <c r="JK60" s="387" t="n">
        <v>0.5</v>
      </c>
      <c r="JL60" s="387" t="n">
        <v>0.5</v>
      </c>
      <c r="JM60" s="387" t="n">
        <v>0.5</v>
      </c>
      <c r="JN60" s="387" t="n">
        <v>0.5</v>
      </c>
      <c r="JO60" s="387" t="n">
        <v>0.5</v>
      </c>
      <c r="JP60" s="387" t="n">
        <v>0.5</v>
      </c>
      <c r="JQ60" s="387" t="n">
        <v>0.5</v>
      </c>
      <c r="JR60" s="387" t="n">
        <v>0.5</v>
      </c>
      <c r="JS60" s="387" t="n">
        <v>0.5</v>
      </c>
      <c r="JT60" s="387" t="n">
        <v>0.5</v>
      </c>
      <c r="JU60" s="387" t="n">
        <v>0.5</v>
      </c>
      <c r="JV60" s="387" t="n">
        <v>0.5</v>
      </c>
      <c r="JW60" s="387" t="n">
        <v>0.5</v>
      </c>
      <c r="JX60" s="387" t="n">
        <v>0.5</v>
      </c>
      <c r="JY60" s="387" t="n">
        <v>0.5</v>
      </c>
      <c r="JZ60" s="387" t="n">
        <v>0.5</v>
      </c>
      <c r="KA60" s="387" t="n">
        <v>0.5</v>
      </c>
      <c r="KB60" s="387" t="n">
        <v>0.5</v>
      </c>
      <c r="KC60" s="387" t="n">
        <v>0.5</v>
      </c>
      <c r="KD60" s="387" t="n">
        <v>0.5</v>
      </c>
      <c r="KE60" s="387" t="n">
        <v>0.5</v>
      </c>
      <c r="KH60" s="0" t="s">
        <v>886</v>
      </c>
      <c r="KI60" s="387"/>
      <c r="KJ60" s="387"/>
      <c r="KK60" s="387"/>
      <c r="KL60" s="387"/>
      <c r="KM60" s="387"/>
      <c r="KN60" s="387"/>
      <c r="KO60" s="387"/>
      <c r="KP60" s="387"/>
      <c r="KQ60" s="387"/>
      <c r="KR60" s="387"/>
      <c r="KS60" s="387"/>
      <c r="KT60" s="387"/>
      <c r="KU60" s="387"/>
      <c r="KV60" s="387"/>
      <c r="KW60" s="387"/>
      <c r="KX60" s="387"/>
      <c r="KY60" s="387"/>
      <c r="KZ60" s="387"/>
      <c r="LA60" s="387"/>
      <c r="LB60" s="387"/>
      <c r="LC60" s="387"/>
      <c r="LD60" s="387"/>
      <c r="LE60" s="387"/>
      <c r="LF60" s="387"/>
      <c r="LG60" s="387"/>
      <c r="LH60" s="387"/>
      <c r="LI60" s="387"/>
      <c r="LJ60" s="387"/>
      <c r="LK60" s="387"/>
      <c r="LL60" s="387"/>
      <c r="LM60" s="387"/>
      <c r="LN60" s="387"/>
      <c r="LO60" s="387"/>
      <c r="LP60" s="387"/>
      <c r="LQ60" s="387"/>
      <c r="LR60" s="387"/>
      <c r="LT60" s="0" t="s">
        <v>886</v>
      </c>
      <c r="LU60" s="387"/>
      <c r="LV60" s="387"/>
      <c r="LW60" s="387"/>
      <c r="LX60" s="387"/>
      <c r="LY60" s="387"/>
      <c r="LZ60" s="387"/>
      <c r="MA60" s="387"/>
      <c r="MB60" s="387"/>
      <c r="MC60" s="387"/>
      <c r="MD60" s="387"/>
      <c r="ME60" s="387"/>
      <c r="MF60" s="387"/>
      <c r="MG60" s="387"/>
      <c r="MH60" s="387"/>
      <c r="MI60" s="387"/>
      <c r="MJ60" s="387"/>
      <c r="MK60" s="387"/>
      <c r="ML60" s="387"/>
      <c r="MM60" s="387"/>
      <c r="MN60" s="387"/>
      <c r="MO60" s="387"/>
      <c r="MP60" s="387"/>
      <c r="MQ60" s="387"/>
      <c r="MR60" s="387"/>
      <c r="MS60" s="387"/>
      <c r="MT60" s="387"/>
      <c r="MU60" s="387"/>
      <c r="MV60" s="387"/>
      <c r="MW60" s="387"/>
      <c r="MX60" s="387"/>
      <c r="MY60" s="387"/>
      <c r="MZ60" s="387"/>
      <c r="NA60" s="387"/>
      <c r="NB60" s="387"/>
      <c r="NC60" s="387"/>
      <c r="ND60" s="387"/>
      <c r="NG60" s="0" t="s">
        <v>886</v>
      </c>
      <c r="NH60" s="387"/>
      <c r="NI60" s="387"/>
      <c r="NJ60" s="387"/>
      <c r="NK60" s="387"/>
      <c r="NL60" s="387"/>
      <c r="NM60" s="387"/>
      <c r="NN60" s="387"/>
      <c r="NO60" s="387"/>
      <c r="NP60" s="387"/>
      <c r="NQ60" s="387"/>
      <c r="NR60" s="387"/>
      <c r="NS60" s="387"/>
      <c r="NT60" s="387"/>
      <c r="NU60" s="387"/>
      <c r="NV60" s="387"/>
      <c r="NW60" s="387"/>
      <c r="NX60" s="387"/>
      <c r="NY60" s="387"/>
      <c r="NZ60" s="387"/>
      <c r="OA60" s="387"/>
      <c r="OB60" s="387"/>
      <c r="OC60" s="387"/>
      <c r="OD60" s="387"/>
      <c r="OE60" s="387"/>
      <c r="OF60" s="387"/>
      <c r="OG60" s="387"/>
      <c r="OH60" s="387"/>
      <c r="OI60" s="387"/>
      <c r="OJ60" s="387"/>
      <c r="OK60" s="387"/>
      <c r="OL60" s="387"/>
      <c r="OM60" s="387"/>
      <c r="ON60" s="387"/>
      <c r="OO60" s="387"/>
      <c r="OP60" s="387"/>
      <c r="OQ60" s="387"/>
      <c r="OT60" s="387"/>
      <c r="OU60" s="387"/>
      <c r="OV60" s="387"/>
      <c r="OW60" s="387"/>
      <c r="OX60" s="387"/>
      <c r="OY60" s="387"/>
      <c r="OZ60" s="387"/>
      <c r="PA60" s="387"/>
      <c r="PB60" s="387"/>
      <c r="PC60" s="387"/>
      <c r="PD60" s="387"/>
      <c r="PE60" s="387"/>
      <c r="PF60" s="387"/>
      <c r="PG60" s="387"/>
      <c r="PH60" s="387"/>
      <c r="PI60" s="387"/>
      <c r="PJ60" s="387"/>
      <c r="PK60" s="387"/>
      <c r="PL60" s="387"/>
      <c r="PQ60" s="387"/>
      <c r="PZ60" s="387"/>
      <c r="QA60" s="387"/>
      <c r="QB60" s="0" t="s">
        <v>886</v>
      </c>
      <c r="QD60" s="387"/>
      <c r="QE60" s="387"/>
      <c r="QF60" s="0" t="s">
        <v>886</v>
      </c>
      <c r="QH60" s="387"/>
      <c r="QI60" s="387"/>
      <c r="QJ60" s="0" t="s">
        <v>886</v>
      </c>
      <c r="QL60" s="387"/>
      <c r="QM60" s="387"/>
      <c r="QN60" s="0" t="s">
        <v>886</v>
      </c>
      <c r="QP60" s="387"/>
      <c r="QQ60" s="387"/>
      <c r="QR60" s="0" t="s">
        <v>886</v>
      </c>
      <c r="QT60" s="0" t="s">
        <v>884</v>
      </c>
      <c r="QU60" s="387" t="n">
        <v>0.225577771663666</v>
      </c>
      <c r="QV60" s="387" t="n">
        <v>0.226873621344566</v>
      </c>
      <c r="QW60" s="387" t="n">
        <v>0.225593701004982</v>
      </c>
      <c r="QX60" s="387" t="n">
        <v>0.221587538719177</v>
      </c>
      <c r="QY60" s="387" t="n">
        <v>0.231162548065186</v>
      </c>
      <c r="RB60" s="387"/>
      <c r="RC60" s="387"/>
      <c r="RD60" s="387"/>
      <c r="RE60" s="387"/>
      <c r="RF60" s="387" t="n">
        <v>0.216664850711823</v>
      </c>
      <c r="RG60" s="0" t="s">
        <v>884</v>
      </c>
      <c r="RJ60" s="387"/>
      <c r="RK60" s="387"/>
      <c r="RL60" s="387"/>
      <c r="RM60" s="387"/>
      <c r="RN60" s="387"/>
      <c r="RO60" s="0" t="s">
        <v>886</v>
      </c>
      <c r="RR60" s="387" t="n">
        <v>0.00990545656532049</v>
      </c>
      <c r="RS60" s="387" t="n">
        <v>0.00990545656532049</v>
      </c>
      <c r="RT60" s="387" t="n">
        <v>0.0184486880898476</v>
      </c>
      <c r="RU60" s="387" t="n">
        <v>0.0327033773064613</v>
      </c>
      <c r="RV60" s="387"/>
      <c r="RW60" s="0" t="s">
        <v>248</v>
      </c>
      <c r="SA60" s="387"/>
      <c r="SB60" s="387"/>
      <c r="SC60" s="387"/>
      <c r="SD60" s="387"/>
      <c r="SE60" s="387"/>
      <c r="SF60" s="0" t="s">
        <v>886</v>
      </c>
      <c r="SJ60" s="387" t="n">
        <v>-0.00966817699372768</v>
      </c>
      <c r="SK60" s="387" t="n">
        <v>-0.00966817699372768</v>
      </c>
      <c r="SL60" s="387" t="n">
        <v>0.00195674574933946</v>
      </c>
      <c r="SM60" s="387" t="n">
        <v>0.0193985812366009</v>
      </c>
      <c r="SN60" s="387"/>
      <c r="SO60" s="0" t="s">
        <v>248</v>
      </c>
      <c r="SQ60" s="387"/>
      <c r="SR60" s="0" t="s">
        <v>886</v>
      </c>
      <c r="ST60" s="387"/>
      <c r="SU60" s="0" t="s">
        <v>886</v>
      </c>
      <c r="SW60" s="387"/>
      <c r="SX60" s="0" t="s">
        <v>886</v>
      </c>
      <c r="TA60" s="387"/>
      <c r="TB60" s="387"/>
      <c r="TC60" s="387"/>
      <c r="TD60" s="387"/>
      <c r="TE60" s="387"/>
      <c r="TF60" s="0" t="s">
        <v>886</v>
      </c>
      <c r="TJ60" s="387"/>
      <c r="TK60" s="387"/>
      <c r="TL60" s="387"/>
      <c r="TM60" s="387"/>
      <c r="TN60" s="387" t="n">
        <v>0.248736917972565</v>
      </c>
      <c r="TO60" s="0" t="s">
        <v>884</v>
      </c>
      <c r="TP60" s="386"/>
      <c r="TQ60" s="386"/>
    </row>
    <row r="61" customFormat="false" ht="15.75" hidden="false" customHeight="false" outlineLevel="0" collapsed="false">
      <c r="A61" s="0" t="s">
        <v>881</v>
      </c>
      <c r="B61" s="18" t="s">
        <v>967</v>
      </c>
      <c r="C61" s="0" t="s">
        <v>968</v>
      </c>
      <c r="D61" s="387" t="n">
        <v>0.0277200452983379</v>
      </c>
      <c r="E61" s="0" t="s">
        <v>102</v>
      </c>
      <c r="F61" s="387" t="n">
        <v>0.029172744601965</v>
      </c>
      <c r="G61" s="0" t="s">
        <v>316</v>
      </c>
      <c r="H61" s="387" t="n">
        <v>0.030483053997159</v>
      </c>
      <c r="I61" s="0" t="s">
        <v>317</v>
      </c>
      <c r="J61" s="0" t="s">
        <v>102</v>
      </c>
      <c r="K61" s="387" t="n">
        <v>0.164315789937973</v>
      </c>
      <c r="L61" s="387" t="n">
        <v>0.268471300601959</v>
      </c>
      <c r="M61" s="0" t="s">
        <v>102</v>
      </c>
      <c r="N61" s="387" t="n">
        <v>0.164315789937973</v>
      </c>
      <c r="O61" s="0" t="s">
        <v>102</v>
      </c>
      <c r="P61" s="387"/>
      <c r="Q61" s="0" t="s">
        <v>885</v>
      </c>
      <c r="R61" s="387" t="n">
        <v>0.695608139038086</v>
      </c>
      <c r="S61" s="0" t="s">
        <v>102</v>
      </c>
      <c r="U61" s="0" t="s">
        <v>316</v>
      </c>
      <c r="V61" s="387" t="n">
        <v>0.164315789937973</v>
      </c>
      <c r="W61" s="387" t="n">
        <v>0.268471300601959</v>
      </c>
      <c r="X61" s="0" t="s">
        <v>316</v>
      </c>
      <c r="Y61" s="387" t="n">
        <v>0.164315789937973</v>
      </c>
      <c r="Z61" s="0" t="s">
        <v>316</v>
      </c>
      <c r="AA61" s="387"/>
      <c r="AB61" s="0" t="s">
        <v>885</v>
      </c>
      <c r="AC61" s="387" t="n">
        <v>0.580763339996338</v>
      </c>
      <c r="AD61" s="0" t="s">
        <v>316</v>
      </c>
      <c r="AF61" s="0" t="s">
        <v>317</v>
      </c>
      <c r="AG61" s="387" t="n">
        <v>0.164315789937973</v>
      </c>
      <c r="AH61" s="387" t="n">
        <v>0.268471300601959</v>
      </c>
      <c r="AI61" s="0" t="s">
        <v>317</v>
      </c>
      <c r="AJ61" s="387" t="n">
        <v>0.164315789937973</v>
      </c>
      <c r="AK61" s="0" t="s">
        <v>317</v>
      </c>
      <c r="AL61" s="387"/>
      <c r="AM61" s="0" t="s">
        <v>885</v>
      </c>
      <c r="AN61" s="387" t="n">
        <v>0.580763339996338</v>
      </c>
      <c r="AO61" s="0" t="s">
        <v>317</v>
      </c>
      <c r="AP61" s="0"/>
      <c r="AQ61" s="0" t="s">
        <v>102</v>
      </c>
      <c r="AR61" s="387" t="n">
        <v>2.43071508407593</v>
      </c>
      <c r="AS61" s="0" t="s">
        <v>318</v>
      </c>
      <c r="AT61" s="387" t="n">
        <v>6.09791994094849</v>
      </c>
      <c r="AU61" s="0" t="s">
        <v>317</v>
      </c>
      <c r="AV61" s="387" t="n">
        <v>5.74555349349976</v>
      </c>
      <c r="AW61" s="0"/>
      <c r="AX61" s="387" t="n">
        <v>2.03858923912048</v>
      </c>
      <c r="AY61" s="0" t="s">
        <v>104</v>
      </c>
      <c r="AZ61" s="0"/>
      <c r="BA61" s="0" t="s">
        <v>102</v>
      </c>
      <c r="BB61" s="387" t="n">
        <v>0.00683731213212013</v>
      </c>
      <c r="BC61" s="387" t="n">
        <v>0.00636058580130339</v>
      </c>
      <c r="BD61" s="387" t="n">
        <v>0.00563062867149711</v>
      </c>
      <c r="BE61" s="387" t="n">
        <v>0.00482664117589593</v>
      </c>
      <c r="BF61" s="387" t="n">
        <v>0.00482660159468651</v>
      </c>
      <c r="BH61" s="0" t="s">
        <v>318</v>
      </c>
      <c r="BI61" s="387" t="n">
        <v>0.00710146222263575</v>
      </c>
      <c r="BJ61" s="387" t="n">
        <v>0.00584302563220263</v>
      </c>
      <c r="BK61" s="387" t="n">
        <v>0.00570105435326695</v>
      </c>
      <c r="BL61" s="387" t="n">
        <v>0.00646259868517518</v>
      </c>
      <c r="BM61" s="387" t="n">
        <v>0.00684337131679058</v>
      </c>
      <c r="BO61" s="0" t="s">
        <v>317</v>
      </c>
      <c r="BP61" s="387" t="n">
        <v>0.00649645365774632</v>
      </c>
      <c r="BQ61" s="387" t="n">
        <v>0.00582798290997744</v>
      </c>
      <c r="BR61" s="387" t="n">
        <v>0.00627221632748842</v>
      </c>
      <c r="BS61" s="387" t="n">
        <v>0.00684337690472603</v>
      </c>
      <c r="BT61" s="387" t="n">
        <v>0.00684338621795178</v>
      </c>
      <c r="BV61" s="387" t="n">
        <v>2.01105999946594</v>
      </c>
      <c r="BW61" s="387" t="n">
        <v>2.41690993309021</v>
      </c>
      <c r="BX61" s="387" t="n">
        <v>2.64552807807922</v>
      </c>
      <c r="BY61" s="387" t="n">
        <v>2.82983803749084</v>
      </c>
      <c r="BZ61" s="387" t="n">
        <v>3.07097983360291</v>
      </c>
      <c r="CA61" s="0" t="s">
        <v>316</v>
      </c>
      <c r="CC61" s="387" t="n">
        <v>2.25457000732422</v>
      </c>
      <c r="CD61" s="387" t="n">
        <v>2.57180404663086</v>
      </c>
      <c r="CE61" s="387" t="n">
        <v>2.75611400604248</v>
      </c>
      <c r="CF61" s="387" t="n">
        <v>2.96883988380432</v>
      </c>
      <c r="CG61" s="387" t="n">
        <v>3.22418999671936</v>
      </c>
      <c r="CH61" s="0" t="s">
        <v>317</v>
      </c>
      <c r="CK61" s="387" t="n">
        <v>4.30000019073486</v>
      </c>
      <c r="CL61" s="0" t="s">
        <v>887</v>
      </c>
      <c r="CO61" s="0" t="s">
        <v>102</v>
      </c>
      <c r="CP61" s="387" t="n">
        <v>0.0089193657040596</v>
      </c>
      <c r="CQ61" s="387" t="n">
        <v>0.00982838496565819</v>
      </c>
      <c r="CR61" s="387" t="n">
        <v>0.00564457895234227</v>
      </c>
      <c r="CS61" s="387" t="n">
        <v>0.0177085865288973</v>
      </c>
      <c r="CT61" s="387" t="n">
        <v>0.0160437002778053</v>
      </c>
      <c r="CV61" s="0" t="s">
        <v>318</v>
      </c>
      <c r="CW61" s="387" t="n">
        <v>-0.0129221919924021</v>
      </c>
      <c r="CX61" s="387" t="n">
        <v>-0.0224146079272032</v>
      </c>
      <c r="CY61" s="387" t="n">
        <v>-0.0285075567662716</v>
      </c>
      <c r="CZ61" s="387" t="n">
        <v>-0.077774353325367</v>
      </c>
      <c r="DA61" s="387" t="n">
        <v>0.0074688564054668</v>
      </c>
      <c r="DC61" s="0" t="s">
        <v>317</v>
      </c>
      <c r="DD61" s="387" t="n">
        <v>-0.00644734548404813</v>
      </c>
      <c r="DE61" s="387" t="n">
        <v>-0.0136230355128646</v>
      </c>
      <c r="DF61" s="387" t="n">
        <v>-0.0263971779495478</v>
      </c>
      <c r="DG61" s="387" t="n">
        <v>-0.0672437027096748</v>
      </c>
      <c r="DH61" s="387" t="n">
        <v>0.0302723050117493</v>
      </c>
      <c r="DL61" s="387" t="n">
        <v>0.726210021972656</v>
      </c>
      <c r="DM61" s="0" t="s">
        <v>888</v>
      </c>
      <c r="DP61" s="387" t="n">
        <v>0.797779998779297</v>
      </c>
      <c r="DQ61" s="0" t="s">
        <v>888</v>
      </c>
      <c r="DT61" s="387" t="n">
        <v>0.656080017089844</v>
      </c>
      <c r="DU61" s="0" t="s">
        <v>888</v>
      </c>
      <c r="DW61" s="387" t="n">
        <v>-0.0644334480166435</v>
      </c>
      <c r="DX61" s="387" t="n">
        <v>-0.0662179738283157</v>
      </c>
      <c r="DY61" s="387" t="n">
        <v>-0.0654435381293297</v>
      </c>
      <c r="DZ61" s="387" t="n">
        <v>-0.0703362599015236</v>
      </c>
      <c r="EA61" s="387" t="n">
        <v>-0.0484584085643292</v>
      </c>
      <c r="EB61" s="0" t="s">
        <v>104</v>
      </c>
      <c r="ED61" s="387"/>
      <c r="EE61" s="387"/>
      <c r="EF61" s="387"/>
      <c r="EG61" s="387"/>
      <c r="EH61" s="387"/>
      <c r="EI61" s="0" t="s">
        <v>886</v>
      </c>
      <c r="EK61" s="387" t="n">
        <v>0.396433413028717</v>
      </c>
      <c r="EL61" s="0" t="s">
        <v>248</v>
      </c>
      <c r="EO61" s="387" t="n">
        <v>0.0140831666067243</v>
      </c>
      <c r="EP61" s="387" t="n">
        <v>0.0165087524801493</v>
      </c>
      <c r="EQ61" s="387" t="n">
        <v>0.010338781401515</v>
      </c>
      <c r="ER61" s="387" t="n">
        <v>0.0057411314919591</v>
      </c>
      <c r="ES61" s="387" t="n">
        <v>0.0115304561331868</v>
      </c>
      <c r="ET61" s="0" t="s">
        <v>248</v>
      </c>
      <c r="FE61" s="387" t="n">
        <v>3640427</v>
      </c>
      <c r="FF61" s="387" t="n">
        <v>3722018</v>
      </c>
      <c r="FG61" s="387" t="n">
        <v>3802128</v>
      </c>
      <c r="FH61" s="387" t="n">
        <v>3881181</v>
      </c>
      <c r="FI61" s="387" t="n">
        <v>3959875</v>
      </c>
      <c r="FJ61" s="387" t="n">
        <v>4038382</v>
      </c>
      <c r="FK61" s="387" t="n">
        <v>4118069</v>
      </c>
      <c r="FL61" s="387" t="n">
        <v>4198010</v>
      </c>
      <c r="FM61" s="387" t="n">
        <v>4273366</v>
      </c>
      <c r="FN61" s="387" t="n">
        <v>4337625</v>
      </c>
      <c r="FO61" s="387" t="n">
        <v>4386768</v>
      </c>
      <c r="FP61" s="387" t="n">
        <v>4418636</v>
      </c>
      <c r="FQ61" s="387" t="n">
        <v>4436415</v>
      </c>
      <c r="FR61" s="387" t="n">
        <v>4447942</v>
      </c>
      <c r="FS61" s="387" t="n">
        <v>4464175</v>
      </c>
      <c r="FT61" s="387" t="n">
        <v>4493170</v>
      </c>
      <c r="FU61" s="387" t="n">
        <v>4537687</v>
      </c>
      <c r="FV61" s="387" t="n">
        <v>4596028</v>
      </c>
      <c r="FW61" s="387" t="n">
        <v>4666377</v>
      </c>
      <c r="FX61" s="387" t="n">
        <v>4745185</v>
      </c>
      <c r="FY61" s="387" t="n">
        <v>4830000</v>
      </c>
      <c r="FZ61" s="387" t="n">
        <v>4920000</v>
      </c>
      <c r="GA61" s="387" t="n">
        <v>5017000</v>
      </c>
      <c r="GB61" s="387" t="n">
        <v>5119000</v>
      </c>
      <c r="GC61" s="387" t="n">
        <v>5227000</v>
      </c>
      <c r="GD61" s="387" t="n">
        <v>5338000</v>
      </c>
      <c r="GE61" s="387" t="n">
        <v>5454000</v>
      </c>
      <c r="GF61" s="387" t="n">
        <v>5572000</v>
      </c>
      <c r="GG61" s="387" t="n">
        <v>5694000</v>
      </c>
      <c r="GH61" s="387" t="n">
        <v>5817000</v>
      </c>
      <c r="GI61" s="387" t="n">
        <v>5942000</v>
      </c>
      <c r="GJ61" s="387" t="n">
        <v>6068000</v>
      </c>
      <c r="GK61" s="387" t="n">
        <v>6195000</v>
      </c>
      <c r="GL61" s="387" t="n">
        <v>6323000</v>
      </c>
      <c r="GM61" s="387" t="n">
        <v>6450000</v>
      </c>
      <c r="GN61" s="387" t="n">
        <v>6577000</v>
      </c>
      <c r="GO61" s="387" t="n">
        <v>6704000</v>
      </c>
      <c r="GP61" s="387" t="n">
        <v>6831000</v>
      </c>
      <c r="GQ61" s="387" t="n">
        <v>6956000</v>
      </c>
      <c r="GR61" s="387" t="n">
        <v>7081000</v>
      </c>
      <c r="GS61" s="387" t="n">
        <v>7205000</v>
      </c>
      <c r="GT61" s="387" t="n">
        <v>7329000</v>
      </c>
      <c r="GU61" s="387" t="n">
        <v>7451000</v>
      </c>
      <c r="GV61" s="387" t="n">
        <v>7573000</v>
      </c>
      <c r="GW61" s="387" t="n">
        <v>7693000</v>
      </c>
      <c r="GX61" s="387" t="n">
        <v>7813000</v>
      </c>
      <c r="GY61" s="387" t="n">
        <v>7933000</v>
      </c>
      <c r="GZ61" s="387" t="n">
        <v>8051000</v>
      </c>
      <c r="HA61" s="387" t="n">
        <v>8169000</v>
      </c>
      <c r="HB61" s="387" t="n">
        <v>8285000</v>
      </c>
      <c r="HC61" s="387" t="n">
        <v>8401000</v>
      </c>
      <c r="HG61" s="387" t="n">
        <v>0.00985894445329905</v>
      </c>
      <c r="HH61" s="387" t="n">
        <v>0.0127750411629677</v>
      </c>
      <c r="HI61" s="387" t="n">
        <v>0.0151905156672001</v>
      </c>
      <c r="HJ61" s="387" t="n">
        <v>0.0167474523186684</v>
      </c>
      <c r="HK61" s="387" t="n">
        <v>0.0177160482853651</v>
      </c>
      <c r="HL61" s="387" t="n">
        <v>0.0184620637446642</v>
      </c>
      <c r="HM61" s="387" t="n">
        <v>0.0195236150175333</v>
      </c>
      <c r="HN61" s="387" t="n">
        <v>0.020126961171627</v>
      </c>
      <c r="HO61" s="387" t="n">
        <v>0.0208783913403749</v>
      </c>
      <c r="HP61" s="387" t="n">
        <v>0.0210135504603386</v>
      </c>
      <c r="HQ61" s="387" t="n">
        <v>0.0214982330799103</v>
      </c>
      <c r="HR61" s="387" t="n">
        <v>0.0214047711342573</v>
      </c>
      <c r="HS61" s="387" t="n">
        <v>0.0216589327901602</v>
      </c>
      <c r="HT61" s="387" t="n">
        <v>0.0213716756552458</v>
      </c>
      <c r="HU61" s="387" t="n">
        <v>0.0212611127644777</v>
      </c>
      <c r="HV61" s="387" t="n">
        <v>0.0209832843393087</v>
      </c>
      <c r="HW61" s="387" t="n">
        <v>0.0207134541124105</v>
      </c>
      <c r="HX61" s="387" t="n">
        <v>0.0204512644559145</v>
      </c>
      <c r="HY61" s="387" t="n">
        <v>0.01988635212183</v>
      </c>
      <c r="HZ61" s="387" t="n">
        <v>0.0194985829293728</v>
      </c>
      <c r="IA61" s="387" t="n">
        <v>0.0191256497055292</v>
      </c>
      <c r="IB61" s="387" t="n">
        <v>0.018766712397337</v>
      </c>
      <c r="IC61" s="387" t="n">
        <v>0.0181335210800171</v>
      </c>
      <c r="ID61" s="387" t="n">
        <v>0.0178105439990759</v>
      </c>
      <c r="IE61" s="387" t="n">
        <v>0.0173600893467665</v>
      </c>
      <c r="IF61" s="387" t="n">
        <v>0.0170638523995876</v>
      </c>
      <c r="IG61" s="387" t="n">
        <v>0.0165091697126627</v>
      </c>
      <c r="IH61" s="387" t="n">
        <v>0.0162410382181406</v>
      </c>
      <c r="II61" s="387" t="n">
        <v>0.015721533447504</v>
      </c>
      <c r="IJ61" s="387" t="n">
        <v>0.0154781881719828</v>
      </c>
      <c r="IK61" s="387" t="n">
        <v>0.0152422608807683</v>
      </c>
      <c r="IL61" s="387" t="n">
        <v>0.0147650325670838</v>
      </c>
      <c r="IM61" s="387" t="n">
        <v>0.0145501950755715</v>
      </c>
      <c r="IN61" s="387" t="n">
        <v>0.0141001483425498</v>
      </c>
      <c r="IO61" s="387" t="n">
        <v>0.0139040956273675</v>
      </c>
      <c r="IP61" s="0" t="s">
        <v>889</v>
      </c>
      <c r="IU61" s="0" t="s">
        <v>889</v>
      </c>
      <c r="IV61" s="387" t="n">
        <v>0.495544238133826</v>
      </c>
      <c r="IW61" s="387" t="n">
        <v>0.495591252187515</v>
      </c>
      <c r="IX61" s="387" t="n">
        <v>0.495618929670282</v>
      </c>
      <c r="IY61" s="387" t="n">
        <v>0.495635262918218</v>
      </c>
      <c r="IZ61" s="387" t="n">
        <v>0.495655274542857</v>
      </c>
      <c r="JA61" s="387" t="n">
        <v>0.495685089374967</v>
      </c>
      <c r="JB61" s="387" t="n">
        <v>0.49572651309851</v>
      </c>
      <c r="JC61" s="387" t="n">
        <v>0.495777683957392</v>
      </c>
      <c r="JD61" s="387" t="n">
        <v>0.495833671932138</v>
      </c>
      <c r="JE61" s="387" t="n">
        <v>0.495890233257962</v>
      </c>
      <c r="JF61" s="387" t="n">
        <v>0.495943532215055</v>
      </c>
      <c r="JG61" s="387" t="n">
        <v>0.495993817035973</v>
      </c>
      <c r="JH61" s="387" t="n">
        <v>0.496041460179604</v>
      </c>
      <c r="JI61" s="387" t="n">
        <v>0.496084999987706</v>
      </c>
      <c r="JJ61" s="387" t="n">
        <v>0.496124166931829</v>
      </c>
      <c r="JK61" s="387" t="n">
        <v>0.496159255306993</v>
      </c>
      <c r="JL61" s="387" t="n">
        <v>0.496187932159595</v>
      </c>
      <c r="JM61" s="387" t="n">
        <v>0.496211638196114</v>
      </c>
      <c r="JN61" s="387" t="n">
        <v>0.496229660991348</v>
      </c>
      <c r="JO61" s="387" t="n">
        <v>0.496241692584825</v>
      </c>
      <c r="JP61" s="387" t="n">
        <v>0.496247995223657</v>
      </c>
      <c r="JQ61" s="387" t="n">
        <v>0.496248368953344</v>
      </c>
      <c r="JR61" s="387" t="n">
        <v>0.49624224934189</v>
      </c>
      <c r="JS61" s="387" t="n">
        <v>0.496229727769568</v>
      </c>
      <c r="JT61" s="387" t="n">
        <v>0.496210776919597</v>
      </c>
      <c r="JU61" s="387" t="n">
        <v>0.496186069828232</v>
      </c>
      <c r="JV61" s="387" t="n">
        <v>0.496154473838905</v>
      </c>
      <c r="JW61" s="387" t="n">
        <v>0.496115797314436</v>
      </c>
      <c r="JX61" s="387" t="n">
        <v>0.496070524549846</v>
      </c>
      <c r="JY61" s="387" t="n">
        <v>0.49601938108031</v>
      </c>
      <c r="JZ61" s="387" t="n">
        <v>0.495962144577468</v>
      </c>
      <c r="KA61" s="387" t="n">
        <v>0.495898742487772</v>
      </c>
      <c r="KB61" s="387" t="n">
        <v>0.495829394376269</v>
      </c>
      <c r="KC61" s="387" t="n">
        <v>0.495753227375805</v>
      </c>
      <c r="KD61" s="387" t="n">
        <v>0.495671635467979</v>
      </c>
      <c r="KE61" s="387" t="n">
        <v>0.495583953917615</v>
      </c>
      <c r="KH61" s="0" t="s">
        <v>889</v>
      </c>
      <c r="KI61" s="387" t="n">
        <v>0.519641816616058</v>
      </c>
      <c r="KJ61" s="387" t="n">
        <v>0.52212393283844</v>
      </c>
      <c r="KK61" s="387" t="n">
        <v>0.525221765041351</v>
      </c>
      <c r="KL61" s="387" t="n">
        <v>0.528799116611481</v>
      </c>
      <c r="KM61" s="387" t="n">
        <v>0.532651960849762</v>
      </c>
      <c r="KN61" s="387" t="n">
        <v>0.536645948886871</v>
      </c>
      <c r="KO61" s="387" t="n">
        <v>0.541463434696198</v>
      </c>
      <c r="KP61" s="387" t="n">
        <v>0.546143114566803</v>
      </c>
      <c r="KQ61" s="387" t="n">
        <v>0.55088883638382</v>
      </c>
      <c r="KR61" s="387" t="n">
        <v>0.555194199085236</v>
      </c>
      <c r="KS61" s="387" t="n">
        <v>0.559760212898254</v>
      </c>
      <c r="KT61" s="387" t="n">
        <v>0.563072979450226</v>
      </c>
      <c r="KU61" s="387" t="n">
        <v>0.566762387752533</v>
      </c>
      <c r="KV61" s="387" t="n">
        <v>0.570249378681183</v>
      </c>
      <c r="KW61" s="387" t="n">
        <v>0.573663413524628</v>
      </c>
      <c r="KX61" s="387" t="n">
        <v>0.576741814613342</v>
      </c>
      <c r="KY61" s="387" t="n">
        <v>0.578938722610474</v>
      </c>
      <c r="KZ61" s="387" t="n">
        <v>0.580952405929565</v>
      </c>
      <c r="LA61" s="387" t="n">
        <v>0.583109259605408</v>
      </c>
      <c r="LB61" s="387" t="n">
        <v>0.585581421852112</v>
      </c>
      <c r="LC61" s="387" t="n">
        <v>0.588414192199707</v>
      </c>
      <c r="LD61" s="387" t="n">
        <v>0.590990424156189</v>
      </c>
      <c r="LE61" s="387" t="n">
        <v>0.593763709068298</v>
      </c>
      <c r="LF61" s="387" t="n">
        <v>0.597038507461548</v>
      </c>
      <c r="LG61" s="387" t="n">
        <v>0.600621402263641</v>
      </c>
      <c r="LH61" s="387" t="n">
        <v>0.604580163955689</v>
      </c>
      <c r="LI61" s="387" t="n">
        <v>0.608132064342499</v>
      </c>
      <c r="LJ61" s="387" t="n">
        <v>0.612132608890533</v>
      </c>
      <c r="LK61" s="387" t="n">
        <v>0.616268336772919</v>
      </c>
      <c r="LL61" s="387" t="n">
        <v>0.620694160461426</v>
      </c>
      <c r="LM61" s="387" t="n">
        <v>0.625239968299866</v>
      </c>
      <c r="LN61" s="387" t="n">
        <v>0.629018008708954</v>
      </c>
      <c r="LO61" s="387" t="n">
        <v>0.633089065551758</v>
      </c>
      <c r="LP61" s="387" t="n">
        <v>0.637042462825775</v>
      </c>
      <c r="LQ61" s="387" t="n">
        <v>0.641158699989319</v>
      </c>
      <c r="LR61" s="387" t="n">
        <v>0.645161271095276</v>
      </c>
      <c r="LT61" s="0" t="s">
        <v>889</v>
      </c>
      <c r="LU61" s="387" t="n">
        <v>0.50352668762207</v>
      </c>
      <c r="LV61" s="387" t="n">
        <v>0.505878448486328</v>
      </c>
      <c r="LW61" s="387" t="n">
        <v>0.508833944797516</v>
      </c>
      <c r="LX61" s="387" t="n">
        <v>0.512267231941223</v>
      </c>
      <c r="LY61" s="387" t="n">
        <v>0.515991866588593</v>
      </c>
      <c r="LZ61" s="387" t="n">
        <v>0.519875764846802</v>
      </c>
      <c r="MA61" s="387" t="n">
        <v>0.524593472480774</v>
      </c>
      <c r="MB61" s="387" t="n">
        <v>0.529400050640106</v>
      </c>
      <c r="MC61" s="387" t="n">
        <v>0.534284055233002</v>
      </c>
      <c r="MD61" s="387" t="n">
        <v>0.538549840450287</v>
      </c>
      <c r="ME61" s="387" t="n">
        <v>0.542899966239929</v>
      </c>
      <c r="MF61" s="387" t="n">
        <v>0.546204626560211</v>
      </c>
      <c r="MG61" s="387" t="n">
        <v>0.54989230632782</v>
      </c>
      <c r="MH61" s="387" t="n">
        <v>0.553389549255371</v>
      </c>
      <c r="MI61" s="387" t="n">
        <v>0.556816220283508</v>
      </c>
      <c r="MJ61" s="387" t="n">
        <v>0.55974417924881</v>
      </c>
      <c r="MK61" s="387" t="n">
        <v>0.561799585819244</v>
      </c>
      <c r="ML61" s="387" t="n">
        <v>0.563841819763184</v>
      </c>
      <c r="MM61" s="387" t="n">
        <v>0.565870642662048</v>
      </c>
      <c r="MN61" s="387" t="n">
        <v>0.568372070789337</v>
      </c>
      <c r="MO61" s="387" t="n">
        <v>0.571233093738556</v>
      </c>
      <c r="MP61" s="387" t="n">
        <v>0.573836505413055</v>
      </c>
      <c r="MQ61" s="387" t="n">
        <v>0.576635897159576</v>
      </c>
      <c r="MR61" s="387" t="n">
        <v>0.579931020736694</v>
      </c>
      <c r="MS61" s="387" t="n">
        <v>0.583533406257629</v>
      </c>
      <c r="MT61" s="387" t="n">
        <v>0.58723109960556</v>
      </c>
      <c r="MU61" s="387" t="n">
        <v>0.590667188167572</v>
      </c>
      <c r="MV61" s="387" t="n">
        <v>0.594416856765747</v>
      </c>
      <c r="MW61" s="387" t="n">
        <v>0.598309755325317</v>
      </c>
      <c r="MX61" s="387" t="n">
        <v>0.602365791797638</v>
      </c>
      <c r="MY61" s="387" t="n">
        <v>0.606553196907044</v>
      </c>
      <c r="MZ61" s="387" t="n">
        <v>0.610109686851502</v>
      </c>
      <c r="NA61" s="387" t="n">
        <v>0.613960981369019</v>
      </c>
      <c r="NB61" s="387" t="n">
        <v>0.617456257343292</v>
      </c>
      <c r="NC61" s="387" t="n">
        <v>0.621122539043427</v>
      </c>
      <c r="ND61" s="387" t="n">
        <v>0.624568521976471</v>
      </c>
      <c r="NG61" s="0" t="s">
        <v>889</v>
      </c>
      <c r="NH61" s="387" t="n">
        <v>0.403064221143723</v>
      </c>
      <c r="NI61" s="387" t="n">
        <v>0.404209226369858</v>
      </c>
      <c r="NJ61" s="387" t="n">
        <v>0.405888289213181</v>
      </c>
      <c r="NK61" s="387" t="n">
        <v>0.407982677221298</v>
      </c>
      <c r="NL61" s="387" t="n">
        <v>0.410355746746063</v>
      </c>
      <c r="NM61" s="387" t="n">
        <v>0.413043469190598</v>
      </c>
      <c r="NN61" s="387" t="n">
        <v>0.417479664087296</v>
      </c>
      <c r="NO61" s="387" t="n">
        <v>0.422164648771286</v>
      </c>
      <c r="NP61" s="387" t="n">
        <v>0.427231878042221</v>
      </c>
      <c r="NQ61" s="387" t="n">
        <v>0.431987762451172</v>
      </c>
      <c r="NR61" s="387" t="n">
        <v>0.437242418527603</v>
      </c>
      <c r="NS61" s="387" t="n">
        <v>0.442060858011246</v>
      </c>
      <c r="NT61" s="387" t="n">
        <v>0.4474156498909</v>
      </c>
      <c r="NU61" s="387" t="n">
        <v>0.452757298946381</v>
      </c>
      <c r="NV61" s="387" t="n">
        <v>0.457968026399612</v>
      </c>
      <c r="NW61" s="387" t="n">
        <v>0.462807148694992</v>
      </c>
      <c r="NX61" s="387" t="n">
        <v>0.467040210962296</v>
      </c>
      <c r="NY61" s="387" t="n">
        <v>0.471186429262161</v>
      </c>
      <c r="NZ61" s="387" t="n">
        <v>0.475090950727463</v>
      </c>
      <c r="OA61" s="387" t="n">
        <v>0.478914737701416</v>
      </c>
      <c r="OB61" s="387" t="n">
        <v>0.48274290561676</v>
      </c>
      <c r="OC61" s="387" t="n">
        <v>0.48597851395607</v>
      </c>
      <c r="OD61" s="387" t="n">
        <v>0.488947451114655</v>
      </c>
      <c r="OE61" s="387" t="n">
        <v>0.492093145847321</v>
      </c>
      <c r="OF61" s="387" t="n">
        <v>0.495551466941834</v>
      </c>
      <c r="OG61" s="387" t="n">
        <v>0.499236643314362</v>
      </c>
      <c r="OH61" s="387" t="n">
        <v>0.50279712677002</v>
      </c>
      <c r="OI61" s="387" t="n">
        <v>0.506643414497376</v>
      </c>
      <c r="OJ61" s="387" t="n">
        <v>0.510761916637421</v>
      </c>
      <c r="OK61" s="387" t="n">
        <v>0.515143632888794</v>
      </c>
      <c r="OL61" s="387" t="n">
        <v>0.51990270614624</v>
      </c>
      <c r="OM61" s="387" t="n">
        <v>0.524013638496399</v>
      </c>
      <c r="ON61" s="387" t="n">
        <v>0.528381586074829</v>
      </c>
      <c r="OO61" s="387" t="n">
        <v>0.532868146896362</v>
      </c>
      <c r="OP61" s="387" t="n">
        <v>0.537718772888184</v>
      </c>
      <c r="OQ61" s="387" t="n">
        <v>0.54243540763855</v>
      </c>
      <c r="OT61" s="387" t="n">
        <v>0.732610015869141</v>
      </c>
      <c r="OU61" s="387" t="n">
        <v>0.732490005493164</v>
      </c>
      <c r="OV61" s="387" t="n">
        <v>0.732819976806641</v>
      </c>
      <c r="OW61" s="387" t="n">
        <v>0.73234001159668</v>
      </c>
      <c r="OX61" s="387" t="n">
        <v>0.732269973754883</v>
      </c>
      <c r="OY61" s="387" t="n">
        <v>0.733300018310547</v>
      </c>
      <c r="OZ61" s="387" t="n">
        <v>0.734100036621094</v>
      </c>
      <c r="PA61" s="387" t="n">
        <v>0.734720001220703</v>
      </c>
      <c r="PB61" s="387" t="n">
        <v>0.734349975585938</v>
      </c>
      <c r="PC61" s="387" t="n">
        <v>0.733600006103516</v>
      </c>
      <c r="PD61" s="387" t="n">
        <v>0.734940032958984</v>
      </c>
      <c r="PE61" s="387" t="n">
        <v>0.735250015258789</v>
      </c>
      <c r="PF61" s="387" t="n">
        <v>0.73802001953125</v>
      </c>
      <c r="PG61" s="387" t="n">
        <v>0.736839981079102</v>
      </c>
      <c r="PH61" s="387" t="n">
        <v>0.734739990234375</v>
      </c>
      <c r="PI61" s="387" t="n">
        <v>0.732369995117188</v>
      </c>
      <c r="PJ61" s="387" t="n">
        <v>0.729629974365234</v>
      </c>
      <c r="PK61" s="387" t="n">
        <v>0.726589965820313</v>
      </c>
      <c r="PL61" s="387" t="n">
        <v>0.726210021972656</v>
      </c>
      <c r="PQ61" s="387" t="n">
        <v>-0.000523050490301102</v>
      </c>
      <c r="PZ61" s="387" t="n">
        <v>0.562</v>
      </c>
      <c r="QA61" s="387" t="n">
        <v>2008</v>
      </c>
      <c r="QB61" s="0" t="s">
        <v>248</v>
      </c>
      <c r="QD61" s="387" t="n">
        <v>0.659</v>
      </c>
      <c r="QE61" s="387" t="n">
        <v>2008</v>
      </c>
      <c r="QF61" s="0" t="s">
        <v>248</v>
      </c>
      <c r="QH61" s="387" t="n">
        <v>0.829</v>
      </c>
      <c r="QI61" s="387" t="n">
        <v>2008</v>
      </c>
      <c r="QJ61" s="0" t="s">
        <v>248</v>
      </c>
      <c r="QL61" s="387" t="n">
        <v>0.927</v>
      </c>
      <c r="QM61" s="387" t="n">
        <v>2008</v>
      </c>
      <c r="QN61" s="0" t="s">
        <v>248</v>
      </c>
      <c r="QP61" s="387" t="n">
        <v>0.62</v>
      </c>
      <c r="QQ61" s="387" t="n">
        <v>2008</v>
      </c>
      <c r="QR61" s="0" t="s">
        <v>248</v>
      </c>
      <c r="QT61" s="0" t="s">
        <v>104</v>
      </c>
      <c r="QU61" s="387" t="n">
        <v>0.112218305468559</v>
      </c>
      <c r="QV61" s="387" t="n">
        <v>0.123691685497761</v>
      </c>
      <c r="QW61" s="387" t="n">
        <v>0.134990453720093</v>
      </c>
      <c r="QX61" s="387" t="n">
        <v>0.143780887126923</v>
      </c>
      <c r="QY61" s="387" t="n">
        <v>0.14390441775322</v>
      </c>
      <c r="RB61" s="387" t="n">
        <v>0.140741184353828</v>
      </c>
      <c r="RC61" s="387" t="n">
        <v>0.158218234777451</v>
      </c>
      <c r="RD61" s="387" t="n">
        <v>0.180890962481499</v>
      </c>
      <c r="RE61" s="387" t="n">
        <v>0.226131573319435</v>
      </c>
      <c r="RF61" s="387" t="n">
        <v>0.223628968000412</v>
      </c>
      <c r="RG61" s="0" t="s">
        <v>248</v>
      </c>
      <c r="RJ61" s="387" t="n">
        <v>0.0026004605460912</v>
      </c>
      <c r="RK61" s="387" t="n">
        <v>-0.000314805482048541</v>
      </c>
      <c r="RL61" s="387" t="n">
        <v>-0.014269738458097</v>
      </c>
      <c r="RM61" s="387" t="n">
        <v>0.0402899794280529</v>
      </c>
      <c r="RN61" s="387" t="n">
        <v>0.0302020907402039</v>
      </c>
      <c r="RO61" s="0" t="s">
        <v>104</v>
      </c>
      <c r="RR61" s="387" t="n">
        <v>0.00718955835327506</v>
      </c>
      <c r="RS61" s="387" t="n">
        <v>0.00580399157479405</v>
      </c>
      <c r="RT61" s="387" t="n">
        <v>-0.0116351377218962</v>
      </c>
      <c r="RU61" s="387" t="n">
        <v>0.0399217121303082</v>
      </c>
      <c r="RV61" s="387" t="n">
        <v>0.0292701739817858</v>
      </c>
      <c r="RW61" s="0" t="s">
        <v>248</v>
      </c>
      <c r="SA61" s="387" t="n">
        <v>-0.0110013391822577</v>
      </c>
      <c r="SB61" s="387" t="n">
        <v>-0.0119179068133235</v>
      </c>
      <c r="SC61" s="387" t="n">
        <v>-0.0234135966747999</v>
      </c>
      <c r="SD61" s="387" t="n">
        <v>0.0269892849028111</v>
      </c>
      <c r="SE61" s="387" t="n">
        <v>0.0115877920761704</v>
      </c>
      <c r="SF61" s="0" t="s">
        <v>104</v>
      </c>
      <c r="SJ61" s="387" t="n">
        <v>-0.00720683624967933</v>
      </c>
      <c r="SK61" s="387" t="n">
        <v>-0.00625720573589206</v>
      </c>
      <c r="SL61" s="387" t="n">
        <v>-0.0206154827028513</v>
      </c>
      <c r="SM61" s="387" t="n">
        <v>0.0277125127613544</v>
      </c>
      <c r="SN61" s="387" t="n">
        <v>0.01252272259444</v>
      </c>
      <c r="SO61" s="0" t="s">
        <v>248</v>
      </c>
      <c r="SQ61" s="387" t="n">
        <v>520</v>
      </c>
      <c r="SR61" s="0" t="s">
        <v>248</v>
      </c>
      <c r="ST61" s="387" t="n">
        <v>396.922271728516</v>
      </c>
      <c r="SU61" s="0" t="s">
        <v>104</v>
      </c>
      <c r="SW61" s="387" t="n">
        <v>384.145561598858</v>
      </c>
      <c r="SX61" s="0" t="s">
        <v>248</v>
      </c>
      <c r="TA61" s="387" t="n">
        <v>0.047784861177206</v>
      </c>
      <c r="TB61" s="387" t="n">
        <v>0.0574737153947353</v>
      </c>
      <c r="TC61" s="387" t="n">
        <v>0.0695469081401825</v>
      </c>
      <c r="TD61" s="387" t="n">
        <v>0.0734446346759796</v>
      </c>
      <c r="TE61" s="387" t="n">
        <v>0.0954460054636002</v>
      </c>
      <c r="TF61" s="0" t="s">
        <v>104</v>
      </c>
      <c r="TJ61" s="387"/>
      <c r="TK61" s="387"/>
      <c r="TL61" s="387"/>
      <c r="TM61" s="387"/>
      <c r="TN61" s="387" t="n">
        <v>0.160322740674019</v>
      </c>
      <c r="TO61" s="0" t="s">
        <v>884</v>
      </c>
      <c r="TP61" s="386"/>
      <c r="TQ61" s="386"/>
    </row>
    <row r="62" customFormat="false" ht="15.75" hidden="false" customHeight="false" outlineLevel="0" collapsed="false">
      <c r="A62" s="0" t="s">
        <v>881</v>
      </c>
      <c r="B62" s="18" t="s">
        <v>969</v>
      </c>
      <c r="C62" s="0" t="s">
        <v>970</v>
      </c>
      <c r="D62" s="387" t="n">
        <v>0.0310232527554035</v>
      </c>
      <c r="E62" s="0" t="s">
        <v>102</v>
      </c>
      <c r="F62" s="387" t="n">
        <v>0.062808133661747</v>
      </c>
      <c r="G62" s="0" t="s">
        <v>316</v>
      </c>
      <c r="H62" s="387" t="n">
        <v>0.0647974386811256</v>
      </c>
      <c r="I62" s="0" t="s">
        <v>317</v>
      </c>
      <c r="J62" s="0" t="s">
        <v>102</v>
      </c>
      <c r="K62" s="387" t="n">
        <v>0.682792067527771</v>
      </c>
      <c r="L62" s="387"/>
      <c r="M62" s="0" t="s">
        <v>885</v>
      </c>
      <c r="N62" s="387"/>
      <c r="O62" s="0" t="s">
        <v>885</v>
      </c>
      <c r="P62" s="387"/>
      <c r="Q62" s="0" t="s">
        <v>885</v>
      </c>
      <c r="R62" s="387" t="n">
        <v>0.682792067527771</v>
      </c>
      <c r="S62" s="0" t="s">
        <v>102</v>
      </c>
      <c r="U62" s="0" t="s">
        <v>316</v>
      </c>
      <c r="V62" s="387" t="n">
        <v>0.59574282169342</v>
      </c>
      <c r="W62" s="387"/>
      <c r="X62" s="0" t="s">
        <v>885</v>
      </c>
      <c r="Y62" s="387"/>
      <c r="Z62" s="0" t="s">
        <v>885</v>
      </c>
      <c r="AA62" s="387"/>
      <c r="AB62" s="0" t="s">
        <v>885</v>
      </c>
      <c r="AC62" s="387" t="n">
        <v>0.59574282169342</v>
      </c>
      <c r="AD62" s="0" t="s">
        <v>316</v>
      </c>
      <c r="AF62" s="0" t="s">
        <v>317</v>
      </c>
      <c r="AG62" s="387" t="n">
        <v>0.452410370111465</v>
      </c>
      <c r="AH62" s="387"/>
      <c r="AI62" s="0" t="s">
        <v>885</v>
      </c>
      <c r="AJ62" s="387"/>
      <c r="AK62" s="0" t="s">
        <v>885</v>
      </c>
      <c r="AL62" s="387"/>
      <c r="AM62" s="0" t="s">
        <v>885</v>
      </c>
      <c r="AN62" s="387" t="n">
        <v>0.452410370111465</v>
      </c>
      <c r="AO62" s="0" t="s">
        <v>317</v>
      </c>
      <c r="AP62" s="0"/>
      <c r="AQ62" s="0" t="s">
        <v>102</v>
      </c>
      <c r="AR62" s="387" t="n">
        <v>1.00396609306335</v>
      </c>
      <c r="AS62" s="0" t="s">
        <v>318</v>
      </c>
      <c r="AT62" s="387" t="n">
        <v>1.15180242061615</v>
      </c>
      <c r="AU62" s="0" t="s">
        <v>317</v>
      </c>
      <c r="AV62" s="387" t="n">
        <v>1.23220860958099</v>
      </c>
      <c r="AW62" s="0"/>
      <c r="AX62" s="387" t="n">
        <v>2.80101847648621</v>
      </c>
      <c r="AY62" s="0" t="s">
        <v>104</v>
      </c>
      <c r="AZ62" s="0"/>
      <c r="BA62" s="0" t="s">
        <v>884</v>
      </c>
      <c r="BB62" s="387" t="n">
        <v>0.00917862355709076</v>
      </c>
      <c r="BC62" s="387" t="n">
        <v>0.00944861955940723</v>
      </c>
      <c r="BD62" s="387" t="n">
        <v>0.0103291738778353</v>
      </c>
      <c r="BE62" s="387" t="n">
        <v>0.00943403411656618</v>
      </c>
      <c r="BF62" s="387" t="n">
        <v>0.00943401455879211</v>
      </c>
      <c r="BH62" s="0" t="s">
        <v>884</v>
      </c>
      <c r="BI62" s="387" t="n">
        <v>0.00825859047472477</v>
      </c>
      <c r="BJ62" s="387" t="n">
        <v>0.00822791643440723</v>
      </c>
      <c r="BK62" s="387" t="n">
        <v>0.0082744974642992</v>
      </c>
      <c r="BL62" s="387" t="n">
        <v>0.009233676828444</v>
      </c>
      <c r="BM62" s="387" t="n">
        <v>0.00971328001469374</v>
      </c>
      <c r="BO62" s="0" t="s">
        <v>884</v>
      </c>
      <c r="BP62" s="387" t="n">
        <v>0.00853976514190435</v>
      </c>
      <c r="BQ62" s="387" t="n">
        <v>0.0084343608468771</v>
      </c>
      <c r="BR62" s="387" t="n">
        <v>0.00899387896060944</v>
      </c>
      <c r="BS62" s="387" t="n">
        <v>0.00971324648708105</v>
      </c>
      <c r="BT62" s="387" t="n">
        <v>0.00905040465295315</v>
      </c>
      <c r="BV62" s="387"/>
      <c r="BW62" s="387"/>
      <c r="BX62" s="387"/>
      <c r="BY62" s="387"/>
      <c r="BZ62" s="387"/>
      <c r="CA62" s="0" t="s">
        <v>886</v>
      </c>
      <c r="CC62" s="387"/>
      <c r="CD62" s="387"/>
      <c r="CE62" s="387"/>
      <c r="CF62" s="387"/>
      <c r="CG62" s="387"/>
      <c r="CH62" s="0" t="s">
        <v>886</v>
      </c>
      <c r="CK62" s="387" t="n">
        <v>2.29999995231628</v>
      </c>
      <c r="CL62" s="0" t="s">
        <v>887</v>
      </c>
      <c r="CO62" s="0" t="s">
        <v>884</v>
      </c>
      <c r="CP62" s="387" t="n">
        <v>0.0017731204861775</v>
      </c>
      <c r="CQ62" s="387" t="n">
        <v>0.00780738005414605</v>
      </c>
      <c r="CR62" s="387" t="n">
        <v>0.0104996981099248</v>
      </c>
      <c r="CS62" s="387" t="n">
        <v>0.0167827811092138</v>
      </c>
      <c r="CT62" s="387" t="n">
        <v>0.0106161758303642</v>
      </c>
      <c r="CV62" s="0" t="s">
        <v>884</v>
      </c>
      <c r="CW62" s="387" t="n">
        <v>0.00796249974519014</v>
      </c>
      <c r="CX62" s="387" t="n">
        <v>0.00966666638851166</v>
      </c>
      <c r="CY62" s="387" t="n">
        <v>0.0108950007706881</v>
      </c>
      <c r="CZ62" s="387" t="n">
        <v>0.00325000029988587</v>
      </c>
      <c r="DA62" s="387" t="n">
        <v>0.00249999994412065</v>
      </c>
      <c r="DC62" s="0" t="s">
        <v>884</v>
      </c>
      <c r="DD62" s="387" t="n">
        <v>0.000965044135227799</v>
      </c>
      <c r="DE62" s="387" t="n">
        <v>-0.00331708649173379</v>
      </c>
      <c r="DF62" s="387" t="n">
        <v>0.000983164529316127</v>
      </c>
      <c r="DG62" s="387" t="n">
        <v>-0.00744846416637301</v>
      </c>
      <c r="DH62" s="387" t="n">
        <v>-0.00521686719730496</v>
      </c>
      <c r="DL62" s="387" t="n">
        <v>0.708420028686523</v>
      </c>
      <c r="DM62" s="0" t="s">
        <v>888</v>
      </c>
      <c r="DP62" s="387" t="n">
        <v>0.773270034790039</v>
      </c>
      <c r="DQ62" s="0" t="s">
        <v>888</v>
      </c>
      <c r="DT62" s="387" t="n">
        <v>0.643939971923828</v>
      </c>
      <c r="DU62" s="0" t="s">
        <v>888</v>
      </c>
      <c r="DW62" s="387" t="n">
        <v>-0.0978624522686005</v>
      </c>
      <c r="DX62" s="387" t="n">
        <v>-0.0183781236410141</v>
      </c>
      <c r="DY62" s="387" t="n">
        <v>-0.0616893917322159</v>
      </c>
      <c r="DZ62" s="387" t="n">
        <v>-0.0752722471952438</v>
      </c>
      <c r="EA62" s="387" t="n">
        <v>-0.0486289002001286</v>
      </c>
      <c r="EB62" s="0" t="s">
        <v>104</v>
      </c>
      <c r="ED62" s="387"/>
      <c r="EE62" s="387"/>
      <c r="EF62" s="387"/>
      <c r="EG62" s="387"/>
      <c r="EH62" s="387"/>
      <c r="EI62" s="0" t="s">
        <v>886</v>
      </c>
      <c r="EK62" s="387" t="n">
        <v>0.315633565187454</v>
      </c>
      <c r="EL62" s="0" t="s">
        <v>248</v>
      </c>
      <c r="EO62" s="387" t="n">
        <v>0.0734754428267479</v>
      </c>
      <c r="EP62" s="387" t="n">
        <v>0.0192958265542984</v>
      </c>
      <c r="EQ62" s="387" t="n">
        <v>0.0293841846287251</v>
      </c>
      <c r="ER62" s="387" t="n">
        <v>0.040552269667387</v>
      </c>
      <c r="ES62" s="387" t="n">
        <v>0.0500787794589996</v>
      </c>
      <c r="ET62" s="0" t="s">
        <v>248</v>
      </c>
      <c r="FE62" s="387" t="n">
        <v>8355654</v>
      </c>
      <c r="FF62" s="387" t="n">
        <v>8678051</v>
      </c>
      <c r="FG62" s="387" t="n">
        <v>9019233</v>
      </c>
      <c r="FH62" s="387" t="n">
        <v>9373916</v>
      </c>
      <c r="FI62" s="387" t="n">
        <v>9734767</v>
      </c>
      <c r="FJ62" s="387" t="n">
        <v>10096633</v>
      </c>
      <c r="FK62" s="387" t="n">
        <v>10457124</v>
      </c>
      <c r="FL62" s="387" t="n">
        <v>10818024</v>
      </c>
      <c r="FM62" s="387" t="n">
        <v>11183588</v>
      </c>
      <c r="FN62" s="387" t="n">
        <v>11560147</v>
      </c>
      <c r="FO62" s="387" t="n">
        <v>11952136</v>
      </c>
      <c r="FP62" s="387" t="n">
        <v>12360989</v>
      </c>
      <c r="FQ62" s="387" t="n">
        <v>12784750</v>
      </c>
      <c r="FR62" s="387" t="n">
        <v>13220424</v>
      </c>
      <c r="FS62" s="387" t="n">
        <v>13663559</v>
      </c>
      <c r="FT62" s="387" t="n">
        <v>14110975</v>
      </c>
      <c r="FU62" s="387" t="n">
        <v>14561666</v>
      </c>
      <c r="FV62" s="387" t="n">
        <v>15016773</v>
      </c>
      <c r="FW62" s="387" t="n">
        <v>15477751</v>
      </c>
      <c r="FX62" s="387" t="n">
        <v>15946876</v>
      </c>
      <c r="FY62" s="387" t="n">
        <v>16426000</v>
      </c>
      <c r="FZ62" s="387" t="n">
        <v>16915000</v>
      </c>
      <c r="GA62" s="387" t="n">
        <v>17414000</v>
      </c>
      <c r="GB62" s="387" t="n">
        <v>17921000</v>
      </c>
      <c r="GC62" s="387" t="n">
        <v>18437000</v>
      </c>
      <c r="GD62" s="387" t="n">
        <v>18961000</v>
      </c>
      <c r="GE62" s="387" t="n">
        <v>19491000</v>
      </c>
      <c r="GF62" s="387" t="n">
        <v>20030000</v>
      </c>
      <c r="GG62" s="387" t="n">
        <v>20576000</v>
      </c>
      <c r="GH62" s="387" t="n">
        <v>21129000</v>
      </c>
      <c r="GI62" s="387" t="n">
        <v>21690000</v>
      </c>
      <c r="GJ62" s="387" t="n">
        <v>22259000</v>
      </c>
      <c r="GK62" s="387" t="n">
        <v>22834000</v>
      </c>
      <c r="GL62" s="387" t="n">
        <v>23415000</v>
      </c>
      <c r="GM62" s="387" t="n">
        <v>24003000</v>
      </c>
      <c r="GN62" s="387" t="n">
        <v>24597000</v>
      </c>
      <c r="GO62" s="387" t="n">
        <v>25196000</v>
      </c>
      <c r="GP62" s="387" t="n">
        <v>25800000</v>
      </c>
      <c r="GQ62" s="387" t="n">
        <v>26409000</v>
      </c>
      <c r="GR62" s="387" t="n">
        <v>27024000</v>
      </c>
      <c r="GS62" s="387" t="n">
        <v>27643000</v>
      </c>
      <c r="GT62" s="387" t="n">
        <v>28267000</v>
      </c>
      <c r="GU62" s="387" t="n">
        <v>28895000</v>
      </c>
      <c r="GV62" s="387" t="n">
        <v>29528000</v>
      </c>
      <c r="GW62" s="387" t="n">
        <v>30164000</v>
      </c>
      <c r="GX62" s="387" t="n">
        <v>30803000</v>
      </c>
      <c r="GY62" s="387" t="n">
        <v>31444000</v>
      </c>
      <c r="GZ62" s="387" t="n">
        <v>32088000</v>
      </c>
      <c r="HA62" s="387" t="n">
        <v>32734000</v>
      </c>
      <c r="HB62" s="387" t="n">
        <v>33382000</v>
      </c>
      <c r="HC62" s="387" t="n">
        <v>34031000</v>
      </c>
      <c r="HG62" s="387" t="n">
        <v>0.0314395949244499</v>
      </c>
      <c r="HH62" s="387" t="n">
        <v>0.0307753179222345</v>
      </c>
      <c r="HI62" s="387" t="n">
        <v>0.0302357971668243</v>
      </c>
      <c r="HJ62" s="387" t="n">
        <v>0.0298593752086163</v>
      </c>
      <c r="HK62" s="387" t="n">
        <v>0.0296024978160858</v>
      </c>
      <c r="HL62" s="387" t="n">
        <v>0.0293353572487831</v>
      </c>
      <c r="HM62" s="387" t="n">
        <v>0.029073677957058</v>
      </c>
      <c r="HN62" s="387" t="n">
        <v>0.0286987293511629</v>
      </c>
      <c r="HO62" s="387" t="n">
        <v>0.0283863060176373</v>
      </c>
      <c r="HP62" s="387" t="n">
        <v>0.0280247237533331</v>
      </c>
      <c r="HQ62" s="387" t="n">
        <v>0.0275685824453831</v>
      </c>
      <c r="HR62" s="387" t="n">
        <v>0.0272783283144236</v>
      </c>
      <c r="HS62" s="387" t="n">
        <v>0.026894198730588</v>
      </c>
      <c r="HT62" s="387" t="n">
        <v>0.0265211556106806</v>
      </c>
      <c r="HU62" s="387" t="n">
        <v>0.0262048207223415</v>
      </c>
      <c r="HV62" s="387" t="n">
        <v>0.0258950963616371</v>
      </c>
      <c r="HW62" s="387" t="n">
        <v>0.0255042314529419</v>
      </c>
      <c r="HX62" s="387" t="n">
        <v>0.025126188993454</v>
      </c>
      <c r="HY62" s="387" t="n">
        <v>0.0248019807040691</v>
      </c>
      <c r="HZ62" s="387" t="n">
        <v>0.0244456622749567</v>
      </c>
      <c r="IA62" s="387" t="n">
        <v>0.0240607671439648</v>
      </c>
      <c r="IB62" s="387" t="n">
        <v>0.0236892402172089</v>
      </c>
      <c r="IC62" s="387" t="n">
        <v>0.023330369964242</v>
      </c>
      <c r="ID62" s="387" t="n">
        <v>0.0230204984545708</v>
      </c>
      <c r="IE62" s="387" t="n">
        <v>0.0226471722126007</v>
      </c>
      <c r="IF62" s="387" t="n">
        <v>0.0223225150257349</v>
      </c>
      <c r="IG62" s="387" t="n">
        <v>0.0219735223799944</v>
      </c>
      <c r="IH62" s="387" t="n">
        <v>0.0216703955084085</v>
      </c>
      <c r="II62" s="387" t="n">
        <v>0.0213101953268051</v>
      </c>
      <c r="IJ62" s="387" t="n">
        <v>0.0209629274904728</v>
      </c>
      <c r="IK62" s="387" t="n">
        <v>0.0205960981547833</v>
      </c>
      <c r="IL62" s="387" t="n">
        <v>0.0202739425003529</v>
      </c>
      <c r="IM62" s="387" t="n">
        <v>0.0199321638792753</v>
      </c>
      <c r="IN62" s="387" t="n">
        <v>0.0196025390177965</v>
      </c>
      <c r="IO62" s="387" t="n">
        <v>0.0192550420761108</v>
      </c>
      <c r="IP62" s="0" t="s">
        <v>889</v>
      </c>
      <c r="IU62" s="0" t="s">
        <v>889</v>
      </c>
      <c r="IV62" s="387" t="n">
        <v>0.499025474575775</v>
      </c>
      <c r="IW62" s="387" t="n">
        <v>0.49906645246029</v>
      </c>
      <c r="IX62" s="387" t="n">
        <v>0.499109162088949</v>
      </c>
      <c r="IY62" s="387" t="n">
        <v>0.499151005829215</v>
      </c>
      <c r="IZ62" s="387" t="n">
        <v>0.499189872979558</v>
      </c>
      <c r="JA62" s="387" t="n">
        <v>0.49922320653063</v>
      </c>
      <c r="JB62" s="387" t="n">
        <v>0.499250812223599</v>
      </c>
      <c r="JC62" s="387" t="n">
        <v>0.499274014627899</v>
      </c>
      <c r="JD62" s="387" t="n">
        <v>0.499292596922871</v>
      </c>
      <c r="JE62" s="387" t="n">
        <v>0.499307670299303</v>
      </c>
      <c r="JF62" s="387" t="n">
        <v>0.499319243605412</v>
      </c>
      <c r="JG62" s="387" t="n">
        <v>0.499328040393404</v>
      </c>
      <c r="JH62" s="387" t="n">
        <v>0.499333299983355</v>
      </c>
      <c r="JI62" s="387" t="n">
        <v>0.49933502621185</v>
      </c>
      <c r="JJ62" s="387" t="n">
        <v>0.499332969796982</v>
      </c>
      <c r="JK62" s="387" t="n">
        <v>0.499326982621233</v>
      </c>
      <c r="JL62" s="387" t="n">
        <v>0.499317161516034</v>
      </c>
      <c r="JM62" s="387" t="n">
        <v>0.499303486247532</v>
      </c>
      <c r="JN62" s="387" t="n">
        <v>0.499286241653388</v>
      </c>
      <c r="JO62" s="387" t="n">
        <v>0.4992658525971</v>
      </c>
      <c r="JP62" s="387" t="n">
        <v>0.499241957967015</v>
      </c>
      <c r="JQ62" s="387" t="n">
        <v>0.499214890952535</v>
      </c>
      <c r="JR62" s="387" t="n">
        <v>0.499184709333926</v>
      </c>
      <c r="JS62" s="387" t="n">
        <v>0.499150941302906</v>
      </c>
      <c r="JT62" s="387" t="n">
        <v>0.499113014815996</v>
      </c>
      <c r="JU62" s="387" t="n">
        <v>0.499071008049599</v>
      </c>
      <c r="JV62" s="387" t="n">
        <v>0.499024973706023</v>
      </c>
      <c r="JW62" s="387" t="n">
        <v>0.498974785410585</v>
      </c>
      <c r="JX62" s="387" t="n">
        <v>0.498920477208949</v>
      </c>
      <c r="JY62" s="387" t="n">
        <v>0.498862507071413</v>
      </c>
      <c r="JZ62" s="387" t="n">
        <v>0.498800892512174</v>
      </c>
      <c r="KA62" s="387" t="n">
        <v>0.498735526452876</v>
      </c>
      <c r="KB62" s="387" t="n">
        <v>0.49866673240316</v>
      </c>
      <c r="KC62" s="387" t="n">
        <v>0.49859447439764</v>
      </c>
      <c r="KD62" s="387" t="n">
        <v>0.498518704471537</v>
      </c>
      <c r="KE62" s="387" t="n">
        <v>0.498439672172479</v>
      </c>
      <c r="KH62" s="0" t="s">
        <v>889</v>
      </c>
      <c r="KI62" s="387" t="n">
        <v>0.497186273336411</v>
      </c>
      <c r="KJ62" s="387" t="n">
        <v>0.499074965715408</v>
      </c>
      <c r="KK62" s="387" t="n">
        <v>0.501327097415924</v>
      </c>
      <c r="KL62" s="387" t="n">
        <v>0.503931820392609</v>
      </c>
      <c r="KM62" s="387" t="n">
        <v>0.506874144077301</v>
      </c>
      <c r="KN62" s="387" t="n">
        <v>0.510105907917023</v>
      </c>
      <c r="KO62" s="387" t="n">
        <v>0.512562811374664</v>
      </c>
      <c r="KP62" s="387" t="n">
        <v>0.515447318553925</v>
      </c>
      <c r="KQ62" s="387" t="n">
        <v>0.518609464168549</v>
      </c>
      <c r="KR62" s="387" t="n">
        <v>0.522048056125641</v>
      </c>
      <c r="KS62" s="387" t="n">
        <v>0.525605201721191</v>
      </c>
      <c r="KT62" s="387" t="n">
        <v>0.528500318527222</v>
      </c>
      <c r="KU62" s="387" t="n">
        <v>0.531652510166168</v>
      </c>
      <c r="KV62" s="387" t="n">
        <v>0.53504079580307</v>
      </c>
      <c r="KW62" s="387" t="n">
        <v>0.538643598556519</v>
      </c>
      <c r="KX62" s="387" t="n">
        <v>0.542369782924652</v>
      </c>
      <c r="KY62" s="387" t="n">
        <v>0.545442283153534</v>
      </c>
      <c r="KZ62" s="387" t="n">
        <v>0.548786878585815</v>
      </c>
      <c r="LA62" s="387" t="n">
        <v>0.552338242530823</v>
      </c>
      <c r="LB62" s="387" t="n">
        <v>0.555972158908844</v>
      </c>
      <c r="LC62" s="387" t="n">
        <v>0.559743046760559</v>
      </c>
      <c r="LD62" s="387" t="n">
        <v>0.562867105007172</v>
      </c>
      <c r="LE62" s="387" t="n">
        <v>0.566162765026093</v>
      </c>
      <c r="LF62" s="387" t="n">
        <v>0.569654285907745</v>
      </c>
      <c r="LG62" s="387" t="n">
        <v>0.573231220245361</v>
      </c>
      <c r="LH62" s="387" t="n">
        <v>0.57689106464386</v>
      </c>
      <c r="LI62" s="387" t="n">
        <v>0.579898834228516</v>
      </c>
      <c r="LJ62" s="387" t="n">
        <v>0.583042025566101</v>
      </c>
      <c r="LK62" s="387" t="n">
        <v>0.586290955543518</v>
      </c>
      <c r="LL62" s="387" t="n">
        <v>0.58964329957962</v>
      </c>
      <c r="LM62" s="387" t="n">
        <v>0.593026638031006</v>
      </c>
      <c r="LN62" s="387" t="n">
        <v>0.595821142196655</v>
      </c>
      <c r="LO62" s="387" t="n">
        <v>0.598759651184082</v>
      </c>
      <c r="LP62" s="387" t="n">
        <v>0.601820707321167</v>
      </c>
      <c r="LQ62" s="387" t="n">
        <v>0.604906857013702</v>
      </c>
      <c r="LR62" s="387" t="n">
        <v>0.608004450798035</v>
      </c>
      <c r="LT62" s="0" t="s">
        <v>889</v>
      </c>
      <c r="LU62" s="387" t="n">
        <v>0.482211828231812</v>
      </c>
      <c r="LV62" s="387" t="n">
        <v>0.484168171882629</v>
      </c>
      <c r="LW62" s="387" t="n">
        <v>0.486555457115173</v>
      </c>
      <c r="LX62" s="387" t="n">
        <v>0.489323079586029</v>
      </c>
      <c r="LY62" s="387" t="n">
        <v>0.492406964302063</v>
      </c>
      <c r="LZ62" s="387" t="n">
        <v>0.495738476514816</v>
      </c>
      <c r="MA62" s="387" t="n">
        <v>0.498374223709106</v>
      </c>
      <c r="MB62" s="387" t="n">
        <v>0.501320779323578</v>
      </c>
      <c r="MC62" s="387" t="n">
        <v>0.504603564739227</v>
      </c>
      <c r="MD62" s="387" t="n">
        <v>0.508054435253143</v>
      </c>
      <c r="ME62" s="387" t="n">
        <v>0.511629104614258</v>
      </c>
      <c r="MF62" s="387" t="n">
        <v>0.514596462249756</v>
      </c>
      <c r="MG62" s="387" t="n">
        <v>0.517823278903961</v>
      </c>
      <c r="MH62" s="387" t="n">
        <v>0.521189749240875</v>
      </c>
      <c r="MI62" s="387" t="n">
        <v>0.524729073047638</v>
      </c>
      <c r="MJ62" s="387" t="n">
        <v>0.52826189994812</v>
      </c>
      <c r="MK62" s="387" t="n">
        <v>0.531155943870544</v>
      </c>
      <c r="ML62" s="387" t="n">
        <v>0.534290969371796</v>
      </c>
      <c r="MM62" s="387" t="n">
        <v>0.537561416625977</v>
      </c>
      <c r="MN62" s="387" t="n">
        <v>0.540890693664551</v>
      </c>
      <c r="MO62" s="387" t="n">
        <v>0.544375360012054</v>
      </c>
      <c r="MP62" s="387" t="n">
        <v>0.547269403934479</v>
      </c>
      <c r="MQ62" s="387" t="n">
        <v>0.550271332263947</v>
      </c>
      <c r="MR62" s="387" t="n">
        <v>0.553485572338104</v>
      </c>
      <c r="MS62" s="387" t="n">
        <v>0.556727349758148</v>
      </c>
      <c r="MT62" s="387" t="n">
        <v>0.560069441795349</v>
      </c>
      <c r="MU62" s="387" t="n">
        <v>0.562811732292175</v>
      </c>
      <c r="MV62" s="387" t="n">
        <v>0.565634191036224</v>
      </c>
      <c r="MW62" s="387" t="n">
        <v>0.56854510307312</v>
      </c>
      <c r="MX62" s="387" t="n">
        <v>0.571542263031006</v>
      </c>
      <c r="MY62" s="387" t="n">
        <v>0.57448947429657</v>
      </c>
      <c r="MZ62" s="387" t="n">
        <v>0.576962232589722</v>
      </c>
      <c r="NA62" s="387" t="n">
        <v>0.579531311988831</v>
      </c>
      <c r="NB62" s="387" t="n">
        <v>0.582147002220154</v>
      </c>
      <c r="NC62" s="387" t="n">
        <v>0.584806203842163</v>
      </c>
      <c r="ND62" s="387" t="n">
        <v>0.587376236915588</v>
      </c>
      <c r="NG62" s="0" t="s">
        <v>889</v>
      </c>
      <c r="NH62" s="387" t="n">
        <v>0.385979562997818</v>
      </c>
      <c r="NI62" s="387" t="n">
        <v>0.387565076351166</v>
      </c>
      <c r="NJ62" s="387" t="n">
        <v>0.389462172985077</v>
      </c>
      <c r="NK62" s="387" t="n">
        <v>0.391689002513886</v>
      </c>
      <c r="NL62" s="387" t="n">
        <v>0.394268453121185</v>
      </c>
      <c r="NM62" s="387" t="n">
        <v>0.397175222635269</v>
      </c>
      <c r="NN62" s="387" t="n">
        <v>0.399527043104172</v>
      </c>
      <c r="NO62" s="387" t="n">
        <v>0.402319967746735</v>
      </c>
      <c r="NP62" s="387" t="n">
        <v>0.405390322208405</v>
      </c>
      <c r="NQ62" s="387" t="n">
        <v>0.408743292093277</v>
      </c>
      <c r="NR62" s="387" t="n">
        <v>0.412320017814636</v>
      </c>
      <c r="NS62" s="387" t="n">
        <v>0.41542249917984</v>
      </c>
      <c r="NT62" s="387" t="n">
        <v>0.418821781873703</v>
      </c>
      <c r="NU62" s="387" t="n">
        <v>0.422385305166245</v>
      </c>
      <c r="NV62" s="387" t="n">
        <v>0.426238805055618</v>
      </c>
      <c r="NW62" s="387" t="n">
        <v>0.430152148008347</v>
      </c>
      <c r="NX62" s="387" t="n">
        <v>0.433577418327332</v>
      </c>
      <c r="NY62" s="387" t="n">
        <v>0.437242716550827</v>
      </c>
      <c r="NZ62" s="387" t="n">
        <v>0.441042065620422</v>
      </c>
      <c r="OA62" s="387" t="n">
        <v>0.444902718067169</v>
      </c>
      <c r="OB62" s="387" t="n">
        <v>0.448957175016403</v>
      </c>
      <c r="OC62" s="387" t="n">
        <v>0.452452778816223</v>
      </c>
      <c r="OD62" s="387" t="n">
        <v>0.456046521663666</v>
      </c>
      <c r="OE62" s="387" t="n">
        <v>0.459881097078323</v>
      </c>
      <c r="OF62" s="387" t="n">
        <v>0.46377295255661</v>
      </c>
      <c r="OG62" s="387" t="n">
        <v>0.467785686254501</v>
      </c>
      <c r="OH62" s="387" t="n">
        <v>0.471220850944519</v>
      </c>
      <c r="OI62" s="387" t="n">
        <v>0.474822640419006</v>
      </c>
      <c r="OJ62" s="387" t="n">
        <v>0.47852885723114</v>
      </c>
      <c r="OK62" s="387" t="n">
        <v>0.482329934835434</v>
      </c>
      <c r="OL62" s="387" t="n">
        <v>0.486186414957047</v>
      </c>
      <c r="OM62" s="387" t="n">
        <v>0.489536941051483</v>
      </c>
      <c r="ON62" s="387" t="n">
        <v>0.492988020181656</v>
      </c>
      <c r="OO62" s="387" t="n">
        <v>0.496547937393189</v>
      </c>
      <c r="OP62" s="387" t="n">
        <v>0.500179708003998</v>
      </c>
      <c r="OQ62" s="387" t="n">
        <v>0.50383472442627</v>
      </c>
      <c r="OT62" s="387" t="n">
        <v>0.725390014648438</v>
      </c>
      <c r="OU62" s="387" t="n">
        <v>0.725210037231445</v>
      </c>
      <c r="OV62" s="387" t="n">
        <v>0.724369964599609</v>
      </c>
      <c r="OW62" s="387" t="n">
        <v>0.722070007324219</v>
      </c>
      <c r="OX62" s="387" t="n">
        <v>0.720469970703125</v>
      </c>
      <c r="OY62" s="387" t="n">
        <v>0.720640029907227</v>
      </c>
      <c r="OZ62" s="387" t="n">
        <v>0.720240020751953</v>
      </c>
      <c r="PA62" s="387" t="n">
        <v>0.719560012817383</v>
      </c>
      <c r="PB62" s="387" t="n">
        <v>0.718560028076172</v>
      </c>
      <c r="PC62" s="387" t="n">
        <v>0.716699981689453</v>
      </c>
      <c r="PD62" s="387" t="n">
        <v>0.716330032348633</v>
      </c>
      <c r="PE62" s="387" t="n">
        <v>0.715009994506836</v>
      </c>
      <c r="PF62" s="387" t="n">
        <v>0.71375</v>
      </c>
      <c r="PG62" s="387" t="n">
        <v>0.712229995727539</v>
      </c>
      <c r="PH62" s="387" t="n">
        <v>0.71088996887207</v>
      </c>
      <c r="PI62" s="387" t="n">
        <v>0.710709991455078</v>
      </c>
      <c r="PJ62" s="387" t="n">
        <v>0.710039978027344</v>
      </c>
      <c r="PK62" s="387" t="n">
        <v>0.708759994506836</v>
      </c>
      <c r="PL62" s="387" t="n">
        <v>0.708420028686523</v>
      </c>
      <c r="PQ62" s="387" t="n">
        <v>-0.000479777896543965</v>
      </c>
      <c r="PZ62" s="387" t="n">
        <v>0.433</v>
      </c>
      <c r="QA62" s="387" t="n">
        <v>2011</v>
      </c>
      <c r="QB62" s="0" t="s">
        <v>248</v>
      </c>
      <c r="QD62" s="387" t="n">
        <v>0.381</v>
      </c>
      <c r="QE62" s="387" t="n">
        <v>2011</v>
      </c>
      <c r="QF62" s="0" t="s">
        <v>248</v>
      </c>
      <c r="QH62" s="387" t="n">
        <v>0.663</v>
      </c>
      <c r="QI62" s="387" t="n">
        <v>2011</v>
      </c>
      <c r="QJ62" s="0" t="s">
        <v>248</v>
      </c>
      <c r="QL62" s="387" t="n">
        <v>0.862</v>
      </c>
      <c r="QM62" s="387" t="n">
        <v>2011</v>
      </c>
      <c r="QN62" s="0" t="s">
        <v>248</v>
      </c>
      <c r="QP62" s="387" t="n">
        <v>0.423</v>
      </c>
      <c r="QQ62" s="387" t="n">
        <v>2018</v>
      </c>
      <c r="QR62" s="0" t="s">
        <v>248</v>
      </c>
      <c r="QT62" s="0" t="s">
        <v>104</v>
      </c>
      <c r="QU62" s="387" t="n">
        <v>0.317505836486816</v>
      </c>
      <c r="QV62" s="387" t="n">
        <v>0.230363354086876</v>
      </c>
      <c r="QW62" s="387" t="n">
        <v>0.231859147548676</v>
      </c>
      <c r="QX62" s="387" t="n">
        <v>0.160416498780251</v>
      </c>
      <c r="QY62" s="387" t="n">
        <v>0.1441660374403</v>
      </c>
      <c r="RB62" s="387" t="n">
        <v>0.286161810159683</v>
      </c>
      <c r="RC62" s="387" t="n">
        <v>0.255825608968735</v>
      </c>
      <c r="RD62" s="387" t="n">
        <v>0.269035756587982</v>
      </c>
      <c r="RE62" s="387" t="n">
        <v>0.228554278612137</v>
      </c>
      <c r="RF62" s="387" t="n">
        <v>0.214134335517883</v>
      </c>
      <c r="RG62" s="0" t="s">
        <v>248</v>
      </c>
      <c r="RJ62" s="387" t="n">
        <v>0.0601494945585728</v>
      </c>
      <c r="RK62" s="387" t="n">
        <v>0.0395210944116116</v>
      </c>
      <c r="RL62" s="387" t="n">
        <v>0.0322939604520798</v>
      </c>
      <c r="RM62" s="387" t="n">
        <v>-0.0024441541172564</v>
      </c>
      <c r="RN62" s="387" t="n">
        <v>0.0319557525217533</v>
      </c>
      <c r="RO62" s="0" t="s">
        <v>104</v>
      </c>
      <c r="RR62" s="387" t="n">
        <v>0.0601494945585728</v>
      </c>
      <c r="RS62" s="387" t="n">
        <v>0.0395210944116116</v>
      </c>
      <c r="RT62" s="387" t="n">
        <v>0.0322939604520798</v>
      </c>
      <c r="RU62" s="387" t="n">
        <v>-0.0024441541172564</v>
      </c>
      <c r="RV62" s="387" t="n">
        <v>0.0319557525217533</v>
      </c>
      <c r="RW62" s="0" t="s">
        <v>248</v>
      </c>
      <c r="SA62" s="387" t="n">
        <v>0.0263373628258705</v>
      </c>
      <c r="SB62" s="387" t="n">
        <v>0.00700514065101743</v>
      </c>
      <c r="SC62" s="387" t="n">
        <v>0.000463444943306968</v>
      </c>
      <c r="SD62" s="387" t="n">
        <v>-0.0330598279833794</v>
      </c>
      <c r="SE62" s="387" t="n">
        <v>0.00237106555141509</v>
      </c>
      <c r="SF62" s="0" t="s">
        <v>104</v>
      </c>
      <c r="SJ62" s="387" t="n">
        <v>0.0259919110685587</v>
      </c>
      <c r="SK62" s="387" t="n">
        <v>0.00661714561283588</v>
      </c>
      <c r="SL62" s="387" t="n">
        <v>0.000124023034004495</v>
      </c>
      <c r="SM62" s="387" t="n">
        <v>-0.033350270241499</v>
      </c>
      <c r="SN62" s="387" t="n">
        <v>0.00209637708030641</v>
      </c>
      <c r="SO62" s="0" t="s">
        <v>248</v>
      </c>
      <c r="SQ62" s="387" t="n">
        <v>700</v>
      </c>
      <c r="SR62" s="0" t="s">
        <v>248</v>
      </c>
      <c r="ST62" s="387" t="n">
        <v>665.618286132813</v>
      </c>
      <c r="SU62" s="0" t="s">
        <v>104</v>
      </c>
      <c r="SW62" s="387" t="n">
        <v>813.719894880171</v>
      </c>
      <c r="SX62" s="0" t="s">
        <v>248</v>
      </c>
      <c r="TA62" s="387" t="n">
        <v>0.208004146814346</v>
      </c>
      <c r="TB62" s="387" t="n">
        <v>0.211985230445862</v>
      </c>
      <c r="TC62" s="387" t="n">
        <v>0.17016975581646</v>
      </c>
      <c r="TD62" s="387" t="n">
        <v>0.0851442441344261</v>
      </c>
      <c r="TE62" s="387" t="n">
        <v>0.0955371409654617</v>
      </c>
      <c r="TF62" s="0" t="s">
        <v>104</v>
      </c>
      <c r="TJ62" s="387"/>
      <c r="TK62" s="387"/>
      <c r="TL62" s="387"/>
      <c r="TM62" s="387"/>
      <c r="TN62" s="387" t="n">
        <v>0.160322740674019</v>
      </c>
      <c r="TO62" s="0" t="s">
        <v>884</v>
      </c>
      <c r="TP62" s="386"/>
      <c r="TQ62" s="386"/>
    </row>
    <row r="63" customFormat="false" ht="15.75" hidden="false" customHeight="false" outlineLevel="0" collapsed="false">
      <c r="A63" s="0" t="s">
        <v>900</v>
      </c>
      <c r="B63" s="18" t="s">
        <v>971</v>
      </c>
      <c r="C63" s="0" t="s">
        <v>972</v>
      </c>
      <c r="D63" s="387" t="n">
        <v>0.0397863872349262</v>
      </c>
      <c r="E63" s="0" t="s">
        <v>884</v>
      </c>
      <c r="F63" s="387" t="n">
        <v>0.0446503646671772</v>
      </c>
      <c r="G63" s="0" t="s">
        <v>884</v>
      </c>
      <c r="H63" s="387" t="n">
        <v>0.044149175286293</v>
      </c>
      <c r="I63" s="0" t="s">
        <v>884</v>
      </c>
      <c r="J63" s="0" t="s">
        <v>884</v>
      </c>
      <c r="K63" s="387" t="n">
        <v>0.554487764835358</v>
      </c>
      <c r="L63" s="387"/>
      <c r="M63" s="0" t="s">
        <v>885</v>
      </c>
      <c r="N63" s="387"/>
      <c r="O63" s="0" t="s">
        <v>885</v>
      </c>
      <c r="P63" s="387"/>
      <c r="Q63" s="0" t="s">
        <v>885</v>
      </c>
      <c r="R63" s="387"/>
      <c r="S63" s="0" t="s">
        <v>885</v>
      </c>
      <c r="U63" s="0" t="s">
        <v>884</v>
      </c>
      <c r="V63" s="387" t="n">
        <v>0.552265286445618</v>
      </c>
      <c r="W63" s="387"/>
      <c r="X63" s="0" t="s">
        <v>885</v>
      </c>
      <c r="Y63" s="387"/>
      <c r="Z63" s="0" t="s">
        <v>885</v>
      </c>
      <c r="AA63" s="387"/>
      <c r="AB63" s="0" t="s">
        <v>885</v>
      </c>
      <c r="AC63" s="387"/>
      <c r="AD63" s="0" t="s">
        <v>885</v>
      </c>
      <c r="AF63" s="0" t="s">
        <v>884</v>
      </c>
      <c r="AG63" s="387" t="n">
        <v>0.550330102443695</v>
      </c>
      <c r="AH63" s="387"/>
      <c r="AI63" s="0" t="s">
        <v>885</v>
      </c>
      <c r="AJ63" s="387"/>
      <c r="AK63" s="0" t="s">
        <v>885</v>
      </c>
      <c r="AL63" s="387"/>
      <c r="AM63" s="0" t="s">
        <v>885</v>
      </c>
      <c r="AN63" s="387"/>
      <c r="AO63" s="0" t="s">
        <v>885</v>
      </c>
      <c r="AP63" s="0"/>
      <c r="AQ63" s="0" t="s">
        <v>884</v>
      </c>
      <c r="AR63" s="387" t="n">
        <v>3.05433869361877</v>
      </c>
      <c r="AS63" s="0" t="s">
        <v>884</v>
      </c>
      <c r="AT63" s="387" t="n">
        <v>4.06047630310059</v>
      </c>
      <c r="AU63" s="0" t="s">
        <v>884</v>
      </c>
      <c r="AV63" s="387" t="n">
        <v>4.41995906829834</v>
      </c>
      <c r="AW63" s="0"/>
      <c r="AX63" s="387" t="n">
        <v>2.97744178771973</v>
      </c>
      <c r="AY63" s="0" t="s">
        <v>884</v>
      </c>
      <c r="AZ63" s="0"/>
      <c r="BA63" s="0" t="s">
        <v>884</v>
      </c>
      <c r="BB63" s="387" t="n">
        <v>0.00546333892270923</v>
      </c>
      <c r="BC63" s="387" t="n">
        <v>0.00487412232905626</v>
      </c>
      <c r="BD63" s="387" t="n">
        <v>0.00473871733993292</v>
      </c>
      <c r="BE63" s="387" t="n">
        <v>0.00403207121416926</v>
      </c>
      <c r="BF63" s="387" t="n">
        <v>0.00403205817565322</v>
      </c>
      <c r="BH63" s="0" t="s">
        <v>884</v>
      </c>
      <c r="BI63" s="387" t="n">
        <v>0.00661692675203085</v>
      </c>
      <c r="BJ63" s="387" t="n">
        <v>0.00601945864036679</v>
      </c>
      <c r="BK63" s="387" t="n">
        <v>0.00578104332089424</v>
      </c>
      <c r="BL63" s="387" t="n">
        <v>0.00569337932392955</v>
      </c>
      <c r="BM63" s="387" t="n">
        <v>0.0057845008559525</v>
      </c>
      <c r="BO63" s="0" t="s">
        <v>884</v>
      </c>
      <c r="BP63" s="387" t="n">
        <v>0.00602822098881006</v>
      </c>
      <c r="BQ63" s="387" t="n">
        <v>0.00574385747313499</v>
      </c>
      <c r="BR63" s="387" t="n">
        <v>0.00573226762935519</v>
      </c>
      <c r="BS63" s="387" t="n">
        <v>0.00582337379455566</v>
      </c>
      <c r="BT63" s="387" t="n">
        <v>0.0055761244148016</v>
      </c>
      <c r="BV63" s="387"/>
      <c r="BW63" s="387"/>
      <c r="BX63" s="387"/>
      <c r="BY63" s="387"/>
      <c r="BZ63" s="387"/>
      <c r="CA63" s="0" t="s">
        <v>886</v>
      </c>
      <c r="CC63" s="387"/>
      <c r="CD63" s="387"/>
      <c r="CE63" s="387"/>
      <c r="CF63" s="387"/>
      <c r="CG63" s="387"/>
      <c r="CH63" s="0" t="s">
        <v>886</v>
      </c>
      <c r="CK63" s="387"/>
      <c r="CL63" s="0" t="s">
        <v>886</v>
      </c>
      <c r="CO63" s="0" t="s">
        <v>884</v>
      </c>
      <c r="CP63" s="387" t="n">
        <v>0.00266850809566677</v>
      </c>
      <c r="CQ63" s="387" t="n">
        <v>0.00324820238165557</v>
      </c>
      <c r="CR63" s="387" t="n">
        <v>-2.62276735156775E-005</v>
      </c>
      <c r="CS63" s="387" t="n">
        <v>-0.00549570564180613</v>
      </c>
      <c r="CT63" s="387" t="n">
        <v>0.0107991974800825</v>
      </c>
      <c r="CV63" s="0" t="s">
        <v>884</v>
      </c>
      <c r="CW63" s="387" t="n">
        <v>0.0037750001065433</v>
      </c>
      <c r="CX63" s="387" t="n">
        <v>0.00313333328813314</v>
      </c>
      <c r="CY63" s="387" t="n">
        <v>-5.00001187901944E-005</v>
      </c>
      <c r="CZ63" s="387" t="n">
        <v>0.00189999991562217</v>
      </c>
      <c r="DA63" s="387" t="n">
        <v>0.0020000000949949</v>
      </c>
      <c r="DC63" s="0" t="s">
        <v>884</v>
      </c>
      <c r="DD63" s="387" t="n">
        <v>0.00354777090251446</v>
      </c>
      <c r="DE63" s="387" t="n">
        <v>0.00289799948222935</v>
      </c>
      <c r="DF63" s="387" t="n">
        <v>-0.00122297729831189</v>
      </c>
      <c r="DG63" s="387" t="n">
        <v>0.00519620673730969</v>
      </c>
      <c r="DH63" s="387" t="n">
        <v>0.00750134838744998</v>
      </c>
      <c r="DL63" s="387" t="n">
        <v>0.721019973754883</v>
      </c>
      <c r="DM63" s="0" t="s">
        <v>888</v>
      </c>
      <c r="DP63" s="387" t="n">
        <v>0.797440032958984</v>
      </c>
      <c r="DQ63" s="0" t="s">
        <v>888</v>
      </c>
      <c r="DT63" s="387" t="n">
        <v>0.644130020141602</v>
      </c>
      <c r="DU63" s="0" t="s">
        <v>888</v>
      </c>
      <c r="DW63" s="387"/>
      <c r="DX63" s="387"/>
      <c r="DY63" s="387"/>
      <c r="DZ63" s="387"/>
      <c r="EA63" s="387"/>
      <c r="EB63" s="0" t="s">
        <v>886</v>
      </c>
      <c r="ED63" s="387"/>
      <c r="EE63" s="387"/>
      <c r="EF63" s="387"/>
      <c r="EG63" s="387"/>
      <c r="EH63" s="387"/>
      <c r="EI63" s="0" t="s">
        <v>886</v>
      </c>
      <c r="EK63" s="387"/>
      <c r="EL63" s="0" t="s">
        <v>886</v>
      </c>
      <c r="EO63" s="387"/>
      <c r="EP63" s="387"/>
      <c r="EQ63" s="387"/>
      <c r="ER63" s="387"/>
      <c r="ES63" s="387"/>
      <c r="ET63" s="0" t="s">
        <v>886</v>
      </c>
      <c r="FE63" s="387" t="n">
        <v>148443</v>
      </c>
      <c r="FF63" s="387" t="n">
        <v>149097</v>
      </c>
      <c r="FG63" s="387" t="n">
        <v>149596</v>
      </c>
      <c r="FH63" s="387" t="n">
        <v>150068</v>
      </c>
      <c r="FI63" s="387" t="n">
        <v>150716</v>
      </c>
      <c r="FJ63" s="387" t="n">
        <v>151678</v>
      </c>
      <c r="FK63" s="387" t="n">
        <v>153008</v>
      </c>
      <c r="FL63" s="387" t="n">
        <v>154636</v>
      </c>
      <c r="FM63" s="387" t="n">
        <v>156433</v>
      </c>
      <c r="FN63" s="387" t="n">
        <v>158178</v>
      </c>
      <c r="FO63" s="387" t="n">
        <v>159734</v>
      </c>
      <c r="FP63" s="387" t="n">
        <v>160998</v>
      </c>
      <c r="FQ63" s="387" t="n">
        <v>162056</v>
      </c>
      <c r="FR63" s="387" t="n">
        <v>163038</v>
      </c>
      <c r="FS63" s="387" t="n">
        <v>164100</v>
      </c>
      <c r="FT63" s="387" t="n">
        <v>165385</v>
      </c>
      <c r="FU63" s="387" t="n">
        <v>166923</v>
      </c>
      <c r="FV63" s="387" t="n">
        <v>168665</v>
      </c>
      <c r="FW63" s="387" t="n">
        <v>170499</v>
      </c>
      <c r="FX63" s="387" t="n">
        <v>172259</v>
      </c>
      <c r="FY63" s="387" t="n">
        <v>174000</v>
      </c>
      <c r="FZ63" s="387" t="n">
        <v>175000</v>
      </c>
      <c r="GA63" s="387" t="n">
        <v>176000</v>
      </c>
      <c r="GB63" s="387" t="n">
        <v>178000</v>
      </c>
      <c r="GC63" s="387" t="n">
        <v>179000</v>
      </c>
      <c r="GD63" s="387" t="n">
        <v>180000</v>
      </c>
      <c r="GE63" s="387" t="n">
        <v>181000</v>
      </c>
      <c r="GF63" s="387" t="n">
        <v>182000</v>
      </c>
      <c r="GG63" s="387" t="n">
        <v>183000</v>
      </c>
      <c r="GH63" s="387" t="n">
        <v>184000</v>
      </c>
      <c r="GI63" s="387" t="n">
        <v>185000</v>
      </c>
      <c r="GJ63" s="387" t="n">
        <v>186000</v>
      </c>
      <c r="GK63" s="387" t="n">
        <v>187000</v>
      </c>
      <c r="GL63" s="387" t="n">
        <v>188000</v>
      </c>
      <c r="GM63" s="387" t="n">
        <v>189000</v>
      </c>
      <c r="GN63" s="387" t="n">
        <v>190000</v>
      </c>
      <c r="GO63" s="387" t="n">
        <v>190000</v>
      </c>
      <c r="GP63" s="387" t="n">
        <v>191000</v>
      </c>
      <c r="GQ63" s="387" t="n">
        <v>192000</v>
      </c>
      <c r="GR63" s="387" t="n">
        <v>193000</v>
      </c>
      <c r="GS63" s="387" t="n">
        <v>194000</v>
      </c>
      <c r="GT63" s="387" t="n">
        <v>194000</v>
      </c>
      <c r="GU63" s="387" t="n">
        <v>195000</v>
      </c>
      <c r="GV63" s="387" t="n">
        <v>196000</v>
      </c>
      <c r="GW63" s="387" t="n">
        <v>196000</v>
      </c>
      <c r="GX63" s="387" t="n">
        <v>197000</v>
      </c>
      <c r="GY63" s="387" t="n">
        <v>197000</v>
      </c>
      <c r="GZ63" s="387" t="n">
        <v>198000</v>
      </c>
      <c r="HA63" s="387" t="n">
        <v>198000</v>
      </c>
      <c r="HB63" s="387" t="n">
        <v>199000</v>
      </c>
      <c r="HC63" s="387" t="n">
        <v>199000</v>
      </c>
      <c r="HG63" s="387" t="n">
        <v>0.00925653893500567</v>
      </c>
      <c r="HH63" s="387" t="n">
        <v>0.0103818709030747</v>
      </c>
      <c r="HI63" s="387" t="n">
        <v>0.0108149321749806</v>
      </c>
      <c r="HJ63" s="387" t="n">
        <v>0.010269726626575</v>
      </c>
      <c r="HK63" s="387" t="n">
        <v>0.010056140832603</v>
      </c>
      <c r="HL63" s="387" t="n">
        <v>0.00573067460209131</v>
      </c>
      <c r="HM63" s="387" t="n">
        <v>0.00569802103564143</v>
      </c>
      <c r="HN63" s="387" t="n">
        <v>0.0112995551899076</v>
      </c>
      <c r="HO63" s="387" t="n">
        <v>0.00560225546360016</v>
      </c>
      <c r="HP63" s="387" t="n">
        <v>0.00557104498147965</v>
      </c>
      <c r="HQ63" s="387" t="n">
        <v>0.0055401804856956</v>
      </c>
      <c r="HR63" s="387" t="n">
        <v>0.00550965592265129</v>
      </c>
      <c r="HS63" s="387" t="n">
        <v>0.00547946570441127</v>
      </c>
      <c r="HT63" s="387" t="n">
        <v>0.00544960470870137</v>
      </c>
      <c r="HU63" s="387" t="n">
        <v>0.00542006734758616</v>
      </c>
      <c r="HV63" s="387" t="n">
        <v>0.00539084849879146</v>
      </c>
      <c r="HW63" s="387" t="n">
        <v>0.00536194304004312</v>
      </c>
      <c r="HX63" s="387" t="n">
        <v>0.00533334584906697</v>
      </c>
      <c r="HY63" s="387" t="n">
        <v>0.00530505226925015</v>
      </c>
      <c r="HZ63" s="387" t="n">
        <v>0.0052770571783185</v>
      </c>
      <c r="IA63" s="387" t="n">
        <v>0</v>
      </c>
      <c r="IB63" s="387" t="n">
        <v>0.00524935591965914</v>
      </c>
      <c r="IC63" s="387" t="n">
        <v>0.00522194383665919</v>
      </c>
      <c r="ID63" s="387" t="n">
        <v>0.00519481673836708</v>
      </c>
      <c r="IE63" s="387" t="n">
        <v>0.00516796996816993</v>
      </c>
      <c r="IF63" s="387" t="n">
        <v>0</v>
      </c>
      <c r="IG63" s="387" t="n">
        <v>0.00514139933511615</v>
      </c>
      <c r="IH63" s="387" t="n">
        <v>0.00511510064825416</v>
      </c>
      <c r="II63" s="387" t="n">
        <v>0</v>
      </c>
      <c r="IJ63" s="387" t="n">
        <v>0.00508906971663237</v>
      </c>
      <c r="IK63" s="387" t="n">
        <v>0</v>
      </c>
      <c r="IL63" s="387" t="n">
        <v>0.00506330188363791</v>
      </c>
      <c r="IM63" s="387" t="n">
        <v>0</v>
      </c>
      <c r="IN63" s="387" t="n">
        <v>0.00503779388964176</v>
      </c>
      <c r="IO63" s="387" t="n">
        <v>0</v>
      </c>
      <c r="IP63" s="0" t="s">
        <v>889</v>
      </c>
      <c r="IU63" s="0" t="s">
        <v>889</v>
      </c>
      <c r="IV63" s="387" t="n">
        <v>0.494089620103152</v>
      </c>
      <c r="IW63" s="387" t="n">
        <v>0.494326691508609</v>
      </c>
      <c r="IX63" s="387" t="n">
        <v>0.494527646354333</v>
      </c>
      <c r="IY63" s="387" t="n">
        <v>0.494709553303303</v>
      </c>
      <c r="IZ63" s="387" t="n">
        <v>0.494903171875726</v>
      </c>
      <c r="JA63" s="387" t="n">
        <v>0.495056338757269</v>
      </c>
      <c r="JB63" s="387" t="n">
        <v>0.495223802241446</v>
      </c>
      <c r="JC63" s="387" t="n">
        <v>0.495384249210874</v>
      </c>
      <c r="JD63" s="387" t="n">
        <v>0.495553590637478</v>
      </c>
      <c r="JE63" s="387" t="n">
        <v>0.495677636809514</v>
      </c>
      <c r="JF63" s="387" t="n">
        <v>0.495806130229814</v>
      </c>
      <c r="JG63" s="387" t="n">
        <v>0.495900142748066</v>
      </c>
      <c r="JH63" s="387" t="n">
        <v>0.496018258813177</v>
      </c>
      <c r="JI63" s="387" t="n">
        <v>0.496093685931255</v>
      </c>
      <c r="JJ63" s="387" t="n">
        <v>0.496192376055182</v>
      </c>
      <c r="JK63" s="387" t="n">
        <v>0.49625929769936</v>
      </c>
      <c r="JL63" s="387" t="n">
        <v>0.496314060340795</v>
      </c>
      <c r="JM63" s="387" t="n">
        <v>0.49639179393907</v>
      </c>
      <c r="JN63" s="387" t="n">
        <v>0.496444084830934</v>
      </c>
      <c r="JO63" s="387" t="n">
        <v>0.496490345138135</v>
      </c>
      <c r="JP63" s="387" t="n">
        <v>0.496527503124456</v>
      </c>
      <c r="JQ63" s="387" t="n">
        <v>0.496550782767564</v>
      </c>
      <c r="JR63" s="387" t="n">
        <v>0.496583703192552</v>
      </c>
      <c r="JS63" s="387" t="n">
        <v>0.496618332335407</v>
      </c>
      <c r="JT63" s="387" t="n">
        <v>0.496644573751958</v>
      </c>
      <c r="JU63" s="387" t="n">
        <v>0.496672556861043</v>
      </c>
      <c r="JV63" s="387" t="n">
        <v>0.496710458579577</v>
      </c>
      <c r="JW63" s="387" t="n">
        <v>0.496757544352894</v>
      </c>
      <c r="JX63" s="387" t="n">
        <v>0.496770993654478</v>
      </c>
      <c r="JY63" s="387" t="n">
        <v>0.496837265725747</v>
      </c>
      <c r="JZ63" s="387" t="n">
        <v>0.496869918699187</v>
      </c>
      <c r="KA63" s="387" t="n">
        <v>0.496927075680578</v>
      </c>
      <c r="KB63" s="387" t="n">
        <v>0.496971074902109</v>
      </c>
      <c r="KC63" s="387" t="n">
        <v>0.497052005644023</v>
      </c>
      <c r="KD63" s="387" t="n">
        <v>0.497122291309571</v>
      </c>
      <c r="KE63" s="387" t="n">
        <v>0.497179419035537</v>
      </c>
      <c r="KH63" s="0" t="s">
        <v>889</v>
      </c>
      <c r="KI63" s="387" t="n">
        <v>0.6803337931633</v>
      </c>
      <c r="KJ63" s="387" t="n">
        <v>0.678366661071777</v>
      </c>
      <c r="KK63" s="387" t="n">
        <v>0.676749765872955</v>
      </c>
      <c r="KL63" s="387" t="n">
        <v>0.67514181137085</v>
      </c>
      <c r="KM63" s="387" t="n">
        <v>0.673311710357666</v>
      </c>
      <c r="KN63" s="387" t="n">
        <v>0.672413766384125</v>
      </c>
      <c r="KO63" s="387" t="n">
        <v>0.668571412563324</v>
      </c>
      <c r="KP63" s="387" t="n">
        <v>0.664772748947144</v>
      </c>
      <c r="KQ63" s="387" t="n">
        <v>0.657303392887116</v>
      </c>
      <c r="KR63" s="387" t="n">
        <v>0.659217894077301</v>
      </c>
      <c r="KS63" s="387" t="n">
        <v>0.655555546283722</v>
      </c>
      <c r="KT63" s="387" t="n">
        <v>0.65193372964859</v>
      </c>
      <c r="KU63" s="387" t="n">
        <v>0.648351669311523</v>
      </c>
      <c r="KV63" s="387" t="n">
        <v>0.644808769226074</v>
      </c>
      <c r="KW63" s="387" t="n">
        <v>0.635869562625885</v>
      </c>
      <c r="KX63" s="387" t="n">
        <v>0.632432460784912</v>
      </c>
      <c r="KY63" s="387" t="n">
        <v>0.629032254219055</v>
      </c>
      <c r="KZ63" s="387" t="n">
        <v>0.625668466091156</v>
      </c>
      <c r="LA63" s="387" t="n">
        <v>0.617021262645721</v>
      </c>
      <c r="LB63" s="387" t="n">
        <v>0.613756597042084</v>
      </c>
      <c r="LC63" s="387" t="n">
        <v>0.610526323318481</v>
      </c>
      <c r="LD63" s="387" t="n">
        <v>0.610526323318481</v>
      </c>
      <c r="LE63" s="387" t="n">
        <v>0.602094233036041</v>
      </c>
      <c r="LF63" s="387" t="n">
        <v>0.598958313465118</v>
      </c>
      <c r="LG63" s="387" t="n">
        <v>0.595854938030243</v>
      </c>
      <c r="LH63" s="387" t="n">
        <v>0.592783510684967</v>
      </c>
      <c r="LI63" s="387" t="n">
        <v>0.592783510684967</v>
      </c>
      <c r="LJ63" s="387" t="n">
        <v>0.589743614196777</v>
      </c>
      <c r="LK63" s="387" t="n">
        <v>0.586734712123871</v>
      </c>
      <c r="LL63" s="387" t="n">
        <v>0.591836750507355</v>
      </c>
      <c r="LM63" s="387" t="n">
        <v>0.588832497596741</v>
      </c>
      <c r="LN63" s="387" t="n">
        <v>0.588832497596741</v>
      </c>
      <c r="LO63" s="387" t="n">
        <v>0.585858583450317</v>
      </c>
      <c r="LP63" s="387" t="n">
        <v>0.585858583450317</v>
      </c>
      <c r="LQ63" s="387" t="n">
        <v>0.582914590835571</v>
      </c>
      <c r="LR63" s="387" t="n">
        <v>0.582914590835571</v>
      </c>
      <c r="LT63" s="0" t="s">
        <v>889</v>
      </c>
      <c r="LU63" s="387" t="n">
        <v>0.621712982654572</v>
      </c>
      <c r="LV63" s="387" t="n">
        <v>0.619291543960571</v>
      </c>
      <c r="LW63" s="387" t="n">
        <v>0.61734801530838</v>
      </c>
      <c r="LX63" s="387" t="n">
        <v>0.615411221981049</v>
      </c>
      <c r="LY63" s="387" t="n">
        <v>0.613059401512146</v>
      </c>
      <c r="LZ63" s="387" t="n">
        <v>0.611494243144989</v>
      </c>
      <c r="MA63" s="387" t="n">
        <v>0.606285691261292</v>
      </c>
      <c r="MB63" s="387" t="n">
        <v>0.601136386394501</v>
      </c>
      <c r="MC63" s="387" t="n">
        <v>0.592134833335877</v>
      </c>
      <c r="MD63" s="387" t="n">
        <v>0.592737436294556</v>
      </c>
      <c r="ME63" s="387" t="n">
        <v>0.587222218513489</v>
      </c>
      <c r="MF63" s="387" t="n">
        <v>0.582872927188873</v>
      </c>
      <c r="MG63" s="387" t="n">
        <v>0.577472507953644</v>
      </c>
      <c r="MH63" s="387" t="n">
        <v>0.573224067687988</v>
      </c>
      <c r="MI63" s="387" t="n">
        <v>0.563586950302124</v>
      </c>
      <c r="MJ63" s="387" t="n">
        <v>0.559459447860718</v>
      </c>
      <c r="MK63" s="387" t="n">
        <v>0.556451618671417</v>
      </c>
      <c r="ML63" s="387" t="n">
        <v>0.553475916385651</v>
      </c>
      <c r="MM63" s="387" t="n">
        <v>0.54574465751648</v>
      </c>
      <c r="MN63" s="387" t="n">
        <v>0.542857170104981</v>
      </c>
      <c r="MO63" s="387" t="n">
        <v>0.541578948497772</v>
      </c>
      <c r="MP63" s="387" t="n">
        <v>0.543157875537872</v>
      </c>
      <c r="MQ63" s="387" t="n">
        <v>0.537172794342041</v>
      </c>
      <c r="MR63" s="387" t="n">
        <v>0.535937488079071</v>
      </c>
      <c r="MS63" s="387" t="n">
        <v>0.534714996814728</v>
      </c>
      <c r="MT63" s="387" t="n">
        <v>0.532474219799042</v>
      </c>
      <c r="MU63" s="387" t="n">
        <v>0.532474219799042</v>
      </c>
      <c r="MV63" s="387" t="n">
        <v>0.529230773448944</v>
      </c>
      <c r="MW63" s="387" t="n">
        <v>0.525510191917419</v>
      </c>
      <c r="MX63" s="387" t="n">
        <v>0.529081642627716</v>
      </c>
      <c r="MY63" s="387" t="n">
        <v>0.526395916938782</v>
      </c>
      <c r="MZ63" s="387" t="n">
        <v>0.525380730628967</v>
      </c>
      <c r="NA63" s="387" t="n">
        <v>0.522727251052856</v>
      </c>
      <c r="NB63" s="387" t="n">
        <v>0.522727251052856</v>
      </c>
      <c r="NC63" s="387" t="n">
        <v>0.520603001117706</v>
      </c>
      <c r="ND63" s="387" t="n">
        <v>0.520603001117706</v>
      </c>
      <c r="NG63" s="0" t="s">
        <v>889</v>
      </c>
      <c r="NH63" s="387" t="n">
        <v>0.624832987785339</v>
      </c>
      <c r="NI63" s="387" t="n">
        <v>0.622909963130951</v>
      </c>
      <c r="NJ63" s="387" t="n">
        <v>0.621397435665131</v>
      </c>
      <c r="NK63" s="387" t="n">
        <v>0.6201092004776</v>
      </c>
      <c r="NL63" s="387" t="n">
        <v>0.618887841701508</v>
      </c>
      <c r="NM63" s="387" t="n">
        <v>0.618390798568726</v>
      </c>
      <c r="NN63" s="387" t="n">
        <v>0.61599999666214</v>
      </c>
      <c r="NO63" s="387" t="n">
        <v>0.612500011920929</v>
      </c>
      <c r="NP63" s="387" t="n">
        <v>0.606179773807526</v>
      </c>
      <c r="NQ63" s="387" t="n">
        <v>0.60949718952179</v>
      </c>
      <c r="NR63" s="387" t="n">
        <v>0.606111109256744</v>
      </c>
      <c r="NS63" s="387" t="n">
        <v>0.60220992565155</v>
      </c>
      <c r="NT63" s="387" t="n">
        <v>0.598351657390595</v>
      </c>
      <c r="NU63" s="387" t="n">
        <v>0.593989074230194</v>
      </c>
      <c r="NV63" s="387" t="n">
        <v>0.585326075553894</v>
      </c>
      <c r="NW63" s="387" t="n">
        <v>0.581621646881104</v>
      </c>
      <c r="NX63" s="387" t="n">
        <v>0.578494608402252</v>
      </c>
      <c r="NY63" s="387" t="n">
        <v>0.57486629486084</v>
      </c>
      <c r="NZ63" s="387" t="n">
        <v>0.567021250724793</v>
      </c>
      <c r="OA63" s="387" t="n">
        <v>0.564021170139313</v>
      </c>
      <c r="OB63" s="387" t="n">
        <v>0.561578929424286</v>
      </c>
      <c r="OC63" s="387" t="n">
        <v>0.561052620410919</v>
      </c>
      <c r="OD63" s="387" t="n">
        <v>0.552879571914673</v>
      </c>
      <c r="OE63" s="387" t="n">
        <v>0.549479186534882</v>
      </c>
      <c r="OF63" s="387" t="n">
        <v>0.54663211107254</v>
      </c>
      <c r="OG63" s="387" t="n">
        <v>0.543814420700073</v>
      </c>
      <c r="OH63" s="387" t="n">
        <v>0.543298959732056</v>
      </c>
      <c r="OI63" s="387" t="n">
        <v>0.540512800216675</v>
      </c>
      <c r="OJ63" s="387" t="n">
        <v>0.537755131721497</v>
      </c>
      <c r="OK63" s="387" t="n">
        <v>0.542857170104981</v>
      </c>
      <c r="OL63" s="387" t="n">
        <v>0.540101528167725</v>
      </c>
      <c r="OM63" s="387" t="n">
        <v>0.540101528167725</v>
      </c>
      <c r="ON63" s="387" t="n">
        <v>0.537373721599579</v>
      </c>
      <c r="OO63" s="387" t="n">
        <v>0.537373721599579</v>
      </c>
      <c r="OP63" s="387" t="n">
        <v>0.534673392772675</v>
      </c>
      <c r="OQ63" s="387" t="n">
        <v>0.534673392772675</v>
      </c>
      <c r="OT63" s="387" t="n">
        <v>0.71015998840332</v>
      </c>
      <c r="OU63" s="387" t="n">
        <v>0.712259979248047</v>
      </c>
      <c r="OV63" s="387" t="n">
        <v>0.712689971923828</v>
      </c>
      <c r="OW63" s="387" t="n">
        <v>0.71052001953125</v>
      </c>
      <c r="OX63" s="387" t="n">
        <v>0.712089996337891</v>
      </c>
      <c r="OY63" s="387" t="n">
        <v>0.71390998840332</v>
      </c>
      <c r="OZ63" s="387" t="n">
        <v>0.714830017089844</v>
      </c>
      <c r="PA63" s="387" t="n">
        <v>0.714100036621094</v>
      </c>
      <c r="PB63" s="387" t="n">
        <v>0.712529983520508</v>
      </c>
      <c r="PC63" s="387" t="n">
        <v>0.712060012817383</v>
      </c>
      <c r="PD63" s="387" t="n">
        <v>0.708519973754883</v>
      </c>
      <c r="PE63" s="387" t="n">
        <v>0.711490020751953</v>
      </c>
      <c r="PF63" s="387" t="n">
        <v>0.714189987182617</v>
      </c>
      <c r="PG63" s="387" t="n">
        <v>0.716569976806641</v>
      </c>
      <c r="PH63" s="387" t="n">
        <v>0.719629974365234</v>
      </c>
      <c r="PI63" s="387" t="n">
        <v>0.720970001220703</v>
      </c>
      <c r="PJ63" s="387" t="n">
        <v>0.721029968261719</v>
      </c>
      <c r="PK63" s="387" t="n">
        <v>0.720930023193359</v>
      </c>
      <c r="PL63" s="387" t="n">
        <v>0.721019973754883</v>
      </c>
      <c r="PQ63" s="387" t="n">
        <v>0.000124762387713417</v>
      </c>
      <c r="PZ63" s="387"/>
      <c r="QA63" s="387"/>
      <c r="QB63" s="0" t="s">
        <v>886</v>
      </c>
      <c r="QD63" s="387"/>
      <c r="QE63" s="387"/>
      <c r="QF63" s="0" t="s">
        <v>886</v>
      </c>
      <c r="QH63" s="387"/>
      <c r="QI63" s="387"/>
      <c r="QJ63" s="0" t="s">
        <v>886</v>
      </c>
      <c r="QL63" s="387"/>
      <c r="QM63" s="387"/>
      <c r="QN63" s="0" t="s">
        <v>886</v>
      </c>
      <c r="QP63" s="387"/>
      <c r="QQ63" s="387"/>
      <c r="QR63" s="0" t="s">
        <v>886</v>
      </c>
      <c r="QT63" s="0" t="s">
        <v>884</v>
      </c>
      <c r="QU63" s="387" t="n">
        <v>0.225577771663666</v>
      </c>
      <c r="QV63" s="387" t="n">
        <v>0.226873621344566</v>
      </c>
      <c r="QW63" s="387" t="n">
        <v>0.225593701004982</v>
      </c>
      <c r="QX63" s="387" t="n">
        <v>0.221587538719177</v>
      </c>
      <c r="QY63" s="387" t="n">
        <v>0.231162548065186</v>
      </c>
      <c r="RB63" s="387"/>
      <c r="RC63" s="387"/>
      <c r="RD63" s="387"/>
      <c r="RE63" s="387"/>
      <c r="RF63" s="387" t="n">
        <v>0.216664850711823</v>
      </c>
      <c r="RG63" s="0" t="s">
        <v>884</v>
      </c>
      <c r="RJ63" s="387"/>
      <c r="RK63" s="387"/>
      <c r="RL63" s="387"/>
      <c r="RM63" s="387"/>
      <c r="RN63" s="387"/>
      <c r="RO63" s="0" t="s">
        <v>886</v>
      </c>
      <c r="RR63" s="387"/>
      <c r="RS63" s="387"/>
      <c r="RT63" s="387"/>
      <c r="RU63" s="387"/>
      <c r="RV63" s="387"/>
      <c r="RW63" s="0" t="s">
        <v>886</v>
      </c>
      <c r="SA63" s="387"/>
      <c r="SB63" s="387"/>
      <c r="SC63" s="387"/>
      <c r="SD63" s="387"/>
      <c r="SE63" s="387"/>
      <c r="SF63" s="0" t="s">
        <v>886</v>
      </c>
      <c r="SJ63" s="387"/>
      <c r="SK63" s="387"/>
      <c r="SL63" s="387"/>
      <c r="SM63" s="387"/>
      <c r="SN63" s="387"/>
      <c r="SO63" s="0" t="s">
        <v>886</v>
      </c>
      <c r="SQ63" s="387"/>
      <c r="SR63" s="0" t="s">
        <v>886</v>
      </c>
      <c r="ST63" s="387"/>
      <c r="SU63" s="0" t="s">
        <v>886</v>
      </c>
      <c r="SW63" s="387"/>
      <c r="SX63" s="0" t="s">
        <v>886</v>
      </c>
      <c r="TA63" s="387"/>
      <c r="TB63" s="387"/>
      <c r="TC63" s="387"/>
      <c r="TD63" s="387"/>
      <c r="TE63" s="387"/>
      <c r="TF63" s="0" t="s">
        <v>886</v>
      </c>
      <c r="TJ63" s="387"/>
      <c r="TK63" s="387"/>
      <c r="TL63" s="387"/>
      <c r="TM63" s="387"/>
      <c r="TN63" s="387" t="n">
        <v>0.248736917972565</v>
      </c>
      <c r="TO63" s="0" t="s">
        <v>884</v>
      </c>
      <c r="TP63" s="386"/>
      <c r="TQ63" s="386"/>
    </row>
    <row r="64" customFormat="false" ht="15.75" hidden="false" customHeight="false" outlineLevel="0" collapsed="false">
      <c r="A64" s="0" t="s">
        <v>900</v>
      </c>
      <c r="B64" s="18" t="s">
        <v>973</v>
      </c>
      <c r="C64" s="0" t="s">
        <v>974</v>
      </c>
      <c r="D64" s="387" t="n">
        <v>0.0397534519433975</v>
      </c>
      <c r="E64" s="0" t="s">
        <v>102</v>
      </c>
      <c r="F64" s="387" t="n">
        <v>0.0449790209531784</v>
      </c>
      <c r="G64" s="0" t="s">
        <v>316</v>
      </c>
      <c r="H64" s="387" t="n">
        <v>0.0431182160973549</v>
      </c>
      <c r="I64" s="0" t="s">
        <v>317</v>
      </c>
      <c r="J64" s="0" t="s">
        <v>102</v>
      </c>
      <c r="K64" s="387" t="n">
        <v>0.446695744991303</v>
      </c>
      <c r="L64" s="387" t="n">
        <v>0.491870254278183</v>
      </c>
      <c r="M64" s="0" t="s">
        <v>102</v>
      </c>
      <c r="N64" s="387" t="n">
        <v>0.446695744991303</v>
      </c>
      <c r="O64" s="0" t="s">
        <v>102</v>
      </c>
      <c r="P64" s="387" t="n">
        <v>0.569388926029205</v>
      </c>
      <c r="Q64" s="0" t="s">
        <v>102</v>
      </c>
      <c r="R64" s="387" t="n">
        <v>0.423797756433487</v>
      </c>
      <c r="S64" s="0" t="s">
        <v>102</v>
      </c>
      <c r="U64" s="0" t="s">
        <v>316</v>
      </c>
      <c r="V64" s="387" t="n">
        <v>0.447799116373062</v>
      </c>
      <c r="W64" s="387" t="n">
        <v>0.47937348484993</v>
      </c>
      <c r="X64" s="0" t="s">
        <v>316</v>
      </c>
      <c r="Y64" s="387" t="n">
        <v>0.447799116373062</v>
      </c>
      <c r="Z64" s="0" t="s">
        <v>316</v>
      </c>
      <c r="AA64" s="387" t="n">
        <v>0.638034105300903</v>
      </c>
      <c r="AB64" s="0" t="s">
        <v>316</v>
      </c>
      <c r="AC64" s="387" t="n">
        <v>0.480671495199204</v>
      </c>
      <c r="AD64" s="0" t="s">
        <v>316</v>
      </c>
      <c r="AF64" s="0" t="s">
        <v>317</v>
      </c>
      <c r="AG64" s="387" t="n">
        <v>0.439616858959198</v>
      </c>
      <c r="AH64" s="387" t="n">
        <v>0.471659123897553</v>
      </c>
      <c r="AI64" s="0" t="s">
        <v>317</v>
      </c>
      <c r="AJ64" s="387" t="n">
        <v>0.439616858959198</v>
      </c>
      <c r="AK64" s="0" t="s">
        <v>317</v>
      </c>
      <c r="AL64" s="387" t="n">
        <v>0.611371636390686</v>
      </c>
      <c r="AM64" s="0" t="s">
        <v>317</v>
      </c>
      <c r="AN64" s="387" t="n">
        <v>0.47720268368721</v>
      </c>
      <c r="AO64" s="0" t="s">
        <v>317</v>
      </c>
      <c r="AP64" s="0"/>
      <c r="AQ64" s="0" t="s">
        <v>102</v>
      </c>
      <c r="AR64" s="387" t="n">
        <v>2.8758430480957</v>
      </c>
      <c r="AS64" s="0" t="s">
        <v>318</v>
      </c>
      <c r="AT64" s="387" t="n">
        <v>3.00116634368897</v>
      </c>
      <c r="AU64" s="0" t="s">
        <v>317</v>
      </c>
      <c r="AV64" s="387" t="n">
        <v>3.42877411842346</v>
      </c>
      <c r="AW64" s="0"/>
      <c r="AX64" s="387" t="n">
        <v>2.441490650177</v>
      </c>
      <c r="AY64" s="0" t="s">
        <v>104</v>
      </c>
      <c r="AZ64" s="0"/>
      <c r="BA64" s="0" t="s">
        <v>102</v>
      </c>
      <c r="BB64" s="387" t="n">
        <v>0.00603533629328013</v>
      </c>
      <c r="BC64" s="387" t="n">
        <v>0.00622258288785815</v>
      </c>
      <c r="BD64" s="387" t="n">
        <v>0.00750136841088533</v>
      </c>
      <c r="BE64" s="387" t="n">
        <v>0.00633135437965393</v>
      </c>
      <c r="BF64" s="387" t="n">
        <v>0.00633135857060552</v>
      </c>
      <c r="BH64" s="0" t="s">
        <v>318</v>
      </c>
      <c r="BI64" s="387" t="n">
        <v>0.00622407626360655</v>
      </c>
      <c r="BJ64" s="387" t="n">
        <v>0.00643387157469988</v>
      </c>
      <c r="BK64" s="387" t="n">
        <v>0.00642453972250223</v>
      </c>
      <c r="BL64" s="387" t="n">
        <v>0.00618208106607199</v>
      </c>
      <c r="BM64" s="387" t="n">
        <v>0.00606084428727627</v>
      </c>
      <c r="BO64" s="0" t="s">
        <v>317</v>
      </c>
      <c r="BP64" s="387" t="n">
        <v>0.00629399344325066</v>
      </c>
      <c r="BQ64" s="387" t="n">
        <v>0.00638412311673164</v>
      </c>
      <c r="BR64" s="387" t="n">
        <v>0.00624268129467964</v>
      </c>
      <c r="BS64" s="387" t="n">
        <v>0.00606083916500211</v>
      </c>
      <c r="BT64" s="387" t="n">
        <v>0.00606074975803494</v>
      </c>
      <c r="BV64" s="387" t="n">
        <v>8.75400924682617</v>
      </c>
      <c r="BW64" s="387" t="n">
        <v>9.16538429260254</v>
      </c>
      <c r="BX64" s="387" t="n">
        <v>9.63983535766602</v>
      </c>
      <c r="BY64" s="387" t="n">
        <v>10.1300554275513</v>
      </c>
      <c r="BZ64" s="387" t="n">
        <v>10.5846195220947</v>
      </c>
      <c r="CA64" s="0" t="s">
        <v>316</v>
      </c>
      <c r="CC64" s="387" t="n">
        <v>9.00083446502686</v>
      </c>
      <c r="CD64" s="387" t="n">
        <v>9.44374752044678</v>
      </c>
      <c r="CE64" s="387" t="n">
        <v>9.93396759033203</v>
      </c>
      <c r="CF64" s="387" t="n">
        <v>10.4063596725464</v>
      </c>
      <c r="CG64" s="387" t="n">
        <v>10.8520097732544</v>
      </c>
      <c r="CH64" s="0" t="s">
        <v>317</v>
      </c>
      <c r="CK64" s="387" t="n">
        <v>10.3000001907349</v>
      </c>
      <c r="CL64" s="0" t="s">
        <v>887</v>
      </c>
      <c r="CO64" s="0" t="s">
        <v>102</v>
      </c>
      <c r="CP64" s="387" t="n">
        <v>0.000402364850742742</v>
      </c>
      <c r="CQ64" s="387" t="n">
        <v>-0.0115834940224886</v>
      </c>
      <c r="CR64" s="387" t="n">
        <v>-0.0133820287883282</v>
      </c>
      <c r="CS64" s="387" t="n">
        <v>-0.0210482031106949</v>
      </c>
      <c r="CT64" s="387" t="n">
        <v>-0.014941293746233</v>
      </c>
      <c r="CV64" s="0" t="s">
        <v>318</v>
      </c>
      <c r="CW64" s="387" t="n">
        <v>-0.000230345685849898</v>
      </c>
      <c r="CX64" s="387" t="n">
        <v>-0.000974725233390927</v>
      </c>
      <c r="CY64" s="387" t="n">
        <v>-0.00269297370687127</v>
      </c>
      <c r="CZ64" s="387" t="n">
        <v>-0.000975682632997632</v>
      </c>
      <c r="DA64" s="387" t="n">
        <v>-0.0121424244716764</v>
      </c>
      <c r="DC64" s="0" t="s">
        <v>317</v>
      </c>
      <c r="DD64" s="387" t="n">
        <v>-0.0108384843915701</v>
      </c>
      <c r="DE64" s="387" t="n">
        <v>-0.00850961357355118</v>
      </c>
      <c r="DF64" s="387" t="n">
        <v>-0.0120073752477765</v>
      </c>
      <c r="DG64" s="387" t="n">
        <v>-0.00519899930804968</v>
      </c>
      <c r="DH64" s="387" t="n">
        <v>-0.00409351335838437</v>
      </c>
      <c r="DL64" s="387" t="n">
        <v>0.693130035400391</v>
      </c>
      <c r="DM64" s="0" t="s">
        <v>888</v>
      </c>
      <c r="DP64" s="387" t="n">
        <v>0.793629989624023</v>
      </c>
      <c r="DQ64" s="0" t="s">
        <v>888</v>
      </c>
      <c r="DT64" s="387" t="n">
        <v>0.592970008850098</v>
      </c>
      <c r="DU64" s="0" t="s">
        <v>888</v>
      </c>
      <c r="DW64" s="387" t="n">
        <v>-0.00957856886088848</v>
      </c>
      <c r="DX64" s="387" t="n">
        <v>-0.0121149178594351</v>
      </c>
      <c r="DY64" s="387" t="n">
        <v>-0.0265960358083248</v>
      </c>
      <c r="DZ64" s="387" t="n">
        <v>-0.0281805116683245</v>
      </c>
      <c r="EA64" s="387" t="n">
        <v>-0.038724921643734</v>
      </c>
      <c r="EB64" s="0" t="s">
        <v>104</v>
      </c>
      <c r="ED64" s="387" t="n">
        <v>-0.00957846734672785</v>
      </c>
      <c r="EE64" s="387" t="n">
        <v>-0.0121149169281125</v>
      </c>
      <c r="EF64" s="387" t="n">
        <v>-0.0265960358083248</v>
      </c>
      <c r="EG64" s="387" t="n">
        <v>-0.0281805116683245</v>
      </c>
      <c r="EH64" s="387" t="n">
        <v>-0.038724921643734</v>
      </c>
      <c r="EI64" s="0" t="s">
        <v>248</v>
      </c>
      <c r="EK64" s="387"/>
      <c r="EL64" s="0" t="s">
        <v>886</v>
      </c>
      <c r="EO64" s="387" t="n">
        <v>0.0668223202228546</v>
      </c>
      <c r="EP64" s="387" t="n">
        <v>0.0704367011785507</v>
      </c>
      <c r="EQ64" s="387" t="n">
        <v>0.0686031728982925</v>
      </c>
      <c r="ER64" s="387" t="n">
        <v>0.0447495505213738</v>
      </c>
      <c r="ES64" s="387" t="n">
        <v>0.0422515124082565</v>
      </c>
      <c r="ET64" s="0" t="s">
        <v>248</v>
      </c>
      <c r="FE64" s="387" t="n">
        <v>15342353</v>
      </c>
      <c r="FF64" s="387" t="n">
        <v>15516113</v>
      </c>
      <c r="FG64" s="387" t="n">
        <v>15684409</v>
      </c>
      <c r="FH64" s="387" t="n">
        <v>15849652</v>
      </c>
      <c r="FI64" s="387" t="n">
        <v>16014971</v>
      </c>
      <c r="FJ64" s="387" t="n">
        <v>16182721</v>
      </c>
      <c r="FK64" s="387" t="n">
        <v>16354504</v>
      </c>
      <c r="FL64" s="387" t="n">
        <v>16530195</v>
      </c>
      <c r="FM64" s="387" t="n">
        <v>16708258</v>
      </c>
      <c r="FN64" s="387" t="n">
        <v>16886186</v>
      </c>
      <c r="FO64" s="387" t="n">
        <v>17062536</v>
      </c>
      <c r="FP64" s="387" t="n">
        <v>17233576</v>
      </c>
      <c r="FQ64" s="387" t="n">
        <v>17400347</v>
      </c>
      <c r="FR64" s="387" t="n">
        <v>17571507</v>
      </c>
      <c r="FS64" s="387" t="n">
        <v>17758959</v>
      </c>
      <c r="FT64" s="387" t="n">
        <v>17969353</v>
      </c>
      <c r="FU64" s="387" t="n">
        <v>18209068</v>
      </c>
      <c r="FV64" s="387" t="n">
        <v>18470439</v>
      </c>
      <c r="FW64" s="387" t="n">
        <v>18729160</v>
      </c>
      <c r="FX64" s="387" t="n">
        <v>18952038</v>
      </c>
      <c r="FY64" s="387" t="n">
        <v>19116000</v>
      </c>
      <c r="FZ64" s="387" t="n">
        <v>19212000</v>
      </c>
      <c r="GA64" s="387" t="n">
        <v>19250000</v>
      </c>
      <c r="GB64" s="387" t="n">
        <v>19249000</v>
      </c>
      <c r="GC64" s="387" t="n">
        <v>19239000</v>
      </c>
      <c r="GD64" s="387" t="n">
        <v>19241000</v>
      </c>
      <c r="GE64" s="387" t="n">
        <v>19260000</v>
      </c>
      <c r="GF64" s="387" t="n">
        <v>19293000</v>
      </c>
      <c r="GG64" s="387" t="n">
        <v>19338000</v>
      </c>
      <c r="GH64" s="387" t="n">
        <v>19394000</v>
      </c>
      <c r="GI64" s="387" t="n">
        <v>19458000</v>
      </c>
      <c r="GJ64" s="387" t="n">
        <v>19533000</v>
      </c>
      <c r="GK64" s="387" t="n">
        <v>19618000</v>
      </c>
      <c r="GL64" s="387" t="n">
        <v>19710000</v>
      </c>
      <c r="GM64" s="387" t="n">
        <v>19798000</v>
      </c>
      <c r="GN64" s="387" t="n">
        <v>19879000</v>
      </c>
      <c r="GO64" s="387" t="n">
        <v>19950000</v>
      </c>
      <c r="GP64" s="387" t="n">
        <v>20012000</v>
      </c>
      <c r="GQ64" s="387" t="n">
        <v>20066000</v>
      </c>
      <c r="GR64" s="387" t="n">
        <v>20114000</v>
      </c>
      <c r="GS64" s="387" t="n">
        <v>20157000</v>
      </c>
      <c r="GT64" s="387" t="n">
        <v>20195000</v>
      </c>
      <c r="GU64" s="387" t="n">
        <v>20228000</v>
      </c>
      <c r="GV64" s="387" t="n">
        <v>20256000</v>
      </c>
      <c r="GW64" s="387" t="n">
        <v>20279000</v>
      </c>
      <c r="GX64" s="387" t="n">
        <v>20297000</v>
      </c>
      <c r="GY64" s="387" t="n">
        <v>20310000</v>
      </c>
      <c r="GZ64" s="387" t="n">
        <v>20319000</v>
      </c>
      <c r="HA64" s="387" t="n">
        <v>20323000</v>
      </c>
      <c r="HB64" s="387" t="n">
        <v>20323000</v>
      </c>
      <c r="HC64" s="387" t="n">
        <v>20319000</v>
      </c>
      <c r="HG64" s="387" t="n">
        <v>0.0132520161569119</v>
      </c>
      <c r="HH64" s="387" t="n">
        <v>0.0142518505454063</v>
      </c>
      <c r="HI64" s="387" t="n">
        <v>0.0139101054519415</v>
      </c>
      <c r="HJ64" s="387" t="n">
        <v>0.0118298046290874</v>
      </c>
      <c r="HK64" s="387" t="n">
        <v>0.00861420854926109</v>
      </c>
      <c r="HL64" s="387" t="n">
        <v>0.0050094029866159</v>
      </c>
      <c r="HM64" s="387" t="n">
        <v>0.00197597686201334</v>
      </c>
      <c r="HN64" s="387" t="n">
        <v>-5.19494024047162E-005</v>
      </c>
      <c r="HO64" s="387" t="n">
        <v>-0.00051964248996228</v>
      </c>
      <c r="HP64" s="387" t="n">
        <v>0.00010395010758657</v>
      </c>
      <c r="HQ64" s="387" t="n">
        <v>0.00098698737565428</v>
      </c>
      <c r="HR64" s="387" t="n">
        <v>0.00171192944981158</v>
      </c>
      <c r="HS64" s="387" t="n">
        <v>0.00232973624952137</v>
      </c>
      <c r="HT64" s="387" t="n">
        <v>0.00289166788570583</v>
      </c>
      <c r="HU64" s="387" t="n">
        <v>0.00329455663450062</v>
      </c>
      <c r="HV64" s="387" t="n">
        <v>0.00384704628959298</v>
      </c>
      <c r="HW64" s="387" t="n">
        <v>0.00434216903522611</v>
      </c>
      <c r="HX64" s="387" t="n">
        <v>0.00467860884964466</v>
      </c>
      <c r="HY64" s="387" t="n">
        <v>0.00445480132475495</v>
      </c>
      <c r="HZ64" s="387" t="n">
        <v>0.0040829754434526</v>
      </c>
      <c r="IA64" s="387" t="n">
        <v>0.00356524507515132</v>
      </c>
      <c r="IB64" s="387" t="n">
        <v>0.00310295028612018</v>
      </c>
      <c r="IC64" s="387" t="n">
        <v>0.00269474694505334</v>
      </c>
      <c r="ID64" s="387" t="n">
        <v>0.00238924962468445</v>
      </c>
      <c r="IE64" s="387" t="n">
        <v>0.00213553267531097</v>
      </c>
      <c r="IF64" s="387" t="n">
        <v>0.00188342644833028</v>
      </c>
      <c r="IG64" s="387" t="n">
        <v>0.00163273420184851</v>
      </c>
      <c r="IH64" s="387" t="n">
        <v>0.00138326268643141</v>
      </c>
      <c r="II64" s="387" t="n">
        <v>0.00113482191227376</v>
      </c>
      <c r="IJ64" s="387" t="n">
        <v>0.000887224043253809</v>
      </c>
      <c r="IK64" s="387" t="n">
        <v>0.000640283687971532</v>
      </c>
      <c r="IL64" s="387" t="n">
        <v>0.000443033321062103</v>
      </c>
      <c r="IM64" s="387" t="n">
        <v>0.00019684070139192</v>
      </c>
      <c r="IN64" s="387" t="n">
        <v>0</v>
      </c>
      <c r="IO64" s="387" t="n">
        <v>-0.00019684070139192</v>
      </c>
      <c r="IP64" s="0" t="s">
        <v>889</v>
      </c>
      <c r="IU64" s="0" t="s">
        <v>889</v>
      </c>
      <c r="IV64" s="387" t="n">
        <v>0.492215747742991</v>
      </c>
      <c r="IW64" s="387" t="n">
        <v>0.492351175282299</v>
      </c>
      <c r="IX64" s="387" t="n">
        <v>0.49253046828621</v>
      </c>
      <c r="IY64" s="387" t="n">
        <v>0.492729681609955</v>
      </c>
      <c r="IZ64" s="387" t="n">
        <v>0.492916670953805</v>
      </c>
      <c r="JA64" s="387" t="n">
        <v>0.493072083486846</v>
      </c>
      <c r="JB64" s="387" t="n">
        <v>0.493189749391564</v>
      </c>
      <c r="JC64" s="387" t="n">
        <v>0.493278404703704</v>
      </c>
      <c r="JD64" s="387" t="n">
        <v>0.49334941076183</v>
      </c>
      <c r="JE64" s="387" t="n">
        <v>0.493419277522628</v>
      </c>
      <c r="JF64" s="387" t="n">
        <v>0.493500050283262</v>
      </c>
      <c r="JG64" s="387" t="n">
        <v>0.4935944213635</v>
      </c>
      <c r="JH64" s="387" t="n">
        <v>0.493697219173582</v>
      </c>
      <c r="JI64" s="387" t="n">
        <v>0.493804578448949</v>
      </c>
      <c r="JJ64" s="387" t="n">
        <v>0.493909868466441</v>
      </c>
      <c r="JK64" s="387" t="n">
        <v>0.494009229473508</v>
      </c>
      <c r="JL64" s="387" t="n">
        <v>0.494101110724581</v>
      </c>
      <c r="JM64" s="387" t="n">
        <v>0.494187350459415</v>
      </c>
      <c r="JN64" s="387" t="n">
        <v>0.494270542230708</v>
      </c>
      <c r="JO64" s="387" t="n">
        <v>0.494354056961186</v>
      </c>
      <c r="JP64" s="387" t="n">
        <v>0.494440785161503</v>
      </c>
      <c r="JQ64" s="387" t="n">
        <v>0.494530575983476</v>
      </c>
      <c r="JR64" s="387" t="n">
        <v>0.494623479140072</v>
      </c>
      <c r="JS64" s="387" t="n">
        <v>0.494718542368127</v>
      </c>
      <c r="JT64" s="387" t="n">
        <v>0.49481482741</v>
      </c>
      <c r="JU64" s="387" t="n">
        <v>0.49491162738871</v>
      </c>
      <c r="JV64" s="387" t="n">
        <v>0.495008698135769</v>
      </c>
      <c r="JW64" s="387" t="n">
        <v>0.495106599161436</v>
      </c>
      <c r="JX64" s="387" t="n">
        <v>0.495204149654998</v>
      </c>
      <c r="JY64" s="387" t="n">
        <v>0.495300933373073</v>
      </c>
      <c r="JZ64" s="387" t="n">
        <v>0.495395553283482</v>
      </c>
      <c r="KA64" s="387" t="n">
        <v>0.495488600119163</v>
      </c>
      <c r="KB64" s="387" t="n">
        <v>0.495579596642192</v>
      </c>
      <c r="KC64" s="387" t="n">
        <v>0.495668865578557</v>
      </c>
      <c r="KD64" s="387" t="n">
        <v>0.495757389196799</v>
      </c>
      <c r="KE64" s="387" t="n">
        <v>0.495845945109436</v>
      </c>
      <c r="KH64" s="0" t="s">
        <v>889</v>
      </c>
      <c r="KI64" s="387" t="n">
        <v>0.688365638256073</v>
      </c>
      <c r="KJ64" s="387" t="n">
        <v>0.688222467899323</v>
      </c>
      <c r="KK64" s="387" t="n">
        <v>0.687839090824127</v>
      </c>
      <c r="KL64" s="387" t="n">
        <v>0.687162935733795</v>
      </c>
      <c r="KM64" s="387" t="n">
        <v>0.686241865158081</v>
      </c>
      <c r="KN64" s="387" t="n">
        <v>0.685185194015503</v>
      </c>
      <c r="KO64" s="387" t="n">
        <v>0.682854473590851</v>
      </c>
      <c r="KP64" s="387" t="n">
        <v>0.680051922798157</v>
      </c>
      <c r="KQ64" s="387" t="n">
        <v>0.677074134349823</v>
      </c>
      <c r="KR64" s="387" t="n">
        <v>0.674151480197907</v>
      </c>
      <c r="KS64" s="387" t="n">
        <v>0.67137885093689</v>
      </c>
      <c r="KT64" s="387" t="n">
        <v>0.668847322463989</v>
      </c>
      <c r="KU64" s="387" t="n">
        <v>0.666614830493927</v>
      </c>
      <c r="KV64" s="387" t="n">
        <v>0.664598226547241</v>
      </c>
      <c r="KW64" s="387" t="n">
        <v>0.662318229675293</v>
      </c>
      <c r="KX64" s="387" t="n">
        <v>0.659574449062347</v>
      </c>
      <c r="KY64" s="387" t="n">
        <v>0.657605051994324</v>
      </c>
      <c r="KZ64" s="387" t="n">
        <v>0.655367493629456</v>
      </c>
      <c r="LA64" s="387" t="n">
        <v>0.652815818786621</v>
      </c>
      <c r="LB64" s="387" t="n">
        <v>0.650318205356598</v>
      </c>
      <c r="LC64" s="387" t="n">
        <v>0.64786958694458</v>
      </c>
      <c r="LD64" s="387" t="n">
        <v>0.645563900470734</v>
      </c>
      <c r="LE64" s="387" t="n">
        <v>0.643413960933685</v>
      </c>
      <c r="LF64" s="387" t="n">
        <v>0.641283750534058</v>
      </c>
      <c r="LG64" s="387" t="n">
        <v>0.638957917690277</v>
      </c>
      <c r="LH64" s="387" t="n">
        <v>0.636453866958618</v>
      </c>
      <c r="LI64" s="387" t="n">
        <v>0.634067833423615</v>
      </c>
      <c r="LJ64" s="387" t="n">
        <v>0.631500899791718</v>
      </c>
      <c r="LK64" s="387" t="n">
        <v>0.628702580928803</v>
      </c>
      <c r="LL64" s="387" t="n">
        <v>0.625869154930115</v>
      </c>
      <c r="LM64" s="387" t="n">
        <v>0.622949182987213</v>
      </c>
      <c r="LN64" s="387" t="n">
        <v>0.620285570621491</v>
      </c>
      <c r="LO64" s="387" t="n">
        <v>0.617599308490753</v>
      </c>
      <c r="LP64" s="387" t="n">
        <v>0.614869832992554</v>
      </c>
      <c r="LQ64" s="387" t="n">
        <v>0.611868321895599</v>
      </c>
      <c r="LR64" s="387" t="n">
        <v>0.608494520187378</v>
      </c>
      <c r="LT64" s="0" t="s">
        <v>889</v>
      </c>
      <c r="LU64" s="387" t="n">
        <v>0.640917658805847</v>
      </c>
      <c r="LV64" s="387" t="n">
        <v>0.639781534671783</v>
      </c>
      <c r="LW64" s="387" t="n">
        <v>0.638598561286926</v>
      </c>
      <c r="LX64" s="387" t="n">
        <v>0.637238800525665</v>
      </c>
      <c r="LY64" s="387" t="n">
        <v>0.635626018047333</v>
      </c>
      <c r="LZ64" s="387" t="n">
        <v>0.633814632892609</v>
      </c>
      <c r="MA64" s="387" t="n">
        <v>0.630335211753845</v>
      </c>
      <c r="MB64" s="387" t="n">
        <v>0.626337647438049</v>
      </c>
      <c r="MC64" s="387" t="n">
        <v>0.622214138507843</v>
      </c>
      <c r="MD64" s="387" t="n">
        <v>0.618223428726196</v>
      </c>
      <c r="ME64" s="387" t="n">
        <v>0.614573061466217</v>
      </c>
      <c r="MF64" s="387" t="n">
        <v>0.611526489257813</v>
      </c>
      <c r="MG64" s="387" t="n">
        <v>0.608925521373749</v>
      </c>
      <c r="MH64" s="387" t="n">
        <v>0.606577694416046</v>
      </c>
      <c r="MI64" s="387" t="n">
        <v>0.604104340076447</v>
      </c>
      <c r="MJ64" s="387" t="n">
        <v>0.6011922955513</v>
      </c>
      <c r="MK64" s="387" t="n">
        <v>0.599242329597473</v>
      </c>
      <c r="ML64" s="387" t="n">
        <v>0.597104728221893</v>
      </c>
      <c r="MM64" s="387" t="n">
        <v>0.594622015953064</v>
      </c>
      <c r="MN64" s="387" t="n">
        <v>0.592130541801453</v>
      </c>
      <c r="MO64" s="387" t="n">
        <v>0.589566886425018</v>
      </c>
      <c r="MP64" s="387" t="n">
        <v>0.587067663669586</v>
      </c>
      <c r="MQ64" s="387" t="n">
        <v>0.584599256515503</v>
      </c>
      <c r="MR64" s="387" t="n">
        <v>0.582079112529755</v>
      </c>
      <c r="MS64" s="387" t="n">
        <v>0.579397439956665</v>
      </c>
      <c r="MT64" s="387" t="n">
        <v>0.576524257659912</v>
      </c>
      <c r="MU64" s="387" t="n">
        <v>0.573805391788483</v>
      </c>
      <c r="MV64" s="387" t="n">
        <v>0.570990681648254</v>
      </c>
      <c r="MW64" s="387" t="n">
        <v>0.567881107330322</v>
      </c>
      <c r="MX64" s="387" t="n">
        <v>0.564574182033539</v>
      </c>
      <c r="MY64" s="387" t="n">
        <v>0.560920357704163</v>
      </c>
      <c r="MZ64" s="387" t="n">
        <v>0.557360887527466</v>
      </c>
      <c r="NA64" s="387" t="n">
        <v>0.553570568561554</v>
      </c>
      <c r="NB64" s="387" t="n">
        <v>0.549672782421112</v>
      </c>
      <c r="NC64" s="387" t="n">
        <v>0.545441150665283</v>
      </c>
      <c r="ND64" s="387" t="n">
        <v>0.541020691394806</v>
      </c>
      <c r="NG64" s="0" t="s">
        <v>889</v>
      </c>
      <c r="NH64" s="387" t="n">
        <v>0.614138007164002</v>
      </c>
      <c r="NI64" s="387" t="n">
        <v>0.615939855575562</v>
      </c>
      <c r="NJ64" s="387" t="n">
        <v>0.617537200450897</v>
      </c>
      <c r="NK64" s="387" t="n">
        <v>0.618797361850739</v>
      </c>
      <c r="NL64" s="387" t="n">
        <v>0.619651138782501</v>
      </c>
      <c r="NM64" s="387" t="n">
        <v>0.620108783245087</v>
      </c>
      <c r="NN64" s="387" t="n">
        <v>0.618571698665619</v>
      </c>
      <c r="NO64" s="387" t="n">
        <v>0.616103887557983</v>
      </c>
      <c r="NP64" s="387" t="n">
        <v>0.613122761249542</v>
      </c>
      <c r="NQ64" s="387" t="n">
        <v>0.610062897205353</v>
      </c>
      <c r="NR64" s="387" t="n">
        <v>0.607141017913818</v>
      </c>
      <c r="NS64" s="387" t="n">
        <v>0.604465186595917</v>
      </c>
      <c r="NT64" s="387" t="n">
        <v>0.602031826972961</v>
      </c>
      <c r="NU64" s="387" t="n">
        <v>0.599855184555054</v>
      </c>
      <c r="NV64" s="387" t="n">
        <v>0.597710609436035</v>
      </c>
      <c r="NW64" s="387" t="n">
        <v>0.595436334609985</v>
      </c>
      <c r="NX64" s="387" t="n">
        <v>0.594071567058563</v>
      </c>
      <c r="NY64" s="387" t="n">
        <v>0.592975854873657</v>
      </c>
      <c r="NZ64" s="387" t="n">
        <v>0.591730058193207</v>
      </c>
      <c r="OA64" s="387" t="n">
        <v>0.590615212917328</v>
      </c>
      <c r="OB64" s="387" t="n">
        <v>0.589365661144257</v>
      </c>
      <c r="OC64" s="387" t="n">
        <v>0.587869703769684</v>
      </c>
      <c r="OD64" s="387" t="n">
        <v>0.586348176002502</v>
      </c>
      <c r="OE64" s="387" t="n">
        <v>0.584770262241364</v>
      </c>
      <c r="OF64" s="387" t="n">
        <v>0.582977056503296</v>
      </c>
      <c r="OG64" s="387" t="n">
        <v>0.581187665462494</v>
      </c>
      <c r="OH64" s="387" t="n">
        <v>0.579400837421417</v>
      </c>
      <c r="OI64" s="387" t="n">
        <v>0.577565729618073</v>
      </c>
      <c r="OJ64" s="387" t="n">
        <v>0.575483798980713</v>
      </c>
      <c r="OK64" s="387" t="n">
        <v>0.573351740837097</v>
      </c>
      <c r="OL64" s="387" t="n">
        <v>0.571069598197937</v>
      </c>
      <c r="OM64" s="387" t="n">
        <v>0.568833112716675</v>
      </c>
      <c r="ON64" s="387" t="n">
        <v>0.566563308238983</v>
      </c>
      <c r="OO64" s="387" t="n">
        <v>0.564139127731323</v>
      </c>
      <c r="OP64" s="387" t="n">
        <v>0.561432838439941</v>
      </c>
      <c r="OQ64" s="387" t="n">
        <v>0.558442831039429</v>
      </c>
      <c r="OT64" s="387" t="n">
        <v>0.60359001159668</v>
      </c>
      <c r="OU64" s="387" t="n">
        <v>0.600660018920898</v>
      </c>
      <c r="OV64" s="387" t="n">
        <v>0.607070007324219</v>
      </c>
      <c r="OW64" s="387" t="n">
        <v>0.616310005187988</v>
      </c>
      <c r="OX64" s="387" t="n">
        <v>0.622939987182617</v>
      </c>
      <c r="OY64" s="387" t="n">
        <v>0.630719985961914</v>
      </c>
      <c r="OZ64" s="387" t="n">
        <v>0.638339996337891</v>
      </c>
      <c r="PA64" s="387" t="n">
        <v>0.655390014648438</v>
      </c>
      <c r="PB64" s="387" t="n">
        <v>0.654970016479492</v>
      </c>
      <c r="PC64" s="387" t="n">
        <v>0.659869995117188</v>
      </c>
      <c r="PD64" s="387" t="n">
        <v>0.671880035400391</v>
      </c>
      <c r="PE64" s="387" t="n">
        <v>0.672699966430664</v>
      </c>
      <c r="PF64" s="387" t="n">
        <v>0.674649963378906</v>
      </c>
      <c r="PG64" s="387" t="n">
        <v>0.678050003051758</v>
      </c>
      <c r="PH64" s="387" t="n">
        <v>0.680690002441406</v>
      </c>
      <c r="PI64" s="387" t="n">
        <v>0.680419998168945</v>
      </c>
      <c r="PJ64" s="387" t="n">
        <v>0.685230026245117</v>
      </c>
      <c r="PK64" s="387" t="n">
        <v>0.689609985351563</v>
      </c>
      <c r="PL64" s="387" t="n">
        <v>0.693130035400391</v>
      </c>
      <c r="PQ64" s="387" t="n">
        <v>0.00509142363443971</v>
      </c>
      <c r="PZ64" s="387" t="n">
        <v>0.444</v>
      </c>
      <c r="QA64" s="387" t="n">
        <v>2017</v>
      </c>
      <c r="QB64" s="0" t="s">
        <v>248</v>
      </c>
      <c r="QD64" s="387" t="n">
        <v>0.003</v>
      </c>
      <c r="QE64" s="387" t="n">
        <v>2017</v>
      </c>
      <c r="QF64" s="0" t="s">
        <v>248</v>
      </c>
      <c r="QH64" s="387" t="n">
        <v>0.007</v>
      </c>
      <c r="QI64" s="387" t="n">
        <v>2017</v>
      </c>
      <c r="QJ64" s="0" t="s">
        <v>248</v>
      </c>
      <c r="QL64" s="387" t="n">
        <v>0.036</v>
      </c>
      <c r="QM64" s="387" t="n">
        <v>2017</v>
      </c>
      <c r="QN64" s="0" t="s">
        <v>248</v>
      </c>
      <c r="QP64" s="387" t="n">
        <v>0.086</v>
      </c>
      <c r="QQ64" s="387" t="n">
        <v>2017</v>
      </c>
      <c r="QR64" s="0" t="s">
        <v>248</v>
      </c>
      <c r="QT64" s="0" t="s">
        <v>104</v>
      </c>
      <c r="QU64" s="387" t="n">
        <v>0.202331006526947</v>
      </c>
      <c r="QV64" s="387" t="n">
        <v>0.21874712407589</v>
      </c>
      <c r="QW64" s="387" t="n">
        <v>0.226780906319618</v>
      </c>
      <c r="QX64" s="387" t="n">
        <v>0.21712352335453</v>
      </c>
      <c r="QY64" s="387" t="n">
        <v>0.218407526612282</v>
      </c>
      <c r="RB64" s="387" t="n">
        <v>0.222862601280212</v>
      </c>
      <c r="RC64" s="387" t="n">
        <v>0.226829886436462</v>
      </c>
      <c r="RD64" s="387" t="n">
        <v>0.229505285620689</v>
      </c>
      <c r="RE64" s="387" t="n">
        <v>0.222596392035484</v>
      </c>
      <c r="RF64" s="387" t="n">
        <v>0.224402472376823</v>
      </c>
      <c r="RG64" s="0" t="s">
        <v>248</v>
      </c>
      <c r="RJ64" s="387" t="n">
        <v>0.0367244221270084</v>
      </c>
      <c r="RK64" s="387" t="n">
        <v>0.0339856706559658</v>
      </c>
      <c r="RL64" s="387" t="n">
        <v>0.0325879827141762</v>
      </c>
      <c r="RM64" s="387" t="n">
        <v>0.0201561246067286</v>
      </c>
      <c r="RN64" s="387" t="n">
        <v>0.0104892207309604</v>
      </c>
      <c r="RO64" s="0" t="s">
        <v>104</v>
      </c>
      <c r="RR64" s="387" t="n">
        <v>0.0367244221270084</v>
      </c>
      <c r="RS64" s="387" t="n">
        <v>0.0339856706559658</v>
      </c>
      <c r="RT64" s="387" t="n">
        <v>0.0325879827141762</v>
      </c>
      <c r="RU64" s="387" t="n">
        <v>0.0201561246067286</v>
      </c>
      <c r="RV64" s="387" t="n">
        <v>0.0104892207309604</v>
      </c>
      <c r="RW64" s="0" t="s">
        <v>248</v>
      </c>
      <c r="SA64" s="387" t="n">
        <v>0.0255711022764444</v>
      </c>
      <c r="SB64" s="387" t="n">
        <v>0.0227598380297422</v>
      </c>
      <c r="SC64" s="387" t="n">
        <v>0.0210464280098677</v>
      </c>
      <c r="SD64" s="387" t="n">
        <v>0.00715185748413205</v>
      </c>
      <c r="SE64" s="387" t="n">
        <v>-0.00134058319963515</v>
      </c>
      <c r="SF64" s="0" t="s">
        <v>104</v>
      </c>
      <c r="SJ64" s="387" t="n">
        <v>0.0255711022764444</v>
      </c>
      <c r="SK64" s="387" t="n">
        <v>0.0227598380297422</v>
      </c>
      <c r="SL64" s="387" t="n">
        <v>0.0210464224219322</v>
      </c>
      <c r="SM64" s="387" t="n">
        <v>0.00715185422450304</v>
      </c>
      <c r="SN64" s="387" t="n">
        <v>-0.00134058354888111</v>
      </c>
      <c r="SO64" s="0" t="s">
        <v>248</v>
      </c>
      <c r="SQ64" s="387" t="n">
        <v>15010</v>
      </c>
      <c r="SR64" s="0" t="s">
        <v>248</v>
      </c>
      <c r="ST64" s="387" t="n">
        <v>13914.4716796875</v>
      </c>
      <c r="SU64" s="0" t="s">
        <v>104</v>
      </c>
      <c r="SW64" s="387" t="n">
        <v>15091.4505062473</v>
      </c>
      <c r="SX64" s="0" t="s">
        <v>248</v>
      </c>
      <c r="TA64" s="387" t="n">
        <v>0.192752435803413</v>
      </c>
      <c r="TB64" s="387" t="n">
        <v>0.20663221180439</v>
      </c>
      <c r="TC64" s="387" t="n">
        <v>0.200184881687164</v>
      </c>
      <c r="TD64" s="387" t="n">
        <v>0.188943013548851</v>
      </c>
      <c r="TE64" s="387" t="n">
        <v>0.179682612419128</v>
      </c>
      <c r="TF64" s="0" t="s">
        <v>104</v>
      </c>
      <c r="TJ64" s="387" t="n">
        <v>0.213284134864807</v>
      </c>
      <c r="TK64" s="387" t="n">
        <v>0.214714974164963</v>
      </c>
      <c r="TL64" s="387" t="n">
        <v>0.202909246087074</v>
      </c>
      <c r="TM64" s="387" t="n">
        <v>0.194415882229805</v>
      </c>
      <c r="TN64" s="387" t="n">
        <v>0.18567755818367</v>
      </c>
      <c r="TO64" s="0" t="s">
        <v>248</v>
      </c>
      <c r="TP64" s="386"/>
      <c r="TQ64" s="386"/>
    </row>
    <row r="65" customFormat="false" ht="15.75" hidden="false" customHeight="false" outlineLevel="0" collapsed="false">
      <c r="A65" s="0" t="s">
        <v>890</v>
      </c>
      <c r="B65" s="18" t="s">
        <v>975</v>
      </c>
      <c r="C65" s="0" t="s">
        <v>976</v>
      </c>
      <c r="D65" s="387" t="n">
        <v>0.0309570077806711</v>
      </c>
      <c r="E65" s="0" t="s">
        <v>102</v>
      </c>
      <c r="F65" s="387" t="n">
        <v>0.0526399724185467</v>
      </c>
      <c r="G65" s="0" t="s">
        <v>316</v>
      </c>
      <c r="H65" s="387" t="n">
        <v>0.0533561035990715</v>
      </c>
      <c r="I65" s="0" t="s">
        <v>317</v>
      </c>
      <c r="J65" s="0" t="s">
        <v>102</v>
      </c>
      <c r="K65" s="387" t="n">
        <v>0.418882250785828</v>
      </c>
      <c r="L65" s="387"/>
      <c r="M65" s="0" t="s">
        <v>885</v>
      </c>
      <c r="N65" s="387"/>
      <c r="O65" s="0" t="s">
        <v>885</v>
      </c>
      <c r="P65" s="387"/>
      <c r="Q65" s="0" t="s">
        <v>885</v>
      </c>
      <c r="R65" s="387" t="n">
        <v>0.522213757038117</v>
      </c>
      <c r="S65" s="0" t="s">
        <v>102</v>
      </c>
      <c r="U65" s="0" t="s">
        <v>316</v>
      </c>
      <c r="V65" s="387" t="n">
        <v>0.567238628864288</v>
      </c>
      <c r="W65" s="387"/>
      <c r="X65" s="0" t="s">
        <v>885</v>
      </c>
      <c r="Y65" s="387"/>
      <c r="Z65" s="0" t="s">
        <v>885</v>
      </c>
      <c r="AA65" s="387" t="n">
        <v>0.639140248298645</v>
      </c>
      <c r="AB65" s="0" t="s">
        <v>316</v>
      </c>
      <c r="AC65" s="387" t="n">
        <v>0.665266156196594</v>
      </c>
      <c r="AD65" s="0" t="s">
        <v>316</v>
      </c>
      <c r="AF65" s="0" t="s">
        <v>317</v>
      </c>
      <c r="AG65" s="387" t="n">
        <v>0.583168685436249</v>
      </c>
      <c r="AH65" s="387"/>
      <c r="AI65" s="0" t="s">
        <v>885</v>
      </c>
      <c r="AJ65" s="387"/>
      <c r="AK65" s="0" t="s">
        <v>885</v>
      </c>
      <c r="AL65" s="387" t="n">
        <v>0.649965167045593</v>
      </c>
      <c r="AM65" s="0" t="s">
        <v>317</v>
      </c>
      <c r="AN65" s="387" t="n">
        <v>0.674470663070679</v>
      </c>
      <c r="AO65" s="0" t="s">
        <v>317</v>
      </c>
      <c r="AP65" s="0"/>
      <c r="AQ65" s="0" t="s">
        <v>102</v>
      </c>
      <c r="AR65" s="387" t="n">
        <v>3.19921135902405</v>
      </c>
      <c r="AS65" s="0" t="s">
        <v>318</v>
      </c>
      <c r="AT65" s="387" t="n">
        <v>3.94098854064941</v>
      </c>
      <c r="AU65" s="0" t="s">
        <v>317</v>
      </c>
      <c r="AV65" s="387" t="n">
        <v>5.00059127807617</v>
      </c>
      <c r="AW65" s="0"/>
      <c r="AX65" s="387" t="n">
        <v>3.44327259063721</v>
      </c>
      <c r="AY65" s="0" t="s">
        <v>104</v>
      </c>
      <c r="AZ65" s="0"/>
      <c r="BA65" s="0" t="s">
        <v>102</v>
      </c>
      <c r="BB65" s="387" t="n">
        <v>0.0123709887266159</v>
      </c>
      <c r="BC65" s="387" t="n">
        <v>0.0112284999340773</v>
      </c>
      <c r="BD65" s="387" t="n">
        <v>0.00978073850274086</v>
      </c>
      <c r="BE65" s="387" t="n">
        <v>0.00947560183703899</v>
      </c>
      <c r="BF65" s="387" t="n">
        <v>0.00686760572716594</v>
      </c>
      <c r="BH65" s="0" t="s">
        <v>318</v>
      </c>
      <c r="BI65" s="387" t="n">
        <v>0.0107278171926737</v>
      </c>
      <c r="BJ65" s="387" t="n">
        <v>0.00895480997860432</v>
      </c>
      <c r="BK65" s="387" t="n">
        <v>0.00868091825395823</v>
      </c>
      <c r="BL65" s="387" t="n">
        <v>0.011634299531579</v>
      </c>
      <c r="BM65" s="387" t="n">
        <v>0.0132498061284423</v>
      </c>
      <c r="BO65" s="0" t="s">
        <v>317</v>
      </c>
      <c r="BP65" s="387" t="n">
        <v>0.0102140679955482</v>
      </c>
      <c r="BQ65" s="387" t="n">
        <v>0.009415821172297</v>
      </c>
      <c r="BR65" s="387" t="n">
        <v>0.0107044782489538</v>
      </c>
      <c r="BS65" s="387" t="n">
        <v>0.0130057791247964</v>
      </c>
      <c r="BT65" s="387" t="n">
        <v>0.0120293740183115</v>
      </c>
      <c r="BV65" s="387" t="n">
        <v>5.51910257339478</v>
      </c>
      <c r="BW65" s="387" t="n">
        <v>6.31350088119507</v>
      </c>
      <c r="BX65" s="387" t="n">
        <v>6.78392553329468</v>
      </c>
      <c r="BY65" s="387" t="n">
        <v>7.067467212677</v>
      </c>
      <c r="BZ65" s="387" t="n">
        <v>7.64342308044434</v>
      </c>
      <c r="CA65" s="0" t="s">
        <v>316</v>
      </c>
      <c r="CC65" s="387" t="n">
        <v>6.00231218338013</v>
      </c>
      <c r="CD65" s="387" t="n">
        <v>6.62651062011719</v>
      </c>
      <c r="CE65" s="387" t="n">
        <v>6.9650502204895</v>
      </c>
      <c r="CF65" s="387" t="n">
        <v>7.38104915618897</v>
      </c>
      <c r="CG65" s="387" t="n">
        <v>8.03698348999023</v>
      </c>
      <c r="CH65" s="0" t="s">
        <v>317</v>
      </c>
      <c r="CK65" s="387" t="n">
        <v>7.80000019073486</v>
      </c>
      <c r="CL65" s="0" t="s">
        <v>887</v>
      </c>
      <c r="CO65" s="0" t="s">
        <v>102</v>
      </c>
      <c r="CP65" s="387" t="n">
        <v>0.0357622019946575</v>
      </c>
      <c r="CQ65" s="387" t="n">
        <v>0.0277665499597788</v>
      </c>
      <c r="CR65" s="387" t="n">
        <v>0.0305051747709513</v>
      </c>
      <c r="CS65" s="387" t="n">
        <v>0.031719196587801</v>
      </c>
      <c r="CT65" s="387" t="n">
        <v>0.0202601924538612</v>
      </c>
      <c r="CV65" s="0" t="s">
        <v>318</v>
      </c>
      <c r="CW65" s="387" t="n">
        <v>0.0220259167253971</v>
      </c>
      <c r="CX65" s="387" t="n">
        <v>0.0281856972724199</v>
      </c>
      <c r="CY65" s="387" t="n">
        <v>0.0238052047789097</v>
      </c>
      <c r="CZ65" s="387" t="n">
        <v>0.0129693485796452</v>
      </c>
      <c r="DA65" s="387" t="n">
        <v>0.0124373622238636</v>
      </c>
      <c r="DC65" s="0" t="s">
        <v>317</v>
      </c>
      <c r="DD65" s="387" t="n">
        <v>0.0184629950672388</v>
      </c>
      <c r="DE65" s="387" t="n">
        <v>0.0233128108084202</v>
      </c>
      <c r="DF65" s="387" t="n">
        <v>0.0148648750036955</v>
      </c>
      <c r="DG65" s="387" t="n">
        <v>0.00808607507497072</v>
      </c>
      <c r="DH65" s="387" t="n">
        <v>0.00909775402396917</v>
      </c>
      <c r="DL65" s="387" t="n">
        <v>0.756129989624023</v>
      </c>
      <c r="DM65" s="0" t="s">
        <v>888</v>
      </c>
      <c r="DP65" s="387" t="n">
        <v>0.823619995117188</v>
      </c>
      <c r="DQ65" s="0" t="s">
        <v>888</v>
      </c>
      <c r="DT65" s="387" t="n">
        <v>0.684550018310547</v>
      </c>
      <c r="DU65" s="0" t="s">
        <v>888</v>
      </c>
      <c r="DW65" s="387" t="n">
        <v>0.0346391722559929</v>
      </c>
      <c r="DX65" s="387" t="n">
        <v>0.0385050252079964</v>
      </c>
      <c r="DY65" s="387" t="n">
        <v>0.0196722913533449</v>
      </c>
      <c r="DZ65" s="387" t="n">
        <v>0.0152590628713369</v>
      </c>
      <c r="EA65" s="387" t="n">
        <v>0.0107104247435927</v>
      </c>
      <c r="EB65" s="0" t="s">
        <v>104</v>
      </c>
      <c r="ED65" s="387" t="n">
        <v>0.0344723463058472</v>
      </c>
      <c r="EE65" s="387" t="n">
        <v>0.0382827557623386</v>
      </c>
      <c r="EF65" s="387" t="n">
        <v>0.01933897100389</v>
      </c>
      <c r="EG65" s="387" t="n">
        <v>0.014607354067266</v>
      </c>
      <c r="EH65" s="387" t="n">
        <v>0.00985403545200825</v>
      </c>
      <c r="EI65" s="0" t="s">
        <v>248</v>
      </c>
      <c r="EK65" s="387" t="n">
        <v>0.147401317954063</v>
      </c>
      <c r="EL65" s="0" t="s">
        <v>248</v>
      </c>
      <c r="EO65" s="387" t="n">
        <v>0.0306751802563667</v>
      </c>
      <c r="EP65" s="387" t="n">
        <v>0.0291880890727043</v>
      </c>
      <c r="EQ65" s="387" t="n">
        <v>0.0240158122032881</v>
      </c>
      <c r="ER65" s="387" t="n">
        <v>0.0157544407993555</v>
      </c>
      <c r="ES65" s="387" t="n">
        <v>0.0108635844662786</v>
      </c>
      <c r="ET65" s="0" t="s">
        <v>248</v>
      </c>
      <c r="FE65" s="387" t="n">
        <v>1262645000</v>
      </c>
      <c r="FF65" s="387" t="n">
        <v>1271850000</v>
      </c>
      <c r="FG65" s="387" t="n">
        <v>1280400000</v>
      </c>
      <c r="FH65" s="387" t="n">
        <v>1288400000</v>
      </c>
      <c r="FI65" s="387" t="n">
        <v>1296075000</v>
      </c>
      <c r="FJ65" s="387" t="n">
        <v>1303720000</v>
      </c>
      <c r="FK65" s="387" t="n">
        <v>1311020000</v>
      </c>
      <c r="FL65" s="387" t="n">
        <v>1317885000</v>
      </c>
      <c r="FM65" s="387" t="n">
        <v>1324655000</v>
      </c>
      <c r="FN65" s="387" t="n">
        <v>1331260000</v>
      </c>
      <c r="FO65" s="387" t="n">
        <v>1337705000</v>
      </c>
      <c r="FP65" s="387" t="n">
        <v>1344130000</v>
      </c>
      <c r="FQ65" s="387" t="n">
        <v>1350695000</v>
      </c>
      <c r="FR65" s="387" t="n">
        <v>1357380000</v>
      </c>
      <c r="FS65" s="387" t="n">
        <v>1364270000</v>
      </c>
      <c r="FT65" s="387" t="n">
        <v>1371220000</v>
      </c>
      <c r="FU65" s="387" t="n">
        <v>1378665000</v>
      </c>
      <c r="FV65" s="387" t="n">
        <v>1386395000</v>
      </c>
      <c r="FW65" s="387" t="n">
        <v>1392730000</v>
      </c>
      <c r="FX65" s="387" t="n">
        <v>1397715000</v>
      </c>
      <c r="FY65" s="387" t="n">
        <v>1402667000</v>
      </c>
      <c r="FZ65" s="387" t="n">
        <v>1407121000</v>
      </c>
      <c r="GA65" s="387" t="n">
        <v>1411033000</v>
      </c>
      <c r="GB65" s="387" t="n">
        <v>1414411000</v>
      </c>
      <c r="GC65" s="387" t="n">
        <v>1417282000</v>
      </c>
      <c r="GD65" s="387" t="n">
        <v>1419677000</v>
      </c>
      <c r="GE65" s="387" t="n">
        <v>1421624000</v>
      </c>
      <c r="GF65" s="387" t="n">
        <v>1423147000</v>
      </c>
      <c r="GG65" s="387" t="n">
        <v>1424258000</v>
      </c>
      <c r="GH65" s="387" t="n">
        <v>1424957000</v>
      </c>
      <c r="GI65" s="387" t="n">
        <v>1425238000</v>
      </c>
      <c r="GJ65" s="387" t="n">
        <v>1425092000</v>
      </c>
      <c r="GK65" s="387" t="n">
        <v>1424518000</v>
      </c>
      <c r="GL65" s="387" t="n">
        <v>1423531000</v>
      </c>
      <c r="GM65" s="387" t="n">
        <v>1422164000</v>
      </c>
      <c r="GN65" s="387" t="n">
        <v>1420455000</v>
      </c>
      <c r="GO65" s="387" t="n">
        <v>1418443000</v>
      </c>
      <c r="GP65" s="387" t="n">
        <v>1416151000</v>
      </c>
      <c r="GQ65" s="387" t="n">
        <v>1413591000</v>
      </c>
      <c r="GR65" s="387" t="n">
        <v>1410762000</v>
      </c>
      <c r="GS65" s="387" t="n">
        <v>1407653000</v>
      </c>
      <c r="GT65" s="387" t="n">
        <v>1404252000</v>
      </c>
      <c r="GU65" s="387" t="n">
        <v>1400551000</v>
      </c>
      <c r="GV65" s="387" t="n">
        <v>1396538000</v>
      </c>
      <c r="GW65" s="387" t="n">
        <v>1392194000</v>
      </c>
      <c r="GX65" s="387" t="n">
        <v>1387500000</v>
      </c>
      <c r="GY65" s="387" t="n">
        <v>1382445000</v>
      </c>
      <c r="GZ65" s="387" t="n">
        <v>1377031000</v>
      </c>
      <c r="HA65" s="387" t="n">
        <v>1371274000</v>
      </c>
      <c r="HB65" s="387" t="n">
        <v>1365204000</v>
      </c>
      <c r="HC65" s="387" t="n">
        <v>1358641000</v>
      </c>
      <c r="HG65" s="387" t="n">
        <v>0.00541478535160422</v>
      </c>
      <c r="HH65" s="387" t="n">
        <v>0.00559121323749423</v>
      </c>
      <c r="HI65" s="387" t="n">
        <v>0.00455899676308036</v>
      </c>
      <c r="HJ65" s="387" t="n">
        <v>0.00357291055843234</v>
      </c>
      <c r="HK65" s="387" t="n">
        <v>0.00353666394948959</v>
      </c>
      <c r="HL65" s="387" t="n">
        <v>0.00317034870386124</v>
      </c>
      <c r="HM65" s="387" t="n">
        <v>0.00277628726325929</v>
      </c>
      <c r="HN65" s="387" t="n">
        <v>0.00239112973213196</v>
      </c>
      <c r="HO65" s="387" t="n">
        <v>0.00202776282094419</v>
      </c>
      <c r="HP65" s="387" t="n">
        <v>0.00168842799030244</v>
      </c>
      <c r="HQ65" s="387" t="n">
        <v>0.00137049914337695</v>
      </c>
      <c r="HR65" s="387" t="n">
        <v>0.00107073655817658</v>
      </c>
      <c r="HS65" s="387" t="n">
        <v>0.000780359725467861</v>
      </c>
      <c r="HT65" s="387" t="n">
        <v>0.000490661477670074</v>
      </c>
      <c r="HU65" s="387" t="n">
        <v>0.000197179499082267</v>
      </c>
      <c r="HV65" s="387" t="n">
        <v>-0.000102444275398739</v>
      </c>
      <c r="HW65" s="387" t="n">
        <v>-0.000402862147893757</v>
      </c>
      <c r="HX65" s="387" t="n">
        <v>-0.000693106092512608</v>
      </c>
      <c r="HY65" s="387" t="n">
        <v>-0.000960749574005604</v>
      </c>
      <c r="HZ65" s="387" t="n">
        <v>-0.00120241241529584</v>
      </c>
      <c r="IA65" s="387" t="n">
        <v>-0.00141745165456086</v>
      </c>
      <c r="IB65" s="387" t="n">
        <v>-0.00161716318689287</v>
      </c>
      <c r="IC65" s="387" t="n">
        <v>-0.00180935277603567</v>
      </c>
      <c r="ID65" s="387" t="n">
        <v>-0.00200329138897359</v>
      </c>
      <c r="IE65" s="387" t="n">
        <v>-0.00220620539039373</v>
      </c>
      <c r="IF65" s="387" t="n">
        <v>-0.00241900188848376</v>
      </c>
      <c r="IG65" s="387" t="n">
        <v>-0.00263904617168009</v>
      </c>
      <c r="IH65" s="387" t="n">
        <v>-0.00286941369995475</v>
      </c>
      <c r="II65" s="387" t="n">
        <v>-0.00311539694666863</v>
      </c>
      <c r="IJ65" s="387" t="n">
        <v>-0.00337735330685973</v>
      </c>
      <c r="IK65" s="387" t="n">
        <v>-0.00364989601075649</v>
      </c>
      <c r="IL65" s="387" t="n">
        <v>-0.00392393860965967</v>
      </c>
      <c r="IM65" s="387" t="n">
        <v>-0.00418949732556939</v>
      </c>
      <c r="IN65" s="387" t="n">
        <v>-0.00443636672571302</v>
      </c>
      <c r="IO65" s="387" t="n">
        <v>-0.00481893261894584</v>
      </c>
      <c r="IP65" s="0" t="s">
        <v>889</v>
      </c>
      <c r="IU65" s="0" t="s">
        <v>889</v>
      </c>
      <c r="IV65" s="387" t="n">
        <v>0.513565128422258</v>
      </c>
      <c r="IW65" s="387" t="n">
        <v>0.513456203957543</v>
      </c>
      <c r="IX65" s="387" t="n">
        <v>0.513336518187138</v>
      </c>
      <c r="IY65" s="387" t="n">
        <v>0.513206260427305</v>
      </c>
      <c r="IZ65" s="387" t="n">
        <v>0.513065020270854</v>
      </c>
      <c r="JA65" s="387" t="n">
        <v>0.512912628371551</v>
      </c>
      <c r="JB65" s="387" t="n">
        <v>0.51274996794074</v>
      </c>
      <c r="JC65" s="387" t="n">
        <v>0.512578060533116</v>
      </c>
      <c r="JD65" s="387" t="n">
        <v>0.512397029766957</v>
      </c>
      <c r="JE65" s="387" t="n">
        <v>0.512206876241311</v>
      </c>
      <c r="JF65" s="387" t="n">
        <v>0.512007916152485</v>
      </c>
      <c r="JG65" s="387" t="n">
        <v>0.511801180020097</v>
      </c>
      <c r="JH65" s="387" t="n">
        <v>0.511587917889357</v>
      </c>
      <c r="JI65" s="387" t="n">
        <v>0.511369023371559</v>
      </c>
      <c r="JJ65" s="387" t="n">
        <v>0.511145486416076</v>
      </c>
      <c r="JK65" s="387" t="n">
        <v>0.510918634580907</v>
      </c>
      <c r="JL65" s="387" t="n">
        <v>0.510689268585374</v>
      </c>
      <c r="JM65" s="387" t="n">
        <v>0.510459355102451</v>
      </c>
      <c r="JN65" s="387" t="n">
        <v>0.510232812435456</v>
      </c>
      <c r="JO65" s="387" t="n">
        <v>0.510014484283866</v>
      </c>
      <c r="JP65" s="387" t="n">
        <v>0.509808207135223</v>
      </c>
      <c r="JQ65" s="387" t="n">
        <v>0.509616185213748</v>
      </c>
      <c r="JR65" s="387" t="n">
        <v>0.50943906055167</v>
      </c>
      <c r="JS65" s="387" t="n">
        <v>0.509277179763472</v>
      </c>
      <c r="JT65" s="387" t="n">
        <v>0.509130198095542</v>
      </c>
      <c r="JU65" s="387" t="n">
        <v>0.508998105092849</v>
      </c>
      <c r="JV65" s="387" t="n">
        <v>0.50888163410807</v>
      </c>
      <c r="JW65" s="387" t="n">
        <v>0.508782131391234</v>
      </c>
      <c r="JX65" s="387" t="n">
        <v>0.508700846957846</v>
      </c>
      <c r="JY65" s="387" t="n">
        <v>0.508639167560505</v>
      </c>
      <c r="JZ65" s="387" t="n">
        <v>0.508598192272536</v>
      </c>
      <c r="KA65" s="387" t="n">
        <v>0.508578313731294</v>
      </c>
      <c r="KB65" s="387" t="n">
        <v>0.508579646669636</v>
      </c>
      <c r="KC65" s="387" t="n">
        <v>0.508602559565222</v>
      </c>
      <c r="KD65" s="387" t="n">
        <v>0.508647324825273</v>
      </c>
      <c r="KE65" s="387" t="n">
        <v>0.508713931456871</v>
      </c>
      <c r="KH65" s="0" t="s">
        <v>889</v>
      </c>
      <c r="KI65" s="387" t="n">
        <v>0.72614336013794</v>
      </c>
      <c r="KJ65" s="387" t="n">
        <v>0.722027540206909</v>
      </c>
      <c r="KK65" s="387" t="n">
        <v>0.717175185680389</v>
      </c>
      <c r="KL65" s="387" t="n">
        <v>0.712021112442017</v>
      </c>
      <c r="KM65" s="387" t="n">
        <v>0.707233011722565</v>
      </c>
      <c r="KN65" s="387" t="n">
        <v>0.703198969364166</v>
      </c>
      <c r="KO65" s="387" t="n">
        <v>0.699913501739502</v>
      </c>
      <c r="KP65" s="387" t="n">
        <v>0.697342276573181</v>
      </c>
      <c r="KQ65" s="387" t="n">
        <v>0.695192575454712</v>
      </c>
      <c r="KR65" s="387" t="n">
        <v>0.693005323410034</v>
      </c>
      <c r="KS65" s="387" t="n">
        <v>0.690475344657898</v>
      </c>
      <c r="KT65" s="387" t="n">
        <v>0.687837302684784</v>
      </c>
      <c r="KU65" s="387" t="n">
        <v>0.684955954551697</v>
      </c>
      <c r="KV65" s="387" t="n">
        <v>0.681733906269074</v>
      </c>
      <c r="KW65" s="387" t="n">
        <v>0.678016245365143</v>
      </c>
      <c r="KX65" s="387" t="n">
        <v>0.673681855201721</v>
      </c>
      <c r="KY65" s="387" t="n">
        <v>0.668681740760803</v>
      </c>
      <c r="KZ65" s="387" t="n">
        <v>0.663234889507294</v>
      </c>
      <c r="LA65" s="387" t="n">
        <v>0.657454609870911</v>
      </c>
      <c r="LB65" s="387" t="n">
        <v>0.651538074016571</v>
      </c>
      <c r="LC65" s="387" t="n">
        <v>0.645637512207031</v>
      </c>
      <c r="LD65" s="387" t="n">
        <v>0.639883995056152</v>
      </c>
      <c r="LE65" s="387" t="n">
        <v>0.634222626686096</v>
      </c>
      <c r="LF65" s="387" t="n">
        <v>0.628831088542938</v>
      </c>
      <c r="LG65" s="387" t="n">
        <v>0.624022364616394</v>
      </c>
      <c r="LH65" s="387" t="n">
        <v>0.619980931282044</v>
      </c>
      <c r="LI65" s="387" t="n">
        <v>0.616882145404816</v>
      </c>
      <c r="LJ65" s="387" t="n">
        <v>0.614567399024963</v>
      </c>
      <c r="LK65" s="387" t="n">
        <v>0.612775325775147</v>
      </c>
      <c r="LL65" s="387" t="n">
        <v>0.611143290996552</v>
      </c>
      <c r="LM65" s="387" t="n">
        <v>0.60940682888031</v>
      </c>
      <c r="LN65" s="387" t="n">
        <v>0.607694327831268</v>
      </c>
      <c r="LO65" s="387" t="n">
        <v>0.606175184249878</v>
      </c>
      <c r="LP65" s="387" t="n">
        <v>0.604419708251953</v>
      </c>
      <c r="LQ65" s="387" t="n">
        <v>0.601765751838684</v>
      </c>
      <c r="LR65" s="387" t="n">
        <v>0.597815036773682</v>
      </c>
      <c r="LT65" s="0" t="s">
        <v>889</v>
      </c>
      <c r="LU65" s="387" t="n">
        <v>0.669220805168152</v>
      </c>
      <c r="LV65" s="387" t="n">
        <v>0.664858996868134</v>
      </c>
      <c r="LW65" s="387" t="n">
        <v>0.660993874073029</v>
      </c>
      <c r="LX65" s="387" t="n">
        <v>0.657354295253754</v>
      </c>
      <c r="LY65" s="387" t="n">
        <v>0.653546273708344</v>
      </c>
      <c r="LZ65" s="387" t="n">
        <v>0.649344444274902</v>
      </c>
      <c r="MA65" s="387" t="n">
        <v>0.645144939422607</v>
      </c>
      <c r="MB65" s="387" t="n">
        <v>0.640749037265778</v>
      </c>
      <c r="MC65" s="387" t="n">
        <v>0.636067569255829</v>
      </c>
      <c r="MD65" s="387" t="n">
        <v>0.630954205989838</v>
      </c>
      <c r="ME65" s="387" t="n">
        <v>0.625319004058838</v>
      </c>
      <c r="MF65" s="387" t="n">
        <v>0.619580149650574</v>
      </c>
      <c r="MG65" s="387" t="n">
        <v>0.613328814506531</v>
      </c>
      <c r="MH65" s="387" t="n">
        <v>0.60680091381073</v>
      </c>
      <c r="MI65" s="387" t="n">
        <v>0.60032057762146</v>
      </c>
      <c r="MJ65" s="387" t="n">
        <v>0.594081163406372</v>
      </c>
      <c r="MK65" s="387" t="n">
        <v>0.588237106800079</v>
      </c>
      <c r="ML65" s="387" t="n">
        <v>0.58265745639801</v>
      </c>
      <c r="MM65" s="387" t="n">
        <v>0.577461242675781</v>
      </c>
      <c r="MN65" s="387" t="n">
        <v>0.572837591171265</v>
      </c>
      <c r="MO65" s="387" t="n">
        <v>0.568893074989319</v>
      </c>
      <c r="MP65" s="387" t="n">
        <v>0.565934598445892</v>
      </c>
      <c r="MQ65" s="387" t="n">
        <v>0.563688516616821</v>
      </c>
      <c r="MR65" s="387" t="n">
        <v>0.561869740486145</v>
      </c>
      <c r="MS65" s="387" t="n">
        <v>0.560090959072113</v>
      </c>
      <c r="MT65" s="387" t="n">
        <v>0.55807501077652</v>
      </c>
      <c r="MU65" s="387" t="n">
        <v>0.556244194507599</v>
      </c>
      <c r="MV65" s="387" t="n">
        <v>0.55438107252121</v>
      </c>
      <c r="MW65" s="387" t="n">
        <v>0.552092373371124</v>
      </c>
      <c r="MX65" s="387" t="n">
        <v>0.548817217350006</v>
      </c>
      <c r="MY65" s="387" t="n">
        <v>0.544249355792999</v>
      </c>
      <c r="MZ65" s="387" t="n">
        <v>0.538665175437927</v>
      </c>
      <c r="NA65" s="387" t="n">
        <v>0.531829714775085</v>
      </c>
      <c r="NB65" s="387" t="n">
        <v>0.524479448795319</v>
      </c>
      <c r="NC65" s="387" t="n">
        <v>0.517755568027496</v>
      </c>
      <c r="ND65" s="387" t="n">
        <v>0.512352406978607</v>
      </c>
      <c r="NG65" s="0" t="s">
        <v>889</v>
      </c>
      <c r="NH65" s="387" t="n">
        <v>0.663822829723358</v>
      </c>
      <c r="NI65" s="387" t="n">
        <v>0.661019265651703</v>
      </c>
      <c r="NJ65" s="387" t="n">
        <v>0.657415390014648</v>
      </c>
      <c r="NK65" s="387" t="n">
        <v>0.653384447097778</v>
      </c>
      <c r="NL65" s="387" t="n">
        <v>0.649468660354614</v>
      </c>
      <c r="NM65" s="387" t="n">
        <v>0.645990073680878</v>
      </c>
      <c r="NN65" s="387" t="n">
        <v>0.64296817779541</v>
      </c>
      <c r="NO65" s="387" t="n">
        <v>0.640431523323059</v>
      </c>
      <c r="NP65" s="387" t="n">
        <v>0.638136327266693</v>
      </c>
      <c r="NQ65" s="387" t="n">
        <v>0.635700583457947</v>
      </c>
      <c r="NR65" s="387" t="n">
        <v>0.632883369922638</v>
      </c>
      <c r="NS65" s="387" t="n">
        <v>0.62988668680191</v>
      </c>
      <c r="NT65" s="387" t="n">
        <v>0.62663871049881</v>
      </c>
      <c r="NU65" s="387" t="n">
        <v>0.623090744018555</v>
      </c>
      <c r="NV65" s="387" t="n">
        <v>0.61914849281311</v>
      </c>
      <c r="NW65" s="387" t="n">
        <v>0.614739418029785</v>
      </c>
      <c r="NX65" s="387" t="n">
        <v>0.609794318675995</v>
      </c>
      <c r="NY65" s="387" t="n">
        <v>0.604562401771545</v>
      </c>
      <c r="NZ65" s="387" t="n">
        <v>0.599159419536591</v>
      </c>
      <c r="OA65" s="387" t="n">
        <v>0.593780338764191</v>
      </c>
      <c r="OB65" s="387" t="n">
        <v>0.588568449020386</v>
      </c>
      <c r="OC65" s="387" t="n">
        <v>0.583615958690643</v>
      </c>
      <c r="OD65" s="387" t="n">
        <v>0.578907191753388</v>
      </c>
      <c r="OE65" s="387" t="n">
        <v>0.574550211429596</v>
      </c>
      <c r="OF65" s="387" t="n">
        <v>0.570752561092377</v>
      </c>
      <c r="OG65" s="387" t="n">
        <v>0.567629933357239</v>
      </c>
      <c r="OH65" s="387" t="n">
        <v>0.565322279930115</v>
      </c>
      <c r="OI65" s="387" t="n">
        <v>0.563693821430206</v>
      </c>
      <c r="OJ65" s="387" t="n">
        <v>0.562481641769409</v>
      </c>
      <c r="OK65" s="387" t="n">
        <v>0.561339855194092</v>
      </c>
      <c r="OL65" s="387" t="n">
        <v>0.560013711452484</v>
      </c>
      <c r="OM65" s="387" t="n">
        <v>0.55860447883606</v>
      </c>
      <c r="ON65" s="387" t="n">
        <v>0.557288110256195</v>
      </c>
      <c r="OO65" s="387" t="n">
        <v>0.555650413036346</v>
      </c>
      <c r="OP65" s="387" t="n">
        <v>0.553060948848724</v>
      </c>
      <c r="OQ65" s="387" t="n">
        <v>0.549144327640533</v>
      </c>
      <c r="OT65" s="387" t="n">
        <v>0.818949966430664</v>
      </c>
      <c r="OU65" s="387" t="n">
        <v>0.810960006713867</v>
      </c>
      <c r="OV65" s="387" t="n">
        <v>0.802460021972656</v>
      </c>
      <c r="OW65" s="387" t="n">
        <v>0.794520034790039</v>
      </c>
      <c r="OX65" s="387" t="n">
        <v>0.787829971313477</v>
      </c>
      <c r="OY65" s="387" t="n">
        <v>0.782429962158203</v>
      </c>
      <c r="OZ65" s="387" t="n">
        <v>0.778410034179688</v>
      </c>
      <c r="PA65" s="387" t="n">
        <v>0.775210037231445</v>
      </c>
      <c r="PB65" s="387" t="n">
        <v>0.771890029907227</v>
      </c>
      <c r="PC65" s="387" t="n">
        <v>0.767870025634766</v>
      </c>
      <c r="PD65" s="387" t="n">
        <v>0.766490020751953</v>
      </c>
      <c r="PE65" s="387" t="n">
        <v>0.765059967041016</v>
      </c>
      <c r="PF65" s="387" t="n">
        <v>0.763470001220703</v>
      </c>
      <c r="PG65" s="387" t="n">
        <v>0.762020034790039</v>
      </c>
      <c r="PH65" s="387" t="n">
        <v>0.760859985351563</v>
      </c>
      <c r="PI65" s="387" t="n">
        <v>0.759889984130859</v>
      </c>
      <c r="PJ65" s="387" t="n">
        <v>0.758880004882813</v>
      </c>
      <c r="PK65" s="387" t="n">
        <v>0.757620010375977</v>
      </c>
      <c r="PL65" s="387" t="n">
        <v>0.756129989624023</v>
      </c>
      <c r="PQ65" s="387" t="n">
        <v>-0.00196864898316562</v>
      </c>
      <c r="PZ65" s="387" t="n">
        <v>0.385</v>
      </c>
      <c r="QA65" s="387" t="n">
        <v>2016</v>
      </c>
      <c r="QB65" s="0" t="s">
        <v>248</v>
      </c>
      <c r="QD65" s="387" t="n">
        <v>0.005</v>
      </c>
      <c r="QE65" s="387" t="n">
        <v>2016</v>
      </c>
      <c r="QF65" s="0" t="s">
        <v>248</v>
      </c>
      <c r="QH65" s="387" t="n">
        <v>0.054</v>
      </c>
      <c r="QI65" s="387" t="n">
        <v>2016</v>
      </c>
      <c r="QJ65" s="0" t="s">
        <v>248</v>
      </c>
      <c r="QL65" s="387" t="n">
        <v>0.24</v>
      </c>
      <c r="QM65" s="387" t="n">
        <v>2016</v>
      </c>
      <c r="QN65" s="0" t="s">
        <v>248</v>
      </c>
      <c r="QP65" s="387" t="n">
        <v>0.006</v>
      </c>
      <c r="QQ65" s="387" t="n">
        <v>2019</v>
      </c>
      <c r="QR65" s="0" t="s">
        <v>248</v>
      </c>
      <c r="QT65" s="0" t="s">
        <v>104</v>
      </c>
      <c r="QU65" s="387" t="n">
        <v>0.400135159492493</v>
      </c>
      <c r="QV65" s="387" t="n">
        <v>0.418014854192734</v>
      </c>
      <c r="QW65" s="387" t="n">
        <v>0.433373749256134</v>
      </c>
      <c r="QX65" s="387" t="n">
        <v>0.429799944162369</v>
      </c>
      <c r="QY65" s="387" t="n">
        <v>0.416709423065186</v>
      </c>
      <c r="RB65" s="387" t="n">
        <v>0.404575198888779</v>
      </c>
      <c r="RC65" s="387" t="n">
        <v>0.42018249630928</v>
      </c>
      <c r="RD65" s="387" t="n">
        <v>0.431357204914093</v>
      </c>
      <c r="RE65" s="387" t="n">
        <v>0.421883702278137</v>
      </c>
      <c r="RF65" s="387" t="n">
        <v>0.42590942978859</v>
      </c>
      <c r="RG65" s="0" t="s">
        <v>248</v>
      </c>
      <c r="RJ65" s="387" t="n">
        <v>0.0858316645026207</v>
      </c>
      <c r="RK65" s="387" t="n">
        <v>0.0850465372204781</v>
      </c>
      <c r="RL65" s="387" t="n">
        <v>0.0732989609241486</v>
      </c>
      <c r="RM65" s="387" t="n">
        <v>0.0639525875449181</v>
      </c>
      <c r="RN65" s="387" t="n">
        <v>0.0588064379990101</v>
      </c>
      <c r="RO65" s="0" t="s">
        <v>104</v>
      </c>
      <c r="RR65" s="387" t="n">
        <v>0.0862055793404579</v>
      </c>
      <c r="RS65" s="387" t="n">
        <v>0.0855437815189362</v>
      </c>
      <c r="RT65" s="387" t="n">
        <v>0.0740493163466454</v>
      </c>
      <c r="RU65" s="387" t="n">
        <v>0.0652157366275787</v>
      </c>
      <c r="RV65" s="387" t="n">
        <v>0.0593072213232517</v>
      </c>
      <c r="RW65" s="0" t="s">
        <v>248</v>
      </c>
      <c r="SA65" s="387" t="n">
        <v>0.0804402157664299</v>
      </c>
      <c r="SB65" s="387" t="n">
        <v>0.0801253542304039</v>
      </c>
      <c r="SC65" s="387" t="n">
        <v>0.0685957297682762</v>
      </c>
      <c r="SD65" s="387" t="n">
        <v>0.0594448521733284</v>
      </c>
      <c r="SE65" s="387" t="n">
        <v>0.0557861849665642</v>
      </c>
      <c r="SF65" s="0" t="s">
        <v>104</v>
      </c>
      <c r="SJ65" s="387" t="n">
        <v>0.080730102956295</v>
      </c>
      <c r="SK65" s="387" t="n">
        <v>0.0805105641484261</v>
      </c>
      <c r="SL65" s="387" t="n">
        <v>0.0691780298948288</v>
      </c>
      <c r="SM65" s="387" t="n">
        <v>0.0603718832135201</v>
      </c>
      <c r="SN65" s="387" t="n">
        <v>0.0557343102991581</v>
      </c>
      <c r="SO65" s="0" t="s">
        <v>248</v>
      </c>
      <c r="SQ65" s="387" t="n">
        <v>10410</v>
      </c>
      <c r="SR65" s="0" t="s">
        <v>248</v>
      </c>
      <c r="ST65" s="387" t="n">
        <v>10167.7294921875</v>
      </c>
      <c r="SU65" s="0" t="s">
        <v>104</v>
      </c>
      <c r="SW65" s="387" t="n">
        <v>8254.53281743983</v>
      </c>
      <c r="SX65" s="0" t="s">
        <v>248</v>
      </c>
      <c r="TA65" s="387" t="n">
        <v>0.434774339199066</v>
      </c>
      <c r="TB65" s="387" t="n">
        <v>0.45651987195015</v>
      </c>
      <c r="TC65" s="387" t="n">
        <v>0.453046023845673</v>
      </c>
      <c r="TD65" s="387" t="n">
        <v>0.44505900144577</v>
      </c>
      <c r="TE65" s="387" t="n">
        <v>0.42741984128952</v>
      </c>
      <c r="TF65" s="0" t="s">
        <v>104</v>
      </c>
      <c r="TJ65" s="387" t="n">
        <v>0.439047545194626</v>
      </c>
      <c r="TK65" s="387" t="n">
        <v>0.458465248346329</v>
      </c>
      <c r="TL65" s="387" t="n">
        <v>0.450696170330048</v>
      </c>
      <c r="TM65" s="387" t="n">
        <v>0.436491072177887</v>
      </c>
      <c r="TN65" s="387" t="n">
        <v>0.435763478279114</v>
      </c>
      <c r="TO65" s="0" t="s">
        <v>248</v>
      </c>
      <c r="TP65" s="386"/>
      <c r="TQ65" s="386"/>
    </row>
    <row r="66" customFormat="false" ht="15.75" hidden="false" customHeight="false" outlineLevel="0" collapsed="false">
      <c r="A66" s="0" t="s">
        <v>890</v>
      </c>
      <c r="B66" s="18" t="s">
        <v>977</v>
      </c>
      <c r="C66" s="0" t="s">
        <v>978</v>
      </c>
      <c r="D66" s="387" t="n">
        <v>0.0342260338366032</v>
      </c>
      <c r="E66" s="0" t="s">
        <v>102</v>
      </c>
      <c r="F66" s="387" t="n">
        <v>0.0409726835787296</v>
      </c>
      <c r="G66" s="0" t="s">
        <v>316</v>
      </c>
      <c r="H66" s="387" t="n">
        <v>0.0432209447026253</v>
      </c>
      <c r="I66" s="0" t="s">
        <v>317</v>
      </c>
      <c r="J66" s="0" t="s">
        <v>102</v>
      </c>
      <c r="K66" s="387" t="n">
        <v>0.475031167268753</v>
      </c>
      <c r="L66" s="387" t="n">
        <v>0.604442417621613</v>
      </c>
      <c r="M66" s="0" t="s">
        <v>102</v>
      </c>
      <c r="N66" s="387" t="n">
        <v>0.475031167268753</v>
      </c>
      <c r="O66" s="0" t="s">
        <v>102</v>
      </c>
      <c r="P66" s="387" t="n">
        <v>0.772498309612274</v>
      </c>
      <c r="Q66" s="0" t="s">
        <v>102</v>
      </c>
      <c r="R66" s="387" t="n">
        <v>0.429141819477081</v>
      </c>
      <c r="S66" s="0" t="s">
        <v>102</v>
      </c>
      <c r="U66" s="0" t="s">
        <v>316</v>
      </c>
      <c r="V66" s="387" t="n">
        <v>0.621109902858734</v>
      </c>
      <c r="W66" s="387" t="n">
        <v>0.709676265716553</v>
      </c>
      <c r="X66" s="0" t="s">
        <v>316</v>
      </c>
      <c r="Y66" s="387" t="n">
        <v>0.621109902858734</v>
      </c>
      <c r="Z66" s="0" t="s">
        <v>316</v>
      </c>
      <c r="AA66" s="387"/>
      <c r="AB66" s="0" t="s">
        <v>885</v>
      </c>
      <c r="AC66" s="387" t="n">
        <v>0.536911845207214</v>
      </c>
      <c r="AD66" s="0" t="s">
        <v>316</v>
      </c>
      <c r="AF66" s="0" t="s">
        <v>317</v>
      </c>
      <c r="AG66" s="387" t="n">
        <v>0.492340117692947</v>
      </c>
      <c r="AH66" s="387" t="n">
        <v>0.609769344329834</v>
      </c>
      <c r="AI66" s="0" t="s">
        <v>317</v>
      </c>
      <c r="AJ66" s="387" t="n">
        <v>0.492340117692947</v>
      </c>
      <c r="AK66" s="0" t="s">
        <v>317</v>
      </c>
      <c r="AL66" s="387" t="n">
        <v>0.771541476249695</v>
      </c>
      <c r="AM66" s="0" t="s">
        <v>317</v>
      </c>
      <c r="AN66" s="387" t="n">
        <v>0.451168745756149</v>
      </c>
      <c r="AO66" s="0" t="s">
        <v>317</v>
      </c>
      <c r="AP66" s="0"/>
      <c r="AQ66" s="0" t="s">
        <v>102</v>
      </c>
      <c r="AR66" s="387" t="n">
        <v>3.33145308494568</v>
      </c>
      <c r="AS66" s="0" t="s">
        <v>318</v>
      </c>
      <c r="AT66" s="387" t="n">
        <v>2.91767501831055</v>
      </c>
      <c r="AU66" s="0" t="s">
        <v>317</v>
      </c>
      <c r="AV66" s="387" t="n">
        <v>3.30081248283386</v>
      </c>
      <c r="AW66" s="0"/>
      <c r="AX66" s="387" t="n">
        <v>2.4112343788147</v>
      </c>
      <c r="AY66" s="0" t="s">
        <v>104</v>
      </c>
      <c r="AZ66" s="0"/>
      <c r="BA66" s="0" t="s">
        <v>102</v>
      </c>
      <c r="BB66" s="387" t="n">
        <v>0.00886144116520882</v>
      </c>
      <c r="BC66" s="387" t="n">
        <v>0.00857705064117909</v>
      </c>
      <c r="BD66" s="387" t="n">
        <v>0.00846201926469803</v>
      </c>
      <c r="BE66" s="387" t="n">
        <v>0.0141123551875353</v>
      </c>
      <c r="BF66" s="387" t="n">
        <v>0.0141123402863741</v>
      </c>
      <c r="BH66" s="0" t="s">
        <v>318</v>
      </c>
      <c r="BI66" s="387" t="n">
        <v>0.0105303069576621</v>
      </c>
      <c r="BJ66" s="387" t="n">
        <v>0.0100809745490551</v>
      </c>
      <c r="BK66" s="387" t="n">
        <v>0.0100088510662317</v>
      </c>
      <c r="BL66" s="387" t="n">
        <v>0.0102057512849569</v>
      </c>
      <c r="BM66" s="387" t="n">
        <v>0.0103041352704167</v>
      </c>
      <c r="BO66" s="0" t="s">
        <v>317</v>
      </c>
      <c r="BP66" s="387" t="n">
        <v>0.0102658094838262</v>
      </c>
      <c r="BQ66" s="387" t="n">
        <v>0.0100038293749094</v>
      </c>
      <c r="BR66" s="387" t="n">
        <v>0.0100997611880302</v>
      </c>
      <c r="BS66" s="387" t="n">
        <v>0.0101906852796674</v>
      </c>
      <c r="BT66" s="387" t="n">
        <v>0.00973644386976957</v>
      </c>
      <c r="BV66" s="387" t="n">
        <v>5.62592792510986</v>
      </c>
      <c r="BW66" s="387" t="n">
        <v>6.2139630317688</v>
      </c>
      <c r="BX66" s="387" t="n">
        <v>6.72016191482544</v>
      </c>
      <c r="BY66" s="387" t="n">
        <v>7.20590209960938</v>
      </c>
      <c r="BZ66" s="387" t="n">
        <v>7.71113777160645</v>
      </c>
      <c r="CA66" s="0" t="s">
        <v>316</v>
      </c>
      <c r="CC66" s="387" t="n">
        <v>5.97874927520752</v>
      </c>
      <c r="CD66" s="387" t="n">
        <v>6.52586603164673</v>
      </c>
      <c r="CE66" s="387" t="n">
        <v>7.01160621643066</v>
      </c>
      <c r="CF66" s="387" t="n">
        <v>7.50709390640259</v>
      </c>
      <c r="CG66" s="387" t="n">
        <v>8.01720428466797</v>
      </c>
      <c r="CH66" s="0" t="s">
        <v>317</v>
      </c>
      <c r="CK66" s="387" t="n">
        <v>8.30000019073486</v>
      </c>
      <c r="CL66" s="0" t="s">
        <v>887</v>
      </c>
      <c r="CO66" s="0" t="s">
        <v>102</v>
      </c>
      <c r="CP66" s="387" t="n">
        <v>-0.00721010472625494</v>
      </c>
      <c r="CQ66" s="387" t="n">
        <v>-0.00839477218687534</v>
      </c>
      <c r="CR66" s="387" t="n">
        <v>-0.000748304824810475</v>
      </c>
      <c r="CS66" s="387" t="n">
        <v>-0.00347658572718501</v>
      </c>
      <c r="CT66" s="387" t="n">
        <v>-0.0165059976279736</v>
      </c>
      <c r="CV66" s="0" t="s">
        <v>318</v>
      </c>
      <c r="CW66" s="387" t="n">
        <v>0.00109464104752988</v>
      </c>
      <c r="CX66" s="387" t="n">
        <v>0.00531194917857647</v>
      </c>
      <c r="CY66" s="387" t="n">
        <v>0.00832235161215067</v>
      </c>
      <c r="CZ66" s="387" t="n">
        <v>0.00874455273151398</v>
      </c>
      <c r="DA66" s="387" t="n">
        <v>0.00568726612254977</v>
      </c>
      <c r="DC66" s="0" t="s">
        <v>317</v>
      </c>
      <c r="DD66" s="387" t="n">
        <v>-0.00120378227438778</v>
      </c>
      <c r="DE66" s="387" t="n">
        <v>0.00475654331967235</v>
      </c>
      <c r="DF66" s="387" t="n">
        <v>-0.00262118014506996</v>
      </c>
      <c r="DG66" s="387" t="n">
        <v>0.00123252090997994</v>
      </c>
      <c r="DH66" s="387" t="n">
        <v>-0.00523629644885659</v>
      </c>
      <c r="DL66" s="387" t="n">
        <v>0.738489990234375</v>
      </c>
      <c r="DM66" s="0" t="s">
        <v>888</v>
      </c>
      <c r="DP66" s="387" t="n">
        <v>0.852839965820313</v>
      </c>
      <c r="DQ66" s="0" t="s">
        <v>888</v>
      </c>
      <c r="DT66" s="387" t="n">
        <v>0.628520011901855</v>
      </c>
      <c r="DU66" s="0" t="s">
        <v>888</v>
      </c>
      <c r="DW66" s="387" t="n">
        <v>-0.0267210192978382</v>
      </c>
      <c r="DX66" s="387" t="n">
        <v>-0.0334813222289085</v>
      </c>
      <c r="DY66" s="387" t="n">
        <v>-0.0395371653139591</v>
      </c>
      <c r="DZ66" s="387" t="n">
        <v>-0.0440849512815475</v>
      </c>
      <c r="EA66" s="387" t="n">
        <v>-0.0424560867249966</v>
      </c>
      <c r="EB66" s="0" t="s">
        <v>104</v>
      </c>
      <c r="ED66" s="387" t="n">
        <v>-0.0267225299030542</v>
      </c>
      <c r="EE66" s="387" t="n">
        <v>-0.0334833040833473</v>
      </c>
      <c r="EF66" s="387" t="n">
        <v>-0.0395401008427143</v>
      </c>
      <c r="EG66" s="387" t="n">
        <v>-0.0440908931195736</v>
      </c>
      <c r="EH66" s="387" t="n">
        <v>-0.0424816831946373</v>
      </c>
      <c r="EI66" s="0" t="s">
        <v>248</v>
      </c>
      <c r="EK66" s="387" t="n">
        <v>0.428579062223434</v>
      </c>
      <c r="EL66" s="0" t="s">
        <v>248</v>
      </c>
      <c r="EO66" s="387" t="n">
        <v>0.0376921407878399</v>
      </c>
      <c r="EP66" s="387" t="n">
        <v>0.0424665175378323</v>
      </c>
      <c r="EQ66" s="387" t="n">
        <v>0.0403650142252445</v>
      </c>
      <c r="ER66" s="387" t="n">
        <v>0.0424173213541508</v>
      </c>
      <c r="ES66" s="387" t="n">
        <v>0.0442305766046047</v>
      </c>
      <c r="ET66" s="0" t="s">
        <v>248</v>
      </c>
      <c r="FE66" s="387" t="n">
        <v>39629965</v>
      </c>
      <c r="FF66" s="387" t="n">
        <v>40255956</v>
      </c>
      <c r="FG66" s="387" t="n">
        <v>40875363</v>
      </c>
      <c r="FH66" s="387" t="n">
        <v>41483872</v>
      </c>
      <c r="FI66" s="387" t="n">
        <v>42075953</v>
      </c>
      <c r="FJ66" s="387" t="n">
        <v>42647731</v>
      </c>
      <c r="FK66" s="387" t="n">
        <v>43200901</v>
      </c>
      <c r="FL66" s="387" t="n">
        <v>43737512</v>
      </c>
      <c r="FM66" s="387" t="n">
        <v>44254972</v>
      </c>
      <c r="FN66" s="387" t="n">
        <v>44750054</v>
      </c>
      <c r="FO66" s="387" t="n">
        <v>45222699</v>
      </c>
      <c r="FP66" s="387" t="n">
        <v>45662747</v>
      </c>
      <c r="FQ66" s="387" t="n">
        <v>46075721</v>
      </c>
      <c r="FR66" s="387" t="n">
        <v>46495492</v>
      </c>
      <c r="FS66" s="387" t="n">
        <v>46967706</v>
      </c>
      <c r="FT66" s="387" t="n">
        <v>47520667</v>
      </c>
      <c r="FU66" s="387" t="n">
        <v>48175048</v>
      </c>
      <c r="FV66" s="387" t="n">
        <v>48909844</v>
      </c>
      <c r="FW66" s="387" t="n">
        <v>49661056</v>
      </c>
      <c r="FX66" s="387" t="n">
        <v>50339443</v>
      </c>
      <c r="FY66" s="387" t="n">
        <v>50883000</v>
      </c>
      <c r="FZ66" s="387" t="n">
        <v>51266000</v>
      </c>
      <c r="GA66" s="387" t="n">
        <v>51513000</v>
      </c>
      <c r="GB66" s="387" t="n">
        <v>51673000</v>
      </c>
      <c r="GC66" s="387" t="n">
        <v>51820000</v>
      </c>
      <c r="GD66" s="387" t="n">
        <v>52007000</v>
      </c>
      <c r="GE66" s="387" t="n">
        <v>52249000</v>
      </c>
      <c r="GF66" s="387" t="n">
        <v>52530000</v>
      </c>
      <c r="GG66" s="387" t="n">
        <v>52835000</v>
      </c>
      <c r="GH66" s="387" t="n">
        <v>53136000</v>
      </c>
      <c r="GI66" s="387" t="n">
        <v>53417000</v>
      </c>
      <c r="GJ66" s="387" t="n">
        <v>53674000</v>
      </c>
      <c r="GK66" s="387" t="n">
        <v>53914000</v>
      </c>
      <c r="GL66" s="387" t="n">
        <v>54139000</v>
      </c>
      <c r="GM66" s="387" t="n">
        <v>54350000</v>
      </c>
      <c r="GN66" s="387" t="n">
        <v>54549000</v>
      </c>
      <c r="GO66" s="387" t="n">
        <v>54735000</v>
      </c>
      <c r="GP66" s="387" t="n">
        <v>54906000</v>
      </c>
      <c r="GQ66" s="387" t="n">
        <v>55062000</v>
      </c>
      <c r="GR66" s="387" t="n">
        <v>55206000</v>
      </c>
      <c r="GS66" s="387" t="n">
        <v>55336000</v>
      </c>
      <c r="GT66" s="387" t="n">
        <v>55454000</v>
      </c>
      <c r="GU66" s="387" t="n">
        <v>55558000</v>
      </c>
      <c r="GV66" s="387" t="n">
        <v>55650000</v>
      </c>
      <c r="GW66" s="387" t="n">
        <v>55730000</v>
      </c>
      <c r="GX66" s="387" t="n">
        <v>55797000</v>
      </c>
      <c r="GY66" s="387" t="n">
        <v>55853000</v>
      </c>
      <c r="GZ66" s="387" t="n">
        <v>55897000</v>
      </c>
      <c r="HA66" s="387" t="n">
        <v>55930000</v>
      </c>
      <c r="HB66" s="387" t="n">
        <v>55950000</v>
      </c>
      <c r="HC66" s="387" t="n">
        <v>55958000</v>
      </c>
      <c r="HG66" s="387" t="n">
        <v>0.0136764999479055</v>
      </c>
      <c r="HH66" s="387" t="n">
        <v>0.015137474052608</v>
      </c>
      <c r="HI66" s="387" t="n">
        <v>0.0152423596009612</v>
      </c>
      <c r="HJ66" s="387" t="n">
        <v>0.0135678807273507</v>
      </c>
      <c r="HK66" s="387" t="n">
        <v>0.0107399551197886</v>
      </c>
      <c r="HL66" s="387" t="n">
        <v>0.00749888503924012</v>
      </c>
      <c r="HM66" s="387" t="n">
        <v>0.00480643846094608</v>
      </c>
      <c r="HN66" s="387" t="n">
        <v>0.00310119846835732</v>
      </c>
      <c r="HO66" s="387" t="n">
        <v>0.00284077366814017</v>
      </c>
      <c r="HP66" s="387" t="n">
        <v>0.00360214966349304</v>
      </c>
      <c r="HQ66" s="387" t="n">
        <v>0.00464242696762085</v>
      </c>
      <c r="HR66" s="387" t="n">
        <v>0.00536368321627379</v>
      </c>
      <c r="HS66" s="387" t="n">
        <v>0.00578941497951746</v>
      </c>
      <c r="HT66" s="387" t="n">
        <v>0.00568081485107541</v>
      </c>
      <c r="HU66" s="387" t="n">
        <v>0.00527438288554549</v>
      </c>
      <c r="HV66" s="387" t="n">
        <v>0.00479966541752219</v>
      </c>
      <c r="HW66" s="387" t="n">
        <v>0.00446147145703435</v>
      </c>
      <c r="HX66" s="387" t="n">
        <v>0.00416462915018201</v>
      </c>
      <c r="HY66" s="387" t="n">
        <v>0.00388980028219521</v>
      </c>
      <c r="HZ66" s="387" t="n">
        <v>0.00365476682782173</v>
      </c>
      <c r="IA66" s="387" t="n">
        <v>0.00340397818945348</v>
      </c>
      <c r="IB66" s="387" t="n">
        <v>0.00311927357688546</v>
      </c>
      <c r="IC66" s="387" t="n">
        <v>0.00283719087019563</v>
      </c>
      <c r="ID66" s="387" t="n">
        <v>0.00261181988753378</v>
      </c>
      <c r="IE66" s="387" t="n">
        <v>0.00235204817727208</v>
      </c>
      <c r="IF66" s="387" t="n">
        <v>0.00213015684857965</v>
      </c>
      <c r="IG66" s="387" t="n">
        <v>0.00187367189209908</v>
      </c>
      <c r="IH66" s="387" t="n">
        <v>0.00165455765090883</v>
      </c>
      <c r="II66" s="387" t="n">
        <v>0.00143652386032045</v>
      </c>
      <c r="IJ66" s="387" t="n">
        <v>0.00120150286238641</v>
      </c>
      <c r="IK66" s="387" t="n">
        <v>0.00100313487928361</v>
      </c>
      <c r="IL66" s="387" t="n">
        <v>0.000787472061347216</v>
      </c>
      <c r="IM66" s="387" t="n">
        <v>0.000590197392739356</v>
      </c>
      <c r="IN66" s="387" t="n">
        <v>0.000357525917934254</v>
      </c>
      <c r="IO66" s="387" t="n">
        <v>0.000142974589834921</v>
      </c>
      <c r="IP66" s="0" t="s">
        <v>889</v>
      </c>
      <c r="IU66" s="0" t="s">
        <v>889</v>
      </c>
      <c r="IV66" s="387" t="n">
        <v>0.490076896437502</v>
      </c>
      <c r="IW66" s="387" t="n">
        <v>0.490256989468905</v>
      </c>
      <c r="IX66" s="387" t="n">
        <v>0.490495962326112</v>
      </c>
      <c r="IY66" s="387" t="n">
        <v>0.490742283047706</v>
      </c>
      <c r="IZ66" s="387" t="n">
        <v>0.490930998183671</v>
      </c>
      <c r="JA66" s="387" t="n">
        <v>0.491020988511579</v>
      </c>
      <c r="JB66" s="387" t="n">
        <v>0.490997660606016</v>
      </c>
      <c r="JC66" s="387" t="n">
        <v>0.490881697169979</v>
      </c>
      <c r="JD66" s="387" t="n">
        <v>0.490711736682744</v>
      </c>
      <c r="JE66" s="387" t="n">
        <v>0.490544695978952</v>
      </c>
      <c r="JF66" s="387" t="n">
        <v>0.490421798583077</v>
      </c>
      <c r="JG66" s="387" t="n">
        <v>0.490354844887863</v>
      </c>
      <c r="JH66" s="387" t="n">
        <v>0.490331412305634</v>
      </c>
      <c r="JI66" s="387" t="n">
        <v>0.490340963161918</v>
      </c>
      <c r="JJ66" s="387" t="n">
        <v>0.490364514196272</v>
      </c>
      <c r="JK66" s="387" t="n">
        <v>0.490388794963948</v>
      </c>
      <c r="JL66" s="387" t="n">
        <v>0.490413049162778</v>
      </c>
      <c r="JM66" s="387" t="n">
        <v>0.490442796509924</v>
      </c>
      <c r="JN66" s="387" t="n">
        <v>0.490478016803747</v>
      </c>
      <c r="JO66" s="387" t="n">
        <v>0.490519065538628</v>
      </c>
      <c r="JP66" s="387" t="n">
        <v>0.490566425476854</v>
      </c>
      <c r="JQ66" s="387" t="n">
        <v>0.49061946676301</v>
      </c>
      <c r="JR66" s="387" t="n">
        <v>0.490677865543719</v>
      </c>
      <c r="JS66" s="387" t="n">
        <v>0.490742522224554</v>
      </c>
      <c r="JT66" s="387" t="n">
        <v>0.490814742508727</v>
      </c>
      <c r="JU66" s="387" t="n">
        <v>0.490895569222682</v>
      </c>
      <c r="JV66" s="387" t="n">
        <v>0.490985107725986</v>
      </c>
      <c r="JW66" s="387" t="n">
        <v>0.491083379072286</v>
      </c>
      <c r="JX66" s="387" t="n">
        <v>0.491190873063271</v>
      </c>
      <c r="JY66" s="387" t="n">
        <v>0.491308259417163</v>
      </c>
      <c r="JZ66" s="387" t="n">
        <v>0.491435881265622</v>
      </c>
      <c r="KA66" s="387" t="n">
        <v>0.491573712001744</v>
      </c>
      <c r="KB66" s="387" t="n">
        <v>0.491721687637886</v>
      </c>
      <c r="KC66" s="387" t="n">
        <v>0.491879810115079</v>
      </c>
      <c r="KD66" s="387" t="n">
        <v>0.492047973073618</v>
      </c>
      <c r="KE66" s="387" t="n">
        <v>0.492225939525918</v>
      </c>
      <c r="KH66" s="0" t="s">
        <v>889</v>
      </c>
      <c r="KI66" s="387" t="n">
        <v>0.677756369113922</v>
      </c>
      <c r="KJ66" s="387" t="n">
        <v>0.680179476737976</v>
      </c>
      <c r="KK66" s="387" t="n">
        <v>0.682439982891083</v>
      </c>
      <c r="KL66" s="387" t="n">
        <v>0.684440553188324</v>
      </c>
      <c r="KM66" s="387" t="n">
        <v>0.686133861541748</v>
      </c>
      <c r="KN66" s="387" t="n">
        <v>0.687557756900787</v>
      </c>
      <c r="KO66" s="387" t="n">
        <v>0.687180578708649</v>
      </c>
      <c r="KP66" s="387" t="n">
        <v>0.686758697032929</v>
      </c>
      <c r="KQ66" s="387" t="n">
        <v>0.686102986335754</v>
      </c>
      <c r="KR66" s="387" t="n">
        <v>0.685005784034729</v>
      </c>
      <c r="KS66" s="387" t="n">
        <v>0.683369517326355</v>
      </c>
      <c r="KT66" s="387" t="n">
        <v>0.682328820228577</v>
      </c>
      <c r="KU66" s="387" t="n">
        <v>0.680753827095032</v>
      </c>
      <c r="KV66" s="387" t="n">
        <v>0.678868174552918</v>
      </c>
      <c r="KW66" s="387" t="n">
        <v>0.677017450332642</v>
      </c>
      <c r="KX66" s="387" t="n">
        <v>0.675346791744232</v>
      </c>
      <c r="KY66" s="387" t="n">
        <v>0.673994839191437</v>
      </c>
      <c r="KZ66" s="387" t="n">
        <v>0.672849357128143</v>
      </c>
      <c r="LA66" s="387" t="n">
        <v>0.671789288520813</v>
      </c>
      <c r="LB66" s="387" t="n">
        <v>0.670745193958283</v>
      </c>
      <c r="LC66" s="387" t="n">
        <v>0.669599831104279</v>
      </c>
      <c r="LD66" s="387" t="n">
        <v>0.668658077716827</v>
      </c>
      <c r="LE66" s="387" t="n">
        <v>0.667723000049591</v>
      </c>
      <c r="LF66" s="387" t="n">
        <v>0.66670298576355</v>
      </c>
      <c r="LG66" s="387" t="n">
        <v>0.665416777133942</v>
      </c>
      <c r="LH66" s="387" t="n">
        <v>0.663763165473938</v>
      </c>
      <c r="LI66" s="387" t="n">
        <v>0.662116348743439</v>
      </c>
      <c r="LJ66" s="387" t="n">
        <v>0.660192966461182</v>
      </c>
      <c r="LK66" s="387" t="n">
        <v>0.65800541639328</v>
      </c>
      <c r="LL66" s="387" t="n">
        <v>0.655553579330444</v>
      </c>
      <c r="LM66" s="387" t="n">
        <v>0.652920424938202</v>
      </c>
      <c r="LN66" s="387" t="n">
        <v>0.650403738021851</v>
      </c>
      <c r="LO66" s="387" t="n">
        <v>0.647744953632355</v>
      </c>
      <c r="LP66" s="387" t="n">
        <v>0.644913256168366</v>
      </c>
      <c r="LQ66" s="387" t="n">
        <v>0.641912400722504</v>
      </c>
      <c r="LR66" s="387" t="n">
        <v>0.638693332672119</v>
      </c>
      <c r="LT66" s="0" t="s">
        <v>889</v>
      </c>
      <c r="LU66" s="387" t="n">
        <v>0.640074074268341</v>
      </c>
      <c r="LV66" s="387" t="n">
        <v>0.641796708106995</v>
      </c>
      <c r="LW66" s="387" t="n">
        <v>0.643544733524323</v>
      </c>
      <c r="LX66" s="387" t="n">
        <v>0.645069062709808</v>
      </c>
      <c r="LY66" s="387" t="n">
        <v>0.646097660064697</v>
      </c>
      <c r="LZ66" s="387" t="n">
        <v>0.646561741828919</v>
      </c>
      <c r="MA66" s="387" t="n">
        <v>0.644871830940247</v>
      </c>
      <c r="MB66" s="387" t="n">
        <v>0.642847418785095</v>
      </c>
      <c r="MC66" s="387" t="n">
        <v>0.64046984910965</v>
      </c>
      <c r="MD66" s="387" t="n">
        <v>0.637823224067688</v>
      </c>
      <c r="ME66" s="387" t="n">
        <v>0.634914517402649</v>
      </c>
      <c r="MF66" s="387" t="n">
        <v>0.63306474685669</v>
      </c>
      <c r="MG66" s="387" t="n">
        <v>0.630896627902985</v>
      </c>
      <c r="MH66" s="387" t="n">
        <v>0.628617405891419</v>
      </c>
      <c r="MI66" s="387" t="n">
        <v>0.626524388790131</v>
      </c>
      <c r="MJ66" s="387" t="n">
        <v>0.624688744544983</v>
      </c>
      <c r="MK66" s="387" t="n">
        <v>0.62341171503067</v>
      </c>
      <c r="ML66" s="387" t="n">
        <v>0.622417211532593</v>
      </c>
      <c r="MM66" s="387" t="n">
        <v>0.621511280536652</v>
      </c>
      <c r="MN66" s="387" t="n">
        <v>0.620386362075806</v>
      </c>
      <c r="MO66" s="387" t="n">
        <v>0.618819773197174</v>
      </c>
      <c r="MP66" s="387" t="n">
        <v>0.617264986038208</v>
      </c>
      <c r="MQ66" s="387" t="n">
        <v>0.615360796451569</v>
      </c>
      <c r="MR66" s="387" t="n">
        <v>0.613163352012634</v>
      </c>
      <c r="MS66" s="387" t="n">
        <v>0.610694468021393</v>
      </c>
      <c r="MT66" s="387" t="n">
        <v>0.607976734638214</v>
      </c>
      <c r="MU66" s="387" t="n">
        <v>0.605402648448944</v>
      </c>
      <c r="MV66" s="387" t="n">
        <v>0.602631509304047</v>
      </c>
      <c r="MW66" s="387" t="n">
        <v>0.599622666835785</v>
      </c>
      <c r="MX66" s="387" t="n">
        <v>0.596393346786499</v>
      </c>
      <c r="MY66" s="387" t="n">
        <v>0.592988848686218</v>
      </c>
      <c r="MZ66" s="387" t="n">
        <v>0.589780330657959</v>
      </c>
      <c r="NA66" s="387" t="n">
        <v>0.586453676223755</v>
      </c>
      <c r="NB66" s="387" t="n">
        <v>0.582960844039917</v>
      </c>
      <c r="NC66" s="387" t="n">
        <v>0.57915997505188</v>
      </c>
      <c r="ND66" s="387" t="n">
        <v>0.574984788894653</v>
      </c>
      <c r="NG66" s="0" t="s">
        <v>889</v>
      </c>
      <c r="NH66" s="387" t="n">
        <v>0.587842345237732</v>
      </c>
      <c r="NI66" s="387" t="n">
        <v>0.591239333152771</v>
      </c>
      <c r="NJ66" s="387" t="n">
        <v>0.594497561454773</v>
      </c>
      <c r="NK66" s="387" t="n">
        <v>0.597666501998901</v>
      </c>
      <c r="NL66" s="387" t="n">
        <v>0.600849568843842</v>
      </c>
      <c r="NM66" s="387" t="n">
        <v>0.604091763496399</v>
      </c>
      <c r="NN66" s="387" t="n">
        <v>0.605820596218109</v>
      </c>
      <c r="NO66" s="387" t="n">
        <v>0.607574760913849</v>
      </c>
      <c r="NP66" s="387" t="n">
        <v>0.609099507331848</v>
      </c>
      <c r="NQ66" s="387" t="n">
        <v>0.610034763813019</v>
      </c>
      <c r="NR66" s="387" t="n">
        <v>0.610129415988922</v>
      </c>
      <c r="NS66" s="387" t="n">
        <v>0.61055713891983</v>
      </c>
      <c r="NT66" s="387" t="n">
        <v>0.610203683376312</v>
      </c>
      <c r="NU66" s="387" t="n">
        <v>0.609293103218079</v>
      </c>
      <c r="NV66" s="387" t="n">
        <v>0.608212888240814</v>
      </c>
      <c r="NW66" s="387" t="n">
        <v>0.60711008310318</v>
      </c>
      <c r="NX66" s="387" t="n">
        <v>0.606196641921997</v>
      </c>
      <c r="NY66" s="387" t="n">
        <v>0.605260252952576</v>
      </c>
      <c r="NZ66" s="387" t="n">
        <v>0.604351758956909</v>
      </c>
      <c r="OA66" s="387" t="n">
        <v>0.60351425409317</v>
      </c>
      <c r="OB66" s="387" t="n">
        <v>0.602852463722229</v>
      </c>
      <c r="OC66" s="387" t="n">
        <v>0.602576076984406</v>
      </c>
      <c r="OD66" s="387" t="n">
        <v>0.602538883686066</v>
      </c>
      <c r="OE66" s="387" t="n">
        <v>0.602557122707367</v>
      </c>
      <c r="OF66" s="387" t="n">
        <v>0.602362036705017</v>
      </c>
      <c r="OG66" s="387" t="n">
        <v>0.601705968379974</v>
      </c>
      <c r="OH66" s="387" t="n">
        <v>0.601002633571625</v>
      </c>
      <c r="OI66" s="387" t="n">
        <v>0.599985599517822</v>
      </c>
      <c r="OJ66" s="387" t="n">
        <v>0.598670244216919</v>
      </c>
      <c r="OK66" s="387" t="n">
        <v>0.597057223320007</v>
      </c>
      <c r="OL66" s="387" t="n">
        <v>0.595211207866669</v>
      </c>
      <c r="OM66" s="387" t="n">
        <v>0.593414843082428</v>
      </c>
      <c r="ON66" s="387" t="n">
        <v>0.591391324996948</v>
      </c>
      <c r="OO66" s="387" t="n">
        <v>0.589182913303375</v>
      </c>
      <c r="OP66" s="387" t="n">
        <v>0.5867560505867</v>
      </c>
      <c r="OQ66" s="387" t="n">
        <v>0.584116637706757</v>
      </c>
      <c r="OT66" s="387" t="n">
        <v>0.712789993286133</v>
      </c>
      <c r="OU66" s="387" t="n">
        <v>0.713720016479492</v>
      </c>
      <c r="OV66" s="387" t="n">
        <v>0.720230026245117</v>
      </c>
      <c r="OW66" s="387" t="n">
        <v>0.706190032958984</v>
      </c>
      <c r="OX66" s="387" t="n">
        <v>0.699509963989258</v>
      </c>
      <c r="OY66" s="387" t="n">
        <v>0.690670013427734</v>
      </c>
      <c r="OZ66" s="387" t="n">
        <v>0.681679992675781</v>
      </c>
      <c r="PA66" s="387" t="n">
        <v>0.686679992675781</v>
      </c>
      <c r="PB66" s="387" t="n">
        <v>0.71370002746582</v>
      </c>
      <c r="PC66" s="387" t="n">
        <v>0.722419967651367</v>
      </c>
      <c r="PD66" s="387" t="n">
        <v>0.73004997253418</v>
      </c>
      <c r="PE66" s="387" t="n">
        <v>0.740540008544922</v>
      </c>
      <c r="PF66" s="387" t="n">
        <v>0.737539978027344</v>
      </c>
      <c r="PG66" s="387" t="n">
        <v>0.739150009155273</v>
      </c>
      <c r="PH66" s="387" t="n">
        <v>0.744290008544922</v>
      </c>
      <c r="PI66" s="387" t="n">
        <v>0.741179962158203</v>
      </c>
      <c r="PJ66" s="387" t="n">
        <v>0.739069976806641</v>
      </c>
      <c r="PK66" s="387" t="n">
        <v>0.736029968261719</v>
      </c>
      <c r="PL66" s="387" t="n">
        <v>0.738489990234375</v>
      </c>
      <c r="PQ66" s="387" t="n">
        <v>0.00333671201951802</v>
      </c>
      <c r="PZ66" s="387" t="n">
        <v>0.504</v>
      </c>
      <c r="QA66" s="387" t="n">
        <v>2018</v>
      </c>
      <c r="QB66" s="0" t="s">
        <v>248</v>
      </c>
      <c r="QD66" s="387" t="n">
        <v>0.042</v>
      </c>
      <c r="QE66" s="387" t="n">
        <v>2018</v>
      </c>
      <c r="QF66" s="0" t="s">
        <v>248</v>
      </c>
      <c r="QH66" s="387" t="n">
        <v>0.111</v>
      </c>
      <c r="QI66" s="387" t="n">
        <v>2018</v>
      </c>
      <c r="QJ66" s="0" t="s">
        <v>248</v>
      </c>
      <c r="QL66" s="387" t="n">
        <v>0.282</v>
      </c>
      <c r="QM66" s="387" t="n">
        <v>2018</v>
      </c>
      <c r="QN66" s="0" t="s">
        <v>248</v>
      </c>
      <c r="QP66" s="387" t="n">
        <v>0.27</v>
      </c>
      <c r="QQ66" s="387" t="n">
        <v>2018</v>
      </c>
      <c r="QR66" s="0" t="s">
        <v>248</v>
      </c>
      <c r="QT66" s="0" t="s">
        <v>104</v>
      </c>
      <c r="QU66" s="387" t="n">
        <v>0.193407580256462</v>
      </c>
      <c r="QV66" s="387" t="n">
        <v>0.212450966238976</v>
      </c>
      <c r="QW66" s="387" t="n">
        <v>0.222587555646896</v>
      </c>
      <c r="QX66" s="387" t="n">
        <v>0.224871352314949</v>
      </c>
      <c r="QY66" s="387" t="n">
        <v>0.223489001393318</v>
      </c>
      <c r="RB66" s="387" t="n">
        <v>0.207287028431892</v>
      </c>
      <c r="RC66" s="387" t="n">
        <v>0.220918938517571</v>
      </c>
      <c r="RD66" s="387" t="n">
        <v>0.219206780195236</v>
      </c>
      <c r="RE66" s="387" t="n">
        <v>0.220227733254433</v>
      </c>
      <c r="RF66" s="387" t="n">
        <v>0.215364620089531</v>
      </c>
      <c r="RG66" s="0" t="s">
        <v>248</v>
      </c>
      <c r="RJ66" s="387" t="n">
        <v>0.0372706428170204</v>
      </c>
      <c r="RK66" s="387" t="n">
        <v>0.0389880836009979</v>
      </c>
      <c r="RL66" s="387" t="n">
        <v>0.0363806374371052</v>
      </c>
      <c r="RM66" s="387" t="n">
        <v>0.024043133482337</v>
      </c>
      <c r="RN66" s="387" t="n">
        <v>0.0320819914340973</v>
      </c>
      <c r="RO66" s="0" t="s">
        <v>104</v>
      </c>
      <c r="RR66" s="387" t="n">
        <v>0.0372706428170204</v>
      </c>
      <c r="RS66" s="387" t="n">
        <v>0.0389880836009979</v>
      </c>
      <c r="RT66" s="387" t="n">
        <v>0.0363806374371052</v>
      </c>
      <c r="RU66" s="387" t="n">
        <v>0.024043133482337</v>
      </c>
      <c r="RV66" s="387" t="n">
        <v>0.0320819914340973</v>
      </c>
      <c r="RW66" s="0" t="s">
        <v>248</v>
      </c>
      <c r="SA66" s="387" t="n">
        <v>0.0263797100633383</v>
      </c>
      <c r="SB66" s="387" t="n">
        <v>0.0287509504705668</v>
      </c>
      <c r="SC66" s="387" t="n">
        <v>0.0265003331005573</v>
      </c>
      <c r="SD66" s="387" t="n">
        <v>0.013268144801259</v>
      </c>
      <c r="SE66" s="387" t="n">
        <v>0.00956319179385901</v>
      </c>
      <c r="SF66" s="0" t="s">
        <v>104</v>
      </c>
      <c r="SJ66" s="387" t="n">
        <v>0.0245085973292589</v>
      </c>
      <c r="SK66" s="387" t="n">
        <v>0.0270339138805866</v>
      </c>
      <c r="SL66" s="387" t="n">
        <v>0.0246110111474991</v>
      </c>
      <c r="SM66" s="387" t="n">
        <v>0.0101773999631405</v>
      </c>
      <c r="SN66" s="387" t="n">
        <v>0.0185141116380692</v>
      </c>
      <c r="SO66" s="0" t="s">
        <v>248</v>
      </c>
      <c r="SQ66" s="387" t="n">
        <v>6510</v>
      </c>
      <c r="SR66" s="0" t="s">
        <v>248</v>
      </c>
      <c r="ST66" s="387" t="n">
        <v>6507.46826171875</v>
      </c>
      <c r="SU66" s="0" t="s">
        <v>104</v>
      </c>
      <c r="SW66" s="387" t="n">
        <v>7838.20971410357</v>
      </c>
      <c r="SX66" s="0" t="s">
        <v>248</v>
      </c>
      <c r="TA66" s="387" t="n">
        <v>0.166686564683914</v>
      </c>
      <c r="TB66" s="387" t="n">
        <v>0.178969636559486</v>
      </c>
      <c r="TC66" s="387" t="n">
        <v>0.183050394058228</v>
      </c>
      <c r="TD66" s="387" t="n">
        <v>0.180786401033402</v>
      </c>
      <c r="TE66" s="387" t="n">
        <v>0.181032910943031</v>
      </c>
      <c r="TF66" s="0" t="s">
        <v>104</v>
      </c>
      <c r="TJ66" s="387" t="n">
        <v>0.180564492940903</v>
      </c>
      <c r="TK66" s="387" t="n">
        <v>0.187435626983643</v>
      </c>
      <c r="TL66" s="387" t="n">
        <v>0.179666683077812</v>
      </c>
      <c r="TM66" s="387" t="n">
        <v>0.17613685131073</v>
      </c>
      <c r="TN66" s="387" t="n">
        <v>0.172882929444313</v>
      </c>
      <c r="TO66" s="0" t="s">
        <v>248</v>
      </c>
      <c r="TP66" s="386"/>
      <c r="TQ66" s="386"/>
    </row>
    <row r="67" customFormat="false" ht="15.75" hidden="false" customHeight="false" outlineLevel="0" collapsed="false">
      <c r="A67" s="0" t="s">
        <v>895</v>
      </c>
      <c r="B67" s="18" t="s">
        <v>979</v>
      </c>
      <c r="C67" s="0" t="s">
        <v>980</v>
      </c>
      <c r="D67" s="387" t="n">
        <v>0.0339316576719284</v>
      </c>
      <c r="E67" s="0" t="s">
        <v>102</v>
      </c>
      <c r="F67" s="387" t="n">
        <v>0.0335202217102051</v>
      </c>
      <c r="G67" s="0" t="s">
        <v>316</v>
      </c>
      <c r="H67" s="387" t="n">
        <v>0.0330102480947971</v>
      </c>
      <c r="I67" s="0" t="s">
        <v>317</v>
      </c>
      <c r="J67" s="0" t="s">
        <v>884</v>
      </c>
      <c r="K67" s="387" t="n">
        <v>0.518386483192444</v>
      </c>
      <c r="L67" s="387"/>
      <c r="M67" s="0" t="s">
        <v>885</v>
      </c>
      <c r="N67" s="387"/>
      <c r="O67" s="0" t="s">
        <v>885</v>
      </c>
      <c r="P67" s="387"/>
      <c r="Q67" s="0" t="s">
        <v>885</v>
      </c>
      <c r="R67" s="387"/>
      <c r="S67" s="0" t="s">
        <v>885</v>
      </c>
      <c r="U67" s="0" t="s">
        <v>884</v>
      </c>
      <c r="V67" s="387" t="n">
        <v>0.50167715549469</v>
      </c>
      <c r="W67" s="387"/>
      <c r="X67" s="0" t="s">
        <v>885</v>
      </c>
      <c r="Y67" s="387"/>
      <c r="Z67" s="0" t="s">
        <v>885</v>
      </c>
      <c r="AA67" s="387"/>
      <c r="AB67" s="0" t="s">
        <v>885</v>
      </c>
      <c r="AC67" s="387"/>
      <c r="AD67" s="0" t="s">
        <v>885</v>
      </c>
      <c r="AF67" s="0" t="s">
        <v>884</v>
      </c>
      <c r="AG67" s="387" t="n">
        <v>0.517520666122437</v>
      </c>
      <c r="AH67" s="387"/>
      <c r="AI67" s="0" t="s">
        <v>885</v>
      </c>
      <c r="AJ67" s="387"/>
      <c r="AK67" s="0" t="s">
        <v>885</v>
      </c>
      <c r="AL67" s="387"/>
      <c r="AM67" s="0" t="s">
        <v>885</v>
      </c>
      <c r="AN67" s="387"/>
      <c r="AO67" s="0" t="s">
        <v>885</v>
      </c>
      <c r="AP67" s="0"/>
      <c r="AQ67" s="0" t="s">
        <v>102</v>
      </c>
      <c r="AR67" s="387" t="n">
        <v>3.52906656265259</v>
      </c>
      <c r="AS67" s="0" t="s">
        <v>318</v>
      </c>
      <c r="AT67" s="387" t="n">
        <v>1.95963358879089</v>
      </c>
      <c r="AU67" s="0" t="s">
        <v>317</v>
      </c>
      <c r="AV67" s="387" t="n">
        <v>4.37169456481934</v>
      </c>
      <c r="AW67" s="0"/>
      <c r="AX67" s="387" t="n">
        <v>2.50543522834778</v>
      </c>
      <c r="AY67" s="0" t="s">
        <v>104</v>
      </c>
      <c r="AZ67" s="0"/>
      <c r="BA67" s="0" t="s">
        <v>884</v>
      </c>
      <c r="BB67" s="387" t="n">
        <v>0.00982722453773022</v>
      </c>
      <c r="BC67" s="387" t="n">
        <v>0.0094302324578166</v>
      </c>
      <c r="BD67" s="387" t="n">
        <v>0.0095276664942503</v>
      </c>
      <c r="BE67" s="387" t="n">
        <v>0.00966089684516192</v>
      </c>
      <c r="BF67" s="387" t="n">
        <v>0.00966088753193617</v>
      </c>
      <c r="BH67" s="0" t="s">
        <v>884</v>
      </c>
      <c r="BI67" s="387" t="n">
        <v>0.0104198018088937</v>
      </c>
      <c r="BJ67" s="387" t="n">
        <v>0.0106568606570363</v>
      </c>
      <c r="BK67" s="387" t="n">
        <v>0.0109486142173409</v>
      </c>
      <c r="BL67" s="387" t="n">
        <v>0.0112342443317175</v>
      </c>
      <c r="BM67" s="387" t="n">
        <v>0.011394614353776</v>
      </c>
      <c r="BO67" s="0" t="s">
        <v>884</v>
      </c>
      <c r="BP67" s="387" t="n">
        <v>0.0106236664578319</v>
      </c>
      <c r="BQ67" s="387" t="n">
        <v>0.0107035506516695</v>
      </c>
      <c r="BR67" s="387" t="n">
        <v>0.0108929732814431</v>
      </c>
      <c r="BS67" s="387" t="n">
        <v>0.0113945528864861</v>
      </c>
      <c r="BT67" s="387" t="n">
        <v>0.0111930500715971</v>
      </c>
      <c r="BV67" s="387"/>
      <c r="BW67" s="387"/>
      <c r="BX67" s="387"/>
      <c r="BY67" s="387"/>
      <c r="BZ67" s="387"/>
      <c r="CA67" s="0" t="s">
        <v>886</v>
      </c>
      <c r="CC67" s="387"/>
      <c r="CD67" s="387"/>
      <c r="CE67" s="387"/>
      <c r="CF67" s="387"/>
      <c r="CG67" s="387"/>
      <c r="CH67" s="0" t="s">
        <v>886</v>
      </c>
      <c r="CK67" s="387" t="n">
        <v>4.80000019073486</v>
      </c>
      <c r="CL67" s="0" t="s">
        <v>887</v>
      </c>
      <c r="CO67" s="0" t="s">
        <v>884</v>
      </c>
      <c r="CP67" s="387" t="n">
        <v>0.000248383177677169</v>
      </c>
      <c r="CQ67" s="387" t="n">
        <v>0.00667773466557264</v>
      </c>
      <c r="CR67" s="387" t="n">
        <v>0.00640422152355313</v>
      </c>
      <c r="CS67" s="387" t="n">
        <v>0.00482649356126785</v>
      </c>
      <c r="CT67" s="387" t="n">
        <v>0.00790462270379067</v>
      </c>
      <c r="CV67" s="0" t="s">
        <v>884</v>
      </c>
      <c r="CW67" s="387" t="n">
        <v>0.00774499960243702</v>
      </c>
      <c r="CX67" s="387" t="n">
        <v>0.0071666669100523</v>
      </c>
      <c r="CY67" s="387" t="n">
        <v>0.00690000038594008</v>
      </c>
      <c r="CZ67" s="387" t="n">
        <v>0.00619999971240759</v>
      </c>
      <c r="DA67" s="387" t="n">
        <v>0.000149999978020787</v>
      </c>
      <c r="DC67" s="0" t="s">
        <v>884</v>
      </c>
      <c r="DD67" s="387" t="n">
        <v>0.00343576888553798</v>
      </c>
      <c r="DE67" s="387" t="n">
        <v>0.0052266726270318</v>
      </c>
      <c r="DF67" s="387" t="n">
        <v>0.00523549132049084</v>
      </c>
      <c r="DG67" s="387" t="n">
        <v>0.00496621569618583</v>
      </c>
      <c r="DH67" s="387" t="n">
        <v>0.00132879172451794</v>
      </c>
      <c r="DL67" s="387" t="n">
        <v>0.440299987792969</v>
      </c>
      <c r="DM67" s="0" t="s">
        <v>888</v>
      </c>
      <c r="DP67" s="387" t="n">
        <v>0.503419990539551</v>
      </c>
      <c r="DQ67" s="0" t="s">
        <v>888</v>
      </c>
      <c r="DT67" s="387" t="n">
        <v>0.376189994812012</v>
      </c>
      <c r="DU67" s="0" t="s">
        <v>888</v>
      </c>
      <c r="DW67" s="387" t="n">
        <v>-0.0393659286201</v>
      </c>
      <c r="DX67" s="387" t="n">
        <v>-0.0384023636579514</v>
      </c>
      <c r="DY67" s="387" t="n">
        <v>-0.0344101414084435</v>
      </c>
      <c r="DZ67" s="387" t="n">
        <v>-0.0260532852262259</v>
      </c>
      <c r="EA67" s="387" t="n">
        <v>-0.0389611423015595</v>
      </c>
      <c r="EB67" s="0" t="s">
        <v>104</v>
      </c>
      <c r="ED67" s="387" t="n">
        <v>-0.037705235183239</v>
      </c>
      <c r="EE67" s="387" t="n">
        <v>-0.0383953116834164</v>
      </c>
      <c r="EF67" s="387" t="n">
        <v>-0.0334017835557461</v>
      </c>
      <c r="EG67" s="387" t="n">
        <v>-0.0228361003100872</v>
      </c>
      <c r="EH67" s="387"/>
      <c r="EI67" s="0" t="s">
        <v>248</v>
      </c>
      <c r="EK67" s="387" t="n">
        <v>0.236421257257462</v>
      </c>
      <c r="EL67" s="0" t="s">
        <v>248</v>
      </c>
      <c r="EO67" s="387" t="n">
        <v>0.00567634357139468</v>
      </c>
      <c r="EP67" s="387" t="n">
        <v>0.00711399083957076</v>
      </c>
      <c r="EQ67" s="387" t="n">
        <v>0.00747078331187367</v>
      </c>
      <c r="ER67" s="387" t="n">
        <v>0.00496699195355177</v>
      </c>
      <c r="ES67" s="387" t="n">
        <v>0.00674156891182065</v>
      </c>
      <c r="ET67" s="0" t="s">
        <v>248</v>
      </c>
      <c r="FE67" s="387" t="n">
        <v>542357</v>
      </c>
      <c r="FF67" s="387" t="n">
        <v>555888</v>
      </c>
      <c r="FG67" s="387" t="n">
        <v>569479</v>
      </c>
      <c r="FH67" s="387" t="n">
        <v>583211</v>
      </c>
      <c r="FI67" s="387" t="n">
        <v>597228</v>
      </c>
      <c r="FJ67" s="387" t="n">
        <v>611627</v>
      </c>
      <c r="FK67" s="387" t="n">
        <v>626425</v>
      </c>
      <c r="FL67" s="387" t="n">
        <v>641620</v>
      </c>
      <c r="FM67" s="387" t="n">
        <v>657229</v>
      </c>
      <c r="FN67" s="387" t="n">
        <v>673252</v>
      </c>
      <c r="FO67" s="387" t="n">
        <v>689692</v>
      </c>
      <c r="FP67" s="387" t="n">
        <v>706569</v>
      </c>
      <c r="FQ67" s="387" t="n">
        <v>723871</v>
      </c>
      <c r="FR67" s="387" t="n">
        <v>741505</v>
      </c>
      <c r="FS67" s="387" t="n">
        <v>759390</v>
      </c>
      <c r="FT67" s="387" t="n">
        <v>777424</v>
      </c>
      <c r="FU67" s="387" t="n">
        <v>795592</v>
      </c>
      <c r="FV67" s="387" t="n">
        <v>813892</v>
      </c>
      <c r="FW67" s="387" t="n">
        <v>832322</v>
      </c>
      <c r="FX67" s="387" t="n">
        <v>850886</v>
      </c>
      <c r="FY67" s="387" t="n">
        <v>870000</v>
      </c>
      <c r="FZ67" s="387" t="n">
        <v>888000</v>
      </c>
      <c r="GA67" s="387" t="n">
        <v>907000</v>
      </c>
      <c r="GB67" s="387" t="n">
        <v>927000</v>
      </c>
      <c r="GC67" s="387" t="n">
        <v>946000</v>
      </c>
      <c r="GD67" s="387" t="n">
        <v>965000</v>
      </c>
      <c r="GE67" s="387" t="n">
        <v>984000</v>
      </c>
      <c r="GF67" s="387" t="n">
        <v>1004000</v>
      </c>
      <c r="GG67" s="387" t="n">
        <v>1024000</v>
      </c>
      <c r="GH67" s="387" t="n">
        <v>1043000</v>
      </c>
      <c r="GI67" s="387" t="n">
        <v>1063000</v>
      </c>
      <c r="GJ67" s="387" t="n">
        <v>1083000</v>
      </c>
      <c r="GK67" s="387" t="n">
        <v>1103000</v>
      </c>
      <c r="GL67" s="387" t="n">
        <v>1123000</v>
      </c>
      <c r="GM67" s="387" t="n">
        <v>1143000</v>
      </c>
      <c r="GN67" s="387" t="n">
        <v>1164000</v>
      </c>
      <c r="GO67" s="387" t="n">
        <v>1184000</v>
      </c>
      <c r="GP67" s="387" t="n">
        <v>1205000</v>
      </c>
      <c r="GQ67" s="387" t="n">
        <v>1225000</v>
      </c>
      <c r="GR67" s="387" t="n">
        <v>1246000</v>
      </c>
      <c r="GS67" s="387" t="n">
        <v>1266000</v>
      </c>
      <c r="GT67" s="387" t="n">
        <v>1287000</v>
      </c>
      <c r="GU67" s="387" t="n">
        <v>1308000</v>
      </c>
      <c r="GV67" s="387" t="n">
        <v>1328000</v>
      </c>
      <c r="GW67" s="387" t="n">
        <v>1349000</v>
      </c>
      <c r="GX67" s="387" t="n">
        <v>1370000</v>
      </c>
      <c r="GY67" s="387" t="n">
        <v>1390000</v>
      </c>
      <c r="GZ67" s="387" t="n">
        <v>1411000</v>
      </c>
      <c r="HA67" s="387" t="n">
        <v>1431000</v>
      </c>
      <c r="HB67" s="387" t="n">
        <v>1452000</v>
      </c>
      <c r="HC67" s="387" t="n">
        <v>1472000</v>
      </c>
      <c r="HG67" s="387" t="n">
        <v>0.0231006015092134</v>
      </c>
      <c r="HH67" s="387" t="n">
        <v>0.022741187363863</v>
      </c>
      <c r="HI67" s="387" t="n">
        <v>0.0223917067050934</v>
      </c>
      <c r="HJ67" s="387" t="n">
        <v>0.0220587737858295</v>
      </c>
      <c r="HK67" s="387" t="n">
        <v>0.0222150515764952</v>
      </c>
      <c r="HL67" s="387" t="n">
        <v>0.0204785317182541</v>
      </c>
      <c r="HM67" s="387" t="n">
        <v>0.0211707074195147</v>
      </c>
      <c r="HN67" s="387" t="n">
        <v>0.0218111146241426</v>
      </c>
      <c r="HO67" s="387" t="n">
        <v>0.0202890038490295</v>
      </c>
      <c r="HP67" s="387" t="n">
        <v>0.0198855325579643</v>
      </c>
      <c r="HQ67" s="387" t="n">
        <v>0.0194977950304747</v>
      </c>
      <c r="HR67" s="387" t="n">
        <v>0.0201214030385017</v>
      </c>
      <c r="HS67" s="387" t="n">
        <v>0.0197245050221682</v>
      </c>
      <c r="HT67" s="387" t="n">
        <v>0.0183846484869719</v>
      </c>
      <c r="HU67" s="387" t="n">
        <v>0.0189939234405756</v>
      </c>
      <c r="HV67" s="387" t="n">
        <v>0.0186398681253195</v>
      </c>
      <c r="HW67" s="387" t="n">
        <v>0.0182987730950117</v>
      </c>
      <c r="HX67" s="387" t="n">
        <v>0.017969936132431</v>
      </c>
      <c r="HY67" s="387" t="n">
        <v>0.0176527090370655</v>
      </c>
      <c r="HZ67" s="387" t="n">
        <v>0.0182059649378061</v>
      </c>
      <c r="IA67" s="387" t="n">
        <v>0.0170361865311861</v>
      </c>
      <c r="IB67" s="387" t="n">
        <v>0.0175810307264328</v>
      </c>
      <c r="IC67" s="387" t="n">
        <v>0.0164612773805857</v>
      </c>
      <c r="ID67" s="387" t="n">
        <v>0.0169975757598877</v>
      </c>
      <c r="IE67" s="387" t="n">
        <v>0.0159239042550325</v>
      </c>
      <c r="IF67" s="387" t="n">
        <v>0.0164516046643257</v>
      </c>
      <c r="IG67" s="387" t="n">
        <v>0.016185324639082</v>
      </c>
      <c r="IH67" s="387" t="n">
        <v>0.0151747977361083</v>
      </c>
      <c r="II67" s="387" t="n">
        <v>0.0156895257532597</v>
      </c>
      <c r="IJ67" s="387" t="n">
        <v>0.0154471630230546</v>
      </c>
      <c r="IK67" s="387" t="n">
        <v>0.0144930072128773</v>
      </c>
      <c r="IL67" s="387" t="n">
        <v>0.0149949258193374</v>
      </c>
      <c r="IM67" s="387" t="n">
        <v>0.0140748275443912</v>
      </c>
      <c r="IN67" s="387" t="n">
        <v>0.0145684154704213</v>
      </c>
      <c r="IO67" s="387" t="n">
        <v>0.0136801041662693</v>
      </c>
      <c r="IP67" s="0" t="s">
        <v>889</v>
      </c>
      <c r="IU67" s="0" t="s">
        <v>889</v>
      </c>
      <c r="IV67" s="387" t="n">
        <v>0.504336696958588</v>
      </c>
      <c r="IW67" s="387" t="n">
        <v>0.5043684176788</v>
      </c>
      <c r="IX67" s="387" t="n">
        <v>0.504394942805539</v>
      </c>
      <c r="IY67" s="387" t="n">
        <v>0.504412955562871</v>
      </c>
      <c r="IZ67" s="387" t="n">
        <v>0.50442418594156</v>
      </c>
      <c r="JA67" s="387" t="n">
        <v>0.504433673146695</v>
      </c>
      <c r="JB67" s="387" t="n">
        <v>0.504430157486696</v>
      </c>
      <c r="JC67" s="387" t="n">
        <v>0.504426329414124</v>
      </c>
      <c r="JD67" s="387" t="n">
        <v>0.504416659830846</v>
      </c>
      <c r="JE67" s="387" t="n">
        <v>0.504401534113079</v>
      </c>
      <c r="JF67" s="387" t="n">
        <v>0.504380301802483</v>
      </c>
      <c r="JG67" s="387" t="n">
        <v>0.504349283584667</v>
      </c>
      <c r="JH67" s="387" t="n">
        <v>0.504319571598904</v>
      </c>
      <c r="JI67" s="387" t="n">
        <v>0.504277762960054</v>
      </c>
      <c r="JJ67" s="387" t="n">
        <v>0.504240939419122</v>
      </c>
      <c r="JK67" s="387" t="n">
        <v>0.504195704869952</v>
      </c>
      <c r="JL67" s="387" t="n">
        <v>0.504145211193871</v>
      </c>
      <c r="JM67" s="387" t="n">
        <v>0.504095693085912</v>
      </c>
      <c r="JN67" s="387" t="n">
        <v>0.50404138693598</v>
      </c>
      <c r="JO67" s="387" t="n">
        <v>0.503982971474246</v>
      </c>
      <c r="JP67" s="387" t="n">
        <v>0.503926345049214</v>
      </c>
      <c r="JQ67" s="387" t="n">
        <v>0.503862555839857</v>
      </c>
      <c r="JR67" s="387" t="n">
        <v>0.503794070110398</v>
      </c>
      <c r="JS67" s="387" t="n">
        <v>0.503727652044454</v>
      </c>
      <c r="JT67" s="387" t="n">
        <v>0.503656889007338</v>
      </c>
      <c r="JU67" s="387" t="n">
        <v>0.503583970409047</v>
      </c>
      <c r="JV67" s="387" t="n">
        <v>0.503505892883783</v>
      </c>
      <c r="JW67" s="387" t="n">
        <v>0.503426019393717</v>
      </c>
      <c r="JX67" s="387" t="n">
        <v>0.503342598252815</v>
      </c>
      <c r="JY67" s="387" t="n">
        <v>0.503255105051455</v>
      </c>
      <c r="JZ67" s="387" t="n">
        <v>0.503168101402609</v>
      </c>
      <c r="KA67" s="387" t="n">
        <v>0.503072277283275</v>
      </c>
      <c r="KB67" s="387" t="n">
        <v>0.502977580776758</v>
      </c>
      <c r="KC67" s="387" t="n">
        <v>0.502879494449933</v>
      </c>
      <c r="KD67" s="387" t="n">
        <v>0.502771585018698</v>
      </c>
      <c r="KE67" s="387" t="n">
        <v>0.502666235430491</v>
      </c>
      <c r="KH67" s="0" t="s">
        <v>889</v>
      </c>
      <c r="KI67" s="387" t="n">
        <v>0.569647967815399</v>
      </c>
      <c r="KJ67" s="387" t="n">
        <v>0.570991158485413</v>
      </c>
      <c r="KK67" s="387" t="n">
        <v>0.572646021842957</v>
      </c>
      <c r="KL67" s="387" t="n">
        <v>0.574545681476593</v>
      </c>
      <c r="KM67" s="387" t="n">
        <v>0.576587200164795</v>
      </c>
      <c r="KN67" s="387" t="n">
        <v>0.5781609416008</v>
      </c>
      <c r="KO67" s="387" t="n">
        <v>0.581081092357636</v>
      </c>
      <c r="KP67" s="387" t="n">
        <v>0.58324146270752</v>
      </c>
      <c r="KQ67" s="387" t="n">
        <v>0.584681749343872</v>
      </c>
      <c r="KR67" s="387" t="n">
        <v>0.587737858295441</v>
      </c>
      <c r="KS67" s="387" t="n">
        <v>0.590673565864563</v>
      </c>
      <c r="KT67" s="387" t="n">
        <v>0.593495905399323</v>
      </c>
      <c r="KU67" s="387" t="n">
        <v>0.595617532730103</v>
      </c>
      <c r="KV67" s="387" t="n">
        <v>0.5986328125</v>
      </c>
      <c r="KW67" s="387" t="n">
        <v>0.602109313011169</v>
      </c>
      <c r="KX67" s="387" t="n">
        <v>0.604891836643219</v>
      </c>
      <c r="KY67" s="387" t="n">
        <v>0.607571542263031</v>
      </c>
      <c r="KZ67" s="387" t="n">
        <v>0.610154151916504</v>
      </c>
      <c r="LA67" s="387" t="n">
        <v>0.612644672393799</v>
      </c>
      <c r="LB67" s="387" t="n">
        <v>0.615048110485077</v>
      </c>
      <c r="LC67" s="387" t="n">
        <v>0.61683851480484</v>
      </c>
      <c r="LD67" s="387" t="n">
        <v>0.619087815284729</v>
      </c>
      <c r="LE67" s="387" t="n">
        <v>0.620746910572052</v>
      </c>
      <c r="LF67" s="387" t="n">
        <v>0.62285715341568</v>
      </c>
      <c r="LG67" s="387" t="n">
        <v>0.625200629234314</v>
      </c>
      <c r="LH67" s="387" t="n">
        <v>0.62717217206955</v>
      </c>
      <c r="LI67" s="387" t="n">
        <v>0.628593623638153</v>
      </c>
      <c r="LJ67" s="387" t="n">
        <v>0.629969418048859</v>
      </c>
      <c r="LK67" s="387" t="n">
        <v>0.631777107715607</v>
      </c>
      <c r="LL67" s="387" t="n">
        <v>0.633061528205872</v>
      </c>
      <c r="LM67" s="387" t="n">
        <v>0.63430655002594</v>
      </c>
      <c r="LN67" s="387" t="n">
        <v>0.635251820087433</v>
      </c>
      <c r="LO67" s="387" t="n">
        <v>0.63642805814743</v>
      </c>
      <c r="LP67" s="387" t="n">
        <v>0.637316584587097</v>
      </c>
      <c r="LQ67" s="387" t="n">
        <v>0.638429760932922</v>
      </c>
      <c r="LR67" s="387" t="n">
        <v>0.639266312122345</v>
      </c>
      <c r="LT67" s="0" t="s">
        <v>889</v>
      </c>
      <c r="LU67" s="387" t="n">
        <v>0.55143266916275</v>
      </c>
      <c r="LV67" s="387" t="n">
        <v>0.552347183227539</v>
      </c>
      <c r="LW67" s="387" t="n">
        <v>0.553595542907715</v>
      </c>
      <c r="LX67" s="387" t="n">
        <v>0.55511087179184</v>
      </c>
      <c r="LY67" s="387" t="n">
        <v>0.556779623031616</v>
      </c>
      <c r="LZ67" s="387" t="n">
        <v>0.557931005954742</v>
      </c>
      <c r="MA67" s="387" t="n">
        <v>0.560698211193085</v>
      </c>
      <c r="MB67" s="387" t="n">
        <v>0.562624037265778</v>
      </c>
      <c r="MC67" s="387" t="n">
        <v>0.563861906528473</v>
      </c>
      <c r="MD67" s="387" t="n">
        <v>0.567019045352936</v>
      </c>
      <c r="ME67" s="387" t="n">
        <v>0.568911910057068</v>
      </c>
      <c r="MF67" s="387" t="n">
        <v>0.572154462337494</v>
      </c>
      <c r="MG67" s="387" t="n">
        <v>0.573705196380615</v>
      </c>
      <c r="MH67" s="387" t="n">
        <v>0.576171875</v>
      </c>
      <c r="MI67" s="387" t="n">
        <v>0.580057501792908</v>
      </c>
      <c r="MJ67" s="387" t="n">
        <v>0.582314193248749</v>
      </c>
      <c r="MK67" s="387" t="n">
        <v>0.584487557411194</v>
      </c>
      <c r="ML67" s="387" t="n">
        <v>0.587488651275635</v>
      </c>
      <c r="MM67" s="387" t="n">
        <v>0.589492440223694</v>
      </c>
      <c r="MN67" s="387" t="n">
        <v>0.591426074504852</v>
      </c>
      <c r="MO67" s="387" t="n">
        <v>0.593642592430115</v>
      </c>
      <c r="MP67" s="387" t="n">
        <v>0.594594597816467</v>
      </c>
      <c r="MQ67" s="387" t="n">
        <v>0.596680521965027</v>
      </c>
      <c r="MR67" s="387" t="n">
        <v>0.597551047801971</v>
      </c>
      <c r="MS67" s="387" t="n">
        <v>0.598715901374817</v>
      </c>
      <c r="MT67" s="387" t="n">
        <v>0.601105868816376</v>
      </c>
      <c r="MU67" s="387" t="n">
        <v>0.601398587226868</v>
      </c>
      <c r="MV67" s="387" t="n">
        <v>0.60168194770813</v>
      </c>
      <c r="MW67" s="387" t="n">
        <v>0.602409660816193</v>
      </c>
      <c r="MX67" s="387" t="n">
        <v>0.604151248931885</v>
      </c>
      <c r="MY67" s="387" t="n">
        <v>0.604379534721375</v>
      </c>
      <c r="MZ67" s="387" t="n">
        <v>0.604316532611847</v>
      </c>
      <c r="NA67" s="387" t="n">
        <v>0.604535818099976</v>
      </c>
      <c r="NB67" s="387" t="n">
        <v>0.605870008468628</v>
      </c>
      <c r="NC67" s="387" t="n">
        <v>0.60606062412262</v>
      </c>
      <c r="ND67" s="387" t="n">
        <v>0.60597825050354</v>
      </c>
      <c r="NG67" s="0" t="s">
        <v>889</v>
      </c>
      <c r="NH67" s="387" t="n">
        <v>0.464941918849945</v>
      </c>
      <c r="NI67" s="387" t="n">
        <v>0.466876238584518</v>
      </c>
      <c r="NJ67" s="387" t="n">
        <v>0.468986064195633</v>
      </c>
      <c r="NK67" s="387" t="n">
        <v>0.471211850643158</v>
      </c>
      <c r="NL67" s="387" t="n">
        <v>0.473460614681244</v>
      </c>
      <c r="NM67" s="387" t="n">
        <v>0.474712640047073</v>
      </c>
      <c r="NN67" s="387" t="n">
        <v>0.477477490901947</v>
      </c>
      <c r="NO67" s="387" t="n">
        <v>0.479603081941605</v>
      </c>
      <c r="NP67" s="387" t="n">
        <v>0.481121897697449</v>
      </c>
      <c r="NQ67" s="387" t="n">
        <v>0.484143763780594</v>
      </c>
      <c r="NR67" s="387" t="n">
        <v>0.487046629190445</v>
      </c>
      <c r="NS67" s="387" t="n">
        <v>0.489837408065796</v>
      </c>
      <c r="NT67" s="387" t="n">
        <v>0.492031872272491</v>
      </c>
      <c r="NU67" s="387" t="n">
        <v>0.4951171875</v>
      </c>
      <c r="NV67" s="387" t="n">
        <v>0.498561829328537</v>
      </c>
      <c r="NW67" s="387" t="n">
        <v>0.501411080360413</v>
      </c>
      <c r="NX67" s="387" t="n">
        <v>0.504155099391937</v>
      </c>
      <c r="NY67" s="387" t="n">
        <v>0.506799638271332</v>
      </c>
      <c r="NZ67" s="387" t="n">
        <v>0.510240435600281</v>
      </c>
      <c r="OA67" s="387" t="n">
        <v>0.513560831546783</v>
      </c>
      <c r="OB67" s="387" t="n">
        <v>0.515463888645172</v>
      </c>
      <c r="OC67" s="387" t="n">
        <v>0.519425690174103</v>
      </c>
      <c r="OD67" s="387" t="n">
        <v>0.52116185426712</v>
      </c>
      <c r="OE67" s="387" t="n">
        <v>0.524897933006287</v>
      </c>
      <c r="OF67" s="387" t="n">
        <v>0.527287304401398</v>
      </c>
      <c r="OG67" s="387" t="n">
        <v>0.529225885868073</v>
      </c>
      <c r="OH67" s="387" t="n">
        <v>0.532245516777039</v>
      </c>
      <c r="OI67" s="387" t="n">
        <v>0.533639132976532</v>
      </c>
      <c r="OJ67" s="387" t="n">
        <v>0.536897599697113</v>
      </c>
      <c r="OK67" s="387" t="n">
        <v>0.538176417350769</v>
      </c>
      <c r="OL67" s="387" t="n">
        <v>0.540875911712647</v>
      </c>
      <c r="OM67" s="387" t="n">
        <v>0.541726589202881</v>
      </c>
      <c r="ON67" s="387" t="n">
        <v>0.542877376079559</v>
      </c>
      <c r="OO67" s="387" t="n">
        <v>0.545073390007019</v>
      </c>
      <c r="OP67" s="387" t="n">
        <v>0.546143233776093</v>
      </c>
      <c r="OQ67" s="387" t="n">
        <v>0.54755437374115</v>
      </c>
      <c r="OT67" s="387" t="n">
        <v>0.425419998168945</v>
      </c>
      <c r="OU67" s="387" t="n">
        <v>0.424659996032715</v>
      </c>
      <c r="OV67" s="387" t="n">
        <v>0.424109992980957</v>
      </c>
      <c r="OW67" s="387" t="n">
        <v>0.423880004882813</v>
      </c>
      <c r="OX67" s="387" t="n">
        <v>0.423810005187988</v>
      </c>
      <c r="OY67" s="387" t="n">
        <v>0.424090003967285</v>
      </c>
      <c r="OZ67" s="387" t="n">
        <v>0.425050010681152</v>
      </c>
      <c r="PA67" s="387" t="n">
        <v>0.42560001373291</v>
      </c>
      <c r="PB67" s="387" t="n">
        <v>0.426529998779297</v>
      </c>
      <c r="PC67" s="387" t="n">
        <v>0.427490005493164</v>
      </c>
      <c r="PD67" s="387" t="n">
        <v>0.42851001739502</v>
      </c>
      <c r="PE67" s="387" t="n">
        <v>0.429860000610352</v>
      </c>
      <c r="PF67" s="387" t="n">
        <v>0.430999984741211</v>
      </c>
      <c r="PG67" s="387" t="n">
        <v>0.432680015563965</v>
      </c>
      <c r="PH67" s="387" t="n">
        <v>0.434560012817383</v>
      </c>
      <c r="PI67" s="387" t="n">
        <v>0.436110000610352</v>
      </c>
      <c r="PJ67" s="387" t="n">
        <v>0.437519989013672</v>
      </c>
      <c r="PK67" s="387" t="n">
        <v>0.438849983215332</v>
      </c>
      <c r="PL67" s="387" t="n">
        <v>0.440299987792969</v>
      </c>
      <c r="PQ67" s="387" t="n">
        <v>0.00329865422099829</v>
      </c>
      <c r="PZ67" s="387" t="n">
        <v>0.453</v>
      </c>
      <c r="QA67" s="387" t="n">
        <v>2014</v>
      </c>
      <c r="QB67" s="0" t="s">
        <v>248</v>
      </c>
      <c r="QD67" s="387" t="n">
        <v>0.191</v>
      </c>
      <c r="QE67" s="387" t="n">
        <v>2014</v>
      </c>
      <c r="QF67" s="0" t="s">
        <v>248</v>
      </c>
      <c r="QH67" s="387" t="n">
        <v>0.397</v>
      </c>
      <c r="QI67" s="387" t="n">
        <v>2014</v>
      </c>
      <c r="QJ67" s="0" t="s">
        <v>248</v>
      </c>
      <c r="QL67" s="387" t="n">
        <v>0.646</v>
      </c>
      <c r="QM67" s="387" t="n">
        <v>2014</v>
      </c>
      <c r="QN67" s="0" t="s">
        <v>248</v>
      </c>
      <c r="QP67" s="387" t="n">
        <v>0.424</v>
      </c>
      <c r="QQ67" s="387" t="n">
        <v>2013</v>
      </c>
      <c r="QR67" s="0" t="s">
        <v>248</v>
      </c>
      <c r="QT67" s="0" t="s">
        <v>104</v>
      </c>
      <c r="QU67" s="387" t="n">
        <v>0.186872199177742</v>
      </c>
      <c r="QV67" s="387" t="n">
        <v>0.193662315607071</v>
      </c>
      <c r="QW67" s="387" t="n">
        <v>0.207242608070374</v>
      </c>
      <c r="QX67" s="387" t="n">
        <v>0.224708825349808</v>
      </c>
      <c r="QY67" s="387" t="n">
        <v>0.264670938253403</v>
      </c>
      <c r="RB67" s="387" t="n">
        <v>0.162138909101486</v>
      </c>
      <c r="RC67" s="387" t="n">
        <v>0.158915475010872</v>
      </c>
      <c r="RD67" s="387" t="n">
        <v>0.152110457420349</v>
      </c>
      <c r="RE67" s="387" t="n">
        <v>0.135399490594864</v>
      </c>
      <c r="RF67" s="387" t="n">
        <v>0.254715204238892</v>
      </c>
      <c r="RG67" s="0" t="s">
        <v>884</v>
      </c>
      <c r="RJ67" s="387" t="n">
        <v>0.0314739085733891</v>
      </c>
      <c r="RK67" s="387" t="n">
        <v>0.0293740015476942</v>
      </c>
      <c r="RL67" s="387" t="n">
        <v>0.0307815577834845</v>
      </c>
      <c r="RM67" s="387" t="n">
        <v>0.0268081035465002</v>
      </c>
      <c r="RN67" s="387" t="n">
        <v>0.0190942715853453</v>
      </c>
      <c r="RO67" s="0" t="s">
        <v>104</v>
      </c>
      <c r="RR67" s="387" t="n">
        <v>0.0315025150775909</v>
      </c>
      <c r="RS67" s="387" t="n">
        <v>0.0294121466577053</v>
      </c>
      <c r="RT67" s="387" t="n">
        <v>0.0308387745171785</v>
      </c>
      <c r="RU67" s="387" t="n">
        <v>0.0269225370138884</v>
      </c>
      <c r="RV67" s="387" t="n">
        <v>0.0196664370596409</v>
      </c>
      <c r="RW67" s="0" t="s">
        <v>248</v>
      </c>
      <c r="SA67" s="387" t="n">
        <v>0.00768835470080376</v>
      </c>
      <c r="SB67" s="387" t="n">
        <v>0.0057664611376822</v>
      </c>
      <c r="SC67" s="387" t="n">
        <v>0.00735231721773744</v>
      </c>
      <c r="SD67" s="387" t="n">
        <v>0.0040274728089571</v>
      </c>
      <c r="SE67" s="387" t="n">
        <v>-0.00348542002029717</v>
      </c>
      <c r="SF67" s="0" t="s">
        <v>104</v>
      </c>
      <c r="SJ67" s="387" t="n">
        <v>0.00772366113960743</v>
      </c>
      <c r="SK67" s="387" t="n">
        <v>0.00581353157758713</v>
      </c>
      <c r="SL67" s="387" t="n">
        <v>0.00742292823269963</v>
      </c>
      <c r="SM67" s="387" t="n">
        <v>0.00417000008746982</v>
      </c>
      <c r="SN67" s="387" t="n">
        <v>-0.00239233765751123</v>
      </c>
      <c r="SO67" s="0" t="s">
        <v>248</v>
      </c>
      <c r="SQ67" s="387" t="n">
        <v>1400</v>
      </c>
      <c r="SR67" s="0" t="s">
        <v>248</v>
      </c>
      <c r="ST67" s="387" t="n">
        <v>1283.66955566406</v>
      </c>
      <c r="SU67" s="0" t="s">
        <v>104</v>
      </c>
      <c r="SW67" s="387" t="n">
        <v>1399.38853793637</v>
      </c>
      <c r="SX67" s="0" t="s">
        <v>248</v>
      </c>
      <c r="TA67" s="387" t="n">
        <v>0.147506266832352</v>
      </c>
      <c r="TB67" s="387" t="n">
        <v>0.15525995194912</v>
      </c>
      <c r="TC67" s="387" t="n">
        <v>0.172832474112511</v>
      </c>
      <c r="TD67" s="387" t="n">
        <v>0.198655530810356</v>
      </c>
      <c r="TE67" s="387" t="n">
        <v>0.225709795951843</v>
      </c>
      <c r="TF67" s="0" t="s">
        <v>104</v>
      </c>
      <c r="TJ67" s="387" t="n">
        <v>0.122626900672913</v>
      </c>
      <c r="TK67" s="387" t="n">
        <v>0.120270296931267</v>
      </c>
      <c r="TL67" s="387" t="n">
        <v>0.117452010512352</v>
      </c>
      <c r="TM67" s="387" t="n">
        <v>0.112563386559486</v>
      </c>
      <c r="TN67" s="387" t="n">
        <v>0.213597610592842</v>
      </c>
      <c r="TO67" s="0" t="s">
        <v>248</v>
      </c>
      <c r="TP67" s="386"/>
      <c r="TQ67" s="386"/>
    </row>
    <row r="68" customFormat="false" ht="15.75" hidden="false" customHeight="false" outlineLevel="0" collapsed="false">
      <c r="A68" s="0" t="s">
        <v>881</v>
      </c>
      <c r="B68" s="18" t="s">
        <v>981</v>
      </c>
      <c r="C68" s="0" t="s">
        <v>982</v>
      </c>
      <c r="D68" s="387" t="n">
        <v>0.021484550088644</v>
      </c>
      <c r="E68" s="0" t="s">
        <v>102</v>
      </c>
      <c r="F68" s="387" t="n">
        <v>0.0320843048393726</v>
      </c>
      <c r="G68" s="0" t="s">
        <v>316</v>
      </c>
      <c r="H68" s="387" t="n">
        <v>0.0385601073503494</v>
      </c>
      <c r="I68" s="0" t="s">
        <v>317</v>
      </c>
      <c r="J68" s="0" t="s">
        <v>884</v>
      </c>
      <c r="K68" s="387" t="n">
        <v>0.585879147052765</v>
      </c>
      <c r="L68" s="387"/>
      <c r="M68" s="0" t="s">
        <v>885</v>
      </c>
      <c r="N68" s="387"/>
      <c r="O68" s="0" t="s">
        <v>885</v>
      </c>
      <c r="P68" s="387"/>
      <c r="Q68" s="0" t="s">
        <v>885</v>
      </c>
      <c r="R68" s="387"/>
      <c r="S68" s="0" t="s">
        <v>885</v>
      </c>
      <c r="U68" s="0" t="s">
        <v>884</v>
      </c>
      <c r="V68" s="387" t="n">
        <v>0.531377196311951</v>
      </c>
      <c r="W68" s="387"/>
      <c r="X68" s="0" t="s">
        <v>885</v>
      </c>
      <c r="Y68" s="387"/>
      <c r="Z68" s="0" t="s">
        <v>885</v>
      </c>
      <c r="AA68" s="387"/>
      <c r="AB68" s="0" t="s">
        <v>885</v>
      </c>
      <c r="AC68" s="387"/>
      <c r="AD68" s="0" t="s">
        <v>885</v>
      </c>
      <c r="AF68" s="0" t="s">
        <v>884</v>
      </c>
      <c r="AG68" s="387" t="n">
        <v>0.513873279094696</v>
      </c>
      <c r="AH68" s="387"/>
      <c r="AI68" s="0" t="s">
        <v>885</v>
      </c>
      <c r="AJ68" s="387"/>
      <c r="AK68" s="0" t="s">
        <v>885</v>
      </c>
      <c r="AL68" s="387"/>
      <c r="AM68" s="0" t="s">
        <v>885</v>
      </c>
      <c r="AN68" s="387"/>
      <c r="AO68" s="0" t="s">
        <v>885</v>
      </c>
      <c r="AP68" s="0"/>
      <c r="AQ68" s="0" t="s">
        <v>102</v>
      </c>
      <c r="AR68" s="387" t="n">
        <v>3.58913254737854</v>
      </c>
      <c r="AS68" s="0" t="s">
        <v>318</v>
      </c>
      <c r="AT68" s="387" t="n">
        <v>1.26733219623566</v>
      </c>
      <c r="AU68" s="0" t="s">
        <v>317</v>
      </c>
      <c r="AV68" s="387" t="n">
        <v>2.59711956977844</v>
      </c>
      <c r="AW68" s="0"/>
      <c r="AX68" s="387" t="n">
        <v>1.67633152008057</v>
      </c>
      <c r="AY68" s="0" t="s">
        <v>104</v>
      </c>
      <c r="AZ68" s="0"/>
      <c r="BA68" s="0" t="s">
        <v>102</v>
      </c>
      <c r="BB68" s="387" t="n">
        <v>0.0022211370524019</v>
      </c>
      <c r="BC68" s="387" t="n">
        <v>0.00191833963617682</v>
      </c>
      <c r="BD68" s="387" t="n">
        <v>0.00213981582783163</v>
      </c>
      <c r="BE68" s="387" t="n">
        <v>0.00231625395826995</v>
      </c>
      <c r="BF68" s="387" t="n">
        <v>0.0023163037840277</v>
      </c>
      <c r="BH68" s="0" t="s">
        <v>318</v>
      </c>
      <c r="BI68" s="387" t="n">
        <v>0.0062745064496994</v>
      </c>
      <c r="BJ68" s="387" t="n">
        <v>0.00456213066354394</v>
      </c>
      <c r="BK68" s="387" t="n">
        <v>0.00380371720530093</v>
      </c>
      <c r="BL68" s="387" t="n">
        <v>0.00369704444892705</v>
      </c>
      <c r="BM68" s="387" t="n">
        <v>0.00376436742953956</v>
      </c>
      <c r="BO68" s="0" t="s">
        <v>317</v>
      </c>
      <c r="BP68" s="387" t="n">
        <v>0.00496933050453663</v>
      </c>
      <c r="BQ68" s="387" t="n">
        <v>0.00398853234946728</v>
      </c>
      <c r="BR68" s="387" t="n">
        <v>0.00371455354616046</v>
      </c>
      <c r="BS68" s="387" t="n">
        <v>0.00379319069907069</v>
      </c>
      <c r="BT68" s="387" t="n">
        <v>0.00385087239556015</v>
      </c>
      <c r="BV68" s="387" t="n">
        <v>2.7872166633606</v>
      </c>
      <c r="BW68" s="387" t="n">
        <v>3.21302366256714</v>
      </c>
      <c r="BX68" s="387" t="n">
        <v>3.43985056877136</v>
      </c>
      <c r="BY68" s="387" t="n">
        <v>3.58576059341431</v>
      </c>
      <c r="BZ68" s="387" t="n">
        <v>3.72371006011963</v>
      </c>
      <c r="CA68" s="0" t="s">
        <v>316</v>
      </c>
      <c r="CC68" s="387" t="n">
        <v>3.0675835609436</v>
      </c>
      <c r="CD68" s="387" t="n">
        <v>3.36279726028442</v>
      </c>
      <c r="CE68" s="387" t="n">
        <v>3.53206896781921</v>
      </c>
      <c r="CF68" s="387" t="n">
        <v>3.66773748397827</v>
      </c>
      <c r="CG68" s="387" t="n">
        <v>3.80927443504334</v>
      </c>
      <c r="CH68" s="0" t="s">
        <v>317</v>
      </c>
      <c r="CK68" s="387" t="n">
        <v>6.80000019073486</v>
      </c>
      <c r="CL68" s="0" t="s">
        <v>887</v>
      </c>
      <c r="CO68" s="0" t="s">
        <v>894</v>
      </c>
      <c r="CP68" s="387" t="n">
        <v>-0.0314865261316299</v>
      </c>
      <c r="CQ68" s="387" t="n">
        <v>-0.00632350565865636</v>
      </c>
      <c r="CR68" s="387" t="n">
        <v>0.0180194359272718</v>
      </c>
      <c r="CS68" s="387" t="n">
        <v>0.0200148727744818</v>
      </c>
      <c r="CT68" s="387" t="n">
        <v>0.0336168743669987</v>
      </c>
      <c r="CV68" s="0" t="s">
        <v>884</v>
      </c>
      <c r="CW68" s="387" t="n">
        <v>0.00796249974519014</v>
      </c>
      <c r="CX68" s="387" t="n">
        <v>0.00966666638851166</v>
      </c>
      <c r="CY68" s="387" t="n">
        <v>0.0108950007706881</v>
      </c>
      <c r="CZ68" s="387" t="n">
        <v>0.00325000029988587</v>
      </c>
      <c r="DA68" s="387" t="n">
        <v>0.00249999994412065</v>
      </c>
      <c r="DC68" s="0" t="s">
        <v>884</v>
      </c>
      <c r="DD68" s="387" t="n">
        <v>0.000965044135227799</v>
      </c>
      <c r="DE68" s="387" t="n">
        <v>-0.00331708649173379</v>
      </c>
      <c r="DF68" s="387" t="n">
        <v>0.000983164529316127</v>
      </c>
      <c r="DG68" s="387" t="n">
        <v>-0.00744846416637301</v>
      </c>
      <c r="DH68" s="387" t="n">
        <v>-0.00521686719730496</v>
      </c>
      <c r="DL68" s="387" t="n">
        <v>0.639469985961914</v>
      </c>
      <c r="DM68" s="0" t="s">
        <v>888</v>
      </c>
      <c r="DP68" s="387" t="n">
        <v>0.663339996337891</v>
      </c>
      <c r="DQ68" s="0" t="s">
        <v>888</v>
      </c>
      <c r="DT68" s="387" t="n">
        <v>0.615870018005371</v>
      </c>
      <c r="DU68" s="0" t="s">
        <v>888</v>
      </c>
      <c r="DW68" s="387" t="n">
        <v>-0.0226242244243622</v>
      </c>
      <c r="DX68" s="387" t="n">
        <v>-0.0368117243051529</v>
      </c>
      <c r="DY68" s="387" t="n">
        <v>-0.048603031784296</v>
      </c>
      <c r="DZ68" s="387" t="n">
        <v>-0.0353963002562523</v>
      </c>
      <c r="EA68" s="387" t="n">
        <v>-0.0377786792814732</v>
      </c>
      <c r="EB68" s="0" t="s">
        <v>104</v>
      </c>
      <c r="ED68" s="387" t="n">
        <v>-0.0389058217406273</v>
      </c>
      <c r="EE68" s="387" t="n">
        <v>-0.0389058217406273</v>
      </c>
      <c r="EF68" s="387" t="n">
        <v>-0.0518046580255032</v>
      </c>
      <c r="EG68" s="387" t="n">
        <v>-0.0363182537257671</v>
      </c>
      <c r="EH68" s="387" t="n">
        <v>-0.0335953757166863</v>
      </c>
      <c r="EI68" s="0" t="s">
        <v>248</v>
      </c>
      <c r="EK68" s="387" t="n">
        <v>0.107886224985123</v>
      </c>
      <c r="EL68" s="0" t="s">
        <v>248</v>
      </c>
      <c r="EO68" s="387" t="n">
        <v>0.0430128946900368</v>
      </c>
      <c r="EP68" s="387" t="n">
        <v>0.0491059124469757</v>
      </c>
      <c r="EQ68" s="387" t="n">
        <v>0.0521578229963779</v>
      </c>
      <c r="ER68" s="387" t="n">
        <v>0.0280553512275219</v>
      </c>
      <c r="ES68" s="387" t="n">
        <v>0.02680504322052</v>
      </c>
      <c r="ET68" s="0" t="s">
        <v>248</v>
      </c>
      <c r="FE68" s="387" t="n">
        <v>47105826</v>
      </c>
      <c r="FF68" s="387" t="n">
        <v>48428545</v>
      </c>
      <c r="FG68" s="387" t="n">
        <v>49871666</v>
      </c>
      <c r="FH68" s="387" t="n">
        <v>51425580</v>
      </c>
      <c r="FI68" s="387" t="n">
        <v>53068880</v>
      </c>
      <c r="FJ68" s="387" t="n">
        <v>54785903</v>
      </c>
      <c r="FK68" s="387" t="n">
        <v>56578037</v>
      </c>
      <c r="FL68" s="387" t="n">
        <v>58453683</v>
      </c>
      <c r="FM68" s="387" t="n">
        <v>60411195</v>
      </c>
      <c r="FN68" s="387" t="n">
        <v>62448574</v>
      </c>
      <c r="FO68" s="387" t="n">
        <v>64563854</v>
      </c>
      <c r="FP68" s="387" t="n">
        <v>66755153</v>
      </c>
      <c r="FQ68" s="387" t="n">
        <v>69020747</v>
      </c>
      <c r="FR68" s="387" t="n">
        <v>71358807</v>
      </c>
      <c r="FS68" s="387" t="n">
        <v>73767447</v>
      </c>
      <c r="FT68" s="387" t="n">
        <v>76244544</v>
      </c>
      <c r="FU68" s="387" t="n">
        <v>78789127</v>
      </c>
      <c r="FV68" s="387" t="n">
        <v>81398764</v>
      </c>
      <c r="FW68" s="387" t="n">
        <v>84068091</v>
      </c>
      <c r="FX68" s="387" t="n">
        <v>86790567</v>
      </c>
      <c r="FY68" s="387" t="n">
        <v>89561000</v>
      </c>
      <c r="FZ68" s="387" t="n">
        <v>92378000</v>
      </c>
      <c r="GA68" s="387" t="n">
        <v>95241000</v>
      </c>
      <c r="GB68" s="387" t="n">
        <v>98152000</v>
      </c>
      <c r="GC68" s="387" t="n">
        <v>101115000</v>
      </c>
      <c r="GD68" s="387" t="n">
        <v>104134000</v>
      </c>
      <c r="GE68" s="387" t="n">
        <v>107206000</v>
      </c>
      <c r="GF68" s="387" t="n">
        <v>110332000</v>
      </c>
      <c r="GG68" s="387" t="n">
        <v>113514000</v>
      </c>
      <c r="GH68" s="387" t="n">
        <v>116751000</v>
      </c>
      <c r="GI68" s="387" t="n">
        <v>120047000</v>
      </c>
      <c r="GJ68" s="387" t="n">
        <v>123400000</v>
      </c>
      <c r="GK68" s="387" t="n">
        <v>126808000</v>
      </c>
      <c r="GL68" s="387" t="n">
        <v>130270000</v>
      </c>
      <c r="GM68" s="387" t="n">
        <v>133780000</v>
      </c>
      <c r="GN68" s="387" t="n">
        <v>137337000</v>
      </c>
      <c r="GO68" s="387" t="n">
        <v>140936000</v>
      </c>
      <c r="GP68" s="387" t="n">
        <v>144577000</v>
      </c>
      <c r="GQ68" s="387" t="n">
        <v>148257000</v>
      </c>
      <c r="GR68" s="387" t="n">
        <v>151974000</v>
      </c>
      <c r="GS68" s="387" t="n">
        <v>155725000</v>
      </c>
      <c r="GT68" s="387" t="n">
        <v>159508000</v>
      </c>
      <c r="GU68" s="387" t="n">
        <v>163320000</v>
      </c>
      <c r="GV68" s="387" t="n">
        <v>167158000</v>
      </c>
      <c r="GW68" s="387" t="n">
        <v>171018000</v>
      </c>
      <c r="GX68" s="387" t="n">
        <v>174895000</v>
      </c>
      <c r="GY68" s="387" t="n">
        <v>178788000</v>
      </c>
      <c r="GZ68" s="387" t="n">
        <v>182695000</v>
      </c>
      <c r="HA68" s="387" t="n">
        <v>186614000</v>
      </c>
      <c r="HB68" s="387" t="n">
        <v>190546000</v>
      </c>
      <c r="HC68" s="387" t="n">
        <v>194489000</v>
      </c>
      <c r="HG68" s="387" t="n">
        <v>0.0328291468322277</v>
      </c>
      <c r="HH68" s="387" t="n">
        <v>0.032585084438324</v>
      </c>
      <c r="HI68" s="387" t="n">
        <v>0.0322669893503189</v>
      </c>
      <c r="HJ68" s="387" t="n">
        <v>0.0318708643317223</v>
      </c>
      <c r="HK68" s="387" t="n">
        <v>0.0314220152795315</v>
      </c>
      <c r="HL68" s="387" t="n">
        <v>0.0309688970446587</v>
      </c>
      <c r="HM68" s="387" t="n">
        <v>0.0305216666311026</v>
      </c>
      <c r="HN68" s="387" t="n">
        <v>0.0301067754626274</v>
      </c>
      <c r="HO68" s="387" t="n">
        <v>0.0297411847859621</v>
      </c>
      <c r="HP68" s="387" t="n">
        <v>0.0294200479984283</v>
      </c>
      <c r="HQ68" s="387" t="n">
        <v>0.0290736854076386</v>
      </c>
      <c r="HR68" s="387" t="n">
        <v>0.0287417843937874</v>
      </c>
      <c r="HS68" s="387" t="n">
        <v>0.0284321755170822</v>
      </c>
      <c r="HT68" s="387" t="n">
        <v>0.0281172841787338</v>
      </c>
      <c r="HU68" s="387" t="n">
        <v>0.0278398711234331</v>
      </c>
      <c r="HV68" s="387" t="n">
        <v>0.0275477785617113</v>
      </c>
      <c r="HW68" s="387" t="n">
        <v>0.0272430200129747</v>
      </c>
      <c r="HX68" s="387" t="n">
        <v>0.0269350875169039</v>
      </c>
      <c r="HY68" s="387" t="n">
        <v>0.0265874397009611</v>
      </c>
      <c r="HZ68" s="387" t="n">
        <v>0.0262410994619131</v>
      </c>
      <c r="IA68" s="387" t="n">
        <v>0.0258681271225214</v>
      </c>
      <c r="IB68" s="387" t="n">
        <v>0.0255063511431217</v>
      </c>
      <c r="IC68" s="387" t="n">
        <v>0.0251350160688162</v>
      </c>
      <c r="ID68" s="387" t="n">
        <v>0.024762200191617</v>
      </c>
      <c r="IE68" s="387" t="n">
        <v>0.0243821777403355</v>
      </c>
      <c r="IF68" s="387" t="n">
        <v>0.0240024458616972</v>
      </c>
      <c r="IG68" s="387" t="n">
        <v>0.0236173886805773</v>
      </c>
      <c r="IH68" s="387" t="n">
        <v>0.0232280064374208</v>
      </c>
      <c r="II68" s="387" t="n">
        <v>0.0228293407708406</v>
      </c>
      <c r="IJ68" s="387" t="n">
        <v>0.0224169790744782</v>
      </c>
      <c r="IK68" s="387" t="n">
        <v>0.0220149531960487</v>
      </c>
      <c r="IL68" s="387" t="n">
        <v>0.0216173492372036</v>
      </c>
      <c r="IM68" s="387" t="n">
        <v>0.0212242174893618</v>
      </c>
      <c r="IN68" s="387" t="n">
        <v>0.0208513233810663</v>
      </c>
      <c r="IO68" s="387" t="n">
        <v>0.0204819701611996</v>
      </c>
      <c r="IP68" s="0" t="s">
        <v>889</v>
      </c>
      <c r="IU68" s="0" t="s">
        <v>889</v>
      </c>
      <c r="IV68" s="387" t="n">
        <v>0.498658185743733</v>
      </c>
      <c r="IW68" s="387" t="n">
        <v>0.498791432269908</v>
      </c>
      <c r="IX68" s="387" t="n">
        <v>0.498912655492992</v>
      </c>
      <c r="IY68" s="387" t="n">
        <v>0.499022566136032</v>
      </c>
      <c r="IZ68" s="387" t="n">
        <v>0.499122243329483</v>
      </c>
      <c r="JA68" s="387" t="n">
        <v>0.499212495596876</v>
      </c>
      <c r="JB68" s="387" t="n">
        <v>0.499293597935768</v>
      </c>
      <c r="JC68" s="387" t="n">
        <v>0.499365681394762</v>
      </c>
      <c r="JD68" s="387" t="n">
        <v>0.499429277773602</v>
      </c>
      <c r="JE68" s="387" t="n">
        <v>0.499484711828625</v>
      </c>
      <c r="JF68" s="387" t="n">
        <v>0.499532446573369</v>
      </c>
      <c r="JG68" s="387" t="n">
        <v>0.499572744481089</v>
      </c>
      <c r="JH68" s="387" t="n">
        <v>0.499605977361538</v>
      </c>
      <c r="JI68" s="387" t="n">
        <v>0.499632330182164</v>
      </c>
      <c r="JJ68" s="387" t="n">
        <v>0.49965196105479</v>
      </c>
      <c r="JK68" s="387" t="n">
        <v>0.499665172026358</v>
      </c>
      <c r="JL68" s="387" t="n">
        <v>0.499672134436866</v>
      </c>
      <c r="JM68" s="387" t="n">
        <v>0.49967314063263</v>
      </c>
      <c r="JN68" s="387" t="n">
        <v>0.499668484454073</v>
      </c>
      <c r="JO68" s="387" t="n">
        <v>0.499658395548324</v>
      </c>
      <c r="JP68" s="387" t="n">
        <v>0.499643172195288</v>
      </c>
      <c r="JQ68" s="387" t="n">
        <v>0.499622977859031</v>
      </c>
      <c r="JR68" s="387" t="n">
        <v>0.499597982815445</v>
      </c>
      <c r="JS68" s="387" t="n">
        <v>0.499568416405596</v>
      </c>
      <c r="JT68" s="387" t="n">
        <v>0.499534329643735</v>
      </c>
      <c r="JU68" s="387" t="n">
        <v>0.499495952620201</v>
      </c>
      <c r="JV68" s="387" t="n">
        <v>0.49945335138514</v>
      </c>
      <c r="JW68" s="387" t="n">
        <v>0.499406758334016</v>
      </c>
      <c r="JX68" s="387" t="n">
        <v>0.499356166939257</v>
      </c>
      <c r="JY68" s="387" t="n">
        <v>0.499301738599841</v>
      </c>
      <c r="JZ68" s="387" t="n">
        <v>0.49924351240098</v>
      </c>
      <c r="KA68" s="387" t="n">
        <v>0.499181584361127</v>
      </c>
      <c r="KB68" s="387" t="n">
        <v>0.499116072975549</v>
      </c>
      <c r="KC68" s="387" t="n">
        <v>0.499047094023129</v>
      </c>
      <c r="KD68" s="387" t="n">
        <v>0.498974811646624</v>
      </c>
      <c r="KE68" s="387" t="n">
        <v>0.498899331731228</v>
      </c>
      <c r="KH68" s="0" t="s">
        <v>889</v>
      </c>
      <c r="KI68" s="387" t="n">
        <v>0.506382167339325</v>
      </c>
      <c r="KJ68" s="387" t="n">
        <v>0.506335139274597</v>
      </c>
      <c r="KK68" s="387" t="n">
        <v>0.506967663764954</v>
      </c>
      <c r="KL68" s="387" t="n">
        <v>0.508165180683136</v>
      </c>
      <c r="KM68" s="387" t="n">
        <v>0.509816586971283</v>
      </c>
      <c r="KN68" s="387" t="n">
        <v>0.51186341047287</v>
      </c>
      <c r="KO68" s="387" t="n">
        <v>0.513596296310425</v>
      </c>
      <c r="KP68" s="387" t="n">
        <v>0.515744268894196</v>
      </c>
      <c r="KQ68" s="387" t="n">
        <v>0.51828795671463</v>
      </c>
      <c r="KR68" s="387" t="n">
        <v>0.521198630332947</v>
      </c>
      <c r="KS68" s="387" t="n">
        <v>0.524420440196991</v>
      </c>
      <c r="KT68" s="387" t="n">
        <v>0.527125358581543</v>
      </c>
      <c r="KU68" s="387" t="n">
        <v>0.530190706253052</v>
      </c>
      <c r="KV68" s="387" t="n">
        <v>0.533502459526062</v>
      </c>
      <c r="KW68" s="387" t="n">
        <v>0.536954700946808</v>
      </c>
      <c r="KX68" s="387" t="n">
        <v>0.540463328361511</v>
      </c>
      <c r="KY68" s="387" t="n">
        <v>0.543298244476318</v>
      </c>
      <c r="KZ68" s="387" t="n">
        <v>0.546314120292664</v>
      </c>
      <c r="LA68" s="387" t="n">
        <v>0.549443483352661</v>
      </c>
      <c r="LB68" s="387" t="n">
        <v>0.552661061286926</v>
      </c>
      <c r="LC68" s="387" t="n">
        <v>0.555924475193024</v>
      </c>
      <c r="LD68" s="387" t="n">
        <v>0.558622360229492</v>
      </c>
      <c r="LE68" s="387" t="n">
        <v>0.561500072479248</v>
      </c>
      <c r="LF68" s="387" t="n">
        <v>0.564512968063355</v>
      </c>
      <c r="LG68" s="387" t="n">
        <v>0.567623436450958</v>
      </c>
      <c r="LH68" s="387" t="n">
        <v>0.57080751657486</v>
      </c>
      <c r="LI68" s="387" t="n">
        <v>0.573576271533966</v>
      </c>
      <c r="LJ68" s="387" t="n">
        <v>0.576493978500366</v>
      </c>
      <c r="LK68" s="387" t="n">
        <v>0.579541504383087</v>
      </c>
      <c r="LL68" s="387" t="n">
        <v>0.582716464996338</v>
      </c>
      <c r="LM68" s="387" t="n">
        <v>0.58599728345871</v>
      </c>
      <c r="LN68" s="387" t="n">
        <v>0.588892996311188</v>
      </c>
      <c r="LO68" s="387" t="n">
        <v>0.591970205307007</v>
      </c>
      <c r="LP68" s="387" t="n">
        <v>0.595175087451935</v>
      </c>
      <c r="LQ68" s="387" t="n">
        <v>0.598448693752289</v>
      </c>
      <c r="LR68" s="387" t="n">
        <v>0.601740956306458</v>
      </c>
      <c r="LT68" s="0" t="s">
        <v>889</v>
      </c>
      <c r="LU68" s="387" t="n">
        <v>0.489951074123383</v>
      </c>
      <c r="LV68" s="387" t="n">
        <v>0.489990770816803</v>
      </c>
      <c r="LW68" s="387" t="n">
        <v>0.490628391504288</v>
      </c>
      <c r="LX68" s="387" t="n">
        <v>0.49177011847496</v>
      </c>
      <c r="LY68" s="387" t="n">
        <v>0.493330657482147</v>
      </c>
      <c r="LZ68" s="387" t="n">
        <v>0.495271384716034</v>
      </c>
      <c r="MA68" s="387" t="n">
        <v>0.496968984603882</v>
      </c>
      <c r="MB68" s="387" t="n">
        <v>0.499060273170471</v>
      </c>
      <c r="MC68" s="387" t="n">
        <v>0.501518070697784</v>
      </c>
      <c r="MD68" s="387" t="n">
        <v>0.504306972026825</v>
      </c>
      <c r="ME68" s="387" t="n">
        <v>0.507375121116638</v>
      </c>
      <c r="MF68" s="387" t="n">
        <v>0.510027408599854</v>
      </c>
      <c r="MG68" s="387" t="n">
        <v>0.512997150421143</v>
      </c>
      <c r="MH68" s="387" t="n">
        <v>0.516191840171814</v>
      </c>
      <c r="MI68" s="387" t="n">
        <v>0.519498765468597</v>
      </c>
      <c r="MJ68" s="387" t="n">
        <v>0.522853553295136</v>
      </c>
      <c r="MK68" s="387" t="n">
        <v>0.525615870952606</v>
      </c>
      <c r="ML68" s="387" t="n">
        <v>0.528539180755615</v>
      </c>
      <c r="MM68" s="387" t="n">
        <v>0.531542181968689</v>
      </c>
      <c r="MN68" s="387" t="n">
        <v>0.53460156917572</v>
      </c>
      <c r="MO68" s="387" t="n">
        <v>0.53767740726471</v>
      </c>
      <c r="MP68" s="387" t="n">
        <v>0.540273606777191</v>
      </c>
      <c r="MQ68" s="387" t="n">
        <v>0.543004751205444</v>
      </c>
      <c r="MR68" s="387" t="n">
        <v>0.545842707157135</v>
      </c>
      <c r="MS68" s="387" t="n">
        <v>0.548738598823547</v>
      </c>
      <c r="MT68" s="387" t="n">
        <v>0.551664769649506</v>
      </c>
      <c r="MU68" s="387" t="n">
        <v>0.554254353046417</v>
      </c>
      <c r="MV68" s="387" t="n">
        <v>0.556955695152283</v>
      </c>
      <c r="MW68" s="387" t="n">
        <v>0.559745848178864</v>
      </c>
      <c r="MX68" s="387" t="n">
        <v>0.562630832195282</v>
      </c>
      <c r="MY68" s="387" t="n">
        <v>0.565596520900726</v>
      </c>
      <c r="MZ68" s="387" t="n">
        <v>0.568270802497864</v>
      </c>
      <c r="NA68" s="387" t="n">
        <v>0.571088433265686</v>
      </c>
      <c r="NB68" s="387" t="n">
        <v>0.573992311954498</v>
      </c>
      <c r="NC68" s="387" t="n">
        <v>0.576931536197662</v>
      </c>
      <c r="ND68" s="387" t="n">
        <v>0.579852819442749</v>
      </c>
      <c r="NG68" s="0" t="s">
        <v>889</v>
      </c>
      <c r="NH68" s="387" t="n">
        <v>0.403504550457001</v>
      </c>
      <c r="NI68" s="387" t="n">
        <v>0.403219610452652</v>
      </c>
      <c r="NJ68" s="387" t="n">
        <v>0.403383374214172</v>
      </c>
      <c r="NK68" s="387" t="n">
        <v>0.403938949108124</v>
      </c>
      <c r="NL68" s="387" t="n">
        <v>0.404847681522369</v>
      </c>
      <c r="NM68" s="387" t="n">
        <v>0.406091928482056</v>
      </c>
      <c r="NN68" s="387" t="n">
        <v>0.407120734453201</v>
      </c>
      <c r="NO68" s="387" t="n">
        <v>0.408490031957626</v>
      </c>
      <c r="NP68" s="387" t="n">
        <v>0.41024124622345</v>
      </c>
      <c r="NQ68" s="387" t="n">
        <v>0.412381947040558</v>
      </c>
      <c r="NR68" s="387" t="n">
        <v>0.414878904819489</v>
      </c>
      <c r="NS68" s="387" t="n">
        <v>0.417066216468811</v>
      </c>
      <c r="NT68" s="387" t="n">
        <v>0.419633477926254</v>
      </c>
      <c r="NU68" s="387" t="n">
        <v>0.422538191080093</v>
      </c>
      <c r="NV68" s="387" t="n">
        <v>0.425709426403046</v>
      </c>
      <c r="NW68" s="387" t="n">
        <v>0.429115265607834</v>
      </c>
      <c r="NX68" s="387" t="n">
        <v>0.43213939666748</v>
      </c>
      <c r="NY68" s="387" t="n">
        <v>0.435445725917816</v>
      </c>
      <c r="NZ68" s="387" t="n">
        <v>0.438957542181015</v>
      </c>
      <c r="OA68" s="387" t="n">
        <v>0.442599803209305</v>
      </c>
      <c r="OB68" s="387" t="n">
        <v>0.4462890625</v>
      </c>
      <c r="OC68" s="387" t="n">
        <v>0.449537366628647</v>
      </c>
      <c r="OD68" s="387" t="n">
        <v>0.452948957681656</v>
      </c>
      <c r="OE68" s="387" t="n">
        <v>0.456450611352921</v>
      </c>
      <c r="OF68" s="387" t="n">
        <v>0.460032641887665</v>
      </c>
      <c r="OG68" s="387" t="n">
        <v>0.463644236326218</v>
      </c>
      <c r="OH68" s="387" t="n">
        <v>0.466885685920715</v>
      </c>
      <c r="OI68" s="387" t="n">
        <v>0.470224112272263</v>
      </c>
      <c r="OJ68" s="387" t="n">
        <v>0.473647683858871</v>
      </c>
      <c r="OK68" s="387" t="n">
        <v>0.477166146039963</v>
      </c>
      <c r="OL68" s="387" t="n">
        <v>0.480762749910355</v>
      </c>
      <c r="OM68" s="387" t="n">
        <v>0.484025776386261</v>
      </c>
      <c r="ON68" s="387" t="n">
        <v>0.487435340881348</v>
      </c>
      <c r="OO68" s="387" t="n">
        <v>0.490954577922821</v>
      </c>
      <c r="OP68" s="387" t="n">
        <v>0.494562983512878</v>
      </c>
      <c r="OQ68" s="387" t="n">
        <v>0.498228698968887</v>
      </c>
      <c r="OT68" s="387" t="n">
        <v>0.721940002441406</v>
      </c>
      <c r="OU68" s="387" t="n">
        <v>0.722080001831055</v>
      </c>
      <c r="OV68" s="387" t="n">
        <v>0.721910018920898</v>
      </c>
      <c r="OW68" s="387" t="n">
        <v>0.721569976806641</v>
      </c>
      <c r="OX68" s="387" t="n">
        <v>0.721220016479492</v>
      </c>
      <c r="OY68" s="387" t="n">
        <v>0.711019973754883</v>
      </c>
      <c r="OZ68" s="387" t="n">
        <v>0.70056999206543</v>
      </c>
      <c r="PA68" s="387" t="n">
        <v>0.689879989624023</v>
      </c>
      <c r="PB68" s="387" t="n">
        <v>0.679000015258789</v>
      </c>
      <c r="PC68" s="387" t="n">
        <v>0.667919998168945</v>
      </c>
      <c r="PD68" s="387" t="n">
        <v>0.656589965820313</v>
      </c>
      <c r="PE68" s="387" t="n">
        <v>0.645029983520508</v>
      </c>
      <c r="PF68" s="387" t="n">
        <v>0.644789962768555</v>
      </c>
      <c r="PG68" s="387" t="n">
        <v>0.644219970703125</v>
      </c>
      <c r="PH68" s="387" t="n">
        <v>0.643600006103516</v>
      </c>
      <c r="PI68" s="387" t="n">
        <v>0.643489990234375</v>
      </c>
      <c r="PJ68" s="387" t="n">
        <v>0.642929992675781</v>
      </c>
      <c r="PK68" s="387" t="n">
        <v>0.641890029907227</v>
      </c>
      <c r="PL68" s="387" t="n">
        <v>0.639469985961914</v>
      </c>
      <c r="PQ68" s="387" t="n">
        <v>-0.00377730978652835</v>
      </c>
      <c r="PZ68" s="387" t="n">
        <v>0.421</v>
      </c>
      <c r="QA68" s="387" t="n">
        <v>2012</v>
      </c>
      <c r="QB68" s="0" t="s">
        <v>248</v>
      </c>
      <c r="QD68" s="387" t="n">
        <v>0.772</v>
      </c>
      <c r="QE68" s="387" t="n">
        <v>2012</v>
      </c>
      <c r="QF68" s="0" t="s">
        <v>248</v>
      </c>
      <c r="QH68" s="387" t="n">
        <v>0.914</v>
      </c>
      <c r="QI68" s="387" t="n">
        <v>2012</v>
      </c>
      <c r="QJ68" s="0" t="s">
        <v>248</v>
      </c>
      <c r="QL68" s="387" t="n">
        <v>0.979</v>
      </c>
      <c r="QM68" s="387" t="n">
        <v>2012</v>
      </c>
      <c r="QN68" s="0" t="s">
        <v>248</v>
      </c>
      <c r="QP68" s="387" t="n">
        <v>0.639</v>
      </c>
      <c r="QQ68" s="387" t="n">
        <v>2012</v>
      </c>
      <c r="QR68" s="0" t="s">
        <v>248</v>
      </c>
      <c r="QT68" s="0" t="s">
        <v>104</v>
      </c>
      <c r="QU68" s="387" t="n">
        <v>0.119410239160061</v>
      </c>
      <c r="QV68" s="387" t="n">
        <v>0.124822415411472</v>
      </c>
      <c r="QW68" s="387" t="n">
        <v>0.121723003685474</v>
      </c>
      <c r="QX68" s="387" t="n">
        <v>0.132015824317932</v>
      </c>
      <c r="QY68" s="387" t="n">
        <v>0.09640883654356</v>
      </c>
      <c r="RB68" s="387" t="n">
        <v>0.166406705975533</v>
      </c>
      <c r="RC68" s="387" t="n">
        <v>0.188490986824036</v>
      </c>
      <c r="RD68" s="387" t="n">
        <v>0.21762378513813</v>
      </c>
      <c r="RE68" s="387" t="n">
        <v>0.209976643323898</v>
      </c>
      <c r="RF68" s="387" t="n">
        <v>0.239951089024544</v>
      </c>
      <c r="RG68" s="0" t="s">
        <v>248</v>
      </c>
      <c r="RJ68" s="387" t="n">
        <v>0.0456343702971935</v>
      </c>
      <c r="RK68" s="387" t="n">
        <v>0.0571323968470097</v>
      </c>
      <c r="RL68" s="387" t="n">
        <v>0.0596338212490082</v>
      </c>
      <c r="RM68" s="387" t="n">
        <v>0.0451309271156788</v>
      </c>
      <c r="RN68" s="387" t="n">
        <v>0.0428730733692646</v>
      </c>
      <c r="RO68" s="0" t="s">
        <v>104</v>
      </c>
      <c r="RR68" s="387" t="n">
        <v>0.0459269396960735</v>
      </c>
      <c r="RS68" s="387" t="n">
        <v>0.0575224868953228</v>
      </c>
      <c r="RT68" s="387" t="n">
        <v>0.0602189563214779</v>
      </c>
      <c r="RU68" s="387" t="n">
        <v>0.0453337021172047</v>
      </c>
      <c r="RV68" s="387" t="n">
        <v>0.0429112873971462</v>
      </c>
      <c r="RW68" s="0" t="s">
        <v>248</v>
      </c>
      <c r="SA68" s="387" t="n">
        <v>0.0138173634186387</v>
      </c>
      <c r="SB68" s="387" t="n">
        <v>0.0243430715054274</v>
      </c>
      <c r="SC68" s="387" t="n">
        <v>0.02672771923244</v>
      </c>
      <c r="SD68" s="387" t="n">
        <v>0.0126382326707244</v>
      </c>
      <c r="SE68" s="387" t="n">
        <v>0.0109725883230567</v>
      </c>
      <c r="SF68" s="0" t="s">
        <v>104</v>
      </c>
      <c r="SJ68" s="387" t="n">
        <v>0.0140966577455401</v>
      </c>
      <c r="SK68" s="387" t="n">
        <v>0.0247286707162857</v>
      </c>
      <c r="SL68" s="387" t="n">
        <v>0.0273035019636154</v>
      </c>
      <c r="SM68" s="387" t="n">
        <v>0.0128176202997565</v>
      </c>
      <c r="SN68" s="387" t="n">
        <v>0.0110404249280691</v>
      </c>
      <c r="SO68" s="0" t="s">
        <v>248</v>
      </c>
      <c r="SQ68" s="387" t="n">
        <v>530</v>
      </c>
      <c r="SR68" s="0" t="s">
        <v>248</v>
      </c>
      <c r="ST68" s="387" t="n">
        <v>499.031890869141</v>
      </c>
      <c r="SU68" s="0" t="s">
        <v>104</v>
      </c>
      <c r="SW68" s="387" t="n">
        <v>423.640255620729</v>
      </c>
      <c r="SX68" s="0" t="s">
        <v>248</v>
      </c>
      <c r="TA68" s="387" t="n">
        <v>0.0967860147356987</v>
      </c>
      <c r="TB68" s="387" t="n">
        <v>0.0880106985569</v>
      </c>
      <c r="TC68" s="387" t="n">
        <v>0.0731199681758881</v>
      </c>
      <c r="TD68" s="387" t="n">
        <v>0.0966195315122604</v>
      </c>
      <c r="TE68" s="387" t="n">
        <v>0.0586301572620869</v>
      </c>
      <c r="TF68" s="0" t="s">
        <v>104</v>
      </c>
      <c r="TJ68" s="387" t="n">
        <v>0.149585157632828</v>
      </c>
      <c r="TK68" s="387" t="n">
        <v>0.149585157632828</v>
      </c>
      <c r="TL68" s="387" t="n">
        <v>0.165819123387337</v>
      </c>
      <c r="TM68" s="387" t="n">
        <v>0.173658385872841</v>
      </c>
      <c r="TN68" s="387" t="n">
        <v>0.206355705857277</v>
      </c>
      <c r="TO68" s="0" t="s">
        <v>248</v>
      </c>
      <c r="TP68" s="386"/>
      <c r="TQ68" s="386"/>
    </row>
    <row r="69" customFormat="false" ht="15.75" hidden="false" customHeight="false" outlineLevel="0" collapsed="false">
      <c r="A69" s="0" t="s">
        <v>895</v>
      </c>
      <c r="B69" s="18" t="s">
        <v>983</v>
      </c>
      <c r="C69" s="0" t="s">
        <v>984</v>
      </c>
      <c r="D69" s="387" t="n">
        <v>0.0338383391499519</v>
      </c>
      <c r="E69" s="0" t="s">
        <v>102</v>
      </c>
      <c r="F69" s="387" t="n">
        <v>0.0388759262859821</v>
      </c>
      <c r="G69" s="0" t="s">
        <v>316</v>
      </c>
      <c r="H69" s="387" t="n">
        <v>0.0419873706996441</v>
      </c>
      <c r="I69" s="0" t="s">
        <v>317</v>
      </c>
      <c r="J69" s="0" t="s">
        <v>884</v>
      </c>
      <c r="K69" s="387" t="n">
        <v>0.518386483192444</v>
      </c>
      <c r="L69" s="387"/>
      <c r="M69" s="0" t="s">
        <v>885</v>
      </c>
      <c r="N69" s="387"/>
      <c r="O69" s="0" t="s">
        <v>885</v>
      </c>
      <c r="P69" s="387"/>
      <c r="Q69" s="0" t="s">
        <v>885</v>
      </c>
      <c r="R69" s="387"/>
      <c r="S69" s="0" t="s">
        <v>885</v>
      </c>
      <c r="U69" s="0" t="s">
        <v>884</v>
      </c>
      <c r="V69" s="387" t="n">
        <v>0.50167715549469</v>
      </c>
      <c r="W69" s="387"/>
      <c r="X69" s="0" t="s">
        <v>885</v>
      </c>
      <c r="Y69" s="387"/>
      <c r="Z69" s="0" t="s">
        <v>885</v>
      </c>
      <c r="AA69" s="387"/>
      <c r="AB69" s="0" t="s">
        <v>885</v>
      </c>
      <c r="AC69" s="387"/>
      <c r="AD69" s="0" t="s">
        <v>885</v>
      </c>
      <c r="AF69" s="0" t="s">
        <v>884</v>
      </c>
      <c r="AG69" s="387" t="n">
        <v>0.517520666122437</v>
      </c>
      <c r="AH69" s="387"/>
      <c r="AI69" s="0" t="s">
        <v>885</v>
      </c>
      <c r="AJ69" s="387"/>
      <c r="AK69" s="0" t="s">
        <v>885</v>
      </c>
      <c r="AL69" s="387"/>
      <c r="AM69" s="0" t="s">
        <v>885</v>
      </c>
      <c r="AN69" s="387"/>
      <c r="AO69" s="0" t="s">
        <v>885</v>
      </c>
      <c r="AP69" s="0"/>
      <c r="AQ69" s="0" t="s">
        <v>102</v>
      </c>
      <c r="AR69" s="387" t="n">
        <v>1.99209463596344</v>
      </c>
      <c r="AS69" s="0" t="s">
        <v>318</v>
      </c>
      <c r="AT69" s="387" t="n">
        <v>3.36944437026978</v>
      </c>
      <c r="AU69" s="0" t="s">
        <v>317</v>
      </c>
      <c r="AV69" s="387" t="n">
        <v>6.37926197052002</v>
      </c>
      <c r="AW69" s="0"/>
      <c r="AX69" s="387" t="n">
        <v>4.91948890686035</v>
      </c>
      <c r="AY69" s="0" t="s">
        <v>104</v>
      </c>
      <c r="AZ69" s="0"/>
      <c r="BA69" s="0" t="s">
        <v>102</v>
      </c>
      <c r="BB69" s="387" t="n">
        <v>0.00439581926912069</v>
      </c>
      <c r="BC69" s="387" t="n">
        <v>0.00331208272837102</v>
      </c>
      <c r="BD69" s="387" t="n">
        <v>0.00325544434599578</v>
      </c>
      <c r="BE69" s="387" t="n">
        <v>0.00396681902930141</v>
      </c>
      <c r="BF69" s="387" t="n">
        <v>0.00396687397733331</v>
      </c>
      <c r="BH69" s="0" t="s">
        <v>318</v>
      </c>
      <c r="BI69" s="387" t="n">
        <v>0.00401185406371951</v>
      </c>
      <c r="BJ69" s="387" t="n">
        <v>0.00238152104429901</v>
      </c>
      <c r="BK69" s="387" t="n">
        <v>0.00138399214483798</v>
      </c>
      <c r="BL69" s="387" t="n">
        <v>0.00114921142812818</v>
      </c>
      <c r="BM69" s="387" t="n">
        <v>0.00115469738375396</v>
      </c>
      <c r="BO69" s="0" t="s">
        <v>317</v>
      </c>
      <c r="BP69" s="387" t="n">
        <v>0.00273632165044546</v>
      </c>
      <c r="BQ69" s="387" t="n">
        <v>0.00162521156016737</v>
      </c>
      <c r="BR69" s="387" t="n">
        <v>0.0011506115552038</v>
      </c>
      <c r="BS69" s="387" t="n">
        <v>0.00115705723874271</v>
      </c>
      <c r="BT69" s="387" t="n">
        <v>0.00116168335080147</v>
      </c>
      <c r="BV69" s="387" t="n">
        <v>4.9240779876709</v>
      </c>
      <c r="BW69" s="387" t="n">
        <v>5.36481332778931</v>
      </c>
      <c r="BX69" s="387" t="n">
        <v>5.58147525787354</v>
      </c>
      <c r="BY69" s="387" t="n">
        <v>5.66161298751831</v>
      </c>
      <c r="BZ69" s="387" t="n">
        <v>5.71850490570068</v>
      </c>
      <c r="CA69" s="0" t="s">
        <v>316</v>
      </c>
      <c r="CC69" s="387" t="n">
        <v>5.21109580993652</v>
      </c>
      <c r="CD69" s="387" t="n">
        <v>5.51157379150391</v>
      </c>
      <c r="CE69" s="387" t="n">
        <v>5.63901948928833</v>
      </c>
      <c r="CF69" s="387" t="n">
        <v>5.69566154479981</v>
      </c>
      <c r="CG69" s="387" t="n">
        <v>5.75294160842896</v>
      </c>
      <c r="CH69" s="0" t="s">
        <v>317</v>
      </c>
      <c r="CK69" s="387" t="n">
        <v>6.30000019073486</v>
      </c>
      <c r="CL69" s="0" t="s">
        <v>887</v>
      </c>
      <c r="CO69" s="0" t="s">
        <v>894</v>
      </c>
      <c r="CP69" s="387" t="n">
        <v>-0.00407477933913469</v>
      </c>
      <c r="CQ69" s="387" t="n">
        <v>0.00728381937369704</v>
      </c>
      <c r="CR69" s="387" t="n">
        <v>0.00807477254420519</v>
      </c>
      <c r="CS69" s="387" t="n">
        <v>-0.00468730833381414</v>
      </c>
      <c r="CT69" s="387" t="n">
        <v>0.0165953747928143</v>
      </c>
      <c r="CV69" s="0" t="s">
        <v>884</v>
      </c>
      <c r="CW69" s="387" t="n">
        <v>0.00774499960243702</v>
      </c>
      <c r="CX69" s="387" t="n">
        <v>0.0071666669100523</v>
      </c>
      <c r="CY69" s="387" t="n">
        <v>0.00690000038594008</v>
      </c>
      <c r="CZ69" s="387" t="n">
        <v>0.00619999971240759</v>
      </c>
      <c r="DA69" s="387" t="n">
        <v>0.000149999978020787</v>
      </c>
      <c r="DC69" s="0" t="s">
        <v>884</v>
      </c>
      <c r="DD69" s="387" t="n">
        <v>0.00343576888553798</v>
      </c>
      <c r="DE69" s="387" t="n">
        <v>0.0052266726270318</v>
      </c>
      <c r="DF69" s="387" t="n">
        <v>0.00523549132049084</v>
      </c>
      <c r="DG69" s="387" t="n">
        <v>0.00496621569618583</v>
      </c>
      <c r="DH69" s="387" t="n">
        <v>0.00132879172451794</v>
      </c>
      <c r="DL69" s="387" t="n">
        <v>0.70390998840332</v>
      </c>
      <c r="DM69" s="0" t="s">
        <v>888</v>
      </c>
      <c r="DP69" s="387" t="n">
        <v>0.722490005493164</v>
      </c>
      <c r="DQ69" s="0" t="s">
        <v>888</v>
      </c>
      <c r="DT69" s="387" t="n">
        <v>0.685380020141602</v>
      </c>
      <c r="DU69" s="0" t="s">
        <v>888</v>
      </c>
      <c r="DW69" s="387" t="n">
        <v>-0.128857642412186</v>
      </c>
      <c r="DX69" s="387" t="n">
        <v>-0.203391209244728</v>
      </c>
      <c r="DY69" s="387" t="n">
        <v>-0.181760236620903</v>
      </c>
      <c r="DZ69" s="387" t="n">
        <v>-0.147884607315063</v>
      </c>
      <c r="EA69" s="387" t="n">
        <v>0.0308809597045183</v>
      </c>
      <c r="EB69" s="0" t="s">
        <v>104</v>
      </c>
      <c r="ED69" s="387" t="n">
        <v>0.0021140759345144</v>
      </c>
      <c r="EE69" s="387" t="n">
        <v>-0.036433894187212</v>
      </c>
      <c r="EF69" s="387" t="n">
        <v>-0.035906832665205</v>
      </c>
      <c r="EG69" s="387" t="n">
        <v>-0.367464512586594</v>
      </c>
      <c r="EH69" s="387"/>
      <c r="EI69" s="0" t="s">
        <v>248</v>
      </c>
      <c r="EK69" s="387" t="n">
        <v>0.422320872545242</v>
      </c>
      <c r="EL69" s="0" t="s">
        <v>248</v>
      </c>
      <c r="EO69" s="387" t="n">
        <v>0.12860369682312</v>
      </c>
      <c r="EP69" s="387" t="n">
        <v>0.166906639933586</v>
      </c>
      <c r="EQ69" s="387" t="n">
        <v>0.174856722354889</v>
      </c>
      <c r="ER69" s="387" t="n">
        <v>0.27016419172287</v>
      </c>
      <c r="ES69" s="387" t="n">
        <v>0.274392873048782</v>
      </c>
      <c r="ET69" s="0" t="s">
        <v>248</v>
      </c>
      <c r="FE69" s="387" t="n">
        <v>3127411</v>
      </c>
      <c r="FF69" s="387" t="n">
        <v>3217933</v>
      </c>
      <c r="FG69" s="387" t="n">
        <v>3310387</v>
      </c>
      <c r="FH69" s="387" t="n">
        <v>3406922</v>
      </c>
      <c r="FI69" s="387" t="n">
        <v>3510468</v>
      </c>
      <c r="FJ69" s="387" t="n">
        <v>3622775</v>
      </c>
      <c r="FK69" s="387" t="n">
        <v>3745141</v>
      </c>
      <c r="FL69" s="387" t="n">
        <v>3876119</v>
      </c>
      <c r="FM69" s="387" t="n">
        <v>4011486</v>
      </c>
      <c r="FN69" s="387" t="n">
        <v>4145391</v>
      </c>
      <c r="FO69" s="387" t="n">
        <v>4273731</v>
      </c>
      <c r="FP69" s="387" t="n">
        <v>4394844</v>
      </c>
      <c r="FQ69" s="387" t="n">
        <v>4510198</v>
      </c>
      <c r="FR69" s="387" t="n">
        <v>4622761</v>
      </c>
      <c r="FS69" s="387" t="n">
        <v>4736974</v>
      </c>
      <c r="FT69" s="387" t="n">
        <v>4856095</v>
      </c>
      <c r="FU69" s="387" t="n">
        <v>4980999</v>
      </c>
      <c r="FV69" s="387" t="n">
        <v>5110702</v>
      </c>
      <c r="FW69" s="387" t="n">
        <v>5244363</v>
      </c>
      <c r="FX69" s="387" t="n">
        <v>5380508</v>
      </c>
      <c r="FY69" s="387" t="n">
        <v>5518000</v>
      </c>
      <c r="FZ69" s="387" t="n">
        <v>5657000</v>
      </c>
      <c r="GA69" s="387" t="n">
        <v>5798000</v>
      </c>
      <c r="GB69" s="387" t="n">
        <v>5941000</v>
      </c>
      <c r="GC69" s="387" t="n">
        <v>6086000</v>
      </c>
      <c r="GD69" s="387" t="n">
        <v>6235000</v>
      </c>
      <c r="GE69" s="387" t="n">
        <v>6386000</v>
      </c>
      <c r="GF69" s="387" t="n">
        <v>6540000</v>
      </c>
      <c r="GG69" s="387" t="n">
        <v>6697000</v>
      </c>
      <c r="GH69" s="387" t="n">
        <v>6857000</v>
      </c>
      <c r="GI69" s="387" t="n">
        <v>7020000</v>
      </c>
      <c r="GJ69" s="387" t="n">
        <v>7185000</v>
      </c>
      <c r="GK69" s="387" t="n">
        <v>7353000</v>
      </c>
      <c r="GL69" s="387" t="n">
        <v>7523000</v>
      </c>
      <c r="GM69" s="387" t="n">
        <v>7696000</v>
      </c>
      <c r="GN69" s="387" t="n">
        <v>7871000</v>
      </c>
      <c r="GO69" s="387" t="n">
        <v>8048000</v>
      </c>
      <c r="GP69" s="387" t="n">
        <v>8228000</v>
      </c>
      <c r="GQ69" s="387" t="n">
        <v>8409000</v>
      </c>
      <c r="GR69" s="387" t="n">
        <v>8592000</v>
      </c>
      <c r="GS69" s="387" t="n">
        <v>8777000</v>
      </c>
      <c r="GT69" s="387" t="n">
        <v>8963000</v>
      </c>
      <c r="GU69" s="387" t="n">
        <v>9151000</v>
      </c>
      <c r="GV69" s="387" t="n">
        <v>9341000</v>
      </c>
      <c r="GW69" s="387" t="n">
        <v>9532000</v>
      </c>
      <c r="GX69" s="387" t="n">
        <v>9724000</v>
      </c>
      <c r="GY69" s="387" t="n">
        <v>9917000</v>
      </c>
      <c r="GZ69" s="387" t="n">
        <v>10112000</v>
      </c>
      <c r="HA69" s="387" t="n">
        <v>10308000</v>
      </c>
      <c r="HB69" s="387" t="n">
        <v>10504000</v>
      </c>
      <c r="HC69" s="387" t="n">
        <v>10702000</v>
      </c>
      <c r="HG69" s="387" t="n">
        <v>0.0253958571702242</v>
      </c>
      <c r="HH69" s="387" t="n">
        <v>0.0257062986493111</v>
      </c>
      <c r="HI69" s="387" t="n">
        <v>0.0258170124143362</v>
      </c>
      <c r="HJ69" s="387" t="n">
        <v>0.0256290081888437</v>
      </c>
      <c r="HK69" s="387" t="n">
        <v>0.025232682004571</v>
      </c>
      <c r="HL69" s="387" t="n">
        <v>0.024878241121769</v>
      </c>
      <c r="HM69" s="387" t="n">
        <v>0.0246193148195744</v>
      </c>
      <c r="HN69" s="387" t="n">
        <v>0.0243644397705793</v>
      </c>
      <c r="HO69" s="387" t="n">
        <v>0.0241135824471712</v>
      </c>
      <c r="HP69" s="387" t="n">
        <v>0.0241875275969505</v>
      </c>
      <c r="HQ69" s="387" t="n">
        <v>0.0239295158535242</v>
      </c>
      <c r="HR69" s="387" t="n">
        <v>0.0238290708512068</v>
      </c>
      <c r="HS69" s="387" t="n">
        <v>0.0237224996089935</v>
      </c>
      <c r="HT69" s="387" t="n">
        <v>0.0236103627830744</v>
      </c>
      <c r="HU69" s="387" t="n">
        <v>0.0234931893646717</v>
      </c>
      <c r="HV69" s="387" t="n">
        <v>0.023232301697135</v>
      </c>
      <c r="HW69" s="387" t="n">
        <v>0.0231128744781017</v>
      </c>
      <c r="HX69" s="387" t="n">
        <v>0.0228566005825996</v>
      </c>
      <c r="HY69" s="387" t="n">
        <v>0.0227357186377049</v>
      </c>
      <c r="HZ69" s="387" t="n">
        <v>0.0224844049662352</v>
      </c>
      <c r="IA69" s="387" t="n">
        <v>0.0222384948283434</v>
      </c>
      <c r="IB69" s="387" t="n">
        <v>0.0221193581819534</v>
      </c>
      <c r="IC69" s="387" t="n">
        <v>0.0217595882713795</v>
      </c>
      <c r="ID69" s="387" t="n">
        <v>0.0215289760380983</v>
      </c>
      <c r="IE69" s="387" t="n">
        <v>0.0213031265884638</v>
      </c>
      <c r="IF69" s="387" t="n">
        <v>0.0209703296422958</v>
      </c>
      <c r="IG69" s="387" t="n">
        <v>0.0207581706345081</v>
      </c>
      <c r="IH69" s="387" t="n">
        <v>0.020550150424242</v>
      </c>
      <c r="II69" s="387" t="n">
        <v>0.0202412456274033</v>
      </c>
      <c r="IJ69" s="387" t="n">
        <v>0.0199424978345633</v>
      </c>
      <c r="IK69" s="387" t="n">
        <v>0.0196534004062414</v>
      </c>
      <c r="IL69" s="387" t="n">
        <v>0.0194723811000586</v>
      </c>
      <c r="IM69" s="387" t="n">
        <v>0.0191974546760321</v>
      </c>
      <c r="IN69" s="387" t="n">
        <v>0.0188358444720507</v>
      </c>
      <c r="IO69" s="387" t="n">
        <v>0.0186745021492243</v>
      </c>
      <c r="IP69" s="0" t="s">
        <v>889</v>
      </c>
      <c r="IU69" s="0" t="s">
        <v>889</v>
      </c>
      <c r="IV69" s="387" t="n">
        <v>0.498872447459305</v>
      </c>
      <c r="IW69" s="387" t="n">
        <v>0.499055811327694</v>
      </c>
      <c r="IX69" s="387" t="n">
        <v>0.49921057796181</v>
      </c>
      <c r="IY69" s="387" t="n">
        <v>0.499343962269584</v>
      </c>
      <c r="IZ69" s="387" t="n">
        <v>0.499462132172005</v>
      </c>
      <c r="JA69" s="387" t="n">
        <v>0.499570866161709</v>
      </c>
      <c r="JB69" s="387" t="n">
        <v>0.49966917193284</v>
      </c>
      <c r="JC69" s="387" t="n">
        <v>0.499759132816045</v>
      </c>
      <c r="JD69" s="387" t="n">
        <v>0.49983958243628</v>
      </c>
      <c r="JE69" s="387" t="n">
        <v>0.499909139901549</v>
      </c>
      <c r="JF69" s="387" t="n">
        <v>0.499968001775861</v>
      </c>
      <c r="JG69" s="387" t="n">
        <v>0.500016441887792</v>
      </c>
      <c r="JH69" s="387" t="n">
        <v>0.500056877550889</v>
      </c>
      <c r="JI69" s="387" t="n">
        <v>0.500087496065663</v>
      </c>
      <c r="JJ69" s="387" t="n">
        <v>0.500110393561066</v>
      </c>
      <c r="JK69" s="387" t="n">
        <v>0.50012628501952</v>
      </c>
      <c r="JL69" s="387" t="n">
        <v>0.500134862723943</v>
      </c>
      <c r="JM69" s="387" t="n">
        <v>0.500137359386828</v>
      </c>
      <c r="JN69" s="387" t="n">
        <v>0.500133184499876</v>
      </c>
      <c r="JO69" s="387" t="n">
        <v>0.500122657935085</v>
      </c>
      <c r="JP69" s="387" t="n">
        <v>0.500105257019601</v>
      </c>
      <c r="JQ69" s="387" t="n">
        <v>0.500082439124577</v>
      </c>
      <c r="JR69" s="387" t="n">
        <v>0.50005439020077</v>
      </c>
      <c r="JS69" s="387" t="n">
        <v>0.500021108911159</v>
      </c>
      <c r="JT69" s="387" t="n">
        <v>0.499983298069175</v>
      </c>
      <c r="JU69" s="387" t="n">
        <v>0.499942176161151</v>
      </c>
      <c r="JV69" s="387" t="n">
        <v>0.499897580969607</v>
      </c>
      <c r="JW69" s="387" t="n">
        <v>0.4998491472311</v>
      </c>
      <c r="JX69" s="387" t="n">
        <v>0.499799002775421</v>
      </c>
      <c r="JY69" s="387" t="n">
        <v>0.499745118513334</v>
      </c>
      <c r="JZ69" s="387" t="n">
        <v>0.499688813940971</v>
      </c>
      <c r="KA69" s="387" t="n">
        <v>0.499629541718705</v>
      </c>
      <c r="KB69" s="387" t="n">
        <v>0.499567836856337</v>
      </c>
      <c r="KC69" s="387" t="n">
        <v>0.499503953720716</v>
      </c>
      <c r="KD69" s="387" t="n">
        <v>0.499438605617066</v>
      </c>
      <c r="KE69" s="387" t="n">
        <v>0.49937147209337</v>
      </c>
      <c r="KH69" s="0" t="s">
        <v>889</v>
      </c>
      <c r="KI69" s="387" t="n">
        <v>0.552762866020203</v>
      </c>
      <c r="KJ69" s="387" t="n">
        <v>0.553187012672424</v>
      </c>
      <c r="KK69" s="387" t="n">
        <v>0.554126441478729</v>
      </c>
      <c r="KL69" s="387" t="n">
        <v>0.555547714233398</v>
      </c>
      <c r="KM69" s="387" t="n">
        <v>0.557413339614868</v>
      </c>
      <c r="KN69" s="387" t="n">
        <v>0.559623062610626</v>
      </c>
      <c r="KO69" s="387" t="n">
        <v>0.562312185764313</v>
      </c>
      <c r="KP69" s="387" t="n">
        <v>0.56519490480423</v>
      </c>
      <c r="KQ69" s="387" t="n">
        <v>0.568086206912994</v>
      </c>
      <c r="KR69" s="387" t="n">
        <v>0.571146905422211</v>
      </c>
      <c r="KS69" s="387" t="n">
        <v>0.574338436126709</v>
      </c>
      <c r="KT69" s="387" t="n">
        <v>0.577043533325195</v>
      </c>
      <c r="KU69" s="387" t="n">
        <v>0.57996940612793</v>
      </c>
      <c r="KV69" s="387" t="n">
        <v>0.582648932933807</v>
      </c>
      <c r="KW69" s="387" t="n">
        <v>0.585241377353668</v>
      </c>
      <c r="KX69" s="387" t="n">
        <v>0.587321937084198</v>
      </c>
      <c r="KY69" s="387" t="n">
        <v>0.588865697383881</v>
      </c>
      <c r="KZ69" s="387" t="n">
        <v>0.590099275112152</v>
      </c>
      <c r="LA69" s="387" t="n">
        <v>0.591120541095734</v>
      </c>
      <c r="LB69" s="387" t="n">
        <v>0.59199583530426</v>
      </c>
      <c r="LC69" s="387" t="n">
        <v>0.592936098575592</v>
      </c>
      <c r="LD69" s="387" t="n">
        <v>0.593439340591431</v>
      </c>
      <c r="LE69" s="387" t="n">
        <v>0.593947470188141</v>
      </c>
      <c r="LF69" s="387" t="n">
        <v>0.594482123851776</v>
      </c>
      <c r="LG69" s="387" t="n">
        <v>0.595204830169678</v>
      </c>
      <c r="LH69" s="387" t="n">
        <v>0.595875561237335</v>
      </c>
      <c r="LI69" s="387" t="n">
        <v>0.596452057361603</v>
      </c>
      <c r="LJ69" s="387" t="n">
        <v>0.597202479839325</v>
      </c>
      <c r="LK69" s="387" t="n">
        <v>0.597901701927185</v>
      </c>
      <c r="LL69" s="387" t="n">
        <v>0.598929941654205</v>
      </c>
      <c r="LM69" s="387" t="n">
        <v>0.600267350673676</v>
      </c>
      <c r="LN69" s="387" t="n">
        <v>0.601391553878784</v>
      </c>
      <c r="LO69" s="387" t="n">
        <v>0.602749228477478</v>
      </c>
      <c r="LP69" s="387" t="n">
        <v>0.604287922382355</v>
      </c>
      <c r="LQ69" s="387" t="n">
        <v>0.606054842472076</v>
      </c>
      <c r="LR69" s="387" t="n">
        <v>0.607923746109009</v>
      </c>
      <c r="LT69" s="0" t="s">
        <v>889</v>
      </c>
      <c r="LU69" s="387" t="n">
        <v>0.536753296852112</v>
      </c>
      <c r="LV69" s="387" t="n">
        <v>0.536959528923035</v>
      </c>
      <c r="LW69" s="387" t="n">
        <v>0.537643969058991</v>
      </c>
      <c r="LX69" s="387" t="n">
        <v>0.538757145404816</v>
      </c>
      <c r="LY69" s="387" t="n">
        <v>0.540241539478302</v>
      </c>
      <c r="LZ69" s="387" t="n">
        <v>0.542044222354889</v>
      </c>
      <c r="MA69" s="387" t="n">
        <v>0.544281423091888</v>
      </c>
      <c r="MB69" s="387" t="n">
        <v>0.546567797660828</v>
      </c>
      <c r="MC69" s="387" t="n">
        <v>0.548897504806519</v>
      </c>
      <c r="MD69" s="387" t="n">
        <v>0.551429510116577</v>
      </c>
      <c r="ME69" s="387" t="n">
        <v>0.553969502449036</v>
      </c>
      <c r="MF69" s="387" t="n">
        <v>0.556216716766357</v>
      </c>
      <c r="MG69" s="387" t="n">
        <v>0.558562695980072</v>
      </c>
      <c r="MH69" s="387" t="n">
        <v>0.560698807239533</v>
      </c>
      <c r="MI69" s="387" t="n">
        <v>0.562636733055115</v>
      </c>
      <c r="MJ69" s="387" t="n">
        <v>0.564102590084076</v>
      </c>
      <c r="MK69" s="387" t="n">
        <v>0.565344452857971</v>
      </c>
      <c r="ML69" s="387" t="n">
        <v>0.566027462482452</v>
      </c>
      <c r="MM69" s="387" t="n">
        <v>0.566795170307159</v>
      </c>
      <c r="MN69" s="387" t="n">
        <v>0.567177772521973</v>
      </c>
      <c r="MO69" s="387" t="n">
        <v>0.56765341758728</v>
      </c>
      <c r="MP69" s="387" t="n">
        <v>0.567842960357666</v>
      </c>
      <c r="MQ69" s="387" t="n">
        <v>0.56793874502182</v>
      </c>
      <c r="MR69" s="387" t="n">
        <v>0.568200767040253</v>
      </c>
      <c r="MS69" s="387" t="n">
        <v>0.56866854429245</v>
      </c>
      <c r="MT69" s="387" t="n">
        <v>0.569214999675751</v>
      </c>
      <c r="MU69" s="387" t="n">
        <v>0.569786906242371</v>
      </c>
      <c r="MV69" s="387" t="n">
        <v>0.570538759231567</v>
      </c>
      <c r="MW69" s="387" t="n">
        <v>0.571459174156189</v>
      </c>
      <c r="MX69" s="387" t="n">
        <v>0.572597563266754</v>
      </c>
      <c r="MY69" s="387" t="n">
        <v>0.57404363155365</v>
      </c>
      <c r="MZ69" s="387" t="n">
        <v>0.575375616550446</v>
      </c>
      <c r="NA69" s="387" t="n">
        <v>0.576938271522522</v>
      </c>
      <c r="NB69" s="387" t="n">
        <v>0.578676760196686</v>
      </c>
      <c r="NC69" s="387" t="n">
        <v>0.580540716648102</v>
      </c>
      <c r="ND69" s="387" t="n">
        <v>0.582414507865906</v>
      </c>
      <c r="NG69" s="0" t="s">
        <v>889</v>
      </c>
      <c r="NH69" s="387" t="n">
        <v>0.453026980161667</v>
      </c>
      <c r="NI69" s="387" t="n">
        <v>0.452843099832535</v>
      </c>
      <c r="NJ69" s="387" t="n">
        <v>0.453104674816132</v>
      </c>
      <c r="NK69" s="387" t="n">
        <v>0.453744322061539</v>
      </c>
      <c r="NL69" s="387" t="n">
        <v>0.454672127962112</v>
      </c>
      <c r="NM69" s="387" t="n">
        <v>0.455781072378159</v>
      </c>
      <c r="NN69" s="387" t="n">
        <v>0.457309514284134</v>
      </c>
      <c r="NO69" s="387" t="n">
        <v>0.458951354026794</v>
      </c>
      <c r="NP69" s="387" t="n">
        <v>0.460696846246719</v>
      </c>
      <c r="NQ69" s="387" t="n">
        <v>0.462701290845871</v>
      </c>
      <c r="NR69" s="387" t="n">
        <v>0.465116292238236</v>
      </c>
      <c r="NS69" s="387" t="n">
        <v>0.467585355043411</v>
      </c>
      <c r="NT69" s="387" t="n">
        <v>0.470336377620697</v>
      </c>
      <c r="NU69" s="387" t="n">
        <v>0.473047643899918</v>
      </c>
      <c r="NV69" s="387" t="n">
        <v>0.476009905338287</v>
      </c>
      <c r="NW69" s="387" t="n">
        <v>0.478774935007095</v>
      </c>
      <c r="NX69" s="387" t="n">
        <v>0.481419622898102</v>
      </c>
      <c r="NY69" s="387" t="n">
        <v>0.483884125947952</v>
      </c>
      <c r="NZ69" s="387" t="n">
        <v>0.486242204904556</v>
      </c>
      <c r="OA69" s="387" t="n">
        <v>0.488435536623001</v>
      </c>
      <c r="OB69" s="387" t="n">
        <v>0.490661919116974</v>
      </c>
      <c r="OC69" s="387" t="n">
        <v>0.492171972990036</v>
      </c>
      <c r="OD69" s="387" t="n">
        <v>0.493437051773071</v>
      </c>
      <c r="OE69" s="387" t="n">
        <v>0.494470208883286</v>
      </c>
      <c r="OF69" s="387" t="n">
        <v>0.495810061693192</v>
      </c>
      <c r="OG69" s="387" t="n">
        <v>0.496866822242737</v>
      </c>
      <c r="OH69" s="387" t="n">
        <v>0.497824400663376</v>
      </c>
      <c r="OI69" s="387" t="n">
        <v>0.498852580785751</v>
      </c>
      <c r="OJ69" s="387" t="n">
        <v>0.499732375144959</v>
      </c>
      <c r="OK69" s="387" t="n">
        <v>0.500839293003082</v>
      </c>
      <c r="OL69" s="387" t="n">
        <v>0.502365291118622</v>
      </c>
      <c r="OM69" s="387" t="n">
        <v>0.50357973575592</v>
      </c>
      <c r="ON69" s="387" t="n">
        <v>0.504944622516632</v>
      </c>
      <c r="OO69" s="387" t="n">
        <v>0.506499826908112</v>
      </c>
      <c r="OP69" s="387" t="n">
        <v>0.50837779045105</v>
      </c>
      <c r="OQ69" s="387" t="n">
        <v>0.510371863842011</v>
      </c>
      <c r="OT69" s="387" t="n">
        <v>0.691529998779297</v>
      </c>
      <c r="OU69" s="387" t="n">
        <v>0.692649993896484</v>
      </c>
      <c r="OV69" s="387" t="n">
        <v>0.694359970092773</v>
      </c>
      <c r="OW69" s="387" t="n">
        <v>0.695950012207031</v>
      </c>
      <c r="OX69" s="387" t="n">
        <v>0.697239990234375</v>
      </c>
      <c r="OY69" s="387" t="n">
        <v>0.698479995727539</v>
      </c>
      <c r="OZ69" s="387" t="n">
        <v>0.700899963378906</v>
      </c>
      <c r="PA69" s="387" t="n">
        <v>0.702559967041016</v>
      </c>
      <c r="PB69" s="387" t="n">
        <v>0.703899993896484</v>
      </c>
      <c r="PC69" s="387" t="n">
        <v>0.704810028076172</v>
      </c>
      <c r="PD69" s="387" t="n">
        <v>0.706709976196289</v>
      </c>
      <c r="PE69" s="387" t="n">
        <v>0.707789993286133</v>
      </c>
      <c r="PF69" s="387" t="n">
        <v>0.708219985961914</v>
      </c>
      <c r="PG69" s="387" t="n">
        <v>0.707649993896484</v>
      </c>
      <c r="PH69" s="387" t="n">
        <v>0.70713996887207</v>
      </c>
      <c r="PI69" s="387" t="n">
        <v>0.706989974975586</v>
      </c>
      <c r="PJ69" s="387" t="n">
        <v>0.706500015258789</v>
      </c>
      <c r="PK69" s="387" t="n">
        <v>0.705090026855469</v>
      </c>
      <c r="PL69" s="387" t="n">
        <v>0.70390998840332</v>
      </c>
      <c r="PQ69" s="387" t="n">
        <v>-0.00167500169482082</v>
      </c>
      <c r="PZ69" s="387" t="n">
        <v>0.489</v>
      </c>
      <c r="QA69" s="387" t="n">
        <v>2011</v>
      </c>
      <c r="QB69" s="0" t="s">
        <v>248</v>
      </c>
      <c r="QD69" s="387" t="n">
        <v>0.382</v>
      </c>
      <c r="QE69" s="387" t="n">
        <v>2011</v>
      </c>
      <c r="QF69" s="0" t="s">
        <v>248</v>
      </c>
      <c r="QH69" s="387" t="n">
        <v>0.626</v>
      </c>
      <c r="QI69" s="387" t="n">
        <v>2011</v>
      </c>
      <c r="QJ69" s="0" t="s">
        <v>248</v>
      </c>
      <c r="QL69" s="387" t="n">
        <v>0.829</v>
      </c>
      <c r="QM69" s="387" t="n">
        <v>2011</v>
      </c>
      <c r="QN69" s="0" t="s">
        <v>248</v>
      </c>
      <c r="QP69" s="387" t="n">
        <v>0.409</v>
      </c>
      <c r="QQ69" s="387" t="n">
        <v>2011</v>
      </c>
      <c r="QR69" s="0" t="s">
        <v>248</v>
      </c>
      <c r="QT69" s="0" t="s">
        <v>104</v>
      </c>
      <c r="QU69" s="387" t="n">
        <v>0.322465062141418</v>
      </c>
      <c r="QV69" s="387" t="n">
        <v>0.395426779985428</v>
      </c>
      <c r="QW69" s="387" t="n">
        <v>0.432826459407806</v>
      </c>
      <c r="QX69" s="387" t="n">
        <v>0.442751616239548</v>
      </c>
      <c r="QY69" s="387" t="n">
        <v>0.283732891082764</v>
      </c>
      <c r="RB69" s="387" t="n">
        <v>0.388313293457031</v>
      </c>
      <c r="RC69" s="387" t="n">
        <v>0.439678460359573</v>
      </c>
      <c r="RD69" s="387" t="n">
        <v>0.459678113460541</v>
      </c>
      <c r="RE69" s="387" t="n">
        <v>0.49314272403717</v>
      </c>
      <c r="RF69" s="387" t="n">
        <v>0.271050155162811</v>
      </c>
      <c r="RG69" s="0" t="s">
        <v>248</v>
      </c>
      <c r="RJ69" s="387" t="n">
        <v>0.0401274040341377</v>
      </c>
      <c r="RK69" s="387" t="n">
        <v>0.040341641753912</v>
      </c>
      <c r="RL69" s="387" t="n">
        <v>-0.0025906206574291</v>
      </c>
      <c r="RM69" s="387" t="n">
        <v>-0.0575873553752899</v>
      </c>
      <c r="RN69" s="387" t="n">
        <v>-0.0360845923423767</v>
      </c>
      <c r="RO69" s="0" t="s">
        <v>104</v>
      </c>
      <c r="RR69" s="387" t="n">
        <v>0.0212929584085941</v>
      </c>
      <c r="RS69" s="387" t="n">
        <v>0.0152290482074022</v>
      </c>
      <c r="RT69" s="387" t="n">
        <v>-0.0025906206574291</v>
      </c>
      <c r="RU69" s="387" t="n">
        <v>-0.0575873553752899</v>
      </c>
      <c r="RV69" s="387" t="n">
        <v>-0.0360845923423767</v>
      </c>
      <c r="RW69" s="0" t="s">
        <v>248</v>
      </c>
      <c r="SA69" s="387" t="n">
        <v>0.0138712739571929</v>
      </c>
      <c r="SB69" s="387" t="n">
        <v>0.0132169369608164</v>
      </c>
      <c r="SC69" s="387" t="n">
        <v>-0.0286333207041025</v>
      </c>
      <c r="SD69" s="387" t="n">
        <v>-0.0834188014268875</v>
      </c>
      <c r="SE69" s="387" t="n">
        <v>-0.0620323158800602</v>
      </c>
      <c r="SF69" s="0" t="s">
        <v>104</v>
      </c>
      <c r="SJ69" s="387" t="n">
        <v>-0.00727908499538899</v>
      </c>
      <c r="SK69" s="387" t="n">
        <v>-0.0132398474961519</v>
      </c>
      <c r="SL69" s="387" t="n">
        <v>-0.0286691877990961</v>
      </c>
      <c r="SM69" s="387" t="n">
        <v>-0.0830642059445381</v>
      </c>
      <c r="SN69" s="387" t="n">
        <v>-0.0617135986685753</v>
      </c>
      <c r="SO69" s="0" t="s">
        <v>248</v>
      </c>
      <c r="SQ69" s="387" t="n">
        <v>1720</v>
      </c>
      <c r="SR69" s="0" t="s">
        <v>248</v>
      </c>
      <c r="ST69" s="387" t="n">
        <v>1806.16650390625</v>
      </c>
      <c r="SU69" s="0" t="s">
        <v>104</v>
      </c>
      <c r="SW69" s="387" t="n">
        <v>2166.09410080018</v>
      </c>
      <c r="SX69" s="0" t="s">
        <v>248</v>
      </c>
      <c r="TA69" s="387" t="n">
        <v>0.193607434630394</v>
      </c>
      <c r="TB69" s="387" t="n">
        <v>0.192035585641861</v>
      </c>
      <c r="TC69" s="387" t="n">
        <v>0.251066207885742</v>
      </c>
      <c r="TD69" s="387" t="n">
        <v>0.294867008924484</v>
      </c>
      <c r="TE69" s="387" t="n">
        <v>0.314613848924637</v>
      </c>
      <c r="TF69" s="0" t="s">
        <v>104</v>
      </c>
      <c r="TJ69" s="387" t="n">
        <v>0.407216876745224</v>
      </c>
      <c r="TK69" s="387" t="n">
        <v>0.43987101316452</v>
      </c>
      <c r="TL69" s="387" t="n">
        <v>0.495130777359009</v>
      </c>
      <c r="TM69" s="387" t="n">
        <v>0.425633251667023</v>
      </c>
      <c r="TN69" s="387" t="n">
        <v>0.213597610592842</v>
      </c>
      <c r="TO69" s="0" t="s">
        <v>248</v>
      </c>
      <c r="TP69" s="386"/>
      <c r="TQ69" s="386"/>
    </row>
    <row r="70" customFormat="false" ht="15.75" hidden="false" customHeight="false" outlineLevel="0" collapsed="false">
      <c r="A70" s="0" t="s">
        <v>890</v>
      </c>
      <c r="B70" s="18" t="s">
        <v>985</v>
      </c>
      <c r="C70" s="0" t="s">
        <v>986</v>
      </c>
      <c r="D70" s="387" t="n">
        <v>0.045758131891489</v>
      </c>
      <c r="E70" s="0" t="s">
        <v>102</v>
      </c>
      <c r="F70" s="387" t="n">
        <v>0.0583405047655106</v>
      </c>
      <c r="G70" s="0" t="s">
        <v>316</v>
      </c>
      <c r="H70" s="387" t="n">
        <v>0.0548172779381275</v>
      </c>
      <c r="I70" s="0" t="s">
        <v>317</v>
      </c>
      <c r="J70" s="0" t="s">
        <v>102</v>
      </c>
      <c r="K70" s="387" t="n">
        <v>0.619911789894104</v>
      </c>
      <c r="L70" s="387"/>
      <c r="M70" s="0" t="s">
        <v>885</v>
      </c>
      <c r="N70" s="387"/>
      <c r="O70" s="0" t="s">
        <v>885</v>
      </c>
      <c r="P70" s="387" t="n">
        <v>0.725067973136902</v>
      </c>
      <c r="Q70" s="0" t="s">
        <v>102</v>
      </c>
      <c r="R70" s="387" t="n">
        <v>0.619911789894104</v>
      </c>
      <c r="S70" s="0" t="s">
        <v>102</v>
      </c>
      <c r="U70" s="0" t="s">
        <v>316</v>
      </c>
      <c r="V70" s="387" t="n">
        <v>0.621065258979797</v>
      </c>
      <c r="W70" s="387"/>
      <c r="X70" s="0" t="s">
        <v>885</v>
      </c>
      <c r="Y70" s="387"/>
      <c r="Z70" s="0" t="s">
        <v>885</v>
      </c>
      <c r="AA70" s="387" t="n">
        <v>0.740446150302887</v>
      </c>
      <c r="AB70" s="0" t="s">
        <v>316</v>
      </c>
      <c r="AC70" s="387" t="n">
        <v>0.621065258979797</v>
      </c>
      <c r="AD70" s="0" t="s">
        <v>316</v>
      </c>
      <c r="AF70" s="0" t="s">
        <v>317</v>
      </c>
      <c r="AG70" s="387" t="n">
        <v>0.579785943031311</v>
      </c>
      <c r="AH70" s="387" t="n">
        <v>0.618097484111786</v>
      </c>
      <c r="AI70" s="0" t="s">
        <v>317</v>
      </c>
      <c r="AJ70" s="387" t="n">
        <v>0.579785943031311</v>
      </c>
      <c r="AK70" s="0" t="s">
        <v>317</v>
      </c>
      <c r="AL70" s="387" t="n">
        <v>0.709901452064514</v>
      </c>
      <c r="AM70" s="0" t="s">
        <v>317</v>
      </c>
      <c r="AN70" s="387" t="n">
        <v>0.583506882190704</v>
      </c>
      <c r="AO70" s="0" t="s">
        <v>317</v>
      </c>
      <c r="AP70" s="0"/>
      <c r="AQ70" s="0" t="s">
        <v>102</v>
      </c>
      <c r="AR70" s="387" t="n">
        <v>1.93019986152649</v>
      </c>
      <c r="AS70" s="0" t="s">
        <v>318</v>
      </c>
      <c r="AT70" s="387" t="n">
        <v>2.46897673606873</v>
      </c>
      <c r="AU70" s="0" t="s">
        <v>317</v>
      </c>
      <c r="AV70" s="387" t="n">
        <v>2.89892578125</v>
      </c>
      <c r="AW70" s="0"/>
      <c r="AX70" s="387" t="n">
        <v>2.26548433303833</v>
      </c>
      <c r="AY70" s="0" t="s">
        <v>104</v>
      </c>
      <c r="AZ70" s="0"/>
      <c r="BA70" s="0" t="s">
        <v>102</v>
      </c>
      <c r="BB70" s="387" t="n">
        <v>0.00637234654277563</v>
      </c>
      <c r="BC70" s="387" t="n">
        <v>0.00610726466402412</v>
      </c>
      <c r="BD70" s="387" t="n">
        <v>0.00538896210491657</v>
      </c>
      <c r="BE70" s="387" t="n">
        <v>0.00939714349806309</v>
      </c>
      <c r="BF70" s="387" t="n">
        <v>0.00939714349806309</v>
      </c>
      <c r="BH70" s="0" t="s">
        <v>318</v>
      </c>
      <c r="BI70" s="387" t="n">
        <v>0.00548364408314228</v>
      </c>
      <c r="BJ70" s="387" t="n">
        <v>0.00515119917690754</v>
      </c>
      <c r="BK70" s="387" t="n">
        <v>0.0031762276776135</v>
      </c>
      <c r="BL70" s="387" t="n">
        <v>0.00609738193452358</v>
      </c>
      <c r="BM70" s="387" t="n">
        <v>0.00687769567593932</v>
      </c>
      <c r="BO70" s="0" t="s">
        <v>317</v>
      </c>
      <c r="BP70" s="387" t="n">
        <v>0.00547821307554841</v>
      </c>
      <c r="BQ70" s="387" t="n">
        <v>0.00481548765674233</v>
      </c>
      <c r="BR70" s="387" t="n">
        <v>0.00467982888221741</v>
      </c>
      <c r="BS70" s="387" t="n">
        <v>0.00687764678150415</v>
      </c>
      <c r="BT70" s="387" t="n">
        <v>0.0068776560947299</v>
      </c>
      <c r="BV70" s="387" t="n">
        <v>7.08170604705811</v>
      </c>
      <c r="BW70" s="387" t="n">
        <v>7.40254688262939</v>
      </c>
      <c r="BX70" s="387" t="n">
        <v>7.85309839248657</v>
      </c>
      <c r="BY70" s="387" t="n">
        <v>7.86572599411011</v>
      </c>
      <c r="BZ70" s="387" t="n">
        <v>8.24890041351318</v>
      </c>
      <c r="CA70" s="0" t="s">
        <v>316</v>
      </c>
      <c r="CC70" s="387" t="n">
        <v>7.28706884384155</v>
      </c>
      <c r="CD70" s="387" t="n">
        <v>7.65669202804565</v>
      </c>
      <c r="CE70" s="387" t="n">
        <v>7.90851402282715</v>
      </c>
      <c r="CF70" s="387" t="n">
        <v>8.04661655426025</v>
      </c>
      <c r="CG70" s="387" t="n">
        <v>8.55232620239258</v>
      </c>
      <c r="CH70" s="0" t="s">
        <v>317</v>
      </c>
      <c r="CK70" s="387" t="n">
        <v>8.80000019073486</v>
      </c>
      <c r="CL70" s="0" t="s">
        <v>887</v>
      </c>
      <c r="CO70" s="0" t="s">
        <v>102</v>
      </c>
      <c r="CP70" s="387" t="n">
        <v>0.00295091071166098</v>
      </c>
      <c r="CQ70" s="387" t="n">
        <v>-0.000466423633042723</v>
      </c>
      <c r="CR70" s="387" t="n">
        <v>-0.000484180578496307</v>
      </c>
      <c r="CS70" s="387" t="n">
        <v>-0.0031987838447094</v>
      </c>
      <c r="CT70" s="387" t="n">
        <v>0.00219925283454359</v>
      </c>
      <c r="CV70" s="0" t="s">
        <v>318</v>
      </c>
      <c r="CW70" s="387" t="n">
        <v>0.0038263623137027</v>
      </c>
      <c r="CX70" s="387" t="n">
        <v>0.00172712001949549</v>
      </c>
      <c r="CY70" s="387" t="n">
        <v>0.00618104729801416</v>
      </c>
      <c r="CZ70" s="387" t="n">
        <v>0.00251103797927499</v>
      </c>
      <c r="DA70" s="387" t="n">
        <v>-0.0104766432195902</v>
      </c>
      <c r="DC70" s="0" t="s">
        <v>317</v>
      </c>
      <c r="DD70" s="387" t="n">
        <v>0.00788072217255831</v>
      </c>
      <c r="DE70" s="387" t="n">
        <v>0.0119588738307357</v>
      </c>
      <c r="DF70" s="387" t="n">
        <v>0.0137337148189545</v>
      </c>
      <c r="DG70" s="387" t="n">
        <v>0.0104371253401041</v>
      </c>
      <c r="DH70" s="387" t="n">
        <v>-0.00719633279368281</v>
      </c>
      <c r="DL70" s="387" t="n">
        <v>0.687730026245117</v>
      </c>
      <c r="DM70" s="0" t="s">
        <v>888</v>
      </c>
      <c r="DP70" s="387" t="n">
        <v>0.829349975585938</v>
      </c>
      <c r="DQ70" s="0" t="s">
        <v>888</v>
      </c>
      <c r="DT70" s="387" t="n">
        <v>0.545410003662109</v>
      </c>
      <c r="DU70" s="0" t="s">
        <v>888</v>
      </c>
      <c r="DW70" s="387" t="n">
        <v>-0.0419372655451298</v>
      </c>
      <c r="DX70" s="387" t="n">
        <v>-0.0413195826113224</v>
      </c>
      <c r="DY70" s="387" t="n">
        <v>-0.0376475006341934</v>
      </c>
      <c r="DZ70" s="387" t="n">
        <v>-0.0282117072492838</v>
      </c>
      <c r="EA70" s="387" t="n">
        <v>-0.0237946845591068</v>
      </c>
      <c r="EB70" s="0" t="s">
        <v>104</v>
      </c>
      <c r="ED70" s="387" t="n">
        <v>-0.0422595292329788</v>
      </c>
      <c r="EE70" s="387" t="n">
        <v>-0.0417480580508709</v>
      </c>
      <c r="EF70" s="387" t="n">
        <v>-0.0382894761860371</v>
      </c>
      <c r="EG70" s="387" t="n">
        <v>-0.0294947437942028</v>
      </c>
      <c r="EH70" s="387" t="n">
        <v>-0.0238642878830433</v>
      </c>
      <c r="EI70" s="0" t="s">
        <v>248</v>
      </c>
      <c r="EK70" s="387" t="n">
        <v>0.482562005519867</v>
      </c>
      <c r="EL70" s="0" t="s">
        <v>248</v>
      </c>
      <c r="EO70" s="387" t="n">
        <v>0.0572278648614883</v>
      </c>
      <c r="EP70" s="387" t="n">
        <v>0.0606501586735249</v>
      </c>
      <c r="EQ70" s="387" t="n">
        <v>0.0537212938070297</v>
      </c>
      <c r="ER70" s="387" t="n">
        <v>0.0469631478190422</v>
      </c>
      <c r="ES70" s="387" t="n">
        <v>0.0405343696475029</v>
      </c>
      <c r="ET70" s="0" t="s">
        <v>248</v>
      </c>
      <c r="FE70" s="387" t="n">
        <v>3962372</v>
      </c>
      <c r="FF70" s="387" t="n">
        <v>4034074</v>
      </c>
      <c r="FG70" s="387" t="n">
        <v>4100925</v>
      </c>
      <c r="FH70" s="387" t="n">
        <v>4164053</v>
      </c>
      <c r="FI70" s="387" t="n">
        <v>4225155</v>
      </c>
      <c r="FJ70" s="387" t="n">
        <v>4285502</v>
      </c>
      <c r="FK70" s="387" t="n">
        <v>4345412</v>
      </c>
      <c r="FL70" s="387" t="n">
        <v>4404628</v>
      </c>
      <c r="FM70" s="387" t="n">
        <v>4463125</v>
      </c>
      <c r="FN70" s="387" t="n">
        <v>4520740</v>
      </c>
      <c r="FO70" s="387" t="n">
        <v>4577378</v>
      </c>
      <c r="FP70" s="387" t="n">
        <v>4633086</v>
      </c>
      <c r="FQ70" s="387" t="n">
        <v>4688000</v>
      </c>
      <c r="FR70" s="387" t="n">
        <v>4742107</v>
      </c>
      <c r="FS70" s="387" t="n">
        <v>4795396</v>
      </c>
      <c r="FT70" s="387" t="n">
        <v>4847804</v>
      </c>
      <c r="FU70" s="387" t="n">
        <v>4899345</v>
      </c>
      <c r="FV70" s="387" t="n">
        <v>4949954</v>
      </c>
      <c r="FW70" s="387" t="n">
        <v>4999441</v>
      </c>
      <c r="FX70" s="387" t="n">
        <v>5047561</v>
      </c>
      <c r="FY70" s="387" t="n">
        <v>5094000</v>
      </c>
      <c r="FZ70" s="387" t="n">
        <v>5139000</v>
      </c>
      <c r="GA70" s="387" t="n">
        <v>5182000</v>
      </c>
      <c r="GB70" s="387" t="n">
        <v>5224000</v>
      </c>
      <c r="GC70" s="387" t="n">
        <v>5264000</v>
      </c>
      <c r="GD70" s="387" t="n">
        <v>5302000</v>
      </c>
      <c r="GE70" s="387" t="n">
        <v>5339000</v>
      </c>
      <c r="GF70" s="387" t="n">
        <v>5373000</v>
      </c>
      <c r="GG70" s="387" t="n">
        <v>5406000</v>
      </c>
      <c r="GH70" s="387" t="n">
        <v>5438000</v>
      </c>
      <c r="GI70" s="387" t="n">
        <v>5468000</v>
      </c>
      <c r="GJ70" s="387" t="n">
        <v>5497000</v>
      </c>
      <c r="GK70" s="387" t="n">
        <v>5524000</v>
      </c>
      <c r="GL70" s="387" t="n">
        <v>5550000</v>
      </c>
      <c r="GM70" s="387" t="n">
        <v>5575000</v>
      </c>
      <c r="GN70" s="387" t="n">
        <v>5598000</v>
      </c>
      <c r="GO70" s="387" t="n">
        <v>5620000</v>
      </c>
      <c r="GP70" s="387" t="n">
        <v>5640000</v>
      </c>
      <c r="GQ70" s="387" t="n">
        <v>5659000</v>
      </c>
      <c r="GR70" s="387" t="n">
        <v>5676000</v>
      </c>
      <c r="GS70" s="387" t="n">
        <v>5692000</v>
      </c>
      <c r="GT70" s="387" t="n">
        <v>5706000</v>
      </c>
      <c r="GU70" s="387" t="n">
        <v>5719000</v>
      </c>
      <c r="GV70" s="387" t="n">
        <v>5731000</v>
      </c>
      <c r="GW70" s="387" t="n">
        <v>5741000</v>
      </c>
      <c r="GX70" s="387" t="n">
        <v>5749000</v>
      </c>
      <c r="GY70" s="387" t="n">
        <v>5757000</v>
      </c>
      <c r="GZ70" s="387" t="n">
        <v>5763000</v>
      </c>
      <c r="HA70" s="387" t="n">
        <v>5767000</v>
      </c>
      <c r="HB70" s="387" t="n">
        <v>5771000</v>
      </c>
      <c r="HC70" s="387" t="n">
        <v>5773000</v>
      </c>
      <c r="HG70" s="387" t="n">
        <v>0.0105757033452392</v>
      </c>
      <c r="HH70" s="387" t="n">
        <v>0.0102767609059811</v>
      </c>
      <c r="HI70" s="387" t="n">
        <v>0.00994782242923975</v>
      </c>
      <c r="HJ70" s="387" t="n">
        <v>0.00957905035465956</v>
      </c>
      <c r="HK70" s="387" t="n">
        <v>0.00915822014212608</v>
      </c>
      <c r="HL70" s="387" t="n">
        <v>0.00879513099789619</v>
      </c>
      <c r="HM70" s="387" t="n">
        <v>0.00833257380872965</v>
      </c>
      <c r="HN70" s="387" t="n">
        <v>0.00807231012731791</v>
      </c>
      <c r="HO70" s="387" t="n">
        <v>0.00762780196964741</v>
      </c>
      <c r="HP70" s="387" t="n">
        <v>0.0071929139085114</v>
      </c>
      <c r="HQ70" s="387" t="n">
        <v>0.00695426156744361</v>
      </c>
      <c r="HR70" s="387" t="n">
        <v>0.00634804228320718</v>
      </c>
      <c r="HS70" s="387" t="n">
        <v>0.00612303614616394</v>
      </c>
      <c r="HT70" s="387" t="n">
        <v>0.00590189825743437</v>
      </c>
      <c r="HU70" s="387" t="n">
        <v>0.00550157250836492</v>
      </c>
      <c r="HV70" s="387" t="n">
        <v>0.00528956996276975</v>
      </c>
      <c r="HW70" s="387" t="n">
        <v>0.00489974673837423</v>
      </c>
      <c r="HX70" s="387" t="n">
        <v>0.00469569209963083</v>
      </c>
      <c r="HY70" s="387" t="n">
        <v>0.00449438951909542</v>
      </c>
      <c r="HZ70" s="387" t="n">
        <v>0.00411707395687699</v>
      </c>
      <c r="IA70" s="387" t="n">
        <v>0.00392227293923497</v>
      </c>
      <c r="IB70" s="387" t="n">
        <v>0.00355240167118609</v>
      </c>
      <c r="IC70" s="387" t="n">
        <v>0.00336313270963728</v>
      </c>
      <c r="ID70" s="387" t="n">
        <v>0.00299956114031374</v>
      </c>
      <c r="IE70" s="387" t="n">
        <v>0.00281492085196078</v>
      </c>
      <c r="IF70" s="387" t="n">
        <v>0.00245657260529697</v>
      </c>
      <c r="IG70" s="387" t="n">
        <v>0.00227571208961308</v>
      </c>
      <c r="IH70" s="387" t="n">
        <v>0.00209607067517936</v>
      </c>
      <c r="II70" s="387" t="n">
        <v>0.00174337567295879</v>
      </c>
      <c r="IJ70" s="387" t="n">
        <v>0.00139251549262553</v>
      </c>
      <c r="IK70" s="387" t="n">
        <v>0.00139057904016227</v>
      </c>
      <c r="IL70" s="387" t="n">
        <v>0.00104166672099382</v>
      </c>
      <c r="IM70" s="387" t="n">
        <v>0.000693842186592519</v>
      </c>
      <c r="IN70" s="387" t="n">
        <v>0.00069336110027507</v>
      </c>
      <c r="IO70" s="387" t="n">
        <v>0.000346500339219347</v>
      </c>
      <c r="IP70" s="0" t="s">
        <v>889</v>
      </c>
      <c r="IU70" s="0" t="s">
        <v>889</v>
      </c>
      <c r="IV70" s="387" t="n">
        <v>0.500335718949091</v>
      </c>
      <c r="IW70" s="387" t="n">
        <v>0.50019819012209</v>
      </c>
      <c r="IX70" s="387" t="n">
        <v>0.500052020674935</v>
      </c>
      <c r="IY70" s="387" t="n">
        <v>0.499901489025877</v>
      </c>
      <c r="IZ70" s="387" t="n">
        <v>0.499754039624286</v>
      </c>
      <c r="JA70" s="387" t="n">
        <v>0.499611119813966</v>
      </c>
      <c r="JB70" s="387" t="n">
        <v>0.499476070785804</v>
      </c>
      <c r="JC70" s="387" t="n">
        <v>0.499348944263145</v>
      </c>
      <c r="JD70" s="387" t="n">
        <v>0.499226642102982</v>
      </c>
      <c r="JE70" s="387" t="n">
        <v>0.4991092162775</v>
      </c>
      <c r="JF70" s="387" t="n">
        <v>0.498994457113402</v>
      </c>
      <c r="JG70" s="387" t="n">
        <v>0.498883218608178</v>
      </c>
      <c r="JH70" s="387" t="n">
        <v>0.498777000120783</v>
      </c>
      <c r="JI70" s="387" t="n">
        <v>0.498675716813708</v>
      </c>
      <c r="JJ70" s="387" t="n">
        <v>0.498579775323877</v>
      </c>
      <c r="JK70" s="387" t="n">
        <v>0.498491050361354</v>
      </c>
      <c r="JL70" s="387" t="n">
        <v>0.498410816237017</v>
      </c>
      <c r="JM70" s="387" t="n">
        <v>0.498337243660283</v>
      </c>
      <c r="JN70" s="387" t="n">
        <v>0.498270633708202</v>
      </c>
      <c r="JO70" s="387" t="n">
        <v>0.498210367634291</v>
      </c>
      <c r="JP70" s="387" t="n">
        <v>0.498156852923723</v>
      </c>
      <c r="JQ70" s="387" t="n">
        <v>0.498108270085862</v>
      </c>
      <c r="JR70" s="387" t="n">
        <v>0.498067013051119</v>
      </c>
      <c r="JS70" s="387" t="n">
        <v>0.498029347289215</v>
      </c>
      <c r="JT70" s="387" t="n">
        <v>0.497997668483103</v>
      </c>
      <c r="JU70" s="387" t="n">
        <v>0.497970128528074</v>
      </c>
      <c r="JV70" s="387" t="n">
        <v>0.497946765742032</v>
      </c>
      <c r="JW70" s="387" t="n">
        <v>0.497928055802965</v>
      </c>
      <c r="JX70" s="387" t="n">
        <v>0.497911695291608</v>
      </c>
      <c r="JY70" s="387" t="n">
        <v>0.497901071020775</v>
      </c>
      <c r="JZ70" s="387" t="n">
        <v>0.497893979426622</v>
      </c>
      <c r="KA70" s="387" t="n">
        <v>0.497891099398953</v>
      </c>
      <c r="KB70" s="387" t="n">
        <v>0.49789250801784</v>
      </c>
      <c r="KC70" s="387" t="n">
        <v>0.497896193486046</v>
      </c>
      <c r="KD70" s="387" t="n">
        <v>0.497903462401908</v>
      </c>
      <c r="KE70" s="387" t="n">
        <v>0.497912756730576</v>
      </c>
      <c r="KH70" s="0" t="s">
        <v>889</v>
      </c>
      <c r="KI70" s="387" t="n">
        <v>0.691672146320343</v>
      </c>
      <c r="KJ70" s="387" t="n">
        <v>0.691839218139648</v>
      </c>
      <c r="KK70" s="387" t="n">
        <v>0.691721200942993</v>
      </c>
      <c r="KL70" s="387" t="n">
        <v>0.691254079341888</v>
      </c>
      <c r="KM70" s="387" t="n">
        <v>0.690409302711487</v>
      </c>
      <c r="KN70" s="387" t="n">
        <v>0.689242243766785</v>
      </c>
      <c r="KO70" s="387" t="n">
        <v>0.687876999378204</v>
      </c>
      <c r="KP70" s="387" t="n">
        <v>0.686221539974213</v>
      </c>
      <c r="KQ70" s="387" t="n">
        <v>0.684150099754334</v>
      </c>
      <c r="KR70" s="387" t="n">
        <v>0.682180821895599</v>
      </c>
      <c r="KS70" s="387" t="n">
        <v>0.679932117462158</v>
      </c>
      <c r="KT70" s="387" t="n">
        <v>0.677654981613159</v>
      </c>
      <c r="KU70" s="387" t="n">
        <v>0.675600230693817</v>
      </c>
      <c r="KV70" s="387" t="n">
        <v>0.673325955867767</v>
      </c>
      <c r="KW70" s="387" t="n">
        <v>0.671202659606934</v>
      </c>
      <c r="KX70" s="387" t="n">
        <v>0.668983161449432</v>
      </c>
      <c r="KY70" s="387" t="n">
        <v>0.667273044586182</v>
      </c>
      <c r="KZ70" s="387" t="n">
        <v>0.66545981168747</v>
      </c>
      <c r="LA70" s="387" t="n">
        <v>0.66378378868103</v>
      </c>
      <c r="LB70" s="387" t="n">
        <v>0.66224217414856</v>
      </c>
      <c r="LC70" s="387" t="n">
        <v>0.660593092441559</v>
      </c>
      <c r="LD70" s="387" t="n">
        <v>0.659430623054504</v>
      </c>
      <c r="LE70" s="387" t="n">
        <v>0.658333361148834</v>
      </c>
      <c r="LF70" s="387" t="n">
        <v>0.657183229923248</v>
      </c>
      <c r="LG70" s="387" t="n">
        <v>0.655743479728699</v>
      </c>
      <c r="LH70" s="387" t="n">
        <v>0.653724551200867</v>
      </c>
      <c r="LI70" s="387" t="n">
        <v>0.651770055294037</v>
      </c>
      <c r="LJ70" s="387" t="n">
        <v>0.649239361286163</v>
      </c>
      <c r="LK70" s="387" t="n">
        <v>0.646309554576874</v>
      </c>
      <c r="LL70" s="387" t="n">
        <v>0.643267750740051</v>
      </c>
      <c r="LM70" s="387" t="n">
        <v>0.639763414859772</v>
      </c>
      <c r="LN70" s="387" t="n">
        <v>0.63626891374588</v>
      </c>
      <c r="LO70" s="387" t="n">
        <v>0.632656574249268</v>
      </c>
      <c r="LP70" s="387" t="n">
        <v>0.628749787807465</v>
      </c>
      <c r="LQ70" s="387" t="n">
        <v>0.624501824378967</v>
      </c>
      <c r="LR70" s="387" t="n">
        <v>0.619954943656921</v>
      </c>
      <c r="LT70" s="0" t="s">
        <v>889</v>
      </c>
      <c r="LU70" s="387" t="n">
        <v>0.652766287326813</v>
      </c>
      <c r="LV70" s="387" t="n">
        <v>0.651473641395569</v>
      </c>
      <c r="LW70" s="387" t="n">
        <v>0.649569272994995</v>
      </c>
      <c r="LX70" s="387" t="n">
        <v>0.647123336791992</v>
      </c>
      <c r="LY70" s="387" t="n">
        <v>0.644300878047943</v>
      </c>
      <c r="LZ70" s="387" t="n">
        <v>0.641342759132385</v>
      </c>
      <c r="MA70" s="387" t="n">
        <v>0.63825649023056</v>
      </c>
      <c r="MB70" s="387" t="n">
        <v>0.635082960128784</v>
      </c>
      <c r="MC70" s="387" t="n">
        <v>0.631508409976959</v>
      </c>
      <c r="MD70" s="387" t="n">
        <v>0.628609418869019</v>
      </c>
      <c r="ME70" s="387" t="n">
        <v>0.62561297416687</v>
      </c>
      <c r="MF70" s="387" t="n">
        <v>0.622963130474091</v>
      </c>
      <c r="MG70" s="387" t="n">
        <v>0.621068298816681</v>
      </c>
      <c r="MH70" s="387" t="n">
        <v>0.619126915931702</v>
      </c>
      <c r="MI70" s="387" t="n">
        <v>0.617322564125061</v>
      </c>
      <c r="MJ70" s="387" t="n">
        <v>0.615764439105988</v>
      </c>
      <c r="MK70" s="387" t="n">
        <v>0.614698946475983</v>
      </c>
      <c r="ML70" s="387" t="n">
        <v>0.613866746425629</v>
      </c>
      <c r="MM70" s="387" t="n">
        <v>0.612792789936066</v>
      </c>
      <c r="MN70" s="387" t="n">
        <v>0.611300468444824</v>
      </c>
      <c r="MO70" s="387" t="n">
        <v>0.609503388404846</v>
      </c>
      <c r="MP70" s="387" t="n">
        <v>0.607651233673096</v>
      </c>
      <c r="MQ70" s="387" t="n">
        <v>0.605319142341614</v>
      </c>
      <c r="MR70" s="387" t="n">
        <v>0.602579951286316</v>
      </c>
      <c r="MS70" s="387" t="n">
        <v>0.599541902542114</v>
      </c>
      <c r="MT70" s="387" t="n">
        <v>0.595924079418182</v>
      </c>
      <c r="MU70" s="387" t="n">
        <v>0.592358946800232</v>
      </c>
      <c r="MV70" s="387" t="n">
        <v>0.588564455509186</v>
      </c>
      <c r="MW70" s="387" t="n">
        <v>0.584191262722015</v>
      </c>
      <c r="MX70" s="387" t="n">
        <v>0.579864144325256</v>
      </c>
      <c r="MY70" s="387" t="n">
        <v>0.574708640575409</v>
      </c>
      <c r="MZ70" s="387" t="n">
        <v>0.569914877414703</v>
      </c>
      <c r="NA70" s="387" t="n">
        <v>0.564983487129211</v>
      </c>
      <c r="NB70" s="387" t="n">
        <v>0.559909820556641</v>
      </c>
      <c r="NC70" s="387" t="n">
        <v>0.554669916629791</v>
      </c>
      <c r="ND70" s="387" t="n">
        <v>0.549281120300293</v>
      </c>
      <c r="NG70" s="0" t="s">
        <v>889</v>
      </c>
      <c r="NH70" s="387" t="n">
        <v>0.609419226646423</v>
      </c>
      <c r="NI70" s="387" t="n">
        <v>0.611869931221008</v>
      </c>
      <c r="NJ70" s="387" t="n">
        <v>0.614149153232575</v>
      </c>
      <c r="NK70" s="387" t="n">
        <v>0.616048097610474</v>
      </c>
      <c r="NL70" s="387" t="n">
        <v>0.617321491241455</v>
      </c>
      <c r="NM70" s="387" t="n">
        <v>0.617785632610321</v>
      </c>
      <c r="NN70" s="387" t="n">
        <v>0.617824494838715</v>
      </c>
      <c r="NO70" s="387" t="n">
        <v>0.617136240005493</v>
      </c>
      <c r="NP70" s="387" t="n">
        <v>0.61581164598465</v>
      </c>
      <c r="NQ70" s="387" t="n">
        <v>0.614551663398743</v>
      </c>
      <c r="NR70" s="387" t="n">
        <v>0.61278760433197</v>
      </c>
      <c r="NS70" s="387" t="n">
        <v>0.610601246356964</v>
      </c>
      <c r="NT70" s="387" t="n">
        <v>0.608970761299133</v>
      </c>
      <c r="NU70" s="387" t="n">
        <v>0.60673326253891</v>
      </c>
      <c r="NV70" s="387" t="n">
        <v>0.605001866817474</v>
      </c>
      <c r="NW70" s="387" t="n">
        <v>0.603145599365234</v>
      </c>
      <c r="NX70" s="387" t="n">
        <v>0.60178279876709</v>
      </c>
      <c r="NY70" s="387" t="n">
        <v>0.600651681423187</v>
      </c>
      <c r="NZ70" s="387" t="n">
        <v>0.599639654159546</v>
      </c>
      <c r="OA70" s="387" t="n">
        <v>0.598923742771149</v>
      </c>
      <c r="OB70" s="387" t="n">
        <v>0.598070740699768</v>
      </c>
      <c r="OC70" s="387" t="n">
        <v>0.597864747047424</v>
      </c>
      <c r="OD70" s="387" t="n">
        <v>0.597695052623749</v>
      </c>
      <c r="OE70" s="387" t="n">
        <v>0.597455382347107</v>
      </c>
      <c r="OF70" s="387" t="n">
        <v>0.596899211406708</v>
      </c>
      <c r="OG70" s="387" t="n">
        <v>0.595924079418182</v>
      </c>
      <c r="OH70" s="387" t="n">
        <v>0.594812452793121</v>
      </c>
      <c r="OI70" s="387" t="n">
        <v>0.59328556060791</v>
      </c>
      <c r="OJ70" s="387" t="n">
        <v>0.591170847415924</v>
      </c>
      <c r="OK70" s="387" t="n">
        <v>0.589095950126648</v>
      </c>
      <c r="OL70" s="387" t="n">
        <v>0.586362838745117</v>
      </c>
      <c r="OM70" s="387" t="n">
        <v>0.583289921283722</v>
      </c>
      <c r="ON70" s="387" t="n">
        <v>0.580426871776581</v>
      </c>
      <c r="OO70" s="387" t="n">
        <v>0.57690304517746</v>
      </c>
      <c r="OP70" s="387" t="n">
        <v>0.573037624359131</v>
      </c>
      <c r="OQ70" s="387" t="n">
        <v>0.568854987621307</v>
      </c>
      <c r="OT70" s="387" t="n">
        <v>0.656800003051758</v>
      </c>
      <c r="OU70" s="387" t="n">
        <v>0.652229995727539</v>
      </c>
      <c r="OV70" s="387" t="n">
        <v>0.655410003662109</v>
      </c>
      <c r="OW70" s="387" t="n">
        <v>0.643860015869141</v>
      </c>
      <c r="OX70" s="387" t="n">
        <v>0.666760025024414</v>
      </c>
      <c r="OY70" s="387" t="n">
        <v>0.664039993286133</v>
      </c>
      <c r="OZ70" s="387" t="n">
        <v>0.674660034179688</v>
      </c>
      <c r="PA70" s="387" t="n">
        <v>0.671699981689453</v>
      </c>
      <c r="PB70" s="387" t="n">
        <v>0.669229965209961</v>
      </c>
      <c r="PC70" s="387" t="n">
        <v>0.657129974365234</v>
      </c>
      <c r="PD70" s="387" t="n">
        <v>0.653050003051758</v>
      </c>
      <c r="PE70" s="387" t="n">
        <v>0.690540008544922</v>
      </c>
      <c r="PF70" s="387" t="n">
        <v>0.6875</v>
      </c>
      <c r="PG70" s="387" t="n">
        <v>0.686989974975586</v>
      </c>
      <c r="PH70" s="387" t="n">
        <v>0.676719970703125</v>
      </c>
      <c r="PI70" s="387" t="n">
        <v>0.653850021362305</v>
      </c>
      <c r="PJ70" s="387" t="n">
        <v>0.663720016479492</v>
      </c>
      <c r="PK70" s="387" t="n">
        <v>0.686119995117188</v>
      </c>
      <c r="PL70" s="387" t="n">
        <v>0.687730026245117</v>
      </c>
      <c r="PQ70" s="387" t="n">
        <v>0.00234382483176887</v>
      </c>
      <c r="PZ70" s="387" t="n">
        <v>0.48</v>
      </c>
      <c r="QA70" s="387" t="n">
        <v>2018</v>
      </c>
      <c r="QB70" s="0" t="s">
        <v>248</v>
      </c>
      <c r="QD70" s="387" t="n">
        <v>0.015</v>
      </c>
      <c r="QE70" s="387" t="n">
        <v>2018</v>
      </c>
      <c r="QF70" s="0" t="s">
        <v>248</v>
      </c>
      <c r="QH70" s="387" t="n">
        <v>0.037</v>
      </c>
      <c r="QI70" s="387" t="n">
        <v>2018</v>
      </c>
      <c r="QJ70" s="0" t="s">
        <v>248</v>
      </c>
      <c r="QL70" s="387" t="n">
        <v>0.112</v>
      </c>
      <c r="QM70" s="387" t="n">
        <v>2018</v>
      </c>
      <c r="QN70" s="0" t="s">
        <v>248</v>
      </c>
      <c r="QP70" s="387" t="n">
        <v>0.21</v>
      </c>
      <c r="QQ70" s="387" t="n">
        <v>2019</v>
      </c>
      <c r="QR70" s="0" t="s">
        <v>248</v>
      </c>
      <c r="QT70" s="0" t="s">
        <v>104</v>
      </c>
      <c r="QU70" s="387" t="n">
        <v>0.198345348238945</v>
      </c>
      <c r="QV70" s="387" t="n">
        <v>0.198845744132996</v>
      </c>
      <c r="QW70" s="387" t="n">
        <v>0.194890409708023</v>
      </c>
      <c r="QX70" s="387" t="n">
        <v>0.189423725008965</v>
      </c>
      <c r="QY70" s="387" t="n">
        <v>0.173678070306778</v>
      </c>
      <c r="RB70" s="387" t="n">
        <v>0.196864455938339</v>
      </c>
      <c r="RC70" s="387" t="n">
        <v>0.196217313408852</v>
      </c>
      <c r="RD70" s="387" t="n">
        <v>0.186383664608002</v>
      </c>
      <c r="RE70" s="387" t="n">
        <v>0.174829795956612</v>
      </c>
      <c r="RF70" s="387" t="n">
        <v>0.157777681946754</v>
      </c>
      <c r="RG70" s="0" t="s">
        <v>248</v>
      </c>
      <c r="RJ70" s="387" t="n">
        <v>0.0383323431015015</v>
      </c>
      <c r="RK70" s="387" t="n">
        <v>0.0385472625494003</v>
      </c>
      <c r="RL70" s="387" t="n">
        <v>0.0356143638491631</v>
      </c>
      <c r="RM70" s="387" t="n">
        <v>0.0323604494333267</v>
      </c>
      <c r="RN70" s="387" t="n">
        <v>0.020589180290699</v>
      </c>
      <c r="RO70" s="0" t="s">
        <v>104</v>
      </c>
      <c r="RR70" s="387" t="n">
        <v>0.0383428297936916</v>
      </c>
      <c r="RS70" s="387" t="n">
        <v>0.0385612435638905</v>
      </c>
      <c r="RT70" s="387" t="n">
        <v>0.0356353372335434</v>
      </c>
      <c r="RU70" s="387" t="n">
        <v>0.0324023962020874</v>
      </c>
      <c r="RV70" s="387" t="n">
        <v>0.0206238087266684</v>
      </c>
      <c r="RW70" s="0" t="s">
        <v>248</v>
      </c>
      <c r="SA70" s="387" t="n">
        <v>0.0252641048282385</v>
      </c>
      <c r="SB70" s="387" t="n">
        <v>0.0267647821456194</v>
      </c>
      <c r="SC70" s="387" t="n">
        <v>0.0248558446764946</v>
      </c>
      <c r="SD70" s="387" t="n">
        <v>0.0225223880261183</v>
      </c>
      <c r="SE70" s="387" t="n">
        <v>0.0105387903749943</v>
      </c>
      <c r="SF70" s="0" t="s">
        <v>104</v>
      </c>
      <c r="SJ70" s="387" t="n">
        <v>0.0252592545002699</v>
      </c>
      <c r="SK70" s="387" t="n">
        <v>0.0267046298831701</v>
      </c>
      <c r="SL70" s="387" t="n">
        <v>0.0246123895049095</v>
      </c>
      <c r="SM70" s="387" t="n">
        <v>0.0221526250243187</v>
      </c>
      <c r="SN70" s="387" t="n">
        <v>0.0110447583720088</v>
      </c>
      <c r="SO70" s="0" t="s">
        <v>248</v>
      </c>
      <c r="SQ70" s="387" t="n">
        <v>11700</v>
      </c>
      <c r="SR70" s="0" t="s">
        <v>248</v>
      </c>
      <c r="ST70" s="387" t="n">
        <v>12427.7890625</v>
      </c>
      <c r="SU70" s="0" t="s">
        <v>104</v>
      </c>
      <c r="SW70" s="387" t="n">
        <v>10046.9400015886</v>
      </c>
      <c r="SX70" s="0" t="s">
        <v>248</v>
      </c>
      <c r="TA70" s="387" t="n">
        <v>0.156408071517944</v>
      </c>
      <c r="TB70" s="387" t="n">
        <v>0.157526165246964</v>
      </c>
      <c r="TC70" s="387" t="n">
        <v>0.15724290907383</v>
      </c>
      <c r="TD70" s="387" t="n">
        <v>0.161212012171745</v>
      </c>
      <c r="TE70" s="387" t="n">
        <v>0.149883389472961</v>
      </c>
      <c r="TF70" s="0" t="s">
        <v>104</v>
      </c>
      <c r="TJ70" s="387" t="n">
        <v>0.15460492670536</v>
      </c>
      <c r="TK70" s="387" t="n">
        <v>0.15446925163269</v>
      </c>
      <c r="TL70" s="387" t="n">
        <v>0.148094192147255</v>
      </c>
      <c r="TM70" s="387" t="n">
        <v>0.145335048437119</v>
      </c>
      <c r="TN70" s="387" t="n">
        <v>0.133913397789001</v>
      </c>
      <c r="TO70" s="0" t="s">
        <v>248</v>
      </c>
      <c r="TP70" s="386"/>
      <c r="TQ70" s="386"/>
    </row>
    <row r="71" customFormat="false" ht="15.75" hidden="false" customHeight="false" outlineLevel="0" collapsed="false">
      <c r="A71" s="0" t="s">
        <v>900</v>
      </c>
      <c r="B71" s="18" t="s">
        <v>987</v>
      </c>
      <c r="C71" s="0" t="s">
        <v>988</v>
      </c>
      <c r="D71" s="387" t="n">
        <v>0.0356430783867836</v>
      </c>
      <c r="E71" s="0" t="s">
        <v>102</v>
      </c>
      <c r="F71" s="387" t="n">
        <v>0.0418350622057915</v>
      </c>
      <c r="G71" s="0" t="s">
        <v>316</v>
      </c>
      <c r="H71" s="387" t="n">
        <v>0.0451844371855259</v>
      </c>
      <c r="I71" s="0" t="s">
        <v>317</v>
      </c>
      <c r="J71" s="0" t="s">
        <v>102</v>
      </c>
      <c r="K71" s="387" t="n">
        <v>0.638648986816406</v>
      </c>
      <c r="L71" s="387" t="n">
        <v>0.67753940820694</v>
      </c>
      <c r="M71" s="0" t="s">
        <v>102</v>
      </c>
      <c r="N71" s="387" t="n">
        <v>0.638648986816406</v>
      </c>
      <c r="O71" s="0" t="s">
        <v>102</v>
      </c>
      <c r="P71" s="387" t="n">
        <v>0.6622554063797</v>
      </c>
      <c r="Q71" s="0" t="s">
        <v>102</v>
      </c>
      <c r="R71" s="387" t="n">
        <v>0.569322466850281</v>
      </c>
      <c r="S71" s="0" t="s">
        <v>102</v>
      </c>
      <c r="U71" s="0" t="s">
        <v>316</v>
      </c>
      <c r="V71" s="387" t="n">
        <v>0.671672642230988</v>
      </c>
      <c r="W71" s="387" t="n">
        <v>0.711183607578278</v>
      </c>
      <c r="X71" s="0" t="s">
        <v>316</v>
      </c>
      <c r="Y71" s="387" t="n">
        <v>0.671672642230988</v>
      </c>
      <c r="Z71" s="0" t="s">
        <v>316</v>
      </c>
      <c r="AA71" s="387" t="n">
        <v>0.721225082874298</v>
      </c>
      <c r="AB71" s="0" t="s">
        <v>316</v>
      </c>
      <c r="AC71" s="387" t="n">
        <v>0.634776532649994</v>
      </c>
      <c r="AD71" s="0" t="s">
        <v>316</v>
      </c>
      <c r="AF71" s="0" t="s">
        <v>317</v>
      </c>
      <c r="AG71" s="387" t="n">
        <v>0.596001088619232</v>
      </c>
      <c r="AH71" s="387" t="n">
        <v>0.616662502288818</v>
      </c>
      <c r="AI71" s="0" t="s">
        <v>317</v>
      </c>
      <c r="AJ71" s="387" t="n">
        <v>0.596001088619232</v>
      </c>
      <c r="AK71" s="0" t="s">
        <v>317</v>
      </c>
      <c r="AL71" s="387" t="n">
        <v>0.670171916484833</v>
      </c>
      <c r="AM71" s="0" t="s">
        <v>317</v>
      </c>
      <c r="AN71" s="387" t="n">
        <v>0.60084879398346</v>
      </c>
      <c r="AO71" s="0" t="s">
        <v>317</v>
      </c>
      <c r="AP71" s="0"/>
      <c r="AQ71" s="0" t="s">
        <v>102</v>
      </c>
      <c r="AR71" s="387" t="n">
        <v>3.9103524684906</v>
      </c>
      <c r="AS71" s="0" t="s">
        <v>318</v>
      </c>
      <c r="AT71" s="387" t="n">
        <v>4.86696672439575</v>
      </c>
      <c r="AU71" s="0" t="s">
        <v>317</v>
      </c>
      <c r="AV71" s="387" t="n">
        <v>5.20994853973389</v>
      </c>
      <c r="AW71" s="0"/>
      <c r="AX71" s="387" t="n">
        <v>3.07916140556335</v>
      </c>
      <c r="AY71" s="0" t="s">
        <v>104</v>
      </c>
      <c r="AZ71" s="0"/>
      <c r="BA71" s="0" t="s">
        <v>102</v>
      </c>
      <c r="BB71" s="387" t="n">
        <v>0.00450166035443544</v>
      </c>
      <c r="BC71" s="387" t="n">
        <v>0.00429978687316179</v>
      </c>
      <c r="BD71" s="387" t="n">
        <v>0.00484303338453174</v>
      </c>
      <c r="BE71" s="387" t="n">
        <v>0.00380223547108471</v>
      </c>
      <c r="BF71" s="387" t="n">
        <v>0.00380223849788308</v>
      </c>
      <c r="BH71" s="0" t="s">
        <v>318</v>
      </c>
      <c r="BI71" s="387" t="n">
        <v>0.0100318044424057</v>
      </c>
      <c r="BJ71" s="387" t="n">
        <v>0.0107109751552343</v>
      </c>
      <c r="BK71" s="387" t="n">
        <v>0.0114992298185825</v>
      </c>
      <c r="BL71" s="387" t="n">
        <v>0.0120122134685516</v>
      </c>
      <c r="BM71" s="387" t="n">
        <v>0.0124521972611547</v>
      </c>
      <c r="BO71" s="0" t="s">
        <v>317</v>
      </c>
      <c r="BP71" s="387" t="n">
        <v>0.0107436971738935</v>
      </c>
      <c r="BQ71" s="387" t="n">
        <v>0.0114945136010647</v>
      </c>
      <c r="BR71" s="387" t="n">
        <v>0.0121311889961362</v>
      </c>
      <c r="BS71" s="387" t="n">
        <v>0.0126459244638681</v>
      </c>
      <c r="BT71" s="387" t="n">
        <v>0.0130335418507457</v>
      </c>
      <c r="BV71" s="387" t="n">
        <v>9.18164825439453</v>
      </c>
      <c r="BW71" s="387" t="n">
        <v>9.76946353912354</v>
      </c>
      <c r="BX71" s="387" t="n">
        <v>10.4411163330078</v>
      </c>
      <c r="BY71" s="387" t="n">
        <v>11.2489280700684</v>
      </c>
      <c r="BZ71" s="387" t="n">
        <v>12.1321792602539</v>
      </c>
      <c r="CA71" s="0" t="s">
        <v>316</v>
      </c>
      <c r="CC71" s="387" t="n">
        <v>9.53863906860352</v>
      </c>
      <c r="CD71" s="387" t="n">
        <v>10.1629953384399</v>
      </c>
      <c r="CE71" s="387" t="n">
        <v>10.9145517349243</v>
      </c>
      <c r="CF71" s="387" t="n">
        <v>11.768702507019</v>
      </c>
      <c r="CG71" s="387" t="n">
        <v>12.6985502243042</v>
      </c>
      <c r="CH71" s="0" t="s">
        <v>317</v>
      </c>
      <c r="CK71" s="387" t="n">
        <v>11.3000001907349</v>
      </c>
      <c r="CL71" s="0" t="s">
        <v>887</v>
      </c>
      <c r="CO71" s="0" t="s">
        <v>102</v>
      </c>
      <c r="CP71" s="387" t="n">
        <v>-0.00523717282339931</v>
      </c>
      <c r="CQ71" s="387" t="n">
        <v>0.0125033427029848</v>
      </c>
      <c r="CR71" s="387" t="n">
        <v>0.0117673818022013</v>
      </c>
      <c r="CS71" s="387" t="n">
        <v>-0.00722888903692365</v>
      </c>
      <c r="CT71" s="387" t="n">
        <v>0.0018093636026606</v>
      </c>
      <c r="CV71" s="0" t="s">
        <v>318</v>
      </c>
      <c r="CW71" s="387" t="n">
        <v>0.00804554577916861</v>
      </c>
      <c r="CX71" s="387" t="n">
        <v>-0.00126163102686405</v>
      </c>
      <c r="CY71" s="387" t="n">
        <v>-0.0160881690680981</v>
      </c>
      <c r="CZ71" s="387" t="n">
        <v>-0.0101448595523834</v>
      </c>
      <c r="DA71" s="387" t="n">
        <v>-0.0343759022653103</v>
      </c>
      <c r="DC71" s="0" t="s">
        <v>317</v>
      </c>
      <c r="DD71" s="387" t="n">
        <v>0.00346700078807771</v>
      </c>
      <c r="DE71" s="387" t="n">
        <v>-0.000689318170771003</v>
      </c>
      <c r="DF71" s="387" t="n">
        <v>-0.00527859851717949</v>
      </c>
      <c r="DG71" s="387" t="n">
        <v>0.0101615749299526</v>
      </c>
      <c r="DH71" s="387" t="n">
        <v>0.0250132512301207</v>
      </c>
      <c r="DL71" s="387" t="n">
        <v>0.668089981079102</v>
      </c>
      <c r="DM71" s="0" t="s">
        <v>888</v>
      </c>
      <c r="DP71" s="387" t="n">
        <v>0.713089981079102</v>
      </c>
      <c r="DQ71" s="0" t="s">
        <v>888</v>
      </c>
      <c r="DT71" s="387" t="n">
        <v>0.623009986877441</v>
      </c>
      <c r="DU71" s="0" t="s">
        <v>888</v>
      </c>
      <c r="DW71" s="387" t="n">
        <v>-0.0289907529950142</v>
      </c>
      <c r="DX71" s="387" t="n">
        <v>-0.0219895541667938</v>
      </c>
      <c r="DY71" s="387" t="n">
        <v>0.00693461671471596</v>
      </c>
      <c r="DZ71" s="387" t="n">
        <v>0.0269360058009624</v>
      </c>
      <c r="EA71" s="387" t="n">
        <v>0.0277732480317354</v>
      </c>
      <c r="EB71" s="0" t="s">
        <v>104</v>
      </c>
      <c r="ED71" s="387" t="n">
        <v>-0.027953440323472</v>
      </c>
      <c r="EE71" s="387" t="n">
        <v>-0.0203110557049513</v>
      </c>
      <c r="EF71" s="387" t="n">
        <v>0.00985500682145357</v>
      </c>
      <c r="EG71" s="387" t="n">
        <v>0.0265775769948959</v>
      </c>
      <c r="EH71" s="387" t="n">
        <v>0.0239586792886257</v>
      </c>
      <c r="EI71" s="0" t="s">
        <v>248</v>
      </c>
      <c r="EK71" s="387"/>
      <c r="EL71" s="0" t="s">
        <v>886</v>
      </c>
      <c r="EO71" s="387" t="n">
        <v>0.0360280573368073</v>
      </c>
      <c r="EP71" s="387" t="n">
        <v>0.0338170416653156</v>
      </c>
      <c r="EQ71" s="387" t="n">
        <v>0.0199777726083994</v>
      </c>
      <c r="ER71" s="387" t="n">
        <v>0.0113558890298009</v>
      </c>
      <c r="ES71" s="387" t="n">
        <v>0.0192592982202768</v>
      </c>
      <c r="ET71" s="0" t="s">
        <v>248</v>
      </c>
      <c r="FE71" s="387" t="n">
        <v>4468302</v>
      </c>
      <c r="FF71" s="387" t="n">
        <v>4299642</v>
      </c>
      <c r="FG71" s="387" t="n">
        <v>4302174</v>
      </c>
      <c r="FH71" s="387" t="n">
        <v>4303399</v>
      </c>
      <c r="FI71" s="387" t="n">
        <v>4304600</v>
      </c>
      <c r="FJ71" s="387" t="n">
        <v>4310145</v>
      </c>
      <c r="FK71" s="387" t="n">
        <v>4311159</v>
      </c>
      <c r="FL71" s="387" t="n">
        <v>4310217</v>
      </c>
      <c r="FM71" s="387" t="n">
        <v>4309705</v>
      </c>
      <c r="FN71" s="387" t="n">
        <v>4305181</v>
      </c>
      <c r="FO71" s="387" t="n">
        <v>4295427</v>
      </c>
      <c r="FP71" s="387" t="n">
        <v>4280622</v>
      </c>
      <c r="FQ71" s="387" t="n">
        <v>4267558</v>
      </c>
      <c r="FR71" s="387" t="n">
        <v>4255689</v>
      </c>
      <c r="FS71" s="387" t="n">
        <v>4238389</v>
      </c>
      <c r="FT71" s="387" t="n">
        <v>4203604</v>
      </c>
      <c r="FU71" s="387" t="n">
        <v>4174349</v>
      </c>
      <c r="FV71" s="387" t="n">
        <v>4124531</v>
      </c>
      <c r="FW71" s="387" t="n">
        <v>4087843</v>
      </c>
      <c r="FX71" s="387" t="n">
        <v>4067500</v>
      </c>
      <c r="FY71" s="387" t="n">
        <v>4043000</v>
      </c>
      <c r="FZ71" s="387" t="n">
        <v>4021000</v>
      </c>
      <c r="GA71" s="387" t="n">
        <v>3999000</v>
      </c>
      <c r="GB71" s="387" t="n">
        <v>3978000</v>
      </c>
      <c r="GC71" s="387" t="n">
        <v>3957000</v>
      </c>
      <c r="GD71" s="387" t="n">
        <v>3936000</v>
      </c>
      <c r="GE71" s="387" t="n">
        <v>3914000</v>
      </c>
      <c r="GF71" s="387" t="n">
        <v>3891000</v>
      </c>
      <c r="GG71" s="387" t="n">
        <v>3868000</v>
      </c>
      <c r="GH71" s="387" t="n">
        <v>3845000</v>
      </c>
      <c r="GI71" s="387" t="n">
        <v>3822000</v>
      </c>
      <c r="GJ71" s="387" t="n">
        <v>3798000</v>
      </c>
      <c r="GK71" s="387" t="n">
        <v>3773000</v>
      </c>
      <c r="GL71" s="387" t="n">
        <v>3748000</v>
      </c>
      <c r="GM71" s="387" t="n">
        <v>3723000</v>
      </c>
      <c r="GN71" s="387" t="n">
        <v>3697000</v>
      </c>
      <c r="GO71" s="387" t="n">
        <v>3671000</v>
      </c>
      <c r="GP71" s="387" t="n">
        <v>3644000</v>
      </c>
      <c r="GQ71" s="387" t="n">
        <v>3618000</v>
      </c>
      <c r="GR71" s="387" t="n">
        <v>3592000</v>
      </c>
      <c r="GS71" s="387" t="n">
        <v>3565000</v>
      </c>
      <c r="GT71" s="387" t="n">
        <v>3539000</v>
      </c>
      <c r="GU71" s="387" t="n">
        <v>3513000</v>
      </c>
      <c r="GV71" s="387" t="n">
        <v>3486000</v>
      </c>
      <c r="GW71" s="387" t="n">
        <v>3460000</v>
      </c>
      <c r="GX71" s="387" t="n">
        <v>3434000</v>
      </c>
      <c r="GY71" s="387" t="n">
        <v>3408000</v>
      </c>
      <c r="GZ71" s="387" t="n">
        <v>3382000</v>
      </c>
      <c r="HA71" s="387" t="n">
        <v>3356000</v>
      </c>
      <c r="HB71" s="387" t="n">
        <v>3330000</v>
      </c>
      <c r="HC71" s="387" t="n">
        <v>3304000</v>
      </c>
      <c r="HG71" s="387" t="n">
        <v>-0.00698383478447795</v>
      </c>
      <c r="HH71" s="387" t="n">
        <v>-0.0120061011984944</v>
      </c>
      <c r="HI71" s="387" t="n">
        <v>-0.00893486943095923</v>
      </c>
      <c r="HJ71" s="387" t="n">
        <v>-0.00498888688161969</v>
      </c>
      <c r="HK71" s="387" t="n">
        <v>-0.00604156963527203</v>
      </c>
      <c r="HL71" s="387" t="n">
        <v>-0.00545636285096407</v>
      </c>
      <c r="HM71" s="387" t="n">
        <v>-0.00548629788681865</v>
      </c>
      <c r="HN71" s="387" t="n">
        <v>-0.00526514928787947</v>
      </c>
      <c r="HO71" s="387" t="n">
        <v>-0.00529301818460226</v>
      </c>
      <c r="HP71" s="387" t="n">
        <v>-0.00532118324190378</v>
      </c>
      <c r="HQ71" s="387" t="n">
        <v>-0.00560511043295264</v>
      </c>
      <c r="HR71" s="387" t="n">
        <v>-0.0058936751447618</v>
      </c>
      <c r="HS71" s="387" t="n">
        <v>-0.00592861650511622</v>
      </c>
      <c r="HT71" s="387" t="n">
        <v>-0.00596397463232279</v>
      </c>
      <c r="HU71" s="387" t="n">
        <v>-0.00599975697696209</v>
      </c>
      <c r="HV71" s="387" t="n">
        <v>-0.00629923352971673</v>
      </c>
      <c r="HW71" s="387" t="n">
        <v>-0.00660417135804892</v>
      </c>
      <c r="HX71" s="387" t="n">
        <v>-0.00664807669818401</v>
      </c>
      <c r="HY71" s="387" t="n">
        <v>-0.00669256970286369</v>
      </c>
      <c r="HZ71" s="387" t="n">
        <v>-0.00700811482965946</v>
      </c>
      <c r="IA71" s="387" t="n">
        <v>-0.00705757550895214</v>
      </c>
      <c r="IB71" s="387" t="n">
        <v>-0.00738212512806058</v>
      </c>
      <c r="IC71" s="387" t="n">
        <v>-0.00716059235855937</v>
      </c>
      <c r="ID71" s="387" t="n">
        <v>-0.00721223652362824</v>
      </c>
      <c r="IE71" s="387" t="n">
        <v>-0.00754509679973126</v>
      </c>
      <c r="IF71" s="387" t="n">
        <v>-0.0073198527097702</v>
      </c>
      <c r="IG71" s="387" t="n">
        <v>-0.00737382797524333</v>
      </c>
      <c r="IH71" s="387" t="n">
        <v>-0.00771542638540268</v>
      </c>
      <c r="II71" s="387" t="n">
        <v>-0.00748635781928897</v>
      </c>
      <c r="IJ71" s="387" t="n">
        <v>-0.00754282670095563</v>
      </c>
      <c r="IK71" s="387" t="n">
        <v>-0.00760015333071351</v>
      </c>
      <c r="IL71" s="387" t="n">
        <v>-0.00765835866332054</v>
      </c>
      <c r="IM71" s="387" t="n">
        <v>-0.0077174617908895</v>
      </c>
      <c r="IN71" s="387" t="n">
        <v>-0.00777748459950089</v>
      </c>
      <c r="IO71" s="387" t="n">
        <v>-0.00783844850957394</v>
      </c>
      <c r="IP71" s="0" t="s">
        <v>889</v>
      </c>
      <c r="IU71" s="0" t="s">
        <v>889</v>
      </c>
      <c r="IV71" s="387" t="n">
        <v>0.480856505532648</v>
      </c>
      <c r="IW71" s="387" t="n">
        <v>0.480951078633782</v>
      </c>
      <c r="IX71" s="387" t="n">
        <v>0.481169165403372</v>
      </c>
      <c r="IY71" s="387" t="n">
        <v>0.481473782524185</v>
      </c>
      <c r="IZ71" s="387" t="n">
        <v>0.481808944098236</v>
      </c>
      <c r="JA71" s="387" t="n">
        <v>0.482134662097578</v>
      </c>
      <c r="JB71" s="387" t="n">
        <v>0.482436912263818</v>
      </c>
      <c r="JC71" s="387" t="n">
        <v>0.482728608609644</v>
      </c>
      <c r="JD71" s="387" t="n">
        <v>0.483005014499624</v>
      </c>
      <c r="JE71" s="387" t="n">
        <v>0.483269611205799</v>
      </c>
      <c r="JF71" s="387" t="n">
        <v>0.483525238233896</v>
      </c>
      <c r="JG71" s="387" t="n">
        <v>0.483767924427582</v>
      </c>
      <c r="JH71" s="387" t="n">
        <v>0.483994811879994</v>
      </c>
      <c r="JI71" s="387" t="n">
        <v>0.484206275296165</v>
      </c>
      <c r="JJ71" s="387" t="n">
        <v>0.484407282958546</v>
      </c>
      <c r="JK71" s="387" t="n">
        <v>0.484601395776974</v>
      </c>
      <c r="JL71" s="387" t="n">
        <v>0.484789017491047</v>
      </c>
      <c r="JM71" s="387" t="n">
        <v>0.48497065840492</v>
      </c>
      <c r="JN71" s="387" t="n">
        <v>0.485150768163398</v>
      </c>
      <c r="JO71" s="387" t="n">
        <v>0.48533053670639</v>
      </c>
      <c r="JP71" s="387" t="n">
        <v>0.48551676142006</v>
      </c>
      <c r="JQ71" s="387" t="n">
        <v>0.485709706486017</v>
      </c>
      <c r="JR71" s="387" t="n">
        <v>0.485909746608577</v>
      </c>
      <c r="JS71" s="387" t="n">
        <v>0.486122801631269</v>
      </c>
      <c r="JT71" s="387" t="n">
        <v>0.486348466500719</v>
      </c>
      <c r="JU71" s="387" t="n">
        <v>0.486593836804862</v>
      </c>
      <c r="JV71" s="387" t="n">
        <v>0.486854886158013</v>
      </c>
      <c r="JW71" s="387" t="n">
        <v>0.487136034423185</v>
      </c>
      <c r="JX71" s="387" t="n">
        <v>0.487435994342776</v>
      </c>
      <c r="JY71" s="387" t="n">
        <v>0.487755502157623</v>
      </c>
      <c r="JZ71" s="387" t="n">
        <v>0.488093025968301</v>
      </c>
      <c r="KA71" s="387" t="n">
        <v>0.488445661974184</v>
      </c>
      <c r="KB71" s="387" t="n">
        <v>0.488816067150042</v>
      </c>
      <c r="KC71" s="387" t="n">
        <v>0.48920236550678</v>
      </c>
      <c r="KD71" s="387" t="n">
        <v>0.489590867289639</v>
      </c>
      <c r="KE71" s="387" t="n">
        <v>0.489980827978135</v>
      </c>
      <c r="KH71" s="0" t="s">
        <v>889</v>
      </c>
      <c r="KI71" s="387" t="n">
        <v>0.662131369113922</v>
      </c>
      <c r="KJ71" s="387" t="n">
        <v>0.659528255462647</v>
      </c>
      <c r="KK71" s="387" t="n">
        <v>0.655395746231079</v>
      </c>
      <c r="KL71" s="387" t="n">
        <v>0.650426149368286</v>
      </c>
      <c r="KM71" s="387" t="n">
        <v>0.645776510238648</v>
      </c>
      <c r="KN71" s="387" t="n">
        <v>0.642097473144531</v>
      </c>
      <c r="KO71" s="387" t="n">
        <v>0.638647079467773</v>
      </c>
      <c r="KP71" s="387" t="n">
        <v>0.636159062385559</v>
      </c>
      <c r="KQ71" s="387" t="n">
        <v>0.634238302707672</v>
      </c>
      <c r="KR71" s="387" t="n">
        <v>0.63254988193512</v>
      </c>
      <c r="KS71" s="387" t="n">
        <v>0.630589425563812</v>
      </c>
      <c r="KT71" s="387" t="n">
        <v>0.628002047538757</v>
      </c>
      <c r="KU71" s="387" t="n">
        <v>0.625546157360077</v>
      </c>
      <c r="KV71" s="387" t="n">
        <v>0.623061001300812</v>
      </c>
      <c r="KW71" s="387" t="n">
        <v>0.620546162128449</v>
      </c>
      <c r="KX71" s="387" t="n">
        <v>0.618524312973023</v>
      </c>
      <c r="KY71" s="387" t="n">
        <v>0.616113722324371</v>
      </c>
      <c r="KZ71" s="387" t="n">
        <v>0.614100158214569</v>
      </c>
      <c r="LA71" s="387" t="n">
        <v>0.612326562404633</v>
      </c>
      <c r="LB71" s="387" t="n">
        <v>0.610529124736786</v>
      </c>
      <c r="LC71" s="387" t="n">
        <v>0.608872056007385</v>
      </c>
      <c r="LD71" s="387" t="n">
        <v>0.60691910982132</v>
      </c>
      <c r="LE71" s="387" t="n">
        <v>0.605378687381744</v>
      </c>
      <c r="LF71" s="387" t="n">
        <v>0.60364842414856</v>
      </c>
      <c r="LG71" s="387" t="n">
        <v>0.601614713668823</v>
      </c>
      <c r="LH71" s="387" t="n">
        <v>0.599158465862274</v>
      </c>
      <c r="LI71" s="387" t="n">
        <v>0.596213638782501</v>
      </c>
      <c r="LJ71" s="387" t="n">
        <v>0.592940509319305</v>
      </c>
      <c r="LK71" s="387" t="n">
        <v>0.589787721633911</v>
      </c>
      <c r="LL71" s="387" t="n">
        <v>0.586127161979675</v>
      </c>
      <c r="LM71" s="387" t="n">
        <v>0.582702398300171</v>
      </c>
      <c r="LN71" s="387" t="n">
        <v>0.578931927680969</v>
      </c>
      <c r="LO71" s="387" t="n">
        <v>0.575399160385132</v>
      </c>
      <c r="LP71" s="387" t="n">
        <v>0.571811676025391</v>
      </c>
      <c r="LQ71" s="387" t="n">
        <v>0.568768739700317</v>
      </c>
      <c r="LR71" s="387" t="n">
        <v>0.56567794084549</v>
      </c>
      <c r="LT71" s="0" t="s">
        <v>889</v>
      </c>
      <c r="LU71" s="387" t="n">
        <v>0.591804087162018</v>
      </c>
      <c r="LV71" s="387" t="n">
        <v>0.588311612606049</v>
      </c>
      <c r="LW71" s="387" t="n">
        <v>0.584166526794434</v>
      </c>
      <c r="LX71" s="387" t="n">
        <v>0.579686880111694</v>
      </c>
      <c r="LY71" s="387" t="n">
        <v>0.575423955917358</v>
      </c>
      <c r="LZ71" s="387" t="n">
        <v>0.571852564811707</v>
      </c>
      <c r="MA71" s="387" t="n">
        <v>0.568017899990082</v>
      </c>
      <c r="MB71" s="387" t="n">
        <v>0.565141260623932</v>
      </c>
      <c r="MC71" s="387" t="n">
        <v>0.562594294548035</v>
      </c>
      <c r="MD71" s="387" t="n">
        <v>0.56052565574646</v>
      </c>
      <c r="ME71" s="387" t="n">
        <v>0.558434963226318</v>
      </c>
      <c r="MF71" s="387" t="n">
        <v>0.556463956832886</v>
      </c>
      <c r="MG71" s="387" t="n">
        <v>0.554870188236237</v>
      </c>
      <c r="MH71" s="387" t="n">
        <v>0.553516030311585</v>
      </c>
      <c r="MI71" s="387" t="n">
        <v>0.551885545253754</v>
      </c>
      <c r="MJ71" s="387" t="n">
        <v>0.55075877904892</v>
      </c>
      <c r="MK71" s="387" t="n">
        <v>0.549236416816711</v>
      </c>
      <c r="ML71" s="387" t="n">
        <v>0.54810494184494</v>
      </c>
      <c r="MM71" s="387" t="n">
        <v>0.546691596508026</v>
      </c>
      <c r="MN71" s="387" t="n">
        <v>0.544722020626068</v>
      </c>
      <c r="MO71" s="387" t="n">
        <v>0.542602121829987</v>
      </c>
      <c r="MP71" s="387" t="n">
        <v>0.539907395839691</v>
      </c>
      <c r="MQ71" s="387" t="n">
        <v>0.536772787570953</v>
      </c>
      <c r="MR71" s="387" t="n">
        <v>0.533167481422424</v>
      </c>
      <c r="MS71" s="387" t="n">
        <v>0.529788434505463</v>
      </c>
      <c r="MT71" s="387" t="n">
        <v>0.526227235794067</v>
      </c>
      <c r="MU71" s="387" t="n">
        <v>0.522181391716003</v>
      </c>
      <c r="MV71" s="387" t="n">
        <v>0.51864504814148</v>
      </c>
      <c r="MW71" s="387" t="n">
        <v>0.515203654766083</v>
      </c>
      <c r="MX71" s="387" t="n">
        <v>0.511849701404572</v>
      </c>
      <c r="MY71" s="387" t="n">
        <v>0.508444964885712</v>
      </c>
      <c r="MZ71" s="387" t="n">
        <v>0.505281686782837</v>
      </c>
      <c r="NA71" s="387" t="n">
        <v>0.502365469932556</v>
      </c>
      <c r="NB71" s="387" t="n">
        <v>0.499702036380768</v>
      </c>
      <c r="NC71" s="387" t="n">
        <v>0.497597604990006</v>
      </c>
      <c r="ND71" s="387" t="n">
        <v>0.495157390832901</v>
      </c>
      <c r="NG71" s="0" t="s">
        <v>889</v>
      </c>
      <c r="NH71" s="387" t="n">
        <v>0.604808628559113</v>
      </c>
      <c r="NI71" s="387" t="n">
        <v>0.603688359260559</v>
      </c>
      <c r="NJ71" s="387" t="n">
        <v>0.601846873760223</v>
      </c>
      <c r="NK71" s="387" t="n">
        <v>0.599457204341888</v>
      </c>
      <c r="NL71" s="387" t="n">
        <v>0.596837103366852</v>
      </c>
      <c r="NM71" s="387" t="n">
        <v>0.594113290309906</v>
      </c>
      <c r="NN71" s="387" t="n">
        <v>0.59064906835556</v>
      </c>
      <c r="NO71" s="387" t="n">
        <v>0.587396860122681</v>
      </c>
      <c r="NP71" s="387" t="n">
        <v>0.58396178483963</v>
      </c>
      <c r="NQ71" s="387" t="n">
        <v>0.58074301481247</v>
      </c>
      <c r="NR71" s="387" t="n">
        <v>0.577997982501984</v>
      </c>
      <c r="NS71" s="387" t="n">
        <v>0.574859499931335</v>
      </c>
      <c r="NT71" s="387" t="n">
        <v>0.572603464126587</v>
      </c>
      <c r="NU71" s="387" t="n">
        <v>0.57032060623169</v>
      </c>
      <c r="NV71" s="387" t="n">
        <v>0.56827050447464</v>
      </c>
      <c r="NW71" s="387" t="n">
        <v>0.566718995571137</v>
      </c>
      <c r="NX71" s="387" t="n">
        <v>0.565034210681915</v>
      </c>
      <c r="NY71" s="387" t="n">
        <v>0.563742399215698</v>
      </c>
      <c r="NZ71" s="387" t="n">
        <v>0.562433302402496</v>
      </c>
      <c r="OA71" s="387" t="n">
        <v>0.561375260353088</v>
      </c>
      <c r="OB71" s="387" t="n">
        <v>0.560183942317963</v>
      </c>
      <c r="OC71" s="387" t="n">
        <v>0.558975756168366</v>
      </c>
      <c r="OD71" s="387" t="n">
        <v>0.557903409004211</v>
      </c>
      <c r="OE71" s="387" t="n">
        <v>0.556937515735626</v>
      </c>
      <c r="OF71" s="387" t="n">
        <v>0.555400907993317</v>
      </c>
      <c r="OG71" s="387" t="n">
        <v>0.553436160087585</v>
      </c>
      <c r="OH71" s="387" t="n">
        <v>0.551003098487854</v>
      </c>
      <c r="OI71" s="387" t="n">
        <v>0.547964692115784</v>
      </c>
      <c r="OJ71" s="387" t="n">
        <v>0.545037269592285</v>
      </c>
      <c r="OK71" s="387" t="n">
        <v>0.541618525981903</v>
      </c>
      <c r="OL71" s="387" t="n">
        <v>0.538439154624939</v>
      </c>
      <c r="OM71" s="387" t="n">
        <v>0.534917831420898</v>
      </c>
      <c r="ON71" s="387" t="n">
        <v>0.531342387199402</v>
      </c>
      <c r="OO71" s="387" t="n">
        <v>0.527711570262909</v>
      </c>
      <c r="OP71" s="387" t="n">
        <v>0.52492493391037</v>
      </c>
      <c r="OQ71" s="387" t="n">
        <v>0.521489083766937</v>
      </c>
      <c r="OT71" s="387" t="n">
        <v>0.643889999389648</v>
      </c>
      <c r="OU71" s="387" t="n">
        <v>0.634690017700195</v>
      </c>
      <c r="OV71" s="387" t="n">
        <v>0.637130012512207</v>
      </c>
      <c r="OW71" s="387" t="n">
        <v>0.652109985351563</v>
      </c>
      <c r="OX71" s="387" t="n">
        <v>0.652099990844727</v>
      </c>
      <c r="OY71" s="387" t="n">
        <v>0.646230010986328</v>
      </c>
      <c r="OZ71" s="387" t="n">
        <v>0.655319976806641</v>
      </c>
      <c r="PA71" s="387" t="n">
        <v>0.655660018920898</v>
      </c>
      <c r="PB71" s="387" t="n">
        <v>0.654599990844727</v>
      </c>
      <c r="PC71" s="387" t="n">
        <v>0.650609970092773</v>
      </c>
      <c r="PD71" s="387" t="n">
        <v>0.642190017700195</v>
      </c>
      <c r="PE71" s="387" t="n">
        <v>0.639490013122559</v>
      </c>
      <c r="PF71" s="387" t="n">
        <v>0.637239990234375</v>
      </c>
      <c r="PG71" s="387" t="n">
        <v>0.660790023803711</v>
      </c>
      <c r="PH71" s="387" t="n">
        <v>0.668619995117188</v>
      </c>
      <c r="PI71" s="387" t="n">
        <v>0.655630035400391</v>
      </c>
      <c r="PJ71" s="387" t="n">
        <v>0.665370025634766</v>
      </c>
      <c r="PK71" s="387" t="n">
        <v>0.665780029296875</v>
      </c>
      <c r="PL71" s="387" t="n">
        <v>0.668089981079102</v>
      </c>
      <c r="PQ71" s="387" t="n">
        <v>0.00346353696659207</v>
      </c>
      <c r="PZ71" s="387" t="n">
        <v>0.304</v>
      </c>
      <c r="QA71" s="387" t="n">
        <v>2017</v>
      </c>
      <c r="QB71" s="0" t="s">
        <v>248</v>
      </c>
      <c r="QD71" s="387" t="n">
        <v>0.005</v>
      </c>
      <c r="QE71" s="387" t="n">
        <v>2017</v>
      </c>
      <c r="QF71" s="0" t="s">
        <v>248</v>
      </c>
      <c r="QH71" s="387" t="n">
        <v>0.011</v>
      </c>
      <c r="QI71" s="387" t="n">
        <v>2017</v>
      </c>
      <c r="QJ71" s="0" t="s">
        <v>248</v>
      </c>
      <c r="QL71" s="387" t="n">
        <v>0.036</v>
      </c>
      <c r="QM71" s="387" t="n">
        <v>2017</v>
      </c>
      <c r="QN71" s="0" t="s">
        <v>248</v>
      </c>
      <c r="QP71" s="387" t="n">
        <v>0.183</v>
      </c>
      <c r="QQ71" s="387" t="n">
        <v>2018</v>
      </c>
      <c r="QR71" s="0" t="s">
        <v>248</v>
      </c>
      <c r="QT71" s="0" t="s">
        <v>104</v>
      </c>
      <c r="QU71" s="387" t="n">
        <v>0.207522571086884</v>
      </c>
      <c r="QV71" s="387" t="n">
        <v>0.212145999073982</v>
      </c>
      <c r="QW71" s="387" t="n">
        <v>0.200806573033333</v>
      </c>
      <c r="QX71" s="387" t="n">
        <v>0.205004125833511</v>
      </c>
      <c r="QY71" s="387" t="n">
        <v>0.215999245643616</v>
      </c>
      <c r="RB71" s="387" t="n">
        <v>0.223776057362556</v>
      </c>
      <c r="RC71" s="387" t="n">
        <v>0.222026273608208</v>
      </c>
      <c r="RD71" s="387" t="n">
        <v>0.200809106230736</v>
      </c>
      <c r="RE71" s="387" t="n">
        <v>0.201886251568794</v>
      </c>
      <c r="RF71" s="387" t="n">
        <v>0.210215970873833</v>
      </c>
      <c r="RG71" s="0" t="s">
        <v>248</v>
      </c>
      <c r="RJ71" s="387" t="n">
        <v>0.0195736791938543</v>
      </c>
      <c r="RK71" s="387" t="n">
        <v>0.0120511958375573</v>
      </c>
      <c r="RL71" s="387" t="n">
        <v>0.00974097475409508</v>
      </c>
      <c r="RM71" s="387" t="n">
        <v>0.0289518665522337</v>
      </c>
      <c r="RN71" s="387" t="n">
        <v>0.0289371758699417</v>
      </c>
      <c r="RO71" s="0" t="s">
        <v>104</v>
      </c>
      <c r="RR71" s="387" t="n">
        <v>0.0195961892604828</v>
      </c>
      <c r="RS71" s="387" t="n">
        <v>0.0122532611712813</v>
      </c>
      <c r="RT71" s="387" t="n">
        <v>0.0100754220038652</v>
      </c>
      <c r="RU71" s="387" t="n">
        <v>0.029620535671711</v>
      </c>
      <c r="RV71" s="387" t="n">
        <v>0.0281882118433714</v>
      </c>
      <c r="RW71" s="0" t="s">
        <v>248</v>
      </c>
      <c r="SA71" s="387" t="n">
        <v>0.0252496004104614</v>
      </c>
      <c r="SB71" s="387" t="n">
        <v>0.0179139673709869</v>
      </c>
      <c r="SC71" s="387" t="n">
        <v>0.0183113608509302</v>
      </c>
      <c r="SD71" s="387" t="n">
        <v>0.0372910015285015</v>
      </c>
      <c r="SE71" s="387" t="n">
        <v>0.0344565846025944</v>
      </c>
      <c r="SF71" s="0" t="s">
        <v>104</v>
      </c>
      <c r="SJ71" s="387" t="n">
        <v>0.0247884020209312</v>
      </c>
      <c r="SK71" s="387" t="n">
        <v>0.0160303041338921</v>
      </c>
      <c r="SL71" s="387" t="n">
        <v>0.0157544836401939</v>
      </c>
      <c r="SM71" s="387" t="n">
        <v>0.0378514714539051</v>
      </c>
      <c r="SN71" s="387" t="n">
        <v>0.0331771001219749</v>
      </c>
      <c r="SO71" s="0" t="s">
        <v>248</v>
      </c>
      <c r="SQ71" s="387" t="n">
        <v>14980</v>
      </c>
      <c r="SR71" s="0" t="s">
        <v>248</v>
      </c>
      <c r="ST71" s="387" t="n">
        <v>13738.5654296875</v>
      </c>
      <c r="SU71" s="0" t="s">
        <v>104</v>
      </c>
      <c r="SW71" s="387" t="n">
        <v>16509.9119244784</v>
      </c>
      <c r="SX71" s="0" t="s">
        <v>248</v>
      </c>
      <c r="TA71" s="387" t="n">
        <v>0.17853182554245</v>
      </c>
      <c r="TB71" s="387" t="n">
        <v>0.190156444907188</v>
      </c>
      <c r="TC71" s="387" t="n">
        <v>0.207741186022758</v>
      </c>
      <c r="TD71" s="387" t="n">
        <v>0.231940135359764</v>
      </c>
      <c r="TE71" s="387" t="n">
        <v>0.243772491812706</v>
      </c>
      <c r="TF71" s="0" t="s">
        <v>104</v>
      </c>
      <c r="TJ71" s="387" t="n">
        <v>0.195822611451149</v>
      </c>
      <c r="TK71" s="387" t="n">
        <v>0.201715216040611</v>
      </c>
      <c r="TL71" s="387" t="n">
        <v>0.210664123296738</v>
      </c>
      <c r="TM71" s="387" t="n">
        <v>0.22846382856369</v>
      </c>
      <c r="TN71" s="387" t="n">
        <v>0.234174653887749</v>
      </c>
      <c r="TO71" s="0" t="s">
        <v>248</v>
      </c>
      <c r="TP71" s="386"/>
      <c r="TQ71" s="386"/>
    </row>
    <row r="72" customFormat="false" ht="15.75" hidden="false" customHeight="false" outlineLevel="0" collapsed="false">
      <c r="A72" s="0" t="s">
        <v>890</v>
      </c>
      <c r="B72" s="18" t="s">
        <v>989</v>
      </c>
      <c r="C72" s="0" t="s">
        <v>990</v>
      </c>
      <c r="D72" s="387" t="n">
        <v>0.0382374040782452</v>
      </c>
      <c r="E72" s="0" t="s">
        <v>884</v>
      </c>
      <c r="F72" s="387" t="n">
        <v>0.0454089418053627</v>
      </c>
      <c r="G72" s="0" t="s">
        <v>884</v>
      </c>
      <c r="H72" s="387" t="n">
        <v>0.0445238798856735</v>
      </c>
      <c r="I72" s="0" t="s">
        <v>884</v>
      </c>
      <c r="J72" s="0" t="s">
        <v>884</v>
      </c>
      <c r="K72" s="387" t="n">
        <v>0.457840174436569</v>
      </c>
      <c r="L72" s="387"/>
      <c r="M72" s="0" t="s">
        <v>885</v>
      </c>
      <c r="N72" s="387"/>
      <c r="O72" s="0" t="s">
        <v>885</v>
      </c>
      <c r="P72" s="387"/>
      <c r="Q72" s="0" t="s">
        <v>885</v>
      </c>
      <c r="R72" s="387"/>
      <c r="S72" s="0" t="s">
        <v>885</v>
      </c>
      <c r="U72" s="0" t="s">
        <v>884</v>
      </c>
      <c r="V72" s="387" t="n">
        <v>0.488626480102539</v>
      </c>
      <c r="W72" s="387"/>
      <c r="X72" s="0" t="s">
        <v>885</v>
      </c>
      <c r="Y72" s="387"/>
      <c r="Z72" s="0" t="s">
        <v>885</v>
      </c>
      <c r="AA72" s="387"/>
      <c r="AB72" s="0" t="s">
        <v>885</v>
      </c>
      <c r="AC72" s="387"/>
      <c r="AD72" s="0" t="s">
        <v>885</v>
      </c>
      <c r="AF72" s="0" t="s">
        <v>884</v>
      </c>
      <c r="AG72" s="387" t="n">
        <v>0.488626480102539</v>
      </c>
      <c r="AH72" s="387"/>
      <c r="AI72" s="0" t="s">
        <v>885</v>
      </c>
      <c r="AJ72" s="387"/>
      <c r="AK72" s="0" t="s">
        <v>885</v>
      </c>
      <c r="AL72" s="387"/>
      <c r="AM72" s="0" t="s">
        <v>885</v>
      </c>
      <c r="AN72" s="387"/>
      <c r="AO72" s="0" t="s">
        <v>885</v>
      </c>
      <c r="AP72" s="0"/>
      <c r="AQ72" s="0" t="s">
        <v>884</v>
      </c>
      <c r="AR72" s="387" t="n">
        <v>2.76148533821106</v>
      </c>
      <c r="AS72" s="0" t="s">
        <v>884</v>
      </c>
      <c r="AT72" s="387" t="n">
        <v>3.11870980262756</v>
      </c>
      <c r="AU72" s="0" t="s">
        <v>884</v>
      </c>
      <c r="AV72" s="387" t="n">
        <v>3.42202520370483</v>
      </c>
      <c r="AW72" s="0"/>
      <c r="AX72" s="387" t="n">
        <v>2.87329149246216</v>
      </c>
      <c r="AY72" s="0" t="s">
        <v>884</v>
      </c>
      <c r="AZ72" s="0"/>
      <c r="BA72" s="0" t="s">
        <v>884</v>
      </c>
      <c r="BB72" s="387" t="n">
        <v>0.00820934306830168</v>
      </c>
      <c r="BC72" s="387" t="n">
        <v>0.00736863957718015</v>
      </c>
      <c r="BD72" s="387" t="n">
        <v>0.00759958103299141</v>
      </c>
      <c r="BE72" s="387" t="n">
        <v>0.00781907513737679</v>
      </c>
      <c r="BF72" s="387" t="n">
        <v>0.00729722762480378</v>
      </c>
      <c r="BH72" s="0" t="s">
        <v>884</v>
      </c>
      <c r="BI72" s="387" t="n">
        <v>0.0101315155625343</v>
      </c>
      <c r="BJ72" s="387" t="n">
        <v>0.00970085058361292</v>
      </c>
      <c r="BK72" s="387" t="n">
        <v>0.00868091825395823</v>
      </c>
      <c r="BL72" s="387" t="n">
        <v>0.00836597662419081</v>
      </c>
      <c r="BM72" s="387" t="n">
        <v>0.00864100828766823</v>
      </c>
      <c r="BO72" s="0" t="s">
        <v>884</v>
      </c>
      <c r="BP72" s="387" t="n">
        <v>0.0102140679955482</v>
      </c>
      <c r="BQ72" s="387" t="n">
        <v>0.00919633824378252</v>
      </c>
      <c r="BR72" s="387" t="n">
        <v>0.00839217565953732</v>
      </c>
      <c r="BS72" s="387" t="n">
        <v>0.00876153260469437</v>
      </c>
      <c r="BT72" s="387" t="n">
        <v>0.00900252163410187</v>
      </c>
      <c r="BV72" s="387"/>
      <c r="BW72" s="387"/>
      <c r="BX72" s="387"/>
      <c r="BY72" s="387"/>
      <c r="BZ72" s="387"/>
      <c r="CA72" s="0" t="s">
        <v>886</v>
      </c>
      <c r="CC72" s="387"/>
      <c r="CD72" s="387"/>
      <c r="CE72" s="387"/>
      <c r="CF72" s="387"/>
      <c r="CG72" s="387"/>
      <c r="CH72" s="0" t="s">
        <v>886</v>
      </c>
      <c r="CK72" s="387" t="n">
        <v>11.8000001907349</v>
      </c>
      <c r="CL72" s="0" t="s">
        <v>887</v>
      </c>
      <c r="CO72" s="0" t="s">
        <v>884</v>
      </c>
      <c r="CP72" s="387" t="n">
        <v>0.000575770216528326</v>
      </c>
      <c r="CQ72" s="387" t="n">
        <v>0.00184385559987277</v>
      </c>
      <c r="CR72" s="387" t="n">
        <v>0.00550819560885429</v>
      </c>
      <c r="CS72" s="387" t="n">
        <v>0.00152746983803809</v>
      </c>
      <c r="CT72" s="387" t="n">
        <v>0.0142461964860559</v>
      </c>
      <c r="CV72" s="0" t="s">
        <v>884</v>
      </c>
      <c r="CW72" s="387" t="n">
        <v>0.00209999969229102</v>
      </c>
      <c r="CX72" s="387" t="n">
        <v>0.0051333331502974</v>
      </c>
      <c r="CY72" s="387" t="n">
        <v>0.00299999979324639</v>
      </c>
      <c r="CZ72" s="387" t="n">
        <v>0.00240000011399388</v>
      </c>
      <c r="DA72" s="387" t="n">
        <v>-0.00700000021606684</v>
      </c>
      <c r="DC72" s="0" t="s">
        <v>884</v>
      </c>
      <c r="DD72" s="387" t="n">
        <v>2.6309528038837E-005</v>
      </c>
      <c r="DE72" s="387" t="n">
        <v>0.00547172874212265</v>
      </c>
      <c r="DF72" s="387" t="n">
        <v>0.0018535100389272</v>
      </c>
      <c r="DG72" s="387" t="n">
        <v>0.00536527018994093</v>
      </c>
      <c r="DH72" s="387" t="n">
        <v>0.00374665716663003</v>
      </c>
      <c r="DL72" s="387" t="n">
        <v>0.643779983520508</v>
      </c>
      <c r="DM72" s="0" t="s">
        <v>888</v>
      </c>
      <c r="DP72" s="387" t="n">
        <v>0.785019989013672</v>
      </c>
      <c r="DQ72" s="0" t="s">
        <v>888</v>
      </c>
      <c r="DT72" s="387" t="n">
        <v>0.501609992980957</v>
      </c>
      <c r="DU72" s="0" t="s">
        <v>888</v>
      </c>
      <c r="DW72" s="387"/>
      <c r="DX72" s="387"/>
      <c r="DY72" s="387"/>
      <c r="DZ72" s="387"/>
      <c r="EA72" s="387"/>
      <c r="EB72" s="0" t="s">
        <v>886</v>
      </c>
      <c r="ED72" s="387"/>
      <c r="EE72" s="387"/>
      <c r="EF72" s="387"/>
      <c r="EG72" s="387"/>
      <c r="EH72" s="387"/>
      <c r="EI72" s="0" t="s">
        <v>886</v>
      </c>
      <c r="EK72" s="387"/>
      <c r="EL72" s="0" t="s">
        <v>886</v>
      </c>
      <c r="EO72" s="387"/>
      <c r="EP72" s="387"/>
      <c r="EQ72" s="387"/>
      <c r="ER72" s="387"/>
      <c r="ES72" s="387"/>
      <c r="ET72" s="0" t="s">
        <v>886</v>
      </c>
      <c r="FE72" s="387" t="n">
        <v>11126430</v>
      </c>
      <c r="FF72" s="387" t="n">
        <v>11164667</v>
      </c>
      <c r="FG72" s="387" t="n">
        <v>11199651</v>
      </c>
      <c r="FH72" s="387" t="n">
        <v>11229183</v>
      </c>
      <c r="FI72" s="387" t="n">
        <v>11250365</v>
      </c>
      <c r="FJ72" s="387" t="n">
        <v>11261582</v>
      </c>
      <c r="FK72" s="387" t="n">
        <v>11261248</v>
      </c>
      <c r="FL72" s="387" t="n">
        <v>11251122</v>
      </c>
      <c r="FM72" s="387" t="n">
        <v>11236971</v>
      </c>
      <c r="FN72" s="387" t="n">
        <v>11226709</v>
      </c>
      <c r="FO72" s="387" t="n">
        <v>11225832</v>
      </c>
      <c r="FP72" s="387" t="n">
        <v>11236670</v>
      </c>
      <c r="FQ72" s="387" t="n">
        <v>11257101</v>
      </c>
      <c r="FR72" s="387" t="n">
        <v>11282720</v>
      </c>
      <c r="FS72" s="387" t="n">
        <v>11306902</v>
      </c>
      <c r="FT72" s="387" t="n">
        <v>11324781</v>
      </c>
      <c r="FU72" s="387" t="n">
        <v>11335109</v>
      </c>
      <c r="FV72" s="387" t="n">
        <v>11339259</v>
      </c>
      <c r="FW72" s="387" t="n">
        <v>11338138</v>
      </c>
      <c r="FX72" s="387" t="n">
        <v>11333483</v>
      </c>
      <c r="FY72" s="387" t="n">
        <v>11327000</v>
      </c>
      <c r="FZ72" s="387" t="n">
        <v>11318000</v>
      </c>
      <c r="GA72" s="387" t="n">
        <v>11306000</v>
      </c>
      <c r="GB72" s="387" t="n">
        <v>11291000</v>
      </c>
      <c r="GC72" s="387" t="n">
        <v>11275000</v>
      </c>
      <c r="GD72" s="387" t="n">
        <v>11257000</v>
      </c>
      <c r="GE72" s="387" t="n">
        <v>11237000</v>
      </c>
      <c r="GF72" s="387" t="n">
        <v>11216000</v>
      </c>
      <c r="GG72" s="387" t="n">
        <v>11193000</v>
      </c>
      <c r="GH72" s="387" t="n">
        <v>11169000</v>
      </c>
      <c r="GI72" s="387" t="n">
        <v>11142000</v>
      </c>
      <c r="GJ72" s="387" t="n">
        <v>11114000</v>
      </c>
      <c r="GK72" s="387" t="n">
        <v>11084000</v>
      </c>
      <c r="GL72" s="387" t="n">
        <v>11052000</v>
      </c>
      <c r="GM72" s="387" t="n">
        <v>11017000</v>
      </c>
      <c r="GN72" s="387" t="n">
        <v>10981000</v>
      </c>
      <c r="GO72" s="387" t="n">
        <v>10942000</v>
      </c>
      <c r="GP72" s="387" t="n">
        <v>10901000</v>
      </c>
      <c r="GQ72" s="387" t="n">
        <v>10858000</v>
      </c>
      <c r="GR72" s="387" t="n">
        <v>10813000</v>
      </c>
      <c r="GS72" s="387" t="n">
        <v>10765000</v>
      </c>
      <c r="GT72" s="387" t="n">
        <v>10715000</v>
      </c>
      <c r="GU72" s="387" t="n">
        <v>10662000</v>
      </c>
      <c r="GV72" s="387" t="n">
        <v>10608000</v>
      </c>
      <c r="GW72" s="387" t="n">
        <v>10551000</v>
      </c>
      <c r="GX72" s="387" t="n">
        <v>10492000</v>
      </c>
      <c r="GY72" s="387" t="n">
        <v>10430000</v>
      </c>
      <c r="GZ72" s="387" t="n">
        <v>10367000</v>
      </c>
      <c r="HA72" s="387" t="n">
        <v>10301000</v>
      </c>
      <c r="HB72" s="387" t="n">
        <v>10233000</v>
      </c>
      <c r="HC72" s="387" t="n">
        <v>10162000</v>
      </c>
      <c r="HG72" s="387" t="n">
        <v>0.000911566719878465</v>
      </c>
      <c r="HH72" s="387" t="n">
        <v>0.000366052088793367</v>
      </c>
      <c r="HI72" s="387" t="n">
        <v>-9.88649626378901E-005</v>
      </c>
      <c r="HJ72" s="387" t="n">
        <v>-0.000410645530791953</v>
      </c>
      <c r="HK72" s="387" t="n">
        <v>-0.00057218549773097</v>
      </c>
      <c r="HL72" s="387" t="n">
        <v>-0.000794877472799271</v>
      </c>
      <c r="HM72" s="387" t="n">
        <v>-0.00106082041747868</v>
      </c>
      <c r="HN72" s="387" t="n">
        <v>-0.0013276101090014</v>
      </c>
      <c r="HO72" s="387" t="n">
        <v>-0.00141806283500046</v>
      </c>
      <c r="HP72" s="387" t="n">
        <v>-0.00159772799815983</v>
      </c>
      <c r="HQ72" s="387" t="n">
        <v>-0.0017782524228096</v>
      </c>
      <c r="HR72" s="387" t="n">
        <v>-0.00187057466246188</v>
      </c>
      <c r="HS72" s="387" t="n">
        <v>-0.0020527474116534</v>
      </c>
      <c r="HT72" s="387" t="n">
        <v>-0.00214649946428835</v>
      </c>
      <c r="HU72" s="387" t="n">
        <v>-0.00242033204995096</v>
      </c>
      <c r="HV72" s="387" t="n">
        <v>-0.00251617678441107</v>
      </c>
      <c r="HW72" s="387" t="n">
        <v>-0.00270294793881476</v>
      </c>
      <c r="HX72" s="387" t="n">
        <v>-0.00289121991954744</v>
      </c>
      <c r="HY72" s="387" t="n">
        <v>-0.0031718728132546</v>
      </c>
      <c r="HZ72" s="387" t="n">
        <v>-0.00327302771620452</v>
      </c>
      <c r="IA72" s="387" t="n">
        <v>-0.00355791090987623</v>
      </c>
      <c r="IB72" s="387" t="n">
        <v>-0.0037540674675256</v>
      </c>
      <c r="IC72" s="387" t="n">
        <v>-0.00395239284262061</v>
      </c>
      <c r="ID72" s="387" t="n">
        <v>-0.00415302161127329</v>
      </c>
      <c r="IE72" s="387" t="n">
        <v>-0.00444898335263133</v>
      </c>
      <c r="IF72" s="387" t="n">
        <v>-0.00465550180524588</v>
      </c>
      <c r="IG72" s="387" t="n">
        <v>-0.00495861051604152</v>
      </c>
      <c r="IH72" s="387" t="n">
        <v>-0.0050775851123035</v>
      </c>
      <c r="II72" s="387" t="n">
        <v>-0.00538779143244028</v>
      </c>
      <c r="IJ72" s="387" t="n">
        <v>-0.00560758030042052</v>
      </c>
      <c r="IK72" s="387" t="n">
        <v>-0.00592679297551513</v>
      </c>
      <c r="IL72" s="387" t="n">
        <v>-0.00605858489871025</v>
      </c>
      <c r="IM72" s="387" t="n">
        <v>-0.00638670660555363</v>
      </c>
      <c r="IN72" s="387" t="n">
        <v>-0.00662318570539355</v>
      </c>
      <c r="IO72" s="387" t="n">
        <v>-0.00696251913905144</v>
      </c>
      <c r="IP72" s="0" t="s">
        <v>889</v>
      </c>
      <c r="IU72" s="0" t="s">
        <v>889</v>
      </c>
      <c r="IV72" s="387" t="n">
        <v>0.496941352575861</v>
      </c>
      <c r="IW72" s="387" t="n">
        <v>0.496857198008171</v>
      </c>
      <c r="IX72" s="387" t="n">
        <v>0.496765969192861</v>
      </c>
      <c r="IY72" s="387" t="n">
        <v>0.496671501672319</v>
      </c>
      <c r="IZ72" s="387" t="n">
        <v>0.496575280822737</v>
      </c>
      <c r="JA72" s="387" t="n">
        <v>0.496482621111195</v>
      </c>
      <c r="JB72" s="387" t="n">
        <v>0.496392312152386</v>
      </c>
      <c r="JC72" s="387" t="n">
        <v>0.496304501962205</v>
      </c>
      <c r="JD72" s="387" t="n">
        <v>0.49621959339241</v>
      </c>
      <c r="JE72" s="387" t="n">
        <v>0.496140605249593</v>
      </c>
      <c r="JF72" s="387" t="n">
        <v>0.496067970988461</v>
      </c>
      <c r="JG72" s="387" t="n">
        <v>0.49600308042676</v>
      </c>
      <c r="JH72" s="387" t="n">
        <v>0.495946404741135</v>
      </c>
      <c r="JI72" s="387" t="n">
        <v>0.495899185465417</v>
      </c>
      <c r="JJ72" s="387" t="n">
        <v>0.495864641525564</v>
      </c>
      <c r="JK72" s="387" t="n">
        <v>0.495844405226628</v>
      </c>
      <c r="JL72" s="387" t="n">
        <v>0.495838489745451</v>
      </c>
      <c r="JM72" s="387" t="n">
        <v>0.495847819171271</v>
      </c>
      <c r="JN72" s="387" t="n">
        <v>0.495870673803318</v>
      </c>
      <c r="JO72" s="387" t="n">
        <v>0.495905220847957</v>
      </c>
      <c r="JP72" s="387" t="n">
        <v>0.495948864378866</v>
      </c>
      <c r="JQ72" s="387" t="n">
        <v>0.496002754817412</v>
      </c>
      <c r="JR72" s="387" t="n">
        <v>0.496066385495231</v>
      </c>
      <c r="JS72" s="387" t="n">
        <v>0.496141334675013</v>
      </c>
      <c r="JT72" s="387" t="n">
        <v>0.496226824647855</v>
      </c>
      <c r="JU72" s="387" t="n">
        <v>0.496324485008941</v>
      </c>
      <c r="JV72" s="387" t="n">
        <v>0.496434120855281</v>
      </c>
      <c r="JW72" s="387" t="n">
        <v>0.496555399285945</v>
      </c>
      <c r="JX72" s="387" t="n">
        <v>0.496691109685135</v>
      </c>
      <c r="JY72" s="387" t="n">
        <v>0.49684230599142</v>
      </c>
      <c r="JZ72" s="387" t="n">
        <v>0.497010488808979</v>
      </c>
      <c r="KA72" s="387" t="n">
        <v>0.497196887819235</v>
      </c>
      <c r="KB72" s="387" t="n">
        <v>0.4974004628109</v>
      </c>
      <c r="KC72" s="387" t="n">
        <v>0.497622161818813</v>
      </c>
      <c r="KD72" s="387" t="n">
        <v>0.497861694470681</v>
      </c>
      <c r="KE72" s="387" t="n">
        <v>0.498119882173444</v>
      </c>
      <c r="KH72" s="0" t="s">
        <v>889</v>
      </c>
      <c r="KI72" s="387" t="n">
        <v>0.692786037921906</v>
      </c>
      <c r="KJ72" s="387" t="n">
        <v>0.690380811691284</v>
      </c>
      <c r="KK72" s="387" t="n">
        <v>0.688156187534332</v>
      </c>
      <c r="KL72" s="387" t="n">
        <v>0.686025500297546</v>
      </c>
      <c r="KM72" s="387" t="n">
        <v>0.68392688035965</v>
      </c>
      <c r="KN72" s="387" t="n">
        <v>0.681822180747986</v>
      </c>
      <c r="KO72" s="387" t="n">
        <v>0.680773973464966</v>
      </c>
      <c r="KP72" s="387" t="n">
        <v>0.679639101028442</v>
      </c>
      <c r="KQ72" s="387" t="n">
        <v>0.678062200546265</v>
      </c>
      <c r="KR72" s="387" t="n">
        <v>0.675565421581268</v>
      </c>
      <c r="KS72" s="387" t="n">
        <v>0.67202627658844</v>
      </c>
      <c r="KT72" s="387" t="n">
        <v>0.667170941829681</v>
      </c>
      <c r="KU72" s="387" t="n">
        <v>0.661287426948547</v>
      </c>
      <c r="KV72" s="387" t="n">
        <v>0.654873609542847</v>
      </c>
      <c r="KW72" s="387" t="n">
        <v>0.648043692111969</v>
      </c>
      <c r="KX72" s="387" t="n">
        <v>0.641357004642487</v>
      </c>
      <c r="KY72" s="387" t="n">
        <v>0.634694993495941</v>
      </c>
      <c r="KZ72" s="387" t="n">
        <v>0.628112614154816</v>
      </c>
      <c r="LA72" s="387" t="n">
        <v>0.621697425842285</v>
      </c>
      <c r="LB72" s="387" t="n">
        <v>0.615230977535248</v>
      </c>
      <c r="LC72" s="387" t="n">
        <v>0.608505606651306</v>
      </c>
      <c r="LD72" s="387" t="n">
        <v>0.601900935173035</v>
      </c>
      <c r="LE72" s="387" t="n">
        <v>0.59535825252533</v>
      </c>
      <c r="LF72" s="387" t="n">
        <v>0.589150846004486</v>
      </c>
      <c r="LG72" s="387" t="n">
        <v>0.584019243717194</v>
      </c>
      <c r="LH72" s="387" t="n">
        <v>0.580492317676544</v>
      </c>
      <c r="LI72" s="387" t="n">
        <v>0.578814744949341</v>
      </c>
      <c r="LJ72" s="387" t="n">
        <v>0.578690648078919</v>
      </c>
      <c r="LK72" s="387" t="n">
        <v>0.579468309879303</v>
      </c>
      <c r="LL72" s="387" t="n">
        <v>0.580324113368988</v>
      </c>
      <c r="LM72" s="387" t="n">
        <v>0.580346941947937</v>
      </c>
      <c r="LN72" s="387" t="n">
        <v>0.580441057682037</v>
      </c>
      <c r="LO72" s="387" t="n">
        <v>0.580013513565064</v>
      </c>
      <c r="LP72" s="387" t="n">
        <v>0.579069972038269</v>
      </c>
      <c r="LQ72" s="387" t="n">
        <v>0.577445507049561</v>
      </c>
      <c r="LR72" s="387" t="n">
        <v>0.575083673000336</v>
      </c>
      <c r="LT72" s="0" t="s">
        <v>889</v>
      </c>
      <c r="LU72" s="387" t="n">
        <v>0.638934910297394</v>
      </c>
      <c r="LV72" s="387" t="n">
        <v>0.636997401714325</v>
      </c>
      <c r="LW72" s="387" t="n">
        <v>0.636045157909393</v>
      </c>
      <c r="LX72" s="387" t="n">
        <v>0.635108351707459</v>
      </c>
      <c r="LY72" s="387" t="n">
        <v>0.632765233516693</v>
      </c>
      <c r="LZ72" s="387" t="n">
        <v>0.628233432769775</v>
      </c>
      <c r="MA72" s="387" t="n">
        <v>0.622901558876038</v>
      </c>
      <c r="MB72" s="387" t="n">
        <v>0.61542546749115</v>
      </c>
      <c r="MC72" s="387" t="n">
        <v>0.606589317321777</v>
      </c>
      <c r="MD72" s="387" t="n">
        <v>0.597694039344788</v>
      </c>
      <c r="ME72" s="387" t="n">
        <v>0.589677512645721</v>
      </c>
      <c r="MF72" s="387" t="n">
        <v>0.582450807094574</v>
      </c>
      <c r="MG72" s="387" t="n">
        <v>0.575873732566834</v>
      </c>
      <c r="MH72" s="387" t="n">
        <v>0.570088446140289</v>
      </c>
      <c r="MI72" s="387" t="n">
        <v>0.564061224460602</v>
      </c>
      <c r="MJ72" s="387" t="n">
        <v>0.557799339294434</v>
      </c>
      <c r="MK72" s="387" t="n">
        <v>0.551376640796661</v>
      </c>
      <c r="ML72" s="387" t="n">
        <v>0.544658958911896</v>
      </c>
      <c r="MM72" s="387" t="n">
        <v>0.538273632526398</v>
      </c>
      <c r="MN72" s="387" t="n">
        <v>0.532994449138641</v>
      </c>
      <c r="MO72" s="387" t="n">
        <v>0.529277861118317</v>
      </c>
      <c r="MP72" s="387" t="n">
        <v>0.527325928211212</v>
      </c>
      <c r="MQ72" s="387" t="n">
        <v>0.5271075963974</v>
      </c>
      <c r="MR72" s="387" t="n">
        <v>0.527721524238586</v>
      </c>
      <c r="MS72" s="387" t="n">
        <v>0.528253018856049</v>
      </c>
      <c r="MT72" s="387" t="n">
        <v>0.528100311756134</v>
      </c>
      <c r="MU72" s="387" t="n">
        <v>0.527764797210693</v>
      </c>
      <c r="MV72" s="387" t="n">
        <v>0.526918053627014</v>
      </c>
      <c r="MW72" s="387" t="n">
        <v>0.525452494621277</v>
      </c>
      <c r="MX72" s="387" t="n">
        <v>0.523362696170807</v>
      </c>
      <c r="MY72" s="387" t="n">
        <v>0.520205855369568</v>
      </c>
      <c r="MZ72" s="387" t="n">
        <v>0.517066180706024</v>
      </c>
      <c r="NA72" s="387" t="n">
        <v>0.512973845005035</v>
      </c>
      <c r="NB72" s="387" t="n">
        <v>0.508494317531586</v>
      </c>
      <c r="NC72" s="387" t="n">
        <v>0.504250943660736</v>
      </c>
      <c r="ND72" s="387" t="n">
        <v>0.500590443611145</v>
      </c>
      <c r="NG72" s="0" t="s">
        <v>889</v>
      </c>
      <c r="NH72" s="387" t="n">
        <v>0.629461824893951</v>
      </c>
      <c r="NI72" s="387" t="n">
        <v>0.628178954124451</v>
      </c>
      <c r="NJ72" s="387" t="n">
        <v>0.627287089824677</v>
      </c>
      <c r="NK72" s="387" t="n">
        <v>0.626608967781067</v>
      </c>
      <c r="NL72" s="387" t="n">
        <v>0.625920534133911</v>
      </c>
      <c r="NM72" s="387" t="n">
        <v>0.625055193901062</v>
      </c>
      <c r="NN72" s="387" t="n">
        <v>0.625110447406769</v>
      </c>
      <c r="NO72" s="387" t="n">
        <v>0.624977886676788</v>
      </c>
      <c r="NP72" s="387" t="n">
        <v>0.624391078948975</v>
      </c>
      <c r="NQ72" s="387" t="n">
        <v>0.622439026832581</v>
      </c>
      <c r="NR72" s="387" t="n">
        <v>0.618992626667023</v>
      </c>
      <c r="NS72" s="387" t="n">
        <v>0.613864898681641</v>
      </c>
      <c r="NT72" s="387" t="n">
        <v>0.607168316841126</v>
      </c>
      <c r="NU72" s="387" t="n">
        <v>0.599928498268127</v>
      </c>
      <c r="NV72" s="387" t="n">
        <v>0.592443346977234</v>
      </c>
      <c r="NW72" s="387" t="n">
        <v>0.58544248342514</v>
      </c>
      <c r="NX72" s="387" t="n">
        <v>0.579179406166077</v>
      </c>
      <c r="NY72" s="387" t="n">
        <v>0.573439180850983</v>
      </c>
      <c r="NZ72" s="387" t="n">
        <v>0.56813246011734</v>
      </c>
      <c r="OA72" s="387" t="n">
        <v>0.562857389450073</v>
      </c>
      <c r="OB72" s="387" t="n">
        <v>0.557144165039063</v>
      </c>
      <c r="OC72" s="387" t="n">
        <v>0.551361739635468</v>
      </c>
      <c r="OD72" s="387" t="n">
        <v>0.545546293258667</v>
      </c>
      <c r="OE72" s="387" t="n">
        <v>0.53987842798233</v>
      </c>
      <c r="OF72" s="387" t="n">
        <v>0.535281598567963</v>
      </c>
      <c r="OG72" s="387" t="n">
        <v>0.532280564308167</v>
      </c>
      <c r="OH72" s="387" t="n">
        <v>0.531031250953674</v>
      </c>
      <c r="OI72" s="387" t="n">
        <v>0.531419992446899</v>
      </c>
      <c r="OJ72" s="387" t="n">
        <v>0.532522618770599</v>
      </c>
      <c r="OK72" s="387" t="n">
        <v>0.53378826379776</v>
      </c>
      <c r="OL72" s="387" t="n">
        <v>0.534121215343475</v>
      </c>
      <c r="OM72" s="387" t="n">
        <v>0.534515798091888</v>
      </c>
      <c r="ON72" s="387" t="n">
        <v>0.534195065498352</v>
      </c>
      <c r="OO72" s="387" t="n">
        <v>0.533443331718445</v>
      </c>
      <c r="OP72" s="387" t="n">
        <v>0.532004296779633</v>
      </c>
      <c r="OQ72" s="387" t="n">
        <v>0.529718577861786</v>
      </c>
      <c r="OT72" s="387" t="n">
        <v>0.585040016174316</v>
      </c>
      <c r="OU72" s="387" t="n">
        <v>0.585540008544922</v>
      </c>
      <c r="OV72" s="387" t="n">
        <v>0.586879997253418</v>
      </c>
      <c r="OW72" s="387" t="n">
        <v>0.588349990844727</v>
      </c>
      <c r="OX72" s="387" t="n">
        <v>0.597669982910156</v>
      </c>
      <c r="OY72" s="387" t="n">
        <v>0.60576000213623</v>
      </c>
      <c r="OZ72" s="387" t="n">
        <v>0.619210014343262</v>
      </c>
      <c r="PA72" s="387" t="n">
        <v>0.62681999206543</v>
      </c>
      <c r="PB72" s="387" t="n">
        <v>0.640849990844727</v>
      </c>
      <c r="PC72" s="387" t="n">
        <v>0.638600006103516</v>
      </c>
      <c r="PD72" s="387" t="n">
        <v>0.639599990844727</v>
      </c>
      <c r="PE72" s="387" t="n">
        <v>0.639339981079102</v>
      </c>
      <c r="PF72" s="387" t="n">
        <v>0.638779983520508</v>
      </c>
      <c r="PG72" s="387" t="n">
        <v>0.638339996337891</v>
      </c>
      <c r="PH72" s="387" t="n">
        <v>0.639140014648438</v>
      </c>
      <c r="PI72" s="387" t="n">
        <v>0.639879989624023</v>
      </c>
      <c r="PJ72" s="387" t="n">
        <v>0.640699996948242</v>
      </c>
      <c r="PK72" s="387" t="n">
        <v>0.642009963989258</v>
      </c>
      <c r="PL72" s="387" t="n">
        <v>0.643779983520508</v>
      </c>
      <c r="PQ72" s="387" t="n">
        <v>0.00275320350192487</v>
      </c>
      <c r="PZ72" s="387"/>
      <c r="QA72" s="387"/>
      <c r="QB72" s="0" t="s">
        <v>886</v>
      </c>
      <c r="QD72" s="387"/>
      <c r="QE72" s="387"/>
      <c r="QF72" s="0" t="s">
        <v>886</v>
      </c>
      <c r="QH72" s="387"/>
      <c r="QI72" s="387"/>
      <c r="QJ72" s="0" t="s">
        <v>886</v>
      </c>
      <c r="QL72" s="387"/>
      <c r="QM72" s="387"/>
      <c r="QN72" s="0" t="s">
        <v>886</v>
      </c>
      <c r="QP72" s="387"/>
      <c r="QQ72" s="387"/>
      <c r="QR72" s="0" t="s">
        <v>886</v>
      </c>
      <c r="QT72" s="0" t="s">
        <v>884</v>
      </c>
      <c r="QU72" s="387" t="n">
        <v>0.236470922827721</v>
      </c>
      <c r="QV72" s="387" t="n">
        <v>0.236624211072922</v>
      </c>
      <c r="QW72" s="387" t="n">
        <v>0.237060144543648</v>
      </c>
      <c r="QX72" s="387" t="n">
        <v>0.224794387817383</v>
      </c>
      <c r="QY72" s="387" t="n">
        <v>0.226319313049316</v>
      </c>
      <c r="RB72" s="387" t="n">
        <v>0.0923647359013557</v>
      </c>
      <c r="RC72" s="387" t="n">
        <v>0.0907150804996491</v>
      </c>
      <c r="RD72" s="387" t="n">
        <v>0.0871632322669029</v>
      </c>
      <c r="RE72" s="387" t="n">
        <v>0.0969496592879295</v>
      </c>
      <c r="RF72" s="387" t="n">
        <v>0.213949173688889</v>
      </c>
      <c r="RG72" s="0" t="s">
        <v>884</v>
      </c>
      <c r="RJ72" s="387"/>
      <c r="RK72" s="387"/>
      <c r="RL72" s="387"/>
      <c r="RM72" s="387"/>
      <c r="RN72" s="387"/>
      <c r="RO72" s="0" t="s">
        <v>886</v>
      </c>
      <c r="RR72" s="387" t="n">
        <v>0.0393919199705124</v>
      </c>
      <c r="RS72" s="387" t="n">
        <v>0.0394395105540752</v>
      </c>
      <c r="RT72" s="387" t="n">
        <v>0.0230226386338472</v>
      </c>
      <c r="RU72" s="387" t="n">
        <v>0.0221784580498934</v>
      </c>
      <c r="RV72" s="387"/>
      <c r="RW72" s="0" t="s">
        <v>248</v>
      </c>
      <c r="SA72" s="387"/>
      <c r="SB72" s="387"/>
      <c r="SC72" s="387"/>
      <c r="SD72" s="387"/>
      <c r="SE72" s="387"/>
      <c r="SF72" s="0" t="s">
        <v>886</v>
      </c>
      <c r="SJ72" s="387" t="n">
        <v>0.0382019728422165</v>
      </c>
      <c r="SK72" s="387" t="n">
        <v>0.0388844013214111</v>
      </c>
      <c r="SL72" s="387" t="n">
        <v>0.0219252593815327</v>
      </c>
      <c r="SM72" s="387" t="n">
        <v>0.0214887708425522</v>
      </c>
      <c r="SN72" s="387"/>
      <c r="SO72" s="0" t="s">
        <v>248</v>
      </c>
      <c r="SQ72" s="387"/>
      <c r="SR72" s="0" t="s">
        <v>886</v>
      </c>
      <c r="ST72" s="387"/>
      <c r="SU72" s="0" t="s">
        <v>886</v>
      </c>
      <c r="SW72" s="387"/>
      <c r="SX72" s="0" t="s">
        <v>886</v>
      </c>
      <c r="TA72" s="387"/>
      <c r="TB72" s="387"/>
      <c r="TC72" s="387"/>
      <c r="TD72" s="387"/>
      <c r="TE72" s="387"/>
      <c r="TF72" s="0" t="s">
        <v>886</v>
      </c>
      <c r="TJ72" s="387"/>
      <c r="TK72" s="387"/>
      <c r="TL72" s="387"/>
      <c r="TM72" s="387"/>
      <c r="TN72" s="387" t="n">
        <v>0.173416152596474</v>
      </c>
      <c r="TO72" s="0" t="s">
        <v>884</v>
      </c>
      <c r="TP72" s="386"/>
      <c r="TQ72" s="386"/>
    </row>
    <row r="73" customFormat="false" ht="15.75" hidden="false" customHeight="false" outlineLevel="0" collapsed="false">
      <c r="A73" s="0" t="s">
        <v>900</v>
      </c>
      <c r="B73" s="18" t="s">
        <v>991</v>
      </c>
      <c r="C73" s="0" t="s">
        <v>992</v>
      </c>
      <c r="D73" s="387" t="n">
        <v>0.0397863872349262</v>
      </c>
      <c r="E73" s="0" t="s">
        <v>884</v>
      </c>
      <c r="F73" s="387" t="n">
        <v>0.0446503646671772</v>
      </c>
      <c r="G73" s="0" t="s">
        <v>884</v>
      </c>
      <c r="H73" s="387" t="n">
        <v>0.044149175286293</v>
      </c>
      <c r="I73" s="0" t="s">
        <v>884</v>
      </c>
      <c r="J73" s="0" t="s">
        <v>884</v>
      </c>
      <c r="K73" s="387" t="n">
        <v>0.554487764835358</v>
      </c>
      <c r="L73" s="387"/>
      <c r="M73" s="0" t="s">
        <v>885</v>
      </c>
      <c r="N73" s="387"/>
      <c r="O73" s="0" t="s">
        <v>885</v>
      </c>
      <c r="P73" s="387"/>
      <c r="Q73" s="0" t="s">
        <v>885</v>
      </c>
      <c r="R73" s="387"/>
      <c r="S73" s="0" t="s">
        <v>885</v>
      </c>
      <c r="U73" s="0" t="s">
        <v>884</v>
      </c>
      <c r="V73" s="387" t="n">
        <v>0.552265286445618</v>
      </c>
      <c r="W73" s="387"/>
      <c r="X73" s="0" t="s">
        <v>885</v>
      </c>
      <c r="Y73" s="387"/>
      <c r="Z73" s="0" t="s">
        <v>885</v>
      </c>
      <c r="AA73" s="387"/>
      <c r="AB73" s="0" t="s">
        <v>885</v>
      </c>
      <c r="AC73" s="387"/>
      <c r="AD73" s="0" t="s">
        <v>885</v>
      </c>
      <c r="AF73" s="0" t="s">
        <v>317</v>
      </c>
      <c r="AG73" s="387" t="n">
        <v>0.65314519405365</v>
      </c>
      <c r="AH73" s="387"/>
      <c r="AI73" s="0" t="s">
        <v>885</v>
      </c>
      <c r="AJ73" s="387"/>
      <c r="AK73" s="0" t="s">
        <v>885</v>
      </c>
      <c r="AL73" s="387"/>
      <c r="AM73" s="0" t="s">
        <v>885</v>
      </c>
      <c r="AN73" s="387" t="n">
        <v>0.65314519405365</v>
      </c>
      <c r="AO73" s="0" t="s">
        <v>317</v>
      </c>
      <c r="AP73" s="0"/>
      <c r="AQ73" s="0" t="s">
        <v>884</v>
      </c>
      <c r="AR73" s="387" t="n">
        <v>3.05433869361877</v>
      </c>
      <c r="AS73" s="0" t="s">
        <v>884</v>
      </c>
      <c r="AT73" s="387" t="n">
        <v>4.06047630310059</v>
      </c>
      <c r="AU73" s="0" t="s">
        <v>884</v>
      </c>
      <c r="AV73" s="387" t="n">
        <v>4.41995906829834</v>
      </c>
      <c r="AW73" s="0"/>
      <c r="AX73" s="387" t="n">
        <v>2.97744178771973</v>
      </c>
      <c r="AY73" s="0" t="s">
        <v>884</v>
      </c>
      <c r="AZ73" s="0"/>
      <c r="BA73" s="0" t="s">
        <v>884</v>
      </c>
      <c r="BB73" s="387" t="n">
        <v>0.00546333892270923</v>
      </c>
      <c r="BC73" s="387" t="n">
        <v>0.00487412232905626</v>
      </c>
      <c r="BD73" s="387" t="n">
        <v>0.00473871733993292</v>
      </c>
      <c r="BE73" s="387" t="n">
        <v>0.00403207121416926</v>
      </c>
      <c r="BF73" s="387" t="n">
        <v>0.00403205817565322</v>
      </c>
      <c r="BH73" s="0" t="s">
        <v>884</v>
      </c>
      <c r="BI73" s="387" t="n">
        <v>0.00661692675203085</v>
      </c>
      <c r="BJ73" s="387" t="n">
        <v>0.00601945864036679</v>
      </c>
      <c r="BK73" s="387" t="n">
        <v>0.00578104332089424</v>
      </c>
      <c r="BL73" s="387" t="n">
        <v>0.00569337932392955</v>
      </c>
      <c r="BM73" s="387" t="n">
        <v>0.0057845008559525</v>
      </c>
      <c r="BO73" s="0" t="s">
        <v>884</v>
      </c>
      <c r="BP73" s="387" t="n">
        <v>0.00602822098881006</v>
      </c>
      <c r="BQ73" s="387" t="n">
        <v>0.00574385747313499</v>
      </c>
      <c r="BR73" s="387" t="n">
        <v>0.00573226762935519</v>
      </c>
      <c r="BS73" s="387" t="n">
        <v>0.00582337379455566</v>
      </c>
      <c r="BT73" s="387" t="n">
        <v>0.0055761244148016</v>
      </c>
      <c r="BV73" s="387"/>
      <c r="BW73" s="387"/>
      <c r="BX73" s="387"/>
      <c r="BY73" s="387"/>
      <c r="BZ73" s="387"/>
      <c r="CA73" s="0" t="s">
        <v>886</v>
      </c>
      <c r="CC73" s="387"/>
      <c r="CD73" s="387"/>
      <c r="CE73" s="387"/>
      <c r="CF73" s="387"/>
      <c r="CG73" s="387"/>
      <c r="CH73" s="0" t="s">
        <v>886</v>
      </c>
      <c r="CK73" s="387"/>
      <c r="CL73" s="0" t="s">
        <v>886</v>
      </c>
      <c r="CO73" s="0" t="s">
        <v>884</v>
      </c>
      <c r="CP73" s="387" t="n">
        <v>0.00266850809566677</v>
      </c>
      <c r="CQ73" s="387" t="n">
        <v>0.00324820238165557</v>
      </c>
      <c r="CR73" s="387" t="n">
        <v>-2.62276735156775E-005</v>
      </c>
      <c r="CS73" s="387" t="n">
        <v>-0.00549570564180613</v>
      </c>
      <c r="CT73" s="387" t="n">
        <v>0.0107991974800825</v>
      </c>
      <c r="CV73" s="0" t="s">
        <v>884</v>
      </c>
      <c r="CW73" s="387" t="n">
        <v>0.0037750001065433</v>
      </c>
      <c r="CX73" s="387" t="n">
        <v>0.00313333328813314</v>
      </c>
      <c r="CY73" s="387" t="n">
        <v>-5.00001187901944E-005</v>
      </c>
      <c r="CZ73" s="387" t="n">
        <v>0.00189999991562217</v>
      </c>
      <c r="DA73" s="387" t="n">
        <v>0.0020000000949949</v>
      </c>
      <c r="DC73" s="0" t="s">
        <v>884</v>
      </c>
      <c r="DD73" s="387" t="n">
        <v>0.00354777090251446</v>
      </c>
      <c r="DE73" s="387" t="n">
        <v>0.00289799948222935</v>
      </c>
      <c r="DF73" s="387" t="n">
        <v>-0.00122297729831189</v>
      </c>
      <c r="DG73" s="387" t="n">
        <v>0.00519620673730969</v>
      </c>
      <c r="DH73" s="387" t="n">
        <v>0.00750134838744998</v>
      </c>
      <c r="DL73" s="387"/>
      <c r="DM73" s="0" t="s">
        <v>886</v>
      </c>
      <c r="DP73" s="387"/>
      <c r="DQ73" s="0" t="s">
        <v>886</v>
      </c>
      <c r="DT73" s="387"/>
      <c r="DU73" s="0" t="s">
        <v>886</v>
      </c>
      <c r="DW73" s="387"/>
      <c r="DX73" s="387"/>
      <c r="DY73" s="387"/>
      <c r="DZ73" s="387"/>
      <c r="EA73" s="387"/>
      <c r="EB73" s="0" t="s">
        <v>886</v>
      </c>
      <c r="ED73" s="387" t="n">
        <v>-0.2220209389925</v>
      </c>
      <c r="EE73" s="387" t="n">
        <v>-0.2220209389925</v>
      </c>
      <c r="EF73" s="387" t="n">
        <v>-0.2220209389925</v>
      </c>
      <c r="EG73" s="387" t="n">
        <v>-0.203996792435646</v>
      </c>
      <c r="EH73" s="387" t="n">
        <v>-0.173929318785667</v>
      </c>
      <c r="EI73" s="0" t="s">
        <v>248</v>
      </c>
      <c r="EK73" s="387"/>
      <c r="EL73" s="0" t="s">
        <v>886</v>
      </c>
      <c r="EO73" s="387" t="n">
        <v>0.0299973674118519</v>
      </c>
      <c r="EP73" s="387" t="n">
        <v>0.0299973674118519</v>
      </c>
      <c r="EQ73" s="387" t="n">
        <v>0.0299973674118519</v>
      </c>
      <c r="ER73" s="387" t="n">
        <v>0.0406105145812035</v>
      </c>
      <c r="ES73" s="387" t="n">
        <v>0.018975218757987</v>
      </c>
      <c r="ET73" s="0" t="s">
        <v>248</v>
      </c>
      <c r="FE73" s="387" t="n">
        <v>133860</v>
      </c>
      <c r="FF73" s="387" t="n">
        <v>129047</v>
      </c>
      <c r="FG73" s="387" t="n">
        <v>129205</v>
      </c>
      <c r="FH73" s="387" t="n">
        <v>131897</v>
      </c>
      <c r="FI73" s="387" t="n">
        <v>134192</v>
      </c>
      <c r="FJ73" s="387" t="n">
        <v>137658</v>
      </c>
      <c r="FK73" s="387" t="n">
        <v>141239</v>
      </c>
      <c r="FL73" s="387" t="n">
        <v>144056</v>
      </c>
      <c r="FM73" s="387" t="n">
        <v>145880</v>
      </c>
      <c r="FN73" s="387" t="n">
        <v>146833</v>
      </c>
      <c r="FO73" s="387" t="n">
        <v>148703</v>
      </c>
      <c r="FP73" s="387" t="n">
        <v>150831</v>
      </c>
      <c r="FQ73" s="387" t="n">
        <v>152088</v>
      </c>
      <c r="FR73" s="387" t="n">
        <v>153822</v>
      </c>
      <c r="FS73" s="387" t="n">
        <v>155909</v>
      </c>
      <c r="FT73" s="387" t="n">
        <v>157980</v>
      </c>
      <c r="FU73" s="387" t="n">
        <v>159664</v>
      </c>
      <c r="FV73" s="387" t="n">
        <v>160175</v>
      </c>
      <c r="FW73" s="387" t="n">
        <v>159800</v>
      </c>
      <c r="FX73" s="387" t="n">
        <v>157538</v>
      </c>
      <c r="FY73" s="387" t="n">
        <v>158000</v>
      </c>
      <c r="FZ73" s="387" t="n">
        <v>159000</v>
      </c>
      <c r="GA73" s="387" t="n">
        <v>160000</v>
      </c>
      <c r="GB73" s="387" t="n">
        <v>160000</v>
      </c>
      <c r="GC73" s="387" t="n">
        <v>161000</v>
      </c>
      <c r="GD73" s="387" t="n">
        <v>162000</v>
      </c>
      <c r="GE73" s="387" t="n">
        <v>162000</v>
      </c>
      <c r="GF73" s="387" t="n">
        <v>163000</v>
      </c>
      <c r="GG73" s="387" t="n">
        <v>163000</v>
      </c>
      <c r="GH73" s="387" t="n">
        <v>164000</v>
      </c>
      <c r="GI73" s="387" t="n">
        <v>164000</v>
      </c>
      <c r="GJ73" s="387" t="n">
        <v>165000</v>
      </c>
      <c r="GK73" s="387" t="n">
        <v>165000</v>
      </c>
      <c r="GL73" s="387" t="n">
        <v>165000</v>
      </c>
      <c r="GM73" s="387" t="n">
        <v>166000</v>
      </c>
      <c r="GN73" s="387" t="n">
        <v>166000</v>
      </c>
      <c r="GO73" s="387" t="n">
        <v>166000</v>
      </c>
      <c r="GP73" s="387" t="n">
        <v>167000</v>
      </c>
      <c r="GQ73" s="387" t="n">
        <v>167000</v>
      </c>
      <c r="GR73" s="387" t="n">
        <v>167000</v>
      </c>
      <c r="GS73" s="387" t="n">
        <v>167000</v>
      </c>
      <c r="GT73" s="387" t="n">
        <v>168000</v>
      </c>
      <c r="GU73" s="387" t="n">
        <v>168000</v>
      </c>
      <c r="GV73" s="387" t="n">
        <v>168000</v>
      </c>
      <c r="GW73" s="387" t="n">
        <v>168000</v>
      </c>
      <c r="GX73" s="387" t="n">
        <v>168000</v>
      </c>
      <c r="GY73" s="387" t="n">
        <v>168000</v>
      </c>
      <c r="GZ73" s="387" t="n">
        <v>168000</v>
      </c>
      <c r="HA73" s="387" t="n">
        <v>168000</v>
      </c>
      <c r="HB73" s="387" t="n">
        <v>168000</v>
      </c>
      <c r="HC73" s="387" t="n">
        <v>168000</v>
      </c>
      <c r="HG73" s="387" t="n">
        <v>0.0106031643226743</v>
      </c>
      <c r="HH73" s="387" t="n">
        <v>0.00319536030292511</v>
      </c>
      <c r="HI73" s="387" t="n">
        <v>-0.00234393426217139</v>
      </c>
      <c r="HJ73" s="387" t="n">
        <v>-0.0142563339322805</v>
      </c>
      <c r="HK73" s="387" t="n">
        <v>0.00292833405546844</v>
      </c>
      <c r="HL73" s="387" t="n">
        <v>0.00630916934460402</v>
      </c>
      <c r="HM73" s="387" t="n">
        <v>0.00626961281523109</v>
      </c>
      <c r="HN73" s="387" t="n">
        <v>0</v>
      </c>
      <c r="HO73" s="387" t="n">
        <v>0.0062305498868227</v>
      </c>
      <c r="HP73" s="387" t="n">
        <v>0.00619197031483054</v>
      </c>
      <c r="HQ73" s="387" t="n">
        <v>0</v>
      </c>
      <c r="HR73" s="387" t="n">
        <v>0.00615386571735144</v>
      </c>
      <c r="HS73" s="387" t="n">
        <v>0</v>
      </c>
      <c r="HT73" s="387" t="n">
        <v>0.00611622724682093</v>
      </c>
      <c r="HU73" s="387" t="n">
        <v>0</v>
      </c>
      <c r="HV73" s="387" t="n">
        <v>0.00607904605567455</v>
      </c>
      <c r="HW73" s="387" t="n">
        <v>0</v>
      </c>
      <c r="HX73" s="387" t="n">
        <v>0</v>
      </c>
      <c r="HY73" s="387" t="n">
        <v>0.00604231422767043</v>
      </c>
      <c r="HZ73" s="387" t="n">
        <v>0</v>
      </c>
      <c r="IA73" s="387" t="n">
        <v>0</v>
      </c>
      <c r="IB73" s="387" t="n">
        <v>0.00600602384656668</v>
      </c>
      <c r="IC73" s="387" t="n">
        <v>0</v>
      </c>
      <c r="ID73" s="387" t="n">
        <v>0</v>
      </c>
      <c r="IE73" s="387" t="n">
        <v>0</v>
      </c>
      <c r="IF73" s="387" t="n">
        <v>0.00597016699612141</v>
      </c>
      <c r="IG73" s="387" t="n">
        <v>0</v>
      </c>
      <c r="IH73" s="387" t="n">
        <v>0</v>
      </c>
      <c r="II73" s="387" t="n">
        <v>0</v>
      </c>
      <c r="IJ73" s="387" t="n">
        <v>0</v>
      </c>
      <c r="IK73" s="387" t="n">
        <v>0</v>
      </c>
      <c r="IL73" s="387" t="n">
        <v>0</v>
      </c>
      <c r="IM73" s="387" t="n">
        <v>0</v>
      </c>
      <c r="IN73" s="387" t="n">
        <v>0</v>
      </c>
      <c r="IO73" s="387" t="n">
        <v>0</v>
      </c>
      <c r="IP73" s="0" t="s">
        <v>889</v>
      </c>
      <c r="IU73" s="0" t="s">
        <v>889</v>
      </c>
      <c r="IV73" s="387" t="n">
        <v>0.458123240538004</v>
      </c>
      <c r="IW73" s="387" t="n">
        <v>0.458365154760796</v>
      </c>
      <c r="IX73" s="387" t="n">
        <v>0.458675441087501</v>
      </c>
      <c r="IY73" s="387" t="n">
        <v>0.459045301776311</v>
      </c>
      <c r="IZ73" s="387" t="n">
        <v>0.459445732852781</v>
      </c>
      <c r="JA73" s="387" t="n">
        <v>0.459896404631322</v>
      </c>
      <c r="JB73" s="387" t="n">
        <v>0.46030243452511</v>
      </c>
      <c r="JC73" s="387" t="n">
        <v>0.460675039720657</v>
      </c>
      <c r="JD73" s="387" t="n">
        <v>0.461025878503942</v>
      </c>
      <c r="JE73" s="387" t="n">
        <v>0.461421924682184</v>
      </c>
      <c r="JF73" s="387" t="n">
        <v>0.461825619741071</v>
      </c>
      <c r="JG73" s="387" t="n">
        <v>0.462230301302158</v>
      </c>
      <c r="JH73" s="387" t="n">
        <v>0.462678440377832</v>
      </c>
      <c r="JI73" s="387" t="n">
        <v>0.463132444863781</v>
      </c>
      <c r="JJ73" s="387" t="n">
        <v>0.463581063210791</v>
      </c>
      <c r="JK73" s="387" t="n">
        <v>0.464075030901625</v>
      </c>
      <c r="JL73" s="387" t="n">
        <v>0.464564997751549</v>
      </c>
      <c r="JM73" s="387" t="n">
        <v>0.465078496226591</v>
      </c>
      <c r="JN73" s="387" t="n">
        <v>0.46562877450525</v>
      </c>
      <c r="JO73" s="387" t="n">
        <v>0.466169681593596</v>
      </c>
      <c r="JP73" s="387" t="n">
        <v>0.466750647189349</v>
      </c>
      <c r="JQ73" s="387" t="n">
        <v>0.467347056449288</v>
      </c>
      <c r="JR73" s="387" t="n">
        <v>0.467942594745141</v>
      </c>
      <c r="JS73" s="387" t="n">
        <v>0.468577336166791</v>
      </c>
      <c r="JT73" s="387" t="n">
        <v>0.469247442543236</v>
      </c>
      <c r="JU73" s="387" t="n">
        <v>0.469892349977096</v>
      </c>
      <c r="JV73" s="387" t="n">
        <v>0.470560651462818</v>
      </c>
      <c r="JW73" s="387" t="n">
        <v>0.471285443370576</v>
      </c>
      <c r="JX73" s="387" t="n">
        <v>0.472007898281097</v>
      </c>
      <c r="JY73" s="387" t="n">
        <v>0.472740646971278</v>
      </c>
      <c r="JZ73" s="387" t="n">
        <v>0.473495857124947</v>
      </c>
      <c r="KA73" s="387" t="n">
        <v>0.474258863733447</v>
      </c>
      <c r="KB73" s="387" t="n">
        <v>0.475047968252703</v>
      </c>
      <c r="KC73" s="387" t="n">
        <v>0.475876868432736</v>
      </c>
      <c r="KD73" s="387" t="n">
        <v>0.476655778007945</v>
      </c>
      <c r="KE73" s="387" t="n">
        <v>0.477467377634117</v>
      </c>
      <c r="KH73" s="0" t="s">
        <v>889</v>
      </c>
      <c r="KI73" s="387" t="n">
        <v>0.649082183837891</v>
      </c>
      <c r="KJ73" s="387" t="n">
        <v>0.646545231342316</v>
      </c>
      <c r="KK73" s="387" t="n">
        <v>0.64506322145462</v>
      </c>
      <c r="KL73" s="387" t="n">
        <v>0.644311666488648</v>
      </c>
      <c r="KM73" s="387" t="n">
        <v>0.643368601799011</v>
      </c>
      <c r="KN73" s="387" t="n">
        <v>0.645569622516632</v>
      </c>
      <c r="KO73" s="387" t="n">
        <v>0.641509413719177</v>
      </c>
      <c r="KP73" s="387" t="n">
        <v>0.637499988079071</v>
      </c>
      <c r="KQ73" s="387" t="n">
        <v>0.637499988079071</v>
      </c>
      <c r="KR73" s="387" t="n">
        <v>0.627329170703888</v>
      </c>
      <c r="KS73" s="387" t="n">
        <v>0.62345677614212</v>
      </c>
      <c r="KT73" s="387" t="n">
        <v>0.62345677614212</v>
      </c>
      <c r="KU73" s="387" t="n">
        <v>0.619631886482239</v>
      </c>
      <c r="KV73" s="387" t="n">
        <v>0.619631886482239</v>
      </c>
      <c r="KW73" s="387" t="n">
        <v>0.609756112098694</v>
      </c>
      <c r="KX73" s="387" t="n">
        <v>0.609756112098694</v>
      </c>
      <c r="KY73" s="387" t="n">
        <v>0.60606062412262</v>
      </c>
      <c r="KZ73" s="387" t="n">
        <v>0.60606062412262</v>
      </c>
      <c r="LA73" s="387" t="n">
        <v>0.600000023841858</v>
      </c>
      <c r="LB73" s="387" t="n">
        <v>0.596385538578033</v>
      </c>
      <c r="LC73" s="387" t="n">
        <v>0.596385538578033</v>
      </c>
      <c r="LD73" s="387" t="n">
        <v>0.596385538578033</v>
      </c>
      <c r="LE73" s="387" t="n">
        <v>0.592814385890961</v>
      </c>
      <c r="LF73" s="387" t="n">
        <v>0.592814385890961</v>
      </c>
      <c r="LG73" s="387" t="n">
        <v>0.592814385890961</v>
      </c>
      <c r="LH73" s="387" t="n">
        <v>0.592814385890961</v>
      </c>
      <c r="LI73" s="387" t="n">
        <v>0.589285731315613</v>
      </c>
      <c r="LJ73" s="387" t="n">
        <v>0.589285731315613</v>
      </c>
      <c r="LK73" s="387" t="n">
        <v>0.589285731315613</v>
      </c>
      <c r="LL73" s="387" t="n">
        <v>0.595238089561462</v>
      </c>
      <c r="LM73" s="387" t="n">
        <v>0.595238089561462</v>
      </c>
      <c r="LN73" s="387" t="n">
        <v>0.595238089561462</v>
      </c>
      <c r="LO73" s="387" t="n">
        <v>0.595238089561462</v>
      </c>
      <c r="LP73" s="387" t="n">
        <v>0.595238089561462</v>
      </c>
      <c r="LQ73" s="387" t="n">
        <v>0.601190447807312</v>
      </c>
      <c r="LR73" s="387" t="n">
        <v>0.601190447807312</v>
      </c>
      <c r="LT73" s="0" t="s">
        <v>889</v>
      </c>
      <c r="LU73" s="387" t="n">
        <v>0.586289405822754</v>
      </c>
      <c r="LV73" s="387" t="n">
        <v>0.582986772060394</v>
      </c>
      <c r="LW73" s="387" t="n">
        <v>0.580508828163147</v>
      </c>
      <c r="LX73" s="387" t="n">
        <v>0.578579485416412</v>
      </c>
      <c r="LY73" s="387" t="n">
        <v>0.576318085193634</v>
      </c>
      <c r="LZ73" s="387" t="n">
        <v>0.576582252979279</v>
      </c>
      <c r="MA73" s="387" t="n">
        <v>0.571698129177094</v>
      </c>
      <c r="MB73" s="387" t="n">
        <v>0.566250026226044</v>
      </c>
      <c r="MC73" s="387" t="n">
        <v>0.5643749833107</v>
      </c>
      <c r="MD73" s="387" t="n">
        <v>0.553416132926941</v>
      </c>
      <c r="ME73" s="387" t="n">
        <v>0.550000011920929</v>
      </c>
      <c r="MF73" s="387" t="n">
        <v>0.550617277622223</v>
      </c>
      <c r="MG73" s="387" t="n">
        <v>0.548466265201569</v>
      </c>
      <c r="MH73" s="387" t="n">
        <v>0.550306737422943</v>
      </c>
      <c r="MI73" s="387" t="n">
        <v>0.543292701244354</v>
      </c>
      <c r="MJ73" s="387" t="n">
        <v>0.544512212276459</v>
      </c>
      <c r="MK73" s="387" t="n">
        <v>0.542424261569977</v>
      </c>
      <c r="ML73" s="387" t="n">
        <v>0.542424261569977</v>
      </c>
      <c r="MM73" s="387" t="n">
        <v>0.536969721317291</v>
      </c>
      <c r="MN73" s="387" t="n">
        <v>0.534337341785431</v>
      </c>
      <c r="MO73" s="387" t="n">
        <v>0.535542190074921</v>
      </c>
      <c r="MP73" s="387" t="n">
        <v>0.536746978759766</v>
      </c>
      <c r="MQ73" s="387" t="n">
        <v>0.535928130149841</v>
      </c>
      <c r="MR73" s="387" t="n">
        <v>0.53832334280014</v>
      </c>
      <c r="MS73" s="387" t="n">
        <v>0.539520978927612</v>
      </c>
      <c r="MT73" s="387" t="n">
        <v>0.54071855545044</v>
      </c>
      <c r="MU73" s="387" t="n">
        <v>0.538095235824585</v>
      </c>
      <c r="MV73" s="387" t="n">
        <v>0.537500023841858</v>
      </c>
      <c r="MW73" s="387" t="n">
        <v>0.536904752254486</v>
      </c>
      <c r="MX73" s="387" t="n">
        <v>0.541666686534882</v>
      </c>
      <c r="MY73" s="387" t="n">
        <v>0.541666686534882</v>
      </c>
      <c r="MZ73" s="387" t="n">
        <v>0.54107141494751</v>
      </c>
      <c r="NA73" s="387" t="n">
        <v>0.54107141494751</v>
      </c>
      <c r="NB73" s="387" t="n">
        <v>0.540476202964783</v>
      </c>
      <c r="NC73" s="387" t="n">
        <v>0.545833349227905</v>
      </c>
      <c r="ND73" s="387" t="n">
        <v>0.545238077640533</v>
      </c>
      <c r="NG73" s="0" t="s">
        <v>889</v>
      </c>
      <c r="NH73" s="387" t="n">
        <v>0.583086490631104</v>
      </c>
      <c r="NI73" s="387" t="n">
        <v>0.581101536750794</v>
      </c>
      <c r="NJ73" s="387" t="n">
        <v>0.579834580421448</v>
      </c>
      <c r="NK73" s="387" t="n">
        <v>0.578541934490204</v>
      </c>
      <c r="NL73" s="387" t="n">
        <v>0.576603710651398</v>
      </c>
      <c r="NM73" s="387" t="n">
        <v>0.577848076820374</v>
      </c>
      <c r="NN73" s="387" t="n">
        <v>0.574842751026154</v>
      </c>
      <c r="NO73" s="387" t="n">
        <v>0.572499990463257</v>
      </c>
      <c r="NP73" s="387" t="n">
        <v>0.573750019073486</v>
      </c>
      <c r="NQ73" s="387" t="n">
        <v>0.563975155353546</v>
      </c>
      <c r="NR73" s="387" t="n">
        <v>0.56049382686615</v>
      </c>
      <c r="NS73" s="387" t="n">
        <v>0.561728417873383</v>
      </c>
      <c r="NT73" s="387" t="n">
        <v>0.558282196521759</v>
      </c>
      <c r="NU73" s="387" t="n">
        <v>0.558282196521759</v>
      </c>
      <c r="NV73" s="387" t="n">
        <v>0.548170745372772</v>
      </c>
      <c r="NW73" s="387" t="n">
        <v>0.548170745372772</v>
      </c>
      <c r="NX73" s="387" t="n">
        <v>0.54666668176651</v>
      </c>
      <c r="NY73" s="387" t="n">
        <v>0.549090921878815</v>
      </c>
      <c r="NZ73" s="387" t="n">
        <v>0.544242441654205</v>
      </c>
      <c r="OA73" s="387" t="n">
        <v>0.54216867685318</v>
      </c>
      <c r="OB73" s="387" t="n">
        <v>0.54216867685318</v>
      </c>
      <c r="OC73" s="387" t="n">
        <v>0.543373465538025</v>
      </c>
      <c r="OD73" s="387" t="n">
        <v>0.541317343711853</v>
      </c>
      <c r="OE73" s="387" t="n">
        <v>0.541317343711853</v>
      </c>
      <c r="OF73" s="387" t="n">
        <v>0.540119767189026</v>
      </c>
      <c r="OG73" s="387" t="n">
        <v>0.538922131061554</v>
      </c>
      <c r="OH73" s="387" t="n">
        <v>0.536309540271759</v>
      </c>
      <c r="OI73" s="387" t="n">
        <v>0.536904752254486</v>
      </c>
      <c r="OJ73" s="387" t="n">
        <v>0.536904752254486</v>
      </c>
      <c r="OK73" s="387" t="n">
        <v>0.541666686534882</v>
      </c>
      <c r="OL73" s="387" t="n">
        <v>0.54107141494751</v>
      </c>
      <c r="OM73" s="387" t="n">
        <v>0.541666686534882</v>
      </c>
      <c r="ON73" s="387" t="n">
        <v>0.541666686534882</v>
      </c>
      <c r="OO73" s="387" t="n">
        <v>0.541666686534882</v>
      </c>
      <c r="OP73" s="387" t="n">
        <v>0.547619044780731</v>
      </c>
      <c r="OQ73" s="387" t="n">
        <v>0.546428561210632</v>
      </c>
      <c r="OT73" s="387"/>
      <c r="OU73" s="387"/>
      <c r="OV73" s="387"/>
      <c r="OW73" s="387"/>
      <c r="OX73" s="387"/>
      <c r="OY73" s="387"/>
      <c r="OZ73" s="387"/>
      <c r="PA73" s="387"/>
      <c r="PB73" s="387"/>
      <c r="PC73" s="387"/>
      <c r="PD73" s="387"/>
      <c r="PE73" s="387"/>
      <c r="PF73" s="387"/>
      <c r="PG73" s="387"/>
      <c r="PH73" s="387"/>
      <c r="PI73" s="387"/>
      <c r="PJ73" s="387"/>
      <c r="PK73" s="387"/>
      <c r="PL73" s="387"/>
      <c r="PQ73" s="387"/>
      <c r="PZ73" s="387"/>
      <c r="QA73" s="387"/>
      <c r="QB73" s="0" t="s">
        <v>886</v>
      </c>
      <c r="QD73" s="387"/>
      <c r="QE73" s="387"/>
      <c r="QF73" s="0" t="s">
        <v>886</v>
      </c>
      <c r="QH73" s="387"/>
      <c r="QI73" s="387"/>
      <c r="QJ73" s="0" t="s">
        <v>886</v>
      </c>
      <c r="QL73" s="387"/>
      <c r="QM73" s="387"/>
      <c r="QN73" s="0" t="s">
        <v>886</v>
      </c>
      <c r="QP73" s="387"/>
      <c r="QQ73" s="387"/>
      <c r="QR73" s="0" t="s">
        <v>886</v>
      </c>
      <c r="QT73" s="0" t="s">
        <v>884</v>
      </c>
      <c r="QU73" s="387" t="n">
        <v>0.225577771663666</v>
      </c>
      <c r="QV73" s="387" t="n">
        <v>0.226873621344566</v>
      </c>
      <c r="QW73" s="387" t="n">
        <v>0.225593701004982</v>
      </c>
      <c r="QX73" s="387" t="n">
        <v>0.221587538719177</v>
      </c>
      <c r="QY73" s="387" t="n">
        <v>0.231162548065186</v>
      </c>
      <c r="RB73" s="387" t="n">
        <v>0.260376214981079</v>
      </c>
      <c r="RC73" s="387" t="n">
        <v>0.260376214981079</v>
      </c>
      <c r="RD73" s="387" t="n">
        <v>0.258171886205673</v>
      </c>
      <c r="RE73" s="387"/>
      <c r="RF73" s="387" t="n">
        <v>0.216664850711823</v>
      </c>
      <c r="RG73" s="0" t="s">
        <v>884</v>
      </c>
      <c r="RJ73" s="387"/>
      <c r="RK73" s="387"/>
      <c r="RL73" s="387"/>
      <c r="RM73" s="387"/>
      <c r="RN73" s="387"/>
      <c r="RO73" s="0" t="s">
        <v>886</v>
      </c>
      <c r="RR73" s="387"/>
      <c r="RS73" s="387"/>
      <c r="RT73" s="387"/>
      <c r="RU73" s="387"/>
      <c r="RV73" s="387"/>
      <c r="RW73" s="0" t="s">
        <v>886</v>
      </c>
      <c r="SA73" s="387"/>
      <c r="SB73" s="387"/>
      <c r="SC73" s="387"/>
      <c r="SD73" s="387"/>
      <c r="SE73" s="387"/>
      <c r="SF73" s="0" t="s">
        <v>886</v>
      </c>
      <c r="SJ73" s="387"/>
      <c r="SK73" s="387"/>
      <c r="SL73" s="387"/>
      <c r="SM73" s="387"/>
      <c r="SN73" s="387"/>
      <c r="SO73" s="0" t="s">
        <v>886</v>
      </c>
      <c r="SQ73" s="387" t="n">
        <v>20350</v>
      </c>
      <c r="SR73" s="0" t="s">
        <v>248</v>
      </c>
      <c r="ST73" s="387"/>
      <c r="SU73" s="0" t="s">
        <v>886</v>
      </c>
      <c r="SW73" s="387"/>
      <c r="SX73" s="0" t="s">
        <v>886</v>
      </c>
      <c r="TA73" s="387"/>
      <c r="TB73" s="387"/>
      <c r="TC73" s="387"/>
      <c r="TD73" s="387"/>
      <c r="TE73" s="387"/>
      <c r="TF73" s="0" t="s">
        <v>886</v>
      </c>
      <c r="TJ73" s="387" t="n">
        <v>0.00953197665512562</v>
      </c>
      <c r="TK73" s="387" t="n">
        <v>0.00953197665512562</v>
      </c>
      <c r="TL73" s="387" t="n">
        <v>0.00953197665512562</v>
      </c>
      <c r="TM73" s="387"/>
      <c r="TN73" s="387" t="n">
        <v>0.248736917972565</v>
      </c>
      <c r="TO73" s="0" t="s">
        <v>248</v>
      </c>
      <c r="TP73" s="386"/>
      <c r="TQ73" s="386"/>
    </row>
    <row r="74" customFormat="false" ht="15.75" hidden="false" customHeight="false" outlineLevel="0" collapsed="false">
      <c r="A74" s="0" t="s">
        <v>900</v>
      </c>
      <c r="B74" s="18" t="s">
        <v>993</v>
      </c>
      <c r="C74" s="0" t="s">
        <v>994</v>
      </c>
      <c r="D74" s="387" t="n">
        <v>0.0299696754664183</v>
      </c>
      <c r="E74" s="0" t="s">
        <v>102</v>
      </c>
      <c r="F74" s="387" t="n">
        <v>0.0351329259574413</v>
      </c>
      <c r="G74" s="0" t="s">
        <v>316</v>
      </c>
      <c r="H74" s="387" t="n">
        <v>0.034216295927763</v>
      </c>
      <c r="I74" s="0" t="s">
        <v>317</v>
      </c>
      <c r="J74" s="0" t="s">
        <v>102</v>
      </c>
      <c r="K74" s="387" t="n">
        <v>0.557620048522949</v>
      </c>
      <c r="L74" s="387" t="n">
        <v>0.603463113307953</v>
      </c>
      <c r="M74" s="0" t="s">
        <v>102</v>
      </c>
      <c r="N74" s="387" t="n">
        <v>0.557620048522949</v>
      </c>
      <c r="O74" s="0" t="s">
        <v>102</v>
      </c>
      <c r="P74" s="387" t="n">
        <v>0.619815647602081</v>
      </c>
      <c r="Q74" s="0" t="s">
        <v>102</v>
      </c>
      <c r="R74" s="387" t="n">
        <v>0.527063012123108</v>
      </c>
      <c r="S74" s="0" t="s">
        <v>102</v>
      </c>
      <c r="U74" s="0" t="s">
        <v>316</v>
      </c>
      <c r="V74" s="387" t="n">
        <v>0.469680637121201</v>
      </c>
      <c r="W74" s="387" t="n">
        <v>0.512450456619263</v>
      </c>
      <c r="X74" s="0" t="s">
        <v>316</v>
      </c>
      <c r="Y74" s="387" t="n">
        <v>0.469680637121201</v>
      </c>
      <c r="Z74" s="0" t="s">
        <v>316</v>
      </c>
      <c r="AA74" s="387" t="n">
        <v>0.523771703243256</v>
      </c>
      <c r="AB74" s="0" t="s">
        <v>316</v>
      </c>
      <c r="AC74" s="387" t="n">
        <v>0.456727743148804</v>
      </c>
      <c r="AD74" s="0" t="s">
        <v>316</v>
      </c>
      <c r="AF74" s="0" t="s">
        <v>317</v>
      </c>
      <c r="AG74" s="387" t="n">
        <v>0.547654211521149</v>
      </c>
      <c r="AH74" s="387" t="n">
        <v>0.586020588874817</v>
      </c>
      <c r="AI74" s="0" t="s">
        <v>317</v>
      </c>
      <c r="AJ74" s="387" t="n">
        <v>0.547654211521149</v>
      </c>
      <c r="AK74" s="0" t="s">
        <v>317</v>
      </c>
      <c r="AL74" s="387" t="n">
        <v>0.61673641204834</v>
      </c>
      <c r="AM74" s="0" t="s">
        <v>317</v>
      </c>
      <c r="AN74" s="387" t="n">
        <v>0.522391498088837</v>
      </c>
      <c r="AO74" s="0" t="s">
        <v>317</v>
      </c>
      <c r="AP74" s="0"/>
      <c r="AQ74" s="0" t="s">
        <v>102</v>
      </c>
      <c r="AR74" s="387" t="n">
        <v>4.45000696182251</v>
      </c>
      <c r="AS74" s="0" t="s">
        <v>318</v>
      </c>
      <c r="AT74" s="387" t="n">
        <v>6.176429271698</v>
      </c>
      <c r="AU74" s="0" t="s">
        <v>317</v>
      </c>
      <c r="AV74" s="387" t="n">
        <v>6.14468240737915</v>
      </c>
      <c r="AW74" s="0"/>
      <c r="AX74" s="387" t="n">
        <v>2.8620707988739</v>
      </c>
      <c r="AY74" s="0" t="s">
        <v>104</v>
      </c>
      <c r="AZ74" s="0"/>
      <c r="BA74" s="0" t="s">
        <v>102</v>
      </c>
      <c r="BB74" s="387" t="n">
        <v>0.00317085743881762</v>
      </c>
      <c r="BC74" s="387" t="n">
        <v>0.00212088343687356</v>
      </c>
      <c r="BD74" s="387" t="n">
        <v>0.00093088869471103</v>
      </c>
      <c r="BE74" s="387" t="n">
        <v>0.0108422609046102</v>
      </c>
      <c r="BF74" s="387" t="n">
        <v>0.0108422767370939</v>
      </c>
      <c r="BH74" s="0" t="s">
        <v>318</v>
      </c>
      <c r="BI74" s="387" t="n">
        <v>0.00772341806441546</v>
      </c>
      <c r="BJ74" s="387" t="n">
        <v>0.00694250268861651</v>
      </c>
      <c r="BK74" s="387" t="n">
        <v>0.00672031659632921</v>
      </c>
      <c r="BL74" s="387" t="n">
        <v>0.00703427148982883</v>
      </c>
      <c r="BM74" s="387" t="n">
        <v>0.00719124684110284</v>
      </c>
      <c r="BO74" s="0" t="s">
        <v>317</v>
      </c>
      <c r="BP74" s="387" t="n">
        <v>0.00729218265041709</v>
      </c>
      <c r="BQ74" s="387" t="n">
        <v>0.00677265133708715</v>
      </c>
      <c r="BR74" s="387" t="n">
        <v>0.00695579266175628</v>
      </c>
      <c r="BS74" s="387" t="n">
        <v>0.00719127058982849</v>
      </c>
      <c r="BT74" s="387" t="n">
        <v>0.00719121471047401</v>
      </c>
      <c r="BV74" s="387" t="n">
        <v>7.36434984207153</v>
      </c>
      <c r="BW74" s="387" t="n">
        <v>7.86267471313477</v>
      </c>
      <c r="BX74" s="387" t="n">
        <v>8.33918380737305</v>
      </c>
      <c r="BY74" s="387" t="n">
        <v>8.81023979187012</v>
      </c>
      <c r="BZ74" s="387" t="n">
        <v>9.32746601104736</v>
      </c>
      <c r="CA74" s="0" t="s">
        <v>316</v>
      </c>
      <c r="CC74" s="387" t="n">
        <v>7.6633448600769</v>
      </c>
      <c r="CD74" s="387" t="n">
        <v>8.15076160430908</v>
      </c>
      <c r="CE74" s="387" t="n">
        <v>8.62181758880615</v>
      </c>
      <c r="CF74" s="387" t="n">
        <v>9.11595821380615</v>
      </c>
      <c r="CG74" s="387" t="n">
        <v>9.6447286605835</v>
      </c>
      <c r="CH74" s="0" t="s">
        <v>317</v>
      </c>
      <c r="CK74" s="387" t="n">
        <v>12.1000003814697</v>
      </c>
      <c r="CL74" s="0" t="s">
        <v>887</v>
      </c>
      <c r="CO74" s="0" t="s">
        <v>102</v>
      </c>
      <c r="CP74" s="387" t="n">
        <v>0.00955924578011036</v>
      </c>
      <c r="CQ74" s="387" t="n">
        <v>0.00655567552894354</v>
      </c>
      <c r="CR74" s="387" t="n">
        <v>0.00117517937906086</v>
      </c>
      <c r="CS74" s="387" t="n">
        <v>-0.00418034102767706</v>
      </c>
      <c r="CT74" s="387" t="n">
        <v>-0.00422934116795659</v>
      </c>
      <c r="CV74" s="0" t="s">
        <v>318</v>
      </c>
      <c r="CW74" s="387" t="n">
        <v>0.00347075192257762</v>
      </c>
      <c r="CX74" s="387" t="n">
        <v>-0.00284079252742231</v>
      </c>
      <c r="CY74" s="387" t="n">
        <v>-0.0111667579039931</v>
      </c>
      <c r="CZ74" s="387" t="n">
        <v>-0.0178885646164417</v>
      </c>
      <c r="DA74" s="387" t="n">
        <v>-0.0103463158011436</v>
      </c>
      <c r="DC74" s="0" t="s">
        <v>317</v>
      </c>
      <c r="DD74" s="387" t="n">
        <v>0.00669486401602626</v>
      </c>
      <c r="DE74" s="387" t="n">
        <v>0.000352163886418566</v>
      </c>
      <c r="DF74" s="387" t="n">
        <v>-0.00537268305197358</v>
      </c>
      <c r="DG74" s="387" t="n">
        <v>0.0031841064337641</v>
      </c>
      <c r="DH74" s="387" t="n">
        <v>0.00310575310140848</v>
      </c>
      <c r="DL74" s="387" t="n">
        <v>0.741809997558594</v>
      </c>
      <c r="DM74" s="0" t="s">
        <v>888</v>
      </c>
      <c r="DP74" s="387" t="n">
        <v>0.783170013427734</v>
      </c>
      <c r="DQ74" s="0" t="s">
        <v>888</v>
      </c>
      <c r="DT74" s="387" t="n">
        <v>0.699570007324219</v>
      </c>
      <c r="DU74" s="0" t="s">
        <v>888</v>
      </c>
      <c r="DW74" s="387" t="n">
        <v>-0.0549290366470814</v>
      </c>
      <c r="DX74" s="387" t="n">
        <v>-0.061084657907486</v>
      </c>
      <c r="DY74" s="387" t="n">
        <v>-0.0510545559227467</v>
      </c>
      <c r="DZ74" s="387" t="n">
        <v>-0.0647582188248634</v>
      </c>
      <c r="EA74" s="387" t="n">
        <v>-0.0858220905065537</v>
      </c>
      <c r="EB74" s="0" t="s">
        <v>104</v>
      </c>
      <c r="ED74" s="387" t="n">
        <v>-0.0507740378379822</v>
      </c>
      <c r="EE74" s="387" t="n">
        <v>-0.0556402392685413</v>
      </c>
      <c r="EF74" s="387" t="n">
        <v>-0.0430477373301983</v>
      </c>
      <c r="EG74" s="387" t="n">
        <v>-0.0407487563788891</v>
      </c>
      <c r="EH74" s="387" t="n">
        <v>-0.0663203597068787</v>
      </c>
      <c r="EI74" s="0" t="s">
        <v>248</v>
      </c>
      <c r="EK74" s="387"/>
      <c r="EL74" s="0" t="s">
        <v>886</v>
      </c>
      <c r="EO74" s="387" t="n">
        <v>0.810737311840057</v>
      </c>
      <c r="EP74" s="387" t="n">
        <v>1.05430889129639</v>
      </c>
      <c r="EQ74" s="387" t="n">
        <v>1.26298880577087</v>
      </c>
      <c r="ER74" s="387" t="n">
        <v>0.766931593418121</v>
      </c>
      <c r="ES74" s="387" t="n">
        <v>0.955582916736603</v>
      </c>
      <c r="ET74" s="0" t="s">
        <v>248</v>
      </c>
      <c r="FE74" s="387" t="n">
        <v>943290</v>
      </c>
      <c r="FF74" s="387" t="n">
        <v>960276</v>
      </c>
      <c r="FG74" s="387" t="n">
        <v>976964</v>
      </c>
      <c r="FH74" s="387" t="n">
        <v>993563</v>
      </c>
      <c r="FI74" s="387" t="n">
        <v>1010408</v>
      </c>
      <c r="FJ74" s="387" t="n">
        <v>1027662</v>
      </c>
      <c r="FK74" s="387" t="n">
        <v>1045507</v>
      </c>
      <c r="FL74" s="387" t="n">
        <v>1063713</v>
      </c>
      <c r="FM74" s="387" t="n">
        <v>1081563</v>
      </c>
      <c r="FN74" s="387" t="n">
        <v>1098083</v>
      </c>
      <c r="FO74" s="387" t="n">
        <v>1112612</v>
      </c>
      <c r="FP74" s="387" t="n">
        <v>1124833</v>
      </c>
      <c r="FQ74" s="387" t="n">
        <v>1135046</v>
      </c>
      <c r="FR74" s="387" t="n">
        <v>1143866</v>
      </c>
      <c r="FS74" s="387" t="n">
        <v>1152285</v>
      </c>
      <c r="FT74" s="387" t="n">
        <v>1160985</v>
      </c>
      <c r="FU74" s="387" t="n">
        <v>1170187</v>
      </c>
      <c r="FV74" s="387" t="n">
        <v>1179680</v>
      </c>
      <c r="FW74" s="387" t="n">
        <v>1189265</v>
      </c>
      <c r="FX74" s="387" t="n">
        <v>1198575</v>
      </c>
      <c r="FY74" s="387" t="n">
        <v>1207000</v>
      </c>
      <c r="FZ74" s="387" t="n">
        <v>1216000</v>
      </c>
      <c r="GA74" s="387" t="n">
        <v>1223000</v>
      </c>
      <c r="GB74" s="387" t="n">
        <v>1231000</v>
      </c>
      <c r="GC74" s="387" t="n">
        <v>1238000</v>
      </c>
      <c r="GD74" s="387" t="n">
        <v>1245000</v>
      </c>
      <c r="GE74" s="387" t="n">
        <v>1251000</v>
      </c>
      <c r="GF74" s="387" t="n">
        <v>1257000</v>
      </c>
      <c r="GG74" s="387" t="n">
        <v>1263000</v>
      </c>
      <c r="GH74" s="387" t="n">
        <v>1269000</v>
      </c>
      <c r="GI74" s="387" t="n">
        <v>1275000</v>
      </c>
      <c r="GJ74" s="387" t="n">
        <v>1280000</v>
      </c>
      <c r="GK74" s="387" t="n">
        <v>1286000</v>
      </c>
      <c r="GL74" s="387" t="n">
        <v>1291000</v>
      </c>
      <c r="GM74" s="387" t="n">
        <v>1296000</v>
      </c>
      <c r="GN74" s="387" t="n">
        <v>1301000</v>
      </c>
      <c r="GO74" s="387" t="n">
        <v>1306000</v>
      </c>
      <c r="GP74" s="387" t="n">
        <v>1311000</v>
      </c>
      <c r="GQ74" s="387" t="n">
        <v>1315000</v>
      </c>
      <c r="GR74" s="387" t="n">
        <v>1320000</v>
      </c>
      <c r="GS74" s="387" t="n">
        <v>1324000</v>
      </c>
      <c r="GT74" s="387" t="n">
        <v>1328000</v>
      </c>
      <c r="GU74" s="387" t="n">
        <v>1332000</v>
      </c>
      <c r="GV74" s="387" t="n">
        <v>1335000</v>
      </c>
      <c r="GW74" s="387" t="n">
        <v>1339000</v>
      </c>
      <c r="GX74" s="387" t="n">
        <v>1342000</v>
      </c>
      <c r="GY74" s="387" t="n">
        <v>1345000</v>
      </c>
      <c r="GZ74" s="387" t="n">
        <v>1348000</v>
      </c>
      <c r="HA74" s="387" t="n">
        <v>1350000</v>
      </c>
      <c r="HB74" s="387" t="n">
        <v>1353000</v>
      </c>
      <c r="HC74" s="387" t="n">
        <v>1355000</v>
      </c>
      <c r="HG74" s="387" t="n">
        <v>0.00789478234946728</v>
      </c>
      <c r="HH74" s="387" t="n">
        <v>0.00807964988052845</v>
      </c>
      <c r="HI74" s="387" t="n">
        <v>0.0080922544002533</v>
      </c>
      <c r="HJ74" s="387" t="n">
        <v>0.00779788196086884</v>
      </c>
      <c r="HK74" s="387" t="n">
        <v>0.0070045911706984</v>
      </c>
      <c r="HL74" s="387" t="n">
        <v>0.00742884119972587</v>
      </c>
      <c r="HM74" s="387" t="n">
        <v>0.00574007304385304</v>
      </c>
      <c r="HN74" s="387" t="n">
        <v>0.00651999050751329</v>
      </c>
      <c r="HO74" s="387" t="n">
        <v>0.00567032722756267</v>
      </c>
      <c r="HP74" s="387" t="n">
        <v>0.00563835585489869</v>
      </c>
      <c r="HQ74" s="387" t="n">
        <v>0.00480770180001855</v>
      </c>
      <c r="HR74" s="387" t="n">
        <v>0.00478469813242555</v>
      </c>
      <c r="HS74" s="387" t="n">
        <v>0.00476191379129887</v>
      </c>
      <c r="HT74" s="387" t="n">
        <v>0.0047393455170095</v>
      </c>
      <c r="HU74" s="387" t="n">
        <v>0.00471699004992843</v>
      </c>
      <c r="HV74" s="387" t="n">
        <v>0.0039138994179666</v>
      </c>
      <c r="HW74" s="387" t="n">
        <v>0.00467654783278704</v>
      </c>
      <c r="HX74" s="387" t="n">
        <v>0.00388048612512648</v>
      </c>
      <c r="HY74" s="387" t="n">
        <v>0.00386548601090908</v>
      </c>
      <c r="HZ74" s="387" t="n">
        <v>0.00385060161352158</v>
      </c>
      <c r="IA74" s="387" t="n">
        <v>0.00383583130314946</v>
      </c>
      <c r="IB74" s="387" t="n">
        <v>0.00382117391563952</v>
      </c>
      <c r="IC74" s="387" t="n">
        <v>0.00304646091535687</v>
      </c>
      <c r="ID74" s="387" t="n">
        <v>0.00379507103934884</v>
      </c>
      <c r="IE74" s="387" t="n">
        <v>0.00302572082728148</v>
      </c>
      <c r="IF74" s="387" t="n">
        <v>0.0030165936332196</v>
      </c>
      <c r="IG74" s="387" t="n">
        <v>0.00300752115435898</v>
      </c>
      <c r="IH74" s="387" t="n">
        <v>0.00224971980787814</v>
      </c>
      <c r="II74" s="387" t="n">
        <v>0.00299177481792867</v>
      </c>
      <c r="IJ74" s="387" t="n">
        <v>0.00223797187209129</v>
      </c>
      <c r="IK74" s="387" t="n">
        <v>0.00223297439515591</v>
      </c>
      <c r="IL74" s="387" t="n">
        <v>0.00222799950279295</v>
      </c>
      <c r="IM74" s="387" t="n">
        <v>0.0014825799735263</v>
      </c>
      <c r="IN74" s="387" t="n">
        <v>0.00221975683234632</v>
      </c>
      <c r="IO74" s="387" t="n">
        <v>0.00147710519377142</v>
      </c>
      <c r="IP74" s="0" t="s">
        <v>889</v>
      </c>
      <c r="IU74" s="0" t="s">
        <v>889</v>
      </c>
      <c r="IV74" s="387" t="n">
        <v>0.500776494482712</v>
      </c>
      <c r="IW74" s="387" t="n">
        <v>0.500799443508698</v>
      </c>
      <c r="IX74" s="387" t="n">
        <v>0.500600584054218</v>
      </c>
      <c r="IY74" s="387" t="n">
        <v>0.500289255016977</v>
      </c>
      <c r="IZ74" s="387" t="n">
        <v>0.500008343247893</v>
      </c>
      <c r="JA74" s="387" t="n">
        <v>0.49986209592657</v>
      </c>
      <c r="JB74" s="387" t="n">
        <v>0.499865085867909</v>
      </c>
      <c r="JC74" s="387" t="n">
        <v>0.499979564979279</v>
      </c>
      <c r="JD74" s="387" t="n">
        <v>0.500147059779394</v>
      </c>
      <c r="JE74" s="387" t="n">
        <v>0.500286379253378</v>
      </c>
      <c r="JF74" s="387" t="n">
        <v>0.500333420638657</v>
      </c>
      <c r="JG74" s="387" t="n">
        <v>0.500276131600085</v>
      </c>
      <c r="JH74" s="387" t="n">
        <v>0.500143144112721</v>
      </c>
      <c r="JI74" s="387" t="n">
        <v>0.499972299081279</v>
      </c>
      <c r="JJ74" s="387" t="n">
        <v>0.499823133507022</v>
      </c>
      <c r="JK74" s="387" t="n">
        <v>0.499739210163666</v>
      </c>
      <c r="JL74" s="387" t="n">
        <v>0.499721977086539</v>
      </c>
      <c r="JM74" s="387" t="n">
        <v>0.499768241998905</v>
      </c>
      <c r="JN74" s="387" t="n">
        <v>0.499858252932538</v>
      </c>
      <c r="JO74" s="387" t="n">
        <v>0.499961423086894</v>
      </c>
      <c r="JP74" s="387" t="n">
        <v>0.500078013372184</v>
      </c>
      <c r="JQ74" s="387" t="n">
        <v>0.500183401371796</v>
      </c>
      <c r="JR74" s="387" t="n">
        <v>0.500295670844718</v>
      </c>
      <c r="JS74" s="387" t="n">
        <v>0.50040832341039</v>
      </c>
      <c r="JT74" s="387" t="n">
        <v>0.500532758994381</v>
      </c>
      <c r="JU74" s="387" t="n">
        <v>0.500663255208215</v>
      </c>
      <c r="JV74" s="387" t="n">
        <v>0.500802071377575</v>
      </c>
      <c r="JW74" s="387" t="n">
        <v>0.500946177517921</v>
      </c>
      <c r="JX74" s="387" t="n">
        <v>0.50109559619754</v>
      </c>
      <c r="JY74" s="387" t="n">
        <v>0.50124627555201</v>
      </c>
      <c r="JZ74" s="387" t="n">
        <v>0.501401998341298</v>
      </c>
      <c r="KA74" s="387" t="n">
        <v>0.501557606920979</v>
      </c>
      <c r="KB74" s="387" t="n">
        <v>0.501714681711744</v>
      </c>
      <c r="KC74" s="387" t="n">
        <v>0.501875147190167</v>
      </c>
      <c r="KD74" s="387" t="n">
        <v>0.502037982703948</v>
      </c>
      <c r="KE74" s="387" t="n">
        <v>0.502201774855694</v>
      </c>
      <c r="KH74" s="0" t="s">
        <v>889</v>
      </c>
      <c r="KI74" s="387" t="n">
        <v>0.702714502811432</v>
      </c>
      <c r="KJ74" s="387" t="n">
        <v>0.700034260749817</v>
      </c>
      <c r="KK74" s="387" t="n">
        <v>0.697479844093323</v>
      </c>
      <c r="KL74" s="387" t="n">
        <v>0.694930911064148</v>
      </c>
      <c r="KM74" s="387" t="n">
        <v>0.69244647026062</v>
      </c>
      <c r="KN74" s="387" t="n">
        <v>0.690140843391419</v>
      </c>
      <c r="KO74" s="387" t="n">
        <v>0.6875</v>
      </c>
      <c r="KP74" s="387" t="n">
        <v>0.686017990112305</v>
      </c>
      <c r="KQ74" s="387" t="n">
        <v>0.683996737003326</v>
      </c>
      <c r="KR74" s="387" t="n">
        <v>0.682552516460419</v>
      </c>
      <c r="KS74" s="387" t="n">
        <v>0.68112450838089</v>
      </c>
      <c r="KT74" s="387" t="n">
        <v>0.680255770683289</v>
      </c>
      <c r="KU74" s="387" t="n">
        <v>0.678599834442139</v>
      </c>
      <c r="KV74" s="387" t="n">
        <v>0.677751362323761</v>
      </c>
      <c r="KW74" s="387" t="n">
        <v>0.676122903823853</v>
      </c>
      <c r="KX74" s="387" t="n">
        <v>0.674509823322296</v>
      </c>
      <c r="KY74" s="387" t="n">
        <v>0.673437476158142</v>
      </c>
      <c r="KZ74" s="387" t="n">
        <v>0.671073079109192</v>
      </c>
      <c r="LA74" s="387" t="n">
        <v>0.670023262500763</v>
      </c>
      <c r="LB74" s="387" t="n">
        <v>0.668209850788117</v>
      </c>
      <c r="LC74" s="387" t="n">
        <v>0.666410446166992</v>
      </c>
      <c r="LD74" s="387" t="n">
        <v>0.663859128952026</v>
      </c>
      <c r="LE74" s="387" t="n">
        <v>0.661327242851257</v>
      </c>
      <c r="LF74" s="387" t="n">
        <v>0.659315586090088</v>
      </c>
      <c r="LG74" s="387" t="n">
        <v>0.655303001403809</v>
      </c>
      <c r="LH74" s="387" t="n">
        <v>0.652567982673645</v>
      </c>
      <c r="LI74" s="387" t="n">
        <v>0.649096369743347</v>
      </c>
      <c r="LJ74" s="387" t="n">
        <v>0.644894897937775</v>
      </c>
      <c r="LK74" s="387" t="n">
        <v>0.641198515892029</v>
      </c>
      <c r="LL74" s="387" t="n">
        <v>0.637042582035065</v>
      </c>
      <c r="LM74" s="387" t="n">
        <v>0.632637858390808</v>
      </c>
      <c r="LN74" s="387" t="n">
        <v>0.628252804279327</v>
      </c>
      <c r="LO74" s="387" t="n">
        <v>0.624629080295563</v>
      </c>
      <c r="LP74" s="387" t="n">
        <v>0.620740711688995</v>
      </c>
      <c r="LQ74" s="387" t="n">
        <v>0.616407990455627</v>
      </c>
      <c r="LR74" s="387" t="n">
        <v>0.611808121204376</v>
      </c>
      <c r="LT74" s="0" t="s">
        <v>889</v>
      </c>
      <c r="LU74" s="387" t="n">
        <v>0.653953313827515</v>
      </c>
      <c r="LV74" s="387" t="n">
        <v>0.650413990020752</v>
      </c>
      <c r="LW74" s="387" t="n">
        <v>0.646808445453644</v>
      </c>
      <c r="LX74" s="387" t="n">
        <v>0.643144309520721</v>
      </c>
      <c r="LY74" s="387" t="n">
        <v>0.639593660831451</v>
      </c>
      <c r="LZ74" s="387" t="n">
        <v>0.63711678981781</v>
      </c>
      <c r="MA74" s="387" t="n">
        <v>0.633223712444305</v>
      </c>
      <c r="MB74" s="387" t="n">
        <v>0.630416989326477</v>
      </c>
      <c r="MC74" s="387" t="n">
        <v>0.627944767475128</v>
      </c>
      <c r="MD74" s="387" t="n">
        <v>0.626009702682495</v>
      </c>
      <c r="ME74" s="387" t="n">
        <v>0.624096393585205</v>
      </c>
      <c r="MF74" s="387" t="n">
        <v>0.621902465820313</v>
      </c>
      <c r="MG74" s="387" t="n">
        <v>0.620525062084198</v>
      </c>
      <c r="MH74" s="387" t="n">
        <v>0.619160711765289</v>
      </c>
      <c r="MI74" s="387" t="n">
        <v>0.617021262645721</v>
      </c>
      <c r="MJ74" s="387" t="n">
        <v>0.614901959896088</v>
      </c>
      <c r="MK74" s="387" t="n">
        <v>0.614062488079071</v>
      </c>
      <c r="ML74" s="387" t="n">
        <v>0.611197531223297</v>
      </c>
      <c r="MM74" s="387" t="n">
        <v>0.610379576683044</v>
      </c>
      <c r="MN74" s="387" t="n">
        <v>0.607253074645996</v>
      </c>
      <c r="MO74" s="387" t="n">
        <v>0.60491931438446</v>
      </c>
      <c r="MP74" s="387" t="n">
        <v>0.601837694644928</v>
      </c>
      <c r="MQ74" s="387" t="n">
        <v>0.598016798496246</v>
      </c>
      <c r="MR74" s="387" t="n">
        <v>0.594676792621613</v>
      </c>
      <c r="MS74" s="387" t="n">
        <v>0.58939391374588</v>
      </c>
      <c r="MT74" s="387" t="n">
        <v>0.586102724075317</v>
      </c>
      <c r="MU74" s="387" t="n">
        <v>0.58132529258728</v>
      </c>
      <c r="MV74" s="387" t="n">
        <v>0.576576590538025</v>
      </c>
      <c r="MW74" s="387" t="n">
        <v>0.572284638881683</v>
      </c>
      <c r="MX74" s="387" t="n">
        <v>0.567587733268738</v>
      </c>
      <c r="MY74" s="387" t="n">
        <v>0.563338279724121</v>
      </c>
      <c r="MZ74" s="387" t="n">
        <v>0.55836433172226</v>
      </c>
      <c r="NA74" s="387" t="n">
        <v>0.554154276847839</v>
      </c>
      <c r="NB74" s="387" t="n">
        <v>0.549629628658295</v>
      </c>
      <c r="NC74" s="387" t="n">
        <v>0.546193659305573</v>
      </c>
      <c r="ND74" s="387" t="n">
        <v>0.540959417819977</v>
      </c>
      <c r="NG74" s="0" t="s">
        <v>889</v>
      </c>
      <c r="NH74" s="387" t="n">
        <v>0.635549962520599</v>
      </c>
      <c r="NI74" s="387" t="n">
        <v>0.634383201599121</v>
      </c>
      <c r="NJ74" s="387" t="n">
        <v>0.632628321647644</v>
      </c>
      <c r="NK74" s="387" t="n">
        <v>0.631016612052918</v>
      </c>
      <c r="NL74" s="387" t="n">
        <v>0.629841268062592</v>
      </c>
      <c r="NM74" s="387" t="n">
        <v>0.629660308361054</v>
      </c>
      <c r="NN74" s="387" t="n">
        <v>0.627467095851898</v>
      </c>
      <c r="NO74" s="387" t="n">
        <v>0.625511050224304</v>
      </c>
      <c r="NP74" s="387" t="n">
        <v>0.623070657253265</v>
      </c>
      <c r="NQ74" s="387" t="n">
        <v>0.621970891952515</v>
      </c>
      <c r="NR74" s="387" t="n">
        <v>0.62168675661087</v>
      </c>
      <c r="NS74" s="387" t="n">
        <v>0.62110310792923</v>
      </c>
      <c r="NT74" s="387" t="n">
        <v>0.619729518890381</v>
      </c>
      <c r="NU74" s="387" t="n">
        <v>0.619160711765289</v>
      </c>
      <c r="NV74" s="387" t="n">
        <v>0.617809295654297</v>
      </c>
      <c r="NW74" s="387" t="n">
        <v>0.616470575332642</v>
      </c>
      <c r="NX74" s="387" t="n">
        <v>0.616406261920929</v>
      </c>
      <c r="NY74" s="387" t="n">
        <v>0.614307940006256</v>
      </c>
      <c r="NZ74" s="387" t="n">
        <v>0.614252507686615</v>
      </c>
      <c r="OA74" s="387" t="n">
        <v>0.612654328346252</v>
      </c>
      <c r="OB74" s="387" t="n">
        <v>0.612605690956116</v>
      </c>
      <c r="OC74" s="387" t="n">
        <v>0.610260307788849</v>
      </c>
      <c r="OD74" s="387" t="n">
        <v>0.609458446502686</v>
      </c>
      <c r="OE74" s="387" t="n">
        <v>0.60912549495697</v>
      </c>
      <c r="OF74" s="387" t="n">
        <v>0.605303049087524</v>
      </c>
      <c r="OG74" s="387" t="n">
        <v>0.604229629039764</v>
      </c>
      <c r="OH74" s="387" t="n">
        <v>0.600903630256653</v>
      </c>
      <c r="OI74" s="387" t="n">
        <v>0.598348319530487</v>
      </c>
      <c r="OJ74" s="387" t="n">
        <v>0.594756543636322</v>
      </c>
      <c r="OK74" s="387" t="n">
        <v>0.590739369392395</v>
      </c>
      <c r="OL74" s="387" t="n">
        <v>0.587928473949432</v>
      </c>
      <c r="OM74" s="387" t="n">
        <v>0.583643138408661</v>
      </c>
      <c r="ON74" s="387" t="n">
        <v>0.580118715763092</v>
      </c>
      <c r="OO74" s="387" t="n">
        <v>0.576296269893646</v>
      </c>
      <c r="OP74" s="387" t="n">
        <v>0.572062075138092</v>
      </c>
      <c r="OQ74" s="387" t="n">
        <v>0.567527651786804</v>
      </c>
      <c r="OT74" s="387" t="n">
        <v>0.699219970703125</v>
      </c>
      <c r="OU74" s="387" t="n">
        <v>0.69802001953125</v>
      </c>
      <c r="OV74" s="387" t="n">
        <v>0.707990036010742</v>
      </c>
      <c r="OW74" s="387" t="n">
        <v>0.715120010375977</v>
      </c>
      <c r="OX74" s="387" t="n">
        <v>0.710429992675781</v>
      </c>
      <c r="OY74" s="387" t="n">
        <v>0.715410003662109</v>
      </c>
      <c r="OZ74" s="387" t="n">
        <v>0.718850021362305</v>
      </c>
      <c r="PA74" s="387" t="n">
        <v>0.715279998779297</v>
      </c>
      <c r="PB74" s="387" t="n">
        <v>0.718000030517578</v>
      </c>
      <c r="PC74" s="387" t="n">
        <v>0.72359001159668</v>
      </c>
      <c r="PD74" s="387" t="n">
        <v>0.717919998168945</v>
      </c>
      <c r="PE74" s="387" t="n">
        <v>0.718479995727539</v>
      </c>
      <c r="PF74" s="387" t="n">
        <v>0.721460037231445</v>
      </c>
      <c r="PG74" s="387" t="n">
        <v>0.732170028686523</v>
      </c>
      <c r="PH74" s="387" t="n">
        <v>0.727919998168945</v>
      </c>
      <c r="PI74" s="387" t="n">
        <v>0.722279968261719</v>
      </c>
      <c r="PJ74" s="387" t="n">
        <v>0.727969970703125</v>
      </c>
      <c r="PK74" s="387" t="n">
        <v>0.74052001953125</v>
      </c>
      <c r="PL74" s="387" t="n">
        <v>0.741809997558594</v>
      </c>
      <c r="PQ74" s="387" t="n">
        <v>0.00174047390464693</v>
      </c>
      <c r="PZ74" s="387" t="n">
        <v>0.314</v>
      </c>
      <c r="QA74" s="387" t="n">
        <v>2017</v>
      </c>
      <c r="QB74" s="0" t="s">
        <v>248</v>
      </c>
      <c r="QD74" s="387" t="n">
        <v>0</v>
      </c>
      <c r="QE74" s="387" t="n">
        <v>2017</v>
      </c>
      <c r="QF74" s="0" t="s">
        <v>248</v>
      </c>
      <c r="QH74" s="387" t="n">
        <v>0.001</v>
      </c>
      <c r="QI74" s="387" t="n">
        <v>2017</v>
      </c>
      <c r="QJ74" s="0" t="s">
        <v>248</v>
      </c>
      <c r="QL74" s="387" t="n">
        <v>0.001</v>
      </c>
      <c r="QM74" s="387" t="n">
        <v>2017</v>
      </c>
      <c r="QN74" s="0" t="s">
        <v>248</v>
      </c>
      <c r="QP74" s="387" t="n">
        <v>0.147</v>
      </c>
      <c r="QQ74" s="387" t="n">
        <v>2018</v>
      </c>
      <c r="QR74" s="0" t="s">
        <v>248</v>
      </c>
      <c r="QT74" s="0" t="s">
        <v>104</v>
      </c>
      <c r="QU74" s="387" t="n">
        <v>0.202082306146622</v>
      </c>
      <c r="QV74" s="387" t="n">
        <v>0.20094159245491</v>
      </c>
      <c r="QW74" s="387" t="n">
        <v>0.180642485618591</v>
      </c>
      <c r="QX74" s="387" t="n">
        <v>0.18735945224762</v>
      </c>
      <c r="QY74" s="387" t="n">
        <v>0.215526595711708</v>
      </c>
      <c r="RB74" s="387" t="n">
        <v>0.199422210454941</v>
      </c>
      <c r="RC74" s="387" t="n">
        <v>0.198572605848312</v>
      </c>
      <c r="RD74" s="387" t="n">
        <v>0.175084382295609</v>
      </c>
      <c r="RE74" s="387" t="n">
        <v>0.181262120604515</v>
      </c>
      <c r="RF74" s="387" t="n">
        <v>0.194103270769119</v>
      </c>
      <c r="RG74" s="0" t="s">
        <v>248</v>
      </c>
      <c r="RJ74" s="387" t="n">
        <v>0.0241039711982012</v>
      </c>
      <c r="RK74" s="387" t="n">
        <v>0.0182594805955887</v>
      </c>
      <c r="RL74" s="387" t="n">
        <v>0.0115255322307348</v>
      </c>
      <c r="RM74" s="387" t="n">
        <v>0.0425946898758411</v>
      </c>
      <c r="RN74" s="387" t="n">
        <v>0.0320040620863438</v>
      </c>
      <c r="RO74" s="0" t="s">
        <v>104</v>
      </c>
      <c r="RR74" s="387" t="n">
        <v>0.0247584637254477</v>
      </c>
      <c r="RS74" s="387" t="n">
        <v>0.0191316157579422</v>
      </c>
      <c r="RT74" s="387" t="n">
        <v>0.0128339855000377</v>
      </c>
      <c r="RU74" s="387" t="n">
        <v>0.0451404303312302</v>
      </c>
      <c r="RV74" s="387" t="n">
        <v>0.0302870254963636</v>
      </c>
      <c r="RW74" s="0" t="s">
        <v>248</v>
      </c>
      <c r="SA74" s="387" t="n">
        <v>0.0112299434840679</v>
      </c>
      <c r="SB74" s="387" t="n">
        <v>0.00690632918849587</v>
      </c>
      <c r="SC74" s="387" t="n">
        <v>0.00281613855622709</v>
      </c>
      <c r="SD74" s="387" t="n">
        <v>0.0348175503313541</v>
      </c>
      <c r="SE74" s="387" t="n">
        <v>0.0244631934911013</v>
      </c>
      <c r="SF74" s="0" t="s">
        <v>104</v>
      </c>
      <c r="SJ74" s="387" t="n">
        <v>0.0115887466818094</v>
      </c>
      <c r="SK74" s="387" t="n">
        <v>0.00546571053564549</v>
      </c>
      <c r="SL74" s="387" t="n">
        <v>0.00276834913529456</v>
      </c>
      <c r="SM74" s="387" t="n">
        <v>0.0357937179505825</v>
      </c>
      <c r="SN74" s="387" t="n">
        <v>0.0184314493089914</v>
      </c>
      <c r="SO74" s="0" t="s">
        <v>248</v>
      </c>
      <c r="SQ74" s="387" t="n">
        <v>27710</v>
      </c>
      <c r="SR74" s="0" t="s">
        <v>248</v>
      </c>
      <c r="ST74" s="387" t="n">
        <v>19761.9140625</v>
      </c>
      <c r="SU74" s="0" t="s">
        <v>104</v>
      </c>
      <c r="SW74" s="387" t="n">
        <v>32093.0265789587</v>
      </c>
      <c r="SX74" s="0" t="s">
        <v>248</v>
      </c>
      <c r="TA74" s="387" t="n">
        <v>0.147153258323669</v>
      </c>
      <c r="TB74" s="387" t="n">
        <v>0.139856934547424</v>
      </c>
      <c r="TC74" s="387" t="n">
        <v>0.129587918519974</v>
      </c>
      <c r="TD74" s="387" t="n">
        <v>0.122601233422756</v>
      </c>
      <c r="TE74" s="387" t="n">
        <v>0.129704505205154</v>
      </c>
      <c r="TF74" s="0" t="s">
        <v>104</v>
      </c>
      <c r="TJ74" s="387" t="n">
        <v>0.148648172616959</v>
      </c>
      <c r="TK74" s="387" t="n">
        <v>0.1429323554039</v>
      </c>
      <c r="TL74" s="387" t="n">
        <v>0.13203664124012</v>
      </c>
      <c r="TM74" s="387" t="n">
        <v>0.140513360500336</v>
      </c>
      <c r="TN74" s="387" t="n">
        <v>0.127782911062241</v>
      </c>
      <c r="TO74" s="0" t="s">
        <v>248</v>
      </c>
      <c r="TP74" s="386"/>
      <c r="TQ74" s="386"/>
    </row>
    <row r="75" customFormat="false" ht="15.75" hidden="false" customHeight="false" outlineLevel="0" collapsed="false">
      <c r="A75" s="0" t="s">
        <v>900</v>
      </c>
      <c r="B75" s="18" t="s">
        <v>995</v>
      </c>
      <c r="C75" s="0" t="s">
        <v>996</v>
      </c>
      <c r="D75" s="387" t="n">
        <v>0.0403642766177654</v>
      </c>
      <c r="E75" s="0" t="s">
        <v>102</v>
      </c>
      <c r="F75" s="387" t="n">
        <v>0.0446627251803875</v>
      </c>
      <c r="G75" s="0" t="s">
        <v>316</v>
      </c>
      <c r="H75" s="387" t="n">
        <v>0.0422539226710796</v>
      </c>
      <c r="I75" s="0" t="s">
        <v>317</v>
      </c>
      <c r="J75" s="0" t="s">
        <v>102</v>
      </c>
      <c r="K75" s="387" t="n">
        <v>0.566261649131775</v>
      </c>
      <c r="L75" s="387" t="n">
        <v>0.623218417167664</v>
      </c>
      <c r="M75" s="0" t="s">
        <v>102</v>
      </c>
      <c r="N75" s="387" t="n">
        <v>0.566261649131775</v>
      </c>
      <c r="O75" s="0" t="s">
        <v>102</v>
      </c>
      <c r="P75" s="387" t="n">
        <v>0.594312429428101</v>
      </c>
      <c r="Q75" s="0" t="s">
        <v>102</v>
      </c>
      <c r="R75" s="387" t="n">
        <v>0.512624502182007</v>
      </c>
      <c r="S75" s="0" t="s">
        <v>102</v>
      </c>
      <c r="U75" s="0" t="s">
        <v>316</v>
      </c>
      <c r="V75" s="387" t="n">
        <v>0.512400388717651</v>
      </c>
      <c r="W75" s="387" t="n">
        <v>0.572026073932648</v>
      </c>
      <c r="X75" s="0" t="s">
        <v>316</v>
      </c>
      <c r="Y75" s="387" t="n">
        <v>0.512400388717651</v>
      </c>
      <c r="Z75" s="0" t="s">
        <v>316</v>
      </c>
      <c r="AA75" s="387" t="n">
        <v>0.548419892787933</v>
      </c>
      <c r="AB75" s="0" t="s">
        <v>316</v>
      </c>
      <c r="AC75" s="387" t="n">
        <v>0.476786136627197</v>
      </c>
      <c r="AD75" s="0" t="s">
        <v>316</v>
      </c>
      <c r="AF75" s="0" t="s">
        <v>317</v>
      </c>
      <c r="AG75" s="387" t="n">
        <v>0.526421666145325</v>
      </c>
      <c r="AH75" s="387" t="n">
        <v>0.578342199325562</v>
      </c>
      <c r="AI75" s="0" t="s">
        <v>317</v>
      </c>
      <c r="AJ75" s="387" t="n">
        <v>0.526421666145325</v>
      </c>
      <c r="AK75" s="0" t="s">
        <v>317</v>
      </c>
      <c r="AL75" s="387" t="n">
        <v>0.549293160438538</v>
      </c>
      <c r="AM75" s="0" t="s">
        <v>317</v>
      </c>
      <c r="AN75" s="387" t="n">
        <v>0.491647690534592</v>
      </c>
      <c r="AO75" s="0" t="s">
        <v>317</v>
      </c>
      <c r="AP75" s="0"/>
      <c r="AQ75" s="0" t="s">
        <v>102</v>
      </c>
      <c r="AR75" s="387" t="n">
        <v>3.57414627075195</v>
      </c>
      <c r="AS75" s="0" t="s">
        <v>318</v>
      </c>
      <c r="AT75" s="387" t="n">
        <v>5.94580316543579</v>
      </c>
      <c r="AU75" s="0" t="s">
        <v>317</v>
      </c>
      <c r="AV75" s="387" t="n">
        <v>6.00185203552246</v>
      </c>
      <c r="AW75" s="0"/>
      <c r="AX75" s="387" t="n">
        <v>3.61768794059753</v>
      </c>
      <c r="AY75" s="0" t="s">
        <v>104</v>
      </c>
      <c r="AZ75" s="0"/>
      <c r="BA75" s="0" t="s">
        <v>102</v>
      </c>
      <c r="BB75" s="387" t="n">
        <v>0.00439873803406954</v>
      </c>
      <c r="BC75" s="387" t="n">
        <v>0.00312083400785923</v>
      </c>
      <c r="BD75" s="387" t="n">
        <v>0.00222193403169513</v>
      </c>
      <c r="BE75" s="387" t="n">
        <v>-0.00866184942424297</v>
      </c>
      <c r="BF75" s="387" t="n">
        <v>-0.00866184011101723</v>
      </c>
      <c r="BH75" s="0" t="s">
        <v>318</v>
      </c>
      <c r="BI75" s="387" t="n">
        <v>0.00475350068882108</v>
      </c>
      <c r="BJ75" s="387" t="n">
        <v>0.00222546048462391</v>
      </c>
      <c r="BK75" s="387" t="n">
        <v>0.00126402440946549</v>
      </c>
      <c r="BL75" s="387" t="n">
        <v>0.00114708545152098</v>
      </c>
      <c r="BM75" s="387" t="n">
        <v>0.00115061178803444</v>
      </c>
      <c r="BO75" s="0" t="s">
        <v>317</v>
      </c>
      <c r="BP75" s="387" t="n">
        <v>0.0029813030268997</v>
      </c>
      <c r="BQ75" s="387" t="n">
        <v>0.00138506072107703</v>
      </c>
      <c r="BR75" s="387" t="n">
        <v>0.00114798231516033</v>
      </c>
      <c r="BS75" s="387" t="n">
        <v>0.00115207280032337</v>
      </c>
      <c r="BT75" s="387" t="n">
        <v>0.0011550992494449</v>
      </c>
      <c r="BV75" s="387" t="n">
        <v>11.8311567306519</v>
      </c>
      <c r="BW75" s="387" t="n">
        <v>12.7383346557617</v>
      </c>
      <c r="BX75" s="387" t="n">
        <v>13.0433588027954</v>
      </c>
      <c r="BY75" s="387" t="n">
        <v>13.1449003219605</v>
      </c>
      <c r="BZ75" s="387" t="n">
        <v>13.2292451858521</v>
      </c>
      <c r="CA75" s="0" t="s">
        <v>316</v>
      </c>
      <c r="CC75" s="387" t="n">
        <v>12.403284072876</v>
      </c>
      <c r="CD75" s="387" t="n">
        <v>12.974609375</v>
      </c>
      <c r="CE75" s="387" t="n">
        <v>13.1113166809082</v>
      </c>
      <c r="CF75" s="387" t="n">
        <v>13.1954259872437</v>
      </c>
      <c r="CG75" s="387" t="n">
        <v>13.2801370620728</v>
      </c>
      <c r="CH75" s="0" t="s">
        <v>317</v>
      </c>
      <c r="CK75" s="387" t="n">
        <v>12.6999998092651</v>
      </c>
      <c r="CL75" s="0" t="s">
        <v>887</v>
      </c>
      <c r="CO75" s="0" t="s">
        <v>102</v>
      </c>
      <c r="CP75" s="387" t="n">
        <v>-0.00147553347051144</v>
      </c>
      <c r="CQ75" s="387" t="n">
        <v>0.011373239569366</v>
      </c>
      <c r="CR75" s="387" t="n">
        <v>0.0146671226248145</v>
      </c>
      <c r="CS75" s="387" t="n">
        <v>0.0112359002232552</v>
      </c>
      <c r="CT75" s="387" t="n">
        <v>0.0215306170284748</v>
      </c>
      <c r="CV75" s="0" t="s">
        <v>318</v>
      </c>
      <c r="CW75" s="387" t="n">
        <v>0.0140673955902457</v>
      </c>
      <c r="CX75" s="387" t="n">
        <v>0.017284095287323</v>
      </c>
      <c r="CY75" s="387" t="n">
        <v>0.0110894097015262</v>
      </c>
      <c r="CZ75" s="387" t="n">
        <v>0.00414582528173924</v>
      </c>
      <c r="DA75" s="387" t="n">
        <v>0.010371851734817</v>
      </c>
      <c r="DC75" s="0" t="s">
        <v>317</v>
      </c>
      <c r="DD75" s="387" t="n">
        <v>-0.00285313138738275</v>
      </c>
      <c r="DE75" s="387" t="n">
        <v>0.0148958275094628</v>
      </c>
      <c r="DF75" s="387" t="n">
        <v>0.00492876768112183</v>
      </c>
      <c r="DG75" s="387" t="n">
        <v>0.0166390873491764</v>
      </c>
      <c r="DH75" s="387" t="n">
        <v>0.0280201714485884</v>
      </c>
      <c r="DL75" s="387" t="n">
        <v>0.76927001953125</v>
      </c>
      <c r="DM75" s="0" t="s">
        <v>888</v>
      </c>
      <c r="DP75" s="387" t="n">
        <v>0.835169982910156</v>
      </c>
      <c r="DQ75" s="0" t="s">
        <v>888</v>
      </c>
      <c r="DT75" s="387" t="n">
        <v>0.701119995117188</v>
      </c>
      <c r="DU75" s="0" t="s">
        <v>888</v>
      </c>
      <c r="DW75" s="387" t="n">
        <v>-0.0213832836598158</v>
      </c>
      <c r="DX75" s="387" t="n">
        <v>-0.0126239005476236</v>
      </c>
      <c r="DY75" s="387" t="n">
        <v>-0.00528731103986502</v>
      </c>
      <c r="DZ75" s="387" t="n">
        <v>0.00474936049431562</v>
      </c>
      <c r="EA75" s="387" t="n">
        <v>0.0004382393672131</v>
      </c>
      <c r="EB75" s="0" t="s">
        <v>104</v>
      </c>
      <c r="ED75" s="387" t="n">
        <v>-0.0205496121197939</v>
      </c>
      <c r="EE75" s="387" t="n">
        <v>-0.0114891016855836</v>
      </c>
      <c r="EF75" s="387" t="n">
        <v>-0.00371502921916544</v>
      </c>
      <c r="EG75" s="387" t="n">
        <v>0.00760794524103403</v>
      </c>
      <c r="EH75" s="387" t="n">
        <v>-0.00269998703151941</v>
      </c>
      <c r="EI75" s="0" t="s">
        <v>248</v>
      </c>
      <c r="EK75" s="387"/>
      <c r="EL75" s="0" t="s">
        <v>886</v>
      </c>
      <c r="EO75" s="387" t="n">
        <v>0.0496942661702633</v>
      </c>
      <c r="EP75" s="387" t="n">
        <v>0.0435241460800171</v>
      </c>
      <c r="EQ75" s="387" t="n">
        <v>0.0371824465692043</v>
      </c>
      <c r="ER75" s="387" t="n">
        <v>0.0372772105038166</v>
      </c>
      <c r="ES75" s="387" t="n">
        <v>0.0372300930321217</v>
      </c>
      <c r="ET75" s="0" t="s">
        <v>248</v>
      </c>
      <c r="FE75" s="387" t="n">
        <v>10255063</v>
      </c>
      <c r="FF75" s="387" t="n">
        <v>10216605</v>
      </c>
      <c r="FG75" s="387" t="n">
        <v>10196916</v>
      </c>
      <c r="FH75" s="387" t="n">
        <v>10193998</v>
      </c>
      <c r="FI75" s="387" t="n">
        <v>10197101</v>
      </c>
      <c r="FJ75" s="387" t="n">
        <v>10211216</v>
      </c>
      <c r="FK75" s="387" t="n">
        <v>10238905</v>
      </c>
      <c r="FL75" s="387" t="n">
        <v>10298828</v>
      </c>
      <c r="FM75" s="387" t="n">
        <v>10384603</v>
      </c>
      <c r="FN75" s="387" t="n">
        <v>10443936</v>
      </c>
      <c r="FO75" s="387" t="n">
        <v>10474410</v>
      </c>
      <c r="FP75" s="387" t="n">
        <v>10496088</v>
      </c>
      <c r="FQ75" s="387" t="n">
        <v>10510785</v>
      </c>
      <c r="FR75" s="387" t="n">
        <v>10514272</v>
      </c>
      <c r="FS75" s="387" t="n">
        <v>10525347</v>
      </c>
      <c r="FT75" s="387" t="n">
        <v>10546059</v>
      </c>
      <c r="FU75" s="387" t="n">
        <v>10566332</v>
      </c>
      <c r="FV75" s="387" t="n">
        <v>10594438</v>
      </c>
      <c r="FW75" s="387" t="n">
        <v>10629928</v>
      </c>
      <c r="FX75" s="387" t="n">
        <v>10669709</v>
      </c>
      <c r="FY75" s="387" t="n">
        <v>10688000</v>
      </c>
      <c r="FZ75" s="387" t="n">
        <v>10702000</v>
      </c>
      <c r="GA75" s="387" t="n">
        <v>10713000</v>
      </c>
      <c r="GB75" s="387" t="n">
        <v>10720000</v>
      </c>
      <c r="GC75" s="387" t="n">
        <v>10723000</v>
      </c>
      <c r="GD75" s="387" t="n">
        <v>10724000</v>
      </c>
      <c r="GE75" s="387" t="n">
        <v>10722000</v>
      </c>
      <c r="GF75" s="387" t="n">
        <v>10717000</v>
      </c>
      <c r="GG75" s="387" t="n">
        <v>10709000</v>
      </c>
      <c r="GH75" s="387" t="n">
        <v>10699000</v>
      </c>
      <c r="GI75" s="387" t="n">
        <v>10686000</v>
      </c>
      <c r="GJ75" s="387" t="n">
        <v>10672000</v>
      </c>
      <c r="GK75" s="387" t="n">
        <v>10657000</v>
      </c>
      <c r="GL75" s="387" t="n">
        <v>10641000</v>
      </c>
      <c r="GM75" s="387" t="n">
        <v>10625000</v>
      </c>
      <c r="GN75" s="387" t="n">
        <v>10609000</v>
      </c>
      <c r="GO75" s="387" t="n">
        <v>10594000</v>
      </c>
      <c r="GP75" s="387" t="n">
        <v>10581000</v>
      </c>
      <c r="GQ75" s="387" t="n">
        <v>10569000</v>
      </c>
      <c r="GR75" s="387" t="n">
        <v>10559000</v>
      </c>
      <c r="GS75" s="387" t="n">
        <v>10550000</v>
      </c>
      <c r="GT75" s="387" t="n">
        <v>10542000</v>
      </c>
      <c r="GU75" s="387" t="n">
        <v>10536000</v>
      </c>
      <c r="GV75" s="387" t="n">
        <v>10531000</v>
      </c>
      <c r="GW75" s="387" t="n">
        <v>10526000</v>
      </c>
      <c r="GX75" s="387" t="n">
        <v>10522000</v>
      </c>
      <c r="GY75" s="387" t="n">
        <v>10518000</v>
      </c>
      <c r="GZ75" s="387" t="n">
        <v>10514000</v>
      </c>
      <c r="HA75" s="387" t="n">
        <v>10510000</v>
      </c>
      <c r="HB75" s="387" t="n">
        <v>10506000</v>
      </c>
      <c r="HC75" s="387" t="n">
        <v>10499000</v>
      </c>
      <c r="HG75" s="387" t="n">
        <v>0.0019204841228202</v>
      </c>
      <c r="HH75" s="387" t="n">
        <v>0.00265642674639821</v>
      </c>
      <c r="HI75" s="387" t="n">
        <v>0.00334427272900939</v>
      </c>
      <c r="HJ75" s="387" t="n">
        <v>0.00373537326231599</v>
      </c>
      <c r="HK75" s="387" t="n">
        <v>0.00171282456722111</v>
      </c>
      <c r="HL75" s="387" t="n">
        <v>0.00130902312230319</v>
      </c>
      <c r="HM75" s="387" t="n">
        <v>0.00102731736842543</v>
      </c>
      <c r="HN75" s="387" t="n">
        <v>0.000653198338113725</v>
      </c>
      <c r="HO75" s="387" t="n">
        <v>0.000279811589280143</v>
      </c>
      <c r="HP75" s="387" t="n">
        <v>9.32531329453923E-005</v>
      </c>
      <c r="HQ75" s="387" t="n">
        <v>-0.000186514967936091</v>
      </c>
      <c r="HR75" s="387" t="n">
        <v>-0.000466439669253305</v>
      </c>
      <c r="HS75" s="387" t="n">
        <v>-0.000746756326407194</v>
      </c>
      <c r="HT75" s="387" t="n">
        <v>-0.00093423028010875</v>
      </c>
      <c r="HU75" s="387" t="n">
        <v>-0.00121580564882606</v>
      </c>
      <c r="HV75" s="387" t="n">
        <v>-0.00131098437123001</v>
      </c>
      <c r="HW75" s="387" t="n">
        <v>-0.00140653597190976</v>
      </c>
      <c r="HX75" s="387" t="n">
        <v>-0.00150248873978853</v>
      </c>
      <c r="HY75" s="387" t="n">
        <v>-0.00150474964175373</v>
      </c>
      <c r="HZ75" s="387" t="n">
        <v>-0.0015070172958076</v>
      </c>
      <c r="IA75" s="387" t="n">
        <v>-0.00141489435918629</v>
      </c>
      <c r="IB75" s="387" t="n">
        <v>-0.00122786324936897</v>
      </c>
      <c r="IC75" s="387" t="n">
        <v>-0.00113475194666535</v>
      </c>
      <c r="ID75" s="387" t="n">
        <v>-0.000946611224208027</v>
      </c>
      <c r="IE75" s="387" t="n">
        <v>-0.0008527169120498</v>
      </c>
      <c r="IF75" s="387" t="n">
        <v>-0.00075858150376007</v>
      </c>
      <c r="IG75" s="387" t="n">
        <v>-0.000569313997402787</v>
      </c>
      <c r="IH75" s="387" t="n">
        <v>-0.00047467605327256</v>
      </c>
      <c r="II75" s="387" t="n">
        <v>-0.000474901462439448</v>
      </c>
      <c r="IJ75" s="387" t="n">
        <v>-0.000380083627533168</v>
      </c>
      <c r="IK75" s="387" t="n">
        <v>-0.000380228128051385</v>
      </c>
      <c r="IL75" s="387" t="n">
        <v>-0.000380372774088755</v>
      </c>
      <c r="IM75" s="387" t="n">
        <v>-0.000380517507437617</v>
      </c>
      <c r="IN75" s="387" t="n">
        <v>-0.0003806623572018</v>
      </c>
      <c r="IO75" s="387" t="n">
        <v>-0.000666507985442877</v>
      </c>
      <c r="IP75" s="0" t="s">
        <v>889</v>
      </c>
      <c r="IU75" s="0" t="s">
        <v>889</v>
      </c>
      <c r="IV75" s="387" t="n">
        <v>0.491348775962397</v>
      </c>
      <c r="IW75" s="387" t="n">
        <v>0.491487322377489</v>
      </c>
      <c r="IX75" s="387" t="n">
        <v>0.49168304352435</v>
      </c>
      <c r="IY75" s="387" t="n">
        <v>0.491914110672185</v>
      </c>
      <c r="IZ75" s="387" t="n">
        <v>0.492143621798911</v>
      </c>
      <c r="JA75" s="387" t="n">
        <v>0.492345771054616</v>
      </c>
      <c r="JB75" s="387" t="n">
        <v>0.492518242951478</v>
      </c>
      <c r="JC75" s="387" t="n">
        <v>0.492673409965854</v>
      </c>
      <c r="JD75" s="387" t="n">
        <v>0.492815298279677</v>
      </c>
      <c r="JE75" s="387" t="n">
        <v>0.492950217198263</v>
      </c>
      <c r="JF75" s="387" t="n">
        <v>0.493083662058564</v>
      </c>
      <c r="JG75" s="387" t="n">
        <v>0.49321548416432</v>
      </c>
      <c r="JH75" s="387" t="n">
        <v>0.493346128031441</v>
      </c>
      <c r="JI75" s="387" t="n">
        <v>0.493477967407687</v>
      </c>
      <c r="JJ75" s="387" t="n">
        <v>0.49361508468622</v>
      </c>
      <c r="JK75" s="387" t="n">
        <v>0.493759510387786</v>
      </c>
      <c r="JL75" s="387" t="n">
        <v>0.493912938024522</v>
      </c>
      <c r="JM75" s="387" t="n">
        <v>0.494075319588715</v>
      </c>
      <c r="JN75" s="387" t="n">
        <v>0.494248734699234</v>
      </c>
      <c r="JO75" s="387" t="n">
        <v>0.494433638354129</v>
      </c>
      <c r="JP75" s="387" t="n">
        <v>0.49463023291974</v>
      </c>
      <c r="JQ75" s="387" t="n">
        <v>0.494838620479835</v>
      </c>
      <c r="JR75" s="387" t="n">
        <v>0.495058879756399</v>
      </c>
      <c r="JS75" s="387" t="n">
        <v>0.495287847599059</v>
      </c>
      <c r="JT75" s="387" t="n">
        <v>0.49552285389685</v>
      </c>
      <c r="JU75" s="387" t="n">
        <v>0.495761627173772</v>
      </c>
      <c r="JV75" s="387" t="n">
        <v>0.496002713218461</v>
      </c>
      <c r="JW75" s="387" t="n">
        <v>0.496244601703352</v>
      </c>
      <c r="JX75" s="387" t="n">
        <v>0.496483401756331</v>
      </c>
      <c r="JY75" s="387" t="n">
        <v>0.496714901633123</v>
      </c>
      <c r="JZ75" s="387" t="n">
        <v>0.496935645048655</v>
      </c>
      <c r="KA75" s="387" t="n">
        <v>0.497143952205644</v>
      </c>
      <c r="KB75" s="387" t="n">
        <v>0.497339890362405</v>
      </c>
      <c r="KC75" s="387" t="n">
        <v>0.497522315638321</v>
      </c>
      <c r="KD75" s="387" t="n">
        <v>0.497689895831616</v>
      </c>
      <c r="KE75" s="387" t="n">
        <v>0.497843553561252</v>
      </c>
      <c r="KH75" s="0" t="s">
        <v>889</v>
      </c>
      <c r="KI75" s="387" t="n">
        <v>0.668908357620239</v>
      </c>
      <c r="KJ75" s="387" t="n">
        <v>0.662722527980804</v>
      </c>
      <c r="KK75" s="387" t="n">
        <v>0.656179189682007</v>
      </c>
      <c r="KL75" s="387" t="n">
        <v>0.649925172328949</v>
      </c>
      <c r="KM75" s="387" t="n">
        <v>0.644763052463532</v>
      </c>
      <c r="KN75" s="387" t="n">
        <v>0.640999257564545</v>
      </c>
      <c r="KO75" s="387" t="n">
        <v>0.637544393539429</v>
      </c>
      <c r="KP75" s="387" t="n">
        <v>0.635769605636597</v>
      </c>
      <c r="KQ75" s="387" t="n">
        <v>0.635167896747589</v>
      </c>
      <c r="KR75" s="387" t="n">
        <v>0.634710431098938</v>
      </c>
      <c r="KS75" s="387" t="n">
        <v>0.633998513221741</v>
      </c>
      <c r="KT75" s="387" t="n">
        <v>0.633370637893677</v>
      </c>
      <c r="KU75" s="387" t="n">
        <v>0.632453083992004</v>
      </c>
      <c r="KV75" s="387" t="n">
        <v>0.631431519985199</v>
      </c>
      <c r="KW75" s="387" t="n">
        <v>0.630619704723358</v>
      </c>
      <c r="KX75" s="387" t="n">
        <v>0.630170345306397</v>
      </c>
      <c r="KY75" s="387" t="n">
        <v>0.629872560501099</v>
      </c>
      <c r="KZ75" s="387" t="n">
        <v>0.629914581775665</v>
      </c>
      <c r="LA75" s="387" t="n">
        <v>0.629921972751617</v>
      </c>
      <c r="LB75" s="387" t="n">
        <v>0.629270613193512</v>
      </c>
      <c r="LC75" s="387" t="n">
        <v>0.627580344676971</v>
      </c>
      <c r="LD75" s="387" t="n">
        <v>0.624976396560669</v>
      </c>
      <c r="LE75" s="387" t="n">
        <v>0.621585845947266</v>
      </c>
      <c r="LF75" s="387" t="n">
        <v>0.617560803890228</v>
      </c>
      <c r="LG75" s="387" t="n">
        <v>0.61284214258194</v>
      </c>
      <c r="LH75" s="387" t="n">
        <v>0.607772529125214</v>
      </c>
      <c r="LI75" s="387" t="n">
        <v>0.602067947387695</v>
      </c>
      <c r="LJ75" s="387" t="n">
        <v>0.595861792564392</v>
      </c>
      <c r="LK75" s="387" t="n">
        <v>0.589782536029816</v>
      </c>
      <c r="LL75" s="387" t="n">
        <v>0.584172546863556</v>
      </c>
      <c r="LM75" s="387" t="n">
        <v>0.579167485237122</v>
      </c>
      <c r="LN75" s="387" t="n">
        <v>0.574824094772339</v>
      </c>
      <c r="LO75" s="387" t="n">
        <v>0.571523666381836</v>
      </c>
      <c r="LP75" s="387" t="n">
        <v>0.568791627883911</v>
      </c>
      <c r="LQ75" s="387" t="n">
        <v>0.566152691841126</v>
      </c>
      <c r="LR75" s="387" t="n">
        <v>0.563482224941254</v>
      </c>
      <c r="LT75" s="0" t="s">
        <v>889</v>
      </c>
      <c r="LU75" s="387" t="n">
        <v>0.600144863128662</v>
      </c>
      <c r="LV75" s="387" t="n">
        <v>0.595504462718964</v>
      </c>
      <c r="LW75" s="387" t="n">
        <v>0.590929329395294</v>
      </c>
      <c r="LX75" s="387" t="n">
        <v>0.586761236190796</v>
      </c>
      <c r="LY75" s="387" t="n">
        <v>0.583389759063721</v>
      </c>
      <c r="LZ75" s="387" t="n">
        <v>0.580931901931763</v>
      </c>
      <c r="MA75" s="387" t="n">
        <v>0.578396558761597</v>
      </c>
      <c r="MB75" s="387" t="n">
        <v>0.577055931091309</v>
      </c>
      <c r="MC75" s="387" t="n">
        <v>0.576492547988892</v>
      </c>
      <c r="MD75" s="387" t="n">
        <v>0.57595819234848</v>
      </c>
      <c r="ME75" s="387" t="n">
        <v>0.575158536434174</v>
      </c>
      <c r="MF75" s="387" t="n">
        <v>0.574612975120544</v>
      </c>
      <c r="MG75" s="387" t="n">
        <v>0.573761284351349</v>
      </c>
      <c r="MH75" s="387" t="n">
        <v>0.572695851325989</v>
      </c>
      <c r="MI75" s="387" t="n">
        <v>0.571081399917603</v>
      </c>
      <c r="MJ75" s="387" t="n">
        <v>0.569062352180481</v>
      </c>
      <c r="MK75" s="387" t="n">
        <v>0.566435515880585</v>
      </c>
      <c r="ML75" s="387" t="n">
        <v>0.563385546207428</v>
      </c>
      <c r="MM75" s="387" t="n">
        <v>0.55981582403183</v>
      </c>
      <c r="MN75" s="387" t="n">
        <v>0.555764734745026</v>
      </c>
      <c r="MO75" s="387" t="n">
        <v>0.551135838031769</v>
      </c>
      <c r="MP75" s="387" t="n">
        <v>0.546158194541931</v>
      </c>
      <c r="MQ75" s="387" t="n">
        <v>0.540591597557068</v>
      </c>
      <c r="MR75" s="387" t="n">
        <v>0.535055339336395</v>
      </c>
      <c r="MS75" s="387" t="n">
        <v>0.529690325260162</v>
      </c>
      <c r="MT75" s="387" t="n">
        <v>0.525118470191956</v>
      </c>
      <c r="MU75" s="387" t="n">
        <v>0.52124834060669</v>
      </c>
      <c r="MV75" s="387" t="n">
        <v>0.518033385276794</v>
      </c>
      <c r="MW75" s="387" t="n">
        <v>0.515430629253388</v>
      </c>
      <c r="MX75" s="387" t="n">
        <v>0.513110399246216</v>
      </c>
      <c r="MY75" s="387" t="n">
        <v>0.510264217853546</v>
      </c>
      <c r="MZ75" s="387" t="n">
        <v>0.50741583108902</v>
      </c>
      <c r="NA75" s="387" t="n">
        <v>0.504755556583405</v>
      </c>
      <c r="NB75" s="387" t="n">
        <v>0.501998126506805</v>
      </c>
      <c r="NC75" s="387" t="n">
        <v>0.499333709478378</v>
      </c>
      <c r="ND75" s="387" t="n">
        <v>0.496999710798264</v>
      </c>
      <c r="NG75" s="0" t="s">
        <v>889</v>
      </c>
      <c r="NH75" s="387" t="n">
        <v>0.6259406208992</v>
      </c>
      <c r="NI75" s="387" t="n">
        <v>0.620535790920258</v>
      </c>
      <c r="NJ75" s="387" t="n">
        <v>0.613922774791718</v>
      </c>
      <c r="NK75" s="387" t="n">
        <v>0.606908321380615</v>
      </c>
      <c r="NL75" s="387" t="n">
        <v>0.600581526756287</v>
      </c>
      <c r="NM75" s="387" t="n">
        <v>0.595527708530426</v>
      </c>
      <c r="NN75" s="387" t="n">
        <v>0.590263485908508</v>
      </c>
      <c r="NO75" s="387" t="n">
        <v>0.586390376091003</v>
      </c>
      <c r="NP75" s="387" t="n">
        <v>0.583768665790558</v>
      </c>
      <c r="NQ75" s="387" t="n">
        <v>0.581740200519562</v>
      </c>
      <c r="NR75" s="387" t="n">
        <v>0.580007433891296</v>
      </c>
      <c r="NS75" s="387" t="n">
        <v>0.578809916973114</v>
      </c>
      <c r="NT75" s="387" t="n">
        <v>0.578146874904633</v>
      </c>
      <c r="NU75" s="387" t="n">
        <v>0.577831745147705</v>
      </c>
      <c r="NV75" s="387" t="n">
        <v>0.577717542648315</v>
      </c>
      <c r="NW75" s="387" t="n">
        <v>0.577671706676483</v>
      </c>
      <c r="NX75" s="387" t="n">
        <v>0.57730507850647</v>
      </c>
      <c r="NY75" s="387" t="n">
        <v>0.57689779996872</v>
      </c>
      <c r="NZ75" s="387" t="n">
        <v>0.576449573040009</v>
      </c>
      <c r="OA75" s="387" t="n">
        <v>0.575529396533966</v>
      </c>
      <c r="OB75" s="387" t="n">
        <v>0.5739466547966</v>
      </c>
      <c r="OC75" s="387" t="n">
        <v>0.571644306182861</v>
      </c>
      <c r="OD75" s="387" t="n">
        <v>0.568660795688629</v>
      </c>
      <c r="OE75" s="387" t="n">
        <v>0.565332591533661</v>
      </c>
      <c r="OF75" s="387" t="n">
        <v>0.561511516571045</v>
      </c>
      <c r="OG75" s="387" t="n">
        <v>0.557156383991242</v>
      </c>
      <c r="OH75" s="387" t="n">
        <v>0.552077412605286</v>
      </c>
      <c r="OI75" s="387" t="n">
        <v>0.546412289142609</v>
      </c>
      <c r="OJ75" s="387" t="n">
        <v>0.540879309177399</v>
      </c>
      <c r="OK75" s="387" t="n">
        <v>0.535816073417664</v>
      </c>
      <c r="OL75" s="387" t="n">
        <v>0.531267821788788</v>
      </c>
      <c r="OM75" s="387" t="n">
        <v>0.527191460132599</v>
      </c>
      <c r="ON75" s="387" t="n">
        <v>0.524063169956207</v>
      </c>
      <c r="OO75" s="387" t="n">
        <v>0.521503329277039</v>
      </c>
      <c r="OP75" s="387" t="n">
        <v>0.519036769866943</v>
      </c>
      <c r="OQ75" s="387" t="n">
        <v>0.516334891319275</v>
      </c>
      <c r="OT75" s="387" t="n">
        <v>0.707809982299805</v>
      </c>
      <c r="OU75" s="387" t="n">
        <v>0.705899963378906</v>
      </c>
      <c r="OV75" s="387" t="n">
        <v>0.70265998840332</v>
      </c>
      <c r="OW75" s="387" t="n">
        <v>0.699980010986328</v>
      </c>
      <c r="OX75" s="387" t="n">
        <v>0.704700012207031</v>
      </c>
      <c r="OY75" s="387" t="n">
        <v>0.703600006103516</v>
      </c>
      <c r="OZ75" s="387" t="n">
        <v>0.699229965209961</v>
      </c>
      <c r="PA75" s="387" t="n">
        <v>0.696949996948242</v>
      </c>
      <c r="PB75" s="387" t="n">
        <v>0.700449981689453</v>
      </c>
      <c r="PC75" s="387" t="n">
        <v>0.701190032958984</v>
      </c>
      <c r="PD75" s="387" t="n">
        <v>0.704509963989258</v>
      </c>
      <c r="PE75" s="387" t="n">
        <v>0.714830017089844</v>
      </c>
      <c r="PF75" s="387" t="n">
        <v>0.72802001953125</v>
      </c>
      <c r="PG75" s="387" t="n">
        <v>0.735309982299805</v>
      </c>
      <c r="PH75" s="387" t="n">
        <v>0.741309967041016</v>
      </c>
      <c r="PI75" s="387" t="n">
        <v>0.751890029907227</v>
      </c>
      <c r="PJ75" s="387" t="n">
        <v>0.761050033569336</v>
      </c>
      <c r="PK75" s="387" t="n">
        <v>0.767880020141602</v>
      </c>
      <c r="PL75" s="387" t="n">
        <v>0.76927001953125</v>
      </c>
      <c r="PQ75" s="387" t="n">
        <v>0.00180854147765785</v>
      </c>
      <c r="PZ75" s="387" t="n">
        <v>0.249</v>
      </c>
      <c r="QA75" s="387" t="n">
        <v>2017</v>
      </c>
      <c r="QB75" s="0" t="s">
        <v>248</v>
      </c>
      <c r="QD75" s="387" t="n">
        <v>0</v>
      </c>
      <c r="QE75" s="387" t="n">
        <v>2017</v>
      </c>
      <c r="QF75" s="0" t="s">
        <v>248</v>
      </c>
      <c r="QH75" s="387" t="n">
        <v>0.001</v>
      </c>
      <c r="QI75" s="387" t="n">
        <v>2017</v>
      </c>
      <c r="QJ75" s="0" t="s">
        <v>248</v>
      </c>
      <c r="QL75" s="387" t="n">
        <v>0.004</v>
      </c>
      <c r="QM75" s="387" t="n">
        <v>2017</v>
      </c>
      <c r="QN75" s="0" t="s">
        <v>248</v>
      </c>
      <c r="QP75" s="387" t="n">
        <v>0.101</v>
      </c>
      <c r="QQ75" s="387" t="n">
        <v>2018</v>
      </c>
      <c r="QR75" s="0" t="s">
        <v>248</v>
      </c>
      <c r="QT75" s="0" t="s">
        <v>104</v>
      </c>
      <c r="QU75" s="387" t="n">
        <v>0.268725156784058</v>
      </c>
      <c r="QV75" s="387" t="n">
        <v>0.267060041427612</v>
      </c>
      <c r="QW75" s="387" t="n">
        <v>0.262072294950485</v>
      </c>
      <c r="QX75" s="387" t="n">
        <v>0.262205958366394</v>
      </c>
      <c r="QY75" s="387" t="n">
        <v>0.265628278255463</v>
      </c>
      <c r="RB75" s="387" t="n">
        <v>0.277001321315765</v>
      </c>
      <c r="RC75" s="387" t="n">
        <v>0.269180655479431</v>
      </c>
      <c r="RD75" s="387" t="n">
        <v>0.259742379188538</v>
      </c>
      <c r="RE75" s="387" t="n">
        <v>0.257839679718018</v>
      </c>
      <c r="RF75" s="387" t="n">
        <v>0.262132734060288</v>
      </c>
      <c r="RG75" s="0" t="s">
        <v>248</v>
      </c>
      <c r="RJ75" s="387" t="n">
        <v>0.0278149899095297</v>
      </c>
      <c r="RK75" s="387" t="n">
        <v>0.025743942707777</v>
      </c>
      <c r="RL75" s="387" t="n">
        <v>0.0224816016852856</v>
      </c>
      <c r="RM75" s="387" t="n">
        <v>0.0341608338057995</v>
      </c>
      <c r="RN75" s="387" t="n">
        <v>0.0241947323083878</v>
      </c>
      <c r="RO75" s="0" t="s">
        <v>104</v>
      </c>
      <c r="RR75" s="387" t="n">
        <v>0.0283658113330603</v>
      </c>
      <c r="RS75" s="387" t="n">
        <v>0.0266869142651558</v>
      </c>
      <c r="RT75" s="387" t="n">
        <v>0.0237873010337353</v>
      </c>
      <c r="RU75" s="387" t="n">
        <v>0.0364672876894474</v>
      </c>
      <c r="RV75" s="387" t="n">
        <v>0.0230845808982849</v>
      </c>
      <c r="RW75" s="0" t="s">
        <v>248</v>
      </c>
      <c r="SA75" s="387" t="n">
        <v>0.0260563939809799</v>
      </c>
      <c r="SB75" s="387" t="n">
        <v>0.0228343326598406</v>
      </c>
      <c r="SC75" s="387" t="n">
        <v>0.0205089915543795</v>
      </c>
      <c r="SD75" s="387" t="n">
        <v>0.0317685678601265</v>
      </c>
      <c r="SE75" s="387" t="n">
        <v>0.0221205279231071</v>
      </c>
      <c r="SF75" s="0" t="s">
        <v>104</v>
      </c>
      <c r="SJ75" s="387" t="n">
        <v>0.026524156332016</v>
      </c>
      <c r="SK75" s="387" t="n">
        <v>0.0236665587872267</v>
      </c>
      <c r="SL75" s="387" t="n">
        <v>0.0216485746204853</v>
      </c>
      <c r="SM75" s="387" t="n">
        <v>0.0337428003549576</v>
      </c>
      <c r="SN75" s="387" t="n">
        <v>0.0193492081016302</v>
      </c>
      <c r="SO75" s="0" t="s">
        <v>248</v>
      </c>
      <c r="SQ75" s="387" t="n">
        <v>21940</v>
      </c>
      <c r="SR75" s="0" t="s">
        <v>248</v>
      </c>
      <c r="ST75" s="387" t="n">
        <v>19757.326171875</v>
      </c>
      <c r="SU75" s="0" t="s">
        <v>104</v>
      </c>
      <c r="SW75" s="387" t="n">
        <v>24265.9892032481</v>
      </c>
      <c r="SX75" s="0" t="s">
        <v>248</v>
      </c>
      <c r="TA75" s="387" t="n">
        <v>0.247341886162758</v>
      </c>
      <c r="TB75" s="387" t="n">
        <v>0.254436135292053</v>
      </c>
      <c r="TC75" s="387" t="n">
        <v>0.256784975528717</v>
      </c>
      <c r="TD75" s="387" t="n">
        <v>0.266955316066742</v>
      </c>
      <c r="TE75" s="387" t="n">
        <v>0.266066521406174</v>
      </c>
      <c r="TF75" s="0" t="s">
        <v>104</v>
      </c>
      <c r="TJ75" s="387" t="n">
        <v>0.256451696157455</v>
      </c>
      <c r="TK75" s="387" t="n">
        <v>0.257691562175751</v>
      </c>
      <c r="TL75" s="387" t="n">
        <v>0.256027370691299</v>
      </c>
      <c r="TM75" s="387" t="n">
        <v>0.265447616577148</v>
      </c>
      <c r="TN75" s="387" t="n">
        <v>0.259432733058929</v>
      </c>
      <c r="TO75" s="0" t="s">
        <v>248</v>
      </c>
      <c r="TP75" s="386"/>
      <c r="TQ75" s="386"/>
    </row>
    <row r="76" customFormat="false" ht="15.75" hidden="false" customHeight="false" outlineLevel="0" collapsed="false">
      <c r="A76" s="0" t="s">
        <v>895</v>
      </c>
      <c r="B76" s="18" t="s">
        <v>997</v>
      </c>
      <c r="C76" s="0" t="s">
        <v>998</v>
      </c>
      <c r="D76" s="387" t="n">
        <v>0.0369958691298962</v>
      </c>
      <c r="E76" s="0" t="s">
        <v>102</v>
      </c>
      <c r="F76" s="387" t="n">
        <v>0.0397526472806931</v>
      </c>
      <c r="G76" s="0" t="s">
        <v>316</v>
      </c>
      <c r="H76" s="387" t="n">
        <v>0.0355239622294903</v>
      </c>
      <c r="I76" s="0" t="s">
        <v>317</v>
      </c>
      <c r="J76" s="0" t="s">
        <v>102</v>
      </c>
      <c r="K76" s="387" t="n">
        <v>0.503686130046845</v>
      </c>
      <c r="L76" s="387" t="n">
        <v>0.753770887851715</v>
      </c>
      <c r="M76" s="0" t="s">
        <v>102</v>
      </c>
      <c r="N76" s="387" t="n">
        <v>0.503686130046845</v>
      </c>
      <c r="O76" s="0" t="s">
        <v>102</v>
      </c>
      <c r="P76" s="387"/>
      <c r="Q76" s="0" t="s">
        <v>885</v>
      </c>
      <c r="R76" s="387" t="n">
        <v>0.498038768768311</v>
      </c>
      <c r="S76" s="0" t="s">
        <v>102</v>
      </c>
      <c r="U76" s="0" t="s">
        <v>316</v>
      </c>
      <c r="V76" s="387" t="n">
        <v>0.477792412042618</v>
      </c>
      <c r="W76" s="387" t="n">
        <v>0.740954458713532</v>
      </c>
      <c r="X76" s="0" t="s">
        <v>316</v>
      </c>
      <c r="Y76" s="387" t="n">
        <v>0.477792412042618</v>
      </c>
      <c r="Z76" s="0" t="s">
        <v>316</v>
      </c>
      <c r="AA76" s="387"/>
      <c r="AB76" s="0" t="s">
        <v>885</v>
      </c>
      <c r="AC76" s="387" t="n">
        <v>0.485165178775787</v>
      </c>
      <c r="AD76" s="0" t="s">
        <v>316</v>
      </c>
      <c r="AF76" s="0" t="s">
        <v>317</v>
      </c>
      <c r="AG76" s="387" t="n">
        <v>0.331918984651566</v>
      </c>
      <c r="AH76" s="387" t="n">
        <v>0.578030407428742</v>
      </c>
      <c r="AI76" s="0" t="s">
        <v>317</v>
      </c>
      <c r="AJ76" s="387" t="n">
        <v>0.331918984651566</v>
      </c>
      <c r="AK76" s="0" t="s">
        <v>317</v>
      </c>
      <c r="AL76" s="387"/>
      <c r="AM76" s="0" t="s">
        <v>885</v>
      </c>
      <c r="AN76" s="387" t="n">
        <v>0.313804179430008</v>
      </c>
      <c r="AO76" s="0" t="s">
        <v>317</v>
      </c>
      <c r="AP76" s="0"/>
      <c r="AQ76" s="0" t="s">
        <v>102</v>
      </c>
      <c r="AR76" s="387" t="n">
        <v>1.32182121276855</v>
      </c>
      <c r="AS76" s="0" t="s">
        <v>318</v>
      </c>
      <c r="AT76" s="387" t="n">
        <v>2.51056671142578</v>
      </c>
      <c r="AU76" s="0" t="s">
        <v>317</v>
      </c>
      <c r="AV76" s="387" t="n">
        <v>2.43589735031128</v>
      </c>
      <c r="AW76" s="0"/>
      <c r="AX76" s="387" t="n">
        <v>1.64296770095825</v>
      </c>
      <c r="AY76" s="0" t="s">
        <v>104</v>
      </c>
      <c r="AZ76" s="0"/>
      <c r="BA76" s="0" t="s">
        <v>102</v>
      </c>
      <c r="BB76" s="387" t="n">
        <v>0.0118122035637498</v>
      </c>
      <c r="BC76" s="387" t="n">
        <v>0.0103182215243578</v>
      </c>
      <c r="BD76" s="387" t="n">
        <v>0.00793271325528622</v>
      </c>
      <c r="BE76" s="387" t="n">
        <v>0.00681533757597208</v>
      </c>
      <c r="BF76" s="387" t="n">
        <v>0.0068153110332787</v>
      </c>
      <c r="BH76" s="0" t="s">
        <v>318</v>
      </c>
      <c r="BI76" s="387" t="n">
        <v>0.00911659933626652</v>
      </c>
      <c r="BJ76" s="387" t="n">
        <v>0.00843227095901966</v>
      </c>
      <c r="BK76" s="387" t="n">
        <v>0.00874200277030468</v>
      </c>
      <c r="BL76" s="387" t="n">
        <v>0.0105103803798556</v>
      </c>
      <c r="BM76" s="387" t="n">
        <v>0.011394614353776</v>
      </c>
      <c r="BO76" s="0" t="s">
        <v>317</v>
      </c>
      <c r="BP76" s="387" t="n">
        <v>0.00915034487843514</v>
      </c>
      <c r="BQ76" s="387" t="n">
        <v>0.00903672631829977</v>
      </c>
      <c r="BR76" s="387" t="n">
        <v>0.0100682750344276</v>
      </c>
      <c r="BS76" s="387" t="n">
        <v>0.0113945528864861</v>
      </c>
      <c r="BT76" s="387" t="n">
        <v>0.0113945035263896</v>
      </c>
      <c r="BV76" s="387" t="n">
        <v>2.15445995330811</v>
      </c>
      <c r="BW76" s="387" t="n">
        <v>2.57123494148254</v>
      </c>
      <c r="BX76" s="387" t="n">
        <v>2.86275792121887</v>
      </c>
      <c r="BY76" s="387" t="n">
        <v>3.12296795845032</v>
      </c>
      <c r="BZ76" s="387" t="n">
        <v>3.51514601707459</v>
      </c>
      <c r="CA76" s="0" t="s">
        <v>316</v>
      </c>
      <c r="CC76" s="387" t="n">
        <v>2.4045250415802</v>
      </c>
      <c r="CD76" s="387" t="n">
        <v>2.75867390632629</v>
      </c>
      <c r="CE76" s="387" t="n">
        <v>3.01888394355774</v>
      </c>
      <c r="CF76" s="387" t="n">
        <v>3.3450779914856</v>
      </c>
      <c r="CG76" s="387" t="n">
        <v>3.77024793624878</v>
      </c>
      <c r="CH76" s="0" t="s">
        <v>317</v>
      </c>
      <c r="CK76" s="387" t="n">
        <v>5.19999980926514</v>
      </c>
      <c r="CL76" s="0" t="s">
        <v>887</v>
      </c>
      <c r="CO76" s="0" t="s">
        <v>102</v>
      </c>
      <c r="CP76" s="387" t="n">
        <v>0.00263511436060071</v>
      </c>
      <c r="CQ76" s="387" t="n">
        <v>0.00672681303694844</v>
      </c>
      <c r="CR76" s="387" t="n">
        <v>0.00566198723390698</v>
      </c>
      <c r="CS76" s="387" t="n">
        <v>0.0132791455835104</v>
      </c>
      <c r="CT76" s="387" t="n">
        <v>0.0148487547412515</v>
      </c>
      <c r="CV76" s="0" t="s">
        <v>318</v>
      </c>
      <c r="CW76" s="387" t="n">
        <v>0.00917641073465347</v>
      </c>
      <c r="CX76" s="387" t="n">
        <v>0.00542442314326763</v>
      </c>
      <c r="CY76" s="387" t="n">
        <v>0.0160713698714972</v>
      </c>
      <c r="CZ76" s="387" t="n">
        <v>0.0197337493300438</v>
      </c>
      <c r="DA76" s="387" t="n">
        <v>0.0445856340229511</v>
      </c>
      <c r="DC76" s="0" t="s">
        <v>317</v>
      </c>
      <c r="DD76" s="387" t="n">
        <v>0.00351675925776362</v>
      </c>
      <c r="DE76" s="387" t="n">
        <v>0.0098809702321887</v>
      </c>
      <c r="DF76" s="387" t="n">
        <v>0.0151037909090519</v>
      </c>
      <c r="DG76" s="387" t="n">
        <v>0.025604585185647</v>
      </c>
      <c r="DH76" s="387" t="n">
        <v>0.0118355760350823</v>
      </c>
      <c r="DL76" s="387" t="n">
        <v>0.578559989929199</v>
      </c>
      <c r="DM76" s="0" t="s">
        <v>888</v>
      </c>
      <c r="DP76" s="387" t="n">
        <v>0.663850021362305</v>
      </c>
      <c r="DQ76" s="0" t="s">
        <v>888</v>
      </c>
      <c r="DT76" s="387" t="n">
        <v>0.491570014953613</v>
      </c>
      <c r="DU76" s="0" t="s">
        <v>888</v>
      </c>
      <c r="DW76" s="387" t="n">
        <v>0.0084232222288847</v>
      </c>
      <c r="DX76" s="387" t="n">
        <v>0.00801162887364626</v>
      </c>
      <c r="DY76" s="387" t="n">
        <v>0.00125088635832071</v>
      </c>
      <c r="DZ76" s="387" t="n">
        <v>-0.0186608526855707</v>
      </c>
      <c r="EA76" s="387" t="n">
        <v>-0.0266980286687613</v>
      </c>
      <c r="EB76" s="0" t="s">
        <v>104</v>
      </c>
      <c r="ED76" s="387" t="n">
        <v>0.0103071052581072</v>
      </c>
      <c r="EE76" s="387" t="n">
        <v>0.0103071052581072</v>
      </c>
      <c r="EF76" s="387" t="n">
        <v>0.00407060608267784</v>
      </c>
      <c r="EG76" s="387" t="n">
        <v>-0.0172945857048035</v>
      </c>
      <c r="EH76" s="387"/>
      <c r="EI76" s="0" t="s">
        <v>248</v>
      </c>
      <c r="EK76" s="387" t="n">
        <v>0.327681511640549</v>
      </c>
      <c r="EL76" s="0" t="s">
        <v>248</v>
      </c>
      <c r="EO76" s="387" t="n">
        <v>0.0161210540682077</v>
      </c>
      <c r="EP76" s="387" t="n">
        <v>0.0154132843017578</v>
      </c>
      <c r="EQ76" s="387" t="n">
        <v>0.0133722200989723</v>
      </c>
      <c r="ER76" s="387" t="n">
        <v>0.0139327785000205</v>
      </c>
      <c r="ES76" s="387" t="n">
        <v>0.0172312036156654</v>
      </c>
      <c r="ET76" s="0" t="s">
        <v>248</v>
      </c>
      <c r="FE76" s="387" t="n">
        <v>16454668</v>
      </c>
      <c r="FF76" s="387" t="n">
        <v>16853026</v>
      </c>
      <c r="FG76" s="387" t="n">
        <v>17231539</v>
      </c>
      <c r="FH76" s="387" t="n">
        <v>17599610</v>
      </c>
      <c r="FI76" s="387" t="n">
        <v>17970494</v>
      </c>
      <c r="FJ76" s="387" t="n">
        <v>18354514</v>
      </c>
      <c r="FK76" s="387" t="n">
        <v>18754916</v>
      </c>
      <c r="FL76" s="387" t="n">
        <v>19171237</v>
      </c>
      <c r="FM76" s="387" t="n">
        <v>19605569</v>
      </c>
      <c r="FN76" s="387" t="n">
        <v>20059147</v>
      </c>
      <c r="FO76" s="387" t="n">
        <v>20532950</v>
      </c>
      <c r="FP76" s="387" t="n">
        <v>21028655</v>
      </c>
      <c r="FQ76" s="387" t="n">
        <v>21547188</v>
      </c>
      <c r="FR76" s="387" t="n">
        <v>22087505</v>
      </c>
      <c r="FS76" s="387" t="n">
        <v>22647683</v>
      </c>
      <c r="FT76" s="387" t="n">
        <v>23226143</v>
      </c>
      <c r="FU76" s="387" t="n">
        <v>23822714</v>
      </c>
      <c r="FV76" s="387" t="n">
        <v>24437469</v>
      </c>
      <c r="FW76" s="387" t="n">
        <v>25069229</v>
      </c>
      <c r="FX76" s="387" t="n">
        <v>25716544</v>
      </c>
      <c r="FY76" s="387" t="n">
        <v>26378000</v>
      </c>
      <c r="FZ76" s="387" t="n">
        <v>27054000</v>
      </c>
      <c r="GA76" s="387" t="n">
        <v>27742000</v>
      </c>
      <c r="GB76" s="387" t="n">
        <v>28444000</v>
      </c>
      <c r="GC76" s="387" t="n">
        <v>29160000</v>
      </c>
      <c r="GD76" s="387" t="n">
        <v>29888000</v>
      </c>
      <c r="GE76" s="387" t="n">
        <v>30630000</v>
      </c>
      <c r="GF76" s="387" t="n">
        <v>31384000</v>
      </c>
      <c r="GG76" s="387" t="n">
        <v>32150000</v>
      </c>
      <c r="GH76" s="387" t="n">
        <v>32926000</v>
      </c>
      <c r="GI76" s="387" t="n">
        <v>33713000</v>
      </c>
      <c r="GJ76" s="387" t="n">
        <v>34508000</v>
      </c>
      <c r="GK76" s="387" t="n">
        <v>35313000</v>
      </c>
      <c r="GL76" s="387" t="n">
        <v>36127000</v>
      </c>
      <c r="GM76" s="387" t="n">
        <v>36950000</v>
      </c>
      <c r="GN76" s="387" t="n">
        <v>37783000</v>
      </c>
      <c r="GO76" s="387" t="n">
        <v>38625000</v>
      </c>
      <c r="GP76" s="387" t="n">
        <v>39476000</v>
      </c>
      <c r="GQ76" s="387" t="n">
        <v>40337000</v>
      </c>
      <c r="GR76" s="387" t="n">
        <v>41206000</v>
      </c>
      <c r="GS76" s="387" t="n">
        <v>42083000</v>
      </c>
      <c r="GT76" s="387" t="n">
        <v>42969000</v>
      </c>
      <c r="GU76" s="387" t="n">
        <v>43862000</v>
      </c>
      <c r="GV76" s="387" t="n">
        <v>44764000</v>
      </c>
      <c r="GW76" s="387" t="n">
        <v>45673000</v>
      </c>
      <c r="GX76" s="387" t="n">
        <v>46589000</v>
      </c>
      <c r="GY76" s="387" t="n">
        <v>47511000</v>
      </c>
      <c r="GZ76" s="387" t="n">
        <v>48441000</v>
      </c>
      <c r="HA76" s="387" t="n">
        <v>49376000</v>
      </c>
      <c r="HB76" s="387" t="n">
        <v>50317000</v>
      </c>
      <c r="HC76" s="387" t="n">
        <v>51264000</v>
      </c>
      <c r="HG76" s="387" t="n">
        <v>0.0253609977662563</v>
      </c>
      <c r="HH76" s="387" t="n">
        <v>0.0254780743271112</v>
      </c>
      <c r="HI76" s="387" t="n">
        <v>0.0255235880613327</v>
      </c>
      <c r="HJ76" s="387" t="n">
        <v>0.0254933629184961</v>
      </c>
      <c r="HK76" s="387" t="n">
        <v>0.0253958087414503</v>
      </c>
      <c r="HL76" s="387" t="n">
        <v>0.025304539129138</v>
      </c>
      <c r="HM76" s="387" t="n">
        <v>0.0251126419752836</v>
      </c>
      <c r="HN76" s="387" t="n">
        <v>0.0249897316098213</v>
      </c>
      <c r="HO76" s="387" t="n">
        <v>0.0248606652021408</v>
      </c>
      <c r="HP76" s="387" t="n">
        <v>0.0246591549366713</v>
      </c>
      <c r="HQ76" s="387" t="n">
        <v>0.0245228596031666</v>
      </c>
      <c r="HR76" s="387" t="n">
        <v>0.0243182871490717</v>
      </c>
      <c r="HS76" s="387" t="n">
        <v>0.024114241823554</v>
      </c>
      <c r="HT76" s="387" t="n">
        <v>0.0238501690328121</v>
      </c>
      <c r="HU76" s="387" t="n">
        <v>0.0236208997666836</v>
      </c>
      <c r="HV76" s="387" t="n">
        <v>0.0233076624572277</v>
      </c>
      <c r="HW76" s="387" t="n">
        <v>0.0230599865317345</v>
      </c>
      <c r="HX76" s="387" t="n">
        <v>0.0227893404662609</v>
      </c>
      <c r="HY76" s="387" t="n">
        <v>0.0225251391530037</v>
      </c>
      <c r="HZ76" s="387" t="n">
        <v>0.0222936179488897</v>
      </c>
      <c r="IA76" s="387" t="n">
        <v>0.0220404695719481</v>
      </c>
      <c r="IB76" s="387" t="n">
        <v>0.0217931568622589</v>
      </c>
      <c r="IC76" s="387" t="n">
        <v>0.0215762704610825</v>
      </c>
      <c r="ID76" s="387" t="n">
        <v>0.0213147141039372</v>
      </c>
      <c r="IE76" s="387" t="n">
        <v>0.0210599824786186</v>
      </c>
      <c r="IF76" s="387" t="n">
        <v>0.0208350662142038</v>
      </c>
      <c r="IG76" s="387" t="n">
        <v>0.0205694157630205</v>
      </c>
      <c r="IH76" s="387" t="n">
        <v>0.0203559026122093</v>
      </c>
      <c r="II76" s="387" t="n">
        <v>0.0201030690222979</v>
      </c>
      <c r="IJ76" s="387" t="n">
        <v>0.0198571477085352</v>
      </c>
      <c r="IK76" s="387" t="n">
        <v>0.0195968020707369</v>
      </c>
      <c r="IL76" s="387" t="n">
        <v>0.0193852987140417</v>
      </c>
      <c r="IM76" s="387" t="n">
        <v>0.0191179141402245</v>
      </c>
      <c r="IN76" s="387" t="n">
        <v>0.0188785158097744</v>
      </c>
      <c r="IO76" s="387" t="n">
        <v>0.0186457596719265</v>
      </c>
      <c r="IP76" s="0" t="s">
        <v>889</v>
      </c>
      <c r="IU76" s="0" t="s">
        <v>889</v>
      </c>
      <c r="IV76" s="387" t="n">
        <v>0.505779908058796</v>
      </c>
      <c r="IW76" s="387" t="n">
        <v>0.505443415669559</v>
      </c>
      <c r="IX76" s="387" t="n">
        <v>0.505120393985058</v>
      </c>
      <c r="IY76" s="387" t="n">
        <v>0.504808804228738</v>
      </c>
      <c r="IZ76" s="387" t="n">
        <v>0.504507952348515</v>
      </c>
      <c r="JA76" s="387" t="n">
        <v>0.504217201465979</v>
      </c>
      <c r="JB76" s="387" t="n">
        <v>0.503934130241824</v>
      </c>
      <c r="JC76" s="387" t="n">
        <v>0.503658943070368</v>
      </c>
      <c r="JD76" s="387" t="n">
        <v>0.503394610487633</v>
      </c>
      <c r="JE76" s="387" t="n">
        <v>0.503145475421855</v>
      </c>
      <c r="JF76" s="387" t="n">
        <v>0.502913928822005</v>
      </c>
      <c r="JG76" s="387" t="n">
        <v>0.502699842578832</v>
      </c>
      <c r="JH76" s="387" t="n">
        <v>0.502501373224538</v>
      </c>
      <c r="JI76" s="387" t="n">
        <v>0.502315335522406</v>
      </c>
      <c r="JJ76" s="387" t="n">
        <v>0.502138162690121</v>
      </c>
      <c r="JK76" s="387" t="n">
        <v>0.501967187109011</v>
      </c>
      <c r="JL76" s="387" t="n">
        <v>0.501801548877648</v>
      </c>
      <c r="JM76" s="387" t="n">
        <v>0.501641433789094</v>
      </c>
      <c r="JN76" s="387" t="n">
        <v>0.50148685505534</v>
      </c>
      <c r="JO76" s="387" t="n">
        <v>0.501337703141946</v>
      </c>
      <c r="JP76" s="387" t="n">
        <v>0.501193863060843</v>
      </c>
      <c r="JQ76" s="387" t="n">
        <v>0.501055104037139</v>
      </c>
      <c r="JR76" s="387" t="n">
        <v>0.500920840216446</v>
      </c>
      <c r="JS76" s="387" t="n">
        <v>0.500790930259777</v>
      </c>
      <c r="JT76" s="387" t="n">
        <v>0.500665225470202</v>
      </c>
      <c r="JU76" s="387" t="n">
        <v>0.50054379439337</v>
      </c>
      <c r="JV76" s="387" t="n">
        <v>0.500426264205238</v>
      </c>
      <c r="JW76" s="387" t="n">
        <v>0.500312557630627</v>
      </c>
      <c r="JX76" s="387" t="n">
        <v>0.500201938109918</v>
      </c>
      <c r="JY76" s="387" t="n">
        <v>0.500093754361209</v>
      </c>
      <c r="JZ76" s="387" t="n">
        <v>0.499987743766503</v>
      </c>
      <c r="KA76" s="387" t="n">
        <v>0.499883522490367</v>
      </c>
      <c r="KB76" s="387" t="n">
        <v>0.499781061785621</v>
      </c>
      <c r="KC76" s="387" t="n">
        <v>0.499680614050576</v>
      </c>
      <c r="KD76" s="387" t="n">
        <v>0.499582895767227</v>
      </c>
      <c r="KE76" s="387" t="n">
        <v>0.499487824418345</v>
      </c>
      <c r="KH76" s="0" t="s">
        <v>889</v>
      </c>
      <c r="KI76" s="387" t="n">
        <v>0.546386301517487</v>
      </c>
      <c r="KJ76" s="387" t="n">
        <v>0.547985017299652</v>
      </c>
      <c r="KK76" s="387" t="n">
        <v>0.549927055835724</v>
      </c>
      <c r="KL76" s="387" t="n">
        <v>0.552040815353394</v>
      </c>
      <c r="KM76" s="387" t="n">
        <v>0.554121792316437</v>
      </c>
      <c r="KN76" s="387" t="n">
        <v>0.556107342243195</v>
      </c>
      <c r="KO76" s="387" t="n">
        <v>0.557366728782654</v>
      </c>
      <c r="KP76" s="387" t="n">
        <v>0.558719635009766</v>
      </c>
      <c r="KQ76" s="387" t="n">
        <v>0.560188412666321</v>
      </c>
      <c r="KR76" s="387" t="n">
        <v>0.561796963214874</v>
      </c>
      <c r="KS76" s="387" t="n">
        <v>0.563671052455902</v>
      </c>
      <c r="KT76" s="387" t="n">
        <v>0.565164864063263</v>
      </c>
      <c r="KU76" s="387" t="n">
        <v>0.56694495677948</v>
      </c>
      <c r="KV76" s="387" t="n">
        <v>0.568926930427551</v>
      </c>
      <c r="KW76" s="387" t="n">
        <v>0.571159541606903</v>
      </c>
      <c r="KX76" s="387" t="n">
        <v>0.573636293411255</v>
      </c>
      <c r="KY76" s="387" t="n">
        <v>0.575634658336639</v>
      </c>
      <c r="KZ76" s="387" t="n">
        <v>0.577917456626892</v>
      </c>
      <c r="LA76" s="387" t="n">
        <v>0.580424606800079</v>
      </c>
      <c r="LB76" s="387" t="n">
        <v>0.583058178424835</v>
      </c>
      <c r="LC76" s="387" t="n">
        <v>0.585766077041626</v>
      </c>
      <c r="LD76" s="387" t="n">
        <v>0.587909400463104</v>
      </c>
      <c r="LE76" s="387" t="n">
        <v>0.590206682682037</v>
      </c>
      <c r="LF76" s="387" t="n">
        <v>0.592557728290558</v>
      </c>
      <c r="LG76" s="387" t="n">
        <v>0.594986140727997</v>
      </c>
      <c r="LH76" s="387" t="n">
        <v>0.597438395023346</v>
      </c>
      <c r="LI76" s="387" t="n">
        <v>0.599269211292267</v>
      </c>
      <c r="LJ76" s="387" t="n">
        <v>0.601249396800995</v>
      </c>
      <c r="LK76" s="387" t="n">
        <v>0.603274941444397</v>
      </c>
      <c r="LL76" s="387" t="n">
        <v>0.60539048910141</v>
      </c>
      <c r="LM76" s="387" t="n">
        <v>0.607525408267975</v>
      </c>
      <c r="LN76" s="387" t="n">
        <v>0.609143137931824</v>
      </c>
      <c r="LO76" s="387" t="n">
        <v>0.610846161842346</v>
      </c>
      <c r="LP76" s="387" t="n">
        <v>0.61264580488205</v>
      </c>
      <c r="LQ76" s="387" t="n">
        <v>0.614504039287567</v>
      </c>
      <c r="LR76" s="387" t="n">
        <v>0.616397500038147</v>
      </c>
      <c r="LT76" s="0" t="s">
        <v>889</v>
      </c>
      <c r="LU76" s="387" t="n">
        <v>0.528444647789002</v>
      </c>
      <c r="LV76" s="387" t="n">
        <v>0.530006051063538</v>
      </c>
      <c r="LW76" s="387" t="n">
        <v>0.531938493251801</v>
      </c>
      <c r="LX76" s="387" t="n">
        <v>0.534055113792419</v>
      </c>
      <c r="LY76" s="387" t="n">
        <v>0.536134839057922</v>
      </c>
      <c r="LZ76" s="387" t="n">
        <v>0.538137853145599</v>
      </c>
      <c r="MA76" s="387" t="n">
        <v>0.539439618587494</v>
      </c>
      <c r="MB76" s="387" t="n">
        <v>0.540876626968384</v>
      </c>
      <c r="MC76" s="387" t="n">
        <v>0.542363941669464</v>
      </c>
      <c r="MD76" s="387" t="n">
        <v>0.543998599052429</v>
      </c>
      <c r="ME76" s="387" t="n">
        <v>0.545871257781982</v>
      </c>
      <c r="MF76" s="387" t="n">
        <v>0.547437131404877</v>
      </c>
      <c r="MG76" s="387" t="n">
        <v>0.54922890663147</v>
      </c>
      <c r="MH76" s="387" t="n">
        <v>0.551197528839111</v>
      </c>
      <c r="MI76" s="387" t="n">
        <v>0.553331732749939</v>
      </c>
      <c r="MJ76" s="387" t="n">
        <v>0.555661022663117</v>
      </c>
      <c r="MK76" s="387" t="n">
        <v>0.557522892951965</v>
      </c>
      <c r="ML76" s="387" t="n">
        <v>0.559652268886566</v>
      </c>
      <c r="MM76" s="387" t="n">
        <v>0.561906635761261</v>
      </c>
      <c r="MN76" s="387" t="n">
        <v>0.564248979091644</v>
      </c>
      <c r="MO76" s="387" t="n">
        <v>0.566577553749085</v>
      </c>
      <c r="MP76" s="387" t="n">
        <v>0.568388342857361</v>
      </c>
      <c r="MQ76" s="387" t="n">
        <v>0.570321202278137</v>
      </c>
      <c r="MR76" s="387" t="n">
        <v>0.57225376367569</v>
      </c>
      <c r="MS76" s="387" t="n">
        <v>0.574285268783569</v>
      </c>
      <c r="MT76" s="387" t="n">
        <v>0.576337218284607</v>
      </c>
      <c r="MU76" s="387" t="n">
        <v>0.577951550483704</v>
      </c>
      <c r="MV76" s="387" t="n">
        <v>0.579727351665497</v>
      </c>
      <c r="MW76" s="387" t="n">
        <v>0.581494033336639</v>
      </c>
      <c r="MX76" s="387" t="n">
        <v>0.583342432975769</v>
      </c>
      <c r="MY76" s="387" t="n">
        <v>0.585116684436798</v>
      </c>
      <c r="MZ76" s="387" t="n">
        <v>0.586474716663361</v>
      </c>
      <c r="NA76" s="387" t="n">
        <v>0.587828516960144</v>
      </c>
      <c r="NB76" s="387" t="n">
        <v>0.589233636856079</v>
      </c>
      <c r="NC76" s="387" t="n">
        <v>0.590655267238617</v>
      </c>
      <c r="ND76" s="387" t="n">
        <v>0.592033386230469</v>
      </c>
      <c r="NG76" s="0" t="s">
        <v>889</v>
      </c>
      <c r="NH76" s="387" t="n">
        <v>0.434851408004761</v>
      </c>
      <c r="NI76" s="387" t="n">
        <v>0.436538219451904</v>
      </c>
      <c r="NJ76" s="387" t="n">
        <v>0.438606351613998</v>
      </c>
      <c r="NK76" s="387" t="n">
        <v>0.440935224294663</v>
      </c>
      <c r="NL76" s="387" t="n">
        <v>0.443393766880035</v>
      </c>
      <c r="NM76" s="387" t="n">
        <v>0.445977717638016</v>
      </c>
      <c r="NN76" s="387" t="n">
        <v>0.448066830635071</v>
      </c>
      <c r="NO76" s="387" t="n">
        <v>0.450400114059448</v>
      </c>
      <c r="NP76" s="387" t="n">
        <v>0.452854722738266</v>
      </c>
      <c r="NQ76" s="387" t="n">
        <v>0.455246925354004</v>
      </c>
      <c r="NR76" s="387" t="n">
        <v>0.457708775997162</v>
      </c>
      <c r="NS76" s="387" t="n">
        <v>0.459614753723145</v>
      </c>
      <c r="NT76" s="387" t="n">
        <v>0.461604624986649</v>
      </c>
      <c r="NU76" s="387" t="n">
        <v>0.463576972484589</v>
      </c>
      <c r="NV76" s="387" t="n">
        <v>0.465771734714508</v>
      </c>
      <c r="NW76" s="387" t="n">
        <v>0.468217015266418</v>
      </c>
      <c r="NX76" s="387" t="n">
        <v>0.470209807157517</v>
      </c>
      <c r="NY76" s="387" t="n">
        <v>0.472488880157471</v>
      </c>
      <c r="NZ76" s="387" t="n">
        <v>0.474990993738174</v>
      </c>
      <c r="OA76" s="387" t="n">
        <v>0.477645456790924</v>
      </c>
      <c r="OB76" s="387" t="n">
        <v>0.480427712202072</v>
      </c>
      <c r="OC76" s="387" t="n">
        <v>0.48277023434639</v>
      </c>
      <c r="OD76" s="387" t="n">
        <v>0.485332846641541</v>
      </c>
      <c r="OE76" s="387" t="n">
        <v>0.488013476133347</v>
      </c>
      <c r="OF76" s="387" t="n">
        <v>0.490753769874573</v>
      </c>
      <c r="OG76" s="387" t="n">
        <v>0.493548452854157</v>
      </c>
      <c r="OH76" s="387" t="n">
        <v>0.49579930305481</v>
      </c>
      <c r="OI76" s="387" t="n">
        <v>0.498153299093246</v>
      </c>
      <c r="OJ76" s="387" t="n">
        <v>0.500580847263336</v>
      </c>
      <c r="OK76" s="387" t="n">
        <v>0.503120005130768</v>
      </c>
      <c r="OL76" s="387" t="n">
        <v>0.50569874048233</v>
      </c>
      <c r="OM76" s="387" t="n">
        <v>0.507798194885254</v>
      </c>
      <c r="ON76" s="387" t="n">
        <v>0.510001838207245</v>
      </c>
      <c r="OO76" s="387" t="n">
        <v>0.51229339838028</v>
      </c>
      <c r="OP76" s="387" t="n">
        <v>0.514657080173492</v>
      </c>
      <c r="OQ76" s="387" t="n">
        <v>0.517009973526001</v>
      </c>
      <c r="OT76" s="387" t="n">
        <v>0.654359970092773</v>
      </c>
      <c r="OU76" s="387" t="n">
        <v>0.649850006103516</v>
      </c>
      <c r="OV76" s="387" t="n">
        <v>0.645199966430664</v>
      </c>
      <c r="OW76" s="387" t="n">
        <v>0.640380020141602</v>
      </c>
      <c r="OX76" s="387" t="n">
        <v>0.635410003662109</v>
      </c>
      <c r="OY76" s="387" t="n">
        <v>0.630629997253418</v>
      </c>
      <c r="OZ76" s="387" t="n">
        <v>0.62576000213623</v>
      </c>
      <c r="PA76" s="387" t="n">
        <v>0.620779991149902</v>
      </c>
      <c r="PB76" s="387" t="n">
        <v>0.615690002441406</v>
      </c>
      <c r="PC76" s="387" t="n">
        <v>0.610519981384277</v>
      </c>
      <c r="PD76" s="387" t="n">
        <v>0.605419998168945</v>
      </c>
      <c r="PE76" s="387" t="n">
        <v>0.600320014953613</v>
      </c>
      <c r="PF76" s="387" t="n">
        <v>0.59523998260498</v>
      </c>
      <c r="PG76" s="387" t="n">
        <v>0.590219993591309</v>
      </c>
      <c r="PH76" s="387" t="n">
        <v>0.585289993286133</v>
      </c>
      <c r="PI76" s="387" t="n">
        <v>0.580530014038086</v>
      </c>
      <c r="PJ76" s="387" t="n">
        <v>0.579560012817383</v>
      </c>
      <c r="PK76" s="387" t="n">
        <v>0.57875</v>
      </c>
      <c r="PL76" s="387" t="n">
        <v>0.578559989929199</v>
      </c>
      <c r="PQ76" s="387" t="n">
        <v>-0.000328365043969825</v>
      </c>
      <c r="PZ76" s="387" t="n">
        <v>0.415</v>
      </c>
      <c r="QA76" s="387" t="n">
        <v>2015</v>
      </c>
      <c r="QB76" s="0" t="s">
        <v>248</v>
      </c>
      <c r="QD76" s="387" t="n">
        <v>0.298</v>
      </c>
      <c r="QE76" s="387" t="n">
        <v>2015</v>
      </c>
      <c r="QF76" s="0" t="s">
        <v>248</v>
      </c>
      <c r="QH76" s="387" t="n">
        <v>0.591</v>
      </c>
      <c r="QI76" s="387" t="n">
        <v>2015</v>
      </c>
      <c r="QJ76" s="0" t="s">
        <v>248</v>
      </c>
      <c r="QL76" s="387" t="n">
        <v>0.832</v>
      </c>
      <c r="QM76" s="387" t="n">
        <v>2015</v>
      </c>
      <c r="QN76" s="0" t="s">
        <v>248</v>
      </c>
      <c r="QP76" s="387" t="n">
        <v>0.395</v>
      </c>
      <c r="QQ76" s="387" t="n">
        <v>2018</v>
      </c>
      <c r="QR76" s="0" t="s">
        <v>248</v>
      </c>
      <c r="QT76" s="0" t="s">
        <v>104</v>
      </c>
      <c r="QU76" s="387" t="n">
        <v>0.136428639292717</v>
      </c>
      <c r="QV76" s="387" t="n">
        <v>0.165670439600945</v>
      </c>
      <c r="QW76" s="387" t="n">
        <v>0.204348921775818</v>
      </c>
      <c r="QX76" s="387" t="n">
        <v>0.237893015146256</v>
      </c>
      <c r="QY76" s="387" t="n">
        <v>0.251886755228043</v>
      </c>
      <c r="RB76" s="387" t="n">
        <v>0.137542441487312</v>
      </c>
      <c r="RC76" s="387" t="n">
        <v>0.152332112193108</v>
      </c>
      <c r="RD76" s="387" t="n">
        <v>0.176118671894074</v>
      </c>
      <c r="RE76" s="387" t="n">
        <v>0.212343260645866</v>
      </c>
      <c r="RF76" s="387" t="n">
        <v>0.211074844002724</v>
      </c>
      <c r="RG76" s="0" t="s">
        <v>248</v>
      </c>
      <c r="RJ76" s="387" t="n">
        <v>0.0336284190416336</v>
      </c>
      <c r="RK76" s="387" t="n">
        <v>0.0473679676651955</v>
      </c>
      <c r="RL76" s="387" t="n">
        <v>0.0603804811835289</v>
      </c>
      <c r="RM76" s="387" t="n">
        <v>0.0715062990784645</v>
      </c>
      <c r="RN76" s="387" t="n">
        <v>0.0667235404253006</v>
      </c>
      <c r="RO76" s="0" t="s">
        <v>104</v>
      </c>
      <c r="RR76" s="387" t="n">
        <v>0.0333601646125317</v>
      </c>
      <c r="RS76" s="387" t="n">
        <v>0.0470102950930595</v>
      </c>
      <c r="RT76" s="387" t="n">
        <v>0.059843972325325</v>
      </c>
      <c r="RU76" s="387" t="n">
        <v>0.0704332813620567</v>
      </c>
      <c r="RV76" s="387" t="n">
        <v>0.0604524612426758</v>
      </c>
      <c r="RW76" s="0" t="s">
        <v>248</v>
      </c>
      <c r="SA76" s="387" t="n">
        <v>0.0111926207318902</v>
      </c>
      <c r="SB76" s="387" t="n">
        <v>0.0240580104291439</v>
      </c>
      <c r="SC76" s="387" t="n">
        <v>0.0356458686292172</v>
      </c>
      <c r="SD76" s="387" t="n">
        <v>0.0465096086263657</v>
      </c>
      <c r="SE76" s="387" t="n">
        <v>0.0419389307498932</v>
      </c>
      <c r="SF76" s="0" t="s">
        <v>104</v>
      </c>
      <c r="SJ76" s="387" t="n">
        <v>0.00973456352949143</v>
      </c>
      <c r="SK76" s="387" t="n">
        <v>0.0231167394667864</v>
      </c>
      <c r="SL76" s="387" t="n">
        <v>0.0349990427494049</v>
      </c>
      <c r="SM76" s="387" t="n">
        <v>0.0450178869068623</v>
      </c>
      <c r="SN76" s="387" t="n">
        <v>0.0349591001868248</v>
      </c>
      <c r="SO76" s="0" t="s">
        <v>248</v>
      </c>
      <c r="SQ76" s="387" t="n">
        <v>2290</v>
      </c>
      <c r="SR76" s="0" t="s">
        <v>248</v>
      </c>
      <c r="ST76" s="387" t="n">
        <v>2356.32836914063</v>
      </c>
      <c r="SU76" s="0" t="s">
        <v>104</v>
      </c>
      <c r="SW76" s="387" t="n">
        <v>1727.28368913368</v>
      </c>
      <c r="SX76" s="0" t="s">
        <v>248</v>
      </c>
      <c r="TA76" s="387" t="n">
        <v>0.166904464364052</v>
      </c>
      <c r="TB76" s="387" t="n">
        <v>0.173682063817978</v>
      </c>
      <c r="TC76" s="387" t="n">
        <v>0.205599814653397</v>
      </c>
      <c r="TD76" s="387" t="n">
        <v>0.219232171773911</v>
      </c>
      <c r="TE76" s="387" t="n">
        <v>0.225188732147217</v>
      </c>
      <c r="TF76" s="0" t="s">
        <v>104</v>
      </c>
      <c r="TJ76" s="387" t="n">
        <v>0.158443301916122</v>
      </c>
      <c r="TK76" s="387" t="n">
        <v>0.158443301916122</v>
      </c>
      <c r="TL76" s="387" t="n">
        <v>0.176305249333382</v>
      </c>
      <c r="TM76" s="387" t="n">
        <v>0.195365786552429</v>
      </c>
      <c r="TN76" s="387" t="n">
        <v>0.213597610592842</v>
      </c>
      <c r="TO76" s="0" t="s">
        <v>248</v>
      </c>
      <c r="TP76" s="386"/>
      <c r="TQ76" s="386"/>
    </row>
    <row r="77" customFormat="false" ht="15.75" hidden="false" customHeight="false" outlineLevel="0" collapsed="false">
      <c r="A77" s="0" t="s">
        <v>900</v>
      </c>
      <c r="B77" s="18" t="s">
        <v>999</v>
      </c>
      <c r="C77" s="0" t="s">
        <v>1000</v>
      </c>
      <c r="D77" s="387" t="n">
        <v>0.0411966145038605</v>
      </c>
      <c r="E77" s="0" t="s">
        <v>102</v>
      </c>
      <c r="F77" s="387" t="n">
        <v>0.0429888032376766</v>
      </c>
      <c r="G77" s="0" t="s">
        <v>316</v>
      </c>
      <c r="H77" s="387" t="n">
        <v>0.0419285818934441</v>
      </c>
      <c r="I77" s="0" t="s">
        <v>317</v>
      </c>
      <c r="J77" s="0" t="s">
        <v>102</v>
      </c>
      <c r="K77" s="387" t="n">
        <v>0.692669093608856</v>
      </c>
      <c r="L77" s="387"/>
      <c r="M77" s="0" t="s">
        <v>885</v>
      </c>
      <c r="N77" s="387"/>
      <c r="O77" s="0" t="s">
        <v>885</v>
      </c>
      <c r="P77" s="387" t="n">
        <v>0.753653585910797</v>
      </c>
      <c r="Q77" s="0" t="s">
        <v>102</v>
      </c>
      <c r="R77" s="387" t="n">
        <v>0.692669093608856</v>
      </c>
      <c r="S77" s="0" t="s">
        <v>102</v>
      </c>
      <c r="U77" s="0" t="s">
        <v>316</v>
      </c>
      <c r="V77" s="387" t="n">
        <v>0.64039546251297</v>
      </c>
      <c r="W77" s="387" t="n">
        <v>0.659156382083893</v>
      </c>
      <c r="X77" s="0" t="s">
        <v>316</v>
      </c>
      <c r="Y77" s="387" t="n">
        <v>0.64039546251297</v>
      </c>
      <c r="Z77" s="0" t="s">
        <v>316</v>
      </c>
      <c r="AA77" s="387" t="n">
        <v>0.666113972663879</v>
      </c>
      <c r="AB77" s="0" t="s">
        <v>316</v>
      </c>
      <c r="AC77" s="387" t="n">
        <v>0.622773468494415</v>
      </c>
      <c r="AD77" s="0" t="s">
        <v>316</v>
      </c>
      <c r="AF77" s="0" t="s">
        <v>317</v>
      </c>
      <c r="AG77" s="387" t="n">
        <v>0.613452196121216</v>
      </c>
      <c r="AH77" s="387" t="n">
        <v>0.631385982036591</v>
      </c>
      <c r="AI77" s="0" t="s">
        <v>317</v>
      </c>
      <c r="AJ77" s="387" t="n">
        <v>0.613452196121216</v>
      </c>
      <c r="AK77" s="0" t="s">
        <v>317</v>
      </c>
      <c r="AL77" s="387" t="n">
        <v>0.642549872398377</v>
      </c>
      <c r="AM77" s="0" t="s">
        <v>317</v>
      </c>
      <c r="AN77" s="387" t="n">
        <v>0.601408660411835</v>
      </c>
      <c r="AO77" s="0" t="s">
        <v>317</v>
      </c>
      <c r="AP77" s="0"/>
      <c r="AQ77" s="0" t="s">
        <v>102</v>
      </c>
      <c r="AR77" s="387" t="n">
        <v>3.55655527114868</v>
      </c>
      <c r="AS77" s="0" t="s">
        <v>318</v>
      </c>
      <c r="AT77" s="387" t="n">
        <v>4.53624534606934</v>
      </c>
      <c r="AU77" s="0" t="s">
        <v>317</v>
      </c>
      <c r="AV77" s="387" t="n">
        <v>4.84865427017212</v>
      </c>
      <c r="AW77" s="0"/>
      <c r="AX77" s="387" t="n">
        <v>2.91301417350769</v>
      </c>
      <c r="AY77" s="0" t="s">
        <v>104</v>
      </c>
      <c r="AZ77" s="0"/>
      <c r="BA77" s="0" t="s">
        <v>102</v>
      </c>
      <c r="BB77" s="387" t="n">
        <v>0.00185686128679663</v>
      </c>
      <c r="BC77" s="387" t="n">
        <v>0.00132901954930276</v>
      </c>
      <c r="BD77" s="387" t="n">
        <v>0.00176958262454718</v>
      </c>
      <c r="BE77" s="387" t="n">
        <v>0.00140523631125689</v>
      </c>
      <c r="BF77" s="387" t="n">
        <v>0.00140524015296251</v>
      </c>
      <c r="BH77" s="0" t="s">
        <v>318</v>
      </c>
      <c r="BI77" s="387" t="n">
        <v>0.00490259332582355</v>
      </c>
      <c r="BJ77" s="387" t="n">
        <v>0.00448750238865614</v>
      </c>
      <c r="BK77" s="387" t="n">
        <v>0.00447902549058199</v>
      </c>
      <c r="BL77" s="387" t="n">
        <v>0.00486443703994155</v>
      </c>
      <c r="BM77" s="387" t="n">
        <v>0.00505710439756513</v>
      </c>
      <c r="BO77" s="0" t="s">
        <v>317</v>
      </c>
      <c r="BP77" s="387" t="n">
        <v>0.00473898835480213</v>
      </c>
      <c r="BQ77" s="387" t="n">
        <v>0.00454326206818223</v>
      </c>
      <c r="BR77" s="387" t="n">
        <v>0.00476809218525887</v>
      </c>
      <c r="BS77" s="387" t="n">
        <v>0.00505716167390347</v>
      </c>
      <c r="BT77" s="387" t="n">
        <v>0.00505709927529097</v>
      </c>
      <c r="BV77" s="387" t="n">
        <v>11.1969404220581</v>
      </c>
      <c r="BW77" s="387" t="n">
        <v>11.6489896774292</v>
      </c>
      <c r="BX77" s="387" t="n">
        <v>11.9801998138428</v>
      </c>
      <c r="BY77" s="387" t="n">
        <v>12.2812004089355</v>
      </c>
      <c r="BZ77" s="387" t="n">
        <v>12.638879776001</v>
      </c>
      <c r="CA77" s="0" t="s">
        <v>316</v>
      </c>
      <c r="CC77" s="387" t="n">
        <v>11.4681701660156</v>
      </c>
      <c r="CD77" s="387" t="n">
        <v>11.8598003387451</v>
      </c>
      <c r="CE77" s="387" t="n">
        <v>12.1607999801636</v>
      </c>
      <c r="CF77" s="387" t="n">
        <v>12.4901399612427</v>
      </c>
      <c r="CG77" s="387" t="n">
        <v>12.8619899749756</v>
      </c>
      <c r="CH77" s="0" t="s">
        <v>317</v>
      </c>
      <c r="CK77" s="387" t="n">
        <v>12.6000003814697</v>
      </c>
      <c r="CL77" s="0" t="s">
        <v>887</v>
      </c>
      <c r="CO77" s="0" t="s">
        <v>102</v>
      </c>
      <c r="CP77" s="387" t="n">
        <v>0.00577881606295705</v>
      </c>
      <c r="CQ77" s="387" t="n">
        <v>0.00215154094621539</v>
      </c>
      <c r="CR77" s="387" t="n">
        <v>-0.0033643317874521</v>
      </c>
      <c r="CS77" s="387" t="n">
        <v>-0.011275751516223</v>
      </c>
      <c r="CT77" s="387" t="n">
        <v>0.0235697366297245</v>
      </c>
      <c r="CV77" s="0" t="s">
        <v>318</v>
      </c>
      <c r="CW77" s="387" t="n">
        <v>8.57606646604836E-005</v>
      </c>
      <c r="CX77" s="387" t="n">
        <v>-0.00133554905187339</v>
      </c>
      <c r="CY77" s="387" t="n">
        <v>-0.00438830256462097</v>
      </c>
      <c r="CZ77" s="387" t="n">
        <v>0.00276987534016371</v>
      </c>
      <c r="DA77" s="387" t="n">
        <v>-0.00126880162861198</v>
      </c>
      <c r="DC77" s="0" t="s">
        <v>317</v>
      </c>
      <c r="DD77" s="387" t="n">
        <v>0.00126985763199627</v>
      </c>
      <c r="DE77" s="387" t="n">
        <v>0.00323917786590755</v>
      </c>
      <c r="DF77" s="387" t="n">
        <v>0.00266406522132456</v>
      </c>
      <c r="DG77" s="387" t="n">
        <v>0.00835934095084667</v>
      </c>
      <c r="DH77" s="387" t="n">
        <v>0.0101686120033264</v>
      </c>
      <c r="DL77" s="387" t="n">
        <v>0.793610000610352</v>
      </c>
      <c r="DM77" s="0" t="s">
        <v>888</v>
      </c>
      <c r="DP77" s="387" t="n">
        <v>0.820039978027344</v>
      </c>
      <c r="DQ77" s="0" t="s">
        <v>888</v>
      </c>
      <c r="DT77" s="387" t="n">
        <v>0.766729965209961</v>
      </c>
      <c r="DU77" s="0" t="s">
        <v>888</v>
      </c>
      <c r="DW77" s="387" t="n">
        <v>0.0499820485711098</v>
      </c>
      <c r="DX77" s="387" t="n">
        <v>0.058767456561327</v>
      </c>
      <c r="DY77" s="387" t="n">
        <v>0.0727814063429833</v>
      </c>
      <c r="DZ77" s="387" t="n">
        <v>0.0734292790293694</v>
      </c>
      <c r="EA77" s="387" t="n">
        <v>0.0664697960019112</v>
      </c>
      <c r="EB77" s="0" t="s">
        <v>104</v>
      </c>
      <c r="ED77" s="387" t="n">
        <v>0.0508998706936836</v>
      </c>
      <c r="EE77" s="387" t="n">
        <v>0.0599912032485008</v>
      </c>
      <c r="EF77" s="387" t="n">
        <v>0.0744925141334534</v>
      </c>
      <c r="EG77" s="387" t="n">
        <v>0.0769160240888596</v>
      </c>
      <c r="EH77" s="387" t="n">
        <v>0.0777199044823647</v>
      </c>
      <c r="EI77" s="0" t="s">
        <v>248</v>
      </c>
      <c r="EK77" s="387"/>
      <c r="EL77" s="0" t="s">
        <v>886</v>
      </c>
      <c r="EO77" s="387" t="n">
        <v>0.0189228933304548</v>
      </c>
      <c r="EP77" s="387" t="n">
        <v>0.00716754049062729</v>
      </c>
      <c r="EQ77" s="387" t="n">
        <v>-0.000440699979662895</v>
      </c>
      <c r="ER77" s="387" t="n">
        <v>0.0044176378287375</v>
      </c>
      <c r="ES77" s="387" t="n">
        <v>-0.0223858039826155</v>
      </c>
      <c r="ET77" s="0" t="s">
        <v>248</v>
      </c>
      <c r="FE77" s="387" t="n">
        <v>5339616</v>
      </c>
      <c r="FF77" s="387" t="n">
        <v>5358783</v>
      </c>
      <c r="FG77" s="387" t="n">
        <v>5375931</v>
      </c>
      <c r="FH77" s="387" t="n">
        <v>5390574</v>
      </c>
      <c r="FI77" s="387" t="n">
        <v>5404523</v>
      </c>
      <c r="FJ77" s="387" t="n">
        <v>5419432</v>
      </c>
      <c r="FK77" s="387" t="n">
        <v>5437272</v>
      </c>
      <c r="FL77" s="387" t="n">
        <v>5461438</v>
      </c>
      <c r="FM77" s="387" t="n">
        <v>5493621</v>
      </c>
      <c r="FN77" s="387" t="n">
        <v>5523095</v>
      </c>
      <c r="FO77" s="387" t="n">
        <v>5547683</v>
      </c>
      <c r="FP77" s="387" t="n">
        <v>5570572</v>
      </c>
      <c r="FQ77" s="387" t="n">
        <v>5591572</v>
      </c>
      <c r="FR77" s="387" t="n">
        <v>5614932</v>
      </c>
      <c r="FS77" s="387" t="n">
        <v>5643475</v>
      </c>
      <c r="FT77" s="387" t="n">
        <v>5683483</v>
      </c>
      <c r="FU77" s="387" t="n">
        <v>5728010</v>
      </c>
      <c r="FV77" s="387" t="n">
        <v>5764980</v>
      </c>
      <c r="FW77" s="387" t="n">
        <v>5793636</v>
      </c>
      <c r="FX77" s="387" t="n">
        <v>5818553</v>
      </c>
      <c r="FY77" s="387" t="n">
        <v>5838000</v>
      </c>
      <c r="FZ77" s="387" t="n">
        <v>5859000</v>
      </c>
      <c r="GA77" s="387" t="n">
        <v>5880000</v>
      </c>
      <c r="GB77" s="387" t="n">
        <v>5902000</v>
      </c>
      <c r="GC77" s="387" t="n">
        <v>5922000</v>
      </c>
      <c r="GD77" s="387" t="n">
        <v>5943000</v>
      </c>
      <c r="GE77" s="387" t="n">
        <v>5962000</v>
      </c>
      <c r="GF77" s="387" t="n">
        <v>5980000</v>
      </c>
      <c r="GG77" s="387" t="n">
        <v>5997000</v>
      </c>
      <c r="GH77" s="387" t="n">
        <v>6013000</v>
      </c>
      <c r="GI77" s="387" t="n">
        <v>6029000</v>
      </c>
      <c r="GJ77" s="387" t="n">
        <v>6045000</v>
      </c>
      <c r="GK77" s="387" t="n">
        <v>6060000</v>
      </c>
      <c r="GL77" s="387" t="n">
        <v>6075000</v>
      </c>
      <c r="GM77" s="387" t="n">
        <v>6090000</v>
      </c>
      <c r="GN77" s="387" t="n">
        <v>6104000</v>
      </c>
      <c r="GO77" s="387" t="n">
        <v>6118000</v>
      </c>
      <c r="GP77" s="387" t="n">
        <v>6132000</v>
      </c>
      <c r="GQ77" s="387" t="n">
        <v>6145000</v>
      </c>
      <c r="GR77" s="387" t="n">
        <v>6158000</v>
      </c>
      <c r="GS77" s="387" t="n">
        <v>6169000</v>
      </c>
      <c r="GT77" s="387" t="n">
        <v>6180000</v>
      </c>
      <c r="GU77" s="387" t="n">
        <v>6191000</v>
      </c>
      <c r="GV77" s="387" t="n">
        <v>6201000</v>
      </c>
      <c r="GW77" s="387" t="n">
        <v>6210000</v>
      </c>
      <c r="GX77" s="387" t="n">
        <v>6218000</v>
      </c>
      <c r="GY77" s="387" t="n">
        <v>6226000</v>
      </c>
      <c r="GZ77" s="387" t="n">
        <v>6234000</v>
      </c>
      <c r="HA77" s="387" t="n">
        <v>6241000</v>
      </c>
      <c r="HB77" s="387" t="n">
        <v>6248000</v>
      </c>
      <c r="HC77" s="387" t="n">
        <v>6255000</v>
      </c>
      <c r="HG77" s="387" t="n">
        <v>0.00780392624437809</v>
      </c>
      <c r="HH77" s="387" t="n">
        <v>0.00643350882455707</v>
      </c>
      <c r="HI77" s="387" t="n">
        <v>0.00495838932693005</v>
      </c>
      <c r="HJ77" s="387" t="n">
        <v>0.0042915316298604</v>
      </c>
      <c r="HK77" s="387" t="n">
        <v>0.00333666708320379</v>
      </c>
      <c r="HL77" s="387" t="n">
        <v>0.00359066808596253</v>
      </c>
      <c r="HM77" s="387" t="n">
        <v>0.00357782142236829</v>
      </c>
      <c r="HN77" s="387" t="n">
        <v>0.00373451458290219</v>
      </c>
      <c r="HO77" s="387" t="n">
        <v>0.00338295311667025</v>
      </c>
      <c r="HP77" s="387" t="n">
        <v>0.00353982672095299</v>
      </c>
      <c r="HQ77" s="387" t="n">
        <v>0.00319193885661662</v>
      </c>
      <c r="HR77" s="387" t="n">
        <v>0.00301457266323268</v>
      </c>
      <c r="HS77" s="387" t="n">
        <v>0.00283877621404827</v>
      </c>
      <c r="HT77" s="387" t="n">
        <v>0.00266444776207209</v>
      </c>
      <c r="HU77" s="387" t="n">
        <v>0.00265736738219857</v>
      </c>
      <c r="HV77" s="387" t="n">
        <v>0.00265032448805869</v>
      </c>
      <c r="HW77" s="387" t="n">
        <v>0.00247831596061587</v>
      </c>
      <c r="HX77" s="387" t="n">
        <v>0.00247218925505877</v>
      </c>
      <c r="HY77" s="387" t="n">
        <v>0.00246609258465469</v>
      </c>
      <c r="HZ77" s="387" t="n">
        <v>0.00229621236212552</v>
      </c>
      <c r="IA77" s="387" t="n">
        <v>0.0022909517865628</v>
      </c>
      <c r="IB77" s="387" t="n">
        <v>0.00228571519255638</v>
      </c>
      <c r="IC77" s="387" t="n">
        <v>0.00211778189986944</v>
      </c>
      <c r="ID77" s="387" t="n">
        <v>0.00211330642923713</v>
      </c>
      <c r="IE77" s="387" t="n">
        <v>0.00178470066748559</v>
      </c>
      <c r="IF77" s="387" t="n">
        <v>0.00178152124863118</v>
      </c>
      <c r="IG77" s="387" t="n">
        <v>0.00177835312206298</v>
      </c>
      <c r="IH77" s="387" t="n">
        <v>0.00161394488532096</v>
      </c>
      <c r="II77" s="387" t="n">
        <v>0.00145032652653754</v>
      </c>
      <c r="IJ77" s="387" t="n">
        <v>0.00128741574008018</v>
      </c>
      <c r="IK77" s="387" t="n">
        <v>0.00128576043061912</v>
      </c>
      <c r="IL77" s="387" t="n">
        <v>0.00128410931210965</v>
      </c>
      <c r="IM77" s="387" t="n">
        <v>0.00112224463373423</v>
      </c>
      <c r="IN77" s="387" t="n">
        <v>0.00112098653335124</v>
      </c>
      <c r="IO77" s="387" t="n">
        <v>0.0011197313433513</v>
      </c>
      <c r="IP77" s="0" t="s">
        <v>889</v>
      </c>
      <c r="IU77" s="0" t="s">
        <v>889</v>
      </c>
      <c r="IV77" s="387" t="n">
        <v>0.497268354165586</v>
      </c>
      <c r="IW77" s="387" t="n">
        <v>0.497326024373239</v>
      </c>
      <c r="IX77" s="387" t="n">
        <v>0.497315639143049</v>
      </c>
      <c r="IY77" s="387" t="n">
        <v>0.497257972740885</v>
      </c>
      <c r="IZ77" s="387" t="n">
        <v>0.497181766000904</v>
      </c>
      <c r="JA77" s="387" t="n">
        <v>0.49710982159983</v>
      </c>
      <c r="JB77" s="387" t="n">
        <v>0.497046429034652</v>
      </c>
      <c r="JC77" s="387" t="n">
        <v>0.496986778982929</v>
      </c>
      <c r="JD77" s="387" t="n">
        <v>0.496932782442427</v>
      </c>
      <c r="JE77" s="387" t="n">
        <v>0.49687771895133</v>
      </c>
      <c r="JF77" s="387" t="n">
        <v>0.496820097835843</v>
      </c>
      <c r="JG77" s="387" t="n">
        <v>0.496761007600964</v>
      </c>
      <c r="JH77" s="387" t="n">
        <v>0.496704344443038</v>
      </c>
      <c r="JI77" s="387" t="n">
        <v>0.496651913733577</v>
      </c>
      <c r="JJ77" s="387" t="n">
        <v>0.496605908475443</v>
      </c>
      <c r="JK77" s="387" t="n">
        <v>0.496567068785918</v>
      </c>
      <c r="JL77" s="387" t="n">
        <v>0.496534617857794</v>
      </c>
      <c r="JM77" s="387" t="n">
        <v>0.496511800480089</v>
      </c>
      <c r="JN77" s="387" t="n">
        <v>0.496498354776006</v>
      </c>
      <c r="JO77" s="387" t="n">
        <v>0.49649965382097</v>
      </c>
      <c r="JP77" s="387" t="n">
        <v>0.496516513890551</v>
      </c>
      <c r="JQ77" s="387" t="n">
        <v>0.496548832191854</v>
      </c>
      <c r="JR77" s="387" t="n">
        <v>0.496596446453801</v>
      </c>
      <c r="JS77" s="387" t="n">
        <v>0.496657507848957</v>
      </c>
      <c r="JT77" s="387" t="n">
        <v>0.496727938563807</v>
      </c>
      <c r="JU77" s="387" t="n">
        <v>0.496805708531072</v>
      </c>
      <c r="JV77" s="387" t="n">
        <v>0.496891466453806</v>
      </c>
      <c r="JW77" s="387" t="n">
        <v>0.496982387532649</v>
      </c>
      <c r="JX77" s="387" t="n">
        <v>0.497075833124522</v>
      </c>
      <c r="JY77" s="387" t="n">
        <v>0.497170159550639</v>
      </c>
      <c r="JZ77" s="387" t="n">
        <v>0.497260091833718</v>
      </c>
      <c r="KA77" s="387" t="n">
        <v>0.4973472106602</v>
      </c>
      <c r="KB77" s="387" t="n">
        <v>0.497428412677832</v>
      </c>
      <c r="KC77" s="387" t="n">
        <v>0.497506806590672</v>
      </c>
      <c r="KD77" s="387" t="n">
        <v>0.49758050470861</v>
      </c>
      <c r="KE77" s="387" t="n">
        <v>0.497650260817046</v>
      </c>
      <c r="KH77" s="0" t="s">
        <v>889</v>
      </c>
      <c r="KI77" s="387" t="n">
        <v>0.641094028949738</v>
      </c>
      <c r="KJ77" s="387" t="n">
        <v>0.639802813529968</v>
      </c>
      <c r="KK77" s="387" t="n">
        <v>0.638488054275513</v>
      </c>
      <c r="KL77" s="387" t="n">
        <v>0.637287855148315</v>
      </c>
      <c r="KM77" s="387" t="n">
        <v>0.636337757110596</v>
      </c>
      <c r="KN77" s="387" t="n">
        <v>0.635491609573364</v>
      </c>
      <c r="KO77" s="387" t="n">
        <v>0.633725881576538</v>
      </c>
      <c r="KP77" s="387" t="n">
        <v>0.632653057575226</v>
      </c>
      <c r="KQ77" s="387" t="n">
        <v>0.631480872631073</v>
      </c>
      <c r="KR77" s="387" t="n">
        <v>0.630023658275604</v>
      </c>
      <c r="KS77" s="387" t="n">
        <v>0.627629160881043</v>
      </c>
      <c r="KT77" s="387" t="n">
        <v>0.62479031085968</v>
      </c>
      <c r="KU77" s="387" t="n">
        <v>0.621404707431793</v>
      </c>
      <c r="KV77" s="387" t="n">
        <v>0.617642164230347</v>
      </c>
      <c r="KW77" s="387" t="n">
        <v>0.613836705684662</v>
      </c>
      <c r="KX77" s="387" t="n">
        <v>0.609885573387146</v>
      </c>
      <c r="KY77" s="387" t="n">
        <v>0.605955362319946</v>
      </c>
      <c r="KZ77" s="387" t="n">
        <v>0.602310240268707</v>
      </c>
      <c r="LA77" s="387" t="n">
        <v>0.59868311882019</v>
      </c>
      <c r="LB77" s="387" t="n">
        <v>0.595730721950531</v>
      </c>
      <c r="LC77" s="387" t="n">
        <v>0.593381404876709</v>
      </c>
      <c r="LD77" s="387" t="n">
        <v>0.591696619987488</v>
      </c>
      <c r="LE77" s="387" t="n">
        <v>0.590671896934509</v>
      </c>
      <c r="LF77" s="387" t="n">
        <v>0.590235948562622</v>
      </c>
      <c r="LG77" s="387" t="n">
        <v>0.589964270591736</v>
      </c>
      <c r="LH77" s="387" t="n">
        <v>0.590047001838684</v>
      </c>
      <c r="LI77" s="387" t="n">
        <v>0.589805841445923</v>
      </c>
      <c r="LJ77" s="387" t="n">
        <v>0.589888572692871</v>
      </c>
      <c r="LK77" s="387" t="n">
        <v>0.590227365493774</v>
      </c>
      <c r="LL77" s="387" t="n">
        <v>0.590982258319855</v>
      </c>
      <c r="LM77" s="387" t="n">
        <v>0.592151820659638</v>
      </c>
      <c r="LN77" s="387" t="n">
        <v>0.593478977680206</v>
      </c>
      <c r="LO77" s="387" t="n">
        <v>0.595283925533295</v>
      </c>
      <c r="LP77" s="387" t="n">
        <v>0.5971799492836</v>
      </c>
      <c r="LQ77" s="387" t="n">
        <v>0.598751604557037</v>
      </c>
      <c r="LR77" s="387" t="n">
        <v>0.599840104579926</v>
      </c>
      <c r="LT77" s="0" t="s">
        <v>889</v>
      </c>
      <c r="LU77" s="387" t="n">
        <v>0.583986103534699</v>
      </c>
      <c r="LV77" s="387" t="n">
        <v>0.58375209569931</v>
      </c>
      <c r="LW77" s="387" t="n">
        <v>0.582255601882935</v>
      </c>
      <c r="LX77" s="387" t="n">
        <v>0.580005347728729</v>
      </c>
      <c r="LY77" s="387" t="n">
        <v>0.577771127223969</v>
      </c>
      <c r="LZ77" s="387" t="n">
        <v>0.575710833072662</v>
      </c>
      <c r="MA77" s="387" t="n">
        <v>0.573135375976563</v>
      </c>
      <c r="MB77" s="387" t="n">
        <v>0.57125848531723</v>
      </c>
      <c r="MC77" s="387" t="n">
        <v>0.569298565387726</v>
      </c>
      <c r="MD77" s="387" t="n">
        <v>0.567038178443909</v>
      </c>
      <c r="ME77" s="387" t="n">
        <v>0.563688397407532</v>
      </c>
      <c r="MF77" s="387" t="n">
        <v>0.559879243373871</v>
      </c>
      <c r="MG77" s="387" t="n">
        <v>0.555183947086334</v>
      </c>
      <c r="MH77" s="387" t="n">
        <v>0.550608634948731</v>
      </c>
      <c r="MI77" s="387" t="n">
        <v>0.54631632566452</v>
      </c>
      <c r="MJ77" s="387" t="n">
        <v>0.542710244655609</v>
      </c>
      <c r="MK77" s="387" t="n">
        <v>0.539784967899323</v>
      </c>
      <c r="ML77" s="387" t="n">
        <v>0.537953794002533</v>
      </c>
      <c r="MM77" s="387" t="n">
        <v>0.536460876464844</v>
      </c>
      <c r="MN77" s="387" t="n">
        <v>0.535303771495819</v>
      </c>
      <c r="MO77" s="387" t="n">
        <v>0.534403681755066</v>
      </c>
      <c r="MP77" s="387" t="n">
        <v>0.533671140670776</v>
      </c>
      <c r="MQ77" s="387" t="n">
        <v>0.5331050157547</v>
      </c>
      <c r="MR77" s="387" t="n">
        <v>0.53295361995697</v>
      </c>
      <c r="MS77" s="387" t="n">
        <v>0.532965242862701</v>
      </c>
      <c r="MT77" s="387" t="n">
        <v>0.533960103988648</v>
      </c>
      <c r="MU77" s="387" t="n">
        <v>0.534951448440552</v>
      </c>
      <c r="MV77" s="387" t="n">
        <v>0.536746919155121</v>
      </c>
      <c r="MW77" s="387" t="n">
        <v>0.538945317268372</v>
      </c>
      <c r="MX77" s="387" t="n">
        <v>0.540740728378296</v>
      </c>
      <c r="MY77" s="387" t="n">
        <v>0.542296528816223</v>
      </c>
      <c r="MZ77" s="387" t="n">
        <v>0.543366551399231</v>
      </c>
      <c r="NA77" s="387" t="n">
        <v>0.544273316860199</v>
      </c>
      <c r="NB77" s="387" t="n">
        <v>0.544624269008637</v>
      </c>
      <c r="NC77" s="387" t="n">
        <v>0.544494211673737</v>
      </c>
      <c r="ND77" s="387" t="n">
        <v>0.54372501373291</v>
      </c>
      <c r="NG77" s="0" t="s">
        <v>889</v>
      </c>
      <c r="NH77" s="387" t="n">
        <v>0.577755033969879</v>
      </c>
      <c r="NI77" s="387" t="n">
        <v>0.577472984790802</v>
      </c>
      <c r="NJ77" s="387" t="n">
        <v>0.577306628227234</v>
      </c>
      <c r="NK77" s="387" t="n">
        <v>0.577245473861694</v>
      </c>
      <c r="NL77" s="387" t="n">
        <v>0.577220141887665</v>
      </c>
      <c r="NM77" s="387" t="n">
        <v>0.577081203460693</v>
      </c>
      <c r="NN77" s="387" t="n">
        <v>0.575354158878326</v>
      </c>
      <c r="NO77" s="387" t="n">
        <v>0.573979616165161</v>
      </c>
      <c r="NP77" s="387" t="n">
        <v>0.572348356246948</v>
      </c>
      <c r="NQ77" s="387" t="n">
        <v>0.57075309753418</v>
      </c>
      <c r="NR77" s="387" t="n">
        <v>0.568904578685761</v>
      </c>
      <c r="NS77" s="387" t="n">
        <v>0.567091584205627</v>
      </c>
      <c r="NT77" s="387" t="n">
        <v>0.56521737575531</v>
      </c>
      <c r="NU77" s="387" t="n">
        <v>0.563281655311585</v>
      </c>
      <c r="NV77" s="387" t="n">
        <v>0.561117589473724</v>
      </c>
      <c r="NW77" s="387" t="n">
        <v>0.558301568031311</v>
      </c>
      <c r="NX77" s="387" t="n">
        <v>0.554507851600647</v>
      </c>
      <c r="NY77" s="387" t="n">
        <v>0.550660073757172</v>
      </c>
      <c r="NZ77" s="387" t="n">
        <v>0.54650205373764</v>
      </c>
      <c r="OA77" s="387" t="n">
        <v>0.543021321296692</v>
      </c>
      <c r="OB77" s="387" t="n">
        <v>0.540137588977814</v>
      </c>
      <c r="OC77" s="387" t="n">
        <v>0.537757456302643</v>
      </c>
      <c r="OD77" s="387" t="n">
        <v>0.536203503608704</v>
      </c>
      <c r="OE77" s="387" t="n">
        <v>0.53523188829422</v>
      </c>
      <c r="OF77" s="387" t="n">
        <v>0.534426748752594</v>
      </c>
      <c r="OG77" s="387" t="n">
        <v>0.534284353256226</v>
      </c>
      <c r="OH77" s="387" t="n">
        <v>0.533495128154755</v>
      </c>
      <c r="OI77" s="387" t="n">
        <v>0.533031821250916</v>
      </c>
      <c r="OJ77" s="387" t="n">
        <v>0.533139824867249</v>
      </c>
      <c r="OK77" s="387" t="n">
        <v>0.533816397190094</v>
      </c>
      <c r="OL77" s="387" t="n">
        <v>0.534898698329926</v>
      </c>
      <c r="OM77" s="387" t="n">
        <v>0.536138772964478</v>
      </c>
      <c r="ON77" s="387" t="n">
        <v>0.538017332553864</v>
      </c>
      <c r="OO77" s="387" t="n">
        <v>0.540137827396393</v>
      </c>
      <c r="OP77" s="387" t="n">
        <v>0.541933417320252</v>
      </c>
      <c r="OQ77" s="387" t="n">
        <v>0.543405294418335</v>
      </c>
      <c r="OT77" s="387" t="n">
        <v>0.79</v>
      </c>
      <c r="OU77" s="387" t="n">
        <v>0.798219985961914</v>
      </c>
      <c r="OV77" s="387" t="n">
        <v>0.79181999206543</v>
      </c>
      <c r="OW77" s="387" t="n">
        <v>0.799759979248047</v>
      </c>
      <c r="OX77" s="387" t="n">
        <v>0.796949996948242</v>
      </c>
      <c r="OY77" s="387" t="n">
        <v>0.805210037231445</v>
      </c>
      <c r="OZ77" s="387" t="n">
        <v>0.802289962768555</v>
      </c>
      <c r="PA77" s="387" t="n">
        <v>0.808030014038086</v>
      </c>
      <c r="PB77" s="387" t="n">
        <v>0.802779998779297</v>
      </c>
      <c r="PC77" s="387" t="n">
        <v>0.79322998046875</v>
      </c>
      <c r="PD77" s="387" t="n">
        <v>0.790390014648438</v>
      </c>
      <c r="PE77" s="387" t="n">
        <v>0.783479995727539</v>
      </c>
      <c r="PF77" s="387" t="n">
        <v>0.778949966430664</v>
      </c>
      <c r="PG77" s="387" t="n">
        <v>0.779390029907227</v>
      </c>
      <c r="PH77" s="387" t="n">
        <v>0.783820037841797</v>
      </c>
      <c r="PI77" s="387" t="n">
        <v>0.799449996948242</v>
      </c>
      <c r="PJ77" s="387" t="n">
        <v>0.788359985351563</v>
      </c>
      <c r="PK77" s="387" t="n">
        <v>0.793600006103516</v>
      </c>
      <c r="PL77" s="387" t="n">
        <v>0.793610000610352</v>
      </c>
      <c r="PQ77" s="387" t="n">
        <v>1.25938049677643E-005</v>
      </c>
      <c r="PZ77" s="387" t="n">
        <v>0.287</v>
      </c>
      <c r="QA77" s="387" t="n">
        <v>2017</v>
      </c>
      <c r="QB77" s="0" t="s">
        <v>248</v>
      </c>
      <c r="QD77" s="387" t="n">
        <v>0.001</v>
      </c>
      <c r="QE77" s="387" t="n">
        <v>2017</v>
      </c>
      <c r="QF77" s="0" t="s">
        <v>248</v>
      </c>
      <c r="QH77" s="387" t="n">
        <v>0.002</v>
      </c>
      <c r="QI77" s="387" t="n">
        <v>2017</v>
      </c>
      <c r="QJ77" s="0" t="s">
        <v>248</v>
      </c>
      <c r="QL77" s="387" t="n">
        <v>0.002</v>
      </c>
      <c r="QM77" s="387" t="n">
        <v>2017</v>
      </c>
      <c r="QN77" s="0" t="s">
        <v>248</v>
      </c>
      <c r="QP77" s="387" t="n">
        <v>0.125</v>
      </c>
      <c r="QQ77" s="387" t="n">
        <v>2018</v>
      </c>
      <c r="QR77" s="0" t="s">
        <v>248</v>
      </c>
      <c r="QT77" s="0" t="s">
        <v>104</v>
      </c>
      <c r="QU77" s="387" t="n">
        <v>0.199165686964989</v>
      </c>
      <c r="QV77" s="387" t="n">
        <v>0.201180443167686</v>
      </c>
      <c r="QW77" s="387" t="n">
        <v>0.197105556726456</v>
      </c>
      <c r="QX77" s="387" t="n">
        <v>0.208784088492394</v>
      </c>
      <c r="QY77" s="387" t="n">
        <v>0.216080904006958</v>
      </c>
      <c r="RB77" s="387" t="n">
        <v>0.20761451125145</v>
      </c>
      <c r="RC77" s="387" t="n">
        <v>0.206944659352303</v>
      </c>
      <c r="RD77" s="387" t="n">
        <v>0.199344649910927</v>
      </c>
      <c r="RE77" s="387" t="n">
        <v>0.212157964706421</v>
      </c>
      <c r="RF77" s="387" t="n">
        <v>0.219504877924919</v>
      </c>
      <c r="RG77" s="0" t="s">
        <v>248</v>
      </c>
      <c r="RJ77" s="387" t="n">
        <v>0.0137757379561663</v>
      </c>
      <c r="RK77" s="387" t="n">
        <v>0.0130436616018415</v>
      </c>
      <c r="RL77" s="387" t="n">
        <v>0.0180565845221281</v>
      </c>
      <c r="RM77" s="387" t="n">
        <v>0.0242264289408922</v>
      </c>
      <c r="RN77" s="387" t="n">
        <v>0.0222436655312777</v>
      </c>
      <c r="RO77" s="0" t="s">
        <v>104</v>
      </c>
      <c r="RR77" s="387" t="n">
        <v>0.0143464067950845</v>
      </c>
      <c r="RS77" s="387" t="n">
        <v>0.0138045679777861</v>
      </c>
      <c r="RT77" s="387" t="n">
        <v>0.0191979110240936</v>
      </c>
      <c r="RU77" s="387" t="n">
        <v>0.0265092179179192</v>
      </c>
      <c r="RV77" s="387" t="n">
        <v>0.0280967094004154</v>
      </c>
      <c r="RW77" s="0" t="s">
        <v>248</v>
      </c>
      <c r="SA77" s="387" t="n">
        <v>0.00937007088214159</v>
      </c>
      <c r="SB77" s="387" t="n">
        <v>0.00819775834679604</v>
      </c>
      <c r="SC77" s="387" t="n">
        <v>0.0129579491913319</v>
      </c>
      <c r="SD77" s="387" t="n">
        <v>0.0183414909988642</v>
      </c>
      <c r="SE77" s="387" t="n">
        <v>0.0190789755433798</v>
      </c>
      <c r="SF77" s="0" t="s">
        <v>104</v>
      </c>
      <c r="SJ77" s="387" t="n">
        <v>0.00988439749926329</v>
      </c>
      <c r="SK77" s="387" t="n">
        <v>0.00888354144990444</v>
      </c>
      <c r="SL77" s="387" t="n">
        <v>0.0139865903183818</v>
      </c>
      <c r="SM77" s="387" t="n">
        <v>0.0203988999128342</v>
      </c>
      <c r="SN77" s="387" t="n">
        <v>0.0238051768392324</v>
      </c>
      <c r="SO77" s="0" t="s">
        <v>248</v>
      </c>
      <c r="SQ77" s="387" t="n">
        <v>63950</v>
      </c>
      <c r="SR77" s="0" t="s">
        <v>248</v>
      </c>
      <c r="ST77" s="387" t="n">
        <v>57437.91015625</v>
      </c>
      <c r="SU77" s="0" t="s">
        <v>104</v>
      </c>
      <c r="SW77" s="387" t="n">
        <v>65820.2381026777</v>
      </c>
      <c r="SX77" s="0" t="s">
        <v>248</v>
      </c>
      <c r="TA77" s="387" t="n">
        <v>0.249147742986679</v>
      </c>
      <c r="TB77" s="387" t="n">
        <v>0.259947896003723</v>
      </c>
      <c r="TC77" s="387" t="n">
        <v>0.26988697052002</v>
      </c>
      <c r="TD77" s="387" t="n">
        <v>0.282213360071182</v>
      </c>
      <c r="TE77" s="387" t="n">
        <v>0.282550692558289</v>
      </c>
      <c r="TF77" s="0" t="s">
        <v>104</v>
      </c>
      <c r="TJ77" s="387" t="n">
        <v>0.258514374494553</v>
      </c>
      <c r="TK77" s="387" t="n">
        <v>0.266935855150223</v>
      </c>
      <c r="TL77" s="387" t="n">
        <v>0.273837178945541</v>
      </c>
      <c r="TM77" s="387" t="n">
        <v>0.289074003696442</v>
      </c>
      <c r="TN77" s="387" t="n">
        <v>0.297224789857864</v>
      </c>
      <c r="TO77" s="0" t="s">
        <v>248</v>
      </c>
      <c r="TP77" s="386"/>
      <c r="TQ77" s="386"/>
    </row>
    <row r="78" customFormat="false" ht="15.75" hidden="false" customHeight="false" outlineLevel="0" collapsed="false">
      <c r="A78" s="0" t="s">
        <v>895</v>
      </c>
      <c r="B78" s="18" t="s">
        <v>1001</v>
      </c>
      <c r="C78" s="0" t="s">
        <v>1002</v>
      </c>
      <c r="D78" s="387" t="n">
        <v>0.0309944972395897</v>
      </c>
      <c r="E78" s="0" t="s">
        <v>102</v>
      </c>
      <c r="F78" s="387" t="n">
        <v>0.0412757955491543</v>
      </c>
      <c r="G78" s="0" t="s">
        <v>316</v>
      </c>
      <c r="H78" s="387" t="n">
        <v>0.0595286451280117</v>
      </c>
      <c r="I78" s="0" t="s">
        <v>317</v>
      </c>
      <c r="J78" s="0" t="s">
        <v>102</v>
      </c>
      <c r="K78" s="387" t="n">
        <v>0.633495330810547</v>
      </c>
      <c r="L78" s="387"/>
      <c r="M78" s="0" t="s">
        <v>885</v>
      </c>
      <c r="N78" s="387"/>
      <c r="O78" s="0" t="s">
        <v>885</v>
      </c>
      <c r="P78" s="387"/>
      <c r="Q78" s="0" t="s">
        <v>885</v>
      </c>
      <c r="R78" s="387" t="n">
        <v>0.633495330810547</v>
      </c>
      <c r="S78" s="0" t="s">
        <v>102</v>
      </c>
      <c r="U78" s="0" t="s">
        <v>316</v>
      </c>
      <c r="V78" s="387" t="n">
        <v>0.633495330810547</v>
      </c>
      <c r="W78" s="387"/>
      <c r="X78" s="0" t="s">
        <v>885</v>
      </c>
      <c r="Y78" s="387"/>
      <c r="Z78" s="0" t="s">
        <v>885</v>
      </c>
      <c r="AA78" s="387"/>
      <c r="AB78" s="0" t="s">
        <v>885</v>
      </c>
      <c r="AC78" s="387" t="n">
        <v>0.633495330810547</v>
      </c>
      <c r="AD78" s="0" t="s">
        <v>316</v>
      </c>
      <c r="AF78" s="0" t="s">
        <v>317</v>
      </c>
      <c r="AG78" s="387" t="n">
        <v>0.613966822624207</v>
      </c>
      <c r="AH78" s="387"/>
      <c r="AI78" s="0" t="s">
        <v>885</v>
      </c>
      <c r="AJ78" s="387"/>
      <c r="AK78" s="0" t="s">
        <v>885</v>
      </c>
      <c r="AL78" s="387"/>
      <c r="AM78" s="0" t="s">
        <v>885</v>
      </c>
      <c r="AN78" s="387" t="n">
        <v>0.613966822624207</v>
      </c>
      <c r="AO78" s="0" t="s">
        <v>317</v>
      </c>
      <c r="AP78" s="0"/>
      <c r="AQ78" s="0" t="s">
        <v>102</v>
      </c>
      <c r="AR78" s="387" t="n">
        <v>3.38476514816284</v>
      </c>
      <c r="AS78" s="0" t="s">
        <v>318</v>
      </c>
      <c r="AT78" s="387" t="n">
        <v>6.12656211853027</v>
      </c>
      <c r="AU78" s="0" t="s">
        <v>317</v>
      </c>
      <c r="AV78" s="387" t="n">
        <v>4.5557746887207</v>
      </c>
      <c r="AW78" s="0"/>
      <c r="AX78" s="387" t="n">
        <v>3.26953983306885</v>
      </c>
      <c r="AY78" s="0" t="s">
        <v>104</v>
      </c>
      <c r="AZ78" s="0"/>
      <c r="BA78" s="0" t="s">
        <v>884</v>
      </c>
      <c r="BB78" s="387" t="n">
        <v>0.00982722453773022</v>
      </c>
      <c r="BC78" s="387" t="n">
        <v>0.0094302324578166</v>
      </c>
      <c r="BD78" s="387" t="n">
        <v>0.0095276664942503</v>
      </c>
      <c r="BE78" s="387" t="n">
        <v>0.00966089684516192</v>
      </c>
      <c r="BF78" s="387" t="n">
        <v>0.00966088753193617</v>
      </c>
      <c r="BH78" s="0" t="s">
        <v>884</v>
      </c>
      <c r="BI78" s="387" t="n">
        <v>0.0104198018088937</v>
      </c>
      <c r="BJ78" s="387" t="n">
        <v>0.0106568606570363</v>
      </c>
      <c r="BK78" s="387" t="n">
        <v>0.0109486142173409</v>
      </c>
      <c r="BL78" s="387" t="n">
        <v>0.0112342443317175</v>
      </c>
      <c r="BM78" s="387" t="n">
        <v>0.011394614353776</v>
      </c>
      <c r="BO78" s="0" t="s">
        <v>884</v>
      </c>
      <c r="BP78" s="387" t="n">
        <v>0.0106236664578319</v>
      </c>
      <c r="BQ78" s="387" t="n">
        <v>0.0107035506516695</v>
      </c>
      <c r="BR78" s="387" t="n">
        <v>0.0108929732814431</v>
      </c>
      <c r="BS78" s="387" t="n">
        <v>0.0113945528864861</v>
      </c>
      <c r="BT78" s="387" t="n">
        <v>0.0111930500715971</v>
      </c>
      <c r="BV78" s="387"/>
      <c r="BW78" s="387"/>
      <c r="BX78" s="387"/>
      <c r="BY78" s="387"/>
      <c r="BZ78" s="387"/>
      <c r="CA78" s="0" t="s">
        <v>886</v>
      </c>
      <c r="CC78" s="387"/>
      <c r="CD78" s="387"/>
      <c r="CE78" s="387"/>
      <c r="CF78" s="387"/>
      <c r="CG78" s="387"/>
      <c r="CH78" s="0" t="s">
        <v>886</v>
      </c>
      <c r="CK78" s="387" t="n">
        <v>4.09999990463257</v>
      </c>
      <c r="CL78" s="0" t="s">
        <v>887</v>
      </c>
      <c r="CO78" s="0" t="s">
        <v>884</v>
      </c>
      <c r="CP78" s="387" t="n">
        <v>0.000248383177677169</v>
      </c>
      <c r="CQ78" s="387" t="n">
        <v>0.00667773466557264</v>
      </c>
      <c r="CR78" s="387" t="n">
        <v>0.00640422152355313</v>
      </c>
      <c r="CS78" s="387" t="n">
        <v>0.00482649356126785</v>
      </c>
      <c r="CT78" s="387" t="n">
        <v>0.00790462270379067</v>
      </c>
      <c r="CV78" s="0" t="s">
        <v>884</v>
      </c>
      <c r="CW78" s="387" t="n">
        <v>0.00774499960243702</v>
      </c>
      <c r="CX78" s="387" t="n">
        <v>0.0071666669100523</v>
      </c>
      <c r="CY78" s="387" t="n">
        <v>0.00690000038594008</v>
      </c>
      <c r="CZ78" s="387" t="n">
        <v>0.00619999971240759</v>
      </c>
      <c r="DA78" s="387" t="n">
        <v>0.000149999978020787</v>
      </c>
      <c r="DC78" s="0" t="s">
        <v>884</v>
      </c>
      <c r="DD78" s="387" t="n">
        <v>0.00343576888553798</v>
      </c>
      <c r="DE78" s="387" t="n">
        <v>0.0052266726270318</v>
      </c>
      <c r="DF78" s="387" t="n">
        <v>0.00523549132049084</v>
      </c>
      <c r="DG78" s="387" t="n">
        <v>0.00496621569618583</v>
      </c>
      <c r="DH78" s="387" t="n">
        <v>0.00132879172451794</v>
      </c>
      <c r="DL78" s="387" t="n">
        <v>0.637820014953613</v>
      </c>
      <c r="DM78" s="0" t="s">
        <v>888</v>
      </c>
      <c r="DP78" s="387" t="n">
        <v>0.722710037231445</v>
      </c>
      <c r="DQ78" s="0" t="s">
        <v>888</v>
      </c>
      <c r="DT78" s="387" t="n">
        <v>0.54193000793457</v>
      </c>
      <c r="DU78" s="0" t="s">
        <v>888</v>
      </c>
      <c r="DW78" s="387" t="n">
        <v>0.0891858041286469</v>
      </c>
      <c r="DX78" s="387" t="n">
        <v>0.122179791331291</v>
      </c>
      <c r="DY78" s="387" t="n">
        <v>0.0777642801403999</v>
      </c>
      <c r="DZ78" s="387" t="n">
        <v>0.0740551203489304</v>
      </c>
      <c r="EA78" s="387" t="n">
        <v>0.18504324555397</v>
      </c>
      <c r="EB78" s="0" t="s">
        <v>104</v>
      </c>
      <c r="ED78" s="387" t="n">
        <v>0.00452668638899922</v>
      </c>
      <c r="EE78" s="387" t="n">
        <v>-0.024623516947031</v>
      </c>
      <c r="EF78" s="387" t="n">
        <v>0.0159834623336792</v>
      </c>
      <c r="EG78" s="387" t="n">
        <v>0.103821098804474</v>
      </c>
      <c r="EH78" s="387"/>
      <c r="EI78" s="0" t="s">
        <v>248</v>
      </c>
      <c r="EK78" s="387" t="n">
        <v>0.767719686031342</v>
      </c>
      <c r="EL78" s="0" t="s">
        <v>248</v>
      </c>
      <c r="EO78" s="387" t="n">
        <v>0.0749675929546356</v>
      </c>
      <c r="EP78" s="387" t="n">
        <v>0.0933948159217835</v>
      </c>
      <c r="EQ78" s="387" t="n">
        <v>0.0678177326917648</v>
      </c>
      <c r="ER78" s="387" t="n">
        <v>0.05834636464715</v>
      </c>
      <c r="ES78" s="387" t="n">
        <v>0.054716695100069</v>
      </c>
      <c r="ET78" s="0" t="s">
        <v>248</v>
      </c>
      <c r="FE78" s="387" t="n">
        <v>717584</v>
      </c>
      <c r="FF78" s="387" t="n">
        <v>733015</v>
      </c>
      <c r="FG78" s="387" t="n">
        <v>746942</v>
      </c>
      <c r="FH78" s="387" t="n">
        <v>759641</v>
      </c>
      <c r="FI78" s="387" t="n">
        <v>771603</v>
      </c>
      <c r="FJ78" s="387" t="n">
        <v>783254</v>
      </c>
      <c r="FK78" s="387" t="n">
        <v>794563</v>
      </c>
      <c r="FL78" s="387" t="n">
        <v>805451</v>
      </c>
      <c r="FM78" s="387" t="n">
        <v>816358</v>
      </c>
      <c r="FN78" s="387" t="n">
        <v>827823</v>
      </c>
      <c r="FO78" s="387" t="n">
        <v>840198</v>
      </c>
      <c r="FP78" s="387" t="n">
        <v>853674</v>
      </c>
      <c r="FQ78" s="387" t="n">
        <v>868136</v>
      </c>
      <c r="FR78" s="387" t="n">
        <v>883293</v>
      </c>
      <c r="FS78" s="387" t="n">
        <v>898696</v>
      </c>
      <c r="FT78" s="387" t="n">
        <v>913993</v>
      </c>
      <c r="FU78" s="387" t="n">
        <v>929112</v>
      </c>
      <c r="FV78" s="387" t="n">
        <v>944097</v>
      </c>
      <c r="FW78" s="387" t="n">
        <v>958920</v>
      </c>
      <c r="FX78" s="387" t="n">
        <v>973560</v>
      </c>
      <c r="FY78" s="387" t="n">
        <v>988000</v>
      </c>
      <c r="FZ78" s="387" t="n">
        <v>1002000</v>
      </c>
      <c r="GA78" s="387" t="n">
        <v>1016000</v>
      </c>
      <c r="GB78" s="387" t="n">
        <v>1030000</v>
      </c>
      <c r="GC78" s="387" t="n">
        <v>1043000</v>
      </c>
      <c r="GD78" s="387" t="n">
        <v>1056000</v>
      </c>
      <c r="GE78" s="387" t="n">
        <v>1069000</v>
      </c>
      <c r="GF78" s="387" t="n">
        <v>1081000</v>
      </c>
      <c r="GG78" s="387" t="n">
        <v>1093000</v>
      </c>
      <c r="GH78" s="387" t="n">
        <v>1105000</v>
      </c>
      <c r="GI78" s="387" t="n">
        <v>1117000</v>
      </c>
      <c r="GJ78" s="387" t="n">
        <v>1128000</v>
      </c>
      <c r="GK78" s="387" t="n">
        <v>1139000</v>
      </c>
      <c r="GL78" s="387" t="n">
        <v>1150000</v>
      </c>
      <c r="GM78" s="387" t="n">
        <v>1160000</v>
      </c>
      <c r="GN78" s="387" t="n">
        <v>1170000</v>
      </c>
      <c r="GO78" s="387" t="n">
        <v>1180000</v>
      </c>
      <c r="GP78" s="387" t="n">
        <v>1189000</v>
      </c>
      <c r="GQ78" s="387" t="n">
        <v>1199000</v>
      </c>
      <c r="GR78" s="387" t="n">
        <v>1208000</v>
      </c>
      <c r="GS78" s="387" t="n">
        <v>1217000</v>
      </c>
      <c r="GT78" s="387" t="n">
        <v>1226000</v>
      </c>
      <c r="GU78" s="387" t="n">
        <v>1234000</v>
      </c>
      <c r="GV78" s="387" t="n">
        <v>1243000</v>
      </c>
      <c r="GW78" s="387" t="n">
        <v>1251000</v>
      </c>
      <c r="GX78" s="387" t="n">
        <v>1259000</v>
      </c>
      <c r="GY78" s="387" t="n">
        <v>1266000</v>
      </c>
      <c r="GZ78" s="387" t="n">
        <v>1274000</v>
      </c>
      <c r="HA78" s="387" t="n">
        <v>1281000</v>
      </c>
      <c r="HB78" s="387" t="n">
        <v>1289000</v>
      </c>
      <c r="HC78" s="387" t="n">
        <v>1295000</v>
      </c>
      <c r="HG78" s="387" t="n">
        <v>0.0164063777774572</v>
      </c>
      <c r="HH78" s="387" t="n">
        <v>0.0159996245056391</v>
      </c>
      <c r="HI78" s="387" t="n">
        <v>0.0155787356197834</v>
      </c>
      <c r="HJ78" s="387" t="n">
        <v>0.0151518052443862</v>
      </c>
      <c r="HK78" s="387" t="n">
        <v>0.0147232413291931</v>
      </c>
      <c r="HL78" s="387" t="n">
        <v>0.0140705835074186</v>
      </c>
      <c r="HM78" s="387" t="n">
        <v>0.0138753466308117</v>
      </c>
      <c r="HN78" s="387" t="n">
        <v>0.0136854527518153</v>
      </c>
      <c r="HO78" s="387" t="n">
        <v>0.0125423735007644</v>
      </c>
      <c r="HP78" s="387" t="n">
        <v>0.0123870093375444</v>
      </c>
      <c r="HQ78" s="387" t="n">
        <v>0.0122354468330741</v>
      </c>
      <c r="HR78" s="387" t="n">
        <v>0.0111629068851471</v>
      </c>
      <c r="HS78" s="387" t="n">
        <v>0.0110396705567837</v>
      </c>
      <c r="HT78" s="387" t="n">
        <v>0.0109191257506609</v>
      </c>
      <c r="HU78" s="387" t="n">
        <v>0.0108011849224567</v>
      </c>
      <c r="HV78" s="387" t="n">
        <v>0.00979963317513466</v>
      </c>
      <c r="HW78" s="387" t="n">
        <v>0.0097045311704278</v>
      </c>
      <c r="HX78" s="387" t="n">
        <v>0.00961125828325748</v>
      </c>
      <c r="HY78" s="387" t="n">
        <v>0.00865806266665459</v>
      </c>
      <c r="HZ78" s="387" t="n">
        <v>0.00858374405652285</v>
      </c>
      <c r="IA78" s="387" t="n">
        <v>0.00851068925112486</v>
      </c>
      <c r="IB78" s="387" t="n">
        <v>0.00759817939251661</v>
      </c>
      <c r="IC78" s="387" t="n">
        <v>0.00837525818496943</v>
      </c>
      <c r="ID78" s="387" t="n">
        <v>0.00747822364792228</v>
      </c>
      <c r="IE78" s="387" t="n">
        <v>0.00742271449416876</v>
      </c>
      <c r="IF78" s="387" t="n">
        <v>0.00736802350729704</v>
      </c>
      <c r="IG78" s="387" t="n">
        <v>0.00650408817455173</v>
      </c>
      <c r="IH78" s="387" t="n">
        <v>0.00726688699796796</v>
      </c>
      <c r="II78" s="387" t="n">
        <v>0.00641541881486774</v>
      </c>
      <c r="IJ78" s="387" t="n">
        <v>0.0063745235092938</v>
      </c>
      <c r="IK78" s="387" t="n">
        <v>0.00554456887766719</v>
      </c>
      <c r="IL78" s="387" t="n">
        <v>0.00629923352971673</v>
      </c>
      <c r="IM78" s="387" t="n">
        <v>0.00547946570441127</v>
      </c>
      <c r="IN78" s="387" t="n">
        <v>0.00622570095583797</v>
      </c>
      <c r="IO78" s="387" t="n">
        <v>0.00464397110044956</v>
      </c>
      <c r="IP78" s="0" t="s">
        <v>889</v>
      </c>
      <c r="IU78" s="0" t="s">
        <v>889</v>
      </c>
      <c r="IV78" s="387" t="n">
        <v>0.528575554869923</v>
      </c>
      <c r="IW78" s="387" t="n">
        <v>0.527572953675371</v>
      </c>
      <c r="IX78" s="387" t="n">
        <v>0.526847791547506</v>
      </c>
      <c r="IY78" s="387" t="n">
        <v>0.526332145542447</v>
      </c>
      <c r="IZ78" s="387" t="n">
        <v>0.52585210727261</v>
      </c>
      <c r="JA78" s="387" t="n">
        <v>0.525295495353248</v>
      </c>
      <c r="JB78" s="387" t="n">
        <v>0.52468426866175</v>
      </c>
      <c r="JC78" s="387" t="n">
        <v>0.524087243553279</v>
      </c>
      <c r="JD78" s="387" t="n">
        <v>0.523504395936296</v>
      </c>
      <c r="JE78" s="387" t="n">
        <v>0.522931575354549</v>
      </c>
      <c r="JF78" s="387" t="n">
        <v>0.522368089631441</v>
      </c>
      <c r="JG78" s="387" t="n">
        <v>0.521816950192833</v>
      </c>
      <c r="JH78" s="387" t="n">
        <v>0.521276093955349</v>
      </c>
      <c r="JI78" s="387" t="n">
        <v>0.520734861566378</v>
      </c>
      <c r="JJ78" s="387" t="n">
        <v>0.520203185495437</v>
      </c>
      <c r="JK78" s="387" t="n">
        <v>0.519675153777202</v>
      </c>
      <c r="JL78" s="387" t="n">
        <v>0.519153961340108</v>
      </c>
      <c r="JM78" s="387" t="n">
        <v>0.518634194827523</v>
      </c>
      <c r="JN78" s="387" t="n">
        <v>0.518120827555489</v>
      </c>
      <c r="JO78" s="387" t="n">
        <v>0.517602774094428</v>
      </c>
      <c r="JP78" s="387" t="n">
        <v>0.517091273975776</v>
      </c>
      <c r="JQ78" s="387" t="n">
        <v>0.516571738540819</v>
      </c>
      <c r="JR78" s="387" t="n">
        <v>0.516058790592564</v>
      </c>
      <c r="JS78" s="387" t="n">
        <v>0.515542327766484</v>
      </c>
      <c r="JT78" s="387" t="n">
        <v>0.515027090568178</v>
      </c>
      <c r="JU78" s="387" t="n">
        <v>0.51450655048388</v>
      </c>
      <c r="JV78" s="387" t="n">
        <v>0.513986986762396</v>
      </c>
      <c r="JW78" s="387" t="n">
        <v>0.51346524994855</v>
      </c>
      <c r="JX78" s="387" t="n">
        <v>0.512942717890277</v>
      </c>
      <c r="JY78" s="387" t="n">
        <v>0.51242016521842</v>
      </c>
      <c r="JZ78" s="387" t="n">
        <v>0.511890990907964</v>
      </c>
      <c r="KA78" s="387" t="n">
        <v>0.511366274341356</v>
      </c>
      <c r="KB78" s="387" t="n">
        <v>0.510838246132618</v>
      </c>
      <c r="KC78" s="387" t="n">
        <v>0.510312411962694</v>
      </c>
      <c r="KD78" s="387" t="n">
        <v>0.509785082841628</v>
      </c>
      <c r="KE78" s="387" t="n">
        <v>0.50926146083584</v>
      </c>
      <c r="KH78" s="0" t="s">
        <v>889</v>
      </c>
      <c r="KI78" s="387" t="n">
        <v>0.651269733905792</v>
      </c>
      <c r="KJ78" s="387" t="n">
        <v>0.652792155742645</v>
      </c>
      <c r="KK78" s="387" t="n">
        <v>0.655614852905273</v>
      </c>
      <c r="KL78" s="387" t="n">
        <v>0.658983051776886</v>
      </c>
      <c r="KM78" s="387" t="n">
        <v>0.661859571933746</v>
      </c>
      <c r="KN78" s="387" t="n">
        <v>0.663967609405518</v>
      </c>
      <c r="KO78" s="387" t="n">
        <v>0.665668666362763</v>
      </c>
      <c r="KP78" s="387" t="n">
        <v>0.666338562965393</v>
      </c>
      <c r="KQ78" s="387" t="n">
        <v>0.666990280151367</v>
      </c>
      <c r="KR78" s="387" t="n">
        <v>0.668264627456665</v>
      </c>
      <c r="KS78" s="387" t="n">
        <v>0.669507563114166</v>
      </c>
      <c r="KT78" s="387" t="n">
        <v>0.670720279216766</v>
      </c>
      <c r="KU78" s="387" t="n">
        <v>0.673450529575348</v>
      </c>
      <c r="KV78" s="387" t="n">
        <v>0.676120758056641</v>
      </c>
      <c r="KW78" s="387" t="n">
        <v>0.677828073501587</v>
      </c>
      <c r="KX78" s="387" t="n">
        <v>0.680393934249878</v>
      </c>
      <c r="KY78" s="387" t="n">
        <v>0.682624101638794</v>
      </c>
      <c r="KZ78" s="387" t="n">
        <v>0.684811234474182</v>
      </c>
      <c r="LA78" s="387" t="n">
        <v>0.686956524848938</v>
      </c>
      <c r="LB78" s="387" t="n">
        <v>0.688793122768402</v>
      </c>
      <c r="LC78" s="387" t="n">
        <v>0.69059830904007</v>
      </c>
      <c r="LD78" s="387" t="n">
        <v>0.691525399684906</v>
      </c>
      <c r="LE78" s="387" t="n">
        <v>0.692178308963776</v>
      </c>
      <c r="LF78" s="387" t="n">
        <v>0.693077564239502</v>
      </c>
      <c r="LG78" s="387" t="n">
        <v>0.692880809307098</v>
      </c>
      <c r="LH78" s="387" t="n">
        <v>0.692686915397644</v>
      </c>
      <c r="LI78" s="387" t="n">
        <v>0.692495942115784</v>
      </c>
      <c r="LJ78" s="387" t="n">
        <v>0.692058324813843</v>
      </c>
      <c r="LK78" s="387" t="n">
        <v>0.690265476703644</v>
      </c>
      <c r="LL78" s="387" t="n">
        <v>0.689048767089844</v>
      </c>
      <c r="LM78" s="387" t="n">
        <v>0.687847495079041</v>
      </c>
      <c r="LN78" s="387" t="n">
        <v>0.686413884162903</v>
      </c>
      <c r="LO78" s="387" t="n">
        <v>0.683673441410065</v>
      </c>
      <c r="LP78" s="387" t="n">
        <v>0.682279467582703</v>
      </c>
      <c r="LQ78" s="387" t="n">
        <v>0.679596602916718</v>
      </c>
      <c r="LR78" s="387" t="n">
        <v>0.677992284297943</v>
      </c>
      <c r="LT78" s="0" t="s">
        <v>889</v>
      </c>
      <c r="LU78" s="387" t="n">
        <v>0.629266321659088</v>
      </c>
      <c r="LV78" s="387" t="n">
        <v>0.630288898944855</v>
      </c>
      <c r="LW78" s="387" t="n">
        <v>0.632280349731445</v>
      </c>
      <c r="LX78" s="387" t="n">
        <v>0.634590983390808</v>
      </c>
      <c r="LY78" s="387" t="n">
        <v>0.636334717273712</v>
      </c>
      <c r="LZ78" s="387" t="n">
        <v>0.637651801109314</v>
      </c>
      <c r="MA78" s="387" t="n">
        <v>0.638722538948059</v>
      </c>
      <c r="MB78" s="387" t="n">
        <v>0.637795269489288</v>
      </c>
      <c r="MC78" s="387" t="n">
        <v>0.636893212795258</v>
      </c>
      <c r="MD78" s="387" t="n">
        <v>0.637583911418915</v>
      </c>
      <c r="ME78" s="387" t="n">
        <v>0.638257563114166</v>
      </c>
      <c r="MF78" s="387" t="n">
        <v>0.637979447841644</v>
      </c>
      <c r="MG78" s="387" t="n">
        <v>0.641073107719421</v>
      </c>
      <c r="MH78" s="387" t="n">
        <v>0.643183887004852</v>
      </c>
      <c r="MI78" s="387" t="n">
        <v>0.645248889923096</v>
      </c>
      <c r="MJ78" s="387" t="n">
        <v>0.646374225616455</v>
      </c>
      <c r="MK78" s="387" t="n">
        <v>0.648049652576447</v>
      </c>
      <c r="ML78" s="387" t="n">
        <v>0.648814737796783</v>
      </c>
      <c r="MM78" s="387" t="n">
        <v>0.650434792041779</v>
      </c>
      <c r="MN78" s="387" t="n">
        <v>0.649999976158142</v>
      </c>
      <c r="MO78" s="387" t="n">
        <v>0.650427341461182</v>
      </c>
      <c r="MP78" s="387" t="n">
        <v>0.649999976158142</v>
      </c>
      <c r="MQ78" s="387" t="n">
        <v>0.649285137653351</v>
      </c>
      <c r="MR78" s="387" t="n">
        <v>0.648874044418335</v>
      </c>
      <c r="MS78" s="387" t="n">
        <v>0.647350966930389</v>
      </c>
      <c r="MT78" s="387" t="n">
        <v>0.645850479602814</v>
      </c>
      <c r="MU78" s="387" t="n">
        <v>0.644371926784515</v>
      </c>
      <c r="MV78" s="387" t="n">
        <v>0.643435955047607</v>
      </c>
      <c r="MW78" s="387" t="n">
        <v>0.641190648078919</v>
      </c>
      <c r="MX78" s="387" t="n">
        <v>0.639488399028778</v>
      </c>
      <c r="MY78" s="387" t="n">
        <v>0.637013494968414</v>
      </c>
      <c r="MZ78" s="387" t="n">
        <v>0.63428121805191</v>
      </c>
      <c r="NA78" s="387" t="n">
        <v>0.630298256874085</v>
      </c>
      <c r="NB78" s="387" t="n">
        <v>0.627634644508362</v>
      </c>
      <c r="NC78" s="387" t="n">
        <v>0.624515116214752</v>
      </c>
      <c r="ND78" s="387" t="n">
        <v>0.621621608734131</v>
      </c>
      <c r="NG78" s="0" t="s">
        <v>889</v>
      </c>
      <c r="NH78" s="387" t="n">
        <v>0.552599430084229</v>
      </c>
      <c r="NI78" s="387" t="n">
        <v>0.555432498455048</v>
      </c>
      <c r="NJ78" s="387" t="n">
        <v>0.559430837631226</v>
      </c>
      <c r="NK78" s="387" t="n">
        <v>0.563990712165833</v>
      </c>
      <c r="NL78" s="387" t="n">
        <v>0.568281352519989</v>
      </c>
      <c r="NM78" s="387" t="n">
        <v>0.57186233997345</v>
      </c>
      <c r="NN78" s="387" t="n">
        <v>0.57485032081604</v>
      </c>
      <c r="NO78" s="387" t="n">
        <v>0.578740179538727</v>
      </c>
      <c r="NP78" s="387" t="n">
        <v>0.580582499504089</v>
      </c>
      <c r="NQ78" s="387" t="n">
        <v>0.583892643451691</v>
      </c>
      <c r="NR78" s="387" t="n">
        <v>0.585227251052856</v>
      </c>
      <c r="NS78" s="387" t="n">
        <v>0.586529493331909</v>
      </c>
      <c r="NT78" s="387" t="n">
        <v>0.588344097137451</v>
      </c>
      <c r="NU78" s="387" t="n">
        <v>0.590118944644928</v>
      </c>
      <c r="NV78" s="387" t="n">
        <v>0.59095025062561</v>
      </c>
      <c r="NW78" s="387" t="n">
        <v>0.593554139137268</v>
      </c>
      <c r="NX78" s="387" t="n">
        <v>0.595744669437408</v>
      </c>
      <c r="NY78" s="387" t="n">
        <v>0.5987708568573</v>
      </c>
      <c r="NZ78" s="387" t="n">
        <v>0.60173910856247</v>
      </c>
      <c r="OA78" s="387" t="n">
        <v>0.60431033372879</v>
      </c>
      <c r="OB78" s="387" t="n">
        <v>0.607692301273346</v>
      </c>
      <c r="OC78" s="387" t="n">
        <v>0.609322011470795</v>
      </c>
      <c r="OD78" s="387" t="n">
        <v>0.610597133636475</v>
      </c>
      <c r="OE78" s="387" t="n">
        <v>0.612176835536957</v>
      </c>
      <c r="OF78" s="387" t="n">
        <v>0.613410592079163</v>
      </c>
      <c r="OG78" s="387" t="n">
        <v>0.614626109600067</v>
      </c>
      <c r="OH78" s="387" t="n">
        <v>0.615008175373077</v>
      </c>
      <c r="OI78" s="387" t="n">
        <v>0.61588329076767</v>
      </c>
      <c r="OJ78" s="387" t="n">
        <v>0.615446507930756</v>
      </c>
      <c r="OK78" s="387" t="n">
        <v>0.61550760269165</v>
      </c>
      <c r="OL78" s="387" t="n">
        <v>0.615567922592163</v>
      </c>
      <c r="OM78" s="387" t="n">
        <v>0.614533960819244</v>
      </c>
      <c r="ON78" s="387" t="n">
        <v>0.613029837608337</v>
      </c>
      <c r="OO78" s="387" t="n">
        <v>0.612802505493164</v>
      </c>
      <c r="OP78" s="387" t="n">
        <v>0.610550820827484</v>
      </c>
      <c r="OQ78" s="387" t="n">
        <v>0.610038638114929</v>
      </c>
      <c r="OT78" s="387" t="n">
        <v>0.645339965820313</v>
      </c>
      <c r="OU78" s="387" t="n">
        <v>0.642070007324219</v>
      </c>
      <c r="OV78" s="387" t="n">
        <v>0.638250007629395</v>
      </c>
      <c r="OW78" s="387" t="n">
        <v>0.635040016174316</v>
      </c>
      <c r="OX78" s="387" t="n">
        <v>0.632879981994629</v>
      </c>
      <c r="OY78" s="387" t="n">
        <v>0.631959991455078</v>
      </c>
      <c r="OZ78" s="387" t="n">
        <v>0.632470016479492</v>
      </c>
      <c r="PA78" s="387" t="n">
        <v>0.633779983520508</v>
      </c>
      <c r="PB78" s="387" t="n">
        <v>0.635890007019043</v>
      </c>
      <c r="PC78" s="387" t="n">
        <v>0.637680015563965</v>
      </c>
      <c r="PD78" s="387" t="n">
        <v>0.637900009155273</v>
      </c>
      <c r="PE78" s="387" t="n">
        <v>0.638240013122559</v>
      </c>
      <c r="PF78" s="387" t="n">
        <v>0.638390007019043</v>
      </c>
      <c r="PG78" s="387" t="n">
        <v>0.638269996643066</v>
      </c>
      <c r="PH78" s="387" t="n">
        <v>0.637980003356934</v>
      </c>
      <c r="PI78" s="387" t="n">
        <v>0.637970008850098</v>
      </c>
      <c r="PJ78" s="387" t="n">
        <v>0.637560005187988</v>
      </c>
      <c r="PK78" s="387" t="n">
        <v>0.637029991149902</v>
      </c>
      <c r="PL78" s="387" t="n">
        <v>0.637820014953613</v>
      </c>
      <c r="PQ78" s="387" t="n">
        <v>0.00123939896002412</v>
      </c>
      <c r="PZ78" s="387" t="n">
        <v>0.416</v>
      </c>
      <c r="QA78" s="387" t="n">
        <v>2017</v>
      </c>
      <c r="QB78" s="0" t="s">
        <v>248</v>
      </c>
      <c r="QD78" s="387" t="n">
        <v>0.17</v>
      </c>
      <c r="QE78" s="387" t="n">
        <v>2017</v>
      </c>
      <c r="QF78" s="0" t="s">
        <v>248</v>
      </c>
      <c r="QH78" s="387" t="n">
        <v>0.398</v>
      </c>
      <c r="QI78" s="387" t="n">
        <v>2017</v>
      </c>
      <c r="QJ78" s="0" t="s">
        <v>248</v>
      </c>
      <c r="QL78" s="387" t="n">
        <v>0.702</v>
      </c>
      <c r="QM78" s="387" t="n">
        <v>2017</v>
      </c>
      <c r="QN78" s="0" t="s">
        <v>248</v>
      </c>
      <c r="QP78" s="387" t="n">
        <v>0.211</v>
      </c>
      <c r="QQ78" s="387" t="n">
        <v>2017</v>
      </c>
      <c r="QR78" s="0" t="s">
        <v>248</v>
      </c>
      <c r="QT78" s="0" t="s">
        <v>104</v>
      </c>
      <c r="QU78" s="387" t="n">
        <v>0.406239688396454</v>
      </c>
      <c r="QV78" s="387" t="n">
        <v>0.445056259632111</v>
      </c>
      <c r="QW78" s="387" t="n">
        <v>0.306632906198502</v>
      </c>
      <c r="QX78" s="387" t="n">
        <v>0.158093363046646</v>
      </c>
      <c r="QY78" s="387" t="n">
        <v>0.128029078245163</v>
      </c>
      <c r="RB78" s="387" t="n">
        <v>0.275299340486527</v>
      </c>
      <c r="RC78" s="387" t="n">
        <v>0.275299340486527</v>
      </c>
      <c r="RD78" s="387" t="n">
        <v>0.275299340486527</v>
      </c>
      <c r="RE78" s="387" t="n">
        <v>0.28004378080368</v>
      </c>
      <c r="RF78" s="387" t="n">
        <v>0.254715204238892</v>
      </c>
      <c r="RG78" s="0" t="s">
        <v>884</v>
      </c>
      <c r="RJ78" s="387" t="n">
        <v>0.0481452792882919</v>
      </c>
      <c r="RK78" s="387" t="n">
        <v>0.0544458627700806</v>
      </c>
      <c r="RL78" s="387" t="n">
        <v>0.062869668006897</v>
      </c>
      <c r="RM78" s="387" t="n">
        <v>0.0689232349395752</v>
      </c>
      <c r="RN78" s="387" t="n">
        <v>0.07245222479105</v>
      </c>
      <c r="RO78" s="0" t="s">
        <v>104</v>
      </c>
      <c r="RR78" s="387"/>
      <c r="RS78" s="387"/>
      <c r="RT78" s="387"/>
      <c r="RU78" s="387"/>
      <c r="RV78" s="387"/>
      <c r="RW78" s="0" t="s">
        <v>886</v>
      </c>
      <c r="SA78" s="387" t="n">
        <v>0.0310236215591431</v>
      </c>
      <c r="SB78" s="387" t="n">
        <v>0.0380307026207447</v>
      </c>
      <c r="SC78" s="387" t="n">
        <v>0.0464625395834446</v>
      </c>
      <c r="SD78" s="387" t="n">
        <v>0.053363811224699</v>
      </c>
      <c r="SE78" s="387" t="n">
        <v>0.0571223571896553</v>
      </c>
      <c r="SF78" s="0" t="s">
        <v>104</v>
      </c>
      <c r="SJ78" s="387"/>
      <c r="SK78" s="387"/>
      <c r="SL78" s="387"/>
      <c r="SM78" s="387"/>
      <c r="SN78" s="387"/>
      <c r="SO78" s="0" t="s">
        <v>886</v>
      </c>
      <c r="SQ78" s="387" t="n">
        <v>3310</v>
      </c>
      <c r="SR78" s="0" t="s">
        <v>248</v>
      </c>
      <c r="ST78" s="387" t="n">
        <v>3251.15551757813</v>
      </c>
      <c r="SU78" s="0" t="s">
        <v>104</v>
      </c>
      <c r="SW78" s="387"/>
      <c r="SX78" s="0" t="s">
        <v>886</v>
      </c>
      <c r="TA78" s="387" t="n">
        <v>0.495425492525101</v>
      </c>
      <c r="TB78" s="387" t="n">
        <v>0.567236065864563</v>
      </c>
      <c r="TC78" s="387" t="n">
        <v>0.384397208690643</v>
      </c>
      <c r="TD78" s="387" t="n">
        <v>0.232148483395576</v>
      </c>
      <c r="TE78" s="387" t="n">
        <v>0.313072323799133</v>
      </c>
      <c r="TF78" s="0" t="s">
        <v>104</v>
      </c>
      <c r="TJ78" s="387" t="n">
        <v>0.333150237798691</v>
      </c>
      <c r="TK78" s="387" t="n">
        <v>0.333150237798691</v>
      </c>
      <c r="TL78" s="387" t="n">
        <v>0.333150237798691</v>
      </c>
      <c r="TM78" s="387" t="n">
        <v>0.383864879608154</v>
      </c>
      <c r="TN78" s="387" t="n">
        <v>0.213597610592842</v>
      </c>
      <c r="TO78" s="0" t="s">
        <v>248</v>
      </c>
      <c r="TP78" s="386"/>
      <c r="TQ78" s="386"/>
    </row>
    <row r="79" customFormat="false" ht="15.75" hidden="false" customHeight="false" outlineLevel="0" collapsed="false">
      <c r="A79" s="0" t="s">
        <v>890</v>
      </c>
      <c r="B79" s="18" t="s">
        <v>1003</v>
      </c>
      <c r="C79" s="0" t="s">
        <v>1004</v>
      </c>
      <c r="D79" s="387" t="n">
        <v>0.0379746593534946</v>
      </c>
      <c r="E79" s="0" t="s">
        <v>102</v>
      </c>
      <c r="F79" s="387" t="n">
        <v>0.0521851480007172</v>
      </c>
      <c r="G79" s="0" t="s">
        <v>316</v>
      </c>
      <c r="H79" s="387" t="n">
        <v>0.0526549741625786</v>
      </c>
      <c r="I79" s="0" t="s">
        <v>317</v>
      </c>
      <c r="J79" s="0" t="s">
        <v>884</v>
      </c>
      <c r="K79" s="387" t="n">
        <v>0.457840174436569</v>
      </c>
      <c r="L79" s="387"/>
      <c r="M79" s="0" t="s">
        <v>885</v>
      </c>
      <c r="N79" s="387"/>
      <c r="O79" s="0" t="s">
        <v>885</v>
      </c>
      <c r="P79" s="387"/>
      <c r="Q79" s="0" t="s">
        <v>885</v>
      </c>
      <c r="R79" s="387"/>
      <c r="S79" s="0" t="s">
        <v>885</v>
      </c>
      <c r="U79" s="0" t="s">
        <v>884</v>
      </c>
      <c r="V79" s="387" t="n">
        <v>0.488626480102539</v>
      </c>
      <c r="W79" s="387"/>
      <c r="X79" s="0" t="s">
        <v>885</v>
      </c>
      <c r="Y79" s="387"/>
      <c r="Z79" s="0" t="s">
        <v>885</v>
      </c>
      <c r="AA79" s="387"/>
      <c r="AB79" s="0" t="s">
        <v>885</v>
      </c>
      <c r="AC79" s="387"/>
      <c r="AD79" s="0" t="s">
        <v>885</v>
      </c>
      <c r="AF79" s="0" t="s">
        <v>884</v>
      </c>
      <c r="AG79" s="387" t="n">
        <v>0.488626480102539</v>
      </c>
      <c r="AH79" s="387"/>
      <c r="AI79" s="0" t="s">
        <v>885</v>
      </c>
      <c r="AJ79" s="387"/>
      <c r="AK79" s="0" t="s">
        <v>885</v>
      </c>
      <c r="AL79" s="387"/>
      <c r="AM79" s="0" t="s">
        <v>885</v>
      </c>
      <c r="AN79" s="387"/>
      <c r="AO79" s="0" t="s">
        <v>885</v>
      </c>
      <c r="AP79" s="0"/>
      <c r="AQ79" s="0" t="s">
        <v>102</v>
      </c>
      <c r="AR79" s="387" t="n">
        <v>0.730322360992432</v>
      </c>
      <c r="AS79" s="0" t="s">
        <v>318</v>
      </c>
      <c r="AT79" s="387" t="n">
        <v>3.33384251594543</v>
      </c>
      <c r="AU79" s="0" t="s">
        <v>317</v>
      </c>
      <c r="AV79" s="387" t="n">
        <v>4.27868509292603</v>
      </c>
      <c r="AW79" s="0"/>
      <c r="AX79" s="387" t="n">
        <v>2.87329149246216</v>
      </c>
      <c r="AY79" s="0" t="s">
        <v>884</v>
      </c>
      <c r="AZ79" s="0"/>
      <c r="BA79" s="0" t="s">
        <v>884</v>
      </c>
      <c r="BB79" s="387" t="n">
        <v>0.00820934306830168</v>
      </c>
      <c r="BC79" s="387" t="n">
        <v>0.00736863957718015</v>
      </c>
      <c r="BD79" s="387" t="n">
        <v>0.00759958103299141</v>
      </c>
      <c r="BE79" s="387" t="n">
        <v>0.00781907513737679</v>
      </c>
      <c r="BF79" s="387" t="n">
        <v>0.00729722762480378</v>
      </c>
      <c r="BH79" s="0" t="s">
        <v>884</v>
      </c>
      <c r="BI79" s="387" t="n">
        <v>0.0101315155625343</v>
      </c>
      <c r="BJ79" s="387" t="n">
        <v>0.00970085058361292</v>
      </c>
      <c r="BK79" s="387" t="n">
        <v>0.00868091825395823</v>
      </c>
      <c r="BL79" s="387" t="n">
        <v>0.00836597662419081</v>
      </c>
      <c r="BM79" s="387" t="n">
        <v>0.00864100828766823</v>
      </c>
      <c r="BO79" s="0" t="s">
        <v>884</v>
      </c>
      <c r="BP79" s="387" t="n">
        <v>0.0102140679955482</v>
      </c>
      <c r="BQ79" s="387" t="n">
        <v>0.00919633824378252</v>
      </c>
      <c r="BR79" s="387" t="n">
        <v>0.00839217565953732</v>
      </c>
      <c r="BS79" s="387" t="n">
        <v>0.00876153260469437</v>
      </c>
      <c r="BT79" s="387" t="n">
        <v>0.00900252163410187</v>
      </c>
      <c r="BV79" s="387"/>
      <c r="BW79" s="387"/>
      <c r="BX79" s="387"/>
      <c r="BY79" s="387"/>
      <c r="BZ79" s="387"/>
      <c r="CA79" s="0" t="s">
        <v>886</v>
      </c>
      <c r="CC79" s="387"/>
      <c r="CD79" s="387"/>
      <c r="CE79" s="387"/>
      <c r="CF79" s="387"/>
      <c r="CG79" s="387"/>
      <c r="CH79" s="0" t="s">
        <v>886</v>
      </c>
      <c r="CK79" s="387" t="n">
        <v>7.80000019073486</v>
      </c>
      <c r="CL79" s="0" t="s">
        <v>887</v>
      </c>
      <c r="CO79" s="0" t="s">
        <v>884</v>
      </c>
      <c r="CP79" s="387" t="n">
        <v>0.000575770216528326</v>
      </c>
      <c r="CQ79" s="387" t="n">
        <v>0.00184385559987277</v>
      </c>
      <c r="CR79" s="387" t="n">
        <v>0.00550819560885429</v>
      </c>
      <c r="CS79" s="387" t="n">
        <v>0.00152746983803809</v>
      </c>
      <c r="CT79" s="387" t="n">
        <v>0.0142461964860559</v>
      </c>
      <c r="CV79" s="0" t="s">
        <v>884</v>
      </c>
      <c r="CW79" s="387" t="n">
        <v>0.00209999969229102</v>
      </c>
      <c r="CX79" s="387" t="n">
        <v>0.0051333331502974</v>
      </c>
      <c r="CY79" s="387" t="n">
        <v>0.00299999979324639</v>
      </c>
      <c r="CZ79" s="387" t="n">
        <v>0.00240000011399388</v>
      </c>
      <c r="DA79" s="387" t="n">
        <v>-0.00700000021606684</v>
      </c>
      <c r="DC79" s="0" t="s">
        <v>884</v>
      </c>
      <c r="DD79" s="387" t="n">
        <v>2.6309528038837E-005</v>
      </c>
      <c r="DE79" s="387" t="n">
        <v>0.00547172874212265</v>
      </c>
      <c r="DF79" s="387" t="n">
        <v>0.0018535100389272</v>
      </c>
      <c r="DG79" s="387" t="n">
        <v>0.00536527018994093</v>
      </c>
      <c r="DH79" s="387" t="n">
        <v>0.00374665716663003</v>
      </c>
      <c r="DL79" s="387"/>
      <c r="DM79" s="0" t="s">
        <v>886</v>
      </c>
      <c r="DP79" s="387"/>
      <c r="DQ79" s="0" t="s">
        <v>886</v>
      </c>
      <c r="DT79" s="387"/>
      <c r="DU79" s="0" t="s">
        <v>886</v>
      </c>
      <c r="DW79" s="387"/>
      <c r="DX79" s="387"/>
      <c r="DY79" s="387"/>
      <c r="DZ79" s="387"/>
      <c r="EA79" s="387"/>
      <c r="EB79" s="0" t="s">
        <v>886</v>
      </c>
      <c r="ED79" s="387" t="n">
        <v>-0.170824304223061</v>
      </c>
      <c r="EE79" s="387" t="n">
        <v>-0.17540879547596</v>
      </c>
      <c r="EF79" s="387" t="n">
        <v>-0.155796721577644</v>
      </c>
      <c r="EG79" s="387" t="n">
        <v>-0.175080448389053</v>
      </c>
      <c r="EH79" s="387"/>
      <c r="EI79" s="0" t="s">
        <v>248</v>
      </c>
      <c r="EK79" s="387" t="n">
        <v>0.485815912485123</v>
      </c>
      <c r="EL79" s="0" t="s">
        <v>248</v>
      </c>
      <c r="EO79" s="387" t="n">
        <v>0.0579398833215237</v>
      </c>
      <c r="EP79" s="387" t="n">
        <v>0.0554940141737461</v>
      </c>
      <c r="EQ79" s="387" t="n">
        <v>0.0406979732215405</v>
      </c>
      <c r="ER79" s="387" t="n">
        <v>0.0436462424695492</v>
      </c>
      <c r="ES79" s="387" t="n">
        <v>0.0558922477066517</v>
      </c>
      <c r="ET79" s="0" t="s">
        <v>248</v>
      </c>
      <c r="FE79" s="387" t="n">
        <v>69650</v>
      </c>
      <c r="FF79" s="387" t="n">
        <v>69661</v>
      </c>
      <c r="FG79" s="387" t="n">
        <v>69837</v>
      </c>
      <c r="FH79" s="387" t="n">
        <v>70100</v>
      </c>
      <c r="FI79" s="387" t="n">
        <v>70382</v>
      </c>
      <c r="FJ79" s="387" t="n">
        <v>70589</v>
      </c>
      <c r="FK79" s="387" t="n">
        <v>70718</v>
      </c>
      <c r="FL79" s="387" t="n">
        <v>70795</v>
      </c>
      <c r="FM79" s="387" t="n">
        <v>70827</v>
      </c>
      <c r="FN79" s="387" t="n">
        <v>70851</v>
      </c>
      <c r="FO79" s="387" t="n">
        <v>70878</v>
      </c>
      <c r="FP79" s="387" t="n">
        <v>70916</v>
      </c>
      <c r="FQ79" s="387" t="n">
        <v>70965</v>
      </c>
      <c r="FR79" s="387" t="n">
        <v>71016</v>
      </c>
      <c r="FS79" s="387" t="n">
        <v>71085</v>
      </c>
      <c r="FT79" s="387" t="n">
        <v>71183</v>
      </c>
      <c r="FU79" s="387" t="n">
        <v>71307</v>
      </c>
      <c r="FV79" s="387" t="n">
        <v>71458</v>
      </c>
      <c r="FW79" s="387" t="n">
        <v>71625</v>
      </c>
      <c r="FX79" s="387" t="n">
        <v>71808</v>
      </c>
      <c r="FY79" s="387" t="n">
        <v>72000</v>
      </c>
      <c r="FZ79" s="387" t="n">
        <v>72000</v>
      </c>
      <c r="GA79" s="387" t="n">
        <v>72000</v>
      </c>
      <c r="GB79" s="387" t="n">
        <v>73000</v>
      </c>
      <c r="GC79" s="387" t="n">
        <v>73000</v>
      </c>
      <c r="GD79" s="387" t="n">
        <v>73000</v>
      </c>
      <c r="GE79" s="387" t="n">
        <v>73000</v>
      </c>
      <c r="GF79" s="387" t="n">
        <v>73000</v>
      </c>
      <c r="GG79" s="387" t="n">
        <v>73000</v>
      </c>
      <c r="GH79" s="387" t="n">
        <v>73000</v>
      </c>
      <c r="GI79" s="387" t="n">
        <v>73000</v>
      </c>
      <c r="GJ79" s="387" t="n">
        <v>73000</v>
      </c>
      <c r="GK79" s="387" t="n">
        <v>73000</v>
      </c>
      <c r="GL79" s="387" t="n">
        <v>73000</v>
      </c>
      <c r="GM79" s="387" t="n">
        <v>73000</v>
      </c>
      <c r="GN79" s="387" t="n">
        <v>73000</v>
      </c>
      <c r="GO79" s="387" t="n">
        <v>73000</v>
      </c>
      <c r="GP79" s="387" t="n">
        <v>73000</v>
      </c>
      <c r="GQ79" s="387" t="n">
        <v>73000</v>
      </c>
      <c r="GR79" s="387" t="n">
        <v>73000</v>
      </c>
      <c r="GS79" s="387" t="n">
        <v>73000</v>
      </c>
      <c r="GT79" s="387" t="n">
        <v>72000</v>
      </c>
      <c r="GU79" s="387" t="n">
        <v>72000</v>
      </c>
      <c r="GV79" s="387" t="n">
        <v>72000</v>
      </c>
      <c r="GW79" s="387" t="n">
        <v>72000</v>
      </c>
      <c r="GX79" s="387" t="n">
        <v>72000</v>
      </c>
      <c r="GY79" s="387" t="n">
        <v>72000</v>
      </c>
      <c r="GZ79" s="387" t="n">
        <v>71000</v>
      </c>
      <c r="HA79" s="387" t="n">
        <v>71000</v>
      </c>
      <c r="HB79" s="387" t="n">
        <v>71000</v>
      </c>
      <c r="HC79" s="387" t="n">
        <v>71000</v>
      </c>
      <c r="HG79" s="387" t="n">
        <v>0.00174047343898565</v>
      </c>
      <c r="HH79" s="387" t="n">
        <v>0.00211536511778832</v>
      </c>
      <c r="HI79" s="387" t="n">
        <v>0.0023343104403466</v>
      </c>
      <c r="HJ79" s="387" t="n">
        <v>0.00255171535536647</v>
      </c>
      <c r="HK79" s="387" t="n">
        <v>0.00267022848129272</v>
      </c>
      <c r="HL79" s="387" t="n">
        <v>0</v>
      </c>
      <c r="HM79" s="387" t="n">
        <v>0</v>
      </c>
      <c r="HN79" s="387" t="n">
        <v>0.0137933222576976</v>
      </c>
      <c r="HO79" s="387" t="n">
        <v>0</v>
      </c>
      <c r="HP79" s="387" t="n">
        <v>0</v>
      </c>
      <c r="HQ79" s="387" t="n">
        <v>0</v>
      </c>
      <c r="HR79" s="387" t="n">
        <v>0</v>
      </c>
      <c r="HS79" s="387" t="n">
        <v>0</v>
      </c>
      <c r="HT79" s="387" t="n">
        <v>0</v>
      </c>
      <c r="HU79" s="387" t="n">
        <v>0</v>
      </c>
      <c r="HV79" s="387" t="n">
        <v>0</v>
      </c>
      <c r="HW79" s="387" t="n">
        <v>0</v>
      </c>
      <c r="HX79" s="387" t="n">
        <v>0</v>
      </c>
      <c r="HY79" s="387" t="n">
        <v>0</v>
      </c>
      <c r="HZ79" s="387" t="n">
        <v>0</v>
      </c>
      <c r="IA79" s="387" t="n">
        <v>0</v>
      </c>
      <c r="IB79" s="387" t="n">
        <v>0</v>
      </c>
      <c r="IC79" s="387" t="n">
        <v>0</v>
      </c>
      <c r="ID79" s="387" t="n">
        <v>0</v>
      </c>
      <c r="IE79" s="387" t="n">
        <v>0</v>
      </c>
      <c r="IF79" s="387" t="n">
        <v>-0.0137933222576976</v>
      </c>
      <c r="IG79" s="387" t="n">
        <v>0</v>
      </c>
      <c r="IH79" s="387" t="n">
        <v>0</v>
      </c>
      <c r="II79" s="387" t="n">
        <v>0</v>
      </c>
      <c r="IJ79" s="387" t="n">
        <v>0</v>
      </c>
      <c r="IK79" s="387" t="n">
        <v>0</v>
      </c>
      <c r="IL79" s="387" t="n">
        <v>-0.0139862420037389</v>
      </c>
      <c r="IM79" s="387" t="n">
        <v>0</v>
      </c>
      <c r="IN79" s="387" t="n">
        <v>0</v>
      </c>
      <c r="IO79" s="387" t="n">
        <v>0</v>
      </c>
      <c r="IP79" s="0" t="s">
        <v>889</v>
      </c>
      <c r="IU79" s="0" t="s">
        <v>884</v>
      </c>
      <c r="IV79" s="387" t="n">
        <v>0.5</v>
      </c>
      <c r="IW79" s="387" t="n">
        <v>0.5</v>
      </c>
      <c r="IX79" s="387" t="n">
        <v>0.5</v>
      </c>
      <c r="IY79" s="387" t="n">
        <v>0.5</v>
      </c>
      <c r="IZ79" s="387" t="n">
        <v>0.5</v>
      </c>
      <c r="JA79" s="387" t="n">
        <v>0.5</v>
      </c>
      <c r="JB79" s="387" t="n">
        <v>0.5</v>
      </c>
      <c r="JC79" s="387" t="n">
        <v>0.5</v>
      </c>
      <c r="JD79" s="387" t="n">
        <v>0.5</v>
      </c>
      <c r="JE79" s="387" t="n">
        <v>0.5</v>
      </c>
      <c r="JF79" s="387" t="n">
        <v>0.5</v>
      </c>
      <c r="JG79" s="387" t="n">
        <v>0.5</v>
      </c>
      <c r="JH79" s="387" t="n">
        <v>0.5</v>
      </c>
      <c r="JI79" s="387" t="n">
        <v>0.5</v>
      </c>
      <c r="JJ79" s="387" t="n">
        <v>0.5</v>
      </c>
      <c r="JK79" s="387" t="n">
        <v>0.5</v>
      </c>
      <c r="JL79" s="387" t="n">
        <v>0.5</v>
      </c>
      <c r="JM79" s="387" t="n">
        <v>0.5</v>
      </c>
      <c r="JN79" s="387" t="n">
        <v>0.5</v>
      </c>
      <c r="JO79" s="387" t="n">
        <v>0.5</v>
      </c>
      <c r="JP79" s="387" t="n">
        <v>0.5</v>
      </c>
      <c r="JQ79" s="387" t="n">
        <v>0.5</v>
      </c>
      <c r="JR79" s="387" t="n">
        <v>0.5</v>
      </c>
      <c r="JS79" s="387" t="n">
        <v>0.5</v>
      </c>
      <c r="JT79" s="387" t="n">
        <v>0.5</v>
      </c>
      <c r="JU79" s="387" t="n">
        <v>0.5</v>
      </c>
      <c r="JV79" s="387" t="n">
        <v>0.5</v>
      </c>
      <c r="JW79" s="387" t="n">
        <v>0.5</v>
      </c>
      <c r="JX79" s="387" t="n">
        <v>0.5</v>
      </c>
      <c r="JY79" s="387" t="n">
        <v>0.5</v>
      </c>
      <c r="JZ79" s="387" t="n">
        <v>0.5</v>
      </c>
      <c r="KA79" s="387" t="n">
        <v>0.5</v>
      </c>
      <c r="KB79" s="387" t="n">
        <v>0.5</v>
      </c>
      <c r="KC79" s="387" t="n">
        <v>0.5</v>
      </c>
      <c r="KD79" s="387" t="n">
        <v>0.5</v>
      </c>
      <c r="KE79" s="387" t="n">
        <v>0.5</v>
      </c>
      <c r="KH79" s="0" t="s">
        <v>886</v>
      </c>
      <c r="KI79" s="387"/>
      <c r="KJ79" s="387"/>
      <c r="KK79" s="387"/>
      <c r="KL79" s="387"/>
      <c r="KM79" s="387"/>
      <c r="KN79" s="387"/>
      <c r="KO79" s="387"/>
      <c r="KP79" s="387"/>
      <c r="KQ79" s="387"/>
      <c r="KR79" s="387"/>
      <c r="KS79" s="387"/>
      <c r="KT79" s="387"/>
      <c r="KU79" s="387"/>
      <c r="KV79" s="387"/>
      <c r="KW79" s="387"/>
      <c r="KX79" s="387"/>
      <c r="KY79" s="387"/>
      <c r="KZ79" s="387"/>
      <c r="LA79" s="387"/>
      <c r="LB79" s="387"/>
      <c r="LC79" s="387"/>
      <c r="LD79" s="387"/>
      <c r="LE79" s="387"/>
      <c r="LF79" s="387"/>
      <c r="LG79" s="387"/>
      <c r="LH79" s="387"/>
      <c r="LI79" s="387"/>
      <c r="LJ79" s="387"/>
      <c r="LK79" s="387"/>
      <c r="LL79" s="387"/>
      <c r="LM79" s="387"/>
      <c r="LN79" s="387"/>
      <c r="LO79" s="387"/>
      <c r="LP79" s="387"/>
      <c r="LQ79" s="387"/>
      <c r="LR79" s="387"/>
      <c r="LT79" s="0" t="s">
        <v>886</v>
      </c>
      <c r="LU79" s="387"/>
      <c r="LV79" s="387"/>
      <c r="LW79" s="387"/>
      <c r="LX79" s="387"/>
      <c r="LY79" s="387"/>
      <c r="LZ79" s="387"/>
      <c r="MA79" s="387"/>
      <c r="MB79" s="387"/>
      <c r="MC79" s="387"/>
      <c r="MD79" s="387"/>
      <c r="ME79" s="387"/>
      <c r="MF79" s="387"/>
      <c r="MG79" s="387"/>
      <c r="MH79" s="387"/>
      <c r="MI79" s="387"/>
      <c r="MJ79" s="387"/>
      <c r="MK79" s="387"/>
      <c r="ML79" s="387"/>
      <c r="MM79" s="387"/>
      <c r="MN79" s="387"/>
      <c r="MO79" s="387"/>
      <c r="MP79" s="387"/>
      <c r="MQ79" s="387"/>
      <c r="MR79" s="387"/>
      <c r="MS79" s="387"/>
      <c r="MT79" s="387"/>
      <c r="MU79" s="387"/>
      <c r="MV79" s="387"/>
      <c r="MW79" s="387"/>
      <c r="MX79" s="387"/>
      <c r="MY79" s="387"/>
      <c r="MZ79" s="387"/>
      <c r="NA79" s="387"/>
      <c r="NB79" s="387"/>
      <c r="NC79" s="387"/>
      <c r="ND79" s="387"/>
      <c r="NG79" s="0" t="s">
        <v>886</v>
      </c>
      <c r="NH79" s="387"/>
      <c r="NI79" s="387"/>
      <c r="NJ79" s="387"/>
      <c r="NK79" s="387"/>
      <c r="NL79" s="387"/>
      <c r="NM79" s="387"/>
      <c r="NN79" s="387"/>
      <c r="NO79" s="387"/>
      <c r="NP79" s="387"/>
      <c r="NQ79" s="387"/>
      <c r="NR79" s="387"/>
      <c r="NS79" s="387"/>
      <c r="NT79" s="387"/>
      <c r="NU79" s="387"/>
      <c r="NV79" s="387"/>
      <c r="NW79" s="387"/>
      <c r="NX79" s="387"/>
      <c r="NY79" s="387"/>
      <c r="NZ79" s="387"/>
      <c r="OA79" s="387"/>
      <c r="OB79" s="387"/>
      <c r="OC79" s="387"/>
      <c r="OD79" s="387"/>
      <c r="OE79" s="387"/>
      <c r="OF79" s="387"/>
      <c r="OG79" s="387"/>
      <c r="OH79" s="387"/>
      <c r="OI79" s="387"/>
      <c r="OJ79" s="387"/>
      <c r="OK79" s="387"/>
      <c r="OL79" s="387"/>
      <c r="OM79" s="387"/>
      <c r="ON79" s="387"/>
      <c r="OO79" s="387"/>
      <c r="OP79" s="387"/>
      <c r="OQ79" s="387"/>
      <c r="OT79" s="387"/>
      <c r="OU79" s="387"/>
      <c r="OV79" s="387"/>
      <c r="OW79" s="387"/>
      <c r="OX79" s="387"/>
      <c r="OY79" s="387"/>
      <c r="OZ79" s="387"/>
      <c r="PA79" s="387"/>
      <c r="PB79" s="387"/>
      <c r="PC79" s="387"/>
      <c r="PD79" s="387"/>
      <c r="PE79" s="387"/>
      <c r="PF79" s="387"/>
      <c r="PG79" s="387"/>
      <c r="PH79" s="387"/>
      <c r="PI79" s="387"/>
      <c r="PJ79" s="387"/>
      <c r="PK79" s="387"/>
      <c r="PL79" s="387"/>
      <c r="PQ79" s="387"/>
      <c r="PZ79" s="387"/>
      <c r="QA79" s="387"/>
      <c r="QB79" s="0" t="s">
        <v>886</v>
      </c>
      <c r="QD79" s="387"/>
      <c r="QE79" s="387"/>
      <c r="QF79" s="0" t="s">
        <v>886</v>
      </c>
      <c r="QH79" s="387"/>
      <c r="QI79" s="387"/>
      <c r="QJ79" s="0" t="s">
        <v>886</v>
      </c>
      <c r="QL79" s="387"/>
      <c r="QM79" s="387"/>
      <c r="QN79" s="0" t="s">
        <v>886</v>
      </c>
      <c r="QP79" s="387"/>
      <c r="QQ79" s="387"/>
      <c r="QR79" s="0" t="s">
        <v>886</v>
      </c>
      <c r="QT79" s="0" t="s">
        <v>884</v>
      </c>
      <c r="QU79" s="387" t="n">
        <v>0.236470922827721</v>
      </c>
      <c r="QV79" s="387" t="n">
        <v>0.236624211072922</v>
      </c>
      <c r="QW79" s="387" t="n">
        <v>0.237060144543648</v>
      </c>
      <c r="QX79" s="387" t="n">
        <v>0.224794387817383</v>
      </c>
      <c r="QY79" s="387" t="n">
        <v>0.226319313049316</v>
      </c>
      <c r="RB79" s="387"/>
      <c r="RC79" s="387"/>
      <c r="RD79" s="387"/>
      <c r="RE79" s="387"/>
      <c r="RF79" s="387" t="n">
        <v>0.213949173688889</v>
      </c>
      <c r="RG79" s="0" t="s">
        <v>884</v>
      </c>
      <c r="RJ79" s="387"/>
      <c r="RK79" s="387"/>
      <c r="RL79" s="387"/>
      <c r="RM79" s="387"/>
      <c r="RN79" s="387"/>
      <c r="RO79" s="0" t="s">
        <v>886</v>
      </c>
      <c r="RR79" s="387" t="n">
        <v>0.0134326461702585</v>
      </c>
      <c r="RS79" s="387" t="n">
        <v>0.0122136035934091</v>
      </c>
      <c r="RT79" s="387" t="n">
        <v>0.00125075795222074</v>
      </c>
      <c r="RU79" s="387" t="n">
        <v>-0.00295645510777831</v>
      </c>
      <c r="RV79" s="387" t="n">
        <v>0.0349495187401772</v>
      </c>
      <c r="RW79" s="0" t="s">
        <v>248</v>
      </c>
      <c r="SA79" s="387"/>
      <c r="SB79" s="387"/>
      <c r="SC79" s="387"/>
      <c r="SD79" s="387"/>
      <c r="SE79" s="387"/>
      <c r="SF79" s="0" t="s">
        <v>886</v>
      </c>
      <c r="SJ79" s="387" t="n">
        <v>0.0120396176353097</v>
      </c>
      <c r="SK79" s="387" t="n">
        <v>0.0108763808384538</v>
      </c>
      <c r="SL79" s="387" t="n">
        <v>-9.09235823201016E-005</v>
      </c>
      <c r="SM79" s="387" t="n">
        <v>-0.00498036481440067</v>
      </c>
      <c r="SN79" s="387" t="n">
        <v>0.0323978066444397</v>
      </c>
      <c r="SO79" s="0" t="s">
        <v>248</v>
      </c>
      <c r="SQ79" s="387" t="n">
        <v>7920</v>
      </c>
      <c r="SR79" s="0" t="s">
        <v>248</v>
      </c>
      <c r="ST79" s="387"/>
      <c r="SU79" s="0" t="s">
        <v>886</v>
      </c>
      <c r="SW79" s="387" t="n">
        <v>6917.04972859397</v>
      </c>
      <c r="SX79" s="0" t="s">
        <v>248</v>
      </c>
      <c r="TA79" s="387"/>
      <c r="TB79" s="387"/>
      <c r="TC79" s="387"/>
      <c r="TD79" s="387"/>
      <c r="TE79" s="387"/>
      <c r="TF79" s="0" t="s">
        <v>886</v>
      </c>
      <c r="TJ79" s="387"/>
      <c r="TK79" s="387"/>
      <c r="TL79" s="387"/>
      <c r="TM79" s="387"/>
      <c r="TN79" s="387" t="n">
        <v>0.173416152596474</v>
      </c>
      <c r="TO79" s="0" t="s">
        <v>884</v>
      </c>
      <c r="TP79" s="386"/>
      <c r="TQ79" s="386"/>
    </row>
    <row r="80" customFormat="false" ht="15.75" hidden="false" customHeight="false" outlineLevel="0" collapsed="false">
      <c r="A80" s="0" t="s">
        <v>890</v>
      </c>
      <c r="B80" s="18" t="s">
        <v>1005</v>
      </c>
      <c r="C80" s="0" t="s">
        <v>1006</v>
      </c>
      <c r="D80" s="387" t="n">
        <v>0.0304169598966837</v>
      </c>
      <c r="E80" s="0" t="s">
        <v>102</v>
      </c>
      <c r="F80" s="387" t="n">
        <v>0.0307513382285833</v>
      </c>
      <c r="G80" s="0" t="s">
        <v>316</v>
      </c>
      <c r="H80" s="387" t="n">
        <v>0.0318679362535477</v>
      </c>
      <c r="I80" s="0" t="s">
        <v>317</v>
      </c>
      <c r="J80" s="0" t="s">
        <v>102</v>
      </c>
      <c r="K80" s="387" t="n">
        <v>0.382639229297638</v>
      </c>
      <c r="L80" s="387"/>
      <c r="M80" s="0" t="s">
        <v>885</v>
      </c>
      <c r="N80" s="387"/>
      <c r="O80" s="0" t="s">
        <v>885</v>
      </c>
      <c r="P80" s="387" t="n">
        <v>0.589062452316284</v>
      </c>
      <c r="Q80" s="0" t="s">
        <v>102</v>
      </c>
      <c r="R80" s="387" t="n">
        <v>0.382639229297638</v>
      </c>
      <c r="S80" s="0" t="s">
        <v>102</v>
      </c>
      <c r="U80" s="0" t="s">
        <v>316</v>
      </c>
      <c r="V80" s="387" t="n">
        <v>0.661860883235931</v>
      </c>
      <c r="W80" s="387" t="n">
        <v>0.809829950332642</v>
      </c>
      <c r="X80" s="0" t="s">
        <v>316</v>
      </c>
      <c r="Y80" s="387" t="n">
        <v>0.661860883235931</v>
      </c>
      <c r="Z80" s="0" t="s">
        <v>316</v>
      </c>
      <c r="AA80" s="387" t="n">
        <v>0.589062392711639</v>
      </c>
      <c r="AB80" s="0" t="s">
        <v>316</v>
      </c>
      <c r="AC80" s="387" t="n">
        <v>0.391692370176315</v>
      </c>
      <c r="AD80" s="0" t="s">
        <v>316</v>
      </c>
      <c r="AF80" s="0" t="s">
        <v>317</v>
      </c>
      <c r="AG80" s="387" t="n">
        <v>0.45350643992424</v>
      </c>
      <c r="AH80" s="387" t="n">
        <v>0.578374028205872</v>
      </c>
      <c r="AI80" s="0" t="s">
        <v>317</v>
      </c>
      <c r="AJ80" s="387" t="n">
        <v>0.45350643992424</v>
      </c>
      <c r="AK80" s="0" t="s">
        <v>317</v>
      </c>
      <c r="AL80" s="387" t="n">
        <v>0.642467498779297</v>
      </c>
      <c r="AM80" s="0" t="s">
        <v>317</v>
      </c>
      <c r="AN80" s="387" t="n">
        <v>0.406629115343094</v>
      </c>
      <c r="AO80" s="0" t="s">
        <v>317</v>
      </c>
      <c r="AP80" s="0"/>
      <c r="AQ80" s="0" t="s">
        <v>102</v>
      </c>
      <c r="AR80" s="387" t="n">
        <v>2.64596462249756</v>
      </c>
      <c r="AS80" s="0" t="s">
        <v>318</v>
      </c>
      <c r="AT80" s="387" t="n">
        <v>3.11870980262756</v>
      </c>
      <c r="AU80" s="0" t="s">
        <v>317</v>
      </c>
      <c r="AV80" s="387" t="n">
        <v>3.42202520370483</v>
      </c>
      <c r="AW80" s="0"/>
      <c r="AX80" s="387" t="n">
        <v>2.44889330863953</v>
      </c>
      <c r="AY80" s="0" t="s">
        <v>104</v>
      </c>
      <c r="AZ80" s="0"/>
      <c r="BA80" s="0" t="s">
        <v>102</v>
      </c>
      <c r="BB80" s="387" t="n">
        <v>0.00782263465225697</v>
      </c>
      <c r="BC80" s="387" t="n">
        <v>0.00793028715997934</v>
      </c>
      <c r="BD80" s="387" t="n">
        <v>0.00783560331910849</v>
      </c>
      <c r="BE80" s="387" t="n">
        <v>0.00781907513737679</v>
      </c>
      <c r="BF80" s="387" t="n">
        <v>0.0078191040083766</v>
      </c>
      <c r="BH80" s="0" t="s">
        <v>318</v>
      </c>
      <c r="BI80" s="387" t="n">
        <v>0.0121860625222325</v>
      </c>
      <c r="BJ80" s="387" t="n">
        <v>0.0136043094098568</v>
      </c>
      <c r="BK80" s="387" t="n">
        <v>0.0142668765038252</v>
      </c>
      <c r="BL80" s="387" t="n">
        <v>0.0157362818717957</v>
      </c>
      <c r="BM80" s="387" t="n">
        <v>0.0129011953249574</v>
      </c>
      <c r="BO80" s="0" t="s">
        <v>317</v>
      </c>
      <c r="BP80" s="387" t="n">
        <v>0.0128348795697093</v>
      </c>
      <c r="BQ80" s="387" t="n">
        <v>0.0139058502390981</v>
      </c>
      <c r="BR80" s="387" t="n">
        <v>0.0142574673518538</v>
      </c>
      <c r="BS80" s="387" t="n">
        <v>0.013293182477355</v>
      </c>
      <c r="BT80" s="387" t="n">
        <v>0.0129011189565063</v>
      </c>
      <c r="BV80" s="387" t="n">
        <v>5.80239582061768</v>
      </c>
      <c r="BW80" s="387" t="n">
        <v>6.19503593444824</v>
      </c>
      <c r="BX80" s="387" t="n">
        <v>6.80291509628296</v>
      </c>
      <c r="BY80" s="387" t="n">
        <v>7.43645334243774</v>
      </c>
      <c r="BZ80" s="387" t="n">
        <v>8.32004737854004</v>
      </c>
      <c r="CA80" s="0" t="s">
        <v>316</v>
      </c>
      <c r="CC80" s="387" t="n">
        <v>6.05711984634399</v>
      </c>
      <c r="CD80" s="387" t="n">
        <v>6.53345489501953</v>
      </c>
      <c r="CE80" s="387" t="n">
        <v>7.1870493888855</v>
      </c>
      <c r="CF80" s="387" t="n">
        <v>7.94060134887695</v>
      </c>
      <c r="CG80" s="387" t="n">
        <v>8.88921546936035</v>
      </c>
      <c r="CH80" s="0" t="s">
        <v>317</v>
      </c>
      <c r="CK80" s="387" t="n">
        <v>7.80000019073486</v>
      </c>
      <c r="CL80" s="0" t="s">
        <v>887</v>
      </c>
      <c r="CO80" s="0" t="s">
        <v>102</v>
      </c>
      <c r="CP80" s="387" t="n">
        <v>0.00707351695746183</v>
      </c>
      <c r="CQ80" s="387" t="n">
        <v>0.00492495764046907</v>
      </c>
      <c r="CR80" s="387" t="n">
        <v>0.00738600501790643</v>
      </c>
      <c r="CS80" s="387" t="n">
        <v>0.0195268504321575</v>
      </c>
      <c r="CT80" s="387" t="n">
        <v>0.0321490801870823</v>
      </c>
      <c r="CV80" s="0" t="s">
        <v>318</v>
      </c>
      <c r="CW80" s="387" t="n">
        <v>0.00629747891798615</v>
      </c>
      <c r="CX80" s="387" t="n">
        <v>0.00706715090200305</v>
      </c>
      <c r="CY80" s="387" t="n">
        <v>0.0125864837318659</v>
      </c>
      <c r="CZ80" s="387" t="n">
        <v>0.00129098573233932</v>
      </c>
      <c r="DA80" s="387" t="n">
        <v>0.0166569389402866</v>
      </c>
      <c r="DC80" s="0" t="s">
        <v>317</v>
      </c>
      <c r="DD80" s="387" t="n">
        <v>0.00382583239115775</v>
      </c>
      <c r="DE80" s="387" t="n">
        <v>0.00618691416457295</v>
      </c>
      <c r="DF80" s="387" t="n">
        <v>0.00246613402850926</v>
      </c>
      <c r="DG80" s="387" t="n">
        <v>0.0132866026833653</v>
      </c>
      <c r="DH80" s="387" t="n">
        <v>0.00164678739383817</v>
      </c>
      <c r="DL80" s="387" t="n">
        <v>0.683369979858398</v>
      </c>
      <c r="DM80" s="0" t="s">
        <v>888</v>
      </c>
      <c r="DP80" s="387" t="n">
        <v>0.810970001220703</v>
      </c>
      <c r="DQ80" s="0" t="s">
        <v>888</v>
      </c>
      <c r="DT80" s="387" t="n">
        <v>0.556349983215332</v>
      </c>
      <c r="DU80" s="0" t="s">
        <v>888</v>
      </c>
      <c r="DW80" s="387" t="n">
        <v>-0.0293943956494331</v>
      </c>
      <c r="DX80" s="387" t="n">
        <v>-0.0388263203203678</v>
      </c>
      <c r="DY80" s="387" t="n">
        <v>-0.0344238355755806</v>
      </c>
      <c r="DZ80" s="387" t="n">
        <v>-0.0115056838840246</v>
      </c>
      <c r="EA80" s="387" t="n">
        <v>-0.0135502805933356</v>
      </c>
      <c r="EB80" s="0" t="s">
        <v>104</v>
      </c>
      <c r="ED80" s="387" t="n">
        <v>-0.0294826906174421</v>
      </c>
      <c r="EE80" s="387" t="n">
        <v>-0.0389434024691582</v>
      </c>
      <c r="EF80" s="387" t="n">
        <v>-0.0346035286784172</v>
      </c>
      <c r="EG80" s="387" t="n">
        <v>-0.0115033807232976</v>
      </c>
      <c r="EH80" s="387" t="n">
        <v>-0.0135471373796463</v>
      </c>
      <c r="EI80" s="0" t="s">
        <v>248</v>
      </c>
      <c r="EK80" s="387" t="n">
        <v>0.403851628303528</v>
      </c>
      <c r="EL80" s="0" t="s">
        <v>248</v>
      </c>
      <c r="EO80" s="387" t="n">
        <v>0.0382494181394577</v>
      </c>
      <c r="EP80" s="387" t="n">
        <v>0.0384675487875938</v>
      </c>
      <c r="EQ80" s="387" t="n">
        <v>0.0362329743802547</v>
      </c>
      <c r="ER80" s="387" t="n">
        <v>0.0346687808632851</v>
      </c>
      <c r="ES80" s="387" t="n">
        <v>0.0317569002509117</v>
      </c>
      <c r="ET80" s="0" t="s">
        <v>248</v>
      </c>
      <c r="FE80" s="387" t="n">
        <v>8471321</v>
      </c>
      <c r="FF80" s="387" t="n">
        <v>8598601</v>
      </c>
      <c r="FG80" s="387" t="n">
        <v>8724975</v>
      </c>
      <c r="FH80" s="387" t="n">
        <v>8850317</v>
      </c>
      <c r="FI80" s="387" t="n">
        <v>8974444</v>
      </c>
      <c r="FJ80" s="387" t="n">
        <v>9097257</v>
      </c>
      <c r="FK80" s="387" t="n">
        <v>9218686</v>
      </c>
      <c r="FL80" s="387" t="n">
        <v>9338861</v>
      </c>
      <c r="FM80" s="387" t="n">
        <v>9458075</v>
      </c>
      <c r="FN80" s="387" t="n">
        <v>9576737</v>
      </c>
      <c r="FO80" s="387" t="n">
        <v>9695121</v>
      </c>
      <c r="FP80" s="387" t="n">
        <v>9813210</v>
      </c>
      <c r="FQ80" s="387" t="n">
        <v>9930911</v>
      </c>
      <c r="FR80" s="387" t="n">
        <v>10048224</v>
      </c>
      <c r="FS80" s="387" t="n">
        <v>10165178</v>
      </c>
      <c r="FT80" s="387" t="n">
        <v>10281680</v>
      </c>
      <c r="FU80" s="387" t="n">
        <v>10397743</v>
      </c>
      <c r="FV80" s="387" t="n">
        <v>10513131</v>
      </c>
      <c r="FW80" s="387" t="n">
        <v>10627165</v>
      </c>
      <c r="FX80" s="387" t="n">
        <v>10738958</v>
      </c>
      <c r="FY80" s="387" t="n">
        <v>10848000</v>
      </c>
      <c r="FZ80" s="387" t="n">
        <v>10954000</v>
      </c>
      <c r="GA80" s="387" t="n">
        <v>11056000</v>
      </c>
      <c r="GB80" s="387" t="n">
        <v>11156000</v>
      </c>
      <c r="GC80" s="387" t="n">
        <v>11252000</v>
      </c>
      <c r="GD80" s="387" t="n">
        <v>11346000</v>
      </c>
      <c r="GE80" s="387" t="n">
        <v>11437000</v>
      </c>
      <c r="GF80" s="387" t="n">
        <v>11525000</v>
      </c>
      <c r="GG80" s="387" t="n">
        <v>11609000</v>
      </c>
      <c r="GH80" s="387" t="n">
        <v>11691000</v>
      </c>
      <c r="GI80" s="387" t="n">
        <v>11770000</v>
      </c>
      <c r="GJ80" s="387" t="n">
        <v>11847000</v>
      </c>
      <c r="GK80" s="387" t="n">
        <v>11921000</v>
      </c>
      <c r="GL80" s="387" t="n">
        <v>11992000</v>
      </c>
      <c r="GM80" s="387" t="n">
        <v>12060000</v>
      </c>
      <c r="GN80" s="387" t="n">
        <v>12126000</v>
      </c>
      <c r="GO80" s="387" t="n">
        <v>12189000</v>
      </c>
      <c r="GP80" s="387" t="n">
        <v>12250000</v>
      </c>
      <c r="GQ80" s="387" t="n">
        <v>12308000</v>
      </c>
      <c r="GR80" s="387" t="n">
        <v>12364000</v>
      </c>
      <c r="GS80" s="387" t="n">
        <v>12416000</v>
      </c>
      <c r="GT80" s="387" t="n">
        <v>12467000</v>
      </c>
      <c r="GU80" s="387" t="n">
        <v>12515000</v>
      </c>
      <c r="GV80" s="387" t="n">
        <v>12560000</v>
      </c>
      <c r="GW80" s="387" t="n">
        <v>12602000</v>
      </c>
      <c r="GX80" s="387" t="n">
        <v>12642000</v>
      </c>
      <c r="GY80" s="387" t="n">
        <v>12678000</v>
      </c>
      <c r="GZ80" s="387" t="n">
        <v>12712000</v>
      </c>
      <c r="HA80" s="387" t="n">
        <v>12743000</v>
      </c>
      <c r="HB80" s="387" t="n">
        <v>12771000</v>
      </c>
      <c r="HC80" s="387" t="n">
        <v>12796000</v>
      </c>
      <c r="HG80" s="387" t="n">
        <v>0.0112250922247767</v>
      </c>
      <c r="HH80" s="387" t="n">
        <v>0.0110362842679024</v>
      </c>
      <c r="HI80" s="387" t="n">
        <v>0.0107884118333459</v>
      </c>
      <c r="HJ80" s="387" t="n">
        <v>0.0104646049439907</v>
      </c>
      <c r="HK80" s="387" t="n">
        <v>0.010102666914463</v>
      </c>
      <c r="HL80" s="387" t="n">
        <v>0.00972395483404398</v>
      </c>
      <c r="HM80" s="387" t="n">
        <v>0.00926858093589544</v>
      </c>
      <c r="HN80" s="387" t="n">
        <v>0.00900420267134905</v>
      </c>
      <c r="HO80" s="387" t="n">
        <v>0.0085684210062027</v>
      </c>
      <c r="HP80" s="387" t="n">
        <v>0.00831936858594418</v>
      </c>
      <c r="HQ80" s="387" t="n">
        <v>0.0079884547740221</v>
      </c>
      <c r="HR80" s="387" t="n">
        <v>0.00766487512737513</v>
      </c>
      <c r="HS80" s="387" t="n">
        <v>0.00726207066327333</v>
      </c>
      <c r="HT80" s="387" t="n">
        <v>0.00703865569084883</v>
      </c>
      <c r="HU80" s="387" t="n">
        <v>0.00673460634425283</v>
      </c>
      <c r="HV80" s="387" t="n">
        <v>0.0065207495354116</v>
      </c>
      <c r="HW80" s="387" t="n">
        <v>0.00622687954455614</v>
      </c>
      <c r="HX80" s="387" t="n">
        <v>0.00593821005895734</v>
      </c>
      <c r="HY80" s="387" t="n">
        <v>0.00565443048253655</v>
      </c>
      <c r="HZ80" s="387" t="n">
        <v>0.00545771652832627</v>
      </c>
      <c r="IA80" s="387" t="n">
        <v>0.00518199801445007</v>
      </c>
      <c r="IB80" s="387" t="n">
        <v>0.00499203149229288</v>
      </c>
      <c r="IC80" s="387" t="n">
        <v>0.00472352048382163</v>
      </c>
      <c r="ID80" s="387" t="n">
        <v>0.00453956658020616</v>
      </c>
      <c r="IE80" s="387" t="n">
        <v>0.00419693905860186</v>
      </c>
      <c r="IF80" s="387" t="n">
        <v>0.00409918976947665</v>
      </c>
      <c r="IG80" s="387" t="n">
        <v>0.0038427715189755</v>
      </c>
      <c r="IH80" s="387" t="n">
        <v>0.00358923617750406</v>
      </c>
      <c r="II80" s="387" t="n">
        <v>0.00333837047219276</v>
      </c>
      <c r="IJ80" s="387" t="n">
        <v>0.00316907255910337</v>
      </c>
      <c r="IK80" s="387" t="n">
        <v>0.00284360372461379</v>
      </c>
      <c r="IL80" s="387" t="n">
        <v>0.00267822132445872</v>
      </c>
      <c r="IM80" s="387" t="n">
        <v>0.00243567209690809</v>
      </c>
      <c r="IN80" s="387" t="n">
        <v>0.00219487422145903</v>
      </c>
      <c r="IO80" s="387" t="n">
        <v>0.00195564655587077</v>
      </c>
      <c r="IP80" s="0" t="s">
        <v>889</v>
      </c>
      <c r="IU80" s="0" t="s">
        <v>889</v>
      </c>
      <c r="IV80" s="387" t="n">
        <v>0.500635061894098</v>
      </c>
      <c r="IW80" s="387" t="n">
        <v>0.500391527464916</v>
      </c>
      <c r="IX80" s="387" t="n">
        <v>0.50015395062413</v>
      </c>
      <c r="IY80" s="387" t="n">
        <v>0.49992203928298</v>
      </c>
      <c r="IZ80" s="387" t="n">
        <v>0.499694523406696</v>
      </c>
      <c r="JA80" s="387" t="n">
        <v>0.499470312421644</v>
      </c>
      <c r="JB80" s="387" t="n">
        <v>0.499250026064219</v>
      </c>
      <c r="JC80" s="387" t="n">
        <v>0.499034222250441</v>
      </c>
      <c r="JD80" s="387" t="n">
        <v>0.498822373812928</v>
      </c>
      <c r="JE80" s="387" t="n">
        <v>0.498613282978786</v>
      </c>
      <c r="JF80" s="387" t="n">
        <v>0.498407963154397</v>
      </c>
      <c r="JG80" s="387" t="n">
        <v>0.498205055991393</v>
      </c>
      <c r="JH80" s="387" t="n">
        <v>0.498005730736598</v>
      </c>
      <c r="JI80" s="387" t="n">
        <v>0.497809717866853</v>
      </c>
      <c r="JJ80" s="387" t="n">
        <v>0.497617769076793</v>
      </c>
      <c r="JK80" s="387" t="n">
        <v>0.497429975541863</v>
      </c>
      <c r="JL80" s="387" t="n">
        <v>0.497247190508564</v>
      </c>
      <c r="JM80" s="387" t="n">
        <v>0.49706805840881</v>
      </c>
      <c r="JN80" s="387" t="n">
        <v>0.496894023024891</v>
      </c>
      <c r="JO80" s="387" t="n">
        <v>0.49672414303474</v>
      </c>
      <c r="JP80" s="387" t="n">
        <v>0.496559353188252</v>
      </c>
      <c r="JQ80" s="387" t="n">
        <v>0.496399141674562</v>
      </c>
      <c r="JR80" s="387" t="n">
        <v>0.496243827535904</v>
      </c>
      <c r="JS80" s="387" t="n">
        <v>0.496094135609506</v>
      </c>
      <c r="JT80" s="387" t="n">
        <v>0.495950392213624</v>
      </c>
      <c r="JU80" s="387" t="n">
        <v>0.495813026663661</v>
      </c>
      <c r="JV80" s="387" t="n">
        <v>0.495682720244796</v>
      </c>
      <c r="JW80" s="387" t="n">
        <v>0.495560015028748</v>
      </c>
      <c r="JX80" s="387" t="n">
        <v>0.495443887377457</v>
      </c>
      <c r="JY80" s="387" t="n">
        <v>0.495335139526046</v>
      </c>
      <c r="JZ80" s="387" t="n">
        <v>0.495234555942027</v>
      </c>
      <c r="KA80" s="387" t="n">
        <v>0.495141901773549</v>
      </c>
      <c r="KB80" s="387" t="n">
        <v>0.495057350374168</v>
      </c>
      <c r="KC80" s="387" t="n">
        <v>0.494980574573267</v>
      </c>
      <c r="KD80" s="387" t="n">
        <v>0.494912211053663</v>
      </c>
      <c r="KE80" s="387" t="n">
        <v>0.494852494281526</v>
      </c>
      <c r="KH80" s="0" t="s">
        <v>889</v>
      </c>
      <c r="KI80" s="387" t="n">
        <v>0.6466184258461</v>
      </c>
      <c r="KJ80" s="387" t="n">
        <v>0.647772312164307</v>
      </c>
      <c r="KK80" s="387" t="n">
        <v>0.648693978786469</v>
      </c>
      <c r="KL80" s="387" t="n">
        <v>0.649400591850281</v>
      </c>
      <c r="KM80" s="387" t="n">
        <v>0.649929165840149</v>
      </c>
      <c r="KN80" s="387" t="n">
        <v>0.650350272655487</v>
      </c>
      <c r="KO80" s="387" t="n">
        <v>0.650629878044128</v>
      </c>
      <c r="KP80" s="387" t="n">
        <v>0.650958776473999</v>
      </c>
      <c r="KQ80" s="387" t="n">
        <v>0.651129424571991</v>
      </c>
      <c r="KR80" s="387" t="n">
        <v>0.651350855827332</v>
      </c>
      <c r="KS80" s="387" t="n">
        <v>0.651595294475555</v>
      </c>
      <c r="KT80" s="387" t="n">
        <v>0.65200662612915</v>
      </c>
      <c r="KU80" s="387" t="n">
        <v>0.652321040630341</v>
      </c>
      <c r="KV80" s="387" t="n">
        <v>0.652683258056641</v>
      </c>
      <c r="KW80" s="387" t="n">
        <v>0.653151988983154</v>
      </c>
      <c r="KX80" s="387" t="n">
        <v>0.65361088514328</v>
      </c>
      <c r="KY80" s="387" t="n">
        <v>0.654089629650116</v>
      </c>
      <c r="KZ80" s="387" t="n">
        <v>0.654643058776856</v>
      </c>
      <c r="LA80" s="387" t="n">
        <v>0.655186772346497</v>
      </c>
      <c r="LB80" s="387" t="n">
        <v>0.655721366405487</v>
      </c>
      <c r="LC80" s="387" t="n">
        <v>0.656028389930725</v>
      </c>
      <c r="LD80" s="387" t="n">
        <v>0.656329452991486</v>
      </c>
      <c r="LE80" s="387" t="n">
        <v>0.656489789485931</v>
      </c>
      <c r="LF80" s="387" t="n">
        <v>0.656483590602875</v>
      </c>
      <c r="LG80" s="387" t="n">
        <v>0.656341016292572</v>
      </c>
      <c r="LH80" s="387" t="n">
        <v>0.656088888645172</v>
      </c>
      <c r="LI80" s="387" t="n">
        <v>0.655811369419098</v>
      </c>
      <c r="LJ80" s="387" t="n">
        <v>0.655453443527222</v>
      </c>
      <c r="LK80" s="387" t="n">
        <v>0.65493631362915</v>
      </c>
      <c r="LL80" s="387" t="n">
        <v>0.65434056520462</v>
      </c>
      <c r="LM80" s="387" t="n">
        <v>0.653614938259125</v>
      </c>
      <c r="LN80" s="387" t="n">
        <v>0.6529421210289</v>
      </c>
      <c r="LO80" s="387" t="n">
        <v>0.65206104516983</v>
      </c>
      <c r="LP80" s="387" t="n">
        <v>0.651181042194367</v>
      </c>
      <c r="LQ80" s="387" t="n">
        <v>0.650144875049591</v>
      </c>
      <c r="LR80" s="387" t="n">
        <v>0.648874640464783</v>
      </c>
      <c r="LT80" s="0" t="s">
        <v>889</v>
      </c>
      <c r="LU80" s="387" t="n">
        <v>0.615392327308655</v>
      </c>
      <c r="LV80" s="387" t="n">
        <v>0.615619838237763</v>
      </c>
      <c r="LW80" s="387" t="n">
        <v>0.615605592727661</v>
      </c>
      <c r="LX80" s="387" t="n">
        <v>0.615379333496094</v>
      </c>
      <c r="LY80" s="387" t="n">
        <v>0.6149942278862</v>
      </c>
      <c r="LZ80" s="387" t="n">
        <v>0.614491164684296</v>
      </c>
      <c r="MA80" s="387" t="n">
        <v>0.614022254943848</v>
      </c>
      <c r="MB80" s="387" t="n">
        <v>0.61369389295578</v>
      </c>
      <c r="MC80" s="387" t="n">
        <v>0.613122999668121</v>
      </c>
      <c r="MD80" s="387" t="n">
        <v>0.612691104412079</v>
      </c>
      <c r="ME80" s="387" t="n">
        <v>0.612286269664764</v>
      </c>
      <c r="MF80" s="387" t="n">
        <v>0.61213606595993</v>
      </c>
      <c r="MG80" s="387" t="n">
        <v>0.611973941326141</v>
      </c>
      <c r="MH80" s="387" t="n">
        <v>0.611939013004303</v>
      </c>
      <c r="MI80" s="387" t="n">
        <v>0.611923694610596</v>
      </c>
      <c r="MJ80" s="387" t="n">
        <v>0.61189466714859</v>
      </c>
      <c r="MK80" s="387" t="n">
        <v>0.611884891986847</v>
      </c>
      <c r="ML80" s="387" t="n">
        <v>0.611945331096649</v>
      </c>
      <c r="MM80" s="387" t="n">
        <v>0.612074732780457</v>
      </c>
      <c r="MN80" s="387" t="n">
        <v>0.612023234367371</v>
      </c>
      <c r="MO80" s="387" t="n">
        <v>0.611908316612244</v>
      </c>
      <c r="MP80" s="387" t="n">
        <v>0.611781120300293</v>
      </c>
      <c r="MQ80" s="387" t="n">
        <v>0.611428558826447</v>
      </c>
      <c r="MR80" s="387" t="n">
        <v>0.610984742641449</v>
      </c>
      <c r="MS80" s="387" t="n">
        <v>0.610401153564453</v>
      </c>
      <c r="MT80" s="387" t="n">
        <v>0.609455525875092</v>
      </c>
      <c r="MU80" s="387" t="n">
        <v>0.608807265758514</v>
      </c>
      <c r="MV80" s="387" t="n">
        <v>0.607830584049225</v>
      </c>
      <c r="MW80" s="387" t="n">
        <v>0.606687903404236</v>
      </c>
      <c r="MX80" s="387" t="n">
        <v>0.605380117893219</v>
      </c>
      <c r="MY80" s="387" t="n">
        <v>0.604018330574036</v>
      </c>
      <c r="MZ80" s="387" t="n">
        <v>0.602539837360382</v>
      </c>
      <c r="NA80" s="387" t="n">
        <v>0.600928246974945</v>
      </c>
      <c r="NB80" s="387" t="n">
        <v>0.599152505397797</v>
      </c>
      <c r="NC80" s="387" t="n">
        <v>0.597212433815002</v>
      </c>
      <c r="ND80" s="387" t="n">
        <v>0.594951570034027</v>
      </c>
      <c r="NG80" s="0" t="s">
        <v>889</v>
      </c>
      <c r="NH80" s="387" t="n">
        <v>0.551773428916931</v>
      </c>
      <c r="NI80" s="387" t="n">
        <v>0.554516971111298</v>
      </c>
      <c r="NJ80" s="387" t="n">
        <v>0.556898534297943</v>
      </c>
      <c r="NK80" s="387" t="n">
        <v>0.558902204036713</v>
      </c>
      <c r="NL80" s="387" t="n">
        <v>0.560568630695343</v>
      </c>
      <c r="NM80" s="387" t="n">
        <v>0.561946928501129</v>
      </c>
      <c r="NN80" s="387" t="n">
        <v>0.56335586309433</v>
      </c>
      <c r="NO80" s="387" t="n">
        <v>0.564670741558075</v>
      </c>
      <c r="NP80" s="387" t="n">
        <v>0.565614938735962</v>
      </c>
      <c r="NQ80" s="387" t="n">
        <v>0.566477060317993</v>
      </c>
      <c r="NR80" s="387" t="n">
        <v>0.567072093486786</v>
      </c>
      <c r="NS80" s="387" t="n">
        <v>0.568068563938141</v>
      </c>
      <c r="NT80" s="387" t="n">
        <v>0.568763554096222</v>
      </c>
      <c r="NU80" s="387" t="n">
        <v>0.569471955299377</v>
      </c>
      <c r="NV80" s="387" t="n">
        <v>0.570182204246521</v>
      </c>
      <c r="NW80" s="387" t="n">
        <v>0.570858120918274</v>
      </c>
      <c r="NX80" s="387" t="n">
        <v>0.571790337562561</v>
      </c>
      <c r="NY80" s="387" t="n">
        <v>0.572770714759827</v>
      </c>
      <c r="NZ80" s="387" t="n">
        <v>0.573715806007385</v>
      </c>
      <c r="OA80" s="387" t="n">
        <v>0.574792683124542</v>
      </c>
      <c r="OB80" s="387" t="n">
        <v>0.575705111026764</v>
      </c>
      <c r="OC80" s="387" t="n">
        <v>0.576749503612518</v>
      </c>
      <c r="OD80" s="387" t="n">
        <v>0.577959179878235</v>
      </c>
      <c r="OE80" s="387" t="n">
        <v>0.578891754150391</v>
      </c>
      <c r="OF80" s="387" t="n">
        <v>0.579747676849365</v>
      </c>
      <c r="OG80" s="387" t="n">
        <v>0.580460667610169</v>
      </c>
      <c r="OH80" s="387" t="n">
        <v>0.581214427947998</v>
      </c>
      <c r="OI80" s="387" t="n">
        <v>0.581861793994904</v>
      </c>
      <c r="OJ80" s="387" t="n">
        <v>0.582245230674744</v>
      </c>
      <c r="OK80" s="387" t="n">
        <v>0.582526564598084</v>
      </c>
      <c r="OL80" s="387" t="n">
        <v>0.582502782344818</v>
      </c>
      <c r="OM80" s="387" t="n">
        <v>0.582820653915405</v>
      </c>
      <c r="ON80" s="387" t="n">
        <v>0.582677781581879</v>
      </c>
      <c r="OO80" s="387" t="n">
        <v>0.582515895366669</v>
      </c>
      <c r="OP80" s="387" t="n">
        <v>0.582100093364716</v>
      </c>
      <c r="OQ80" s="387" t="n">
        <v>0.581431686878204</v>
      </c>
      <c r="OT80" s="387" t="n">
        <v>0.609690017700195</v>
      </c>
      <c r="OU80" s="387" t="n">
        <v>0.617190017700195</v>
      </c>
      <c r="OV80" s="387" t="n">
        <v>0.606510009765625</v>
      </c>
      <c r="OW80" s="387" t="n">
        <v>0.605040016174316</v>
      </c>
      <c r="OX80" s="387" t="n">
        <v>0.603079986572266</v>
      </c>
      <c r="OY80" s="387" t="n">
        <v>0.617639999389648</v>
      </c>
      <c r="OZ80" s="387" t="n">
        <v>0.614560012817383</v>
      </c>
      <c r="PA80" s="387" t="n">
        <v>0.619410018920898</v>
      </c>
      <c r="PB80" s="387" t="n">
        <v>0.595839996337891</v>
      </c>
      <c r="PC80" s="387" t="n">
        <v>0.614290008544922</v>
      </c>
      <c r="PD80" s="387" t="n">
        <v>0.629860000610352</v>
      </c>
      <c r="PE80" s="387" t="n">
        <v>0.636910018920898</v>
      </c>
      <c r="PF80" s="387" t="n">
        <v>0.641989974975586</v>
      </c>
      <c r="PG80" s="387" t="n">
        <v>0.645780029296875</v>
      </c>
      <c r="PH80" s="387" t="n">
        <v>0.674769973754883</v>
      </c>
      <c r="PI80" s="387" t="n">
        <v>0.678369979858398</v>
      </c>
      <c r="PJ80" s="387" t="n">
        <v>0.679240036010742</v>
      </c>
      <c r="PK80" s="387" t="n">
        <v>0.681370010375977</v>
      </c>
      <c r="PL80" s="387" t="n">
        <v>0.683369979858398</v>
      </c>
      <c r="PQ80" s="387" t="n">
        <v>0.00293091870844364</v>
      </c>
      <c r="PZ80" s="387" t="n">
        <v>0.437</v>
      </c>
      <c r="QA80" s="387" t="n">
        <v>2018</v>
      </c>
      <c r="QB80" s="0" t="s">
        <v>248</v>
      </c>
      <c r="QD80" s="387" t="n">
        <v>0.004</v>
      </c>
      <c r="QE80" s="387" t="n">
        <v>2018</v>
      </c>
      <c r="QF80" s="0" t="s">
        <v>248</v>
      </c>
      <c r="QH80" s="387" t="n">
        <v>0.026</v>
      </c>
      <c r="QI80" s="387" t="n">
        <v>2018</v>
      </c>
      <c r="QJ80" s="0" t="s">
        <v>248</v>
      </c>
      <c r="QL80" s="387" t="n">
        <v>0.139</v>
      </c>
      <c r="QM80" s="387" t="n">
        <v>2018</v>
      </c>
      <c r="QN80" s="0" t="s">
        <v>248</v>
      </c>
      <c r="QP80" s="387" t="n">
        <v>0.21</v>
      </c>
      <c r="QQ80" s="387" t="n">
        <v>2019</v>
      </c>
      <c r="QR80" s="0" t="s">
        <v>248</v>
      </c>
      <c r="QT80" s="0" t="s">
        <v>104</v>
      </c>
      <c r="QU80" s="387" t="n">
        <v>0.247786119580269</v>
      </c>
      <c r="QV80" s="387" t="n">
        <v>0.248805373907089</v>
      </c>
      <c r="QW80" s="387" t="n">
        <v>0.246183529496193</v>
      </c>
      <c r="QX80" s="387" t="n">
        <v>0.258038967847824</v>
      </c>
      <c r="QY80" s="387" t="n">
        <v>0.270759224891663</v>
      </c>
      <c r="RB80" s="387" t="n">
        <v>0.241134718060493</v>
      </c>
      <c r="RC80" s="387" t="n">
        <v>0.245600998401642</v>
      </c>
      <c r="RD80" s="387" t="n">
        <v>0.241598054766655</v>
      </c>
      <c r="RE80" s="387" t="n">
        <v>0.244971975684166</v>
      </c>
      <c r="RF80" s="387" t="n">
        <v>0.267738580703735</v>
      </c>
      <c r="RG80" s="0" t="s">
        <v>248</v>
      </c>
      <c r="RJ80" s="387" t="n">
        <v>0.0481707490980625</v>
      </c>
      <c r="RK80" s="387" t="n">
        <v>0.0558503717184067</v>
      </c>
      <c r="RL80" s="387" t="n">
        <v>0.0547334440052509</v>
      </c>
      <c r="RM80" s="387" t="n">
        <v>0.0587675906717777</v>
      </c>
      <c r="RN80" s="387" t="n">
        <v>0.0492868795990944</v>
      </c>
      <c r="RO80" s="0" t="s">
        <v>104</v>
      </c>
      <c r="RR80" s="387" t="n">
        <v>0.0481707490980625</v>
      </c>
      <c r="RS80" s="387" t="n">
        <v>0.0558503717184067</v>
      </c>
      <c r="RT80" s="387" t="n">
        <v>0.0547334440052509</v>
      </c>
      <c r="RU80" s="387" t="n">
        <v>0.0587675906717777</v>
      </c>
      <c r="RV80" s="387" t="n">
        <v>0.0492868795990944</v>
      </c>
      <c r="RW80" s="0" t="s">
        <v>248</v>
      </c>
      <c r="SA80" s="387" t="n">
        <v>0.0355496890842915</v>
      </c>
      <c r="SB80" s="387" t="n">
        <v>0.0438839048147202</v>
      </c>
      <c r="SC80" s="387" t="n">
        <v>0.0432793274521828</v>
      </c>
      <c r="SD80" s="387" t="n">
        <v>0.0477855689823628</v>
      </c>
      <c r="SE80" s="387" t="n">
        <v>0.0388222821056843</v>
      </c>
      <c r="SF80" s="0" t="s">
        <v>104</v>
      </c>
      <c r="SJ80" s="387" t="n">
        <v>0.0355496853590012</v>
      </c>
      <c r="SK80" s="387" t="n">
        <v>0.0438839010894299</v>
      </c>
      <c r="SL80" s="387" t="n">
        <v>0.0432793311774731</v>
      </c>
      <c r="SM80" s="387" t="n">
        <v>0.047785572707653</v>
      </c>
      <c r="SN80" s="387" t="n">
        <v>0.0388222746551037</v>
      </c>
      <c r="SO80" s="0" t="s">
        <v>248</v>
      </c>
      <c r="SQ80" s="387" t="n">
        <v>8080</v>
      </c>
      <c r="SR80" s="0" t="s">
        <v>248</v>
      </c>
      <c r="ST80" s="387" t="n">
        <v>8313.513671875</v>
      </c>
      <c r="SU80" s="0" t="s">
        <v>104</v>
      </c>
      <c r="SW80" s="387" t="n">
        <v>8002.44167801726</v>
      </c>
      <c r="SX80" s="0" t="s">
        <v>248</v>
      </c>
      <c r="TA80" s="387" t="n">
        <v>0.218391716480255</v>
      </c>
      <c r="TB80" s="387" t="n">
        <v>0.209979057312012</v>
      </c>
      <c r="TC80" s="387" t="n">
        <v>0.211759701371193</v>
      </c>
      <c r="TD80" s="387" t="n">
        <v>0.246533289551735</v>
      </c>
      <c r="TE80" s="387" t="n">
        <v>0.257208943367004</v>
      </c>
      <c r="TF80" s="0" t="s">
        <v>104</v>
      </c>
      <c r="TJ80" s="387" t="n">
        <v>0.211652025580406</v>
      </c>
      <c r="TK80" s="387" t="n">
        <v>0.206657588481903</v>
      </c>
      <c r="TL80" s="387" t="n">
        <v>0.206994518637657</v>
      </c>
      <c r="TM80" s="387" t="n">
        <v>0.233468607068062</v>
      </c>
      <c r="TN80" s="387" t="n">
        <v>0.25419145822525</v>
      </c>
      <c r="TO80" s="0" t="s">
        <v>248</v>
      </c>
      <c r="TP80" s="386"/>
      <c r="TQ80" s="386"/>
    </row>
    <row r="81" customFormat="false" ht="15.75" hidden="false" customHeight="false" outlineLevel="0" collapsed="false">
      <c r="A81" s="0" t="s">
        <v>890</v>
      </c>
      <c r="B81" s="18" t="s">
        <v>1007</v>
      </c>
      <c r="C81" s="0" t="s">
        <v>1008</v>
      </c>
      <c r="D81" s="387" t="n">
        <v>0.0382374040782452</v>
      </c>
      <c r="E81" s="0" t="s">
        <v>102</v>
      </c>
      <c r="F81" s="387" t="n">
        <v>0.0473228432238102</v>
      </c>
      <c r="G81" s="0" t="s">
        <v>316</v>
      </c>
      <c r="H81" s="387" t="n">
        <v>0.0407450012862682</v>
      </c>
      <c r="I81" s="0" t="s">
        <v>317</v>
      </c>
      <c r="J81" s="0" t="s">
        <v>102</v>
      </c>
      <c r="K81" s="387" t="n">
        <v>0.24064402282238</v>
      </c>
      <c r="L81" s="387"/>
      <c r="M81" s="0" t="s">
        <v>885</v>
      </c>
      <c r="N81" s="387"/>
      <c r="O81" s="0" t="s">
        <v>885</v>
      </c>
      <c r="P81" s="387" t="n">
        <v>0.24064402282238</v>
      </c>
      <c r="Q81" s="0" t="s">
        <v>102</v>
      </c>
      <c r="R81" s="387" t="n">
        <v>0.278697192668915</v>
      </c>
      <c r="S81" s="0" t="s">
        <v>102</v>
      </c>
      <c r="U81" s="0" t="s">
        <v>316</v>
      </c>
      <c r="V81" s="387" t="n">
        <v>0.451253831386566</v>
      </c>
      <c r="W81" s="387"/>
      <c r="X81" s="0" t="s">
        <v>885</v>
      </c>
      <c r="Y81" s="387"/>
      <c r="Z81" s="0" t="s">
        <v>885</v>
      </c>
      <c r="AA81" s="387" t="n">
        <v>0.240644037723541</v>
      </c>
      <c r="AB81" s="0" t="s">
        <v>316</v>
      </c>
      <c r="AC81" s="387" t="n">
        <v>0.451253831386566</v>
      </c>
      <c r="AD81" s="0" t="s">
        <v>316</v>
      </c>
      <c r="AF81" s="0" t="s">
        <v>317</v>
      </c>
      <c r="AG81" s="387" t="n">
        <v>0.66695910692215</v>
      </c>
      <c r="AH81" s="387"/>
      <c r="AI81" s="0" t="s">
        <v>885</v>
      </c>
      <c r="AJ81" s="387"/>
      <c r="AK81" s="0" t="s">
        <v>885</v>
      </c>
      <c r="AL81" s="387" t="n">
        <v>0.66695910692215</v>
      </c>
      <c r="AM81" s="0" t="s">
        <v>317</v>
      </c>
      <c r="AN81" s="387" t="n">
        <v>0.508041024208069</v>
      </c>
      <c r="AO81" s="0" t="s">
        <v>317</v>
      </c>
      <c r="AP81" s="0"/>
      <c r="AQ81" s="0" t="s">
        <v>102</v>
      </c>
      <c r="AR81" s="387" t="n">
        <v>4.03806972503662</v>
      </c>
      <c r="AS81" s="0" t="s">
        <v>318</v>
      </c>
      <c r="AT81" s="387" t="n">
        <v>3.46715879440308</v>
      </c>
      <c r="AU81" s="0" t="s">
        <v>317</v>
      </c>
      <c r="AV81" s="387" t="n">
        <v>4.86663055419922</v>
      </c>
      <c r="AW81" s="0"/>
      <c r="AX81" s="387" t="n">
        <v>2.90447545051575</v>
      </c>
      <c r="AY81" s="0" t="s">
        <v>104</v>
      </c>
      <c r="AZ81" s="0"/>
      <c r="BA81" s="0" t="s">
        <v>102</v>
      </c>
      <c r="BB81" s="387" t="n">
        <v>0.00491735385730863</v>
      </c>
      <c r="BC81" s="387" t="n">
        <v>0.0059405779466033</v>
      </c>
      <c r="BD81" s="387" t="n">
        <v>0.00900487136095762</v>
      </c>
      <c r="BE81" s="387" t="n">
        <v>0.00965425465255976</v>
      </c>
      <c r="BF81" s="387" t="n">
        <v>0.00729722762480378</v>
      </c>
      <c r="BH81" s="0" t="s">
        <v>318</v>
      </c>
      <c r="BI81" s="387" t="n">
        <v>0.00839536357671022</v>
      </c>
      <c r="BJ81" s="387" t="n">
        <v>0.00780432904139161</v>
      </c>
      <c r="BK81" s="387" t="n">
        <v>0.00595530029386282</v>
      </c>
      <c r="BL81" s="387" t="n">
        <v>0.00354202138260007</v>
      </c>
      <c r="BM81" s="387" t="n">
        <v>0.00233539170585573</v>
      </c>
      <c r="BO81" s="0" t="s">
        <v>317</v>
      </c>
      <c r="BP81" s="387" t="n">
        <v>0.007220393512398</v>
      </c>
      <c r="BQ81" s="387" t="n">
        <v>0.00593619793653488</v>
      </c>
      <c r="BR81" s="387" t="n">
        <v>0.00414533028379083</v>
      </c>
      <c r="BS81" s="387" t="n">
        <v>0.00233537401072681</v>
      </c>
      <c r="BT81" s="387" t="n">
        <v>0.00233532069250941</v>
      </c>
      <c r="BV81" s="387" t="n">
        <v>6.97565174102783</v>
      </c>
      <c r="BW81" s="387" t="n">
        <v>7.47904205322266</v>
      </c>
      <c r="BX81" s="387" t="n">
        <v>8.07198810577393</v>
      </c>
      <c r="BY81" s="387" t="n">
        <v>8.68732357025147</v>
      </c>
      <c r="BZ81" s="387" t="n">
        <v>8.94776630401611</v>
      </c>
      <c r="CA81" s="0" t="s">
        <v>316</v>
      </c>
      <c r="CC81" s="387" t="n">
        <v>7.27768611907959</v>
      </c>
      <c r="CD81" s="387" t="n">
        <v>7.82585430145264</v>
      </c>
      <c r="CE81" s="387" t="n">
        <v>8.44118976593018</v>
      </c>
      <c r="CF81" s="387" t="n">
        <v>8.87907791137695</v>
      </c>
      <c r="CG81" s="387" t="n">
        <v>9.05079746246338</v>
      </c>
      <c r="CH81" s="0" t="s">
        <v>317</v>
      </c>
      <c r="CK81" s="387" t="n">
        <v>8.69999980926514</v>
      </c>
      <c r="CL81" s="0" t="s">
        <v>887</v>
      </c>
      <c r="CO81" s="0" t="s">
        <v>102</v>
      </c>
      <c r="CP81" s="387" t="n">
        <v>0.00542960781604052</v>
      </c>
      <c r="CQ81" s="387" t="n">
        <v>0.00551222311332822</v>
      </c>
      <c r="CR81" s="387" t="n">
        <v>0.00785579904913902</v>
      </c>
      <c r="CS81" s="387" t="n">
        <v>-0.000181960494956002</v>
      </c>
      <c r="CT81" s="387" t="n">
        <v>0.000337010249495506</v>
      </c>
      <c r="CV81" s="0" t="s">
        <v>318</v>
      </c>
      <c r="CW81" s="387" t="n">
        <v>-0.00352402403950691</v>
      </c>
      <c r="CX81" s="387" t="n">
        <v>-0.000379491015337408</v>
      </c>
      <c r="CY81" s="387" t="n">
        <v>0.000794368330389261</v>
      </c>
      <c r="CZ81" s="387" t="n">
        <v>0.00953719858080149</v>
      </c>
      <c r="DA81" s="387" t="n">
        <v>-0.00962689053267241</v>
      </c>
      <c r="DC81" s="0" t="s">
        <v>317</v>
      </c>
      <c r="DD81" s="387" t="n">
        <v>0.000309408293105662</v>
      </c>
      <c r="DE81" s="387" t="n">
        <v>0.00471207546070218</v>
      </c>
      <c r="DF81" s="387" t="n">
        <v>0.00874962471425533</v>
      </c>
      <c r="DG81" s="387" t="n">
        <v>0.00537107232958078</v>
      </c>
      <c r="DH81" s="387" t="n">
        <v>0.011032922193408</v>
      </c>
      <c r="DL81" s="387" t="n">
        <v>0.711350021362305</v>
      </c>
      <c r="DM81" s="0" t="s">
        <v>888</v>
      </c>
      <c r="DP81" s="387" t="n">
        <v>0.83943000793457</v>
      </c>
      <c r="DQ81" s="0" t="s">
        <v>888</v>
      </c>
      <c r="DT81" s="387" t="n">
        <v>0.583339996337891</v>
      </c>
      <c r="DU81" s="0" t="s">
        <v>888</v>
      </c>
      <c r="DW81" s="387" t="n">
        <v>0.000893727643415332</v>
      </c>
      <c r="DX81" s="387" t="n">
        <v>0.00315489759668708</v>
      </c>
      <c r="DY81" s="387" t="n">
        <v>-0.00719066802412272</v>
      </c>
      <c r="DZ81" s="387" t="n">
        <v>-0.00521981762722135</v>
      </c>
      <c r="EA81" s="387" t="n">
        <v>-0.00104018044658005</v>
      </c>
      <c r="EB81" s="0" t="s">
        <v>104</v>
      </c>
      <c r="ED81" s="387" t="n">
        <v>0.000887297850567848</v>
      </c>
      <c r="EE81" s="387" t="n">
        <v>0.00315287802368403</v>
      </c>
      <c r="EF81" s="387" t="n">
        <v>-0.00719411345198751</v>
      </c>
      <c r="EG81" s="387" t="n">
        <v>-0.00521981716156006</v>
      </c>
      <c r="EH81" s="387" t="n">
        <v>-0.00104018044658005</v>
      </c>
      <c r="EI81" s="0" t="s">
        <v>248</v>
      </c>
      <c r="EK81" s="387" t="n">
        <v>0.481451958417892</v>
      </c>
      <c r="EL81" s="0" t="s">
        <v>248</v>
      </c>
      <c r="EO81" s="387" t="n">
        <v>0.0111409900709987</v>
      </c>
      <c r="EP81" s="387" t="n">
        <v>0.00832722708582878</v>
      </c>
      <c r="EQ81" s="387" t="n">
        <v>0.00813636183738709</v>
      </c>
      <c r="ER81" s="387" t="n">
        <v>0.00982789788395166</v>
      </c>
      <c r="ES81" s="387" t="n">
        <v>0.00872730929404497</v>
      </c>
      <c r="ET81" s="0" t="s">
        <v>248</v>
      </c>
      <c r="FE81" s="387" t="n">
        <v>12681123</v>
      </c>
      <c r="FF81" s="387" t="n">
        <v>12914667</v>
      </c>
      <c r="FG81" s="387" t="n">
        <v>13143465</v>
      </c>
      <c r="FH81" s="387" t="n">
        <v>13369678</v>
      </c>
      <c r="FI81" s="387" t="n">
        <v>13596388</v>
      </c>
      <c r="FJ81" s="387" t="n">
        <v>13825847</v>
      </c>
      <c r="FK81" s="387" t="n">
        <v>14059384</v>
      </c>
      <c r="FL81" s="387" t="n">
        <v>14296557</v>
      </c>
      <c r="FM81" s="387" t="n">
        <v>14535739</v>
      </c>
      <c r="FN81" s="387" t="n">
        <v>14774424</v>
      </c>
      <c r="FO81" s="387" t="n">
        <v>15011117</v>
      </c>
      <c r="FP81" s="387" t="n">
        <v>15243883</v>
      </c>
      <c r="FQ81" s="387" t="n">
        <v>15474102</v>
      </c>
      <c r="FR81" s="387" t="n">
        <v>15707474</v>
      </c>
      <c r="FS81" s="387" t="n">
        <v>15951838</v>
      </c>
      <c r="FT81" s="387" t="n">
        <v>16212020</v>
      </c>
      <c r="FU81" s="387" t="n">
        <v>16491115</v>
      </c>
      <c r="FV81" s="387" t="n">
        <v>16785361</v>
      </c>
      <c r="FW81" s="387" t="n">
        <v>17084357</v>
      </c>
      <c r="FX81" s="387" t="n">
        <v>17373662</v>
      </c>
      <c r="FY81" s="387" t="n">
        <v>17643000</v>
      </c>
      <c r="FZ81" s="387" t="n">
        <v>17888000</v>
      </c>
      <c r="GA81" s="387" t="n">
        <v>18113000</v>
      </c>
      <c r="GB81" s="387" t="n">
        <v>18324000</v>
      </c>
      <c r="GC81" s="387" t="n">
        <v>18531000</v>
      </c>
      <c r="GD81" s="387" t="n">
        <v>18741000</v>
      </c>
      <c r="GE81" s="387" t="n">
        <v>18955000</v>
      </c>
      <c r="GF81" s="387" t="n">
        <v>19172000</v>
      </c>
      <c r="GG81" s="387" t="n">
        <v>19390000</v>
      </c>
      <c r="GH81" s="387" t="n">
        <v>19606000</v>
      </c>
      <c r="GI81" s="387" t="n">
        <v>19819000</v>
      </c>
      <c r="GJ81" s="387" t="n">
        <v>20028000</v>
      </c>
      <c r="GK81" s="387" t="n">
        <v>20233000</v>
      </c>
      <c r="GL81" s="387" t="n">
        <v>20436000</v>
      </c>
      <c r="GM81" s="387" t="n">
        <v>20635000</v>
      </c>
      <c r="GN81" s="387" t="n">
        <v>20832000</v>
      </c>
      <c r="GO81" s="387" t="n">
        <v>21025000</v>
      </c>
      <c r="GP81" s="387" t="n">
        <v>21215000</v>
      </c>
      <c r="GQ81" s="387" t="n">
        <v>21401000</v>
      </c>
      <c r="GR81" s="387" t="n">
        <v>21584000</v>
      </c>
      <c r="GS81" s="387" t="n">
        <v>21762000</v>
      </c>
      <c r="GT81" s="387" t="n">
        <v>21937000</v>
      </c>
      <c r="GU81" s="387" t="n">
        <v>22107000</v>
      </c>
      <c r="GV81" s="387" t="n">
        <v>22274000</v>
      </c>
      <c r="GW81" s="387" t="n">
        <v>22436000</v>
      </c>
      <c r="GX81" s="387" t="n">
        <v>22594000</v>
      </c>
      <c r="GY81" s="387" t="n">
        <v>22747000</v>
      </c>
      <c r="GZ81" s="387" t="n">
        <v>22896000</v>
      </c>
      <c r="HA81" s="387" t="n">
        <v>23041000</v>
      </c>
      <c r="HB81" s="387" t="n">
        <v>23181000</v>
      </c>
      <c r="HC81" s="387" t="n">
        <v>23316000</v>
      </c>
      <c r="HG81" s="387" t="n">
        <v>0.0170688088983297</v>
      </c>
      <c r="HH81" s="387" t="n">
        <v>0.0176853872835636</v>
      </c>
      <c r="HI81" s="387" t="n">
        <v>0.0176561120897532</v>
      </c>
      <c r="HJ81" s="387" t="n">
        <v>0.016792131587863</v>
      </c>
      <c r="HK81" s="387" t="n">
        <v>0.0153837231919169</v>
      </c>
      <c r="HL81" s="387" t="n">
        <v>0.0137909930199385</v>
      </c>
      <c r="HM81" s="387" t="n">
        <v>0.0124998157843947</v>
      </c>
      <c r="HN81" s="387" t="n">
        <v>0.011581763625145</v>
      </c>
      <c r="HO81" s="387" t="n">
        <v>0.0112333297729492</v>
      </c>
      <c r="HP81" s="387" t="n">
        <v>0.01126863155514</v>
      </c>
      <c r="HQ81" s="387" t="n">
        <v>0.0113541120663285</v>
      </c>
      <c r="HR81" s="387" t="n">
        <v>0.0113831320777535</v>
      </c>
      <c r="HS81" s="387" t="n">
        <v>0.0113065876066685</v>
      </c>
      <c r="HT81" s="387" t="n">
        <v>0.0110781723633409</v>
      </c>
      <c r="HU81" s="387" t="n">
        <v>0.010805431753397</v>
      </c>
      <c r="HV81" s="387" t="n">
        <v>0.0104902209714055</v>
      </c>
      <c r="HW81" s="387" t="n">
        <v>0.010183640755713</v>
      </c>
      <c r="HX81" s="387" t="n">
        <v>0.00998311676084995</v>
      </c>
      <c r="HY81" s="387" t="n">
        <v>0.0096906116232276</v>
      </c>
      <c r="HZ81" s="387" t="n">
        <v>0.00950160250067711</v>
      </c>
      <c r="IA81" s="387" t="n">
        <v>0.00922193937003613</v>
      </c>
      <c r="IB81" s="387" t="n">
        <v>0.0089962724596262</v>
      </c>
      <c r="IC81" s="387" t="n">
        <v>0.00872917100787163</v>
      </c>
      <c r="ID81" s="387" t="n">
        <v>0.00851464923471212</v>
      </c>
      <c r="IE81" s="387" t="n">
        <v>0.00821303017437458</v>
      </c>
      <c r="IF81" s="387" t="n">
        <v>0.00800937972962856</v>
      </c>
      <c r="IG81" s="387" t="n">
        <v>0.00771959172561765</v>
      </c>
      <c r="IH81" s="387" t="n">
        <v>0.00752577837556601</v>
      </c>
      <c r="II81" s="387" t="n">
        <v>0.00724673271179199</v>
      </c>
      <c r="IJ81" s="387" t="n">
        <v>0.00701757287606597</v>
      </c>
      <c r="IK81" s="387" t="n">
        <v>0.00674888445064426</v>
      </c>
      <c r="IL81" s="387" t="n">
        <v>0.00652895402163267</v>
      </c>
      <c r="IM81" s="387" t="n">
        <v>0.0063130147755146</v>
      </c>
      <c r="IN81" s="387" t="n">
        <v>0.00605773972347379</v>
      </c>
      <c r="IO81" s="387" t="n">
        <v>0.00580684235319495</v>
      </c>
      <c r="IP81" s="0" t="s">
        <v>889</v>
      </c>
      <c r="IU81" s="0" t="s">
        <v>889</v>
      </c>
      <c r="IV81" s="387" t="n">
        <v>0.500551936087923</v>
      </c>
      <c r="IW81" s="387" t="n">
        <v>0.500465462737634</v>
      </c>
      <c r="IX81" s="387" t="n">
        <v>0.500378901704557</v>
      </c>
      <c r="IY81" s="387" t="n">
        <v>0.500293748217302</v>
      </c>
      <c r="IZ81" s="387" t="n">
        <v>0.500210577427654</v>
      </c>
      <c r="JA81" s="387" t="n">
        <v>0.50013019283503</v>
      </c>
      <c r="JB81" s="387" t="n">
        <v>0.500052491900651</v>
      </c>
      <c r="JC81" s="387" t="n">
        <v>0.499977171552608</v>
      </c>
      <c r="JD81" s="387" t="n">
        <v>0.499903979180263</v>
      </c>
      <c r="JE81" s="387" t="n">
        <v>0.499833115542596</v>
      </c>
      <c r="JF81" s="387" t="n">
        <v>0.499764734609006</v>
      </c>
      <c r="JG81" s="387" t="n">
        <v>0.499699156800214</v>
      </c>
      <c r="JH81" s="387" t="n">
        <v>0.499636110578362</v>
      </c>
      <c r="JI81" s="387" t="n">
        <v>0.499576327698225</v>
      </c>
      <c r="JJ81" s="387" t="n">
        <v>0.499519489909543</v>
      </c>
      <c r="JK81" s="387" t="n">
        <v>0.499465633613823</v>
      </c>
      <c r="JL81" s="387" t="n">
        <v>0.499415254668051</v>
      </c>
      <c r="JM81" s="387" t="n">
        <v>0.499368168232523</v>
      </c>
      <c r="JN81" s="387" t="n">
        <v>0.499324471654136</v>
      </c>
      <c r="JO81" s="387" t="n">
        <v>0.49928530659562</v>
      </c>
      <c r="JP81" s="387" t="n">
        <v>0.499249780204825</v>
      </c>
      <c r="JQ81" s="387" t="n">
        <v>0.499218911896829</v>
      </c>
      <c r="JR81" s="387" t="n">
        <v>0.499192269163669</v>
      </c>
      <c r="JS81" s="387" t="n">
        <v>0.499170515663386</v>
      </c>
      <c r="JT81" s="387" t="n">
        <v>0.499153946835003</v>
      </c>
      <c r="JU81" s="387" t="n">
        <v>0.499142257667515</v>
      </c>
      <c r="JV81" s="387" t="n">
        <v>0.499135773953093</v>
      </c>
      <c r="JW81" s="387" t="n">
        <v>0.499135020838432</v>
      </c>
      <c r="JX81" s="387" t="n">
        <v>0.499139707590372</v>
      </c>
      <c r="JY81" s="387" t="n">
        <v>0.499149957650539</v>
      </c>
      <c r="JZ81" s="387" t="n">
        <v>0.499165788401662</v>
      </c>
      <c r="KA81" s="387" t="n">
        <v>0.499187420545564</v>
      </c>
      <c r="KB81" s="387" t="n">
        <v>0.499214375066986</v>
      </c>
      <c r="KC81" s="387" t="n">
        <v>0.499247820606755</v>
      </c>
      <c r="KD81" s="387" t="n">
        <v>0.499287349671547</v>
      </c>
      <c r="KE81" s="387" t="n">
        <v>0.499333282010494</v>
      </c>
      <c r="KH81" s="0" t="s">
        <v>889</v>
      </c>
      <c r="KI81" s="387" t="n">
        <v>0.643387377262116</v>
      </c>
      <c r="KJ81" s="387" t="n">
        <v>0.645292699337006</v>
      </c>
      <c r="KK81" s="387" t="n">
        <v>0.646872580051422</v>
      </c>
      <c r="KL81" s="387" t="n">
        <v>0.648141145706177</v>
      </c>
      <c r="KM81" s="387" t="n">
        <v>0.649208307266235</v>
      </c>
      <c r="KN81" s="387" t="n">
        <v>0.650172889232636</v>
      </c>
      <c r="KO81" s="387" t="n">
        <v>0.650156557559967</v>
      </c>
      <c r="KP81" s="387" t="n">
        <v>0.650030374526978</v>
      </c>
      <c r="KQ81" s="387" t="n">
        <v>0.649912655353546</v>
      </c>
      <c r="KR81" s="387" t="n">
        <v>0.649722099304199</v>
      </c>
      <c r="KS81" s="387" t="n">
        <v>0.649485111236572</v>
      </c>
      <c r="KT81" s="387" t="n">
        <v>0.649749398231506</v>
      </c>
      <c r="KU81" s="387" t="n">
        <v>0.649906098842621</v>
      </c>
      <c r="KV81" s="387" t="n">
        <v>0.65002578496933</v>
      </c>
      <c r="KW81" s="387" t="n">
        <v>0.650158107280731</v>
      </c>
      <c r="KX81" s="387" t="n">
        <v>0.650285065174103</v>
      </c>
      <c r="KY81" s="387" t="n">
        <v>0.650539219379425</v>
      </c>
      <c r="KZ81" s="387" t="n">
        <v>0.65081799030304</v>
      </c>
      <c r="LA81" s="387" t="n">
        <v>0.651056945323944</v>
      </c>
      <c r="LB81" s="387" t="n">
        <v>0.651223659515381</v>
      </c>
      <c r="LC81" s="387" t="n">
        <v>0.651161670684815</v>
      </c>
      <c r="LD81" s="387" t="n">
        <v>0.651177167892456</v>
      </c>
      <c r="LE81" s="387" t="n">
        <v>0.651095926761627</v>
      </c>
      <c r="LF81" s="387" t="n">
        <v>0.650904178619385</v>
      </c>
      <c r="LG81" s="387" t="n">
        <v>0.650528192520142</v>
      </c>
      <c r="LH81" s="387" t="n">
        <v>0.650078117847443</v>
      </c>
      <c r="LI81" s="387" t="n">
        <v>0.649678647518158</v>
      </c>
      <c r="LJ81" s="387" t="n">
        <v>0.649206161499023</v>
      </c>
      <c r="LK81" s="387" t="n">
        <v>0.648513972759247</v>
      </c>
      <c r="LL81" s="387" t="n">
        <v>0.647753596305847</v>
      </c>
      <c r="LM81" s="387" t="n">
        <v>0.646764636039734</v>
      </c>
      <c r="LN81" s="387" t="n">
        <v>0.64588737487793</v>
      </c>
      <c r="LO81" s="387" t="n">
        <v>0.644916117191315</v>
      </c>
      <c r="LP81" s="387" t="n">
        <v>0.643765449523926</v>
      </c>
      <c r="LQ81" s="387" t="n">
        <v>0.642508924007416</v>
      </c>
      <c r="LR81" s="387" t="n">
        <v>0.641061902046204</v>
      </c>
      <c r="LT81" s="0" t="s">
        <v>889</v>
      </c>
      <c r="LU81" s="387" t="n">
        <v>0.611612319946289</v>
      </c>
      <c r="LV81" s="387" t="n">
        <v>0.612822949886322</v>
      </c>
      <c r="LW81" s="387" t="n">
        <v>0.613925158977509</v>
      </c>
      <c r="LX81" s="387" t="n">
        <v>0.614844799041748</v>
      </c>
      <c r="LY81" s="387" t="n">
        <v>0.615554392337799</v>
      </c>
      <c r="LZ81" s="387" t="n">
        <v>0.616108357906342</v>
      </c>
      <c r="MA81" s="387" t="n">
        <v>0.615552306175232</v>
      </c>
      <c r="MB81" s="387" t="n">
        <v>0.614807069301605</v>
      </c>
      <c r="MC81" s="387" t="n">
        <v>0.614112615585327</v>
      </c>
      <c r="MD81" s="387" t="n">
        <v>0.61324268579483</v>
      </c>
      <c r="ME81" s="387" t="n">
        <v>0.612293899059296</v>
      </c>
      <c r="MF81" s="387" t="n">
        <v>0.611870229244232</v>
      </c>
      <c r="MG81" s="387" t="n">
        <v>0.611360311508179</v>
      </c>
      <c r="MH81" s="387" t="n">
        <v>0.610727190971375</v>
      </c>
      <c r="MI81" s="387" t="n">
        <v>0.610170364379883</v>
      </c>
      <c r="MJ81" s="387" t="n">
        <v>0.609566569328308</v>
      </c>
      <c r="MK81" s="387" t="n">
        <v>0.60919713973999</v>
      </c>
      <c r="ML81" s="387" t="n">
        <v>0.608906269073486</v>
      </c>
      <c r="MM81" s="387" t="n">
        <v>0.608533978462219</v>
      </c>
      <c r="MN81" s="387" t="n">
        <v>0.608189940452576</v>
      </c>
      <c r="MO81" s="387" t="n">
        <v>0.607574880123138</v>
      </c>
      <c r="MP81" s="387" t="n">
        <v>0.607181906700134</v>
      </c>
      <c r="MQ81" s="387" t="n">
        <v>0.606646239757538</v>
      </c>
      <c r="MR81" s="387" t="n">
        <v>0.606046438217163</v>
      </c>
      <c r="MS81" s="387" t="n">
        <v>0.605216801166534</v>
      </c>
      <c r="MT81" s="387" t="n">
        <v>0.604218363761902</v>
      </c>
      <c r="MU81" s="387" t="n">
        <v>0.603318572044373</v>
      </c>
      <c r="MV81" s="387" t="n">
        <v>0.60220742225647</v>
      </c>
      <c r="MW81" s="387" t="n">
        <v>0.600835025310516</v>
      </c>
      <c r="MX81" s="387" t="n">
        <v>0.599393844604492</v>
      </c>
      <c r="MY81" s="387" t="n">
        <v>0.597769320011139</v>
      </c>
      <c r="MZ81" s="387" t="n">
        <v>0.596210479736328</v>
      </c>
      <c r="NA81" s="387" t="n">
        <v>0.594558000564575</v>
      </c>
      <c r="NB81" s="387" t="n">
        <v>0.592725992202759</v>
      </c>
      <c r="NC81" s="387" t="n">
        <v>0.590828716754913</v>
      </c>
      <c r="ND81" s="387" t="n">
        <v>0.588780224323273</v>
      </c>
      <c r="NG81" s="0" t="s">
        <v>889</v>
      </c>
      <c r="NH81" s="387" t="n">
        <v>0.548314869403839</v>
      </c>
      <c r="NI81" s="387" t="n">
        <v>0.551130175590515</v>
      </c>
      <c r="NJ81" s="387" t="n">
        <v>0.553922832012177</v>
      </c>
      <c r="NK81" s="387" t="n">
        <v>0.556632697582245</v>
      </c>
      <c r="NL81" s="387" t="n">
        <v>0.559226632118225</v>
      </c>
      <c r="NM81" s="387" t="n">
        <v>0.561695873737335</v>
      </c>
      <c r="NN81" s="387" t="n">
        <v>0.563170850276947</v>
      </c>
      <c r="NO81" s="387" t="n">
        <v>0.564456462860107</v>
      </c>
      <c r="NP81" s="387" t="n">
        <v>0.565542459487915</v>
      </c>
      <c r="NQ81" s="387" t="n">
        <v>0.566348254680634</v>
      </c>
      <c r="NR81" s="387" t="n">
        <v>0.566885411739349</v>
      </c>
      <c r="NS81" s="387" t="n">
        <v>0.567765772342682</v>
      </c>
      <c r="NT81" s="387" t="n">
        <v>0.568380951881409</v>
      </c>
      <c r="NU81" s="387" t="n">
        <v>0.568849921226502</v>
      </c>
      <c r="NV81" s="387" t="n">
        <v>0.569213509559631</v>
      </c>
      <c r="NW81" s="387" t="n">
        <v>0.569604933261871</v>
      </c>
      <c r="NX81" s="387" t="n">
        <v>0.570101857185364</v>
      </c>
      <c r="NY81" s="387" t="n">
        <v>0.570553064346314</v>
      </c>
      <c r="NZ81" s="387" t="n">
        <v>0.571051061153412</v>
      </c>
      <c r="OA81" s="387" t="n">
        <v>0.571504712104797</v>
      </c>
      <c r="OB81" s="387" t="n">
        <v>0.571908593177795</v>
      </c>
      <c r="OC81" s="387" t="n">
        <v>0.572508931159973</v>
      </c>
      <c r="OD81" s="387" t="n">
        <v>0.573037922382355</v>
      </c>
      <c r="OE81" s="387" t="n">
        <v>0.573664784431458</v>
      </c>
      <c r="OF81" s="387" t="n">
        <v>0.574128985404968</v>
      </c>
      <c r="OG81" s="387" t="n">
        <v>0.574487626552582</v>
      </c>
      <c r="OH81" s="387" t="n">
        <v>0.574919104576111</v>
      </c>
      <c r="OI81" s="387" t="n">
        <v>0.575292885303497</v>
      </c>
      <c r="OJ81" s="387" t="n">
        <v>0.575469136238098</v>
      </c>
      <c r="OK81" s="387" t="n">
        <v>0.575503647327423</v>
      </c>
      <c r="OL81" s="387" t="n">
        <v>0.575329720973969</v>
      </c>
      <c r="OM81" s="387" t="n">
        <v>0.575196743011475</v>
      </c>
      <c r="ON81" s="387" t="n">
        <v>0.574947595596314</v>
      </c>
      <c r="OO81" s="387" t="n">
        <v>0.574454247951508</v>
      </c>
      <c r="OP81" s="387" t="n">
        <v>0.57387512922287</v>
      </c>
      <c r="OQ81" s="387" t="n">
        <v>0.573039948940277</v>
      </c>
      <c r="OT81" s="387" t="n">
        <v>0.692770004272461</v>
      </c>
      <c r="OU81" s="387" t="n">
        <v>0.689899978637695</v>
      </c>
      <c r="OV81" s="387" t="n">
        <v>0.686809997558594</v>
      </c>
      <c r="OW81" s="387" t="n">
        <v>0.710540008544922</v>
      </c>
      <c r="OX81" s="387" t="n">
        <v>0.704449996948242</v>
      </c>
      <c r="OY81" s="387" t="n">
        <v>0.71806999206543</v>
      </c>
      <c r="OZ81" s="387" t="n">
        <v>0.704160003662109</v>
      </c>
      <c r="PA81" s="387" t="n">
        <v>0.706630020141602</v>
      </c>
      <c r="PB81" s="387" t="n">
        <v>0.68802001953125</v>
      </c>
      <c r="PC81" s="387" t="n">
        <v>0.678320007324219</v>
      </c>
      <c r="PD81" s="387" t="n">
        <v>0.669929962158203</v>
      </c>
      <c r="PE81" s="387" t="n">
        <v>0.676500015258789</v>
      </c>
      <c r="PF81" s="387" t="n">
        <v>0.670790023803711</v>
      </c>
      <c r="PG81" s="387" t="n">
        <v>0.668539962768555</v>
      </c>
      <c r="PH81" s="387" t="n">
        <v>0.692070007324219</v>
      </c>
      <c r="PI81" s="387" t="n">
        <v>0.711490020751953</v>
      </c>
      <c r="PJ81" s="387" t="n">
        <v>0.719720001220703</v>
      </c>
      <c r="PK81" s="387" t="n">
        <v>0.710289993286133</v>
      </c>
      <c r="PL81" s="387" t="n">
        <v>0.711350021362305</v>
      </c>
      <c r="PQ81" s="387" t="n">
        <v>0.0014912752667442</v>
      </c>
      <c r="PZ81" s="387" t="n">
        <v>0.454</v>
      </c>
      <c r="QA81" s="387" t="n">
        <v>2018</v>
      </c>
      <c r="QB81" s="0" t="s">
        <v>248</v>
      </c>
      <c r="QD81" s="387" t="n">
        <v>0.033</v>
      </c>
      <c r="QE81" s="387" t="n">
        <v>2018</v>
      </c>
      <c r="QF81" s="0" t="s">
        <v>248</v>
      </c>
      <c r="QH81" s="387" t="n">
        <v>0.097</v>
      </c>
      <c r="QI81" s="387" t="n">
        <v>2018</v>
      </c>
      <c r="QJ81" s="0" t="s">
        <v>248</v>
      </c>
      <c r="QL81" s="387" t="n">
        <v>0.242</v>
      </c>
      <c r="QM81" s="387" t="n">
        <v>2018</v>
      </c>
      <c r="QN81" s="0" t="s">
        <v>248</v>
      </c>
      <c r="QP81" s="387" t="n">
        <v>0.25</v>
      </c>
      <c r="QQ81" s="387" t="n">
        <v>2019</v>
      </c>
      <c r="QR81" s="0" t="s">
        <v>248</v>
      </c>
      <c r="QT81" s="0" t="s">
        <v>104</v>
      </c>
      <c r="QU81" s="387" t="n">
        <v>0.221984848380089</v>
      </c>
      <c r="QV81" s="387" t="n">
        <v>0.23395286500454</v>
      </c>
      <c r="QW81" s="387" t="n">
        <v>0.24499274790287</v>
      </c>
      <c r="QX81" s="387" t="n">
        <v>0.23646479845047</v>
      </c>
      <c r="QY81" s="387" t="n">
        <v>0.229736924171448</v>
      </c>
      <c r="RB81" s="387" t="n">
        <v>0.232364788651466</v>
      </c>
      <c r="RC81" s="387" t="n">
        <v>0.244687005877495</v>
      </c>
      <c r="RD81" s="387" t="n">
        <v>0.259806931018829</v>
      </c>
      <c r="RE81" s="387" t="n">
        <v>0.255256533622742</v>
      </c>
      <c r="RF81" s="387" t="n">
        <v>0.249647855758667</v>
      </c>
      <c r="RG81" s="0" t="s">
        <v>248</v>
      </c>
      <c r="RJ81" s="387" t="n">
        <v>0.0348330028355122</v>
      </c>
      <c r="RK81" s="387" t="n">
        <v>0.0306495521217585</v>
      </c>
      <c r="RL81" s="387" t="n">
        <v>0.0276143718510866</v>
      </c>
      <c r="RM81" s="387" t="n">
        <v>0.00508077768608928</v>
      </c>
      <c r="RN81" s="387" t="n">
        <v>0.000537044077645987</v>
      </c>
      <c r="RO81" s="0" t="s">
        <v>104</v>
      </c>
      <c r="RR81" s="387" t="n">
        <v>0.0327950827777386</v>
      </c>
      <c r="RS81" s="387" t="n">
        <v>0.0306495521217585</v>
      </c>
      <c r="RT81" s="387" t="n">
        <v>0.0276143718510866</v>
      </c>
      <c r="RU81" s="387" t="n">
        <v>0.00508077768608928</v>
      </c>
      <c r="RV81" s="387" t="n">
        <v>0.000537044077645987</v>
      </c>
      <c r="RW81" s="0" t="s">
        <v>248</v>
      </c>
      <c r="SA81" s="387" t="n">
        <v>0.0181395895779133</v>
      </c>
      <c r="SB81" s="387" t="n">
        <v>0.014306141063571</v>
      </c>
      <c r="SC81" s="387" t="n">
        <v>0.011408593505621</v>
      </c>
      <c r="SD81" s="387" t="n">
        <v>-0.011995485983789</v>
      </c>
      <c r="SE81" s="387" t="n">
        <v>-0.0162550825625658</v>
      </c>
      <c r="SF81" s="0" t="s">
        <v>104</v>
      </c>
      <c r="SJ81" s="387" t="n">
        <v>0.0161016676574945</v>
      </c>
      <c r="SK81" s="387" t="n">
        <v>0.0143061373382807</v>
      </c>
      <c r="SL81" s="387" t="n">
        <v>0.0114085916429758</v>
      </c>
      <c r="SM81" s="387" t="n">
        <v>-0.0119954869151115</v>
      </c>
      <c r="SN81" s="387" t="n">
        <v>-0.0162550881505013</v>
      </c>
      <c r="SO81" s="0" t="s">
        <v>248</v>
      </c>
      <c r="SQ81" s="387" t="n">
        <v>6090</v>
      </c>
      <c r="SR81" s="0" t="s">
        <v>248</v>
      </c>
      <c r="ST81" s="387" t="n">
        <v>5856.2470703125</v>
      </c>
      <c r="SU81" s="0" t="s">
        <v>104</v>
      </c>
      <c r="SW81" s="387" t="n">
        <v>5097.06864233147</v>
      </c>
      <c r="SX81" s="0" t="s">
        <v>248</v>
      </c>
      <c r="TA81" s="387" t="n">
        <v>0.222878575325012</v>
      </c>
      <c r="TB81" s="387" t="n">
        <v>0.237107753753662</v>
      </c>
      <c r="TC81" s="387" t="n">
        <v>0.237802073359489</v>
      </c>
      <c r="TD81" s="387" t="n">
        <v>0.23124498128891</v>
      </c>
      <c r="TE81" s="387" t="n">
        <v>0.228696748614311</v>
      </c>
      <c r="TF81" s="0" t="s">
        <v>104</v>
      </c>
      <c r="TJ81" s="387" t="n">
        <v>0.233252078294754</v>
      </c>
      <c r="TK81" s="387" t="n">
        <v>0.247839882969856</v>
      </c>
      <c r="TL81" s="387" t="n">
        <v>0.252612799406052</v>
      </c>
      <c r="TM81" s="387" t="n">
        <v>0.250036716461182</v>
      </c>
      <c r="TN81" s="387" t="n">
        <v>0.24860768020153</v>
      </c>
      <c r="TO81" s="0" t="s">
        <v>248</v>
      </c>
      <c r="TP81" s="386"/>
      <c r="TQ81" s="386"/>
    </row>
    <row r="82" customFormat="false" ht="15.75" hidden="false" customHeight="false" outlineLevel="0" collapsed="false">
      <c r="A82" s="0" t="s">
        <v>895</v>
      </c>
      <c r="B82" s="18" t="s">
        <v>1009</v>
      </c>
      <c r="C82" s="0" t="s">
        <v>1010</v>
      </c>
      <c r="D82" s="387" t="n">
        <v>0.0487497784197331</v>
      </c>
      <c r="E82" s="0" t="s">
        <v>102</v>
      </c>
      <c r="F82" s="387" t="n">
        <v>0.056857280433178</v>
      </c>
      <c r="G82" s="0" t="s">
        <v>316</v>
      </c>
      <c r="H82" s="387" t="n">
        <v>0.0727906078100205</v>
      </c>
      <c r="I82" s="0" t="s">
        <v>317</v>
      </c>
      <c r="J82" s="0" t="s">
        <v>102</v>
      </c>
      <c r="K82" s="387" t="n">
        <v>0.353459566831589</v>
      </c>
      <c r="L82" s="387" t="n">
        <v>0.522970318794251</v>
      </c>
      <c r="M82" s="0" t="s">
        <v>102</v>
      </c>
      <c r="N82" s="387" t="n">
        <v>0.353459566831589</v>
      </c>
      <c r="O82" s="0" t="s">
        <v>102</v>
      </c>
      <c r="P82" s="387" t="n">
        <v>0.430454224348068</v>
      </c>
      <c r="Q82" s="0" t="s">
        <v>102</v>
      </c>
      <c r="R82" s="387" t="n">
        <v>0.397149533033371</v>
      </c>
      <c r="S82" s="0" t="s">
        <v>102</v>
      </c>
      <c r="U82" s="0" t="s">
        <v>316</v>
      </c>
      <c r="V82" s="387" t="n">
        <v>0.377840906381607</v>
      </c>
      <c r="W82" s="387" t="n">
        <v>0.575850248336792</v>
      </c>
      <c r="X82" s="0" t="s">
        <v>316</v>
      </c>
      <c r="Y82" s="387" t="n">
        <v>0.377840906381607</v>
      </c>
      <c r="Z82" s="0" t="s">
        <v>316</v>
      </c>
      <c r="AA82" s="387" t="n">
        <v>0.412215650081635</v>
      </c>
      <c r="AB82" s="0" t="s">
        <v>316</v>
      </c>
      <c r="AC82" s="387" t="n">
        <v>0.402243793010712</v>
      </c>
      <c r="AD82" s="0" t="s">
        <v>316</v>
      </c>
      <c r="AF82" s="0" t="s">
        <v>317</v>
      </c>
      <c r="AG82" s="387" t="n">
        <v>0.361512213945389</v>
      </c>
      <c r="AH82" s="387" t="n">
        <v>0.482030689716339</v>
      </c>
      <c r="AI82" s="0" t="s">
        <v>317</v>
      </c>
      <c r="AJ82" s="387" t="n">
        <v>0.361512213945389</v>
      </c>
      <c r="AK82" s="0" t="s">
        <v>317</v>
      </c>
      <c r="AL82" s="387" t="n">
        <v>0.459545612335205</v>
      </c>
      <c r="AM82" s="0" t="s">
        <v>317</v>
      </c>
      <c r="AN82" s="387" t="n">
        <v>0.405869901180267</v>
      </c>
      <c r="AO82" s="0" t="s">
        <v>317</v>
      </c>
      <c r="AP82" s="0"/>
      <c r="AQ82" s="0" t="s">
        <v>102</v>
      </c>
      <c r="AR82" s="387" t="n">
        <v>1.65019941329956</v>
      </c>
      <c r="AS82" s="0" t="s">
        <v>318</v>
      </c>
      <c r="AT82" s="387" t="n">
        <v>1.29933023452759</v>
      </c>
      <c r="AU82" s="0" t="s">
        <v>317</v>
      </c>
      <c r="AV82" s="387" t="n">
        <v>1.42643404006958</v>
      </c>
      <c r="AW82" s="0"/>
      <c r="AX82" s="387" t="n">
        <v>1.52139973640442</v>
      </c>
      <c r="AY82" s="0" t="s">
        <v>104</v>
      </c>
      <c r="AZ82" s="0"/>
      <c r="BA82" s="0" t="s">
        <v>102</v>
      </c>
      <c r="BB82" s="387" t="n">
        <v>0.0130971129983664</v>
      </c>
      <c r="BC82" s="387" t="n">
        <v>0.0128601994365454</v>
      </c>
      <c r="BD82" s="387" t="n">
        <v>0.0107359299436212</v>
      </c>
      <c r="BE82" s="387" t="n">
        <v>0.00866468623280525</v>
      </c>
      <c r="BF82" s="387" t="n">
        <v>0.00866471230983734</v>
      </c>
      <c r="BH82" s="0" t="s">
        <v>318</v>
      </c>
      <c r="BI82" s="387" t="n">
        <v>0.0168912913650274</v>
      </c>
      <c r="BJ82" s="387" t="n">
        <v>0.0175206027925015</v>
      </c>
      <c r="BK82" s="387" t="n">
        <v>0.0175211429595947</v>
      </c>
      <c r="BL82" s="387" t="n">
        <v>0.0168936811387539</v>
      </c>
      <c r="BM82" s="387" t="n">
        <v>0.0165799576789141</v>
      </c>
      <c r="BO82" s="0" t="s">
        <v>317</v>
      </c>
      <c r="BP82" s="387" t="n">
        <v>0.0165868829935789</v>
      </c>
      <c r="BQ82" s="387" t="n">
        <v>0.0166953634470701</v>
      </c>
      <c r="BR82" s="387" t="n">
        <v>0.0159687474370003</v>
      </c>
      <c r="BS82" s="387" t="n">
        <v>0.014416373334825</v>
      </c>
      <c r="BT82" s="387" t="n">
        <v>0.011162699200213</v>
      </c>
      <c r="BV82" s="387" t="n">
        <v>4.49053192138672</v>
      </c>
      <c r="BW82" s="387" t="n">
        <v>5.23327207565308</v>
      </c>
      <c r="BX82" s="387" t="n">
        <v>6.10057592391968</v>
      </c>
      <c r="BY82" s="387" t="n">
        <v>6.99902105331421</v>
      </c>
      <c r="BZ82" s="387" t="n">
        <v>7.8353419303894</v>
      </c>
      <c r="CA82" s="0" t="s">
        <v>316</v>
      </c>
      <c r="CC82" s="387" t="n">
        <v>4.93617630004883</v>
      </c>
      <c r="CD82" s="387" t="n">
        <v>5.74119806289673</v>
      </c>
      <c r="CE82" s="387" t="n">
        <v>6.63964319229126</v>
      </c>
      <c r="CF82" s="387" t="n">
        <v>7.50702571868897</v>
      </c>
      <c r="CG82" s="387" t="n">
        <v>8.32781600952148</v>
      </c>
      <c r="CH82" s="0" t="s">
        <v>317</v>
      </c>
      <c r="CK82" s="387" t="n">
        <v>7.19999980926514</v>
      </c>
      <c r="CL82" s="0" t="s">
        <v>887</v>
      </c>
      <c r="CO82" s="0" t="s">
        <v>102</v>
      </c>
      <c r="CP82" s="387" t="n">
        <v>-0.0109033733606339</v>
      </c>
      <c r="CQ82" s="387" t="n">
        <v>-0.0139985233545303</v>
      </c>
      <c r="CR82" s="387" t="n">
        <v>-0.0156168276444078</v>
      </c>
      <c r="CS82" s="387" t="n">
        <v>-0.00914984475821257</v>
      </c>
      <c r="CT82" s="387" t="n">
        <v>-0.0115568721666932</v>
      </c>
      <c r="CV82" s="0" t="s">
        <v>318</v>
      </c>
      <c r="CW82" s="387" t="n">
        <v>-0.0112160127609968</v>
      </c>
      <c r="CX82" s="387" t="n">
        <v>-0.0129893915727735</v>
      </c>
      <c r="CY82" s="387" t="n">
        <v>-0.0185268726199865</v>
      </c>
      <c r="CZ82" s="387" t="n">
        <v>-0.0233182553201914</v>
      </c>
      <c r="DA82" s="387" t="n">
        <v>-0.0168644338846207</v>
      </c>
      <c r="DC82" s="0" t="s">
        <v>317</v>
      </c>
      <c r="DD82" s="387" t="n">
        <v>-0.0112157836556435</v>
      </c>
      <c r="DE82" s="387" t="n">
        <v>-0.0110757574439049</v>
      </c>
      <c r="DF82" s="387" t="n">
        <v>-0.00823890324681997</v>
      </c>
      <c r="DG82" s="387" t="n">
        <v>0.0033813260961324</v>
      </c>
      <c r="DH82" s="387" t="n">
        <v>-0.00133309350349009</v>
      </c>
      <c r="DL82" s="387" t="n">
        <v>0.494749984741211</v>
      </c>
      <c r="DM82" s="0" t="s">
        <v>888</v>
      </c>
      <c r="DP82" s="387" t="n">
        <v>0.746669998168945</v>
      </c>
      <c r="DQ82" s="0" t="s">
        <v>888</v>
      </c>
      <c r="DT82" s="387" t="n">
        <v>0.237870006561279</v>
      </c>
      <c r="DU82" s="0" t="s">
        <v>888</v>
      </c>
      <c r="DW82" s="387" t="n">
        <v>-0.00926525518298149</v>
      </c>
      <c r="DX82" s="387" t="n">
        <v>-0.0188175346702337</v>
      </c>
      <c r="DY82" s="387" t="n">
        <v>-0.033051535487175</v>
      </c>
      <c r="DZ82" s="387" t="n">
        <v>-0.0434797890484333</v>
      </c>
      <c r="EA82" s="387" t="n">
        <v>-0.0359425209462643</v>
      </c>
      <c r="EB82" s="0" t="s">
        <v>104</v>
      </c>
      <c r="ED82" s="387" t="n">
        <v>-0.00990119390189648</v>
      </c>
      <c r="EE82" s="387" t="n">
        <v>-0.0191995184868574</v>
      </c>
      <c r="EF82" s="387" t="n">
        <v>-0.0312753468751907</v>
      </c>
      <c r="EG82" s="387" t="n">
        <v>-0.042446743696928</v>
      </c>
      <c r="EH82" s="387" t="n">
        <v>-0.0337253585457802</v>
      </c>
      <c r="EI82" s="0" t="s">
        <v>248</v>
      </c>
      <c r="EK82" s="387" t="n">
        <v>0.379685044288635</v>
      </c>
      <c r="EL82" s="0" t="s">
        <v>248</v>
      </c>
      <c r="EO82" s="387" t="n">
        <v>0.0293041449040175</v>
      </c>
      <c r="EP82" s="387" t="n">
        <v>0.0361317545175552</v>
      </c>
      <c r="EQ82" s="387" t="n">
        <v>0.0205934569239616</v>
      </c>
      <c r="ER82" s="387" t="n">
        <v>0.027833916246891</v>
      </c>
      <c r="ES82" s="387" t="n">
        <v>0.0297272522002459</v>
      </c>
      <c r="ET82" s="0" t="s">
        <v>248</v>
      </c>
      <c r="FE82" s="387" t="n">
        <v>68831561</v>
      </c>
      <c r="FF82" s="387" t="n">
        <v>70152661</v>
      </c>
      <c r="FG82" s="387" t="n">
        <v>71485043</v>
      </c>
      <c r="FH82" s="387" t="n">
        <v>72826097</v>
      </c>
      <c r="FI82" s="387" t="n">
        <v>74172073</v>
      </c>
      <c r="FJ82" s="387" t="n">
        <v>75523569</v>
      </c>
      <c r="FK82" s="387" t="n">
        <v>76873663</v>
      </c>
      <c r="FL82" s="387" t="n">
        <v>78232126</v>
      </c>
      <c r="FM82" s="387" t="n">
        <v>79636079</v>
      </c>
      <c r="FN82" s="387" t="n">
        <v>81134798</v>
      </c>
      <c r="FO82" s="387" t="n">
        <v>82761235</v>
      </c>
      <c r="FP82" s="387" t="n">
        <v>84529250</v>
      </c>
      <c r="FQ82" s="387" t="n">
        <v>86422240</v>
      </c>
      <c r="FR82" s="387" t="n">
        <v>88404640</v>
      </c>
      <c r="FS82" s="387" t="n">
        <v>90424654</v>
      </c>
      <c r="FT82" s="387" t="n">
        <v>92442547</v>
      </c>
      <c r="FU82" s="387" t="n">
        <v>94447072</v>
      </c>
      <c r="FV82" s="387" t="n">
        <v>96442593</v>
      </c>
      <c r="FW82" s="387" t="n">
        <v>98423595</v>
      </c>
      <c r="FX82" s="387" t="n">
        <v>100388073</v>
      </c>
      <c r="FY82" s="387" t="n">
        <v>102334000</v>
      </c>
      <c r="FZ82" s="387" t="n">
        <v>104258000</v>
      </c>
      <c r="GA82" s="387" t="n">
        <v>106157000</v>
      </c>
      <c r="GB82" s="387" t="n">
        <v>108032000</v>
      </c>
      <c r="GC82" s="387" t="n">
        <v>109887000</v>
      </c>
      <c r="GD82" s="387" t="n">
        <v>111728000</v>
      </c>
      <c r="GE82" s="387" t="n">
        <v>113554000</v>
      </c>
      <c r="GF82" s="387" t="n">
        <v>115367000</v>
      </c>
      <c r="GG82" s="387" t="n">
        <v>117176000</v>
      </c>
      <c r="GH82" s="387" t="n">
        <v>118995000</v>
      </c>
      <c r="GI82" s="387" t="n">
        <v>120832000</v>
      </c>
      <c r="GJ82" s="387" t="n">
        <v>122689000</v>
      </c>
      <c r="GK82" s="387" t="n">
        <v>124568000</v>
      </c>
      <c r="GL82" s="387" t="n">
        <v>126469000</v>
      </c>
      <c r="GM82" s="387" t="n">
        <v>128393000</v>
      </c>
      <c r="GN82" s="387" t="n">
        <v>130340000</v>
      </c>
      <c r="GO82" s="387" t="n">
        <v>132312000</v>
      </c>
      <c r="GP82" s="387" t="n">
        <v>134305000</v>
      </c>
      <c r="GQ82" s="387" t="n">
        <v>136315000</v>
      </c>
      <c r="GR82" s="387" t="n">
        <v>138332000</v>
      </c>
      <c r="GS82" s="387" t="n">
        <v>140350000</v>
      </c>
      <c r="GT82" s="387" t="n">
        <v>142366000</v>
      </c>
      <c r="GU82" s="387" t="n">
        <v>144379000</v>
      </c>
      <c r="GV82" s="387" t="n">
        <v>146383000</v>
      </c>
      <c r="GW82" s="387" t="n">
        <v>148377000</v>
      </c>
      <c r="GX82" s="387" t="n">
        <v>150355000</v>
      </c>
      <c r="GY82" s="387" t="n">
        <v>152316000</v>
      </c>
      <c r="GZ82" s="387" t="n">
        <v>154259000</v>
      </c>
      <c r="HA82" s="387" t="n">
        <v>156181000</v>
      </c>
      <c r="HB82" s="387" t="n">
        <v>158081000</v>
      </c>
      <c r="HC82" s="387" t="n">
        <v>159957000</v>
      </c>
      <c r="HG82" s="387" t="n">
        <v>0.0214522555470467</v>
      </c>
      <c r="HH82" s="387" t="n">
        <v>0.0209083463996649</v>
      </c>
      <c r="HI82" s="387" t="n">
        <v>0.0203326214104891</v>
      </c>
      <c r="HJ82" s="387" t="n">
        <v>0.0197628438472748</v>
      </c>
      <c r="HK82" s="387" t="n">
        <v>0.0191985685378313</v>
      </c>
      <c r="HL82" s="387" t="n">
        <v>0.0186266228556633</v>
      </c>
      <c r="HM82" s="387" t="n">
        <v>0.0180505346506834</v>
      </c>
      <c r="HN82" s="387" t="n">
        <v>0.0175083484500647</v>
      </c>
      <c r="HO82" s="387" t="n">
        <v>0.0170250851660967</v>
      </c>
      <c r="HP82" s="387" t="n">
        <v>0.0166147816926241</v>
      </c>
      <c r="HQ82" s="387" t="n">
        <v>0.0162111483514309</v>
      </c>
      <c r="HR82" s="387" t="n">
        <v>0.0158398561179638</v>
      </c>
      <c r="HS82" s="387" t="n">
        <v>0.0155587270855904</v>
      </c>
      <c r="HT82" s="387" t="n">
        <v>0.0154043976217508</v>
      </c>
      <c r="HU82" s="387" t="n">
        <v>0.0153196752071381</v>
      </c>
      <c r="HV82" s="387" t="n">
        <v>0.0152515470981598</v>
      </c>
      <c r="HW82" s="387" t="n">
        <v>0.0151990531012416</v>
      </c>
      <c r="HX82" s="387" t="n">
        <v>0.0151454675942659</v>
      </c>
      <c r="HY82" s="387" t="n">
        <v>0.0150986537337303</v>
      </c>
      <c r="HZ82" s="387" t="n">
        <v>0.0150505481287837</v>
      </c>
      <c r="IA82" s="387" t="n">
        <v>0.0150163490325212</v>
      </c>
      <c r="IB82" s="387" t="n">
        <v>0.0149505631998181</v>
      </c>
      <c r="IC82" s="387" t="n">
        <v>0.0148550514131784</v>
      </c>
      <c r="ID82" s="387" t="n">
        <v>0.0146882086992264</v>
      </c>
      <c r="IE82" s="387" t="n">
        <v>0.0144827095791698</v>
      </c>
      <c r="IF82" s="387" t="n">
        <v>0.0142619032412767</v>
      </c>
      <c r="IG82" s="387" t="n">
        <v>0.0140405800193548</v>
      </c>
      <c r="IH82" s="387" t="n">
        <v>0.0137846879661083</v>
      </c>
      <c r="II82" s="387" t="n">
        <v>0.0135298576205969</v>
      </c>
      <c r="IJ82" s="387" t="n">
        <v>0.0132428323850036</v>
      </c>
      <c r="IK82" s="387" t="n">
        <v>0.0129581457003951</v>
      </c>
      <c r="IL82" s="387" t="n">
        <v>0.012675697915256</v>
      </c>
      <c r="IM82" s="387" t="n">
        <v>0.0123825827613473</v>
      </c>
      <c r="IN82" s="387" t="n">
        <v>0.012091969139874</v>
      </c>
      <c r="IO82" s="387" t="n">
        <v>0.0117974691092968</v>
      </c>
      <c r="IP82" s="0" t="s">
        <v>889</v>
      </c>
      <c r="IU82" s="0" t="s">
        <v>889</v>
      </c>
      <c r="IV82" s="387" t="n">
        <v>0.505369859500521</v>
      </c>
      <c r="IW82" s="387" t="n">
        <v>0.505359980935777</v>
      </c>
      <c r="IX82" s="387" t="n">
        <v>0.505334572619835</v>
      </c>
      <c r="IY82" s="387" t="n">
        <v>0.505300283564099</v>
      </c>
      <c r="IZ82" s="387" t="n">
        <v>0.505265177111274</v>
      </c>
      <c r="JA82" s="387" t="n">
        <v>0.505234412712605</v>
      </c>
      <c r="JB82" s="387" t="n">
        <v>0.505210226517447</v>
      </c>
      <c r="JC82" s="387" t="n">
        <v>0.50519073258236</v>
      </c>
      <c r="JD82" s="387" t="n">
        <v>0.50517183146006</v>
      </c>
      <c r="JE82" s="387" t="n">
        <v>0.505147835101104</v>
      </c>
      <c r="JF82" s="387" t="n">
        <v>0.505114930102191</v>
      </c>
      <c r="JG82" s="387" t="n">
        <v>0.50507286062475</v>
      </c>
      <c r="JH82" s="387" t="n">
        <v>0.505023519845025</v>
      </c>
      <c r="JI82" s="387" t="n">
        <v>0.504968855201176</v>
      </c>
      <c r="JJ82" s="387" t="n">
        <v>0.504911330642199</v>
      </c>
      <c r="JK82" s="387" t="n">
        <v>0.504853053452361</v>
      </c>
      <c r="JL82" s="387" t="n">
        <v>0.50479445173056</v>
      </c>
      <c r="JM82" s="387" t="n">
        <v>0.504735463437659</v>
      </c>
      <c r="JN82" s="387" t="n">
        <v>0.504676689943983</v>
      </c>
      <c r="JO82" s="387" t="n">
        <v>0.504618654098248</v>
      </c>
      <c r="JP82" s="387" t="n">
        <v>0.504561828910469</v>
      </c>
      <c r="JQ82" s="387" t="n">
        <v>0.504506607305439</v>
      </c>
      <c r="JR82" s="387" t="n">
        <v>0.504453164230236</v>
      </c>
      <c r="JS82" s="387" t="n">
        <v>0.504401763727905</v>
      </c>
      <c r="JT82" s="387" t="n">
        <v>0.50435239460915</v>
      </c>
      <c r="JU82" s="387" t="n">
        <v>0.504305136096422</v>
      </c>
      <c r="JV82" s="387" t="n">
        <v>0.504260111475082</v>
      </c>
      <c r="JW82" s="387" t="n">
        <v>0.504217404386497</v>
      </c>
      <c r="JX82" s="387" t="n">
        <v>0.504176869560104</v>
      </c>
      <c r="JY82" s="387" t="n">
        <v>0.504138507150162</v>
      </c>
      <c r="JZ82" s="387" t="n">
        <v>0.504102209959633</v>
      </c>
      <c r="KA82" s="387" t="n">
        <v>0.504067973727993</v>
      </c>
      <c r="KB82" s="387" t="n">
        <v>0.504035912288524</v>
      </c>
      <c r="KC82" s="387" t="n">
        <v>0.504005864985285</v>
      </c>
      <c r="KD82" s="387" t="n">
        <v>0.503977696000704</v>
      </c>
      <c r="KE82" s="387" t="n">
        <v>0.503951307255698</v>
      </c>
      <c r="KH82" s="0" t="s">
        <v>889</v>
      </c>
      <c r="KI82" s="387" t="n">
        <v>0.615843117237091</v>
      </c>
      <c r="KJ82" s="387" t="n">
        <v>0.612079441547394</v>
      </c>
      <c r="KK82" s="387" t="n">
        <v>0.610365271568298</v>
      </c>
      <c r="KL82" s="387" t="n">
        <v>0.609714984893799</v>
      </c>
      <c r="KM82" s="387" t="n">
        <v>0.608888387680054</v>
      </c>
      <c r="KN82" s="387" t="n">
        <v>0.607471585273743</v>
      </c>
      <c r="KO82" s="387" t="n">
        <v>0.607406616210938</v>
      </c>
      <c r="KP82" s="387" t="n">
        <v>0.606356620788574</v>
      </c>
      <c r="KQ82" s="387" t="n">
        <v>0.605228066444397</v>
      </c>
      <c r="KR82" s="387" t="n">
        <v>0.605267226696014</v>
      </c>
      <c r="KS82" s="387" t="n">
        <v>0.606947243213654</v>
      </c>
      <c r="KT82" s="387" t="n">
        <v>0.609190344810486</v>
      </c>
      <c r="KU82" s="387" t="n">
        <v>0.612748861312866</v>
      </c>
      <c r="KV82" s="387" t="n">
        <v>0.617199778556824</v>
      </c>
      <c r="KW82" s="387" t="n">
        <v>0.621706783771515</v>
      </c>
      <c r="KX82" s="387" t="n">
        <v>0.625777959823608</v>
      </c>
      <c r="KY82" s="387" t="n">
        <v>0.629184365272522</v>
      </c>
      <c r="KZ82" s="387" t="n">
        <v>0.632233023643494</v>
      </c>
      <c r="LA82" s="387" t="n">
        <v>0.634914457798004</v>
      </c>
      <c r="LB82" s="387" t="n">
        <v>0.637285530567169</v>
      </c>
      <c r="LC82" s="387" t="n">
        <v>0.639381647109985</v>
      </c>
      <c r="LD82" s="387" t="n">
        <v>0.640622138977051</v>
      </c>
      <c r="LE82" s="387" t="n">
        <v>0.641673803329468</v>
      </c>
      <c r="LF82" s="387" t="n">
        <v>0.642445802688599</v>
      </c>
      <c r="LG82" s="387" t="n">
        <v>0.642880916595459</v>
      </c>
      <c r="LH82" s="387" t="n">
        <v>0.64298540353775</v>
      </c>
      <c r="LI82" s="387" t="n">
        <v>0.642505943775177</v>
      </c>
      <c r="LJ82" s="387" t="n">
        <v>0.641907751560211</v>
      </c>
      <c r="LK82" s="387" t="n">
        <v>0.641215145587921</v>
      </c>
      <c r="LL82" s="387" t="n">
        <v>0.640483379364014</v>
      </c>
      <c r="LM82" s="387" t="n">
        <v>0.639772534370422</v>
      </c>
      <c r="LN82" s="387" t="n">
        <v>0.639059603214264</v>
      </c>
      <c r="LO82" s="387" t="n">
        <v>0.638406813144684</v>
      </c>
      <c r="LP82" s="387" t="n">
        <v>0.637856066226959</v>
      </c>
      <c r="LQ82" s="387" t="n">
        <v>0.637439012527466</v>
      </c>
      <c r="LR82" s="387" t="n">
        <v>0.637158751487732</v>
      </c>
      <c r="LT82" s="0" t="s">
        <v>889</v>
      </c>
      <c r="LU82" s="387" t="n">
        <v>0.589448809623718</v>
      </c>
      <c r="LV82" s="387" t="n">
        <v>0.585555136203766</v>
      </c>
      <c r="LW82" s="387" t="n">
        <v>0.583339214324951</v>
      </c>
      <c r="LX82" s="387" t="n">
        <v>0.581984043121338</v>
      </c>
      <c r="LY82" s="387" t="n">
        <v>0.580480754375458</v>
      </c>
      <c r="LZ82" s="387" t="n">
        <v>0.5785271525383</v>
      </c>
      <c r="MA82" s="387" t="n">
        <v>0.578104317188263</v>
      </c>
      <c r="MB82" s="387" t="n">
        <v>0.576787233352661</v>
      </c>
      <c r="MC82" s="387" t="n">
        <v>0.575440585613251</v>
      </c>
      <c r="MD82" s="387" t="n">
        <v>0.575272798538208</v>
      </c>
      <c r="ME82" s="387" t="n">
        <v>0.576704144477844</v>
      </c>
      <c r="MF82" s="387" t="n">
        <v>0.578861176967621</v>
      </c>
      <c r="MG82" s="387" t="n">
        <v>0.582306921482086</v>
      </c>
      <c r="MH82" s="387" t="n">
        <v>0.58658766746521</v>
      </c>
      <c r="MI82" s="387" t="n">
        <v>0.590890347957611</v>
      </c>
      <c r="MJ82" s="387" t="n">
        <v>0.594709992408752</v>
      </c>
      <c r="MK82" s="387" t="n">
        <v>0.597975373268127</v>
      </c>
      <c r="ML82" s="387" t="n">
        <v>0.600844502449036</v>
      </c>
      <c r="MM82" s="387" t="n">
        <v>0.603246629238129</v>
      </c>
      <c r="MN82" s="387" t="n">
        <v>0.605173170566559</v>
      </c>
      <c r="MO82" s="387" t="n">
        <v>0.606636464595795</v>
      </c>
      <c r="MP82" s="387" t="n">
        <v>0.607208728790283</v>
      </c>
      <c r="MQ82" s="387" t="n">
        <v>0.607430875301361</v>
      </c>
      <c r="MR82" s="387" t="n">
        <v>0.607255280017853</v>
      </c>
      <c r="MS82" s="387" t="n">
        <v>0.606707036495209</v>
      </c>
      <c r="MT82" s="387" t="n">
        <v>0.605856776237488</v>
      </c>
      <c r="MU82" s="387" t="n">
        <v>0.604617655277252</v>
      </c>
      <c r="MV82" s="387" t="n">
        <v>0.603280246257782</v>
      </c>
      <c r="MW82" s="387" t="n">
        <v>0.601852655410767</v>
      </c>
      <c r="MX82" s="387" t="n">
        <v>0.600355863571167</v>
      </c>
      <c r="MY82" s="387" t="n">
        <v>0.598862707614899</v>
      </c>
      <c r="MZ82" s="387" t="n">
        <v>0.597488105297089</v>
      </c>
      <c r="NA82" s="387" t="n">
        <v>0.596127271652222</v>
      </c>
      <c r="NB82" s="387" t="n">
        <v>0.594925105571747</v>
      </c>
      <c r="NC82" s="387" t="n">
        <v>0.594056189060211</v>
      </c>
      <c r="ND82" s="387" t="n">
        <v>0.593609511852264</v>
      </c>
      <c r="NG82" s="0" t="s">
        <v>889</v>
      </c>
      <c r="NH82" s="387" t="n">
        <v>0.524518251419067</v>
      </c>
      <c r="NI82" s="387" t="n">
        <v>0.522446215152741</v>
      </c>
      <c r="NJ82" s="387" t="n">
        <v>0.522155404090881</v>
      </c>
      <c r="NK82" s="387" t="n">
        <v>0.522727608680725</v>
      </c>
      <c r="NL82" s="387" t="n">
        <v>0.522973775863648</v>
      </c>
      <c r="NM82" s="387" t="n">
        <v>0.522446095943451</v>
      </c>
      <c r="NN82" s="387" t="n">
        <v>0.522847175598145</v>
      </c>
      <c r="NO82" s="387" t="n">
        <v>0.522301852703095</v>
      </c>
      <c r="NP82" s="387" t="n">
        <v>0.521327018737793</v>
      </c>
      <c r="NQ82" s="387" t="n">
        <v>0.520653009414673</v>
      </c>
      <c r="NR82" s="387" t="n">
        <v>0.520540952682495</v>
      </c>
      <c r="NS82" s="387" t="n">
        <v>0.520131409168243</v>
      </c>
      <c r="NT82" s="387" t="n">
        <v>0.52006208896637</v>
      </c>
      <c r="NU82" s="387" t="n">
        <v>0.52061003446579</v>
      </c>
      <c r="NV82" s="387" t="n">
        <v>0.521954715251923</v>
      </c>
      <c r="NW82" s="387" t="n">
        <v>0.524198889732361</v>
      </c>
      <c r="NX82" s="387" t="n">
        <v>0.526982843875885</v>
      </c>
      <c r="NY82" s="387" t="n">
        <v>0.530633866786957</v>
      </c>
      <c r="NZ82" s="387" t="n">
        <v>0.534779250621796</v>
      </c>
      <c r="OA82" s="387" t="n">
        <v>0.538915693759918</v>
      </c>
      <c r="OB82" s="387" t="n">
        <v>0.542726695537567</v>
      </c>
      <c r="OC82" s="387" t="n">
        <v>0.545725226402283</v>
      </c>
      <c r="OD82" s="387" t="n">
        <v>0.548535048961639</v>
      </c>
      <c r="OE82" s="387" t="n">
        <v>0.551025211811066</v>
      </c>
      <c r="OF82" s="387" t="n">
        <v>0.553147494792938</v>
      </c>
      <c r="OG82" s="387" t="n">
        <v>0.554869949817658</v>
      </c>
      <c r="OH82" s="387" t="n">
        <v>0.555898189544678</v>
      </c>
      <c r="OI82" s="387" t="n">
        <v>0.556659877300263</v>
      </c>
      <c r="OJ82" s="387" t="n">
        <v>0.557148039340973</v>
      </c>
      <c r="OK82" s="387" t="n">
        <v>0.557384252548218</v>
      </c>
      <c r="OL82" s="387" t="n">
        <v>0.557394146919251</v>
      </c>
      <c r="OM82" s="387" t="n">
        <v>0.557124674320221</v>
      </c>
      <c r="ON82" s="387" t="n">
        <v>0.556693613529205</v>
      </c>
      <c r="OO82" s="387" t="n">
        <v>0.556181609630585</v>
      </c>
      <c r="OP82" s="387" t="n">
        <v>0.555689811706543</v>
      </c>
      <c r="OQ82" s="387" t="n">
        <v>0.555274248123169</v>
      </c>
      <c r="OT82" s="387" t="n">
        <v>0.485769996643066</v>
      </c>
      <c r="OU82" s="387" t="n">
        <v>0.482220001220703</v>
      </c>
      <c r="OV82" s="387" t="n">
        <v>0.487029991149902</v>
      </c>
      <c r="OW82" s="387" t="n">
        <v>0.491780014038086</v>
      </c>
      <c r="OX82" s="387" t="n">
        <v>0.496259994506836</v>
      </c>
      <c r="OY82" s="387" t="n">
        <v>0.500250015258789</v>
      </c>
      <c r="OZ82" s="387" t="n">
        <v>0.510589981079102</v>
      </c>
      <c r="PA82" s="387" t="n">
        <v>0.50976001739502</v>
      </c>
      <c r="PB82" s="387" t="n">
        <v>0.515709991455078</v>
      </c>
      <c r="PC82" s="387" t="n">
        <v>0.519949989318848</v>
      </c>
      <c r="PD82" s="387" t="n">
        <v>0.518019981384277</v>
      </c>
      <c r="PE82" s="387" t="n">
        <v>0.521780014038086</v>
      </c>
      <c r="PF82" s="387" t="n">
        <v>0.527820014953613</v>
      </c>
      <c r="PG82" s="387" t="n">
        <v>0.528639984130859</v>
      </c>
      <c r="PH82" s="387" t="n">
        <v>0.510690002441406</v>
      </c>
      <c r="PI82" s="387" t="n">
        <v>0.506790008544922</v>
      </c>
      <c r="PJ82" s="387" t="n">
        <v>0.493629989624023</v>
      </c>
      <c r="PK82" s="387" t="n">
        <v>0.493440017700195</v>
      </c>
      <c r="PL82" s="387" t="n">
        <v>0.494749984741211</v>
      </c>
      <c r="PQ82" s="387" t="n">
        <v>0.0026512467302382</v>
      </c>
      <c r="PZ82" s="387" t="n">
        <v>0.315</v>
      </c>
      <c r="QA82" s="387" t="n">
        <v>2017</v>
      </c>
      <c r="QB82" s="0" t="s">
        <v>248</v>
      </c>
      <c r="QD82" s="387" t="n">
        <v>0.038</v>
      </c>
      <c r="QE82" s="387" t="n">
        <v>2017</v>
      </c>
      <c r="QF82" s="0" t="s">
        <v>248</v>
      </c>
      <c r="QH82" s="387" t="n">
        <v>0.289</v>
      </c>
      <c r="QI82" s="387" t="n">
        <v>2017</v>
      </c>
      <c r="QJ82" s="0" t="s">
        <v>248</v>
      </c>
      <c r="QL82" s="387" t="n">
        <v>0.726</v>
      </c>
      <c r="QM82" s="387" t="n">
        <v>2017</v>
      </c>
      <c r="QN82" s="0" t="s">
        <v>248</v>
      </c>
      <c r="QP82" s="387" t="n">
        <v>0.325</v>
      </c>
      <c r="QQ82" s="387" t="n">
        <v>2017</v>
      </c>
      <c r="QR82" s="0" t="s">
        <v>248</v>
      </c>
      <c r="QT82" s="0" t="s">
        <v>104</v>
      </c>
      <c r="QU82" s="387" t="n">
        <v>0.135859042406082</v>
      </c>
      <c r="QV82" s="387" t="n">
        <v>0.141448393464088</v>
      </c>
      <c r="QW82" s="387" t="n">
        <v>0.140896499156952</v>
      </c>
      <c r="QX82" s="387" t="n">
        <v>0.150982439517975</v>
      </c>
      <c r="QY82" s="387" t="n">
        <v>0.176383674144745</v>
      </c>
      <c r="RB82" s="387" t="n">
        <v>0.170127391815186</v>
      </c>
      <c r="RC82" s="387" t="n">
        <v>0.168704107403755</v>
      </c>
      <c r="RD82" s="387" t="n">
        <v>0.152575820684433</v>
      </c>
      <c r="RE82" s="387" t="n">
        <v>0.153059616684914</v>
      </c>
      <c r="RF82" s="387" t="n">
        <v>0.173327282071114</v>
      </c>
      <c r="RG82" s="0" t="s">
        <v>248</v>
      </c>
      <c r="RJ82" s="387" t="n">
        <v>0.0428552180528641</v>
      </c>
      <c r="RK82" s="387" t="n">
        <v>0.0443631485104561</v>
      </c>
      <c r="RL82" s="387" t="n">
        <v>0.0372228547930718</v>
      </c>
      <c r="RM82" s="387" t="n">
        <v>0.046433225274086</v>
      </c>
      <c r="RN82" s="387" t="n">
        <v>0.0540873855352402</v>
      </c>
      <c r="RO82" s="0" t="s">
        <v>104</v>
      </c>
      <c r="RR82" s="387" t="n">
        <v>0.0428552180528641</v>
      </c>
      <c r="RS82" s="387" t="n">
        <v>0.0443631485104561</v>
      </c>
      <c r="RT82" s="387" t="n">
        <v>0.0372228547930718</v>
      </c>
      <c r="RU82" s="387" t="n">
        <v>0.046433225274086</v>
      </c>
      <c r="RV82" s="387" t="n">
        <v>0.0540873855352402</v>
      </c>
      <c r="RW82" s="0" t="s">
        <v>248</v>
      </c>
      <c r="SA82" s="387" t="n">
        <v>0.0234515890479088</v>
      </c>
      <c r="SB82" s="387" t="n">
        <v>0.0247457940131426</v>
      </c>
      <c r="SC82" s="387" t="n">
        <v>0.0167860873043537</v>
      </c>
      <c r="SD82" s="387" t="n">
        <v>0.0270170234143734</v>
      </c>
      <c r="SE82" s="387" t="n">
        <v>0.0362359806895256</v>
      </c>
      <c r="SF82" s="0" t="s">
        <v>104</v>
      </c>
      <c r="SJ82" s="387" t="n">
        <v>0.0230209734290838</v>
      </c>
      <c r="SK82" s="387" t="n">
        <v>0.0241861008107662</v>
      </c>
      <c r="SL82" s="387" t="n">
        <v>0.0159297101199627</v>
      </c>
      <c r="SM82" s="387" t="n">
        <v>0.0255279373377562</v>
      </c>
      <c r="SN82" s="387" t="n">
        <v>0.0343245416879654</v>
      </c>
      <c r="SO82" s="0" t="s">
        <v>248</v>
      </c>
      <c r="SQ82" s="387" t="n">
        <v>2690</v>
      </c>
      <c r="SR82" s="0" t="s">
        <v>248</v>
      </c>
      <c r="ST82" s="387" t="n">
        <v>3934.34252929688</v>
      </c>
      <c r="SU82" s="0" t="s">
        <v>104</v>
      </c>
      <c r="SW82" s="387" t="n">
        <v>3010.15292002424</v>
      </c>
      <c r="SX82" s="0" t="s">
        <v>248</v>
      </c>
      <c r="TA82" s="387" t="n">
        <v>0.12659378349781</v>
      </c>
      <c r="TB82" s="387" t="n">
        <v>0.12263086438179</v>
      </c>
      <c r="TC82" s="387" t="n">
        <v>0.107844956219196</v>
      </c>
      <c r="TD82" s="387" t="n">
        <v>0.107502654194832</v>
      </c>
      <c r="TE82" s="387" t="n">
        <v>0.14044114947319</v>
      </c>
      <c r="TF82" s="0" t="s">
        <v>104</v>
      </c>
      <c r="TJ82" s="387" t="n">
        <v>0.160226196050644</v>
      </c>
      <c r="TK82" s="387" t="n">
        <v>0.149504587054253</v>
      </c>
      <c r="TL82" s="387" t="n">
        <v>0.121300466358662</v>
      </c>
      <c r="TM82" s="387" t="n">
        <v>0.110612869262695</v>
      </c>
      <c r="TN82" s="387" t="n">
        <v>0.139601916074753</v>
      </c>
      <c r="TO82" s="0" t="s">
        <v>248</v>
      </c>
      <c r="TP82" s="386"/>
      <c r="TQ82" s="386"/>
    </row>
    <row r="83" customFormat="false" ht="15.75" hidden="false" customHeight="false" outlineLevel="0" collapsed="false">
      <c r="A83" s="0" t="s">
        <v>895</v>
      </c>
      <c r="B83" s="18" t="s">
        <v>1011</v>
      </c>
      <c r="C83" s="0" t="s">
        <v>1012</v>
      </c>
      <c r="D83" s="387" t="n">
        <v>0.0319925658404827</v>
      </c>
      <c r="E83" s="0" t="s">
        <v>102</v>
      </c>
      <c r="F83" s="387" t="n">
        <v>0.0476776361465454</v>
      </c>
      <c r="G83" s="0" t="s">
        <v>316</v>
      </c>
      <c r="H83" s="387" t="n">
        <v>0.0462819412350655</v>
      </c>
      <c r="I83" s="0" t="s">
        <v>317</v>
      </c>
      <c r="J83" s="0" t="s">
        <v>893</v>
      </c>
      <c r="K83" s="387" t="n">
        <v>0.386000007390976</v>
      </c>
      <c r="L83" s="387"/>
      <c r="M83" s="0" t="s">
        <v>885</v>
      </c>
      <c r="N83" s="387"/>
      <c r="O83" s="0" t="s">
        <v>885</v>
      </c>
      <c r="P83" s="387"/>
      <c r="Q83" s="0" t="s">
        <v>885</v>
      </c>
      <c r="R83" s="387"/>
      <c r="S83" s="0" t="s">
        <v>885</v>
      </c>
      <c r="U83" s="0" t="s">
        <v>884</v>
      </c>
      <c r="V83" s="387" t="n">
        <v>0.50167715549469</v>
      </c>
      <c r="W83" s="387"/>
      <c r="X83" s="0" t="s">
        <v>885</v>
      </c>
      <c r="Y83" s="387"/>
      <c r="Z83" s="0" t="s">
        <v>885</v>
      </c>
      <c r="AA83" s="387"/>
      <c r="AB83" s="0" t="s">
        <v>885</v>
      </c>
      <c r="AC83" s="387"/>
      <c r="AD83" s="0" t="s">
        <v>885</v>
      </c>
      <c r="AF83" s="0" t="s">
        <v>884</v>
      </c>
      <c r="AG83" s="387" t="n">
        <v>0.517520666122437</v>
      </c>
      <c r="AH83" s="387"/>
      <c r="AI83" s="0" t="s">
        <v>885</v>
      </c>
      <c r="AJ83" s="387"/>
      <c r="AK83" s="0" t="s">
        <v>885</v>
      </c>
      <c r="AL83" s="387"/>
      <c r="AM83" s="0" t="s">
        <v>885</v>
      </c>
      <c r="AN83" s="387"/>
      <c r="AO83" s="0" t="s">
        <v>885</v>
      </c>
      <c r="AP83" s="0"/>
      <c r="AQ83" s="0" t="s">
        <v>102</v>
      </c>
      <c r="AR83" s="387" t="n">
        <v>5.42346382141113</v>
      </c>
      <c r="AS83" s="0" t="s">
        <v>318</v>
      </c>
      <c r="AT83" s="387" t="n">
        <v>2.16607594490051</v>
      </c>
      <c r="AU83" s="0" t="s">
        <v>317</v>
      </c>
      <c r="AV83" s="387" t="n">
        <v>2.66535687446594</v>
      </c>
      <c r="AW83" s="0"/>
      <c r="AX83" s="387" t="n">
        <v>2.48403525352478</v>
      </c>
      <c r="AY83" s="0" t="s">
        <v>104</v>
      </c>
      <c r="AZ83" s="0"/>
      <c r="BA83" s="0" t="s">
        <v>102</v>
      </c>
      <c r="BB83" s="387" t="n">
        <v>0.0161964558064938</v>
      </c>
      <c r="BC83" s="387" t="n">
        <v>0.0153208300471306</v>
      </c>
      <c r="BD83" s="387" t="n">
        <v>0.0131535110995173</v>
      </c>
      <c r="BE83" s="387" t="n">
        <v>0.0110645536333323</v>
      </c>
      <c r="BF83" s="387" t="n">
        <v>0.0110645461827517</v>
      </c>
      <c r="BH83" s="0" t="s">
        <v>318</v>
      </c>
      <c r="BI83" s="387" t="n">
        <v>0.0103882737457752</v>
      </c>
      <c r="BJ83" s="387" t="n">
        <v>0.00954660959541798</v>
      </c>
      <c r="BK83" s="387" t="n">
        <v>0.0101887155324221</v>
      </c>
      <c r="BL83" s="387" t="n">
        <v>0.0132777467370033</v>
      </c>
      <c r="BM83" s="387" t="n">
        <v>0.0148222427815199</v>
      </c>
      <c r="BO83" s="0" t="s">
        <v>317</v>
      </c>
      <c r="BP83" s="387" t="n">
        <v>0.0106746200472116</v>
      </c>
      <c r="BQ83" s="387" t="n">
        <v>0.0107035506516695</v>
      </c>
      <c r="BR83" s="387" t="n">
        <v>0.0125054800882936</v>
      </c>
      <c r="BS83" s="387" t="n">
        <v>0.0148222334682941</v>
      </c>
      <c r="BT83" s="387" t="n">
        <v>0.0148222111165524</v>
      </c>
      <c r="BV83" s="387" t="n">
        <v>4.1777458190918</v>
      </c>
      <c r="BW83" s="387" t="n">
        <v>4.81701612472534</v>
      </c>
      <c r="BX83" s="387" t="n">
        <v>5.22604608535767</v>
      </c>
      <c r="BY83" s="387" t="n">
        <v>5.57751607894898</v>
      </c>
      <c r="BZ83" s="387" t="n">
        <v>6.23482990264893</v>
      </c>
      <c r="CA83" s="0" t="s">
        <v>316</v>
      </c>
      <c r="CC83" s="387" t="n">
        <v>4.56130790710449</v>
      </c>
      <c r="CD83" s="387" t="n">
        <v>5.08545780181885</v>
      </c>
      <c r="CE83" s="387" t="n">
        <v>5.43692779541016</v>
      </c>
      <c r="CF83" s="387" t="n">
        <v>5.94131994247437</v>
      </c>
      <c r="CG83" s="387" t="n">
        <v>6.67509460449219</v>
      </c>
      <c r="CH83" s="0" t="s">
        <v>317</v>
      </c>
      <c r="CK83" s="387" t="n">
        <v>6.90000009536743</v>
      </c>
      <c r="CL83" s="0" t="s">
        <v>887</v>
      </c>
      <c r="CO83" s="0" t="s">
        <v>894</v>
      </c>
      <c r="CP83" s="387" t="n">
        <v>-0.00763784116134048</v>
      </c>
      <c r="CQ83" s="387" t="n">
        <v>-0.0135309277102351</v>
      </c>
      <c r="CR83" s="387" t="n">
        <v>-0.0130336256697774</v>
      </c>
      <c r="CS83" s="387" t="n">
        <v>-0.0149572556838393</v>
      </c>
      <c r="CT83" s="387" t="n">
        <v>-0.0101760514080524</v>
      </c>
      <c r="CV83" s="0" t="s">
        <v>884</v>
      </c>
      <c r="CW83" s="387" t="n">
        <v>0.00774499960243702</v>
      </c>
      <c r="CX83" s="387" t="n">
        <v>0.0071666669100523</v>
      </c>
      <c r="CY83" s="387" t="n">
        <v>0.00690000038594008</v>
      </c>
      <c r="CZ83" s="387" t="n">
        <v>0.00619999971240759</v>
      </c>
      <c r="DA83" s="387" t="n">
        <v>0.000149999978020787</v>
      </c>
      <c r="DC83" s="0" t="s">
        <v>884</v>
      </c>
      <c r="DD83" s="387" t="n">
        <v>0.00343576888553798</v>
      </c>
      <c r="DE83" s="387" t="n">
        <v>0.0052266726270318</v>
      </c>
      <c r="DF83" s="387" t="n">
        <v>0.00523549132049084</v>
      </c>
      <c r="DG83" s="387" t="n">
        <v>0.00496621569618583</v>
      </c>
      <c r="DH83" s="387" t="n">
        <v>0.00132879172451794</v>
      </c>
      <c r="DL83" s="387" t="n">
        <v>0.631430015563965</v>
      </c>
      <c r="DM83" s="0" t="s">
        <v>888</v>
      </c>
      <c r="DP83" s="387" t="n">
        <v>0.796139984130859</v>
      </c>
      <c r="DQ83" s="0" t="s">
        <v>888</v>
      </c>
      <c r="DT83" s="387" t="n">
        <v>0.492529983520508</v>
      </c>
      <c r="DU83" s="0" t="s">
        <v>888</v>
      </c>
      <c r="DW83" s="387" t="n">
        <v>-0.0425307229161263</v>
      </c>
      <c r="DX83" s="387" t="n">
        <v>-0.0446732863783836</v>
      </c>
      <c r="DY83" s="387" t="n">
        <v>-0.040550522506237</v>
      </c>
      <c r="DZ83" s="387" t="n">
        <v>-0.0282180514186621</v>
      </c>
      <c r="EA83" s="387" t="n">
        <v>-0.0206493511795998</v>
      </c>
      <c r="EB83" s="0" t="s">
        <v>104</v>
      </c>
      <c r="ED83" s="387" t="n">
        <v>-0.0425315536558628</v>
      </c>
      <c r="EE83" s="387" t="n">
        <v>-0.0446723140776157</v>
      </c>
      <c r="EF83" s="387" t="n">
        <v>-0.0405513755977154</v>
      </c>
      <c r="EG83" s="387" t="n">
        <v>-0.0282175317406654</v>
      </c>
      <c r="EH83" s="387" t="n">
        <v>-0.0206432305276394</v>
      </c>
      <c r="EI83" s="0" t="s">
        <v>248</v>
      </c>
      <c r="EK83" s="387" t="n">
        <v>0.668364763259888</v>
      </c>
      <c r="EL83" s="0" t="s">
        <v>248</v>
      </c>
      <c r="EO83" s="387" t="n">
        <v>0.0240547824651003</v>
      </c>
      <c r="EP83" s="387" t="n">
        <v>0.0246288497000933</v>
      </c>
      <c r="EQ83" s="387" t="n">
        <v>0.0157287735491991</v>
      </c>
      <c r="ER83" s="387" t="n">
        <v>0.0207424145191908</v>
      </c>
      <c r="ES83" s="387" t="n">
        <v>0.0268202498555183</v>
      </c>
      <c r="ET83" s="0" t="s">
        <v>248</v>
      </c>
      <c r="FE83" s="387" t="n">
        <v>5887936</v>
      </c>
      <c r="FF83" s="387" t="n">
        <v>5927006</v>
      </c>
      <c r="FG83" s="387" t="n">
        <v>5962136</v>
      </c>
      <c r="FH83" s="387" t="n">
        <v>5994077</v>
      </c>
      <c r="FI83" s="387" t="n">
        <v>6023797</v>
      </c>
      <c r="FJ83" s="387" t="n">
        <v>6052123</v>
      </c>
      <c r="FK83" s="387" t="n">
        <v>6079399</v>
      </c>
      <c r="FL83" s="387" t="n">
        <v>6105810</v>
      </c>
      <c r="FM83" s="387" t="n">
        <v>6131764</v>
      </c>
      <c r="FN83" s="387" t="n">
        <v>6157686</v>
      </c>
      <c r="FO83" s="387" t="n">
        <v>6183875</v>
      </c>
      <c r="FP83" s="387" t="n">
        <v>6210568</v>
      </c>
      <c r="FQ83" s="387" t="n">
        <v>6237923</v>
      </c>
      <c r="FR83" s="387" t="n">
        <v>6266070</v>
      </c>
      <c r="FS83" s="387" t="n">
        <v>6295128</v>
      </c>
      <c r="FT83" s="387" t="n">
        <v>6325124</v>
      </c>
      <c r="FU83" s="387" t="n">
        <v>6356143</v>
      </c>
      <c r="FV83" s="387" t="n">
        <v>6388122</v>
      </c>
      <c r="FW83" s="387" t="n">
        <v>6420744</v>
      </c>
      <c r="FX83" s="387" t="n">
        <v>6453553</v>
      </c>
      <c r="FY83" s="387" t="n">
        <v>6486000</v>
      </c>
      <c r="FZ83" s="387" t="n">
        <v>6518000</v>
      </c>
      <c r="GA83" s="387" t="n">
        <v>6550000</v>
      </c>
      <c r="GB83" s="387" t="n">
        <v>6582000</v>
      </c>
      <c r="GC83" s="387" t="n">
        <v>6613000</v>
      </c>
      <c r="GD83" s="387" t="n">
        <v>6643000</v>
      </c>
      <c r="GE83" s="387" t="n">
        <v>6673000</v>
      </c>
      <c r="GF83" s="387" t="n">
        <v>6701000</v>
      </c>
      <c r="GG83" s="387" t="n">
        <v>6729000</v>
      </c>
      <c r="GH83" s="387" t="n">
        <v>6755000</v>
      </c>
      <c r="GI83" s="387" t="n">
        <v>6779000</v>
      </c>
      <c r="GJ83" s="387" t="n">
        <v>6800000</v>
      </c>
      <c r="GK83" s="387" t="n">
        <v>6819000</v>
      </c>
      <c r="GL83" s="387" t="n">
        <v>6837000</v>
      </c>
      <c r="GM83" s="387" t="n">
        <v>6853000</v>
      </c>
      <c r="GN83" s="387" t="n">
        <v>6869000</v>
      </c>
      <c r="GO83" s="387" t="n">
        <v>6884000</v>
      </c>
      <c r="GP83" s="387" t="n">
        <v>6898000</v>
      </c>
      <c r="GQ83" s="387" t="n">
        <v>6911000</v>
      </c>
      <c r="GR83" s="387" t="n">
        <v>6922000</v>
      </c>
      <c r="GS83" s="387" t="n">
        <v>6931000</v>
      </c>
      <c r="GT83" s="387" t="n">
        <v>6939000</v>
      </c>
      <c r="GU83" s="387" t="n">
        <v>6945000</v>
      </c>
      <c r="GV83" s="387" t="n">
        <v>6950000</v>
      </c>
      <c r="GW83" s="387" t="n">
        <v>6952000</v>
      </c>
      <c r="GX83" s="387" t="n">
        <v>6953000</v>
      </c>
      <c r="GY83" s="387" t="n">
        <v>6953000</v>
      </c>
      <c r="GZ83" s="387" t="n">
        <v>6951000</v>
      </c>
      <c r="HA83" s="387" t="n">
        <v>6948000</v>
      </c>
      <c r="HB83" s="387" t="n">
        <v>6943000</v>
      </c>
      <c r="HC83" s="387" t="n">
        <v>6937000</v>
      </c>
      <c r="HG83" s="387" t="n">
        <v>0.00489210756495595</v>
      </c>
      <c r="HH83" s="387" t="n">
        <v>0.00501858163625002</v>
      </c>
      <c r="HI83" s="387" t="n">
        <v>0.00509367045015097</v>
      </c>
      <c r="HJ83" s="387" t="n">
        <v>0.00509683322161436</v>
      </c>
      <c r="HK83" s="387" t="n">
        <v>0.00501517625525594</v>
      </c>
      <c r="HL83" s="387" t="n">
        <v>0.00492157274857163</v>
      </c>
      <c r="HM83" s="387" t="n">
        <v>0.00489746918901801</v>
      </c>
      <c r="HN83" s="387" t="n">
        <v>0.00487360078841448</v>
      </c>
      <c r="HO83" s="387" t="n">
        <v>0.00469875801354647</v>
      </c>
      <c r="HP83" s="387" t="n">
        <v>0.00452625984326005</v>
      </c>
      <c r="HQ83" s="387" t="n">
        <v>0.00450586527585983</v>
      </c>
      <c r="HR83" s="387" t="n">
        <v>0.00418723514303565</v>
      </c>
      <c r="HS83" s="387" t="n">
        <v>0.00416977517306805</v>
      </c>
      <c r="HT83" s="387" t="n">
        <v>0.00385642726905644</v>
      </c>
      <c r="HU83" s="387" t="n">
        <v>0.00354662700556219</v>
      </c>
      <c r="HV83" s="387" t="n">
        <v>0.00309301377274096</v>
      </c>
      <c r="HW83" s="387" t="n">
        <v>0.0027902212459594</v>
      </c>
      <c r="HX83" s="387" t="n">
        <v>0.00263620540499687</v>
      </c>
      <c r="HY83" s="387" t="n">
        <v>0.00233747367747128</v>
      </c>
      <c r="HZ83" s="387" t="n">
        <v>0.00233202264644206</v>
      </c>
      <c r="IA83" s="387" t="n">
        <v>0.00218134303577244</v>
      </c>
      <c r="IB83" s="387" t="n">
        <v>0.00203163619153202</v>
      </c>
      <c r="IC83" s="387" t="n">
        <v>0.00188283063471317</v>
      </c>
      <c r="ID83" s="387" t="n">
        <v>0.00159040011931211</v>
      </c>
      <c r="IE83" s="387" t="n">
        <v>0.00129935774020851</v>
      </c>
      <c r="IF83" s="387" t="n">
        <v>0.00115356897003949</v>
      </c>
      <c r="IG83" s="387" t="n">
        <v>0.000864304311107844</v>
      </c>
      <c r="IH83" s="387" t="n">
        <v>0.000719683361239731</v>
      </c>
      <c r="II83" s="387" t="n">
        <v>0.000287728384137154</v>
      </c>
      <c r="IJ83" s="387" t="n">
        <v>0.000143833152833395</v>
      </c>
      <c r="IK83" s="387" t="n">
        <v>0</v>
      </c>
      <c r="IL83" s="387" t="n">
        <v>-0.000287686998490244</v>
      </c>
      <c r="IM83" s="387" t="n">
        <v>-0.000431685737567022</v>
      </c>
      <c r="IN83" s="387" t="n">
        <v>-0.000719890580512583</v>
      </c>
      <c r="IO83" s="387" t="n">
        <v>-0.000864553381688893</v>
      </c>
      <c r="IP83" s="0" t="s">
        <v>889</v>
      </c>
      <c r="IU83" s="0" t="s">
        <v>889</v>
      </c>
      <c r="IV83" s="387" t="n">
        <v>0.470224838386491</v>
      </c>
      <c r="IW83" s="387" t="n">
        <v>0.469733424562749</v>
      </c>
      <c r="IX83" s="387" t="n">
        <v>0.469278617634849</v>
      </c>
      <c r="IY83" s="387" t="n">
        <v>0.468859975641437</v>
      </c>
      <c r="IZ83" s="387" t="n">
        <v>0.468479054163987</v>
      </c>
      <c r="JA83" s="387" t="n">
        <v>0.468135970501068</v>
      </c>
      <c r="JB83" s="387" t="n">
        <v>0.467829868834855</v>
      </c>
      <c r="JC83" s="387" t="n">
        <v>0.467558602563876</v>
      </c>
      <c r="JD83" s="387" t="n">
        <v>0.467322415330784</v>
      </c>
      <c r="JE83" s="387" t="n">
        <v>0.467117478558559</v>
      </c>
      <c r="JF83" s="387" t="n">
        <v>0.466942317957698</v>
      </c>
      <c r="JG83" s="387" t="n">
        <v>0.466796052483683</v>
      </c>
      <c r="JH83" s="387" t="n">
        <v>0.466676545279113</v>
      </c>
      <c r="JI83" s="387" t="n">
        <v>0.466581729857552</v>
      </c>
      <c r="JJ83" s="387" t="n">
        <v>0.466510106022635</v>
      </c>
      <c r="JK83" s="387" t="n">
        <v>0.466458078609835</v>
      </c>
      <c r="JL83" s="387" t="n">
        <v>0.46642489617452</v>
      </c>
      <c r="JM83" s="387" t="n">
        <v>0.466409225871011</v>
      </c>
      <c r="JN83" s="387" t="n">
        <v>0.466409330561931</v>
      </c>
      <c r="JO83" s="387" t="n">
        <v>0.466425546500214</v>
      </c>
      <c r="JP83" s="387" t="n">
        <v>0.466456460251304</v>
      </c>
      <c r="JQ83" s="387" t="n">
        <v>0.466499797708917</v>
      </c>
      <c r="JR83" s="387" t="n">
        <v>0.466556377704948</v>
      </c>
      <c r="JS83" s="387" t="n">
        <v>0.466624228873511</v>
      </c>
      <c r="JT83" s="387" t="n">
        <v>0.466702957327701</v>
      </c>
      <c r="JU83" s="387" t="n">
        <v>0.466789276081239</v>
      </c>
      <c r="JV83" s="387" t="n">
        <v>0.466884749792845</v>
      </c>
      <c r="JW83" s="387" t="n">
        <v>0.466988863726942</v>
      </c>
      <c r="JX83" s="387" t="n">
        <v>0.467100969980521</v>
      </c>
      <c r="JY83" s="387" t="n">
        <v>0.467223475856387</v>
      </c>
      <c r="JZ83" s="387" t="n">
        <v>0.467355812077556</v>
      </c>
      <c r="KA83" s="387" t="n">
        <v>0.467498879291537</v>
      </c>
      <c r="KB83" s="387" t="n">
        <v>0.467652607857847</v>
      </c>
      <c r="KC83" s="387" t="n">
        <v>0.467818006648745</v>
      </c>
      <c r="KD83" s="387" t="n">
        <v>0.46799330683644</v>
      </c>
      <c r="KE83" s="387" t="n">
        <v>0.468181257272814</v>
      </c>
      <c r="KH83" s="0" t="s">
        <v>889</v>
      </c>
      <c r="KI83" s="387" t="n">
        <v>0.638718724250794</v>
      </c>
      <c r="KJ83" s="387" t="n">
        <v>0.642219364643097</v>
      </c>
      <c r="KK83" s="387" t="n">
        <v>0.644496619701386</v>
      </c>
      <c r="KL83" s="387" t="n">
        <v>0.645808339118958</v>
      </c>
      <c r="KM83" s="387" t="n">
        <v>0.646719694137573</v>
      </c>
      <c r="KN83" s="387" t="n">
        <v>0.64754855632782</v>
      </c>
      <c r="KO83" s="387" t="n">
        <v>0.648665249347687</v>
      </c>
      <c r="KP83" s="387" t="n">
        <v>0.649770975112915</v>
      </c>
      <c r="KQ83" s="387" t="n">
        <v>0.650714039802551</v>
      </c>
      <c r="KR83" s="387" t="n">
        <v>0.651444137096405</v>
      </c>
      <c r="KS83" s="387" t="n">
        <v>0.651813924312592</v>
      </c>
      <c r="KT83" s="387" t="n">
        <v>0.652779877185822</v>
      </c>
      <c r="KU83" s="387" t="n">
        <v>0.653484582901001</v>
      </c>
      <c r="KV83" s="387" t="n">
        <v>0.654034793376923</v>
      </c>
      <c r="KW83" s="387" t="n">
        <v>0.654478192329407</v>
      </c>
      <c r="KX83" s="387" t="n">
        <v>0.655111372470856</v>
      </c>
      <c r="KY83" s="387" t="n">
        <v>0.656176447868347</v>
      </c>
      <c r="KZ83" s="387" t="n">
        <v>0.65728110074997</v>
      </c>
      <c r="LA83" s="387" t="n">
        <v>0.658329665660858</v>
      </c>
      <c r="LB83" s="387" t="n">
        <v>0.659419238567352</v>
      </c>
      <c r="LC83" s="387" t="n">
        <v>0.660212576389313</v>
      </c>
      <c r="LD83" s="387" t="n">
        <v>0.661243438720703</v>
      </c>
      <c r="LE83" s="387" t="n">
        <v>0.66222095489502</v>
      </c>
      <c r="LF83" s="387" t="n">
        <v>0.662856340408325</v>
      </c>
      <c r="LG83" s="387" t="n">
        <v>0.663536548614502</v>
      </c>
      <c r="LH83" s="387" t="n">
        <v>0.663829147815704</v>
      </c>
      <c r="LI83" s="387" t="n">
        <v>0.664216756820679</v>
      </c>
      <c r="LJ83" s="387" t="n">
        <v>0.664362847805023</v>
      </c>
      <c r="LK83" s="387" t="n">
        <v>0.664172649383545</v>
      </c>
      <c r="LL83" s="387" t="n">
        <v>0.663837730884552</v>
      </c>
      <c r="LM83" s="387" t="n">
        <v>0.663454651832581</v>
      </c>
      <c r="LN83" s="387" t="n">
        <v>0.663166999816895</v>
      </c>
      <c r="LO83" s="387" t="n">
        <v>0.662782311439514</v>
      </c>
      <c r="LP83" s="387" t="n">
        <v>0.662061035633087</v>
      </c>
      <c r="LQ83" s="387" t="n">
        <v>0.661097526550293</v>
      </c>
      <c r="LR83" s="387" t="n">
        <v>0.65979528427124</v>
      </c>
      <c r="LT83" s="0" t="s">
        <v>889</v>
      </c>
      <c r="LU83" s="387" t="n">
        <v>0.606525480747223</v>
      </c>
      <c r="LV83" s="387" t="n">
        <v>0.609553337097168</v>
      </c>
      <c r="LW83" s="387" t="n">
        <v>0.61150598526001</v>
      </c>
      <c r="LX83" s="387" t="n">
        <v>0.612556755542755</v>
      </c>
      <c r="LY83" s="387" t="n">
        <v>0.613132953643799</v>
      </c>
      <c r="LZ83" s="387" t="n">
        <v>0.613475203514099</v>
      </c>
      <c r="MA83" s="387" t="n">
        <v>0.613992035388947</v>
      </c>
      <c r="MB83" s="387" t="n">
        <v>0.614503800868988</v>
      </c>
      <c r="MC83" s="387" t="n">
        <v>0.614706754684448</v>
      </c>
      <c r="MD83" s="387" t="n">
        <v>0.61484956741333</v>
      </c>
      <c r="ME83" s="387" t="n">
        <v>0.614481389522553</v>
      </c>
      <c r="MF83" s="387" t="n">
        <v>0.614865899085999</v>
      </c>
      <c r="MG83" s="387" t="n">
        <v>0.614982843399048</v>
      </c>
      <c r="MH83" s="387" t="n">
        <v>0.615247428417206</v>
      </c>
      <c r="MI83" s="387" t="n">
        <v>0.615099906921387</v>
      </c>
      <c r="MJ83" s="387" t="n">
        <v>0.615134954452515</v>
      </c>
      <c r="MK83" s="387" t="n">
        <v>0.615735292434692</v>
      </c>
      <c r="ML83" s="387" t="n">
        <v>0.616219401359558</v>
      </c>
      <c r="MM83" s="387" t="n">
        <v>0.616644740104675</v>
      </c>
      <c r="MN83" s="387" t="n">
        <v>0.616956055164337</v>
      </c>
      <c r="MO83" s="387" t="n">
        <v>0.617120385169983</v>
      </c>
      <c r="MP83" s="387" t="n">
        <v>0.617518901824951</v>
      </c>
      <c r="MQ83" s="387" t="n">
        <v>0.61786025762558</v>
      </c>
      <c r="MR83" s="387" t="n">
        <v>0.617855608463287</v>
      </c>
      <c r="MS83" s="387" t="n">
        <v>0.617884993553162</v>
      </c>
      <c r="MT83" s="387" t="n">
        <v>0.617804050445557</v>
      </c>
      <c r="MU83" s="387" t="n">
        <v>0.61781233549118</v>
      </c>
      <c r="MV83" s="387" t="n">
        <v>0.617710590362549</v>
      </c>
      <c r="MW83" s="387" t="n">
        <v>0.617410063743591</v>
      </c>
      <c r="MX83" s="387" t="n">
        <v>0.616657078266144</v>
      </c>
      <c r="MY83" s="387" t="n">
        <v>0.615561604499817</v>
      </c>
      <c r="MZ83" s="387" t="n">
        <v>0.614411056041718</v>
      </c>
      <c r="NA83" s="387" t="n">
        <v>0.613149166107178</v>
      </c>
      <c r="NB83" s="387" t="n">
        <v>0.61096715927124</v>
      </c>
      <c r="NC83" s="387" t="n">
        <v>0.608382523059845</v>
      </c>
      <c r="ND83" s="387" t="n">
        <v>0.605304896831513</v>
      </c>
      <c r="NG83" s="0" t="s">
        <v>889</v>
      </c>
      <c r="NH83" s="387" t="n">
        <v>0.531898975372315</v>
      </c>
      <c r="NI83" s="387" t="n">
        <v>0.538011193275452</v>
      </c>
      <c r="NJ83" s="387" t="n">
        <v>0.543713629245758</v>
      </c>
      <c r="NK83" s="387" t="n">
        <v>0.548824548721314</v>
      </c>
      <c r="NL83" s="387" t="n">
        <v>0.553253829479218</v>
      </c>
      <c r="NM83" s="387" t="n">
        <v>0.556891739368439</v>
      </c>
      <c r="NN83" s="387" t="n">
        <v>0.560447990894318</v>
      </c>
      <c r="NO83" s="387" t="n">
        <v>0.563358783721924</v>
      </c>
      <c r="NP83" s="387" t="n">
        <v>0.565633535385132</v>
      </c>
      <c r="NQ83" s="387" t="n">
        <v>0.567518532276154</v>
      </c>
      <c r="NR83" s="387" t="n">
        <v>0.56871896982193</v>
      </c>
      <c r="NS83" s="387" t="n">
        <v>0.570807754993439</v>
      </c>
      <c r="NT83" s="387" t="n">
        <v>0.572451889514923</v>
      </c>
      <c r="NU83" s="387" t="n">
        <v>0.573933720588684</v>
      </c>
      <c r="NV83" s="387" t="n">
        <v>0.574981510639191</v>
      </c>
      <c r="NW83" s="387" t="n">
        <v>0.576043665409088</v>
      </c>
      <c r="NX83" s="387" t="n">
        <v>0.577499985694885</v>
      </c>
      <c r="NY83" s="387" t="n">
        <v>0.578823864459992</v>
      </c>
      <c r="NZ83" s="387" t="n">
        <v>0.580078959465027</v>
      </c>
      <c r="OA83" s="387" t="n">
        <v>0.581351220607758</v>
      </c>
      <c r="OB83" s="387" t="n">
        <v>0.582471966743469</v>
      </c>
      <c r="OC83" s="387" t="n">
        <v>0.583962798118591</v>
      </c>
      <c r="OD83" s="387" t="n">
        <v>0.585387051105499</v>
      </c>
      <c r="OE83" s="387" t="n">
        <v>0.586745738983154</v>
      </c>
      <c r="OF83" s="387" t="n">
        <v>0.588124811649323</v>
      </c>
      <c r="OG83" s="387" t="n">
        <v>0.589381039142609</v>
      </c>
      <c r="OH83" s="387" t="n">
        <v>0.590719103813171</v>
      </c>
      <c r="OI83" s="387" t="n">
        <v>0.591792643070221</v>
      </c>
      <c r="OJ83" s="387" t="n">
        <v>0.592805743217468</v>
      </c>
      <c r="OK83" s="387" t="n">
        <v>0.593642115592957</v>
      </c>
      <c r="OL83" s="387" t="n">
        <v>0.594132006168366</v>
      </c>
      <c r="OM83" s="387" t="n">
        <v>0.595138788223267</v>
      </c>
      <c r="ON83" s="387" t="n">
        <v>0.595885455608368</v>
      </c>
      <c r="OO83" s="387" t="n">
        <v>0.596286714076996</v>
      </c>
      <c r="OP83" s="387" t="n">
        <v>0.596139967441559</v>
      </c>
      <c r="OQ83" s="387" t="n">
        <v>0.595934867858887</v>
      </c>
      <c r="OT83" s="387" t="n">
        <v>0.636609992980957</v>
      </c>
      <c r="OU83" s="387" t="n">
        <v>0.631199989318848</v>
      </c>
      <c r="OV83" s="387" t="n">
        <v>0.647839965820313</v>
      </c>
      <c r="OW83" s="387" t="n">
        <v>0.633819999694824</v>
      </c>
      <c r="OX83" s="387" t="n">
        <v>0.639280014038086</v>
      </c>
      <c r="OY83" s="387" t="n">
        <v>0.644830017089844</v>
      </c>
      <c r="OZ83" s="387" t="n">
        <v>0.650820007324219</v>
      </c>
      <c r="PA83" s="387" t="n">
        <v>0.649960021972656</v>
      </c>
      <c r="PB83" s="387" t="n">
        <v>0.648939971923828</v>
      </c>
      <c r="PC83" s="387" t="n">
        <v>0.633699989318848</v>
      </c>
      <c r="PD83" s="387" t="n">
        <v>0.631510009765625</v>
      </c>
      <c r="PE83" s="387" t="n">
        <v>0.637900009155273</v>
      </c>
      <c r="PF83" s="387" t="n">
        <v>0.643499984741211</v>
      </c>
      <c r="PG83" s="387" t="n">
        <v>0.63117000579834</v>
      </c>
      <c r="PH83" s="387" t="n">
        <v>0.623110008239746</v>
      </c>
      <c r="PI83" s="387" t="n">
        <v>0.631879997253418</v>
      </c>
      <c r="PJ83" s="387" t="n">
        <v>0.630800018310547</v>
      </c>
      <c r="PK83" s="387" t="n">
        <v>0.628489990234375</v>
      </c>
      <c r="PL83" s="387" t="n">
        <v>0.631430015563965</v>
      </c>
      <c r="PQ83" s="387" t="n">
        <v>0.00466701155528426</v>
      </c>
      <c r="PZ83" s="387" t="n">
        <v>0.386</v>
      </c>
      <c r="QA83" s="387" t="n">
        <v>2018</v>
      </c>
      <c r="QB83" s="0" t="s">
        <v>248</v>
      </c>
      <c r="QD83" s="387" t="n">
        <v>0.015</v>
      </c>
      <c r="QE83" s="387" t="n">
        <v>2018</v>
      </c>
      <c r="QF83" s="0" t="s">
        <v>248</v>
      </c>
      <c r="QH83" s="387" t="n">
        <v>0.079</v>
      </c>
      <c r="QI83" s="387" t="n">
        <v>2018</v>
      </c>
      <c r="QJ83" s="0" t="s">
        <v>248</v>
      </c>
      <c r="QL83" s="387" t="n">
        <v>0.262</v>
      </c>
      <c r="QM83" s="387" t="n">
        <v>2018</v>
      </c>
      <c r="QN83" s="0" t="s">
        <v>248</v>
      </c>
      <c r="QP83" s="387" t="n">
        <v>0.228</v>
      </c>
      <c r="QQ83" s="387" t="n">
        <v>2019</v>
      </c>
      <c r="QR83" s="0" t="s">
        <v>248</v>
      </c>
      <c r="QT83" s="0" t="s">
        <v>104</v>
      </c>
      <c r="QU83" s="387" t="n">
        <v>0.192513033747673</v>
      </c>
      <c r="QV83" s="387" t="n">
        <v>0.183664172887802</v>
      </c>
      <c r="QW83" s="387" t="n">
        <v>0.171035021543503</v>
      </c>
      <c r="QX83" s="387" t="n">
        <v>0.172446474432945</v>
      </c>
      <c r="QY83" s="387" t="n">
        <v>0.187835052609444</v>
      </c>
      <c r="RB83" s="387" t="n">
        <v>0.167537063360214</v>
      </c>
      <c r="RC83" s="387" t="n">
        <v>0.165513232350349</v>
      </c>
      <c r="RD83" s="387" t="n">
        <v>0.162749648094177</v>
      </c>
      <c r="RE83" s="387" t="n">
        <v>0.164267674088478</v>
      </c>
      <c r="RF83" s="387" t="n">
        <v>0.177954480051994</v>
      </c>
      <c r="RG83" s="0" t="s">
        <v>248</v>
      </c>
      <c r="RJ83" s="387" t="n">
        <v>0.019786236807704</v>
      </c>
      <c r="RK83" s="387" t="n">
        <v>0.0223795045167208</v>
      </c>
      <c r="RL83" s="387" t="n">
        <v>0.0248049777001143</v>
      </c>
      <c r="RM83" s="387" t="n">
        <v>0.0237256120890379</v>
      </c>
      <c r="RN83" s="387" t="n">
        <v>0.0235442742705345</v>
      </c>
      <c r="RO83" s="0" t="s">
        <v>104</v>
      </c>
      <c r="RR83" s="387" t="n">
        <v>0.0197844170033932</v>
      </c>
      <c r="RS83" s="387" t="n">
        <v>0.0223800558596849</v>
      </c>
      <c r="RT83" s="387" t="n">
        <v>0.0243737325072289</v>
      </c>
      <c r="RU83" s="387" t="n">
        <v>0.0237255226820707</v>
      </c>
      <c r="RV83" s="387" t="n">
        <v>0.0235442742705345</v>
      </c>
      <c r="RW83" s="0" t="s">
        <v>248</v>
      </c>
      <c r="SA83" s="387" t="n">
        <v>0.0147306742146611</v>
      </c>
      <c r="SB83" s="387" t="n">
        <v>0.0176187139004469</v>
      </c>
      <c r="SC83" s="387" t="n">
        <v>0.0199130084365606</v>
      </c>
      <c r="SD83" s="387" t="n">
        <v>0.0185768976807594</v>
      </c>
      <c r="SE83" s="387" t="n">
        <v>0.0184109285473824</v>
      </c>
      <c r="SF83" s="0" t="s">
        <v>104</v>
      </c>
      <c r="SJ83" s="387" t="n">
        <v>0.0148308873176575</v>
      </c>
      <c r="SK83" s="387" t="n">
        <v>0.0177858527749777</v>
      </c>
      <c r="SL83" s="387" t="n">
        <v>0.019680755212903</v>
      </c>
      <c r="SM83" s="387" t="n">
        <v>0.0187545567750931</v>
      </c>
      <c r="SN83" s="387" t="n">
        <v>0.0184474419802427</v>
      </c>
      <c r="SO83" s="0" t="s">
        <v>248</v>
      </c>
      <c r="SQ83" s="387" t="n">
        <v>4000</v>
      </c>
      <c r="SR83" s="0" t="s">
        <v>248</v>
      </c>
      <c r="ST83" s="387" t="n">
        <v>3998.91821289063</v>
      </c>
      <c r="SU83" s="0" t="s">
        <v>104</v>
      </c>
      <c r="SW83" s="387" t="n">
        <v>3572.35758624304</v>
      </c>
      <c r="SX83" s="0" t="s">
        <v>248</v>
      </c>
      <c r="TA83" s="387" t="n">
        <v>0.149982303380966</v>
      </c>
      <c r="TB83" s="387" t="n">
        <v>0.138990893959999</v>
      </c>
      <c r="TC83" s="387" t="n">
        <v>0.130484491586685</v>
      </c>
      <c r="TD83" s="387" t="n">
        <v>0.144228428602219</v>
      </c>
      <c r="TE83" s="387" t="n">
        <v>0.167185693979263</v>
      </c>
      <c r="TF83" s="0" t="s">
        <v>104</v>
      </c>
      <c r="TJ83" s="387" t="n">
        <v>0.125005498528481</v>
      </c>
      <c r="TK83" s="387" t="n">
        <v>0.120840914547443</v>
      </c>
      <c r="TL83" s="387" t="n">
        <v>0.122198276221752</v>
      </c>
      <c r="TM83" s="387" t="n">
        <v>0.136050149798393</v>
      </c>
      <c r="TN83" s="387" t="n">
        <v>0.157311245799065</v>
      </c>
      <c r="TO83" s="0" t="s">
        <v>248</v>
      </c>
      <c r="TP83" s="386"/>
      <c r="TQ83" s="386"/>
    </row>
    <row r="84" customFormat="false" ht="15.75" hidden="false" customHeight="false" outlineLevel="0" collapsed="false">
      <c r="A84" s="0" t="s">
        <v>890</v>
      </c>
      <c r="B84" s="18" t="s">
        <v>1013</v>
      </c>
      <c r="C84" s="0" t="s">
        <v>1014</v>
      </c>
      <c r="D84" s="387" t="n">
        <v>0.0478751547634602</v>
      </c>
      <c r="E84" s="0" t="s">
        <v>102</v>
      </c>
      <c r="F84" s="387" t="n">
        <v>0.0854910761117935</v>
      </c>
      <c r="G84" s="0" t="s">
        <v>316</v>
      </c>
      <c r="H84" s="387" t="n">
        <v>0.0775251984596252</v>
      </c>
      <c r="I84" s="0" t="s">
        <v>317</v>
      </c>
      <c r="J84" s="0" t="s">
        <v>884</v>
      </c>
      <c r="K84" s="387" t="n">
        <v>0.457840174436569</v>
      </c>
      <c r="L84" s="387"/>
      <c r="M84" s="0" t="s">
        <v>885</v>
      </c>
      <c r="N84" s="387"/>
      <c r="O84" s="0" t="s">
        <v>885</v>
      </c>
      <c r="P84" s="387"/>
      <c r="Q84" s="0" t="s">
        <v>885</v>
      </c>
      <c r="R84" s="387"/>
      <c r="S84" s="0" t="s">
        <v>885</v>
      </c>
      <c r="U84" s="0" t="s">
        <v>884</v>
      </c>
      <c r="V84" s="387" t="n">
        <v>0.488626480102539</v>
      </c>
      <c r="W84" s="387"/>
      <c r="X84" s="0" t="s">
        <v>885</v>
      </c>
      <c r="Y84" s="387"/>
      <c r="Z84" s="0" t="s">
        <v>885</v>
      </c>
      <c r="AA84" s="387"/>
      <c r="AB84" s="0" t="s">
        <v>885</v>
      </c>
      <c r="AC84" s="387"/>
      <c r="AD84" s="0" t="s">
        <v>885</v>
      </c>
      <c r="AF84" s="0" t="s">
        <v>884</v>
      </c>
      <c r="AG84" s="387" t="n">
        <v>0.488626480102539</v>
      </c>
      <c r="AH84" s="387"/>
      <c r="AI84" s="0" t="s">
        <v>885</v>
      </c>
      <c r="AJ84" s="387"/>
      <c r="AK84" s="0" t="s">
        <v>885</v>
      </c>
      <c r="AL84" s="387"/>
      <c r="AM84" s="0" t="s">
        <v>885</v>
      </c>
      <c r="AN84" s="387"/>
      <c r="AO84" s="0" t="s">
        <v>885</v>
      </c>
      <c r="AP84" s="0"/>
      <c r="AQ84" s="0" t="s">
        <v>102</v>
      </c>
      <c r="AR84" s="387" t="n">
        <v>0.788815379142761</v>
      </c>
      <c r="AS84" s="0" t="s">
        <v>318</v>
      </c>
      <c r="AT84" s="387" t="n">
        <v>3.49529910087585</v>
      </c>
      <c r="AU84" s="0" t="s">
        <v>317</v>
      </c>
      <c r="AV84" s="387" t="n">
        <v>3.66226983070374</v>
      </c>
      <c r="AW84" s="0"/>
      <c r="AX84" s="387" t="n">
        <v>3.71942782402039</v>
      </c>
      <c r="AY84" s="0" t="s">
        <v>104</v>
      </c>
      <c r="AZ84" s="0"/>
      <c r="BA84" s="0" t="s">
        <v>884</v>
      </c>
      <c r="BB84" s="387" t="n">
        <v>0.00820934306830168</v>
      </c>
      <c r="BC84" s="387" t="n">
        <v>0.00736863957718015</v>
      </c>
      <c r="BD84" s="387" t="n">
        <v>0.00759958103299141</v>
      </c>
      <c r="BE84" s="387" t="n">
        <v>0.00781907513737679</v>
      </c>
      <c r="BF84" s="387" t="n">
        <v>0.00729722762480378</v>
      </c>
      <c r="BH84" s="0" t="s">
        <v>884</v>
      </c>
      <c r="BI84" s="387" t="n">
        <v>0.0101315155625343</v>
      </c>
      <c r="BJ84" s="387" t="n">
        <v>0.00970085058361292</v>
      </c>
      <c r="BK84" s="387" t="n">
        <v>0.00868091825395823</v>
      </c>
      <c r="BL84" s="387" t="n">
        <v>0.00836597662419081</v>
      </c>
      <c r="BM84" s="387" t="n">
        <v>0.00864100828766823</v>
      </c>
      <c r="BO84" s="0" t="s">
        <v>884</v>
      </c>
      <c r="BP84" s="387" t="n">
        <v>0.0102140679955482</v>
      </c>
      <c r="BQ84" s="387" t="n">
        <v>0.00919633824378252</v>
      </c>
      <c r="BR84" s="387" t="n">
        <v>0.00839217565953732</v>
      </c>
      <c r="BS84" s="387" t="n">
        <v>0.00876153260469437</v>
      </c>
      <c r="BT84" s="387" t="n">
        <v>0.00900252163410187</v>
      </c>
      <c r="BV84" s="387"/>
      <c r="BW84" s="387"/>
      <c r="BX84" s="387"/>
      <c r="BY84" s="387"/>
      <c r="BZ84" s="387"/>
      <c r="CA84" s="0" t="s">
        <v>886</v>
      </c>
      <c r="CC84" s="387"/>
      <c r="CD84" s="387"/>
      <c r="CE84" s="387"/>
      <c r="CF84" s="387"/>
      <c r="CG84" s="387"/>
      <c r="CH84" s="0" t="s">
        <v>886</v>
      </c>
      <c r="CK84" s="387" t="n">
        <v>5.5</v>
      </c>
      <c r="CL84" s="0" t="s">
        <v>887</v>
      </c>
      <c r="CO84" s="0" t="s">
        <v>884</v>
      </c>
      <c r="CP84" s="387" t="n">
        <v>0.000575770216528326</v>
      </c>
      <c r="CQ84" s="387" t="n">
        <v>0.00184385559987277</v>
      </c>
      <c r="CR84" s="387" t="n">
        <v>0.00550819560885429</v>
      </c>
      <c r="CS84" s="387" t="n">
        <v>0.00152746983803809</v>
      </c>
      <c r="CT84" s="387" t="n">
        <v>0.0142461964860559</v>
      </c>
      <c r="CV84" s="0" t="s">
        <v>884</v>
      </c>
      <c r="CW84" s="387" t="n">
        <v>0.00209999969229102</v>
      </c>
      <c r="CX84" s="387" t="n">
        <v>0.0051333331502974</v>
      </c>
      <c r="CY84" s="387" t="n">
        <v>0.00299999979324639</v>
      </c>
      <c r="CZ84" s="387" t="n">
        <v>0.00240000011399388</v>
      </c>
      <c r="DA84" s="387" t="n">
        <v>-0.00700000021606684</v>
      </c>
      <c r="DC84" s="0" t="s">
        <v>884</v>
      </c>
      <c r="DD84" s="387" t="n">
        <v>2.6309528038837E-005</v>
      </c>
      <c r="DE84" s="387" t="n">
        <v>0.00547172874212265</v>
      </c>
      <c r="DF84" s="387" t="n">
        <v>0.0018535100389272</v>
      </c>
      <c r="DG84" s="387" t="n">
        <v>0.00536527018994093</v>
      </c>
      <c r="DH84" s="387" t="n">
        <v>0.00374665716663003</v>
      </c>
      <c r="DL84" s="387" t="n">
        <v>0.631949996948242</v>
      </c>
      <c r="DM84" s="0" t="s">
        <v>888</v>
      </c>
      <c r="DP84" s="387" t="n">
        <v>0.681179962158203</v>
      </c>
      <c r="DQ84" s="0" t="s">
        <v>888</v>
      </c>
      <c r="DT84" s="387" t="n">
        <v>0.56140998840332</v>
      </c>
      <c r="DU84" s="0" t="s">
        <v>888</v>
      </c>
      <c r="DW84" s="387" t="n">
        <v>-0.0784339159727097</v>
      </c>
      <c r="DX84" s="387" t="n">
        <v>-0.0355485491454601</v>
      </c>
      <c r="DY84" s="387" t="n">
        <v>-0.0804292932152748</v>
      </c>
      <c r="DZ84" s="387" t="n">
        <v>-0.0934740826487541</v>
      </c>
      <c r="EA84" s="387" t="n">
        <v>-0.0592391602694988</v>
      </c>
      <c r="EB84" s="0" t="s">
        <v>104</v>
      </c>
      <c r="ED84" s="387"/>
      <c r="EE84" s="387"/>
      <c r="EF84" s="387"/>
      <c r="EG84" s="387"/>
      <c r="EH84" s="387"/>
      <c r="EI84" s="0" t="s">
        <v>886</v>
      </c>
      <c r="EK84" s="387"/>
      <c r="EL84" s="0" t="s">
        <v>886</v>
      </c>
      <c r="EO84" s="387" t="n">
        <v>0.104300051927567</v>
      </c>
      <c r="EP84" s="387" t="n">
        <v>0.0507043972611427</v>
      </c>
      <c r="EQ84" s="387" t="n">
        <v>0.0456664599478245</v>
      </c>
      <c r="ER84" s="387" t="n">
        <v>0.023665813729167</v>
      </c>
      <c r="ES84" s="387" t="n">
        <v>0.0410171709954739</v>
      </c>
      <c r="ET84" s="0" t="s">
        <v>248</v>
      </c>
      <c r="FE84" s="387" t="n">
        <v>606181</v>
      </c>
      <c r="FF84" s="387" t="n">
        <v>631666</v>
      </c>
      <c r="FG84" s="387" t="n">
        <v>658384</v>
      </c>
      <c r="FH84" s="387" t="n">
        <v>686664</v>
      </c>
      <c r="FI84" s="387" t="n">
        <v>716949</v>
      </c>
      <c r="FJ84" s="387" t="n">
        <v>749535</v>
      </c>
      <c r="FK84" s="387" t="n">
        <v>784496</v>
      </c>
      <c r="FL84" s="387" t="n">
        <v>821687</v>
      </c>
      <c r="FM84" s="387" t="n">
        <v>860840</v>
      </c>
      <c r="FN84" s="387" t="n">
        <v>901599</v>
      </c>
      <c r="FO84" s="387" t="n">
        <v>943639</v>
      </c>
      <c r="FP84" s="387" t="n">
        <v>986853</v>
      </c>
      <c r="FQ84" s="387" t="n">
        <v>1031191</v>
      </c>
      <c r="FR84" s="387" t="n">
        <v>1076413</v>
      </c>
      <c r="FS84" s="387" t="n">
        <v>1122276</v>
      </c>
      <c r="FT84" s="387" t="n">
        <v>1168568</v>
      </c>
      <c r="FU84" s="387" t="n">
        <v>1215179</v>
      </c>
      <c r="FV84" s="387" t="n">
        <v>1262001</v>
      </c>
      <c r="FW84" s="387" t="n">
        <v>1308974</v>
      </c>
      <c r="FX84" s="387" t="n">
        <v>1355986</v>
      </c>
      <c r="FY84" s="387" t="n">
        <v>1403000</v>
      </c>
      <c r="FZ84" s="387" t="n">
        <v>1450000</v>
      </c>
      <c r="GA84" s="387" t="n">
        <v>1497000</v>
      </c>
      <c r="GB84" s="387" t="n">
        <v>1543000</v>
      </c>
      <c r="GC84" s="387" t="n">
        <v>1590000</v>
      </c>
      <c r="GD84" s="387" t="n">
        <v>1637000</v>
      </c>
      <c r="GE84" s="387" t="n">
        <v>1684000</v>
      </c>
      <c r="GF84" s="387" t="n">
        <v>1732000</v>
      </c>
      <c r="GG84" s="387" t="n">
        <v>1779000</v>
      </c>
      <c r="GH84" s="387" t="n">
        <v>1827000</v>
      </c>
      <c r="GI84" s="387" t="n">
        <v>1874000</v>
      </c>
      <c r="GJ84" s="387" t="n">
        <v>1920000</v>
      </c>
      <c r="GK84" s="387" t="n">
        <v>1966000</v>
      </c>
      <c r="GL84" s="387" t="n">
        <v>2013000</v>
      </c>
      <c r="GM84" s="387" t="n">
        <v>2059000</v>
      </c>
      <c r="GN84" s="387" t="n">
        <v>2106000</v>
      </c>
      <c r="GO84" s="387" t="n">
        <v>2153000</v>
      </c>
      <c r="GP84" s="387" t="n">
        <v>2201000</v>
      </c>
      <c r="GQ84" s="387" t="n">
        <v>2249000</v>
      </c>
      <c r="GR84" s="387" t="n">
        <v>2297000</v>
      </c>
      <c r="GS84" s="387" t="n">
        <v>2346000</v>
      </c>
      <c r="GT84" s="387" t="n">
        <v>2394000</v>
      </c>
      <c r="GU84" s="387" t="n">
        <v>2442000</v>
      </c>
      <c r="GV84" s="387" t="n">
        <v>2490000</v>
      </c>
      <c r="GW84" s="387" t="n">
        <v>2538000</v>
      </c>
      <c r="GX84" s="387" t="n">
        <v>2585000</v>
      </c>
      <c r="GY84" s="387" t="n">
        <v>2633000</v>
      </c>
      <c r="GZ84" s="387" t="n">
        <v>2680000</v>
      </c>
      <c r="HA84" s="387" t="n">
        <v>2727000</v>
      </c>
      <c r="HB84" s="387" t="n">
        <v>2774000</v>
      </c>
      <c r="HC84" s="387" t="n">
        <v>2821000</v>
      </c>
      <c r="HG84" s="387" t="n">
        <v>0.0391123220324516</v>
      </c>
      <c r="HH84" s="387" t="n">
        <v>0.0378071665763855</v>
      </c>
      <c r="HI84" s="387" t="n">
        <v>0.036545068025589</v>
      </c>
      <c r="HJ84" s="387" t="n">
        <v>0.0352852419018745</v>
      </c>
      <c r="HK84" s="387" t="n">
        <v>0.0340839363634586</v>
      </c>
      <c r="HL84" s="387" t="n">
        <v>0.0329507552087307</v>
      </c>
      <c r="HM84" s="387" t="n">
        <v>0.0318995490670204</v>
      </c>
      <c r="HN84" s="387" t="n">
        <v>0.0302654672414064</v>
      </c>
      <c r="HO84" s="387" t="n">
        <v>0.0300054419785738</v>
      </c>
      <c r="HP84" s="387" t="n">
        <v>0.0291312821209431</v>
      </c>
      <c r="HQ84" s="387" t="n">
        <v>0.0283066183328629</v>
      </c>
      <c r="HR84" s="387" t="n">
        <v>0.0281048938632011</v>
      </c>
      <c r="HS84" s="387" t="n">
        <v>0.0267745982855558</v>
      </c>
      <c r="HT84" s="387" t="n">
        <v>0.0266238693147898</v>
      </c>
      <c r="HU84" s="387" t="n">
        <v>0.0253999065607786</v>
      </c>
      <c r="HV84" s="387" t="n">
        <v>0.0242500025779009</v>
      </c>
      <c r="HW84" s="387" t="n">
        <v>0.0236758347600698</v>
      </c>
      <c r="HX84" s="387" t="n">
        <v>0.023625124245882</v>
      </c>
      <c r="HY84" s="387" t="n">
        <v>0.0225942805409431</v>
      </c>
      <c r="HZ84" s="387" t="n">
        <v>0.0225699860602617</v>
      </c>
      <c r="IA84" s="387" t="n">
        <v>0.0220718048512936</v>
      </c>
      <c r="IB84" s="387" t="n">
        <v>0.0220495834946632</v>
      </c>
      <c r="IC84" s="387" t="n">
        <v>0.0215738695114851</v>
      </c>
      <c r="ID84" s="387" t="n">
        <v>0.021118251606822</v>
      </c>
      <c r="IE84" s="387" t="n">
        <v>0.0211078263819218</v>
      </c>
      <c r="IF84" s="387" t="n">
        <v>0.0202538575977087</v>
      </c>
      <c r="IG84" s="387" t="n">
        <v>0.0198517683893442</v>
      </c>
      <c r="IH84" s="387" t="n">
        <v>0.019465334713459</v>
      </c>
      <c r="II84" s="387" t="n">
        <v>0.0190936587750912</v>
      </c>
      <c r="IJ84" s="387" t="n">
        <v>0.0183491390198469</v>
      </c>
      <c r="IK84" s="387" t="n">
        <v>0.0183983724564314</v>
      </c>
      <c r="IL84" s="387" t="n">
        <v>0.0176929142326117</v>
      </c>
      <c r="IM84" s="387" t="n">
        <v>0.0173853095620871</v>
      </c>
      <c r="IN84" s="387" t="n">
        <v>0.0170882176607847</v>
      </c>
      <c r="IO84" s="387" t="n">
        <v>0.0168011095374823</v>
      </c>
      <c r="IP84" s="0" t="s">
        <v>889</v>
      </c>
      <c r="IU84" s="0" t="s">
        <v>889</v>
      </c>
      <c r="IV84" s="387" t="n">
        <v>0.552798066020581</v>
      </c>
      <c r="IW84" s="387" t="n">
        <v>0.553884565344587</v>
      </c>
      <c r="IX84" s="387" t="n">
        <v>0.554761934948114</v>
      </c>
      <c r="IY84" s="387" t="n">
        <v>0.555441470595875</v>
      </c>
      <c r="IZ84" s="387" t="n">
        <v>0.555924046189404</v>
      </c>
      <c r="JA84" s="387" t="n">
        <v>0.556228327458954</v>
      </c>
      <c r="JB84" s="387" t="n">
        <v>0.556351477455892</v>
      </c>
      <c r="JC84" s="387" t="n">
        <v>0.556318581279946</v>
      </c>
      <c r="JD84" s="387" t="n">
        <v>0.55615596586473</v>
      </c>
      <c r="JE84" s="387" t="n">
        <v>0.555899117345951</v>
      </c>
      <c r="JF84" s="387" t="n">
        <v>0.555567567831695</v>
      </c>
      <c r="JG84" s="387" t="n">
        <v>0.555180888830842</v>
      </c>
      <c r="JH84" s="387" t="n">
        <v>0.554736660981111</v>
      </c>
      <c r="JI84" s="387" t="n">
        <v>0.554235380139144</v>
      </c>
      <c r="JJ84" s="387" t="n">
        <v>0.553665016771772</v>
      </c>
      <c r="JK84" s="387" t="n">
        <v>0.553032183271232</v>
      </c>
      <c r="JL84" s="387" t="n">
        <v>0.552325102987819</v>
      </c>
      <c r="JM84" s="387" t="n">
        <v>0.551565299331936</v>
      </c>
      <c r="JN84" s="387" t="n">
        <v>0.55078118595182</v>
      </c>
      <c r="JO84" s="387" t="n">
        <v>0.550001456961362</v>
      </c>
      <c r="JP84" s="387" t="n">
        <v>0.549246685239361</v>
      </c>
      <c r="JQ84" s="387" t="n">
        <v>0.548526804331491</v>
      </c>
      <c r="JR84" s="387" t="n">
        <v>0.547831740145915</v>
      </c>
      <c r="JS84" s="387" t="n">
        <v>0.547154183463014</v>
      </c>
      <c r="JT84" s="387" t="n">
        <v>0.546470763876375</v>
      </c>
      <c r="JU84" s="387" t="n">
        <v>0.545771262842373</v>
      </c>
      <c r="JV84" s="387" t="n">
        <v>0.545054265638446</v>
      </c>
      <c r="JW84" s="387" t="n">
        <v>0.544329768561481</v>
      </c>
      <c r="JX84" s="387" t="n">
        <v>0.543591119436494</v>
      </c>
      <c r="JY84" s="387" t="n">
        <v>0.542841909727777</v>
      </c>
      <c r="JZ84" s="387" t="n">
        <v>0.542080402756418</v>
      </c>
      <c r="KA84" s="387" t="n">
        <v>0.541307425970463</v>
      </c>
      <c r="KB84" s="387" t="n">
        <v>0.540522953610711</v>
      </c>
      <c r="KC84" s="387" t="n">
        <v>0.539735946828553</v>
      </c>
      <c r="KD84" s="387" t="n">
        <v>0.538949042553997</v>
      </c>
      <c r="KE84" s="387" t="n">
        <v>0.538170662581006</v>
      </c>
      <c r="KH84" s="0" t="s">
        <v>889</v>
      </c>
      <c r="KI84" s="387" t="n">
        <v>0.599366903305054</v>
      </c>
      <c r="KJ84" s="387" t="n">
        <v>0.600434184074402</v>
      </c>
      <c r="KK84" s="387" t="n">
        <v>0.602311730384827</v>
      </c>
      <c r="KL84" s="387" t="n">
        <v>0.604254961013794</v>
      </c>
      <c r="KM84" s="387" t="n">
        <v>0.606186926364899</v>
      </c>
      <c r="KN84" s="387" t="n">
        <v>0.60869562625885</v>
      </c>
      <c r="KO84" s="387" t="n">
        <v>0.608275890350342</v>
      </c>
      <c r="KP84" s="387" t="n">
        <v>0.609218418598175</v>
      </c>
      <c r="KQ84" s="387" t="n">
        <v>0.611147105693817</v>
      </c>
      <c r="KR84" s="387" t="n">
        <v>0.613836467266083</v>
      </c>
      <c r="KS84" s="387" t="n">
        <v>0.616371393203735</v>
      </c>
      <c r="KT84" s="387" t="n">
        <v>0.617577195167542</v>
      </c>
      <c r="KU84" s="387" t="n">
        <v>0.61893767118454</v>
      </c>
      <c r="KV84" s="387" t="n">
        <v>0.621135473251343</v>
      </c>
      <c r="KW84" s="387" t="n">
        <v>0.623426377773285</v>
      </c>
      <c r="KX84" s="387" t="n">
        <v>0.625933825969696</v>
      </c>
      <c r="KY84" s="387" t="n">
        <v>0.627083361148834</v>
      </c>
      <c r="KZ84" s="387" t="n">
        <v>0.628687679767609</v>
      </c>
      <c r="LA84" s="387" t="n">
        <v>0.630402386188507</v>
      </c>
      <c r="LB84" s="387" t="n">
        <v>0.632345795631409</v>
      </c>
      <c r="LC84" s="387" t="n">
        <v>0.634852826595306</v>
      </c>
      <c r="LD84" s="387" t="n">
        <v>0.636785864830017</v>
      </c>
      <c r="LE84" s="387" t="n">
        <v>0.639254868030548</v>
      </c>
      <c r="LF84" s="387" t="n">
        <v>0.642063140869141</v>
      </c>
      <c r="LG84" s="387" t="n">
        <v>0.64518940448761</v>
      </c>
      <c r="LH84" s="387" t="n">
        <v>0.647911310195923</v>
      </c>
      <c r="LI84" s="387" t="n">
        <v>0.650375962257385</v>
      </c>
      <c r="LJ84" s="387" t="n">
        <v>0.65315318107605</v>
      </c>
      <c r="LK84" s="387" t="n">
        <v>0.655823290348053</v>
      </c>
      <c r="LL84" s="387" t="n">
        <v>0.658392429351807</v>
      </c>
      <c r="LM84" s="387" t="n">
        <v>0.661121845245361</v>
      </c>
      <c r="LN84" s="387" t="n">
        <v>0.662742137908936</v>
      </c>
      <c r="LO84" s="387" t="n">
        <v>0.664552211761475</v>
      </c>
      <c r="LP84" s="387" t="n">
        <v>0.666299939155579</v>
      </c>
      <c r="LQ84" s="387" t="n">
        <v>0.667627990245819</v>
      </c>
      <c r="LR84" s="387" t="n">
        <v>0.668911755084992</v>
      </c>
      <c r="LT84" s="0" t="s">
        <v>889</v>
      </c>
      <c r="LU84" s="387" t="n">
        <v>0.583329319953919</v>
      </c>
      <c r="LV84" s="387" t="n">
        <v>0.584710538387299</v>
      </c>
      <c r="LW84" s="387" t="n">
        <v>0.586991608142853</v>
      </c>
      <c r="LX84" s="387" t="n">
        <v>0.589379191398621</v>
      </c>
      <c r="LY84" s="387" t="n">
        <v>0.59175169467926</v>
      </c>
      <c r="LZ84" s="387" t="n">
        <v>0.594654321670532</v>
      </c>
      <c r="MA84" s="387" t="n">
        <v>0.594620704650879</v>
      </c>
      <c r="MB84" s="387" t="n">
        <v>0.595925211906433</v>
      </c>
      <c r="MC84" s="387" t="n">
        <v>0.598185360431671</v>
      </c>
      <c r="MD84" s="387" t="n">
        <v>0.601257860660553</v>
      </c>
      <c r="ME84" s="387" t="n">
        <v>0.602932214736939</v>
      </c>
      <c r="MF84" s="387" t="n">
        <v>0.603919267654419</v>
      </c>
      <c r="MG84" s="387" t="n">
        <v>0.604503452777863</v>
      </c>
      <c r="MH84" s="387" t="n">
        <v>0.60595840215683</v>
      </c>
      <c r="MI84" s="387" t="n">
        <v>0.608648061752319</v>
      </c>
      <c r="MJ84" s="387" t="n">
        <v>0.610458910465241</v>
      </c>
      <c r="MK84" s="387" t="n">
        <v>0.611979186534882</v>
      </c>
      <c r="ML84" s="387" t="n">
        <v>0.613936901092529</v>
      </c>
      <c r="MM84" s="387" t="n">
        <v>0.61599600315094</v>
      </c>
      <c r="MN84" s="387" t="n">
        <v>0.618261277675629</v>
      </c>
      <c r="MO84" s="387" t="n">
        <v>0.621082603931427</v>
      </c>
      <c r="MP84" s="387" t="n">
        <v>0.623316287994385</v>
      </c>
      <c r="MQ84" s="387" t="n">
        <v>0.625170350074768</v>
      </c>
      <c r="MR84" s="387" t="n">
        <v>0.628279209136963</v>
      </c>
      <c r="MS84" s="387" t="n">
        <v>0.630822837352753</v>
      </c>
      <c r="MT84" s="387" t="n">
        <v>0.633418560028076</v>
      </c>
      <c r="MU84" s="387" t="n">
        <v>0.635338366031647</v>
      </c>
      <c r="MV84" s="387" t="n">
        <v>0.637182652950287</v>
      </c>
      <c r="MW84" s="387" t="n">
        <v>0.638554215431213</v>
      </c>
      <c r="MX84" s="387" t="n">
        <v>0.639873921871185</v>
      </c>
      <c r="MY84" s="387" t="n">
        <v>0.64100581407547</v>
      </c>
      <c r="MZ84" s="387" t="n">
        <v>0.641093790531158</v>
      </c>
      <c r="NA84" s="387" t="n">
        <v>0.641044795513153</v>
      </c>
      <c r="NB84" s="387" t="n">
        <v>0.64136415719986</v>
      </c>
      <c r="NC84" s="387" t="n">
        <v>0.640951693058014</v>
      </c>
      <c r="ND84" s="387" t="n">
        <v>0.640552997589111</v>
      </c>
      <c r="NG84" s="0" t="s">
        <v>889</v>
      </c>
      <c r="NH84" s="387" t="n">
        <v>0.515107393264771</v>
      </c>
      <c r="NI84" s="387" t="n">
        <v>0.512555778026581</v>
      </c>
      <c r="NJ84" s="387" t="n">
        <v>0.512206435203552</v>
      </c>
      <c r="NK84" s="387" t="n">
        <v>0.51407516002655</v>
      </c>
      <c r="NL84" s="387" t="n">
        <v>0.517705202102661</v>
      </c>
      <c r="NM84" s="387" t="n">
        <v>0.522451877593994</v>
      </c>
      <c r="NN84" s="387" t="n">
        <v>0.519310355186462</v>
      </c>
      <c r="NO84" s="387" t="n">
        <v>0.51703405380249</v>
      </c>
      <c r="NP84" s="387" t="n">
        <v>0.516526222229004</v>
      </c>
      <c r="NQ84" s="387" t="n">
        <v>0.51823902130127</v>
      </c>
      <c r="NR84" s="387" t="n">
        <v>0.521075129508972</v>
      </c>
      <c r="NS84" s="387" t="n">
        <v>0.520783841609955</v>
      </c>
      <c r="NT84" s="387" t="n">
        <v>0.521362602710724</v>
      </c>
      <c r="NU84" s="387" t="n">
        <v>0.523327708244324</v>
      </c>
      <c r="NV84" s="387" t="n">
        <v>0.526546239852905</v>
      </c>
      <c r="NW84" s="387" t="n">
        <v>0.529882609844208</v>
      </c>
      <c r="NX84" s="387" t="n">
        <v>0.530729174613953</v>
      </c>
      <c r="NY84" s="387" t="n">
        <v>0.532553434371948</v>
      </c>
      <c r="NZ84" s="387" t="n">
        <v>0.534525573253632</v>
      </c>
      <c r="OA84" s="387" t="n">
        <v>0.536182641983032</v>
      </c>
      <c r="OB84" s="387" t="n">
        <v>0.539411187171936</v>
      </c>
      <c r="OC84" s="387" t="n">
        <v>0.541105449199677</v>
      </c>
      <c r="OD84" s="387" t="n">
        <v>0.542935013771057</v>
      </c>
      <c r="OE84" s="387" t="n">
        <v>0.545575797557831</v>
      </c>
      <c r="OF84" s="387" t="n">
        <v>0.548976898193359</v>
      </c>
      <c r="OG84" s="387" t="n">
        <v>0.552003383636475</v>
      </c>
      <c r="OH84" s="387" t="n">
        <v>0.554720163345337</v>
      </c>
      <c r="OI84" s="387" t="n">
        <v>0.557330071926117</v>
      </c>
      <c r="OJ84" s="387" t="n">
        <v>0.560240983963013</v>
      </c>
      <c r="OK84" s="387" t="n">
        <v>0.563829779624939</v>
      </c>
      <c r="OL84" s="387" t="n">
        <v>0.567117989063263</v>
      </c>
      <c r="OM84" s="387" t="n">
        <v>0.568932771682739</v>
      </c>
      <c r="ON84" s="387" t="n">
        <v>0.571268677711487</v>
      </c>
      <c r="OO84" s="387" t="n">
        <v>0.573523998260498</v>
      </c>
      <c r="OP84" s="387" t="n">
        <v>0.575702965259552</v>
      </c>
      <c r="OQ84" s="387" t="n">
        <v>0.577809274196625</v>
      </c>
      <c r="OT84" s="387" t="n">
        <v>0.605890007019043</v>
      </c>
      <c r="OU84" s="387" t="n">
        <v>0.606349983215332</v>
      </c>
      <c r="OV84" s="387" t="n">
        <v>0.609160003662109</v>
      </c>
      <c r="OW84" s="387" t="n">
        <v>0.613740005493164</v>
      </c>
      <c r="OX84" s="387" t="n">
        <v>0.619160003662109</v>
      </c>
      <c r="OY84" s="387" t="n">
        <v>0.618530006408691</v>
      </c>
      <c r="OZ84" s="387" t="n">
        <v>0.619480018615723</v>
      </c>
      <c r="PA84" s="387" t="n">
        <v>0.622519989013672</v>
      </c>
      <c r="PB84" s="387" t="n">
        <v>0.627080001831055</v>
      </c>
      <c r="PC84" s="387" t="n">
        <v>0.632109985351563</v>
      </c>
      <c r="PD84" s="387" t="n">
        <v>0.630449981689453</v>
      </c>
      <c r="PE84" s="387" t="n">
        <v>0.629640007019043</v>
      </c>
      <c r="PF84" s="387" t="n">
        <v>0.63064998626709</v>
      </c>
      <c r="PG84" s="387" t="n">
        <v>0.633359985351563</v>
      </c>
      <c r="PH84" s="387" t="n">
        <v>0.636949996948242</v>
      </c>
      <c r="PI84" s="387" t="n">
        <v>0.633040008544922</v>
      </c>
      <c r="PJ84" s="387" t="n">
        <v>0.630390014648438</v>
      </c>
      <c r="PK84" s="387" t="n">
        <v>0.629980010986328</v>
      </c>
      <c r="PL84" s="387" t="n">
        <v>0.631949996948242</v>
      </c>
      <c r="PQ84" s="387" t="n">
        <v>0.00312218186445534</v>
      </c>
      <c r="PZ84" s="387"/>
      <c r="QA84" s="387"/>
      <c r="QB84" s="0" t="s">
        <v>886</v>
      </c>
      <c r="QD84" s="387"/>
      <c r="QE84" s="387"/>
      <c r="QF84" s="0" t="s">
        <v>886</v>
      </c>
      <c r="QH84" s="387"/>
      <c r="QI84" s="387"/>
      <c r="QJ84" s="0" t="s">
        <v>886</v>
      </c>
      <c r="QL84" s="387"/>
      <c r="QM84" s="387"/>
      <c r="QN84" s="0" t="s">
        <v>886</v>
      </c>
      <c r="QP84" s="387" t="n">
        <v>0.768</v>
      </c>
      <c r="QQ84" s="387" t="n">
        <v>2006</v>
      </c>
      <c r="QR84" s="0" t="s">
        <v>248</v>
      </c>
      <c r="QT84" s="0" t="s">
        <v>104</v>
      </c>
      <c r="QU84" s="387" t="n">
        <v>0.254424840211868</v>
      </c>
      <c r="QV84" s="387" t="n">
        <v>0.275093138217926</v>
      </c>
      <c r="QW84" s="387" t="n">
        <v>0.256857752799988</v>
      </c>
      <c r="QX84" s="387" t="n">
        <v>0.131834030151367</v>
      </c>
      <c r="QY84" s="387" t="n">
        <v>0.10109244287014</v>
      </c>
      <c r="RB84" s="387" t="n">
        <v>0.298762232065201</v>
      </c>
      <c r="RC84" s="387" t="n">
        <v>0.298762232065201</v>
      </c>
      <c r="RD84" s="387" t="n">
        <v>0.270198225975037</v>
      </c>
      <c r="RE84" s="387" t="n">
        <v>0.168818488717079</v>
      </c>
      <c r="RF84" s="387" t="n">
        <v>0.132421225309372</v>
      </c>
      <c r="RG84" s="0" t="s">
        <v>248</v>
      </c>
      <c r="RJ84" s="387" t="n">
        <v>0.0653597265481949</v>
      </c>
      <c r="RK84" s="387" t="n">
        <v>-0.00723685370758176</v>
      </c>
      <c r="RL84" s="387" t="n">
        <v>-0.0357594192028046</v>
      </c>
      <c r="RM84" s="387" t="n">
        <v>-0.0738202556967735</v>
      </c>
      <c r="RN84" s="387" t="n">
        <v>-0.0572674535214901</v>
      </c>
      <c r="RO84" s="0" t="s">
        <v>104</v>
      </c>
      <c r="RR84" s="387" t="n">
        <v>0.0739758908748627</v>
      </c>
      <c r="RS84" s="387" t="n">
        <v>0.0127160288393497</v>
      </c>
      <c r="RT84" s="387" t="n">
        <v>-0.0357704982161522</v>
      </c>
      <c r="RU84" s="387" t="n">
        <v>-0.0738424062728882</v>
      </c>
      <c r="RV84" s="387" t="n">
        <v>-0.0573781728744507</v>
      </c>
      <c r="RW84" s="0" t="s">
        <v>248</v>
      </c>
      <c r="SA84" s="387" t="n">
        <v>0.0230513345450163</v>
      </c>
      <c r="SB84" s="387" t="n">
        <v>-0.0497273951768875</v>
      </c>
      <c r="SC84" s="387" t="n">
        <v>-0.0765717700123787</v>
      </c>
      <c r="SD84" s="387" t="n">
        <v>-0.111652053892612</v>
      </c>
      <c r="SE84" s="387" t="n">
        <v>-0.0925431326031685</v>
      </c>
      <c r="SF84" s="0" t="s">
        <v>104</v>
      </c>
      <c r="SJ84" s="387" t="n">
        <v>0.0316654406487942</v>
      </c>
      <c r="SK84" s="387" t="n">
        <v>-0.0297692678868771</v>
      </c>
      <c r="SL84" s="387" t="n">
        <v>-0.0765819251537323</v>
      </c>
      <c r="SM84" s="387" t="n">
        <v>-0.111676424741745</v>
      </c>
      <c r="SN84" s="387" t="n">
        <v>-0.0926634147763252</v>
      </c>
      <c r="SO84" s="0" t="s">
        <v>248</v>
      </c>
      <c r="SQ84" s="387" t="n">
        <v>6460</v>
      </c>
      <c r="SR84" s="0" t="s">
        <v>248</v>
      </c>
      <c r="ST84" s="387" t="n">
        <v>7393.966796875</v>
      </c>
      <c r="SU84" s="0" t="s">
        <v>104</v>
      </c>
      <c r="SW84" s="387" t="n">
        <v>9237.7161862392</v>
      </c>
      <c r="SX84" s="0" t="s">
        <v>248</v>
      </c>
      <c r="TA84" s="387" t="n">
        <v>0.175990924239159</v>
      </c>
      <c r="TB84" s="387" t="n">
        <v>0.239544600248337</v>
      </c>
      <c r="TC84" s="387" t="n">
        <v>0.176428467035294</v>
      </c>
      <c r="TD84" s="387" t="n">
        <v>0.0383599437773228</v>
      </c>
      <c r="TE84" s="387" t="n">
        <v>0.0418532826006413</v>
      </c>
      <c r="TF84" s="0" t="s">
        <v>104</v>
      </c>
      <c r="TJ84" s="387"/>
      <c r="TK84" s="387"/>
      <c r="TL84" s="387"/>
      <c r="TM84" s="387"/>
      <c r="TN84" s="387" t="n">
        <v>0.173416152596474</v>
      </c>
      <c r="TO84" s="0" t="s">
        <v>884</v>
      </c>
      <c r="TP84" s="386"/>
      <c r="TQ84" s="386"/>
    </row>
    <row r="85" customFormat="false" ht="15.75" hidden="false" customHeight="false" outlineLevel="0" collapsed="false">
      <c r="A85" s="0" t="s">
        <v>881</v>
      </c>
      <c r="B85" s="18" t="s">
        <v>1015</v>
      </c>
      <c r="C85" s="0" t="s">
        <v>1016</v>
      </c>
      <c r="D85" s="387" t="n">
        <v>0.0377892777323723</v>
      </c>
      <c r="E85" s="0" t="s">
        <v>884</v>
      </c>
      <c r="F85" s="387" t="n">
        <v>0.0529027171432972</v>
      </c>
      <c r="G85" s="0" t="s">
        <v>884</v>
      </c>
      <c r="H85" s="387" t="n">
        <v>0.0503207966685295</v>
      </c>
      <c r="I85" s="0" t="s">
        <v>884</v>
      </c>
      <c r="J85" s="0" t="s">
        <v>884</v>
      </c>
      <c r="K85" s="387" t="n">
        <v>0.585879147052765</v>
      </c>
      <c r="L85" s="387"/>
      <c r="M85" s="0" t="s">
        <v>885</v>
      </c>
      <c r="N85" s="387"/>
      <c r="O85" s="0" t="s">
        <v>885</v>
      </c>
      <c r="P85" s="387"/>
      <c r="Q85" s="0" t="s">
        <v>885</v>
      </c>
      <c r="R85" s="387"/>
      <c r="S85" s="0" t="s">
        <v>885</v>
      </c>
      <c r="U85" s="0" t="s">
        <v>884</v>
      </c>
      <c r="V85" s="387" t="n">
        <v>0.531377196311951</v>
      </c>
      <c r="W85" s="387"/>
      <c r="X85" s="0" t="s">
        <v>885</v>
      </c>
      <c r="Y85" s="387"/>
      <c r="Z85" s="0" t="s">
        <v>885</v>
      </c>
      <c r="AA85" s="387"/>
      <c r="AB85" s="0" t="s">
        <v>885</v>
      </c>
      <c r="AC85" s="387"/>
      <c r="AD85" s="0" t="s">
        <v>885</v>
      </c>
      <c r="AF85" s="0" t="s">
        <v>884</v>
      </c>
      <c r="AG85" s="387" t="n">
        <v>0.513873279094696</v>
      </c>
      <c r="AH85" s="387"/>
      <c r="AI85" s="0" t="s">
        <v>885</v>
      </c>
      <c r="AJ85" s="387"/>
      <c r="AK85" s="0" t="s">
        <v>885</v>
      </c>
      <c r="AL85" s="387"/>
      <c r="AM85" s="0" t="s">
        <v>885</v>
      </c>
      <c r="AN85" s="387"/>
      <c r="AO85" s="0" t="s">
        <v>885</v>
      </c>
      <c r="AP85" s="0"/>
      <c r="AQ85" s="0" t="s">
        <v>884</v>
      </c>
      <c r="AR85" s="387" t="n">
        <v>1.92802536487579</v>
      </c>
      <c r="AS85" s="0" t="s">
        <v>884</v>
      </c>
      <c r="AT85" s="387" t="n">
        <v>2.41311168670654</v>
      </c>
      <c r="AU85" s="0" t="s">
        <v>884</v>
      </c>
      <c r="AV85" s="387" t="n">
        <v>3.01450729370117</v>
      </c>
      <c r="AW85" s="0"/>
      <c r="AX85" s="387" t="n">
        <v>0.1672752648592</v>
      </c>
      <c r="AY85" s="0" t="s">
        <v>104</v>
      </c>
      <c r="AZ85" s="0"/>
      <c r="BA85" s="0" t="s">
        <v>884</v>
      </c>
      <c r="BB85" s="387" t="n">
        <v>0.00917862355709076</v>
      </c>
      <c r="BC85" s="387" t="n">
        <v>0.00944861955940723</v>
      </c>
      <c r="BD85" s="387" t="n">
        <v>0.0103291738778353</v>
      </c>
      <c r="BE85" s="387" t="n">
        <v>0.00943403411656618</v>
      </c>
      <c r="BF85" s="387" t="n">
        <v>0.00943401455879211</v>
      </c>
      <c r="BH85" s="0" t="s">
        <v>884</v>
      </c>
      <c r="BI85" s="387" t="n">
        <v>0.00825859047472477</v>
      </c>
      <c r="BJ85" s="387" t="n">
        <v>0.00822791643440723</v>
      </c>
      <c r="BK85" s="387" t="n">
        <v>0.0082744974642992</v>
      </c>
      <c r="BL85" s="387" t="n">
        <v>0.009233676828444</v>
      </c>
      <c r="BM85" s="387" t="n">
        <v>0.00971328001469374</v>
      </c>
      <c r="BO85" s="0" t="s">
        <v>884</v>
      </c>
      <c r="BP85" s="387" t="n">
        <v>0.00853976514190435</v>
      </c>
      <c r="BQ85" s="387" t="n">
        <v>0.0084343608468771</v>
      </c>
      <c r="BR85" s="387" t="n">
        <v>0.00899387896060944</v>
      </c>
      <c r="BS85" s="387" t="n">
        <v>0.00971324648708105</v>
      </c>
      <c r="BT85" s="387" t="n">
        <v>0.00905040465295315</v>
      </c>
      <c r="BV85" s="387"/>
      <c r="BW85" s="387"/>
      <c r="BX85" s="387"/>
      <c r="BY85" s="387"/>
      <c r="BZ85" s="387"/>
      <c r="CA85" s="0" t="s">
        <v>886</v>
      </c>
      <c r="CC85" s="387"/>
      <c r="CD85" s="387"/>
      <c r="CE85" s="387"/>
      <c r="CF85" s="387"/>
      <c r="CG85" s="387"/>
      <c r="CH85" s="0" t="s">
        <v>886</v>
      </c>
      <c r="CK85" s="387" t="n">
        <v>4</v>
      </c>
      <c r="CL85" s="0" t="s">
        <v>887</v>
      </c>
      <c r="CO85" s="0" t="s">
        <v>884</v>
      </c>
      <c r="CP85" s="387" t="n">
        <v>0.0017731204861775</v>
      </c>
      <c r="CQ85" s="387" t="n">
        <v>0.00780738005414605</v>
      </c>
      <c r="CR85" s="387" t="n">
        <v>0.0104996981099248</v>
      </c>
      <c r="CS85" s="387" t="n">
        <v>0.0167827811092138</v>
      </c>
      <c r="CT85" s="387" t="n">
        <v>0.0106161758303642</v>
      </c>
      <c r="CV85" s="0" t="s">
        <v>884</v>
      </c>
      <c r="CW85" s="387" t="n">
        <v>0.00796249974519014</v>
      </c>
      <c r="CX85" s="387" t="n">
        <v>0.00966666638851166</v>
      </c>
      <c r="CY85" s="387" t="n">
        <v>0.0108950007706881</v>
      </c>
      <c r="CZ85" s="387" t="n">
        <v>0.00325000029988587</v>
      </c>
      <c r="DA85" s="387" t="n">
        <v>0.00249999994412065</v>
      </c>
      <c r="DC85" s="0" t="s">
        <v>884</v>
      </c>
      <c r="DD85" s="387" t="n">
        <v>0.000965044135227799</v>
      </c>
      <c r="DE85" s="387" t="n">
        <v>-0.00331708649173379</v>
      </c>
      <c r="DF85" s="387" t="n">
        <v>0.000983164529316127</v>
      </c>
      <c r="DG85" s="387" t="n">
        <v>-0.00744846416637301</v>
      </c>
      <c r="DH85" s="387" t="n">
        <v>-0.00521686719730496</v>
      </c>
      <c r="DL85" s="387" t="n">
        <v>0.808489990234375</v>
      </c>
      <c r="DM85" s="0" t="s">
        <v>888</v>
      </c>
      <c r="DP85" s="387" t="n">
        <v>0.871039962768555</v>
      </c>
      <c r="DQ85" s="0" t="s">
        <v>888</v>
      </c>
      <c r="DT85" s="387" t="n">
        <v>0.746220016479492</v>
      </c>
      <c r="DU85" s="0" t="s">
        <v>888</v>
      </c>
      <c r="DW85" s="387" t="n">
        <v>0.0175200346857309</v>
      </c>
      <c r="DX85" s="387" t="n">
        <v>0.0487133748829365</v>
      </c>
      <c r="DY85" s="387" t="n">
        <v>0.10305804759264</v>
      </c>
      <c r="DZ85" s="387" t="n">
        <v>0.180398210883141</v>
      </c>
      <c r="EA85" s="387" t="n">
        <v>0.121058762073517</v>
      </c>
      <c r="EB85" s="0" t="s">
        <v>104</v>
      </c>
      <c r="ED85" s="387" t="n">
        <v>-0.148161575198174</v>
      </c>
      <c r="EE85" s="387"/>
      <c r="EF85" s="387"/>
      <c r="EG85" s="387"/>
      <c r="EH85" s="387"/>
      <c r="EI85" s="0" t="s">
        <v>248</v>
      </c>
      <c r="EK85" s="387"/>
      <c r="EL85" s="0" t="s">
        <v>886</v>
      </c>
      <c r="EO85" s="387" t="n">
        <v>0.0258439518511295</v>
      </c>
      <c r="EP85" s="387" t="n">
        <v>0.0246958862990141</v>
      </c>
      <c r="EQ85" s="387" t="n">
        <v>0.0380681678652763</v>
      </c>
      <c r="ER85" s="387"/>
      <c r="ES85" s="387"/>
      <c r="ET85" s="0" t="s">
        <v>248</v>
      </c>
      <c r="FE85" s="387" t="n">
        <v>2292416</v>
      </c>
      <c r="FF85" s="387" t="n">
        <v>2374722</v>
      </c>
      <c r="FG85" s="387" t="n">
        <v>2481058</v>
      </c>
      <c r="FH85" s="387" t="n">
        <v>2600973</v>
      </c>
      <c r="FI85" s="387" t="n">
        <v>2719803</v>
      </c>
      <c r="FJ85" s="387" t="n">
        <v>2826659</v>
      </c>
      <c r="FK85" s="387" t="n">
        <v>2918205</v>
      </c>
      <c r="FL85" s="387" t="n">
        <v>2996536</v>
      </c>
      <c r="FM85" s="387" t="n">
        <v>3062779</v>
      </c>
      <c r="FN85" s="387" t="n">
        <v>3119920</v>
      </c>
      <c r="FO85" s="387" t="n">
        <v>3170435</v>
      </c>
      <c r="FP85" s="387" t="n">
        <v>3213972</v>
      </c>
      <c r="FQ85" s="387"/>
      <c r="FR85" s="387"/>
      <c r="FS85" s="387"/>
      <c r="FT85" s="387"/>
      <c r="FU85" s="387"/>
      <c r="FV85" s="387"/>
      <c r="FW85" s="387"/>
      <c r="FX85" s="387"/>
      <c r="FY85" s="387"/>
      <c r="FZ85" s="387"/>
      <c r="GA85" s="387"/>
      <c r="GB85" s="387"/>
      <c r="GC85" s="387"/>
      <c r="GD85" s="387"/>
      <c r="GE85" s="387"/>
      <c r="GF85" s="387"/>
      <c r="GG85" s="387"/>
      <c r="GH85" s="387"/>
      <c r="GI85" s="387"/>
      <c r="GJ85" s="387"/>
      <c r="GK85" s="387"/>
      <c r="GL85" s="387"/>
      <c r="GM85" s="387"/>
      <c r="GN85" s="387"/>
      <c r="GO85" s="387"/>
      <c r="GP85" s="387"/>
      <c r="GQ85" s="387"/>
      <c r="GR85" s="387"/>
      <c r="GS85" s="387"/>
      <c r="GT85" s="387"/>
      <c r="GU85" s="387"/>
      <c r="GV85" s="387"/>
      <c r="GW85" s="387"/>
      <c r="GX85" s="387"/>
      <c r="GY85" s="387"/>
      <c r="GZ85" s="387"/>
      <c r="HA85" s="387"/>
      <c r="HB85" s="387"/>
      <c r="HC85" s="387"/>
      <c r="HG85" s="387"/>
      <c r="HH85" s="387"/>
      <c r="HI85" s="387"/>
      <c r="HJ85" s="387"/>
      <c r="HK85" s="387"/>
      <c r="HL85" s="387"/>
      <c r="HM85" s="387"/>
      <c r="HN85" s="387"/>
      <c r="HO85" s="387"/>
      <c r="HP85" s="387"/>
      <c r="HQ85" s="387"/>
      <c r="HR85" s="387"/>
      <c r="HS85" s="387"/>
      <c r="HT85" s="387"/>
      <c r="HU85" s="387"/>
      <c r="HV85" s="387"/>
      <c r="HW85" s="387"/>
      <c r="HX85" s="387"/>
      <c r="HY85" s="387"/>
      <c r="HZ85" s="387"/>
      <c r="IA85" s="387"/>
      <c r="IB85" s="387"/>
      <c r="IC85" s="387"/>
      <c r="ID85" s="387"/>
      <c r="IE85" s="387"/>
      <c r="IF85" s="387"/>
      <c r="IG85" s="387"/>
      <c r="IH85" s="387"/>
      <c r="II85" s="387"/>
      <c r="IJ85" s="387"/>
      <c r="IK85" s="387"/>
      <c r="IL85" s="387"/>
      <c r="IM85" s="387"/>
      <c r="IN85" s="387"/>
      <c r="IO85" s="387"/>
      <c r="IP85" s="0" t="s">
        <v>886</v>
      </c>
      <c r="IU85" s="0" t="s">
        <v>884</v>
      </c>
      <c r="IV85" s="387" t="n">
        <v>0.5</v>
      </c>
      <c r="IW85" s="387" t="n">
        <v>0.5</v>
      </c>
      <c r="IX85" s="387" t="n">
        <v>0.5</v>
      </c>
      <c r="IY85" s="387" t="n">
        <v>0.5</v>
      </c>
      <c r="IZ85" s="387" t="n">
        <v>0.5</v>
      </c>
      <c r="JA85" s="387" t="n">
        <v>0.5</v>
      </c>
      <c r="JB85" s="387" t="n">
        <v>0.5</v>
      </c>
      <c r="JC85" s="387" t="n">
        <v>0.5</v>
      </c>
      <c r="JD85" s="387" t="n">
        <v>0.5</v>
      </c>
      <c r="JE85" s="387" t="n">
        <v>0.5</v>
      </c>
      <c r="JF85" s="387" t="n">
        <v>0.5</v>
      </c>
      <c r="JG85" s="387" t="n">
        <v>0.5</v>
      </c>
      <c r="JH85" s="387" t="n">
        <v>0.5</v>
      </c>
      <c r="JI85" s="387" t="n">
        <v>0.5</v>
      </c>
      <c r="JJ85" s="387" t="n">
        <v>0.5</v>
      </c>
      <c r="JK85" s="387" t="n">
        <v>0.5</v>
      </c>
      <c r="JL85" s="387" t="n">
        <v>0.5</v>
      </c>
      <c r="JM85" s="387" t="n">
        <v>0.5</v>
      </c>
      <c r="JN85" s="387" t="n">
        <v>0.5</v>
      </c>
      <c r="JO85" s="387" t="n">
        <v>0.5</v>
      </c>
      <c r="JP85" s="387" t="n">
        <v>0.5</v>
      </c>
      <c r="JQ85" s="387" t="n">
        <v>0.5</v>
      </c>
      <c r="JR85" s="387" t="n">
        <v>0.5</v>
      </c>
      <c r="JS85" s="387" t="n">
        <v>0.5</v>
      </c>
      <c r="JT85" s="387" t="n">
        <v>0.5</v>
      </c>
      <c r="JU85" s="387" t="n">
        <v>0.5</v>
      </c>
      <c r="JV85" s="387" t="n">
        <v>0.5</v>
      </c>
      <c r="JW85" s="387" t="n">
        <v>0.5</v>
      </c>
      <c r="JX85" s="387" t="n">
        <v>0.5</v>
      </c>
      <c r="JY85" s="387" t="n">
        <v>0.5</v>
      </c>
      <c r="JZ85" s="387" t="n">
        <v>0.5</v>
      </c>
      <c r="KA85" s="387" t="n">
        <v>0.5</v>
      </c>
      <c r="KB85" s="387" t="n">
        <v>0.5</v>
      </c>
      <c r="KC85" s="387" t="n">
        <v>0.5</v>
      </c>
      <c r="KD85" s="387" t="n">
        <v>0.5</v>
      </c>
      <c r="KE85" s="387" t="n">
        <v>0.5</v>
      </c>
      <c r="KH85" s="0" t="s">
        <v>886</v>
      </c>
      <c r="KI85" s="387"/>
      <c r="KJ85" s="387"/>
      <c r="KK85" s="387"/>
      <c r="KL85" s="387"/>
      <c r="KM85" s="387"/>
      <c r="KN85" s="387"/>
      <c r="KO85" s="387"/>
      <c r="KP85" s="387"/>
      <c r="KQ85" s="387"/>
      <c r="KR85" s="387"/>
      <c r="KS85" s="387"/>
      <c r="KT85" s="387"/>
      <c r="KU85" s="387"/>
      <c r="KV85" s="387"/>
      <c r="KW85" s="387"/>
      <c r="KX85" s="387"/>
      <c r="KY85" s="387"/>
      <c r="KZ85" s="387"/>
      <c r="LA85" s="387"/>
      <c r="LB85" s="387"/>
      <c r="LC85" s="387"/>
      <c r="LD85" s="387"/>
      <c r="LE85" s="387"/>
      <c r="LF85" s="387"/>
      <c r="LG85" s="387"/>
      <c r="LH85" s="387"/>
      <c r="LI85" s="387"/>
      <c r="LJ85" s="387"/>
      <c r="LK85" s="387"/>
      <c r="LL85" s="387"/>
      <c r="LM85" s="387"/>
      <c r="LN85" s="387"/>
      <c r="LO85" s="387"/>
      <c r="LP85" s="387"/>
      <c r="LQ85" s="387"/>
      <c r="LR85" s="387"/>
      <c r="LT85" s="0" t="s">
        <v>886</v>
      </c>
      <c r="LU85" s="387"/>
      <c r="LV85" s="387"/>
      <c r="LW85" s="387"/>
      <c r="LX85" s="387"/>
      <c r="LY85" s="387"/>
      <c r="LZ85" s="387"/>
      <c r="MA85" s="387"/>
      <c r="MB85" s="387"/>
      <c r="MC85" s="387"/>
      <c r="MD85" s="387"/>
      <c r="ME85" s="387"/>
      <c r="MF85" s="387"/>
      <c r="MG85" s="387"/>
      <c r="MH85" s="387"/>
      <c r="MI85" s="387"/>
      <c r="MJ85" s="387"/>
      <c r="MK85" s="387"/>
      <c r="ML85" s="387"/>
      <c r="MM85" s="387"/>
      <c r="MN85" s="387"/>
      <c r="MO85" s="387"/>
      <c r="MP85" s="387"/>
      <c r="MQ85" s="387"/>
      <c r="MR85" s="387"/>
      <c r="MS85" s="387"/>
      <c r="MT85" s="387"/>
      <c r="MU85" s="387"/>
      <c r="MV85" s="387"/>
      <c r="MW85" s="387"/>
      <c r="MX85" s="387"/>
      <c r="MY85" s="387"/>
      <c r="MZ85" s="387"/>
      <c r="NA85" s="387"/>
      <c r="NB85" s="387"/>
      <c r="NC85" s="387"/>
      <c r="ND85" s="387"/>
      <c r="NG85" s="0" t="s">
        <v>886</v>
      </c>
      <c r="NH85" s="387"/>
      <c r="NI85" s="387"/>
      <c r="NJ85" s="387"/>
      <c r="NK85" s="387"/>
      <c r="NL85" s="387"/>
      <c r="NM85" s="387"/>
      <c r="NN85" s="387"/>
      <c r="NO85" s="387"/>
      <c r="NP85" s="387"/>
      <c r="NQ85" s="387"/>
      <c r="NR85" s="387"/>
      <c r="NS85" s="387"/>
      <c r="NT85" s="387"/>
      <c r="NU85" s="387"/>
      <c r="NV85" s="387"/>
      <c r="NW85" s="387"/>
      <c r="NX85" s="387"/>
      <c r="NY85" s="387"/>
      <c r="NZ85" s="387"/>
      <c r="OA85" s="387"/>
      <c r="OB85" s="387"/>
      <c r="OC85" s="387"/>
      <c r="OD85" s="387"/>
      <c r="OE85" s="387"/>
      <c r="OF85" s="387"/>
      <c r="OG85" s="387"/>
      <c r="OH85" s="387"/>
      <c r="OI85" s="387"/>
      <c r="OJ85" s="387"/>
      <c r="OK85" s="387"/>
      <c r="OL85" s="387"/>
      <c r="OM85" s="387"/>
      <c r="ON85" s="387"/>
      <c r="OO85" s="387"/>
      <c r="OP85" s="387"/>
      <c r="OQ85" s="387"/>
      <c r="OT85" s="387" t="n">
        <v>0.794629974365234</v>
      </c>
      <c r="OU85" s="387" t="n">
        <v>0.786259994506836</v>
      </c>
      <c r="OV85" s="387" t="n">
        <v>0.779059982299805</v>
      </c>
      <c r="OW85" s="387" t="n">
        <v>0.772929992675781</v>
      </c>
      <c r="OX85" s="387" t="n">
        <v>0.768740005493164</v>
      </c>
      <c r="OY85" s="387" t="n">
        <v>0.772249984741211</v>
      </c>
      <c r="OZ85" s="387" t="n">
        <v>0.776320037841797</v>
      </c>
      <c r="PA85" s="387" t="n">
        <v>0.781689987182617</v>
      </c>
      <c r="PB85" s="387" t="n">
        <v>0.786399993896484</v>
      </c>
      <c r="PC85" s="387" t="n">
        <v>0.79125</v>
      </c>
      <c r="PD85" s="387" t="n">
        <v>0.797460021972656</v>
      </c>
      <c r="PE85" s="387" t="n">
        <v>0.802750015258789</v>
      </c>
      <c r="PF85" s="387" t="n">
        <v>0.807009963989258</v>
      </c>
      <c r="PG85" s="387" t="n">
        <v>0.810029983520508</v>
      </c>
      <c r="PH85" s="387" t="n">
        <v>0.811669998168945</v>
      </c>
      <c r="PI85" s="387" t="n">
        <v>0.811309967041016</v>
      </c>
      <c r="PJ85" s="387" t="n">
        <v>0.81056999206543</v>
      </c>
      <c r="PK85" s="387" t="n">
        <v>0.809390029907227</v>
      </c>
      <c r="PL85" s="387" t="n">
        <v>0.808489990234375</v>
      </c>
      <c r="PQ85" s="387" t="n">
        <v>-0.00111261615529656</v>
      </c>
      <c r="PZ85" s="387"/>
      <c r="QA85" s="387"/>
      <c r="QB85" s="0" t="s">
        <v>886</v>
      </c>
      <c r="QD85" s="387"/>
      <c r="QE85" s="387"/>
      <c r="QF85" s="0" t="s">
        <v>886</v>
      </c>
      <c r="QH85" s="387"/>
      <c r="QI85" s="387"/>
      <c r="QJ85" s="0" t="s">
        <v>886</v>
      </c>
      <c r="QL85" s="387"/>
      <c r="QM85" s="387"/>
      <c r="QN85" s="0" t="s">
        <v>886</v>
      </c>
      <c r="QP85" s="387" t="n">
        <v>0.69</v>
      </c>
      <c r="QQ85" s="387" t="n">
        <v>1993</v>
      </c>
      <c r="QR85" s="0" t="s">
        <v>248</v>
      </c>
      <c r="QT85" s="0" t="s">
        <v>104</v>
      </c>
      <c r="QU85" s="387" t="n">
        <v>0.019918030127883</v>
      </c>
      <c r="QV85" s="387" t="n">
        <v>0.0185675043612719</v>
      </c>
      <c r="QW85" s="387" t="n">
        <v>0.00435456866398454</v>
      </c>
      <c r="QX85" s="387" t="n">
        <v>0.00275002047419548</v>
      </c>
      <c r="QY85" s="387" t="n">
        <v>0.00190391950309277</v>
      </c>
      <c r="RB85" s="387" t="n">
        <v>0.189413651823998</v>
      </c>
      <c r="RC85" s="387" t="n">
        <v>0.13383312523365</v>
      </c>
      <c r="RD85" s="387" t="n">
        <v>0.125058591365814</v>
      </c>
      <c r="RE85" s="387"/>
      <c r="RF85" s="387" t="n">
        <v>0.212779343128204</v>
      </c>
      <c r="RG85" s="0" t="s">
        <v>884</v>
      </c>
      <c r="RJ85" s="387" t="n">
        <v>0.0286515224725008</v>
      </c>
      <c r="RK85" s="387" t="n">
        <v>0.0552374608814716</v>
      </c>
      <c r="RL85" s="387" t="n">
        <v>0.040358230471611</v>
      </c>
      <c r="RM85" s="387" t="n">
        <v>-0.0212045684456825</v>
      </c>
      <c r="RN85" s="387" t="n">
        <v>0.0367833711206913</v>
      </c>
      <c r="RO85" s="0" t="s">
        <v>104</v>
      </c>
      <c r="RR85" s="387" t="n">
        <v>0.0115820597857237</v>
      </c>
      <c r="RS85" s="387" t="n">
        <v>0.00998098868876696</v>
      </c>
      <c r="RT85" s="387" t="n">
        <v>0.0524701997637749</v>
      </c>
      <c r="RU85" s="387"/>
      <c r="RV85" s="387"/>
      <c r="RW85" s="0" t="s">
        <v>248</v>
      </c>
      <c r="SA85" s="387" t="n">
        <v>0.00632040947675705</v>
      </c>
      <c r="SB85" s="387" t="n">
        <v>0.0384788289666176</v>
      </c>
      <c r="SC85" s="387" t="n">
        <v>0.0289450716227293</v>
      </c>
      <c r="SD85" s="387" t="n">
        <v>-0.0321151912212372</v>
      </c>
      <c r="SE85" s="387" t="n">
        <v>0.024025846272707</v>
      </c>
      <c r="SF85" s="0" t="s">
        <v>104</v>
      </c>
      <c r="SJ85" s="387" t="n">
        <v>-0.0186005104333162</v>
      </c>
      <c r="SK85" s="387" t="n">
        <v>-0.0138687407597899</v>
      </c>
      <c r="SL85" s="387" t="n">
        <v>0.0376201048493385</v>
      </c>
      <c r="SM85" s="387"/>
      <c r="SN85" s="387"/>
      <c r="SO85" s="0" t="s">
        <v>248</v>
      </c>
      <c r="SQ85" s="387"/>
      <c r="SR85" s="0" t="s">
        <v>886</v>
      </c>
      <c r="ST85" s="387" t="n">
        <v>665.250305175781</v>
      </c>
      <c r="SU85" s="0" t="s">
        <v>104</v>
      </c>
      <c r="SW85" s="387"/>
      <c r="SX85" s="0" t="s">
        <v>886</v>
      </c>
      <c r="TA85" s="387" t="n">
        <v>0.0374380648136139</v>
      </c>
      <c r="TB85" s="387" t="n">
        <v>0.0672808811068535</v>
      </c>
      <c r="TC85" s="387" t="n">
        <v>0.107412621378899</v>
      </c>
      <c r="TD85" s="387" t="n">
        <v>0.183148235082626</v>
      </c>
      <c r="TE85" s="387" t="n">
        <v>0.122962683439255</v>
      </c>
      <c r="TF85" s="0" t="s">
        <v>104</v>
      </c>
      <c r="TJ85" s="387" t="n">
        <v>0.0718059986829758</v>
      </c>
      <c r="TK85" s="387"/>
      <c r="TL85" s="387"/>
      <c r="TM85" s="387"/>
      <c r="TN85" s="387" t="n">
        <v>0.160322740674019</v>
      </c>
      <c r="TO85" s="0" t="s">
        <v>248</v>
      </c>
      <c r="TP85" s="386"/>
      <c r="TQ85" s="386"/>
    </row>
    <row r="86" customFormat="false" ht="15.75" hidden="false" customHeight="false" outlineLevel="0" collapsed="false">
      <c r="A86" s="0" t="s">
        <v>900</v>
      </c>
      <c r="B86" s="18" t="s">
        <v>1017</v>
      </c>
      <c r="C86" s="0" t="s">
        <v>1018</v>
      </c>
      <c r="D86" s="387" t="n">
        <v>0.0424123480916023</v>
      </c>
      <c r="E86" s="0" t="s">
        <v>102</v>
      </c>
      <c r="F86" s="387" t="n">
        <v>0.0462448708713055</v>
      </c>
      <c r="G86" s="0" t="s">
        <v>316</v>
      </c>
      <c r="H86" s="387" t="n">
        <v>0.0461067780852318</v>
      </c>
      <c r="I86" s="0" t="s">
        <v>317</v>
      </c>
      <c r="J86" s="0" t="s">
        <v>102</v>
      </c>
      <c r="K86" s="387" t="n">
        <v>0.606540262699127</v>
      </c>
      <c r="L86" s="387" t="n">
        <v>0.642699837684631</v>
      </c>
      <c r="M86" s="0" t="s">
        <v>102</v>
      </c>
      <c r="N86" s="387" t="n">
        <v>0.606540262699127</v>
      </c>
      <c r="O86" s="0" t="s">
        <v>102</v>
      </c>
      <c r="P86" s="387" t="n">
        <v>0.600096762180328</v>
      </c>
      <c r="Q86" s="0" t="s">
        <v>102</v>
      </c>
      <c r="R86" s="387" t="n">
        <v>0.583934009075165</v>
      </c>
      <c r="S86" s="0" t="s">
        <v>102</v>
      </c>
      <c r="U86" s="0" t="s">
        <v>316</v>
      </c>
      <c r="V86" s="387" t="n">
        <v>0.591110229492188</v>
      </c>
      <c r="W86" s="387" t="n">
        <v>0.623258054256439</v>
      </c>
      <c r="X86" s="0" t="s">
        <v>316</v>
      </c>
      <c r="Y86" s="387" t="n">
        <v>0.591110229492188</v>
      </c>
      <c r="Z86" s="0" t="s">
        <v>316</v>
      </c>
      <c r="AA86" s="387" t="n">
        <v>0.599409878253937</v>
      </c>
      <c r="AB86" s="0" t="s">
        <v>316</v>
      </c>
      <c r="AC86" s="387" t="n">
        <v>0.579670906066895</v>
      </c>
      <c r="AD86" s="0" t="s">
        <v>316</v>
      </c>
      <c r="AF86" s="0" t="s">
        <v>317</v>
      </c>
      <c r="AG86" s="387" t="n">
        <v>0.602251470088959</v>
      </c>
      <c r="AH86" s="387" t="n">
        <v>0.626291692256928</v>
      </c>
      <c r="AI86" s="0" t="s">
        <v>317</v>
      </c>
      <c r="AJ86" s="387" t="n">
        <v>0.602251470088959</v>
      </c>
      <c r="AK86" s="0" t="s">
        <v>317</v>
      </c>
      <c r="AL86" s="387" t="n">
        <v>0.597163140773773</v>
      </c>
      <c r="AM86" s="0" t="s">
        <v>317</v>
      </c>
      <c r="AN86" s="387" t="n">
        <v>0.594329357147217</v>
      </c>
      <c r="AO86" s="0" t="s">
        <v>317</v>
      </c>
      <c r="AP86" s="0"/>
      <c r="AQ86" s="0" t="s">
        <v>102</v>
      </c>
      <c r="AR86" s="387" t="n">
        <v>3.05953788757324</v>
      </c>
      <c r="AS86" s="0" t="s">
        <v>318</v>
      </c>
      <c r="AT86" s="387" t="n">
        <v>4.62407493591309</v>
      </c>
      <c r="AU86" s="0" t="s">
        <v>317</v>
      </c>
      <c r="AV86" s="387" t="n">
        <v>4.90579891204834</v>
      </c>
      <c r="AW86" s="0"/>
      <c r="AX86" s="387" t="n">
        <v>3.15467166900635</v>
      </c>
      <c r="AY86" s="0" t="s">
        <v>104</v>
      </c>
      <c r="AZ86" s="0"/>
      <c r="BA86" s="0" t="s">
        <v>102</v>
      </c>
      <c r="BB86" s="387" t="n">
        <v>0.00873267184942961</v>
      </c>
      <c r="BC86" s="387" t="n">
        <v>0.00631569651886821</v>
      </c>
      <c r="BD86" s="387" t="n">
        <v>0.00255302735604346</v>
      </c>
      <c r="BE86" s="387" t="n">
        <v>0.00262409029528499</v>
      </c>
      <c r="BF86" s="387" t="n">
        <v>0.00262408726848662</v>
      </c>
      <c r="BH86" s="0" t="s">
        <v>318</v>
      </c>
      <c r="BI86" s="387" t="n">
        <v>0.00873709470033646</v>
      </c>
      <c r="BJ86" s="387" t="n">
        <v>0.00601945864036679</v>
      </c>
      <c r="BK86" s="387" t="n">
        <v>0.00551960989832878</v>
      </c>
      <c r="BL86" s="387" t="n">
        <v>0.00569337932392955</v>
      </c>
      <c r="BM86" s="387" t="n">
        <v>0.0057845008559525</v>
      </c>
      <c r="BO86" s="0" t="s">
        <v>317</v>
      </c>
      <c r="BP86" s="387" t="n">
        <v>0.00710501335561276</v>
      </c>
      <c r="BQ86" s="387" t="n">
        <v>0.00545165175572038</v>
      </c>
      <c r="BR86" s="387" t="n">
        <v>0.00571697019040585</v>
      </c>
      <c r="BS86" s="387" t="n">
        <v>0.00582337379455566</v>
      </c>
      <c r="BT86" s="387" t="n">
        <v>0.00590115413069725</v>
      </c>
      <c r="BV86" s="387" t="n">
        <v>10.2511024475098</v>
      </c>
      <c r="BW86" s="387" t="n">
        <v>11.4930143356323</v>
      </c>
      <c r="BX86" s="387" t="n">
        <v>12.009129524231</v>
      </c>
      <c r="BY86" s="387" t="n">
        <v>12.4022054672241</v>
      </c>
      <c r="BZ86" s="387" t="n">
        <v>12.8208360671997</v>
      </c>
      <c r="CA86" s="0" t="s">
        <v>316</v>
      </c>
      <c r="CC86" s="387" t="n">
        <v>10.989748954773</v>
      </c>
      <c r="CD86" s="387" t="n">
        <v>11.8768882751465</v>
      </c>
      <c r="CE86" s="387" t="n">
        <v>12.2387275695801</v>
      </c>
      <c r="CF86" s="387" t="n">
        <v>12.6512689590454</v>
      </c>
      <c r="CG86" s="387" t="n">
        <v>13.0794582366943</v>
      </c>
      <c r="CH86" s="0" t="s">
        <v>317</v>
      </c>
      <c r="CK86" s="387" t="n">
        <v>12.6999998092651</v>
      </c>
      <c r="CL86" s="0" t="s">
        <v>887</v>
      </c>
      <c r="CO86" s="0" t="s">
        <v>102</v>
      </c>
      <c r="CP86" s="387" t="n">
        <v>0.00359702343121171</v>
      </c>
      <c r="CQ86" s="387" t="n">
        <v>0.0223076045513153</v>
      </c>
      <c r="CR86" s="387" t="n">
        <v>0.00891534890979528</v>
      </c>
      <c r="CS86" s="387" t="n">
        <v>-0.01433692779392</v>
      </c>
      <c r="CT86" s="387" t="n">
        <v>0.0527070835232735</v>
      </c>
      <c r="CV86" s="0" t="s">
        <v>318</v>
      </c>
      <c r="CW86" s="387" t="n">
        <v>0.0253367219120264</v>
      </c>
      <c r="CX86" s="387" t="n">
        <v>0.01770344004035</v>
      </c>
      <c r="CY86" s="387" t="n">
        <v>0.00709005445241928</v>
      </c>
      <c r="CZ86" s="387" t="n">
        <v>0.0153284976258874</v>
      </c>
      <c r="DA86" s="387" t="n">
        <v>0.0103944204747677</v>
      </c>
      <c r="DC86" s="0" t="s">
        <v>317</v>
      </c>
      <c r="DD86" s="387" t="n">
        <v>0.0159266572445631</v>
      </c>
      <c r="DE86" s="387" t="n">
        <v>0.0109208868816495</v>
      </c>
      <c r="DF86" s="387" t="n">
        <v>-0.00185717572458088</v>
      </c>
      <c r="DG86" s="387" t="n">
        <v>0.00632090121507645</v>
      </c>
      <c r="DH86" s="387" t="n">
        <v>0.0172241907566786</v>
      </c>
      <c r="DL86" s="387" t="n">
        <v>0.791289978027344</v>
      </c>
      <c r="DM86" s="0" t="s">
        <v>888</v>
      </c>
      <c r="DP86" s="387" t="n">
        <v>0.825780029296875</v>
      </c>
      <c r="DQ86" s="0" t="s">
        <v>888</v>
      </c>
      <c r="DT86" s="387" t="n">
        <v>0.756549987792969</v>
      </c>
      <c r="DU86" s="0" t="s">
        <v>888</v>
      </c>
      <c r="DW86" s="387" t="n">
        <v>-0.0401277504861355</v>
      </c>
      <c r="DX86" s="387" t="n">
        <v>-0.0213375929743052</v>
      </c>
      <c r="DY86" s="387" t="n">
        <v>0.0127440169453621</v>
      </c>
      <c r="DZ86" s="387" t="n">
        <v>0.0213128216564655</v>
      </c>
      <c r="EA86" s="387" t="n">
        <v>0.0221736412495375</v>
      </c>
      <c r="EB86" s="0" t="s">
        <v>104</v>
      </c>
      <c r="ED86" s="387" t="n">
        <v>-0.0401245094835758</v>
      </c>
      <c r="EE86" s="387" t="n">
        <v>-0.0228894911706448</v>
      </c>
      <c r="EF86" s="387" t="n">
        <v>0.0102800019085407</v>
      </c>
      <c r="EG86" s="387" t="n">
        <v>0.0163352265954018</v>
      </c>
      <c r="EH86" s="387" t="n">
        <v>0.0195749457925558</v>
      </c>
      <c r="EI86" s="0" t="s">
        <v>248</v>
      </c>
      <c r="EK86" s="387"/>
      <c r="EL86" s="0" t="s">
        <v>886</v>
      </c>
      <c r="EO86" s="387" t="n">
        <v>0.0805381983518601</v>
      </c>
      <c r="EP86" s="387" t="n">
        <v>0.0801639705896378</v>
      </c>
      <c r="EQ86" s="387" t="n">
        <v>0.0571450591087341</v>
      </c>
      <c r="ER86" s="387" t="n">
        <v>0.0409842059016228</v>
      </c>
      <c r="ES86" s="387" t="n">
        <v>0.0941382572054863</v>
      </c>
      <c r="ET86" s="0" t="s">
        <v>248</v>
      </c>
      <c r="FE86" s="387" t="n">
        <v>1396985</v>
      </c>
      <c r="FF86" s="387" t="n">
        <v>1388115</v>
      </c>
      <c r="FG86" s="387" t="n">
        <v>1379350</v>
      </c>
      <c r="FH86" s="387" t="n">
        <v>1370720</v>
      </c>
      <c r="FI86" s="387" t="n">
        <v>1362550</v>
      </c>
      <c r="FJ86" s="387" t="n">
        <v>1354775</v>
      </c>
      <c r="FK86" s="387" t="n">
        <v>1346810</v>
      </c>
      <c r="FL86" s="387" t="n">
        <v>1340680</v>
      </c>
      <c r="FM86" s="387" t="n">
        <v>1337090</v>
      </c>
      <c r="FN86" s="387" t="n">
        <v>1334515</v>
      </c>
      <c r="FO86" s="387" t="n">
        <v>1331475</v>
      </c>
      <c r="FP86" s="387" t="n">
        <v>1327439</v>
      </c>
      <c r="FQ86" s="387" t="n">
        <v>1322696</v>
      </c>
      <c r="FR86" s="387" t="n">
        <v>1317997</v>
      </c>
      <c r="FS86" s="387" t="n">
        <v>1314545</v>
      </c>
      <c r="FT86" s="387" t="n">
        <v>1315407</v>
      </c>
      <c r="FU86" s="387" t="n">
        <v>1315790</v>
      </c>
      <c r="FV86" s="387" t="n">
        <v>1317384</v>
      </c>
      <c r="FW86" s="387" t="n">
        <v>1321977</v>
      </c>
      <c r="FX86" s="387" t="n">
        <v>1326590</v>
      </c>
      <c r="FY86" s="387" t="n">
        <v>1325000</v>
      </c>
      <c r="FZ86" s="387" t="n">
        <v>1321000</v>
      </c>
      <c r="GA86" s="387" t="n">
        <v>1316000</v>
      </c>
      <c r="GB86" s="387" t="n">
        <v>1311000</v>
      </c>
      <c r="GC86" s="387" t="n">
        <v>1305000</v>
      </c>
      <c r="GD86" s="387" t="n">
        <v>1299000</v>
      </c>
      <c r="GE86" s="387" t="n">
        <v>1294000</v>
      </c>
      <c r="GF86" s="387" t="n">
        <v>1289000</v>
      </c>
      <c r="GG86" s="387" t="n">
        <v>1284000</v>
      </c>
      <c r="GH86" s="387" t="n">
        <v>1279000</v>
      </c>
      <c r="GI86" s="387" t="n">
        <v>1274000</v>
      </c>
      <c r="GJ86" s="387" t="n">
        <v>1268000</v>
      </c>
      <c r="GK86" s="387" t="n">
        <v>1262000</v>
      </c>
      <c r="GL86" s="387" t="n">
        <v>1255000</v>
      </c>
      <c r="GM86" s="387" t="n">
        <v>1248000</v>
      </c>
      <c r="GN86" s="387" t="n">
        <v>1242000</v>
      </c>
      <c r="GO86" s="387" t="n">
        <v>1235000</v>
      </c>
      <c r="GP86" s="387" t="n">
        <v>1229000</v>
      </c>
      <c r="GQ86" s="387" t="n">
        <v>1222000</v>
      </c>
      <c r="GR86" s="387" t="n">
        <v>1216000</v>
      </c>
      <c r="GS86" s="387" t="n">
        <v>1209000</v>
      </c>
      <c r="GT86" s="387" t="n">
        <v>1203000</v>
      </c>
      <c r="GU86" s="387" t="n">
        <v>1197000</v>
      </c>
      <c r="GV86" s="387" t="n">
        <v>1191000</v>
      </c>
      <c r="GW86" s="387" t="n">
        <v>1185000</v>
      </c>
      <c r="GX86" s="387" t="n">
        <v>1179000</v>
      </c>
      <c r="GY86" s="387" t="n">
        <v>1173000</v>
      </c>
      <c r="GZ86" s="387" t="n">
        <v>1167000</v>
      </c>
      <c r="HA86" s="387" t="n">
        <v>1162000</v>
      </c>
      <c r="HB86" s="387" t="n">
        <v>1156000</v>
      </c>
      <c r="HC86" s="387" t="n">
        <v>1150000</v>
      </c>
      <c r="HG86" s="387" t="n">
        <v>0.000291122269118205</v>
      </c>
      <c r="HH86" s="387" t="n">
        <v>0.00121070630848408</v>
      </c>
      <c r="HI86" s="387" t="n">
        <v>0.00348039134405553</v>
      </c>
      <c r="HJ86" s="387" t="n">
        <v>0.00348339672200382</v>
      </c>
      <c r="HK86" s="387" t="n">
        <v>-0.00119928061030805</v>
      </c>
      <c r="HL86" s="387" t="n">
        <v>-0.00302343396469951</v>
      </c>
      <c r="HM86" s="387" t="n">
        <v>-0.00379219255410135</v>
      </c>
      <c r="HN86" s="387" t="n">
        <v>-0.00380662805400789</v>
      </c>
      <c r="HO86" s="387" t="n">
        <v>-0.00458716414868832</v>
      </c>
      <c r="HP86" s="387" t="n">
        <v>-0.00460830330848694</v>
      </c>
      <c r="HQ86" s="387" t="n">
        <v>-0.00385654158890247</v>
      </c>
      <c r="HR86" s="387" t="n">
        <v>-0.00387147208675742</v>
      </c>
      <c r="HS86" s="387" t="n">
        <v>-0.00388651876710355</v>
      </c>
      <c r="HT86" s="387" t="n">
        <v>-0.00390168256126344</v>
      </c>
      <c r="HU86" s="387" t="n">
        <v>-0.00391696533188224</v>
      </c>
      <c r="HV86" s="387" t="n">
        <v>-0.00472070090472698</v>
      </c>
      <c r="HW86" s="387" t="n">
        <v>-0.00474309176206589</v>
      </c>
      <c r="HX86" s="387" t="n">
        <v>-0.00556219136342406</v>
      </c>
      <c r="HY86" s="387" t="n">
        <v>-0.00559330265969038</v>
      </c>
      <c r="HZ86" s="387" t="n">
        <v>-0.00481928652152419</v>
      </c>
      <c r="IA86" s="387" t="n">
        <v>-0.00565201323479414</v>
      </c>
      <c r="IB86" s="387" t="n">
        <v>-0.00487013952806592</v>
      </c>
      <c r="IC86" s="387" t="n">
        <v>-0.00571196991950274</v>
      </c>
      <c r="ID86" s="387" t="n">
        <v>-0.00492207705974579</v>
      </c>
      <c r="IE86" s="387" t="n">
        <v>-0.0057732118293643</v>
      </c>
      <c r="IF86" s="387" t="n">
        <v>-0.00497513450682163</v>
      </c>
      <c r="IG86" s="387" t="n">
        <v>-0.0050000105984509</v>
      </c>
      <c r="IH86" s="387" t="n">
        <v>-0.00502513628453016</v>
      </c>
      <c r="II86" s="387" t="n">
        <v>-0.00505051575601101</v>
      </c>
      <c r="IJ86" s="387" t="n">
        <v>-0.00507615320384502</v>
      </c>
      <c r="IK86" s="387" t="n">
        <v>-0.00510205188766122</v>
      </c>
      <c r="IL86" s="387" t="n">
        <v>-0.00512821646407247</v>
      </c>
      <c r="IM86" s="387" t="n">
        <v>-0.00429369509220123</v>
      </c>
      <c r="IN86" s="387" t="n">
        <v>-0.00517688831314445</v>
      </c>
      <c r="IO86" s="387" t="n">
        <v>-0.00520382774993777</v>
      </c>
      <c r="IP86" s="0" t="s">
        <v>889</v>
      </c>
      <c r="IU86" s="0" t="s">
        <v>889</v>
      </c>
      <c r="IV86" s="387" t="n">
        <v>0.467734332829024</v>
      </c>
      <c r="IW86" s="387" t="n">
        <v>0.468775327438441</v>
      </c>
      <c r="IX86" s="387" t="n">
        <v>0.470044846516077</v>
      </c>
      <c r="IY86" s="387" t="n">
        <v>0.471415731797934</v>
      </c>
      <c r="IZ86" s="387" t="n">
        <v>0.472693752267757</v>
      </c>
      <c r="JA86" s="387" t="n">
        <v>0.473756142865004</v>
      </c>
      <c r="JB86" s="387" t="n">
        <v>0.474562854478006</v>
      </c>
      <c r="JC86" s="387" t="n">
        <v>0.475151391363222</v>
      </c>
      <c r="JD86" s="387" t="n">
        <v>0.47559398003061</v>
      </c>
      <c r="JE86" s="387" t="n">
        <v>0.47600245745568</v>
      </c>
      <c r="JF86" s="387" t="n">
        <v>0.476450757474295</v>
      </c>
      <c r="JG86" s="387" t="n">
        <v>0.476958739559267</v>
      </c>
      <c r="JH86" s="387" t="n">
        <v>0.477502919745192</v>
      </c>
      <c r="JI86" s="387" t="n">
        <v>0.478071612414016</v>
      </c>
      <c r="JJ86" s="387" t="n">
        <v>0.478635503449199</v>
      </c>
      <c r="JK86" s="387" t="n">
        <v>0.479185693939112</v>
      </c>
      <c r="JL86" s="387" t="n">
        <v>0.479720697972502</v>
      </c>
      <c r="JM86" s="387" t="n">
        <v>0.48023899958358</v>
      </c>
      <c r="JN86" s="387" t="n">
        <v>0.480761777957417</v>
      </c>
      <c r="JO86" s="387" t="n">
        <v>0.481276143629476</v>
      </c>
      <c r="JP86" s="387" t="n">
        <v>0.481782825052848</v>
      </c>
      <c r="JQ86" s="387" t="n">
        <v>0.482289762064303</v>
      </c>
      <c r="JR86" s="387" t="n">
        <v>0.482787445178763</v>
      </c>
      <c r="JS86" s="387" t="n">
        <v>0.483282934066059</v>
      </c>
      <c r="JT86" s="387" t="n">
        <v>0.483780310366394</v>
      </c>
      <c r="JU86" s="387" t="n">
        <v>0.484276239294919</v>
      </c>
      <c r="JV86" s="387" t="n">
        <v>0.484771071302524</v>
      </c>
      <c r="JW86" s="387" t="n">
        <v>0.485270987641021</v>
      </c>
      <c r="JX86" s="387" t="n">
        <v>0.485765846192026</v>
      </c>
      <c r="JY86" s="387" t="n">
        <v>0.486257919271553</v>
      </c>
      <c r="JZ86" s="387" t="n">
        <v>0.486747636510446</v>
      </c>
      <c r="KA86" s="387" t="n">
        <v>0.487224876661561</v>
      </c>
      <c r="KB86" s="387" t="n">
        <v>0.487696344420785</v>
      </c>
      <c r="KC86" s="387" t="n">
        <v>0.488154172560113</v>
      </c>
      <c r="KD86" s="387" t="n">
        <v>0.488596456581358</v>
      </c>
      <c r="KE86" s="387" t="n">
        <v>0.489013408010276</v>
      </c>
      <c r="KH86" s="0" t="s">
        <v>889</v>
      </c>
      <c r="KI86" s="387" t="n">
        <v>0.650474727153778</v>
      </c>
      <c r="KJ86" s="387" t="n">
        <v>0.648111760616303</v>
      </c>
      <c r="KK86" s="387" t="n">
        <v>0.644649565219879</v>
      </c>
      <c r="KL86" s="387" t="n">
        <v>0.640165448188782</v>
      </c>
      <c r="KM86" s="387" t="n">
        <v>0.635449528694153</v>
      </c>
      <c r="KN86" s="387" t="n">
        <v>0.630943417549133</v>
      </c>
      <c r="KO86" s="387" t="n">
        <v>0.627554893493652</v>
      </c>
      <c r="KP86" s="387" t="n">
        <v>0.625379920005798</v>
      </c>
      <c r="KQ86" s="387" t="n">
        <v>0.623188376426697</v>
      </c>
      <c r="KR86" s="387" t="n">
        <v>0.622222244739533</v>
      </c>
      <c r="KS86" s="387" t="n">
        <v>0.621247112751007</v>
      </c>
      <c r="KT86" s="387" t="n">
        <v>0.619010806083679</v>
      </c>
      <c r="KU86" s="387" t="n">
        <v>0.617532968521118</v>
      </c>
      <c r="KV86" s="387" t="n">
        <v>0.616043627262116</v>
      </c>
      <c r="KW86" s="387" t="n">
        <v>0.614542603492737</v>
      </c>
      <c r="KX86" s="387" t="n">
        <v>0.614599704742432</v>
      </c>
      <c r="KY86" s="387" t="n">
        <v>0.61435329914093</v>
      </c>
      <c r="KZ86" s="387" t="n">
        <v>0.615689396858215</v>
      </c>
      <c r="LA86" s="387" t="n">
        <v>0.616733074188232</v>
      </c>
      <c r="LB86" s="387" t="n">
        <v>0.617788434028626</v>
      </c>
      <c r="LC86" s="387" t="n">
        <v>0.616747200489044</v>
      </c>
      <c r="LD86" s="387" t="n">
        <v>0.614574909210205</v>
      </c>
      <c r="LE86" s="387" t="n">
        <v>0.611879587173462</v>
      </c>
      <c r="LF86" s="387" t="n">
        <v>0.608837962150574</v>
      </c>
      <c r="LG86" s="387" t="n">
        <v>0.60526317358017</v>
      </c>
      <c r="LH86" s="387" t="n">
        <v>0.602150559425354</v>
      </c>
      <c r="LI86" s="387" t="n">
        <v>0.599335014820099</v>
      </c>
      <c r="LJ86" s="387" t="n">
        <v>0.59649121761322</v>
      </c>
      <c r="LK86" s="387" t="n">
        <v>0.5944584608078</v>
      </c>
      <c r="LL86" s="387" t="n">
        <v>0.591561198234558</v>
      </c>
      <c r="LM86" s="387" t="n">
        <v>0.588634431362152</v>
      </c>
      <c r="LN86" s="387" t="n">
        <v>0.584825217723846</v>
      </c>
      <c r="LO86" s="387" t="n">
        <v>0.581833779811859</v>
      </c>
      <c r="LP86" s="387" t="n">
        <v>0.577452659606934</v>
      </c>
      <c r="LQ86" s="387" t="n">
        <v>0.573529422283173</v>
      </c>
      <c r="LR86" s="387" t="n">
        <v>0.569565236568451</v>
      </c>
      <c r="LT86" s="0" t="s">
        <v>889</v>
      </c>
      <c r="LU86" s="387" t="n">
        <v>0.587697923183441</v>
      </c>
      <c r="LV86" s="387" t="n">
        <v>0.583577930927277</v>
      </c>
      <c r="LW86" s="387" t="n">
        <v>0.578937470912933</v>
      </c>
      <c r="LX86" s="387" t="n">
        <v>0.574345111846924</v>
      </c>
      <c r="LY86" s="387" t="n">
        <v>0.570237219333649</v>
      </c>
      <c r="LZ86" s="387" t="n">
        <v>0.566037714481354</v>
      </c>
      <c r="MA86" s="387" t="n">
        <v>0.563209712505341</v>
      </c>
      <c r="MB86" s="387" t="n">
        <v>0.560790300369263</v>
      </c>
      <c r="MC86" s="387" t="n">
        <v>0.557589650154114</v>
      </c>
      <c r="MD86" s="387" t="n">
        <v>0.556321859359741</v>
      </c>
      <c r="ME86" s="387" t="n">
        <v>0.556581974029541</v>
      </c>
      <c r="MF86" s="387" t="n">
        <v>0.555641412734985</v>
      </c>
      <c r="MG86" s="387" t="n">
        <v>0.557796716690064</v>
      </c>
      <c r="MH86" s="387" t="n">
        <v>0.559190034866333</v>
      </c>
      <c r="MI86" s="387" t="n">
        <v>0.559030473232269</v>
      </c>
      <c r="MJ86" s="387" t="n">
        <v>0.559654653072357</v>
      </c>
      <c r="MK86" s="387" t="n">
        <v>0.557570993900299</v>
      </c>
      <c r="ML86" s="387" t="n">
        <v>0.554675102233887</v>
      </c>
      <c r="MM86" s="387" t="n">
        <v>0.552191257476807</v>
      </c>
      <c r="MN86" s="387" t="n">
        <v>0.548878192901611</v>
      </c>
      <c r="MO86" s="387" t="n">
        <v>0.545893728733063</v>
      </c>
      <c r="MP86" s="387" t="n">
        <v>0.543319821357727</v>
      </c>
      <c r="MQ86" s="387" t="n">
        <v>0.541903972625732</v>
      </c>
      <c r="MR86" s="387" t="n">
        <v>0.540916502475739</v>
      </c>
      <c r="MS86" s="387" t="n">
        <v>0.538651287555695</v>
      </c>
      <c r="MT86" s="387" t="n">
        <v>0.53598016500473</v>
      </c>
      <c r="MU86" s="387" t="n">
        <v>0.533665835857391</v>
      </c>
      <c r="MV86" s="387" t="n">
        <v>0.530492901802063</v>
      </c>
      <c r="MW86" s="387" t="n">
        <v>0.528127610683441</v>
      </c>
      <c r="MX86" s="387" t="n">
        <v>0.523206770420075</v>
      </c>
      <c r="MY86" s="387" t="n">
        <v>0.518235802650452</v>
      </c>
      <c r="MZ86" s="387" t="n">
        <v>0.513213992118835</v>
      </c>
      <c r="NA86" s="387" t="n">
        <v>0.508140504360199</v>
      </c>
      <c r="NB86" s="387" t="n">
        <v>0.500860571861267</v>
      </c>
      <c r="NC86" s="387" t="n">
        <v>0.494809687137604</v>
      </c>
      <c r="ND86" s="387" t="n">
        <v>0.490434795618057</v>
      </c>
      <c r="NG86" s="0" t="s">
        <v>889</v>
      </c>
      <c r="NH86" s="387" t="n">
        <v>0.606220722198486</v>
      </c>
      <c r="NI86" s="387" t="n">
        <v>0.604618489742279</v>
      </c>
      <c r="NJ86" s="387" t="n">
        <v>0.601214230060577</v>
      </c>
      <c r="NK86" s="387" t="n">
        <v>0.595974802970886</v>
      </c>
      <c r="NL86" s="387" t="n">
        <v>0.589962244033814</v>
      </c>
      <c r="NM86" s="387" t="n">
        <v>0.584150969982147</v>
      </c>
      <c r="NN86" s="387" t="n">
        <v>0.579106748104096</v>
      </c>
      <c r="NO86" s="387" t="n">
        <v>0.573708236217499</v>
      </c>
      <c r="NP86" s="387" t="n">
        <v>0.569794058799744</v>
      </c>
      <c r="NQ86" s="387" t="n">
        <v>0.56704980134964</v>
      </c>
      <c r="NR86" s="387" t="n">
        <v>0.564280211925507</v>
      </c>
      <c r="NS86" s="387" t="n">
        <v>0.56105101108551</v>
      </c>
      <c r="NT86" s="387" t="n">
        <v>0.55857253074646</v>
      </c>
      <c r="NU86" s="387" t="n">
        <v>0.558411240577698</v>
      </c>
      <c r="NV86" s="387" t="n">
        <v>0.556684911251068</v>
      </c>
      <c r="NW86" s="387" t="n">
        <v>0.556514918804169</v>
      </c>
      <c r="NX86" s="387" t="n">
        <v>0.557570993900299</v>
      </c>
      <c r="NY86" s="387" t="n">
        <v>0.558637082576752</v>
      </c>
      <c r="NZ86" s="387" t="n">
        <v>0.560956180095673</v>
      </c>
      <c r="OA86" s="387" t="n">
        <v>0.5625</v>
      </c>
      <c r="OB86" s="387" t="n">
        <v>0.561996757984161</v>
      </c>
      <c r="OC86" s="387" t="n">
        <v>0.560323894023895</v>
      </c>
      <c r="OD86" s="387" t="n">
        <v>0.558177351951599</v>
      </c>
      <c r="OE86" s="387" t="n">
        <v>0.555646479129791</v>
      </c>
      <c r="OF86" s="387" t="n">
        <v>0.552631556987763</v>
      </c>
      <c r="OG86" s="387" t="n">
        <v>0.549214243888855</v>
      </c>
      <c r="OH86" s="387" t="n">
        <v>0.547797203063965</v>
      </c>
      <c r="OI86" s="387" t="n">
        <v>0.545530498027802</v>
      </c>
      <c r="OJ86" s="387" t="n">
        <v>0.54408061504364</v>
      </c>
      <c r="OK86" s="387" t="n">
        <v>0.542616009712219</v>
      </c>
      <c r="OL86" s="387" t="n">
        <v>0.539440214633942</v>
      </c>
      <c r="OM86" s="387" t="n">
        <v>0.537084400653839</v>
      </c>
      <c r="ON86" s="387" t="n">
        <v>0.534704387187958</v>
      </c>
      <c r="OO86" s="387" t="n">
        <v>0.530981063842773</v>
      </c>
      <c r="OP86" s="387" t="n">
        <v>0.526816606521606</v>
      </c>
      <c r="OQ86" s="387" t="n">
        <v>0.523478269577026</v>
      </c>
      <c r="OT86" s="387" t="n">
        <v>0.694649963378906</v>
      </c>
      <c r="OU86" s="387" t="n">
        <v>0.682050018310547</v>
      </c>
      <c r="OV86" s="387" t="n">
        <v>0.70693000793457</v>
      </c>
      <c r="OW86" s="387" t="n">
        <v>0.707129974365234</v>
      </c>
      <c r="OX86" s="387" t="n">
        <v>0.705910034179688</v>
      </c>
      <c r="OY86" s="387" t="n">
        <v>0.728410034179688</v>
      </c>
      <c r="OZ86" s="387" t="n">
        <v>0.73234001159668</v>
      </c>
      <c r="PA86" s="387" t="n">
        <v>0.743290023803711</v>
      </c>
      <c r="PB86" s="387" t="n">
        <v>0.741750030517578</v>
      </c>
      <c r="PC86" s="387" t="n">
        <v>0.739889984130859</v>
      </c>
      <c r="PD86" s="387" t="n">
        <v>0.748440017700195</v>
      </c>
      <c r="PE86" s="387" t="n">
        <v>0.749739990234375</v>
      </c>
      <c r="PF86" s="387" t="n">
        <v>0.752679977416992</v>
      </c>
      <c r="PG86" s="387" t="n">
        <v>0.753970031738281</v>
      </c>
      <c r="PH86" s="387" t="n">
        <v>0.768010025024414</v>
      </c>
      <c r="PI86" s="387" t="n">
        <v>0.776259994506836</v>
      </c>
      <c r="PJ86" s="387" t="n">
        <v>0.788850021362305</v>
      </c>
      <c r="PK86" s="387" t="n">
        <v>0.79120002746582</v>
      </c>
      <c r="PL86" s="387" t="n">
        <v>0.791289978027344</v>
      </c>
      <c r="PQ86" s="387" t="n">
        <v>0.00011368231207598</v>
      </c>
      <c r="PZ86" s="387" t="n">
        <v>0.304</v>
      </c>
      <c r="QA86" s="387" t="n">
        <v>2017</v>
      </c>
      <c r="QB86" s="0" t="s">
        <v>248</v>
      </c>
      <c r="QD86" s="387" t="n">
        <v>0.003</v>
      </c>
      <c r="QE86" s="387" t="n">
        <v>2017</v>
      </c>
      <c r="QF86" s="0" t="s">
        <v>248</v>
      </c>
      <c r="QH86" s="387" t="n">
        <v>0.005</v>
      </c>
      <c r="QI86" s="387" t="n">
        <v>2017</v>
      </c>
      <c r="QJ86" s="0" t="s">
        <v>248</v>
      </c>
      <c r="QL86" s="387" t="n">
        <v>0.01</v>
      </c>
      <c r="QM86" s="387" t="n">
        <v>2017</v>
      </c>
      <c r="QN86" s="0" t="s">
        <v>248</v>
      </c>
      <c r="QP86" s="387" t="n">
        <v>0.217</v>
      </c>
      <c r="QQ86" s="387" t="n">
        <v>2018</v>
      </c>
      <c r="QR86" s="0" t="s">
        <v>248</v>
      </c>
      <c r="QT86" s="0" t="s">
        <v>104</v>
      </c>
      <c r="QU86" s="387" t="n">
        <v>0.250613301992416</v>
      </c>
      <c r="QV86" s="387" t="n">
        <v>0.257886201143265</v>
      </c>
      <c r="QW86" s="387" t="n">
        <v>0.250095218420029</v>
      </c>
      <c r="QX86" s="387" t="n">
        <v>0.251441329717636</v>
      </c>
      <c r="QY86" s="387" t="n">
        <v>0.273627400398254</v>
      </c>
      <c r="RB86" s="387" t="n">
        <v>0.281071424484253</v>
      </c>
      <c r="RC86" s="387" t="n">
        <v>0.275375992059708</v>
      </c>
      <c r="RD86" s="387" t="n">
        <v>0.253316849470139</v>
      </c>
      <c r="RE86" s="387" t="n">
        <v>0.248475313186646</v>
      </c>
      <c r="RF86" s="387" t="n">
        <v>0.262128591537476</v>
      </c>
      <c r="RG86" s="0" t="s">
        <v>248</v>
      </c>
      <c r="RJ86" s="387" t="n">
        <v>0.0378448888659477</v>
      </c>
      <c r="RK86" s="387" t="n">
        <v>0.0265597589313984</v>
      </c>
      <c r="RL86" s="387" t="n">
        <v>0.0350086204707623</v>
      </c>
      <c r="RM86" s="387" t="n">
        <v>0.0356326662003994</v>
      </c>
      <c r="RN86" s="387" t="n">
        <v>0.0314985699951649</v>
      </c>
      <c r="RO86" s="0" t="s">
        <v>104</v>
      </c>
      <c r="RR86" s="387" t="n">
        <v>0.0386703312397003</v>
      </c>
      <c r="RS86" s="387" t="n">
        <v>0.0276545416563749</v>
      </c>
      <c r="RT86" s="387" t="n">
        <v>0.0366507917642593</v>
      </c>
      <c r="RU86" s="387" t="n">
        <v>0.0389166437089443</v>
      </c>
      <c r="RV86" s="387" t="n">
        <v>0.0487562939524651</v>
      </c>
      <c r="RW86" s="0" t="s">
        <v>248</v>
      </c>
      <c r="SA86" s="387" t="n">
        <v>0.0403615646064281</v>
      </c>
      <c r="SB86" s="387" t="n">
        <v>0.0285739079117775</v>
      </c>
      <c r="SC86" s="387" t="n">
        <v>0.0359508469700813</v>
      </c>
      <c r="SD86" s="387" t="n">
        <v>0.0345016568899155</v>
      </c>
      <c r="SE86" s="387" t="n">
        <v>0.0314811989665031</v>
      </c>
      <c r="SF86" s="0" t="s">
        <v>104</v>
      </c>
      <c r="SJ86" s="387" t="n">
        <v>0.0410137064754963</v>
      </c>
      <c r="SK86" s="387" t="n">
        <v>0.0294376239180565</v>
      </c>
      <c r="SL86" s="387" t="n">
        <v>0.0372464098036289</v>
      </c>
      <c r="SM86" s="387" t="n">
        <v>0.0370924174785614</v>
      </c>
      <c r="SN86" s="387" t="n">
        <v>0.0452728979289532</v>
      </c>
      <c r="SO86" s="0" t="s">
        <v>248</v>
      </c>
      <c r="SQ86" s="387" t="n">
        <v>23260</v>
      </c>
      <c r="SR86" s="0" t="s">
        <v>248</v>
      </c>
      <c r="ST86" s="387" t="n">
        <v>20457.60546875</v>
      </c>
      <c r="SU86" s="0" t="s">
        <v>104</v>
      </c>
      <c r="SW86" s="387" t="n">
        <v>20856.0184631849</v>
      </c>
      <c r="SX86" s="0" t="s">
        <v>248</v>
      </c>
      <c r="TA86" s="387" t="n">
        <v>0.210485532879829</v>
      </c>
      <c r="TB86" s="387" t="n">
        <v>0.236548617482185</v>
      </c>
      <c r="TC86" s="387" t="n">
        <v>0.262839257717133</v>
      </c>
      <c r="TD86" s="387" t="n">
        <v>0.272754162549973</v>
      </c>
      <c r="TE86" s="387" t="n">
        <v>0.295801043510437</v>
      </c>
      <c r="TF86" s="0" t="s">
        <v>104</v>
      </c>
      <c r="TJ86" s="387" t="n">
        <v>0.240946933627129</v>
      </c>
      <c r="TK86" s="387" t="n">
        <v>0.252486497163773</v>
      </c>
      <c r="TL86" s="387" t="n">
        <v>0.263596832752228</v>
      </c>
      <c r="TM86" s="387" t="n">
        <v>0.264810532331467</v>
      </c>
      <c r="TN86" s="387" t="n">
        <v>0.281703531742096</v>
      </c>
      <c r="TO86" s="0" t="s">
        <v>248</v>
      </c>
      <c r="TP86" s="386"/>
      <c r="TQ86" s="386"/>
    </row>
    <row r="87" customFormat="false" ht="15.75" hidden="false" customHeight="false" outlineLevel="0" collapsed="false">
      <c r="A87" s="0" t="s">
        <v>895</v>
      </c>
      <c r="B87" s="18" t="s">
        <v>1019</v>
      </c>
      <c r="C87" s="0" t="s">
        <v>1020</v>
      </c>
      <c r="D87" s="387" t="n">
        <v>0.0465924516320229</v>
      </c>
      <c r="E87" s="0" t="s">
        <v>102</v>
      </c>
      <c r="F87" s="387" t="n">
        <v>0.0527454167604446</v>
      </c>
      <c r="G87" s="0" t="s">
        <v>316</v>
      </c>
      <c r="H87" s="387" t="n">
        <v>0.0473068132996559</v>
      </c>
      <c r="I87" s="0" t="s">
        <v>317</v>
      </c>
      <c r="J87" s="0" t="s">
        <v>102</v>
      </c>
      <c r="K87" s="387" t="n">
        <v>0.629740238189697</v>
      </c>
      <c r="L87" s="387"/>
      <c r="M87" s="0" t="s">
        <v>885</v>
      </c>
      <c r="N87" s="387"/>
      <c r="O87" s="0" t="s">
        <v>885</v>
      </c>
      <c r="P87" s="387"/>
      <c r="Q87" s="0" t="s">
        <v>885</v>
      </c>
      <c r="R87" s="387" t="n">
        <v>0.629740238189697</v>
      </c>
      <c r="S87" s="0" t="s">
        <v>102</v>
      </c>
      <c r="U87" s="0" t="s">
        <v>316</v>
      </c>
      <c r="V87" s="387" t="n">
        <v>0.617044985294342</v>
      </c>
      <c r="W87" s="387"/>
      <c r="X87" s="0" t="s">
        <v>885</v>
      </c>
      <c r="Y87" s="387"/>
      <c r="Z87" s="0" t="s">
        <v>885</v>
      </c>
      <c r="AA87" s="387"/>
      <c r="AB87" s="0" t="s">
        <v>885</v>
      </c>
      <c r="AC87" s="387" t="n">
        <v>0.617044985294342</v>
      </c>
      <c r="AD87" s="0" t="s">
        <v>316</v>
      </c>
      <c r="AF87" s="0" t="s">
        <v>317</v>
      </c>
      <c r="AG87" s="387" t="n">
        <v>0.612078845500946</v>
      </c>
      <c r="AH87" s="387"/>
      <c r="AI87" s="0" t="s">
        <v>885</v>
      </c>
      <c r="AJ87" s="387"/>
      <c r="AK87" s="0" t="s">
        <v>885</v>
      </c>
      <c r="AL87" s="387"/>
      <c r="AM87" s="0" t="s">
        <v>885</v>
      </c>
      <c r="AN87" s="387" t="n">
        <v>0.612078845500946</v>
      </c>
      <c r="AO87" s="0" t="s">
        <v>317</v>
      </c>
      <c r="AP87" s="0"/>
      <c r="AQ87" s="0" t="s">
        <v>102</v>
      </c>
      <c r="AR87" s="387" t="n">
        <v>3.4556450843811</v>
      </c>
      <c r="AS87" s="0" t="s">
        <v>318</v>
      </c>
      <c r="AT87" s="387" t="n">
        <v>4.96065759658814</v>
      </c>
      <c r="AU87" s="0" t="s">
        <v>317</v>
      </c>
      <c r="AV87" s="387" t="n">
        <v>4.41187477111816</v>
      </c>
      <c r="AW87" s="0"/>
      <c r="AX87" s="387" t="n">
        <v>1.85903036594391</v>
      </c>
      <c r="AY87" s="0" t="s">
        <v>104</v>
      </c>
      <c r="AZ87" s="0"/>
      <c r="BA87" s="0" t="s">
        <v>102</v>
      </c>
      <c r="BB87" s="387" t="n">
        <v>0.00988074019551277</v>
      </c>
      <c r="BC87" s="387" t="n">
        <v>0.00907350797206163</v>
      </c>
      <c r="BD87" s="387" t="n">
        <v>0.00795980729162693</v>
      </c>
      <c r="BE87" s="387" t="n">
        <v>0.00747775007039309</v>
      </c>
      <c r="BF87" s="387" t="n">
        <v>0.00747774494811893</v>
      </c>
      <c r="BH87" s="0" t="s">
        <v>318</v>
      </c>
      <c r="BI87" s="387" t="n">
        <v>0.00325249531306326</v>
      </c>
      <c r="BJ87" s="387" t="n">
        <v>0.00671788351610303</v>
      </c>
      <c r="BK87" s="387" t="n">
        <v>0.0189021471887827</v>
      </c>
      <c r="BL87" s="387" t="n">
        <v>0.0226270314306021</v>
      </c>
      <c r="BM87" s="387" t="n">
        <v>0.0241937637329102</v>
      </c>
      <c r="BO87" s="0" t="s">
        <v>317</v>
      </c>
      <c r="BP87" s="387" t="n">
        <v>0.00815564673393965</v>
      </c>
      <c r="BQ87" s="387" t="n">
        <v>0.0153600098565221</v>
      </c>
      <c r="BR87" s="387" t="n">
        <v>0.0241090953350067</v>
      </c>
      <c r="BS87" s="387" t="n">
        <v>0.0254985578358173</v>
      </c>
      <c r="BT87" s="387" t="n">
        <v>0.0281112901866436</v>
      </c>
      <c r="BV87" s="387" t="n">
        <v>4.26499128341675</v>
      </c>
      <c r="BW87" s="387" t="n">
        <v>3.93317747116089</v>
      </c>
      <c r="BX87" s="387" t="n">
        <v>3.27457165718079</v>
      </c>
      <c r="BY87" s="387" t="n">
        <v>3.84088730812073</v>
      </c>
      <c r="BZ87" s="387" t="n">
        <v>4.90904998779297</v>
      </c>
      <c r="CA87" s="0" t="s">
        <v>316</v>
      </c>
      <c r="CC87" s="387" t="n">
        <v>4.08897972106934</v>
      </c>
      <c r="CD87" s="387" t="n">
        <v>3.56492376327515</v>
      </c>
      <c r="CE87" s="387" t="n">
        <v>3.48514127731323</v>
      </c>
      <c r="CF87" s="387" t="n">
        <v>4.44165468215942</v>
      </c>
      <c r="CG87" s="387" t="n">
        <v>5.70395994186401</v>
      </c>
      <c r="CH87" s="0" t="s">
        <v>317</v>
      </c>
      <c r="CK87" s="387" t="n">
        <v>6.5</v>
      </c>
      <c r="CL87" s="0" t="s">
        <v>887</v>
      </c>
      <c r="CO87" s="0" t="s">
        <v>102</v>
      </c>
      <c r="CP87" s="387" t="n">
        <v>0.00481684040278196</v>
      </c>
      <c r="CQ87" s="387" t="n">
        <v>0.00897964462637901</v>
      </c>
      <c r="CR87" s="387" t="n">
        <v>0.00953027326613665</v>
      </c>
      <c r="CS87" s="387" t="n">
        <v>0.0184149891138077</v>
      </c>
      <c r="CT87" s="387" t="n">
        <v>0.0101611912250519</v>
      </c>
      <c r="CV87" s="0" t="s">
        <v>318</v>
      </c>
      <c r="CW87" s="387" t="n">
        <v>0.00758652621880174</v>
      </c>
      <c r="CX87" s="387" t="n">
        <v>0.00905137322843075</v>
      </c>
      <c r="CY87" s="387" t="n">
        <v>0.00170664966572076</v>
      </c>
      <c r="CZ87" s="387" t="n">
        <v>-0.0118308160454035</v>
      </c>
      <c r="DA87" s="387" t="n">
        <v>-0.0167611669749022</v>
      </c>
      <c r="DC87" s="0" t="s">
        <v>317</v>
      </c>
      <c r="DD87" s="387" t="n">
        <v>0.0139040453359485</v>
      </c>
      <c r="DE87" s="387" t="n">
        <v>0.0108533417806029</v>
      </c>
      <c r="DF87" s="387" t="n">
        <v>-0.00962006393820047</v>
      </c>
      <c r="DG87" s="387" t="n">
        <v>-0.0143206873908639</v>
      </c>
      <c r="DH87" s="387" t="n">
        <v>-0.0143949706107378</v>
      </c>
      <c r="DL87" s="387" t="n">
        <v>0.547770004272461</v>
      </c>
      <c r="DM87" s="0" t="s">
        <v>888</v>
      </c>
      <c r="DP87" s="387" t="n">
        <v>0.58435001373291</v>
      </c>
      <c r="DQ87" s="0" t="s">
        <v>888</v>
      </c>
      <c r="DT87" s="387" t="n">
        <v>0.51257999420166</v>
      </c>
      <c r="DU87" s="0" t="s">
        <v>888</v>
      </c>
      <c r="DW87" s="387" t="n">
        <v>0.0109911793842912</v>
      </c>
      <c r="DX87" s="387" t="n">
        <v>0.0100591136142612</v>
      </c>
      <c r="DY87" s="387" t="n">
        <v>0.0447592251002789</v>
      </c>
      <c r="DZ87" s="387" t="n">
        <v>0.0644403547048569</v>
      </c>
      <c r="EA87" s="387" t="n">
        <v>0.0406054258346558</v>
      </c>
      <c r="EB87" s="0" t="s">
        <v>104</v>
      </c>
      <c r="ED87" s="387" t="n">
        <v>0.0112527571618557</v>
      </c>
      <c r="EE87" s="387" t="n">
        <v>0.0104001313447952</v>
      </c>
      <c r="EF87" s="387" t="n">
        <v>0.0452844798564911</v>
      </c>
      <c r="EG87" s="387" t="n">
        <v>0.0655888617038727</v>
      </c>
      <c r="EH87" s="387" t="n">
        <v>0.04375434294343</v>
      </c>
      <c r="EI87" s="0" t="s">
        <v>248</v>
      </c>
      <c r="EK87" s="387" t="n">
        <v>0.14117157459259</v>
      </c>
      <c r="EL87" s="0" t="s">
        <v>248</v>
      </c>
      <c r="EO87" s="387" t="n">
        <v>0.0167233198881149</v>
      </c>
      <c r="EP87" s="387" t="n">
        <v>0.0133777754381299</v>
      </c>
      <c r="EQ87" s="387" t="n">
        <v>0.0117065804079175</v>
      </c>
      <c r="ER87" s="387" t="n">
        <v>0.00739762745797634</v>
      </c>
      <c r="ES87" s="387" t="n">
        <v>0.0286186058074236</v>
      </c>
      <c r="ET87" s="0" t="s">
        <v>248</v>
      </c>
      <c r="FE87" s="387" t="n">
        <v>1005435</v>
      </c>
      <c r="FF87" s="387" t="n">
        <v>1013609</v>
      </c>
      <c r="FG87" s="387" t="n">
        <v>1019059</v>
      </c>
      <c r="FH87" s="387" t="n">
        <v>1022802</v>
      </c>
      <c r="FI87" s="387" t="n">
        <v>1026286</v>
      </c>
      <c r="FJ87" s="387" t="n">
        <v>1030579</v>
      </c>
      <c r="FK87" s="387" t="n">
        <v>1036092</v>
      </c>
      <c r="FL87" s="387" t="n">
        <v>1042652</v>
      </c>
      <c r="FM87" s="387" t="n">
        <v>1049945</v>
      </c>
      <c r="FN87" s="387" t="n">
        <v>1057467</v>
      </c>
      <c r="FO87" s="387" t="n">
        <v>1064837</v>
      </c>
      <c r="FP87" s="387" t="n">
        <v>1072032</v>
      </c>
      <c r="FQ87" s="387" t="n">
        <v>1079288</v>
      </c>
      <c r="FR87" s="387" t="n">
        <v>1086839</v>
      </c>
      <c r="FS87" s="387" t="n">
        <v>1095021</v>
      </c>
      <c r="FT87" s="387" t="n">
        <v>1104044</v>
      </c>
      <c r="FU87" s="387" t="n">
        <v>1113984</v>
      </c>
      <c r="FV87" s="387" t="n">
        <v>1124753</v>
      </c>
      <c r="FW87" s="387" t="n">
        <v>1136191</v>
      </c>
      <c r="FX87" s="387" t="n">
        <v>1148130</v>
      </c>
      <c r="FY87" s="387" t="n">
        <v>1160000</v>
      </c>
      <c r="FZ87" s="387" t="n">
        <v>1172000</v>
      </c>
      <c r="GA87" s="387" t="n">
        <v>1185000</v>
      </c>
      <c r="GB87" s="387" t="n">
        <v>1198000</v>
      </c>
      <c r="GC87" s="387" t="n">
        <v>1210000</v>
      </c>
      <c r="GD87" s="387" t="n">
        <v>1224000</v>
      </c>
      <c r="GE87" s="387" t="n">
        <v>1237000</v>
      </c>
      <c r="GF87" s="387" t="n">
        <v>1251000</v>
      </c>
      <c r="GG87" s="387" t="n">
        <v>1265000</v>
      </c>
      <c r="GH87" s="387" t="n">
        <v>1281000</v>
      </c>
      <c r="GI87" s="387" t="n">
        <v>1298000</v>
      </c>
      <c r="GJ87" s="387" t="n">
        <v>1317000</v>
      </c>
      <c r="GK87" s="387" t="n">
        <v>1337000</v>
      </c>
      <c r="GL87" s="387" t="n">
        <v>1358000</v>
      </c>
      <c r="GM87" s="387" t="n">
        <v>1380000</v>
      </c>
      <c r="GN87" s="387" t="n">
        <v>1401000</v>
      </c>
      <c r="GO87" s="387" t="n">
        <v>1423000</v>
      </c>
      <c r="GP87" s="387" t="n">
        <v>1444000</v>
      </c>
      <c r="GQ87" s="387" t="n">
        <v>1465000</v>
      </c>
      <c r="GR87" s="387" t="n">
        <v>1486000</v>
      </c>
      <c r="GS87" s="387" t="n">
        <v>1507000</v>
      </c>
      <c r="GT87" s="387" t="n">
        <v>1528000</v>
      </c>
      <c r="GU87" s="387" t="n">
        <v>1549000</v>
      </c>
      <c r="GV87" s="387" t="n">
        <v>1570000</v>
      </c>
      <c r="GW87" s="387" t="n">
        <v>1590000</v>
      </c>
      <c r="GX87" s="387" t="n">
        <v>1610000</v>
      </c>
      <c r="GY87" s="387" t="n">
        <v>1630000</v>
      </c>
      <c r="GZ87" s="387" t="n">
        <v>1649000</v>
      </c>
      <c r="HA87" s="387" t="n">
        <v>1668000</v>
      </c>
      <c r="HB87" s="387" t="n">
        <v>1686000</v>
      </c>
      <c r="HC87" s="387" t="n">
        <v>1704000</v>
      </c>
      <c r="HG87" s="387" t="n">
        <v>0.00896297674626112</v>
      </c>
      <c r="HH87" s="387" t="n">
        <v>0.00962067767977715</v>
      </c>
      <c r="HI87" s="387" t="n">
        <v>0.0101179843768477</v>
      </c>
      <c r="HJ87" s="387" t="n">
        <v>0.0104530919343233</v>
      </c>
      <c r="HK87" s="387" t="n">
        <v>0.0102854734286666</v>
      </c>
      <c r="HL87" s="387" t="n">
        <v>0.0102916862815619</v>
      </c>
      <c r="HM87" s="387" t="n">
        <v>0.0110310837626457</v>
      </c>
      <c r="HN87" s="387" t="n">
        <v>0.0109107252210379</v>
      </c>
      <c r="HO87" s="387" t="n">
        <v>0.00996685959398747</v>
      </c>
      <c r="HP87" s="387" t="n">
        <v>0.0115038240328431</v>
      </c>
      <c r="HQ87" s="387" t="n">
        <v>0.0105649093165994</v>
      </c>
      <c r="HR87" s="387" t="n">
        <v>0.0112541383132339</v>
      </c>
      <c r="HS87" s="387" t="n">
        <v>0.0111288903281093</v>
      </c>
      <c r="HT87" s="387" t="n">
        <v>0.0125689003616571</v>
      </c>
      <c r="HU87" s="387" t="n">
        <v>0.0131835956126452</v>
      </c>
      <c r="HV87" s="387" t="n">
        <v>0.0145318042486906</v>
      </c>
      <c r="HW87" s="387" t="n">
        <v>0.0150718754157424</v>
      </c>
      <c r="HX87" s="387" t="n">
        <v>0.0155847314745188</v>
      </c>
      <c r="HY87" s="387" t="n">
        <v>0.0160704702138901</v>
      </c>
      <c r="HZ87" s="387" t="n">
        <v>0.015102768316865</v>
      </c>
      <c r="IA87" s="387" t="n">
        <v>0.0155810518190265</v>
      </c>
      <c r="IB87" s="387" t="n">
        <v>0.0146497217938304</v>
      </c>
      <c r="IC87" s="387" t="n">
        <v>0.0144382016733289</v>
      </c>
      <c r="ID87" s="387" t="n">
        <v>0.0142327034845948</v>
      </c>
      <c r="IE87" s="387" t="n">
        <v>0.0140329729765654</v>
      </c>
      <c r="IF87" s="387" t="n">
        <v>0.0138387707993388</v>
      </c>
      <c r="IG87" s="387" t="n">
        <v>0.0136498706415296</v>
      </c>
      <c r="IH87" s="387" t="n">
        <v>0.0134660582989454</v>
      </c>
      <c r="II87" s="387" t="n">
        <v>0.0126583967357874</v>
      </c>
      <c r="IJ87" s="387" t="n">
        <v>0.0125001631677151</v>
      </c>
      <c r="IK87" s="387" t="n">
        <v>0.0123458355665207</v>
      </c>
      <c r="IL87" s="387" t="n">
        <v>0.0115890288725495</v>
      </c>
      <c r="IM87" s="387" t="n">
        <v>0.0114562604576349</v>
      </c>
      <c r="IN87" s="387" t="n">
        <v>0.0107335560023785</v>
      </c>
      <c r="IO87" s="387" t="n">
        <v>0.0106195686385036</v>
      </c>
      <c r="IP87" s="0" t="s">
        <v>889</v>
      </c>
      <c r="IU87" s="0" t="s">
        <v>889</v>
      </c>
      <c r="IV87" s="387" t="n">
        <v>0.482075798115645</v>
      </c>
      <c r="IW87" s="387" t="n">
        <v>0.484380526286497</v>
      </c>
      <c r="IX87" s="387" t="n">
        <v>0.486552371604754</v>
      </c>
      <c r="IY87" s="387" t="n">
        <v>0.488510693723521</v>
      </c>
      <c r="IZ87" s="387" t="n">
        <v>0.490178402676345</v>
      </c>
      <c r="JA87" s="387" t="n">
        <v>0.491513268813719</v>
      </c>
      <c r="JB87" s="387" t="n">
        <v>0.492463550298584</v>
      </c>
      <c r="JC87" s="387" t="n">
        <v>0.493047472993811</v>
      </c>
      <c r="JD87" s="387" t="n">
        <v>0.493371256404946</v>
      </c>
      <c r="JE87" s="387" t="n">
        <v>0.493566039793399</v>
      </c>
      <c r="JF87" s="387" t="n">
        <v>0.493754954277636</v>
      </c>
      <c r="JG87" s="387" t="n">
        <v>0.493962629574304</v>
      </c>
      <c r="JH87" s="387" t="n">
        <v>0.494157103055159</v>
      </c>
      <c r="JI87" s="387" t="n">
        <v>0.494284725175189</v>
      </c>
      <c r="JJ87" s="387" t="n">
        <v>0.494275256176821</v>
      </c>
      <c r="JK87" s="387" t="n">
        <v>0.49407360092215</v>
      </c>
      <c r="JL87" s="387" t="n">
        <v>0.493681769605807</v>
      </c>
      <c r="JM87" s="387" t="n">
        <v>0.493136656463287</v>
      </c>
      <c r="JN87" s="387" t="n">
        <v>0.492496771181711</v>
      </c>
      <c r="JO87" s="387" t="n">
        <v>0.491841417507505</v>
      </c>
      <c r="JP87" s="387" t="n">
        <v>0.491210681759962</v>
      </c>
      <c r="JQ87" s="387" t="n">
        <v>0.490624516818239</v>
      </c>
      <c r="JR87" s="387" t="n">
        <v>0.490077478691456</v>
      </c>
      <c r="JS87" s="387" t="n">
        <v>0.489550688476616</v>
      </c>
      <c r="JT87" s="387" t="n">
        <v>0.489035409364004</v>
      </c>
      <c r="JU87" s="387" t="n">
        <v>0.488507165441357</v>
      </c>
      <c r="JV87" s="387" t="n">
        <v>0.487979418151887</v>
      </c>
      <c r="JW87" s="387" t="n">
        <v>0.487453716374979</v>
      </c>
      <c r="JX87" s="387" t="n">
        <v>0.486930563262113</v>
      </c>
      <c r="JY87" s="387" t="n">
        <v>0.48641477299885</v>
      </c>
      <c r="JZ87" s="387" t="n">
        <v>0.48590145240071</v>
      </c>
      <c r="KA87" s="387" t="n">
        <v>0.485397495907102</v>
      </c>
      <c r="KB87" s="387" t="n">
        <v>0.484897056674169</v>
      </c>
      <c r="KC87" s="387" t="n">
        <v>0.484404258317119</v>
      </c>
      <c r="KD87" s="387" t="n">
        <v>0.483917777528712</v>
      </c>
      <c r="KE87" s="387" t="n">
        <v>0.48345133968698</v>
      </c>
      <c r="KH87" s="0" t="s">
        <v>889</v>
      </c>
      <c r="KI87" s="387" t="n">
        <v>0.569499969482422</v>
      </c>
      <c r="KJ87" s="387" t="n">
        <v>0.573659062385559</v>
      </c>
      <c r="KK87" s="387" t="n">
        <v>0.576476812362671</v>
      </c>
      <c r="KL87" s="387" t="n">
        <v>0.578729271888733</v>
      </c>
      <c r="KM87" s="387" t="n">
        <v>0.581537783145905</v>
      </c>
      <c r="KN87" s="387" t="n">
        <v>0.585344851016998</v>
      </c>
      <c r="KO87" s="387" t="n">
        <v>0.590443670749664</v>
      </c>
      <c r="KP87" s="387" t="n">
        <v>0.596624493598938</v>
      </c>
      <c r="KQ87" s="387" t="n">
        <v>0.602671146392822</v>
      </c>
      <c r="KR87" s="387" t="n">
        <v>0.609917342662811</v>
      </c>
      <c r="KS87" s="387" t="n">
        <v>0.615196049213409</v>
      </c>
      <c r="KT87" s="387" t="n">
        <v>0.621665298938751</v>
      </c>
      <c r="KU87" s="387" t="n">
        <v>0.626698613166809</v>
      </c>
      <c r="KV87" s="387" t="n">
        <v>0.631620526313782</v>
      </c>
      <c r="KW87" s="387" t="n">
        <v>0.635441064834595</v>
      </c>
      <c r="KX87" s="387" t="n">
        <v>0.640215694904327</v>
      </c>
      <c r="KY87" s="387" t="n">
        <v>0.644646942615509</v>
      </c>
      <c r="KZ87" s="387" t="n">
        <v>0.649962604045868</v>
      </c>
      <c r="LA87" s="387" t="n">
        <v>0.654639184474945</v>
      </c>
      <c r="LB87" s="387" t="n">
        <v>0.659420311450958</v>
      </c>
      <c r="LC87" s="387" t="n">
        <v>0.66309779882431</v>
      </c>
      <c r="LD87" s="387" t="n">
        <v>0.665495455265045</v>
      </c>
      <c r="LE87" s="387" t="n">
        <v>0.667590022087097</v>
      </c>
      <c r="LF87" s="387" t="n">
        <v>0.66962456703186</v>
      </c>
      <c r="LG87" s="387" t="n">
        <v>0.670928657054901</v>
      </c>
      <c r="LH87" s="387" t="n">
        <v>0.672196388244629</v>
      </c>
      <c r="LI87" s="387" t="n">
        <v>0.672774851322174</v>
      </c>
      <c r="LJ87" s="387" t="n">
        <v>0.673337638378143</v>
      </c>
      <c r="LK87" s="387" t="n">
        <v>0.673885345458984</v>
      </c>
      <c r="LL87" s="387" t="n">
        <v>0.674842774868012</v>
      </c>
      <c r="LM87" s="387" t="n">
        <v>0.675155282020569</v>
      </c>
      <c r="LN87" s="387" t="n">
        <v>0.674846649169922</v>
      </c>
      <c r="LO87" s="387" t="n">
        <v>0.674954533576965</v>
      </c>
      <c r="LP87" s="387" t="n">
        <v>0.675059974193573</v>
      </c>
      <c r="LQ87" s="387" t="n">
        <v>0.675563454627991</v>
      </c>
      <c r="LR87" s="387" t="n">
        <v>0.676643192768097</v>
      </c>
      <c r="LT87" s="0" t="s">
        <v>889</v>
      </c>
      <c r="LU87" s="387" t="n">
        <v>0.551790535449982</v>
      </c>
      <c r="LV87" s="387" t="n">
        <v>0.556143522262573</v>
      </c>
      <c r="LW87" s="387" t="n">
        <v>0.559123635292053</v>
      </c>
      <c r="LX87" s="387" t="n">
        <v>0.561512112617493</v>
      </c>
      <c r="LY87" s="387" t="n">
        <v>0.564450860023499</v>
      </c>
      <c r="LZ87" s="387" t="n">
        <v>0.568362057209015</v>
      </c>
      <c r="MA87" s="387" t="n">
        <v>0.573805451393127</v>
      </c>
      <c r="MB87" s="387" t="n">
        <v>0.580253183841705</v>
      </c>
      <c r="MC87" s="387" t="n">
        <v>0.58647745847702</v>
      </c>
      <c r="MD87" s="387" t="n">
        <v>0.593884289264679</v>
      </c>
      <c r="ME87" s="387" t="n">
        <v>0.599264681339264</v>
      </c>
      <c r="MF87" s="387" t="n">
        <v>0.605092942714691</v>
      </c>
      <c r="MG87" s="387" t="n">
        <v>0.61031174659729</v>
      </c>
      <c r="MH87" s="387" t="n">
        <v>0.614466428756714</v>
      </c>
      <c r="MI87" s="387" t="n">
        <v>0.618266999721527</v>
      </c>
      <c r="MJ87" s="387" t="n">
        <v>0.621725738048554</v>
      </c>
      <c r="MK87" s="387" t="n">
        <v>0.626423716545105</v>
      </c>
      <c r="ML87" s="387" t="n">
        <v>0.630516052246094</v>
      </c>
      <c r="MM87" s="387" t="n">
        <v>0.634020626544952</v>
      </c>
      <c r="MN87" s="387" t="n">
        <v>0.637681186199188</v>
      </c>
      <c r="MO87" s="387" t="n">
        <v>0.640256941318512</v>
      </c>
      <c r="MP87" s="387" t="n">
        <v>0.641602277755737</v>
      </c>
      <c r="MQ87" s="387" t="n">
        <v>0.643351793289185</v>
      </c>
      <c r="MR87" s="387" t="n">
        <v>0.64368599653244</v>
      </c>
      <c r="MS87" s="387" t="n">
        <v>0.644010782241821</v>
      </c>
      <c r="MT87" s="387" t="n">
        <v>0.643662929534912</v>
      </c>
      <c r="MU87" s="387" t="n">
        <v>0.643324613571167</v>
      </c>
      <c r="MV87" s="387" t="n">
        <v>0.642349898815155</v>
      </c>
      <c r="MW87" s="387" t="n">
        <v>0.641401290893555</v>
      </c>
      <c r="MX87" s="387" t="n">
        <v>0.640880525112152</v>
      </c>
      <c r="MY87" s="387" t="n">
        <v>0.640993773937225</v>
      </c>
      <c r="MZ87" s="387" t="n">
        <v>0.639877319335938</v>
      </c>
      <c r="NA87" s="387" t="n">
        <v>0.639781713485718</v>
      </c>
      <c r="NB87" s="387" t="n">
        <v>0.640287756919861</v>
      </c>
      <c r="NC87" s="387" t="n">
        <v>0.641162514686585</v>
      </c>
      <c r="ND87" s="387" t="n">
        <v>0.641431927680969</v>
      </c>
      <c r="NG87" s="0" t="s">
        <v>889</v>
      </c>
      <c r="NH87" s="387" t="n">
        <v>0.453108757734299</v>
      </c>
      <c r="NI87" s="387" t="n">
        <v>0.459196895360947</v>
      </c>
      <c r="NJ87" s="387" t="n">
        <v>0.463848501443863</v>
      </c>
      <c r="NK87" s="387" t="n">
        <v>0.467439025640488</v>
      </c>
      <c r="NL87" s="387" t="n">
        <v>0.470696687698364</v>
      </c>
      <c r="NM87" s="387" t="n">
        <v>0.474137932062149</v>
      </c>
      <c r="NN87" s="387" t="n">
        <v>0.478668928146362</v>
      </c>
      <c r="NO87" s="387" t="n">
        <v>0.484388172626495</v>
      </c>
      <c r="NP87" s="387" t="n">
        <v>0.489148586988449</v>
      </c>
      <c r="NQ87" s="387" t="n">
        <v>0.494214862585068</v>
      </c>
      <c r="NR87" s="387" t="n">
        <v>0.499182999134064</v>
      </c>
      <c r="NS87" s="387" t="n">
        <v>0.506871461868286</v>
      </c>
      <c r="NT87" s="387" t="n">
        <v>0.513988792896271</v>
      </c>
      <c r="NU87" s="387" t="n">
        <v>0.520948588848114</v>
      </c>
      <c r="NV87" s="387" t="n">
        <v>0.52771270275116</v>
      </c>
      <c r="NW87" s="387" t="n">
        <v>0.533898293972015</v>
      </c>
      <c r="NX87" s="387" t="n">
        <v>0.539104044437408</v>
      </c>
      <c r="NY87" s="387" t="n">
        <v>0.54450261592865</v>
      </c>
      <c r="NZ87" s="387" t="n">
        <v>0.550073623657227</v>
      </c>
      <c r="OA87" s="387" t="n">
        <v>0.555797100067139</v>
      </c>
      <c r="OB87" s="387" t="n">
        <v>0.561027824878693</v>
      </c>
      <c r="OC87" s="387" t="n">
        <v>0.565003514289856</v>
      </c>
      <c r="OD87" s="387" t="n">
        <v>0.569252073764801</v>
      </c>
      <c r="OE87" s="387" t="n">
        <v>0.57337886095047</v>
      </c>
      <c r="OF87" s="387" t="n">
        <v>0.577388942241669</v>
      </c>
      <c r="OG87" s="387" t="n">
        <v>0.580623745918274</v>
      </c>
      <c r="OH87" s="387" t="n">
        <v>0.582460761070252</v>
      </c>
      <c r="OI87" s="387" t="n">
        <v>0.584247887134552</v>
      </c>
      <c r="OJ87" s="387" t="n">
        <v>0.585350334644318</v>
      </c>
      <c r="OK87" s="387" t="n">
        <v>0.587421357631683</v>
      </c>
      <c r="OL87" s="387" t="n">
        <v>0.588819861412048</v>
      </c>
      <c r="OM87" s="387" t="n">
        <v>0.588343560695648</v>
      </c>
      <c r="ON87" s="387" t="n">
        <v>0.588841736316681</v>
      </c>
      <c r="OO87" s="387" t="n">
        <v>0.589328527450562</v>
      </c>
      <c r="OP87" s="387" t="n">
        <v>0.590154230594635</v>
      </c>
      <c r="OQ87" s="387" t="n">
        <v>0.591549277305603</v>
      </c>
      <c r="OT87" s="387" t="n">
        <v>0.522820014953613</v>
      </c>
      <c r="OU87" s="387" t="n">
        <v>0.524080009460449</v>
      </c>
      <c r="OV87" s="387" t="n">
        <v>0.525429992675781</v>
      </c>
      <c r="OW87" s="387" t="n">
        <v>0.526139984130859</v>
      </c>
      <c r="OX87" s="387" t="n">
        <v>0.525460014343262</v>
      </c>
      <c r="OY87" s="387" t="n">
        <v>0.526319999694824</v>
      </c>
      <c r="OZ87" s="387" t="n">
        <v>0.52693000793457</v>
      </c>
      <c r="PA87" s="387" t="n">
        <v>0.527690010070801</v>
      </c>
      <c r="PB87" s="387" t="n">
        <v>0.52818000793457</v>
      </c>
      <c r="PC87" s="387" t="n">
        <v>0.528289985656738</v>
      </c>
      <c r="PD87" s="387" t="n">
        <v>0.52976001739502</v>
      </c>
      <c r="PE87" s="387" t="n">
        <v>0.531069984436035</v>
      </c>
      <c r="PF87" s="387" t="n">
        <v>0.532109985351563</v>
      </c>
      <c r="PG87" s="387" t="n">
        <v>0.533819999694824</v>
      </c>
      <c r="PH87" s="387" t="n">
        <v>0.53560001373291</v>
      </c>
      <c r="PI87" s="387" t="n">
        <v>0.538610000610352</v>
      </c>
      <c r="PJ87" s="387" t="n">
        <v>0.54201000213623</v>
      </c>
      <c r="PK87" s="387" t="n">
        <v>0.545289993286133</v>
      </c>
      <c r="PL87" s="387" t="n">
        <v>0.547770004272461</v>
      </c>
      <c r="PQ87" s="387" t="n">
        <v>0.00453774770721793</v>
      </c>
      <c r="PZ87" s="387" t="n">
        <v>0.546</v>
      </c>
      <c r="QA87" s="387" t="n">
        <v>2016</v>
      </c>
      <c r="QB87" s="0" t="s">
        <v>248</v>
      </c>
      <c r="QD87" s="387" t="n">
        <v>0.292</v>
      </c>
      <c r="QE87" s="387" t="n">
        <v>2016</v>
      </c>
      <c r="QF87" s="0" t="s">
        <v>248</v>
      </c>
      <c r="QH87" s="387" t="n">
        <v>0.521</v>
      </c>
      <c r="QI87" s="387" t="n">
        <v>2016</v>
      </c>
      <c r="QJ87" s="0" t="s">
        <v>248</v>
      </c>
      <c r="QL87" s="387" t="n">
        <v>0.72</v>
      </c>
      <c r="QM87" s="387" t="n">
        <v>2016</v>
      </c>
      <c r="QN87" s="0" t="s">
        <v>248</v>
      </c>
      <c r="QP87" s="387" t="n">
        <v>0.589</v>
      </c>
      <c r="QQ87" s="387" t="n">
        <v>2017</v>
      </c>
      <c r="QR87" s="0" t="s">
        <v>248</v>
      </c>
      <c r="QT87" s="0" t="s">
        <v>104</v>
      </c>
      <c r="QU87" s="387" t="n">
        <v>0.159249559044838</v>
      </c>
      <c r="QV87" s="387" t="n">
        <v>0.144275292754173</v>
      </c>
      <c r="QW87" s="387" t="n">
        <v>0.139338672161102</v>
      </c>
      <c r="QX87" s="387" t="n">
        <v>0.150491997599602</v>
      </c>
      <c r="QY87" s="387" t="n">
        <v>0.171151325106621</v>
      </c>
      <c r="RB87" s="387" t="n">
        <v>0.158613070845604</v>
      </c>
      <c r="RC87" s="387" t="n">
        <v>0.139930784702301</v>
      </c>
      <c r="RD87" s="387" t="n">
        <v>0.128933876752853</v>
      </c>
      <c r="RE87" s="387" t="n">
        <v>0.129815995693207</v>
      </c>
      <c r="RF87" s="387" t="n">
        <v>0.134716585278511</v>
      </c>
      <c r="RG87" s="0" t="s">
        <v>248</v>
      </c>
      <c r="RJ87" s="387" t="n">
        <v>0.0289286263287067</v>
      </c>
      <c r="RK87" s="387" t="n">
        <v>0.0289453584700823</v>
      </c>
      <c r="RL87" s="387" t="n">
        <v>0.025061747059226</v>
      </c>
      <c r="RM87" s="387" t="n">
        <v>0.0183324478566647</v>
      </c>
      <c r="RN87" s="387" t="n">
        <v>0.0129162184894085</v>
      </c>
      <c r="RO87" s="0" t="s">
        <v>104</v>
      </c>
      <c r="RR87" s="387" t="n">
        <v>0.0292714387178421</v>
      </c>
      <c r="RS87" s="387" t="n">
        <v>0.0293968468904495</v>
      </c>
      <c r="RT87" s="387" t="n">
        <v>0.0257389694452286</v>
      </c>
      <c r="RU87" s="387" t="n">
        <v>0.0196869056671858</v>
      </c>
      <c r="RV87" s="387" t="n">
        <v>0.0221911408007145</v>
      </c>
      <c r="RW87" s="0" t="s">
        <v>248</v>
      </c>
      <c r="SA87" s="387" t="n">
        <v>0.0234142076224089</v>
      </c>
      <c r="SB87" s="387" t="n">
        <v>0.024694137275219</v>
      </c>
      <c r="SC87" s="387" t="n">
        <v>0.0257053356617689</v>
      </c>
      <c r="SD87" s="387" t="n">
        <v>0.00670108245685697</v>
      </c>
      <c r="SE87" s="387" t="n">
        <v>0.001610949751921</v>
      </c>
      <c r="SF87" s="0" t="s">
        <v>104</v>
      </c>
      <c r="SJ87" s="387" t="n">
        <v>0.0220692418515682</v>
      </c>
      <c r="SK87" s="387" t="n">
        <v>0.0219176430255175</v>
      </c>
      <c r="SL87" s="387" t="n">
        <v>0.0175131596624851</v>
      </c>
      <c r="SM87" s="387" t="n">
        <v>0.010214707814157</v>
      </c>
      <c r="SN87" s="387" t="n">
        <v>0.0117380488663912</v>
      </c>
      <c r="SO87" s="0" t="s">
        <v>248</v>
      </c>
      <c r="SQ87" s="387" t="n">
        <v>3670</v>
      </c>
      <c r="SR87" s="0" t="s">
        <v>248</v>
      </c>
      <c r="ST87" s="387" t="n">
        <v>3721.44482421875</v>
      </c>
      <c r="SU87" s="0" t="s">
        <v>104</v>
      </c>
      <c r="SW87" s="387" t="n">
        <v>4818.19216532272</v>
      </c>
      <c r="SX87" s="0" t="s">
        <v>248</v>
      </c>
      <c r="TA87" s="387" t="n">
        <v>0.170240744948387</v>
      </c>
      <c r="TB87" s="387" t="n">
        <v>0.154334396123886</v>
      </c>
      <c r="TC87" s="387" t="n">
        <v>0.184097900986671</v>
      </c>
      <c r="TD87" s="387" t="n">
        <v>0.214932352304459</v>
      </c>
      <c r="TE87" s="387" t="n">
        <v>0.211756750941277</v>
      </c>
      <c r="TF87" s="0" t="s">
        <v>104</v>
      </c>
      <c r="TJ87" s="387" t="n">
        <v>0.16986583173275</v>
      </c>
      <c r="TK87" s="387" t="n">
        <v>0.150330916047096</v>
      </c>
      <c r="TL87" s="387" t="n">
        <v>0.174218356609344</v>
      </c>
      <c r="TM87" s="387" t="n">
        <v>0.195404857397079</v>
      </c>
      <c r="TN87" s="387" t="n">
        <v>0.178470924496651</v>
      </c>
      <c r="TO87" s="0" t="s">
        <v>248</v>
      </c>
      <c r="TP87" s="386"/>
      <c r="TQ87" s="386"/>
    </row>
    <row r="88" customFormat="false" ht="15.75" hidden="false" customHeight="false" outlineLevel="0" collapsed="false">
      <c r="A88" s="0" t="s">
        <v>881</v>
      </c>
      <c r="B88" s="18" t="s">
        <v>1021</v>
      </c>
      <c r="C88" s="0" t="s">
        <v>1022</v>
      </c>
      <c r="D88" s="387" t="n">
        <v>0.0330340601503849</v>
      </c>
      <c r="E88" s="0" t="s">
        <v>102</v>
      </c>
      <c r="F88" s="387" t="n">
        <v>0.0582154951989651</v>
      </c>
      <c r="G88" s="0" t="s">
        <v>316</v>
      </c>
      <c r="H88" s="387" t="n">
        <v>0.0546589531004429</v>
      </c>
      <c r="I88" s="0" t="s">
        <v>317</v>
      </c>
      <c r="J88" s="0" t="s">
        <v>893</v>
      </c>
      <c r="K88" s="387" t="n">
        <v>0.508000016212463</v>
      </c>
      <c r="L88" s="387"/>
      <c r="M88" s="0" t="s">
        <v>885</v>
      </c>
      <c r="N88" s="387"/>
      <c r="O88" s="0" t="s">
        <v>885</v>
      </c>
      <c r="P88" s="387"/>
      <c r="Q88" s="0" t="s">
        <v>885</v>
      </c>
      <c r="R88" s="387"/>
      <c r="S88" s="0" t="s">
        <v>885</v>
      </c>
      <c r="U88" s="0" t="s">
        <v>884</v>
      </c>
      <c r="V88" s="387" t="n">
        <v>0.531377196311951</v>
      </c>
      <c r="W88" s="387"/>
      <c r="X88" s="0" t="s">
        <v>885</v>
      </c>
      <c r="Y88" s="387"/>
      <c r="Z88" s="0" t="s">
        <v>885</v>
      </c>
      <c r="AA88" s="387"/>
      <c r="AB88" s="0" t="s">
        <v>885</v>
      </c>
      <c r="AC88" s="387"/>
      <c r="AD88" s="0" t="s">
        <v>885</v>
      </c>
      <c r="AF88" s="0" t="s">
        <v>884</v>
      </c>
      <c r="AG88" s="387" t="n">
        <v>0.513873279094696</v>
      </c>
      <c r="AH88" s="387"/>
      <c r="AI88" s="0" t="s">
        <v>885</v>
      </c>
      <c r="AJ88" s="387"/>
      <c r="AK88" s="0" t="s">
        <v>885</v>
      </c>
      <c r="AL88" s="387"/>
      <c r="AM88" s="0" t="s">
        <v>885</v>
      </c>
      <c r="AN88" s="387"/>
      <c r="AO88" s="0" t="s">
        <v>885</v>
      </c>
      <c r="AP88" s="0"/>
      <c r="AQ88" s="0" t="s">
        <v>102</v>
      </c>
      <c r="AR88" s="387" t="n">
        <v>1.92802536487579</v>
      </c>
      <c r="AS88" s="0" t="s">
        <v>318</v>
      </c>
      <c r="AT88" s="387" t="n">
        <v>2.70756220817566</v>
      </c>
      <c r="AU88" s="0" t="s">
        <v>317</v>
      </c>
      <c r="AV88" s="387" t="n">
        <v>3.32578110694885</v>
      </c>
      <c r="AW88" s="0"/>
      <c r="AX88" s="387" t="n">
        <v>2.28483700752258</v>
      </c>
      <c r="AY88" s="0" t="s">
        <v>104</v>
      </c>
      <c r="AZ88" s="0"/>
      <c r="BA88" s="0" t="s">
        <v>884</v>
      </c>
      <c r="BB88" s="387" t="n">
        <v>0.00917862355709076</v>
      </c>
      <c r="BC88" s="387" t="n">
        <v>0.00944861955940723</v>
      </c>
      <c r="BD88" s="387" t="n">
        <v>0.0103291738778353</v>
      </c>
      <c r="BE88" s="387" t="n">
        <v>0.00943403411656618</v>
      </c>
      <c r="BF88" s="387" t="n">
        <v>0.00943401455879211</v>
      </c>
      <c r="BH88" s="0" t="s">
        <v>318</v>
      </c>
      <c r="BI88" s="387" t="n">
        <v>0.00960854440927506</v>
      </c>
      <c r="BJ88" s="387" t="n">
        <v>0.0094100059941411</v>
      </c>
      <c r="BK88" s="387" t="n">
        <v>0.0101161459460855</v>
      </c>
      <c r="BL88" s="387" t="n">
        <v>0.0127861825749278</v>
      </c>
      <c r="BM88" s="387" t="n">
        <v>0.014121176674962</v>
      </c>
      <c r="BO88" s="0" t="s">
        <v>317</v>
      </c>
      <c r="BP88" s="387" t="n">
        <v>0.0101960971951485</v>
      </c>
      <c r="BQ88" s="387" t="n">
        <v>0.0105611477047205</v>
      </c>
      <c r="BR88" s="387" t="n">
        <v>0.0121186636388302</v>
      </c>
      <c r="BS88" s="387" t="n">
        <v>0.0141211822628975</v>
      </c>
      <c r="BT88" s="387" t="n">
        <v>0.0141211710870266</v>
      </c>
      <c r="BV88" s="387" t="n">
        <v>0.838526964187622</v>
      </c>
      <c r="BW88" s="387" t="n">
        <v>1.2192794084549</v>
      </c>
      <c r="BX88" s="387" t="n">
        <v>1.51770198345184</v>
      </c>
      <c r="BY88" s="387" t="n">
        <v>1.79554200172424</v>
      </c>
      <c r="BZ88" s="387" t="n">
        <v>2.27263808250427</v>
      </c>
      <c r="CA88" s="0" t="s">
        <v>316</v>
      </c>
      <c r="CC88" s="387" t="n">
        <v>1.06697845458984</v>
      </c>
      <c r="CD88" s="387" t="n">
        <v>1.40656590461731</v>
      </c>
      <c r="CE88" s="387" t="n">
        <v>1.68440592288971</v>
      </c>
      <c r="CF88" s="387" t="n">
        <v>2.06187391281128</v>
      </c>
      <c r="CG88" s="387" t="n">
        <v>2.58878397941589</v>
      </c>
      <c r="CH88" s="0" t="s">
        <v>317</v>
      </c>
      <c r="CK88" s="387" t="n">
        <v>2.70000004768372</v>
      </c>
      <c r="CL88" s="0" t="s">
        <v>887</v>
      </c>
      <c r="CO88" s="0" t="s">
        <v>884</v>
      </c>
      <c r="CP88" s="387" t="n">
        <v>0.0017731204861775</v>
      </c>
      <c r="CQ88" s="387" t="n">
        <v>0.00780738005414605</v>
      </c>
      <c r="CR88" s="387" t="n">
        <v>0.0104996981099248</v>
      </c>
      <c r="CS88" s="387" t="n">
        <v>0.0167827811092138</v>
      </c>
      <c r="CT88" s="387" t="n">
        <v>0.0106161758303642</v>
      </c>
      <c r="CV88" s="0" t="s">
        <v>884</v>
      </c>
      <c r="CW88" s="387" t="n">
        <v>0.00796249974519014</v>
      </c>
      <c r="CX88" s="387" t="n">
        <v>0.00966666638851166</v>
      </c>
      <c r="CY88" s="387" t="n">
        <v>0.0108950007706881</v>
      </c>
      <c r="CZ88" s="387" t="n">
        <v>0.00325000029988587</v>
      </c>
      <c r="DA88" s="387" t="n">
        <v>0.00249999994412065</v>
      </c>
      <c r="DC88" s="0" t="s">
        <v>884</v>
      </c>
      <c r="DD88" s="387" t="n">
        <v>0.000965044135227799</v>
      </c>
      <c r="DE88" s="387" t="n">
        <v>-0.00331708649173379</v>
      </c>
      <c r="DF88" s="387" t="n">
        <v>0.000983164529316127</v>
      </c>
      <c r="DG88" s="387" t="n">
        <v>-0.00744846416637301</v>
      </c>
      <c r="DH88" s="387" t="n">
        <v>-0.00521686719730496</v>
      </c>
      <c r="DL88" s="387" t="n">
        <v>0.816060028076172</v>
      </c>
      <c r="DM88" s="0" t="s">
        <v>888</v>
      </c>
      <c r="DP88" s="387" t="n">
        <v>0.870770034790039</v>
      </c>
      <c r="DQ88" s="0" t="s">
        <v>888</v>
      </c>
      <c r="DT88" s="387" t="n">
        <v>0.761719970703125</v>
      </c>
      <c r="DU88" s="0" t="s">
        <v>888</v>
      </c>
      <c r="DW88" s="387" t="n">
        <v>-0.0658953785896301</v>
      </c>
      <c r="DX88" s="387" t="n">
        <v>-0.0782765448093414</v>
      </c>
      <c r="DY88" s="387" t="n">
        <v>-0.0741937607526779</v>
      </c>
      <c r="DZ88" s="387" t="n">
        <v>-0.0817849487066269</v>
      </c>
      <c r="EA88" s="387" t="n">
        <v>-0.0509040951728821</v>
      </c>
      <c r="EB88" s="0" t="s">
        <v>104</v>
      </c>
      <c r="ED88" s="387" t="n">
        <v>-0.0634721741080284</v>
      </c>
      <c r="EE88" s="387" t="n">
        <v>-0.0759359523653984</v>
      </c>
      <c r="EF88" s="387" t="n">
        <v>-0.0715054050087929</v>
      </c>
      <c r="EG88" s="387" t="n">
        <v>-0.0876943171024323</v>
      </c>
      <c r="EH88" s="387"/>
      <c r="EI88" s="0" t="s">
        <v>248</v>
      </c>
      <c r="EK88" s="387" t="n">
        <v>0.294933348894119</v>
      </c>
      <c r="EL88" s="0" t="s">
        <v>248</v>
      </c>
      <c r="EO88" s="387" t="n">
        <v>0.0293556768447161</v>
      </c>
      <c r="EP88" s="387" t="n">
        <v>0.0258749853819609</v>
      </c>
      <c r="EQ88" s="387" t="n">
        <v>0.0308962445706129</v>
      </c>
      <c r="ER88" s="387" t="n">
        <v>0.0423331595957279</v>
      </c>
      <c r="ES88" s="387" t="n">
        <v>0.026234595105052</v>
      </c>
      <c r="ET88" s="0" t="s">
        <v>248</v>
      </c>
      <c r="FE88" s="387" t="n">
        <v>66224804</v>
      </c>
      <c r="FF88" s="387" t="n">
        <v>68159423</v>
      </c>
      <c r="FG88" s="387" t="n">
        <v>70142091</v>
      </c>
      <c r="FH88" s="387" t="n">
        <v>72170584</v>
      </c>
      <c r="FI88" s="387" t="n">
        <v>74239505</v>
      </c>
      <c r="FJ88" s="387" t="n">
        <v>76346311</v>
      </c>
      <c r="FK88" s="387" t="n">
        <v>78489206</v>
      </c>
      <c r="FL88" s="387" t="n">
        <v>80674348</v>
      </c>
      <c r="FM88" s="387" t="n">
        <v>82916235</v>
      </c>
      <c r="FN88" s="387" t="n">
        <v>85233913</v>
      </c>
      <c r="FO88" s="387" t="n">
        <v>87639964</v>
      </c>
      <c r="FP88" s="387" t="n">
        <v>90139927</v>
      </c>
      <c r="FQ88" s="387" t="n">
        <v>92726971</v>
      </c>
      <c r="FR88" s="387" t="n">
        <v>95385785</v>
      </c>
      <c r="FS88" s="387" t="n">
        <v>98094253</v>
      </c>
      <c r="FT88" s="387" t="n">
        <v>100835458</v>
      </c>
      <c r="FU88" s="387" t="n">
        <v>103603501</v>
      </c>
      <c r="FV88" s="387" t="n">
        <v>106400024</v>
      </c>
      <c r="FW88" s="387" t="n">
        <v>109224559</v>
      </c>
      <c r="FX88" s="387" t="n">
        <v>112078730</v>
      </c>
      <c r="FY88" s="387" t="n">
        <v>114964000</v>
      </c>
      <c r="FZ88" s="387" t="n">
        <v>117876000</v>
      </c>
      <c r="GA88" s="387" t="n">
        <v>120813000</v>
      </c>
      <c r="GB88" s="387" t="n">
        <v>123771000</v>
      </c>
      <c r="GC88" s="387" t="n">
        <v>126751000</v>
      </c>
      <c r="GD88" s="387" t="n">
        <v>129749000</v>
      </c>
      <c r="GE88" s="387" t="n">
        <v>132766000</v>
      </c>
      <c r="GF88" s="387" t="n">
        <v>135797000</v>
      </c>
      <c r="GG88" s="387" t="n">
        <v>138839000</v>
      </c>
      <c r="GH88" s="387" t="n">
        <v>141890000</v>
      </c>
      <c r="GI88" s="387" t="n">
        <v>144944000</v>
      </c>
      <c r="GJ88" s="387" t="n">
        <v>148001000</v>
      </c>
      <c r="GK88" s="387" t="n">
        <v>151059000</v>
      </c>
      <c r="GL88" s="387" t="n">
        <v>154117000</v>
      </c>
      <c r="GM88" s="387" t="n">
        <v>157175000</v>
      </c>
      <c r="GN88" s="387" t="n">
        <v>160231000</v>
      </c>
      <c r="GO88" s="387" t="n">
        <v>163284000</v>
      </c>
      <c r="GP88" s="387" t="n">
        <v>166333000</v>
      </c>
      <c r="GQ88" s="387" t="n">
        <v>169379000</v>
      </c>
      <c r="GR88" s="387" t="n">
        <v>172423000</v>
      </c>
      <c r="GS88" s="387" t="n">
        <v>175466000</v>
      </c>
      <c r="GT88" s="387" t="n">
        <v>178508000</v>
      </c>
      <c r="GU88" s="387" t="n">
        <v>181546000</v>
      </c>
      <c r="GV88" s="387" t="n">
        <v>184578000</v>
      </c>
      <c r="GW88" s="387" t="n">
        <v>187601000</v>
      </c>
      <c r="GX88" s="387" t="n">
        <v>190611000</v>
      </c>
      <c r="GY88" s="387" t="n">
        <v>193605000</v>
      </c>
      <c r="GZ88" s="387" t="n">
        <v>196584000</v>
      </c>
      <c r="HA88" s="387" t="n">
        <v>199546000</v>
      </c>
      <c r="HB88" s="387" t="n">
        <v>202488000</v>
      </c>
      <c r="HC88" s="387" t="n">
        <v>205411000</v>
      </c>
      <c r="HG88" s="387" t="n">
        <v>0.0270810630172491</v>
      </c>
      <c r="HH88" s="387" t="n">
        <v>0.0266346801072359</v>
      </c>
      <c r="HI88" s="387" t="n">
        <v>0.0262001343071461</v>
      </c>
      <c r="HJ88" s="387" t="n">
        <v>0.0257956329733133</v>
      </c>
      <c r="HK88" s="387" t="n">
        <v>0.0254174657166004</v>
      </c>
      <c r="HL88" s="387" t="n">
        <v>0.0250141881406307</v>
      </c>
      <c r="HM88" s="387" t="n">
        <v>0.0246106702834368</v>
      </c>
      <c r="HN88" s="387" t="n">
        <v>0.0241891890764236</v>
      </c>
      <c r="HO88" s="387" t="n">
        <v>0.0237914472818375</v>
      </c>
      <c r="HP88" s="387" t="n">
        <v>0.0233772825449705</v>
      </c>
      <c r="HQ88" s="387" t="n">
        <v>0.0229863654822111</v>
      </c>
      <c r="HR88" s="387" t="n">
        <v>0.0225729439407587</v>
      </c>
      <c r="HS88" s="387" t="n">
        <v>0.0221538655459881</v>
      </c>
      <c r="HT88" s="387" t="n">
        <v>0.0217371210455894</v>
      </c>
      <c r="HU88" s="387" t="n">
        <v>0.0212953519076109</v>
      </c>
      <c r="HV88" s="387" t="n">
        <v>0.0208715703338385</v>
      </c>
      <c r="HW88" s="387" t="n">
        <v>0.02045145817101</v>
      </c>
      <c r="HX88" s="387" t="n">
        <v>0.0200415644794703</v>
      </c>
      <c r="HY88" s="387" t="n">
        <v>0.0196477808058262</v>
      </c>
      <c r="HZ88" s="387" t="n">
        <v>0.0192566905170679</v>
      </c>
      <c r="IA88" s="387" t="n">
        <v>0.0188744924962521</v>
      </c>
      <c r="IB88" s="387" t="n">
        <v>0.0185007862746716</v>
      </c>
      <c r="IC88" s="387" t="n">
        <v>0.0181470047682524</v>
      </c>
      <c r="ID88" s="387" t="n">
        <v>0.0178119521588087</v>
      </c>
      <c r="IE88" s="387" t="n">
        <v>0.0174945313483477</v>
      </c>
      <c r="IF88" s="387" t="n">
        <v>0.0171881262212992</v>
      </c>
      <c r="IG88" s="387" t="n">
        <v>0.016875647008419</v>
      </c>
      <c r="IH88" s="387" t="n">
        <v>0.0165630728006363</v>
      </c>
      <c r="II88" s="387" t="n">
        <v>0.0162452291697264</v>
      </c>
      <c r="IJ88" s="387" t="n">
        <v>0.0159173347055912</v>
      </c>
      <c r="IK88" s="387" t="n">
        <v>0.0155852986499667</v>
      </c>
      <c r="IL88" s="387" t="n">
        <v>0.0152698196470737</v>
      </c>
      <c r="IM88" s="387" t="n">
        <v>0.0149549655616283</v>
      </c>
      <c r="IN88" s="387" t="n">
        <v>0.0146358394995332</v>
      </c>
      <c r="IO88" s="387" t="n">
        <v>0.0143322246149182</v>
      </c>
      <c r="IP88" s="0" t="s">
        <v>889</v>
      </c>
      <c r="IU88" s="0" t="s">
        <v>889</v>
      </c>
      <c r="IV88" s="387" t="n">
        <v>0.499909382070213</v>
      </c>
      <c r="IW88" s="387" t="n">
        <v>0.500039829750475</v>
      </c>
      <c r="IX88" s="387" t="n">
        <v>0.500138740697996</v>
      </c>
      <c r="IY88" s="387" t="n">
        <v>0.500211115811933</v>
      </c>
      <c r="IZ88" s="387" t="n">
        <v>0.500264497115496</v>
      </c>
      <c r="JA88" s="387" t="n">
        <v>0.500304822615002</v>
      </c>
      <c r="JB88" s="387" t="n">
        <v>0.500332238325988</v>
      </c>
      <c r="JC88" s="387" t="n">
        <v>0.500346354321133</v>
      </c>
      <c r="JD88" s="387" t="n">
        <v>0.50035169275432</v>
      </c>
      <c r="JE88" s="387" t="n">
        <v>0.500353488703525</v>
      </c>
      <c r="JF88" s="387" t="n">
        <v>0.500355165290223</v>
      </c>
      <c r="JG88" s="387" t="n">
        <v>0.500358071129025</v>
      </c>
      <c r="JH88" s="387" t="n">
        <v>0.500361592130587</v>
      </c>
      <c r="JI88" s="387" t="n">
        <v>0.500364435523888</v>
      </c>
      <c r="JJ88" s="387" t="n">
        <v>0.500364804523356</v>
      </c>
      <c r="JK88" s="387" t="n">
        <v>0.500361380194166</v>
      </c>
      <c r="JL88" s="387" t="n">
        <v>0.500354108651225</v>
      </c>
      <c r="JM88" s="387" t="n">
        <v>0.500343593651583</v>
      </c>
      <c r="JN88" s="387" t="n">
        <v>0.500329537812569</v>
      </c>
      <c r="JO88" s="387" t="n">
        <v>0.500311812016107</v>
      </c>
      <c r="JP88" s="387" t="n">
        <v>0.500290340328618</v>
      </c>
      <c r="JQ88" s="387" t="n">
        <v>0.500264943376613</v>
      </c>
      <c r="JR88" s="387" t="n">
        <v>0.500235662976855</v>
      </c>
      <c r="JS88" s="387" t="n">
        <v>0.500202298280865</v>
      </c>
      <c r="JT88" s="387" t="n">
        <v>0.500164795558943</v>
      </c>
      <c r="JU88" s="387" t="n">
        <v>0.500123020998145</v>
      </c>
      <c r="JV88" s="387" t="n">
        <v>0.500076965816702</v>
      </c>
      <c r="JW88" s="387" t="n">
        <v>0.500026728738077</v>
      </c>
      <c r="JX88" s="387" t="n">
        <v>0.499972548238006</v>
      </c>
      <c r="JY88" s="387" t="n">
        <v>0.499914677856898</v>
      </c>
      <c r="JZ88" s="387" t="n">
        <v>0.499853318700214</v>
      </c>
      <c r="KA88" s="387" t="n">
        <v>0.499788668189461</v>
      </c>
      <c r="KB88" s="387" t="n">
        <v>0.499720733125867</v>
      </c>
      <c r="KC88" s="387" t="n">
        <v>0.499649423679912</v>
      </c>
      <c r="KD88" s="387" t="n">
        <v>0.499574471733334</v>
      </c>
      <c r="KE88" s="387" t="n">
        <v>0.499495817332684</v>
      </c>
      <c r="KH88" s="0" t="s">
        <v>889</v>
      </c>
      <c r="KI88" s="387" t="n">
        <v>0.543715476989746</v>
      </c>
      <c r="KJ88" s="387" t="n">
        <v>0.548062384128571</v>
      </c>
      <c r="KK88" s="387" t="n">
        <v>0.552613735198975</v>
      </c>
      <c r="KL88" s="387" t="n">
        <v>0.557158827781677</v>
      </c>
      <c r="KM88" s="387" t="n">
        <v>0.561468660831451</v>
      </c>
      <c r="KN88" s="387" t="n">
        <v>0.565455257892609</v>
      </c>
      <c r="KO88" s="387" t="n">
        <v>0.568733215332031</v>
      </c>
      <c r="KP88" s="387" t="n">
        <v>0.571825861930847</v>
      </c>
      <c r="KQ88" s="387" t="n">
        <v>0.574835777282715</v>
      </c>
      <c r="KR88" s="387" t="n">
        <v>0.577928364276886</v>
      </c>
      <c r="KS88" s="387" t="n">
        <v>0.581222176551819</v>
      </c>
      <c r="KT88" s="387" t="n">
        <v>0.584366500377655</v>
      </c>
      <c r="KU88" s="387" t="n">
        <v>0.587737560272217</v>
      </c>
      <c r="KV88" s="387" t="n">
        <v>0.591267585754395</v>
      </c>
      <c r="KW88" s="387" t="n">
        <v>0.594876289367676</v>
      </c>
      <c r="KX88" s="387" t="n">
        <v>0.598527729511261</v>
      </c>
      <c r="KY88" s="387" t="n">
        <v>0.601995944976807</v>
      </c>
      <c r="KZ88" s="387" t="n">
        <v>0.605538249015808</v>
      </c>
      <c r="LA88" s="387" t="n">
        <v>0.609134614467621</v>
      </c>
      <c r="LB88" s="387" t="n">
        <v>0.612762868404388</v>
      </c>
      <c r="LC88" s="387" t="n">
        <v>0.616391360759735</v>
      </c>
      <c r="LD88" s="387" t="n">
        <v>0.619754552841187</v>
      </c>
      <c r="LE88" s="387" t="n">
        <v>0.623123466968536</v>
      </c>
      <c r="LF88" s="387" t="n">
        <v>0.626488506793976</v>
      </c>
      <c r="LG88" s="387" t="n">
        <v>0.62982314825058</v>
      </c>
      <c r="LH88" s="387" t="n">
        <v>0.633096992969513</v>
      </c>
      <c r="LI88" s="387" t="n">
        <v>0.63607794046402</v>
      </c>
      <c r="LJ88" s="387" t="n">
        <v>0.63901162147522</v>
      </c>
      <c r="LK88" s="387" t="n">
        <v>0.641847908496857</v>
      </c>
      <c r="LL88" s="387" t="n">
        <v>0.644527494907379</v>
      </c>
      <c r="LM88" s="387" t="n">
        <v>0.647019326686859</v>
      </c>
      <c r="LN88" s="387" t="n">
        <v>0.649084448814392</v>
      </c>
      <c r="LO88" s="387" t="n">
        <v>0.651029586791992</v>
      </c>
      <c r="LP88" s="387" t="n">
        <v>0.652862012386322</v>
      </c>
      <c r="LQ88" s="387" t="n">
        <v>0.654601752758026</v>
      </c>
      <c r="LR88" s="387" t="n">
        <v>0.656245291233063</v>
      </c>
      <c r="LT88" s="0" t="s">
        <v>889</v>
      </c>
      <c r="LU88" s="387" t="n">
        <v>0.526354849338532</v>
      </c>
      <c r="LV88" s="387" t="n">
        <v>0.530708074569702</v>
      </c>
      <c r="LW88" s="387" t="n">
        <v>0.535136103630066</v>
      </c>
      <c r="LX88" s="387" t="n">
        <v>0.539497375488281</v>
      </c>
      <c r="LY88" s="387" t="n">
        <v>0.543656408786774</v>
      </c>
      <c r="LZ88" s="387" t="n">
        <v>0.547562718391419</v>
      </c>
      <c r="MA88" s="387" t="n">
        <v>0.55091792345047</v>
      </c>
      <c r="MB88" s="387" t="n">
        <v>0.55412083864212</v>
      </c>
      <c r="MC88" s="387" t="n">
        <v>0.557214558124542</v>
      </c>
      <c r="MD88" s="387" t="n">
        <v>0.560279607772827</v>
      </c>
      <c r="ME88" s="387" t="n">
        <v>0.563387751579285</v>
      </c>
      <c r="MF88" s="387" t="n">
        <v>0.566297113895416</v>
      </c>
      <c r="MG88" s="387" t="n">
        <v>0.569290935993195</v>
      </c>
      <c r="MH88" s="387" t="n">
        <v>0.572367966175079</v>
      </c>
      <c r="MI88" s="387" t="n">
        <v>0.575466930866242</v>
      </c>
      <c r="MJ88" s="387" t="n">
        <v>0.57860279083252</v>
      </c>
      <c r="MK88" s="387" t="n">
        <v>0.581631183624268</v>
      </c>
      <c r="ML88" s="387" t="n">
        <v>0.584685444831848</v>
      </c>
      <c r="MM88" s="387" t="n">
        <v>0.587793707847595</v>
      </c>
      <c r="MN88" s="387" t="n">
        <v>0.590952754020691</v>
      </c>
      <c r="MO88" s="387" t="n">
        <v>0.594167172908783</v>
      </c>
      <c r="MP88" s="387" t="n">
        <v>0.597259998321533</v>
      </c>
      <c r="MQ88" s="387" t="n">
        <v>0.600398004055023</v>
      </c>
      <c r="MR88" s="387" t="n">
        <v>0.603504538536072</v>
      </c>
      <c r="MS88" s="387" t="n">
        <v>0.606456220149994</v>
      </c>
      <c r="MT88" s="387" t="n">
        <v>0.609177827835083</v>
      </c>
      <c r="MU88" s="387" t="n">
        <v>0.611569225788117</v>
      </c>
      <c r="MV88" s="387" t="n">
        <v>0.613734245300293</v>
      </c>
      <c r="MW88" s="387" t="n">
        <v>0.615723431110382</v>
      </c>
      <c r="MX88" s="387" t="n">
        <v>0.617592632770538</v>
      </c>
      <c r="MY88" s="387" t="n">
        <v>0.619387149810791</v>
      </c>
      <c r="MZ88" s="387" t="n">
        <v>0.620955049991608</v>
      </c>
      <c r="NA88" s="387" t="n">
        <v>0.622476875782013</v>
      </c>
      <c r="NB88" s="387" t="n">
        <v>0.623856127262116</v>
      </c>
      <c r="NC88" s="387" t="n">
        <v>0.62496542930603</v>
      </c>
      <c r="ND88" s="387" t="n">
        <v>0.625716269016266</v>
      </c>
      <c r="NG88" s="0" t="s">
        <v>889</v>
      </c>
      <c r="NH88" s="387" t="n">
        <v>0.426268935203552</v>
      </c>
      <c r="NI88" s="387" t="n">
        <v>0.430960655212402</v>
      </c>
      <c r="NJ88" s="387" t="n">
        <v>0.436210364103317</v>
      </c>
      <c r="NK88" s="387" t="n">
        <v>0.441749930381775</v>
      </c>
      <c r="NL88" s="387" t="n">
        <v>0.447263658046722</v>
      </c>
      <c r="NM88" s="387" t="n">
        <v>0.452585160732269</v>
      </c>
      <c r="NN88" s="387" t="n">
        <v>0.457328051328659</v>
      </c>
      <c r="NO88" s="387" t="n">
        <v>0.461978435516357</v>
      </c>
      <c r="NP88" s="387" t="n">
        <v>0.466506689786911</v>
      </c>
      <c r="NQ88" s="387" t="n">
        <v>0.470915406942368</v>
      </c>
      <c r="NR88" s="387" t="n">
        <v>0.475248366594315</v>
      </c>
      <c r="NS88" s="387" t="n">
        <v>0.479188948869705</v>
      </c>
      <c r="NT88" s="387" t="n">
        <v>0.483096092939377</v>
      </c>
      <c r="NU88" s="387" t="n">
        <v>0.486959725618362</v>
      </c>
      <c r="NV88" s="387" t="n">
        <v>0.490845024585724</v>
      </c>
      <c r="NW88" s="387" t="n">
        <v>0.494763493537903</v>
      </c>
      <c r="NX88" s="387" t="n">
        <v>0.498496621847153</v>
      </c>
      <c r="NY88" s="387" t="n">
        <v>0.502313673496246</v>
      </c>
      <c r="NZ88" s="387" t="n">
        <v>0.506180346012116</v>
      </c>
      <c r="OA88" s="387" t="n">
        <v>0.510106563568115</v>
      </c>
      <c r="OB88" s="387" t="n">
        <v>0.514082789421082</v>
      </c>
      <c r="OC88" s="387" t="n">
        <v>0.5178462266922</v>
      </c>
      <c r="OD88" s="387" t="n">
        <v>0.521664381027222</v>
      </c>
      <c r="OE88" s="387" t="n">
        <v>0.525537431240082</v>
      </c>
      <c r="OF88" s="387" t="n">
        <v>0.529465317726135</v>
      </c>
      <c r="OG88" s="387" t="n">
        <v>0.533402502536774</v>
      </c>
      <c r="OH88" s="387" t="n">
        <v>0.537124395370483</v>
      </c>
      <c r="OI88" s="387" t="n">
        <v>0.540882229804993</v>
      </c>
      <c r="OJ88" s="387" t="n">
        <v>0.544593632221222</v>
      </c>
      <c r="OK88" s="387" t="n">
        <v>0.54818469285965</v>
      </c>
      <c r="OL88" s="387" t="n">
        <v>0.551615595817566</v>
      </c>
      <c r="OM88" s="387" t="n">
        <v>0.554644763469696</v>
      </c>
      <c r="ON88" s="387" t="n">
        <v>0.557558119297028</v>
      </c>
      <c r="OO88" s="387" t="n">
        <v>0.56035703420639</v>
      </c>
      <c r="OP88" s="387" t="n">
        <v>0.563065469264984</v>
      </c>
      <c r="OQ88" s="387" t="n">
        <v>0.565665900707245</v>
      </c>
      <c r="OT88" s="387" t="n">
        <v>0.82056999206543</v>
      </c>
      <c r="OU88" s="387" t="n">
        <v>0.824909973144531</v>
      </c>
      <c r="OV88" s="387" t="n">
        <v>0.829169998168945</v>
      </c>
      <c r="OW88" s="387" t="n">
        <v>0.833249969482422</v>
      </c>
      <c r="OX88" s="387" t="n">
        <v>0.837070007324219</v>
      </c>
      <c r="OY88" s="387" t="n">
        <v>0.836029968261719</v>
      </c>
      <c r="OZ88" s="387" t="n">
        <v>0.834830017089844</v>
      </c>
      <c r="PA88" s="387" t="n">
        <v>0.833460006713867</v>
      </c>
      <c r="PB88" s="387" t="n">
        <v>0.832009963989258</v>
      </c>
      <c r="PC88" s="387" t="n">
        <v>0.830559997558594</v>
      </c>
      <c r="PD88" s="387" t="n">
        <v>0.829280014038086</v>
      </c>
      <c r="PE88" s="387" t="n">
        <v>0.828089981079102</v>
      </c>
      <c r="PF88" s="387" t="n">
        <v>0.826969985961914</v>
      </c>
      <c r="PG88" s="387" t="n">
        <v>0.824120025634766</v>
      </c>
      <c r="PH88" s="387" t="n">
        <v>0.821340026855469</v>
      </c>
      <c r="PI88" s="387" t="n">
        <v>0.819199981689453</v>
      </c>
      <c r="PJ88" s="387" t="n">
        <v>0.817089996337891</v>
      </c>
      <c r="PK88" s="387" t="n">
        <v>0.815289993286133</v>
      </c>
      <c r="PL88" s="387" t="n">
        <v>0.816060028076172</v>
      </c>
      <c r="PQ88" s="387" t="n">
        <v>0.000944046129006892</v>
      </c>
      <c r="PZ88" s="387" t="n">
        <v>0.35</v>
      </c>
      <c r="QA88" s="387" t="n">
        <v>2015</v>
      </c>
      <c r="QB88" s="0" t="s">
        <v>248</v>
      </c>
      <c r="QD88" s="387" t="n">
        <v>0.326</v>
      </c>
      <c r="QE88" s="387" t="n">
        <v>2015</v>
      </c>
      <c r="QF88" s="0" t="s">
        <v>248</v>
      </c>
      <c r="QH88" s="387" t="n">
        <v>0.705</v>
      </c>
      <c r="QI88" s="387" t="n">
        <v>2015</v>
      </c>
      <c r="QJ88" s="0" t="s">
        <v>248</v>
      </c>
      <c r="QL88" s="387" t="n">
        <v>0.907</v>
      </c>
      <c r="QM88" s="387" t="n">
        <v>2015</v>
      </c>
      <c r="QN88" s="0" t="s">
        <v>248</v>
      </c>
      <c r="QP88" s="387" t="n">
        <v>0.235</v>
      </c>
      <c r="QQ88" s="387" t="n">
        <v>2015</v>
      </c>
      <c r="QR88" s="0" t="s">
        <v>248</v>
      </c>
      <c r="QT88" s="0" t="s">
        <v>104</v>
      </c>
      <c r="QU88" s="387" t="n">
        <v>0.223119303584099</v>
      </c>
      <c r="QV88" s="387" t="n">
        <v>0.260262876749039</v>
      </c>
      <c r="QW88" s="387" t="n">
        <v>0.324674725532532</v>
      </c>
      <c r="QX88" s="387" t="n">
        <v>0.391399085521698</v>
      </c>
      <c r="QY88" s="387" t="n">
        <v>0.401391357183456</v>
      </c>
      <c r="RB88" s="387" t="n">
        <v>0.364152550697327</v>
      </c>
      <c r="RC88" s="387" t="n">
        <v>0.364152550697327</v>
      </c>
      <c r="RD88" s="387" t="n">
        <v>0.364152550697327</v>
      </c>
      <c r="RE88" s="387" t="n">
        <v>0.372913658618927</v>
      </c>
      <c r="RF88" s="387" t="n">
        <v>0.352639853954315</v>
      </c>
      <c r="RG88" s="0" t="s">
        <v>248</v>
      </c>
      <c r="RJ88" s="387" t="n">
        <v>0.0853378921747208</v>
      </c>
      <c r="RK88" s="387" t="n">
        <v>0.0965064167976379</v>
      </c>
      <c r="RL88" s="387" t="n">
        <v>0.0937738195061684</v>
      </c>
      <c r="RM88" s="387" t="n">
        <v>0.086472362279892</v>
      </c>
      <c r="RN88" s="387" t="n">
        <v>0.0861753150820732</v>
      </c>
      <c r="RO88" s="0" t="s">
        <v>104</v>
      </c>
      <c r="RR88" s="387" t="n">
        <v>0.0850510150194168</v>
      </c>
      <c r="RS88" s="387" t="n">
        <v>0.0961239114403725</v>
      </c>
      <c r="RT88" s="387" t="n">
        <v>0.0932000651955605</v>
      </c>
      <c r="RU88" s="387" t="n">
        <v>0.0853248536586762</v>
      </c>
      <c r="RV88" s="387" t="n">
        <v>0.080326534807682</v>
      </c>
      <c r="RW88" s="0" t="s">
        <v>248</v>
      </c>
      <c r="SA88" s="387" t="n">
        <v>0.0586938038468361</v>
      </c>
      <c r="SB88" s="387" t="n">
        <v>0.0705565214157105</v>
      </c>
      <c r="SC88" s="387" t="n">
        <v>0.0683558657765389</v>
      </c>
      <c r="SD88" s="387" t="n">
        <v>0.0618261657655239</v>
      </c>
      <c r="SE88" s="387" t="n">
        <v>0.0622756853699684</v>
      </c>
      <c r="SF88" s="0" t="s">
        <v>104</v>
      </c>
      <c r="SJ88" s="387" t="n">
        <v>0.0573023520410061</v>
      </c>
      <c r="SK88" s="387" t="n">
        <v>0.0686635673046112</v>
      </c>
      <c r="SL88" s="387" t="n">
        <v>0.0658198520541191</v>
      </c>
      <c r="SM88" s="387" t="n">
        <v>0.0586702935397625</v>
      </c>
      <c r="SN88" s="387" t="n">
        <v>0.0545309036970139</v>
      </c>
      <c r="SO88" s="0" t="s">
        <v>248</v>
      </c>
      <c r="SQ88" s="387" t="n">
        <v>850</v>
      </c>
      <c r="SR88" s="0" t="s">
        <v>248</v>
      </c>
      <c r="ST88" s="387" t="n">
        <v>799.441162109375</v>
      </c>
      <c r="SU88" s="0" t="s">
        <v>104</v>
      </c>
      <c r="SW88" s="387" t="n">
        <v>602.634069309359</v>
      </c>
      <c r="SX88" s="0" t="s">
        <v>248</v>
      </c>
      <c r="TA88" s="387" t="n">
        <v>0.157223924994469</v>
      </c>
      <c r="TB88" s="387" t="n">
        <v>0.181986317038536</v>
      </c>
      <c r="TC88" s="387" t="n">
        <v>0.250480949878693</v>
      </c>
      <c r="TD88" s="387" t="n">
        <v>0.309614151716232</v>
      </c>
      <c r="TE88" s="387" t="n">
        <v>0.350487262010574</v>
      </c>
      <c r="TF88" s="0" t="s">
        <v>104</v>
      </c>
      <c r="TJ88" s="387" t="n">
        <v>0.287800908088684</v>
      </c>
      <c r="TK88" s="387" t="n">
        <v>0.287800908088684</v>
      </c>
      <c r="TL88" s="387" t="n">
        <v>0.287800908088684</v>
      </c>
      <c r="TM88" s="387" t="n">
        <v>0.29028782248497</v>
      </c>
      <c r="TN88" s="387" t="n">
        <v>0.160322740674019</v>
      </c>
      <c r="TO88" s="0" t="s">
        <v>248</v>
      </c>
      <c r="TP88" s="386"/>
      <c r="TQ88" s="386"/>
    </row>
    <row r="89" customFormat="false" ht="15.75" hidden="false" customHeight="false" outlineLevel="0" collapsed="false">
      <c r="A89" s="0" t="s">
        <v>900</v>
      </c>
      <c r="B89" s="18" t="s">
        <v>1023</v>
      </c>
      <c r="C89" s="0" t="s">
        <v>1024</v>
      </c>
      <c r="D89" s="387" t="n">
        <v>0.0397863872349262</v>
      </c>
      <c r="E89" s="0" t="s">
        <v>884</v>
      </c>
      <c r="F89" s="387" t="n">
        <v>0.0446503646671772</v>
      </c>
      <c r="G89" s="0" t="s">
        <v>884</v>
      </c>
      <c r="H89" s="387" t="n">
        <v>0.044149175286293</v>
      </c>
      <c r="I89" s="0" t="s">
        <v>884</v>
      </c>
      <c r="J89" s="0" t="s">
        <v>884</v>
      </c>
      <c r="K89" s="387" t="n">
        <v>0.554487764835358</v>
      </c>
      <c r="L89" s="387"/>
      <c r="M89" s="0" t="s">
        <v>885</v>
      </c>
      <c r="N89" s="387"/>
      <c r="O89" s="0" t="s">
        <v>885</v>
      </c>
      <c r="P89" s="387"/>
      <c r="Q89" s="0" t="s">
        <v>885</v>
      </c>
      <c r="R89" s="387"/>
      <c r="S89" s="0" t="s">
        <v>885</v>
      </c>
      <c r="U89" s="0" t="s">
        <v>884</v>
      </c>
      <c r="V89" s="387" t="n">
        <v>0.552265286445618</v>
      </c>
      <c r="W89" s="387"/>
      <c r="X89" s="0" t="s">
        <v>885</v>
      </c>
      <c r="Y89" s="387"/>
      <c r="Z89" s="0" t="s">
        <v>885</v>
      </c>
      <c r="AA89" s="387"/>
      <c r="AB89" s="0" t="s">
        <v>885</v>
      </c>
      <c r="AC89" s="387"/>
      <c r="AD89" s="0" t="s">
        <v>885</v>
      </c>
      <c r="AF89" s="0" t="s">
        <v>884</v>
      </c>
      <c r="AG89" s="387" t="n">
        <v>0.550330102443695</v>
      </c>
      <c r="AH89" s="387"/>
      <c r="AI89" s="0" t="s">
        <v>885</v>
      </c>
      <c r="AJ89" s="387"/>
      <c r="AK89" s="0" t="s">
        <v>885</v>
      </c>
      <c r="AL89" s="387"/>
      <c r="AM89" s="0" t="s">
        <v>885</v>
      </c>
      <c r="AN89" s="387"/>
      <c r="AO89" s="0" t="s">
        <v>885</v>
      </c>
      <c r="AP89" s="0"/>
      <c r="AQ89" s="0" t="s">
        <v>884</v>
      </c>
      <c r="AR89" s="387" t="n">
        <v>3.05433869361877</v>
      </c>
      <c r="AS89" s="0" t="s">
        <v>884</v>
      </c>
      <c r="AT89" s="387" t="n">
        <v>4.06047630310059</v>
      </c>
      <c r="AU89" s="0" t="s">
        <v>884</v>
      </c>
      <c r="AV89" s="387" t="n">
        <v>4.41995906829834</v>
      </c>
      <c r="AW89" s="0"/>
      <c r="AX89" s="387" t="n">
        <v>2.97744178771973</v>
      </c>
      <c r="AY89" s="0" t="s">
        <v>884</v>
      </c>
      <c r="AZ89" s="0"/>
      <c r="BA89" s="0" t="s">
        <v>884</v>
      </c>
      <c r="BB89" s="387" t="n">
        <v>0.00546333892270923</v>
      </c>
      <c r="BC89" s="387" t="n">
        <v>0.00487412232905626</v>
      </c>
      <c r="BD89" s="387" t="n">
        <v>0.00473871733993292</v>
      </c>
      <c r="BE89" s="387" t="n">
        <v>0.00403207121416926</v>
      </c>
      <c r="BF89" s="387" t="n">
        <v>0.00403205817565322</v>
      </c>
      <c r="BH89" s="0" t="s">
        <v>884</v>
      </c>
      <c r="BI89" s="387" t="n">
        <v>0.00661692675203085</v>
      </c>
      <c r="BJ89" s="387" t="n">
        <v>0.00601945864036679</v>
      </c>
      <c r="BK89" s="387" t="n">
        <v>0.00578104332089424</v>
      </c>
      <c r="BL89" s="387" t="n">
        <v>0.00569337932392955</v>
      </c>
      <c r="BM89" s="387" t="n">
        <v>0.0057845008559525</v>
      </c>
      <c r="BO89" s="0" t="s">
        <v>884</v>
      </c>
      <c r="BP89" s="387" t="n">
        <v>0.00602822098881006</v>
      </c>
      <c r="BQ89" s="387" t="n">
        <v>0.00574385747313499</v>
      </c>
      <c r="BR89" s="387" t="n">
        <v>0.00573226762935519</v>
      </c>
      <c r="BS89" s="387" t="n">
        <v>0.00582337379455566</v>
      </c>
      <c r="BT89" s="387" t="n">
        <v>0.0055761244148016</v>
      </c>
      <c r="BV89" s="387"/>
      <c r="BW89" s="387"/>
      <c r="BX89" s="387"/>
      <c r="BY89" s="387"/>
      <c r="BZ89" s="387"/>
      <c r="CA89" s="0" t="s">
        <v>886</v>
      </c>
      <c r="CC89" s="387"/>
      <c r="CD89" s="387"/>
      <c r="CE89" s="387"/>
      <c r="CF89" s="387"/>
      <c r="CG89" s="387"/>
      <c r="CH89" s="0" t="s">
        <v>886</v>
      </c>
      <c r="CK89" s="387"/>
      <c r="CL89" s="0" t="s">
        <v>886</v>
      </c>
      <c r="CO89" s="0" t="s">
        <v>884</v>
      </c>
      <c r="CP89" s="387" t="n">
        <v>0.00266850809566677</v>
      </c>
      <c r="CQ89" s="387" t="n">
        <v>0.00324820238165557</v>
      </c>
      <c r="CR89" s="387" t="n">
        <v>-2.62276735156775E-005</v>
      </c>
      <c r="CS89" s="387" t="n">
        <v>-0.00549570564180613</v>
      </c>
      <c r="CT89" s="387" t="n">
        <v>0.0107991974800825</v>
      </c>
      <c r="CV89" s="0" t="s">
        <v>884</v>
      </c>
      <c r="CW89" s="387" t="n">
        <v>0.0037750001065433</v>
      </c>
      <c r="CX89" s="387" t="n">
        <v>0.00313333328813314</v>
      </c>
      <c r="CY89" s="387" t="n">
        <v>-5.00001187901944E-005</v>
      </c>
      <c r="CZ89" s="387" t="n">
        <v>0.00189999991562217</v>
      </c>
      <c r="DA89" s="387" t="n">
        <v>0.0020000000949949</v>
      </c>
      <c r="DC89" s="0" t="s">
        <v>884</v>
      </c>
      <c r="DD89" s="387" t="n">
        <v>0.00354777090251446</v>
      </c>
      <c r="DE89" s="387" t="n">
        <v>0.00289799948222935</v>
      </c>
      <c r="DF89" s="387" t="n">
        <v>-0.00122297729831189</v>
      </c>
      <c r="DG89" s="387" t="n">
        <v>0.00519620673730969</v>
      </c>
      <c r="DH89" s="387" t="n">
        <v>0.00750134838744998</v>
      </c>
      <c r="DL89" s="387"/>
      <c r="DM89" s="0" t="s">
        <v>886</v>
      </c>
      <c r="DP89" s="387"/>
      <c r="DQ89" s="0" t="s">
        <v>886</v>
      </c>
      <c r="DT89" s="387"/>
      <c r="DU89" s="0" t="s">
        <v>886</v>
      </c>
      <c r="DW89" s="387"/>
      <c r="DX89" s="387"/>
      <c r="DY89" s="387"/>
      <c r="DZ89" s="387"/>
      <c r="EA89" s="387"/>
      <c r="EB89" s="0" t="s">
        <v>886</v>
      </c>
      <c r="ED89" s="387" t="n">
        <v>0.0419519767165184</v>
      </c>
      <c r="EE89" s="387" t="n">
        <v>0.0157603640109301</v>
      </c>
      <c r="EF89" s="387" t="n">
        <v>0.0700926333665848</v>
      </c>
      <c r="EG89" s="387"/>
      <c r="EH89" s="387"/>
      <c r="EI89" s="0" t="s">
        <v>248</v>
      </c>
      <c r="EK89" s="387"/>
      <c r="EL89" s="0" t="s">
        <v>886</v>
      </c>
      <c r="EO89" s="387"/>
      <c r="EP89" s="387"/>
      <c r="EQ89" s="387"/>
      <c r="ER89" s="387"/>
      <c r="ES89" s="387"/>
      <c r="ET89" s="0" t="s">
        <v>886</v>
      </c>
      <c r="FE89" s="387" t="n">
        <v>46735</v>
      </c>
      <c r="FF89" s="387" t="n">
        <v>46997</v>
      </c>
      <c r="FG89" s="387" t="n">
        <v>47233</v>
      </c>
      <c r="FH89" s="387" t="n">
        <v>47432</v>
      </c>
      <c r="FI89" s="387" t="n">
        <v>47600</v>
      </c>
      <c r="FJ89" s="387" t="n">
        <v>47722</v>
      </c>
      <c r="FK89" s="387" t="n">
        <v>47792</v>
      </c>
      <c r="FL89" s="387" t="n">
        <v>47825</v>
      </c>
      <c r="FM89" s="387" t="n">
        <v>47820</v>
      </c>
      <c r="FN89" s="387" t="n">
        <v>47808</v>
      </c>
      <c r="FO89" s="387" t="n">
        <v>47814</v>
      </c>
      <c r="FP89" s="387" t="n">
        <v>47823</v>
      </c>
      <c r="FQ89" s="387" t="n">
        <v>47843</v>
      </c>
      <c r="FR89" s="387" t="n">
        <v>47892</v>
      </c>
      <c r="FS89" s="387" t="n">
        <v>47960</v>
      </c>
      <c r="FT89" s="387" t="n">
        <v>48051</v>
      </c>
      <c r="FU89" s="387" t="n">
        <v>48173</v>
      </c>
      <c r="FV89" s="387" t="n">
        <v>48331</v>
      </c>
      <c r="FW89" s="387" t="n">
        <v>48497</v>
      </c>
      <c r="FX89" s="387" t="n">
        <v>48678</v>
      </c>
      <c r="FY89" s="387" t="n">
        <v>49000</v>
      </c>
      <c r="FZ89" s="387" t="n">
        <v>49000</v>
      </c>
      <c r="GA89" s="387" t="n">
        <v>49000</v>
      </c>
      <c r="GB89" s="387" t="n">
        <v>49000</v>
      </c>
      <c r="GC89" s="387" t="n">
        <v>50000</v>
      </c>
      <c r="GD89" s="387" t="n">
        <v>50000</v>
      </c>
      <c r="GE89" s="387" t="n">
        <v>50000</v>
      </c>
      <c r="GF89" s="387" t="n">
        <v>50000</v>
      </c>
      <c r="GG89" s="387" t="n">
        <v>50000</v>
      </c>
      <c r="GH89" s="387" t="n">
        <v>51000</v>
      </c>
      <c r="GI89" s="387" t="n">
        <v>51000</v>
      </c>
      <c r="GJ89" s="387" t="n">
        <v>51000</v>
      </c>
      <c r="GK89" s="387" t="n">
        <v>51000</v>
      </c>
      <c r="GL89" s="387" t="n">
        <v>52000</v>
      </c>
      <c r="GM89" s="387" t="n">
        <v>52000</v>
      </c>
      <c r="GN89" s="387" t="n">
        <v>52000</v>
      </c>
      <c r="GO89" s="387" t="n">
        <v>52000</v>
      </c>
      <c r="GP89" s="387" t="n">
        <v>52000</v>
      </c>
      <c r="GQ89" s="387" t="n">
        <v>52000</v>
      </c>
      <c r="GR89" s="387" t="n">
        <v>53000</v>
      </c>
      <c r="GS89" s="387" t="n">
        <v>53000</v>
      </c>
      <c r="GT89" s="387" t="n">
        <v>53000</v>
      </c>
      <c r="GU89" s="387" t="n">
        <v>53000</v>
      </c>
      <c r="GV89" s="387" t="n">
        <v>53000</v>
      </c>
      <c r="GW89" s="387" t="n">
        <v>53000</v>
      </c>
      <c r="GX89" s="387" t="n">
        <v>53000</v>
      </c>
      <c r="GY89" s="387" t="n">
        <v>53000</v>
      </c>
      <c r="GZ89" s="387" t="n">
        <v>53000</v>
      </c>
      <c r="HA89" s="387" t="n">
        <v>53000</v>
      </c>
      <c r="HB89" s="387" t="n">
        <v>53000</v>
      </c>
      <c r="HC89" s="387" t="n">
        <v>53000</v>
      </c>
      <c r="HG89" s="387" t="n">
        <v>0.00253575132228434</v>
      </c>
      <c r="HH89" s="387" t="n">
        <v>0.00327447848394513</v>
      </c>
      <c r="HI89" s="387" t="n">
        <v>0.00342876370996237</v>
      </c>
      <c r="HJ89" s="387" t="n">
        <v>0.00372524233534932</v>
      </c>
      <c r="HK89" s="387" t="n">
        <v>0.00659311562776566</v>
      </c>
      <c r="HL89" s="387" t="n">
        <v>0</v>
      </c>
      <c r="HM89" s="387" t="n">
        <v>0</v>
      </c>
      <c r="HN89" s="387" t="n">
        <v>0</v>
      </c>
      <c r="HO89" s="387" t="n">
        <v>0.0202027074992657</v>
      </c>
      <c r="HP89" s="387" t="n">
        <v>0</v>
      </c>
      <c r="HQ89" s="387" t="n">
        <v>0</v>
      </c>
      <c r="HR89" s="387" t="n">
        <v>0</v>
      </c>
      <c r="HS89" s="387" t="n">
        <v>0</v>
      </c>
      <c r="HT89" s="387" t="n">
        <v>0.0198026280850172</v>
      </c>
      <c r="HU89" s="387" t="n">
        <v>0</v>
      </c>
      <c r="HV89" s="387" t="n">
        <v>0</v>
      </c>
      <c r="HW89" s="387" t="n">
        <v>0</v>
      </c>
      <c r="HX89" s="387" t="n">
        <v>0.0194180849939585</v>
      </c>
      <c r="HY89" s="387" t="n">
        <v>0</v>
      </c>
      <c r="HZ89" s="387" t="n">
        <v>0</v>
      </c>
      <c r="IA89" s="387" t="n">
        <v>0</v>
      </c>
      <c r="IB89" s="387" t="n">
        <v>0</v>
      </c>
      <c r="IC89" s="387" t="n">
        <v>0</v>
      </c>
      <c r="ID89" s="387" t="n">
        <v>0.0190481953322887</v>
      </c>
      <c r="IE89" s="387" t="n">
        <v>0</v>
      </c>
      <c r="IF89" s="387" t="n">
        <v>0</v>
      </c>
      <c r="IG89" s="387" t="n">
        <v>0</v>
      </c>
      <c r="IH89" s="387" t="n">
        <v>0</v>
      </c>
      <c r="II89" s="387" t="n">
        <v>0</v>
      </c>
      <c r="IJ89" s="387" t="n">
        <v>0</v>
      </c>
      <c r="IK89" s="387" t="n">
        <v>0</v>
      </c>
      <c r="IL89" s="387" t="n">
        <v>0</v>
      </c>
      <c r="IM89" s="387" t="n">
        <v>0</v>
      </c>
      <c r="IN89" s="387" t="n">
        <v>0</v>
      </c>
      <c r="IO89" s="387" t="n">
        <v>0</v>
      </c>
      <c r="IP89" s="0" t="s">
        <v>889</v>
      </c>
      <c r="IU89" s="0" t="s">
        <v>884</v>
      </c>
      <c r="IV89" s="387" t="n">
        <v>0.5</v>
      </c>
      <c r="IW89" s="387" t="n">
        <v>0.5</v>
      </c>
      <c r="IX89" s="387" t="n">
        <v>0.5</v>
      </c>
      <c r="IY89" s="387" t="n">
        <v>0.5</v>
      </c>
      <c r="IZ89" s="387" t="n">
        <v>0.5</v>
      </c>
      <c r="JA89" s="387" t="n">
        <v>0.5</v>
      </c>
      <c r="JB89" s="387" t="n">
        <v>0.5</v>
      </c>
      <c r="JC89" s="387" t="n">
        <v>0.5</v>
      </c>
      <c r="JD89" s="387" t="n">
        <v>0.5</v>
      </c>
      <c r="JE89" s="387" t="n">
        <v>0.5</v>
      </c>
      <c r="JF89" s="387" t="n">
        <v>0.5</v>
      </c>
      <c r="JG89" s="387" t="n">
        <v>0.5</v>
      </c>
      <c r="JH89" s="387" t="n">
        <v>0.5</v>
      </c>
      <c r="JI89" s="387" t="n">
        <v>0.5</v>
      </c>
      <c r="JJ89" s="387" t="n">
        <v>0.5</v>
      </c>
      <c r="JK89" s="387" t="n">
        <v>0.5</v>
      </c>
      <c r="JL89" s="387" t="n">
        <v>0.5</v>
      </c>
      <c r="JM89" s="387" t="n">
        <v>0.5</v>
      </c>
      <c r="JN89" s="387" t="n">
        <v>0.5</v>
      </c>
      <c r="JO89" s="387" t="n">
        <v>0.5</v>
      </c>
      <c r="JP89" s="387" t="n">
        <v>0.5</v>
      </c>
      <c r="JQ89" s="387" t="n">
        <v>0.5</v>
      </c>
      <c r="JR89" s="387" t="n">
        <v>0.5</v>
      </c>
      <c r="JS89" s="387" t="n">
        <v>0.5</v>
      </c>
      <c r="JT89" s="387" t="n">
        <v>0.5</v>
      </c>
      <c r="JU89" s="387" t="n">
        <v>0.5</v>
      </c>
      <c r="JV89" s="387" t="n">
        <v>0.5</v>
      </c>
      <c r="JW89" s="387" t="n">
        <v>0.5</v>
      </c>
      <c r="JX89" s="387" t="n">
        <v>0.5</v>
      </c>
      <c r="JY89" s="387" t="n">
        <v>0.5</v>
      </c>
      <c r="JZ89" s="387" t="n">
        <v>0.5</v>
      </c>
      <c r="KA89" s="387" t="n">
        <v>0.5</v>
      </c>
      <c r="KB89" s="387" t="n">
        <v>0.5</v>
      </c>
      <c r="KC89" s="387" t="n">
        <v>0.5</v>
      </c>
      <c r="KD89" s="387" t="n">
        <v>0.5</v>
      </c>
      <c r="KE89" s="387" t="n">
        <v>0.5</v>
      </c>
      <c r="KH89" s="0" t="s">
        <v>886</v>
      </c>
      <c r="KI89" s="387"/>
      <c r="KJ89" s="387"/>
      <c r="KK89" s="387"/>
      <c r="KL89" s="387"/>
      <c r="KM89" s="387"/>
      <c r="KN89" s="387"/>
      <c r="KO89" s="387"/>
      <c r="KP89" s="387"/>
      <c r="KQ89" s="387"/>
      <c r="KR89" s="387"/>
      <c r="KS89" s="387"/>
      <c r="KT89" s="387"/>
      <c r="KU89" s="387"/>
      <c r="KV89" s="387"/>
      <c r="KW89" s="387"/>
      <c r="KX89" s="387"/>
      <c r="KY89" s="387"/>
      <c r="KZ89" s="387"/>
      <c r="LA89" s="387"/>
      <c r="LB89" s="387"/>
      <c r="LC89" s="387"/>
      <c r="LD89" s="387"/>
      <c r="LE89" s="387"/>
      <c r="LF89" s="387"/>
      <c r="LG89" s="387"/>
      <c r="LH89" s="387"/>
      <c r="LI89" s="387"/>
      <c r="LJ89" s="387"/>
      <c r="LK89" s="387"/>
      <c r="LL89" s="387"/>
      <c r="LM89" s="387"/>
      <c r="LN89" s="387"/>
      <c r="LO89" s="387"/>
      <c r="LP89" s="387"/>
      <c r="LQ89" s="387"/>
      <c r="LR89" s="387"/>
      <c r="LT89" s="0" t="s">
        <v>886</v>
      </c>
      <c r="LU89" s="387"/>
      <c r="LV89" s="387"/>
      <c r="LW89" s="387"/>
      <c r="LX89" s="387"/>
      <c r="LY89" s="387"/>
      <c r="LZ89" s="387"/>
      <c r="MA89" s="387"/>
      <c r="MB89" s="387"/>
      <c r="MC89" s="387"/>
      <c r="MD89" s="387"/>
      <c r="ME89" s="387"/>
      <c r="MF89" s="387"/>
      <c r="MG89" s="387"/>
      <c r="MH89" s="387"/>
      <c r="MI89" s="387"/>
      <c r="MJ89" s="387"/>
      <c r="MK89" s="387"/>
      <c r="ML89" s="387"/>
      <c r="MM89" s="387"/>
      <c r="MN89" s="387"/>
      <c r="MO89" s="387"/>
      <c r="MP89" s="387"/>
      <c r="MQ89" s="387"/>
      <c r="MR89" s="387"/>
      <c r="MS89" s="387"/>
      <c r="MT89" s="387"/>
      <c r="MU89" s="387"/>
      <c r="MV89" s="387"/>
      <c r="MW89" s="387"/>
      <c r="MX89" s="387"/>
      <c r="MY89" s="387"/>
      <c r="MZ89" s="387"/>
      <c r="NA89" s="387"/>
      <c r="NB89" s="387"/>
      <c r="NC89" s="387"/>
      <c r="ND89" s="387"/>
      <c r="NG89" s="0" t="s">
        <v>886</v>
      </c>
      <c r="NH89" s="387"/>
      <c r="NI89" s="387"/>
      <c r="NJ89" s="387"/>
      <c r="NK89" s="387"/>
      <c r="NL89" s="387"/>
      <c r="NM89" s="387"/>
      <c r="NN89" s="387"/>
      <c r="NO89" s="387"/>
      <c r="NP89" s="387"/>
      <c r="NQ89" s="387"/>
      <c r="NR89" s="387"/>
      <c r="NS89" s="387"/>
      <c r="NT89" s="387"/>
      <c r="NU89" s="387"/>
      <c r="NV89" s="387"/>
      <c r="NW89" s="387"/>
      <c r="NX89" s="387"/>
      <c r="NY89" s="387"/>
      <c r="NZ89" s="387"/>
      <c r="OA89" s="387"/>
      <c r="OB89" s="387"/>
      <c r="OC89" s="387"/>
      <c r="OD89" s="387"/>
      <c r="OE89" s="387"/>
      <c r="OF89" s="387"/>
      <c r="OG89" s="387"/>
      <c r="OH89" s="387"/>
      <c r="OI89" s="387"/>
      <c r="OJ89" s="387"/>
      <c r="OK89" s="387"/>
      <c r="OL89" s="387"/>
      <c r="OM89" s="387"/>
      <c r="ON89" s="387"/>
      <c r="OO89" s="387"/>
      <c r="OP89" s="387"/>
      <c r="OQ89" s="387"/>
      <c r="OT89" s="387"/>
      <c r="OU89" s="387"/>
      <c r="OV89" s="387"/>
      <c r="OW89" s="387"/>
      <c r="OX89" s="387"/>
      <c r="OY89" s="387"/>
      <c r="OZ89" s="387"/>
      <c r="PA89" s="387"/>
      <c r="PB89" s="387"/>
      <c r="PC89" s="387"/>
      <c r="PD89" s="387"/>
      <c r="PE89" s="387"/>
      <c r="PF89" s="387"/>
      <c r="PG89" s="387"/>
      <c r="PH89" s="387"/>
      <c r="PI89" s="387"/>
      <c r="PJ89" s="387"/>
      <c r="PK89" s="387"/>
      <c r="PL89" s="387"/>
      <c r="PQ89" s="387"/>
      <c r="PZ89" s="387"/>
      <c r="QA89" s="387"/>
      <c r="QB89" s="0" t="s">
        <v>886</v>
      </c>
      <c r="QD89" s="387"/>
      <c r="QE89" s="387"/>
      <c r="QF89" s="0" t="s">
        <v>886</v>
      </c>
      <c r="QH89" s="387"/>
      <c r="QI89" s="387"/>
      <c r="QJ89" s="0" t="s">
        <v>886</v>
      </c>
      <c r="QL89" s="387"/>
      <c r="QM89" s="387"/>
      <c r="QN89" s="0" t="s">
        <v>886</v>
      </c>
      <c r="QP89" s="387"/>
      <c r="QQ89" s="387"/>
      <c r="QR89" s="0" t="s">
        <v>886</v>
      </c>
      <c r="QT89" s="0" t="s">
        <v>884</v>
      </c>
      <c r="QU89" s="387" t="n">
        <v>0.225577771663666</v>
      </c>
      <c r="QV89" s="387" t="n">
        <v>0.226873621344566</v>
      </c>
      <c r="QW89" s="387" t="n">
        <v>0.225593701004982</v>
      </c>
      <c r="QX89" s="387" t="n">
        <v>0.221587538719177</v>
      </c>
      <c r="QY89" s="387" t="n">
        <v>0.231162548065186</v>
      </c>
      <c r="RB89" s="387"/>
      <c r="RC89" s="387"/>
      <c r="RD89" s="387"/>
      <c r="RE89" s="387"/>
      <c r="RF89" s="387" t="n">
        <v>0.216664850711823</v>
      </c>
      <c r="RG89" s="0" t="s">
        <v>884</v>
      </c>
      <c r="RJ89" s="387"/>
      <c r="RK89" s="387"/>
      <c r="RL89" s="387"/>
      <c r="RM89" s="387"/>
      <c r="RN89" s="387"/>
      <c r="RO89" s="0" t="s">
        <v>886</v>
      </c>
      <c r="RR89" s="387"/>
      <c r="RS89" s="387"/>
      <c r="RT89" s="387"/>
      <c r="RU89" s="387"/>
      <c r="RV89" s="387"/>
      <c r="RW89" s="0" t="s">
        <v>886</v>
      </c>
      <c r="SA89" s="387"/>
      <c r="SB89" s="387"/>
      <c r="SC89" s="387"/>
      <c r="SD89" s="387"/>
      <c r="SE89" s="387"/>
      <c r="SF89" s="0" t="s">
        <v>886</v>
      </c>
      <c r="SJ89" s="387"/>
      <c r="SK89" s="387"/>
      <c r="SL89" s="387"/>
      <c r="SM89" s="387"/>
      <c r="SN89" s="387"/>
      <c r="SO89" s="0" t="s">
        <v>886</v>
      </c>
      <c r="SQ89" s="387"/>
      <c r="SR89" s="0" t="s">
        <v>886</v>
      </c>
      <c r="ST89" s="387"/>
      <c r="SU89" s="0" t="s">
        <v>886</v>
      </c>
      <c r="SW89" s="387"/>
      <c r="SX89" s="0" t="s">
        <v>886</v>
      </c>
      <c r="TA89" s="387"/>
      <c r="TB89" s="387"/>
      <c r="TC89" s="387"/>
      <c r="TD89" s="387"/>
      <c r="TE89" s="387"/>
      <c r="TF89" s="0" t="s">
        <v>886</v>
      </c>
      <c r="TJ89" s="387"/>
      <c r="TK89" s="387"/>
      <c r="TL89" s="387"/>
      <c r="TM89" s="387"/>
      <c r="TN89" s="387" t="n">
        <v>0.248736917972565</v>
      </c>
      <c r="TO89" s="0" t="s">
        <v>884</v>
      </c>
      <c r="TP89" s="386"/>
      <c r="TQ89" s="386"/>
    </row>
    <row r="90" customFormat="false" ht="15.75" hidden="false" customHeight="false" outlineLevel="0" collapsed="false">
      <c r="A90" s="0" t="s">
        <v>890</v>
      </c>
      <c r="B90" s="18" t="s">
        <v>1025</v>
      </c>
      <c r="C90" s="0" t="s">
        <v>1026</v>
      </c>
      <c r="D90" s="387" t="n">
        <v>0.047871932387352</v>
      </c>
      <c r="E90" s="0" t="s">
        <v>102</v>
      </c>
      <c r="F90" s="387" t="n">
        <v>0.0761963054537773</v>
      </c>
      <c r="G90" s="0" t="s">
        <v>316</v>
      </c>
      <c r="H90" s="387" t="n">
        <v>0.0795682147145271</v>
      </c>
      <c r="I90" s="0" t="s">
        <v>317</v>
      </c>
      <c r="J90" s="0" t="s">
        <v>102</v>
      </c>
      <c r="K90" s="387" t="n">
        <v>0.502536535263062</v>
      </c>
      <c r="L90" s="387"/>
      <c r="M90" s="0" t="s">
        <v>885</v>
      </c>
      <c r="N90" s="387"/>
      <c r="O90" s="0" t="s">
        <v>885</v>
      </c>
      <c r="P90" s="387"/>
      <c r="Q90" s="0" t="s">
        <v>885</v>
      </c>
      <c r="R90" s="387" t="n">
        <v>0.502536535263062</v>
      </c>
      <c r="S90" s="0" t="s">
        <v>102</v>
      </c>
      <c r="U90" s="0" t="s">
        <v>316</v>
      </c>
      <c r="V90" s="387" t="n">
        <v>0.488626480102539</v>
      </c>
      <c r="W90" s="387"/>
      <c r="X90" s="0" t="s">
        <v>885</v>
      </c>
      <c r="Y90" s="387"/>
      <c r="Z90" s="0" t="s">
        <v>885</v>
      </c>
      <c r="AA90" s="387"/>
      <c r="AB90" s="0" t="s">
        <v>885</v>
      </c>
      <c r="AC90" s="387" t="n">
        <v>0.488626480102539</v>
      </c>
      <c r="AD90" s="0" t="s">
        <v>316</v>
      </c>
      <c r="AF90" s="0" t="s">
        <v>317</v>
      </c>
      <c r="AG90" s="387" t="n">
        <v>0.488626480102539</v>
      </c>
      <c r="AH90" s="387"/>
      <c r="AI90" s="0" t="s">
        <v>885</v>
      </c>
      <c r="AJ90" s="387"/>
      <c r="AK90" s="0" t="s">
        <v>885</v>
      </c>
      <c r="AL90" s="387"/>
      <c r="AM90" s="0" t="s">
        <v>885</v>
      </c>
      <c r="AN90" s="387" t="n">
        <v>0.488626480102539</v>
      </c>
      <c r="AO90" s="0" t="s">
        <v>317</v>
      </c>
      <c r="AP90" s="0"/>
      <c r="AQ90" s="0" t="s">
        <v>102</v>
      </c>
      <c r="AR90" s="387" t="n">
        <v>2.45230555534363</v>
      </c>
      <c r="AS90" s="0" t="s">
        <v>318</v>
      </c>
      <c r="AT90" s="387" t="n">
        <v>2.31710410118103</v>
      </c>
      <c r="AU90" s="0" t="s">
        <v>317</v>
      </c>
      <c r="AV90" s="387" t="n">
        <v>2.61681270599365</v>
      </c>
      <c r="AW90" s="0"/>
      <c r="AX90" s="387" t="n">
        <v>2.87329149246216</v>
      </c>
      <c r="AY90" s="0" t="s">
        <v>884</v>
      </c>
      <c r="AZ90" s="0"/>
      <c r="BA90" s="0" t="s">
        <v>102</v>
      </c>
      <c r="BB90" s="387" t="n">
        <v>0.00367588712833822</v>
      </c>
      <c r="BC90" s="387" t="n">
        <v>9.51778420130722E-005</v>
      </c>
      <c r="BD90" s="387" t="n">
        <v>0.00255788560025394</v>
      </c>
      <c r="BE90" s="387" t="n">
        <v>0.0103264348581433</v>
      </c>
      <c r="BF90" s="387" t="n">
        <v>0.0103264404460788</v>
      </c>
      <c r="BH90" s="0" t="s">
        <v>318</v>
      </c>
      <c r="BI90" s="387" t="n">
        <v>0.00743213761597872</v>
      </c>
      <c r="BJ90" s="387" t="n">
        <v>0.00665688002482057</v>
      </c>
      <c r="BK90" s="387" t="n">
        <v>0.0056336228735745</v>
      </c>
      <c r="BL90" s="387" t="n">
        <v>0.0041793417185545</v>
      </c>
      <c r="BM90" s="387" t="n">
        <v>0.00380364013835788</v>
      </c>
      <c r="BO90" s="0" t="s">
        <v>317</v>
      </c>
      <c r="BP90" s="387" t="n">
        <v>0.00653900112956762</v>
      </c>
      <c r="BQ90" s="387" t="n">
        <v>0.00564178405329585</v>
      </c>
      <c r="BR90" s="387" t="n">
        <v>0.00436722068116069</v>
      </c>
      <c r="BS90" s="387" t="n">
        <v>0.0038036520127207</v>
      </c>
      <c r="BT90" s="387" t="n">
        <v>0.00380369392223656</v>
      </c>
      <c r="BV90" s="387" t="n">
        <v>6.87309217453003</v>
      </c>
      <c r="BW90" s="387" t="n">
        <v>7.35615730285645</v>
      </c>
      <c r="BX90" s="387" t="n">
        <v>7.78701829910278</v>
      </c>
      <c r="BY90" s="387" t="n">
        <v>8.2048282623291</v>
      </c>
      <c r="BZ90" s="387" t="n">
        <v>8.51213359832764</v>
      </c>
      <c r="CA90" s="0" t="s">
        <v>316</v>
      </c>
      <c r="CC90" s="387" t="n">
        <v>7.16293096542358</v>
      </c>
      <c r="CD90" s="387" t="n">
        <v>7.61989402770996</v>
      </c>
      <c r="CE90" s="387" t="n">
        <v>8.03770446777344</v>
      </c>
      <c r="CF90" s="387" t="n">
        <v>8.40026187896729</v>
      </c>
      <c r="CG90" s="387" t="n">
        <v>8.67994213104248</v>
      </c>
      <c r="CH90" s="0" t="s">
        <v>317</v>
      </c>
      <c r="CK90" s="387" t="n">
        <v>10.8000001907349</v>
      </c>
      <c r="CL90" s="0" t="s">
        <v>887</v>
      </c>
      <c r="CO90" s="0" t="s">
        <v>102</v>
      </c>
      <c r="CP90" s="387" t="n">
        <v>-0.00136299186851829</v>
      </c>
      <c r="CQ90" s="387" t="n">
        <v>0.00184385559987277</v>
      </c>
      <c r="CR90" s="387" t="n">
        <v>-0.00503262039273977</v>
      </c>
      <c r="CS90" s="387" t="n">
        <v>-0.0129526210948825</v>
      </c>
      <c r="CT90" s="387" t="n">
        <v>-0.105953492224216</v>
      </c>
      <c r="CV90" s="0" t="s">
        <v>318</v>
      </c>
      <c r="CW90" s="387" t="n">
        <v>0.0026847911067307</v>
      </c>
      <c r="CX90" s="387" t="n">
        <v>-0.000220910049392842</v>
      </c>
      <c r="CY90" s="387" t="n">
        <v>0.00293669616803527</v>
      </c>
      <c r="CZ90" s="387" t="n">
        <v>0.0129982056096196</v>
      </c>
      <c r="DA90" s="387" t="n">
        <v>0.0114352647215128</v>
      </c>
      <c r="DC90" s="0" t="s">
        <v>317</v>
      </c>
      <c r="DD90" s="387" t="n">
        <v>0.000707959057763219</v>
      </c>
      <c r="DE90" s="387" t="n">
        <v>-0.000348839734215289</v>
      </c>
      <c r="DF90" s="387" t="n">
        <v>-0.00168332539033145</v>
      </c>
      <c r="DG90" s="387" t="n">
        <v>0.00354166561737657</v>
      </c>
      <c r="DH90" s="387" t="n">
        <v>0.0126106208190322</v>
      </c>
      <c r="DL90" s="387" t="n">
        <v>0.604010009765625</v>
      </c>
      <c r="DM90" s="0" t="s">
        <v>888</v>
      </c>
      <c r="DP90" s="387" t="n">
        <v>0.791859970092773</v>
      </c>
      <c r="DQ90" s="0" t="s">
        <v>888</v>
      </c>
      <c r="DT90" s="387" t="n">
        <v>0.408979988098145</v>
      </c>
      <c r="DU90" s="0" t="s">
        <v>888</v>
      </c>
      <c r="DW90" s="387"/>
      <c r="DX90" s="387"/>
      <c r="DY90" s="387"/>
      <c r="DZ90" s="387"/>
      <c r="EA90" s="387"/>
      <c r="EB90" s="0" t="s">
        <v>886</v>
      </c>
      <c r="ED90" s="387" t="n">
        <v>-0.0658852830529213</v>
      </c>
      <c r="EE90" s="387" t="n">
        <v>-0.0770402476191521</v>
      </c>
      <c r="EF90" s="387" t="n">
        <v>-0.0617940239608288</v>
      </c>
      <c r="EG90" s="387" t="n">
        <v>-0.0698881447315216</v>
      </c>
      <c r="EH90" s="387" t="n">
        <v>-0.12674917280674</v>
      </c>
      <c r="EI90" s="0" t="s">
        <v>248</v>
      </c>
      <c r="EK90" s="387" t="n">
        <v>0.185579165816307</v>
      </c>
      <c r="EL90" s="0" t="s">
        <v>248</v>
      </c>
      <c r="EO90" s="387" t="n">
        <v>0.0745931267738342</v>
      </c>
      <c r="EP90" s="387" t="n">
        <v>0.0893802121281624</v>
      </c>
      <c r="EQ90" s="387" t="n">
        <v>0.0658423230051994</v>
      </c>
      <c r="ER90" s="387" t="n">
        <v>0.0676772370934486</v>
      </c>
      <c r="ES90" s="387" t="n">
        <v>0.0586868524551392</v>
      </c>
      <c r="ET90" s="0" t="s">
        <v>248</v>
      </c>
      <c r="FE90" s="387" t="n">
        <v>811006</v>
      </c>
      <c r="FF90" s="387" t="n">
        <v>813925</v>
      </c>
      <c r="FG90" s="387" t="n">
        <v>815257</v>
      </c>
      <c r="FH90" s="387" t="n">
        <v>816076</v>
      </c>
      <c r="FI90" s="387" t="n">
        <v>817860</v>
      </c>
      <c r="FJ90" s="387" t="n">
        <v>821604</v>
      </c>
      <c r="FK90" s="387" t="n">
        <v>827870</v>
      </c>
      <c r="FL90" s="387" t="n">
        <v>836190</v>
      </c>
      <c r="FM90" s="387" t="n">
        <v>845361</v>
      </c>
      <c r="FN90" s="387" t="n">
        <v>853637</v>
      </c>
      <c r="FO90" s="387" t="n">
        <v>859818</v>
      </c>
      <c r="FP90" s="387" t="n">
        <v>863449</v>
      </c>
      <c r="FQ90" s="387" t="n">
        <v>865069</v>
      </c>
      <c r="FR90" s="387" t="n">
        <v>865608</v>
      </c>
      <c r="FS90" s="387" t="n">
        <v>866453</v>
      </c>
      <c r="FT90" s="387" t="n">
        <v>868627</v>
      </c>
      <c r="FU90" s="387" t="n">
        <v>872399</v>
      </c>
      <c r="FV90" s="387" t="n">
        <v>877459</v>
      </c>
      <c r="FW90" s="387" t="n">
        <v>883483</v>
      </c>
      <c r="FX90" s="387" t="n">
        <v>889953</v>
      </c>
      <c r="FY90" s="387" t="n">
        <v>896000</v>
      </c>
      <c r="FZ90" s="387" t="n">
        <v>903000</v>
      </c>
      <c r="GA90" s="387" t="n">
        <v>909000</v>
      </c>
      <c r="GB90" s="387" t="n">
        <v>916000</v>
      </c>
      <c r="GC90" s="387" t="n">
        <v>923000</v>
      </c>
      <c r="GD90" s="387" t="n">
        <v>930000</v>
      </c>
      <c r="GE90" s="387" t="n">
        <v>937000</v>
      </c>
      <c r="GF90" s="387" t="n">
        <v>944000</v>
      </c>
      <c r="GG90" s="387" t="n">
        <v>952000</v>
      </c>
      <c r="GH90" s="387" t="n">
        <v>959000</v>
      </c>
      <c r="GI90" s="387" t="n">
        <v>966000</v>
      </c>
      <c r="GJ90" s="387" t="n">
        <v>973000</v>
      </c>
      <c r="GK90" s="387" t="n">
        <v>979000</v>
      </c>
      <c r="GL90" s="387" t="n">
        <v>986000</v>
      </c>
      <c r="GM90" s="387" t="n">
        <v>992000</v>
      </c>
      <c r="GN90" s="387" t="n">
        <v>998000</v>
      </c>
      <c r="GO90" s="387" t="n">
        <v>1004000</v>
      </c>
      <c r="GP90" s="387" t="n">
        <v>1010000</v>
      </c>
      <c r="GQ90" s="387" t="n">
        <v>1016000</v>
      </c>
      <c r="GR90" s="387" t="n">
        <v>1022000</v>
      </c>
      <c r="GS90" s="387" t="n">
        <v>1027000</v>
      </c>
      <c r="GT90" s="387" t="n">
        <v>1032000</v>
      </c>
      <c r="GU90" s="387" t="n">
        <v>1037000</v>
      </c>
      <c r="GV90" s="387" t="n">
        <v>1042000</v>
      </c>
      <c r="GW90" s="387" t="n">
        <v>1047000</v>
      </c>
      <c r="GX90" s="387" t="n">
        <v>1051000</v>
      </c>
      <c r="GY90" s="387" t="n">
        <v>1055000</v>
      </c>
      <c r="GZ90" s="387" t="n">
        <v>1060000</v>
      </c>
      <c r="HA90" s="387" t="n">
        <v>1064000</v>
      </c>
      <c r="HB90" s="387" t="n">
        <v>1068000</v>
      </c>
      <c r="HC90" s="387" t="n">
        <v>1071000</v>
      </c>
      <c r="HG90" s="387" t="n">
        <v>0.00433308398351073</v>
      </c>
      <c r="HH90" s="387" t="n">
        <v>0.00578334275633097</v>
      </c>
      <c r="HI90" s="387" t="n">
        <v>0.00684181926771998</v>
      </c>
      <c r="HJ90" s="387" t="n">
        <v>0.00729660224169493</v>
      </c>
      <c r="HK90" s="387" t="n">
        <v>0.00677176052704454</v>
      </c>
      <c r="HL90" s="387" t="n">
        <v>0.0077821402810514</v>
      </c>
      <c r="HM90" s="387" t="n">
        <v>0.00662254076451063</v>
      </c>
      <c r="HN90" s="387" t="n">
        <v>0.00767127051949501</v>
      </c>
      <c r="HO90" s="387" t="n">
        <v>0.00761286960914731</v>
      </c>
      <c r="HP90" s="387" t="n">
        <v>0.00755535159260035</v>
      </c>
      <c r="HQ90" s="387" t="n">
        <v>0.00749869598075748</v>
      </c>
      <c r="HR90" s="387" t="n">
        <v>0.00744288368150592</v>
      </c>
      <c r="HS90" s="387" t="n">
        <v>0.00843886844813824</v>
      </c>
      <c r="HT90" s="387" t="n">
        <v>0.00732603995129466</v>
      </c>
      <c r="HU90" s="387" t="n">
        <v>0.0072727594524622</v>
      </c>
      <c r="HV90" s="387" t="n">
        <v>0.00722024776041508</v>
      </c>
      <c r="HW90" s="387" t="n">
        <v>0.00614756019786</v>
      </c>
      <c r="HX90" s="387" t="n">
        <v>0.00712471222504973</v>
      </c>
      <c r="HY90" s="387" t="n">
        <v>0.00606675259768963</v>
      </c>
      <c r="HZ90" s="387" t="n">
        <v>0.00603016884997487</v>
      </c>
      <c r="IA90" s="387" t="n">
        <v>0.00599402375519276</v>
      </c>
      <c r="IB90" s="387" t="n">
        <v>0.0059583093971014</v>
      </c>
      <c r="IC90" s="387" t="n">
        <v>0.00592301832512021</v>
      </c>
      <c r="ID90" s="387" t="n">
        <v>0.0058881426230073</v>
      </c>
      <c r="IE90" s="387" t="n">
        <v>0.00488043902441859</v>
      </c>
      <c r="IF90" s="387" t="n">
        <v>0.00485673593357205</v>
      </c>
      <c r="IG90" s="387" t="n">
        <v>0.00483326241374016</v>
      </c>
      <c r="IH90" s="387" t="n">
        <v>0.00481001427397132</v>
      </c>
      <c r="II90" s="387" t="n">
        <v>0.00478698872029781</v>
      </c>
      <c r="IJ90" s="387" t="n">
        <v>0.0038131601177156</v>
      </c>
      <c r="IK90" s="387" t="n">
        <v>0.00379867502488196</v>
      </c>
      <c r="IL90" s="387" t="n">
        <v>0.00472814124077559</v>
      </c>
      <c r="IM90" s="387" t="n">
        <v>0.00376648269593716</v>
      </c>
      <c r="IN90" s="387" t="n">
        <v>0.00375234964303672</v>
      </c>
      <c r="IO90" s="387" t="n">
        <v>0.00280505092814565</v>
      </c>
      <c r="IP90" s="0" t="s">
        <v>889</v>
      </c>
      <c r="IU90" s="0" t="s">
        <v>889</v>
      </c>
      <c r="IV90" s="387" t="n">
        <v>0.508123117729948</v>
      </c>
      <c r="IW90" s="387" t="n">
        <v>0.507691373053372</v>
      </c>
      <c r="IX90" s="387" t="n">
        <v>0.507316572835229</v>
      </c>
      <c r="IY90" s="387" t="n">
        <v>0.506994985794972</v>
      </c>
      <c r="IZ90" s="387" t="n">
        <v>0.506721126349085</v>
      </c>
      <c r="JA90" s="387" t="n">
        <v>0.506465546091</v>
      </c>
      <c r="JB90" s="387" t="n">
        <v>0.506243776989453</v>
      </c>
      <c r="JC90" s="387" t="n">
        <v>0.506047014867113</v>
      </c>
      <c r="JD90" s="387" t="n">
        <v>0.505870885277324</v>
      </c>
      <c r="JE90" s="387" t="n">
        <v>0.505708295637382</v>
      </c>
      <c r="JF90" s="387" t="n">
        <v>0.505541534898175</v>
      </c>
      <c r="JG90" s="387" t="n">
        <v>0.505359799052885</v>
      </c>
      <c r="JH90" s="387" t="n">
        <v>0.505179701330713</v>
      </c>
      <c r="JI90" s="387" t="n">
        <v>0.504993364944844</v>
      </c>
      <c r="JJ90" s="387" t="n">
        <v>0.504807757481717</v>
      </c>
      <c r="JK90" s="387" t="n">
        <v>0.504621544710818</v>
      </c>
      <c r="JL90" s="387" t="n">
        <v>0.504451795005684</v>
      </c>
      <c r="JM90" s="387" t="n">
        <v>0.504275668302882</v>
      </c>
      <c r="JN90" s="387" t="n">
        <v>0.504103203348693</v>
      </c>
      <c r="JO90" s="387" t="n">
        <v>0.503926524803825</v>
      </c>
      <c r="JP90" s="387" t="n">
        <v>0.503749548020958</v>
      </c>
      <c r="JQ90" s="387" t="n">
        <v>0.503562290299778</v>
      </c>
      <c r="JR90" s="387" t="n">
        <v>0.503372844027616</v>
      </c>
      <c r="JS90" s="387" t="n">
        <v>0.503182136726563</v>
      </c>
      <c r="JT90" s="387" t="n">
        <v>0.502991614473306</v>
      </c>
      <c r="JU90" s="387" t="n">
        <v>0.502795341649081</v>
      </c>
      <c r="JV90" s="387" t="n">
        <v>0.502600578638436</v>
      </c>
      <c r="JW90" s="387" t="n">
        <v>0.502401423980299</v>
      </c>
      <c r="JX90" s="387" t="n">
        <v>0.502201666509907</v>
      </c>
      <c r="JY90" s="387" t="n">
        <v>0.502006930862402</v>
      </c>
      <c r="JZ90" s="387" t="n">
        <v>0.501803299119328</v>
      </c>
      <c r="KA90" s="387" t="n">
        <v>0.501601170275458</v>
      </c>
      <c r="KB90" s="387" t="n">
        <v>0.501402807124165</v>
      </c>
      <c r="KC90" s="387" t="n">
        <v>0.501203842895917</v>
      </c>
      <c r="KD90" s="387" t="n">
        <v>0.50100511079637</v>
      </c>
      <c r="KE90" s="387" t="n">
        <v>0.500797198044905</v>
      </c>
      <c r="KH90" s="0" t="s">
        <v>889</v>
      </c>
      <c r="KI90" s="387" t="n">
        <v>0.651795327663422</v>
      </c>
      <c r="KJ90" s="387" t="n">
        <v>0.651169955730438</v>
      </c>
      <c r="KK90" s="387" t="n">
        <v>0.650565981864929</v>
      </c>
      <c r="KL90" s="387" t="n">
        <v>0.650376975536346</v>
      </c>
      <c r="KM90" s="387" t="n">
        <v>0.650820910930634</v>
      </c>
      <c r="KN90" s="387" t="n">
        <v>0.651785731315613</v>
      </c>
      <c r="KO90" s="387" t="n">
        <v>0.650055348873138</v>
      </c>
      <c r="KP90" s="387" t="n">
        <v>0.650165021419525</v>
      </c>
      <c r="KQ90" s="387" t="n">
        <v>0.649563312530518</v>
      </c>
      <c r="KR90" s="387" t="n">
        <v>0.648970723152161</v>
      </c>
      <c r="KS90" s="387" t="n">
        <v>0.64838707447052</v>
      </c>
      <c r="KT90" s="387" t="n">
        <v>0.648879408836365</v>
      </c>
      <c r="KU90" s="387" t="n">
        <v>0.648305058479309</v>
      </c>
      <c r="KV90" s="387" t="n">
        <v>0.648109257221222</v>
      </c>
      <c r="KW90" s="387" t="n">
        <v>0.649635016918182</v>
      </c>
      <c r="KX90" s="387" t="n">
        <v>0.650103509426117</v>
      </c>
      <c r="KY90" s="387" t="n">
        <v>0.650565266609192</v>
      </c>
      <c r="KZ90" s="387" t="n">
        <v>0.651685416698456</v>
      </c>
      <c r="LA90" s="387" t="n">
        <v>0.652129828929901</v>
      </c>
      <c r="LB90" s="387" t="n">
        <v>0.653225779533386</v>
      </c>
      <c r="LC90" s="387" t="n">
        <v>0.65531063079834</v>
      </c>
      <c r="LD90" s="387" t="n">
        <v>0.655378460884094</v>
      </c>
      <c r="LE90" s="387" t="n">
        <v>0.656435668468475</v>
      </c>
      <c r="LF90" s="387" t="n">
        <v>0.657480299472809</v>
      </c>
      <c r="LG90" s="387" t="n">
        <v>0.658512711524963</v>
      </c>
      <c r="LH90" s="387" t="n">
        <v>0.659201562404633</v>
      </c>
      <c r="LI90" s="387" t="n">
        <v>0.659883737564087</v>
      </c>
      <c r="LJ90" s="387" t="n">
        <v>0.659595012664795</v>
      </c>
      <c r="LK90" s="387" t="n">
        <v>0.660268723964691</v>
      </c>
      <c r="LL90" s="387" t="n">
        <v>0.659980893135071</v>
      </c>
      <c r="LM90" s="387" t="n">
        <v>0.66032350063324</v>
      </c>
      <c r="LN90" s="387" t="n">
        <v>0.65971565246582</v>
      </c>
      <c r="LO90" s="387" t="n">
        <v>0.657547175884247</v>
      </c>
      <c r="LP90" s="387" t="n">
        <v>0.656954884529114</v>
      </c>
      <c r="LQ90" s="387" t="n">
        <v>0.656367063522339</v>
      </c>
      <c r="LR90" s="387" t="n">
        <v>0.65639591217041</v>
      </c>
      <c r="LT90" s="0" t="s">
        <v>889</v>
      </c>
      <c r="LU90" s="387" t="n">
        <v>0.620624244213104</v>
      </c>
      <c r="LV90" s="387" t="n">
        <v>0.61864697933197</v>
      </c>
      <c r="LW90" s="387" t="n">
        <v>0.616522252559662</v>
      </c>
      <c r="LX90" s="387" t="n">
        <v>0.614800751209259</v>
      </c>
      <c r="LY90" s="387" t="n">
        <v>0.613867223262787</v>
      </c>
      <c r="LZ90" s="387" t="n">
        <v>0.612723231315613</v>
      </c>
      <c r="MA90" s="387" t="n">
        <v>0.611295700073242</v>
      </c>
      <c r="MB90" s="387" t="n">
        <v>0.609460949897766</v>
      </c>
      <c r="MC90" s="387" t="n">
        <v>0.608078598976135</v>
      </c>
      <c r="MD90" s="387" t="n">
        <v>0.606717228889465</v>
      </c>
      <c r="ME90" s="387" t="n">
        <v>0.605376362800598</v>
      </c>
      <c r="MF90" s="387" t="n">
        <v>0.605122745037079</v>
      </c>
      <c r="MG90" s="387" t="n">
        <v>0.60487288236618</v>
      </c>
      <c r="MH90" s="387" t="n">
        <v>0.605042040348053</v>
      </c>
      <c r="MI90" s="387" t="n">
        <v>0.606882154941559</v>
      </c>
      <c r="MJ90" s="387" t="n">
        <v>0.607660472393036</v>
      </c>
      <c r="MK90" s="387" t="n">
        <v>0.60842752456665</v>
      </c>
      <c r="ML90" s="387" t="n">
        <v>0.610827386379242</v>
      </c>
      <c r="MM90" s="387" t="n">
        <v>0.611561894416809</v>
      </c>
      <c r="MN90" s="387" t="n">
        <v>0.611895143985748</v>
      </c>
      <c r="MO90" s="387" t="n">
        <v>0.614228427410126</v>
      </c>
      <c r="MP90" s="387" t="n">
        <v>0.614541828632355</v>
      </c>
      <c r="MQ90" s="387" t="n">
        <v>0.615841567516327</v>
      </c>
      <c r="MR90" s="387" t="n">
        <v>0.61515748500824</v>
      </c>
      <c r="MS90" s="387" t="n">
        <v>0.615459859371185</v>
      </c>
      <c r="MT90" s="387" t="n">
        <v>0.615384638309479</v>
      </c>
      <c r="MU90" s="387" t="n">
        <v>0.614341080188751</v>
      </c>
      <c r="MV90" s="387" t="n">
        <v>0.612343311309815</v>
      </c>
      <c r="MW90" s="387" t="n">
        <v>0.611324369907379</v>
      </c>
      <c r="MX90" s="387" t="n">
        <v>0.610315203666687</v>
      </c>
      <c r="MY90" s="387" t="n">
        <v>0.60894387960434</v>
      </c>
      <c r="MZ90" s="387" t="n">
        <v>0.608530819416046</v>
      </c>
      <c r="NA90" s="387" t="n">
        <v>0.607547163963318</v>
      </c>
      <c r="NB90" s="387" t="n">
        <v>0.608082711696625</v>
      </c>
      <c r="NC90" s="387" t="n">
        <v>0.60767787694931</v>
      </c>
      <c r="ND90" s="387" t="n">
        <v>0.607843160629273</v>
      </c>
      <c r="NG90" s="0" t="s">
        <v>889</v>
      </c>
      <c r="NH90" s="387" t="n">
        <v>0.56780070066452</v>
      </c>
      <c r="NI90" s="387" t="n">
        <v>0.567970633506775</v>
      </c>
      <c r="NJ90" s="387" t="n">
        <v>0.567724525928497</v>
      </c>
      <c r="NK90" s="387" t="n">
        <v>0.567493677139282</v>
      </c>
      <c r="NL90" s="387" t="n">
        <v>0.567542314529419</v>
      </c>
      <c r="NM90" s="387" t="n">
        <v>0.566964268684387</v>
      </c>
      <c r="NN90" s="387" t="n">
        <v>0.565891444683075</v>
      </c>
      <c r="NO90" s="387" t="n">
        <v>0.566556632518768</v>
      </c>
      <c r="NP90" s="387" t="n">
        <v>0.564410507678986</v>
      </c>
      <c r="NQ90" s="387" t="n">
        <v>0.562296867370606</v>
      </c>
      <c r="NR90" s="387" t="n">
        <v>0.562365591526032</v>
      </c>
      <c r="NS90" s="387" t="n">
        <v>0.561366081237793</v>
      </c>
      <c r="NT90" s="387" t="n">
        <v>0.560381352901459</v>
      </c>
      <c r="NU90" s="387" t="n">
        <v>0.559873938560486</v>
      </c>
      <c r="NV90" s="387" t="n">
        <v>0.561001062393189</v>
      </c>
      <c r="NW90" s="387" t="n">
        <v>0.561076581478119</v>
      </c>
      <c r="NX90" s="387" t="n">
        <v>0.56217885017395</v>
      </c>
      <c r="NY90" s="387" t="n">
        <v>0.563840627670288</v>
      </c>
      <c r="NZ90" s="387" t="n">
        <v>0.563894510269165</v>
      </c>
      <c r="OA90" s="387" t="n">
        <v>0.565524220466614</v>
      </c>
      <c r="OB90" s="387" t="n">
        <v>0.568136274814606</v>
      </c>
      <c r="OC90" s="387" t="n">
        <v>0.569721102714539</v>
      </c>
      <c r="OD90" s="387" t="n">
        <v>0.571287155151367</v>
      </c>
      <c r="OE90" s="387" t="n">
        <v>0.572834670543671</v>
      </c>
      <c r="OF90" s="387" t="n">
        <v>0.57534247636795</v>
      </c>
      <c r="OG90" s="387" t="n">
        <v>0.57740992307663</v>
      </c>
      <c r="OH90" s="387" t="n">
        <v>0.578488349914551</v>
      </c>
      <c r="OI90" s="387" t="n">
        <v>0.578592121601105</v>
      </c>
      <c r="OJ90" s="387" t="n">
        <v>0.579654514789581</v>
      </c>
      <c r="OK90" s="387" t="n">
        <v>0.579751670360565</v>
      </c>
      <c r="OL90" s="387" t="n">
        <v>0.581351101398468</v>
      </c>
      <c r="OM90" s="387" t="n">
        <v>0.581990540027618</v>
      </c>
      <c r="ON90" s="387" t="n">
        <v>0.580188691616058</v>
      </c>
      <c r="OO90" s="387" t="n">
        <v>0.579887211322784</v>
      </c>
      <c r="OP90" s="387" t="n">
        <v>0.579587996006012</v>
      </c>
      <c r="OQ90" s="387" t="n">
        <v>0.579831957817078</v>
      </c>
      <c r="OT90" s="387" t="n">
        <v>0.58576000213623</v>
      </c>
      <c r="OU90" s="387" t="n">
        <v>0.585429992675781</v>
      </c>
      <c r="OV90" s="387" t="n">
        <v>0.585499992370605</v>
      </c>
      <c r="OW90" s="387" t="n">
        <v>0.585620002746582</v>
      </c>
      <c r="OX90" s="387" t="n">
        <v>0.585559997558594</v>
      </c>
      <c r="OY90" s="387" t="n">
        <v>0.595309982299805</v>
      </c>
      <c r="OZ90" s="387" t="n">
        <v>0.604669990539551</v>
      </c>
      <c r="PA90" s="387" t="n">
        <v>0.613699989318848</v>
      </c>
      <c r="PB90" s="387" t="n">
        <v>0.622669982910156</v>
      </c>
      <c r="PC90" s="387" t="n">
        <v>0.631889991760254</v>
      </c>
      <c r="PD90" s="387" t="n">
        <v>0.642239990234375</v>
      </c>
      <c r="PE90" s="387" t="n">
        <v>0.634949989318848</v>
      </c>
      <c r="PF90" s="387" t="n">
        <v>0.627280006408691</v>
      </c>
      <c r="PG90" s="387" t="n">
        <v>0.618940010070801</v>
      </c>
      <c r="PH90" s="387" t="n">
        <v>0.613400001525879</v>
      </c>
      <c r="PI90" s="387" t="n">
        <v>0.606769981384277</v>
      </c>
      <c r="PJ90" s="387" t="n">
        <v>0.605200004577637</v>
      </c>
      <c r="PK90" s="387" t="n">
        <v>0.603540000915527</v>
      </c>
      <c r="PL90" s="387" t="n">
        <v>0.604010009765625</v>
      </c>
      <c r="PQ90" s="387" t="n">
        <v>0.000778450339566916</v>
      </c>
      <c r="PZ90" s="387" t="n">
        <v>0.367</v>
      </c>
      <c r="QA90" s="387" t="n">
        <v>2013</v>
      </c>
      <c r="QB90" s="0" t="s">
        <v>248</v>
      </c>
      <c r="QD90" s="387" t="n">
        <v>0.005</v>
      </c>
      <c r="QE90" s="387" t="n">
        <v>2013</v>
      </c>
      <c r="QF90" s="0" t="s">
        <v>248</v>
      </c>
      <c r="QH90" s="387" t="n">
        <v>0.075</v>
      </c>
      <c r="QI90" s="387" t="n">
        <v>2013</v>
      </c>
      <c r="QJ90" s="0" t="s">
        <v>248</v>
      </c>
      <c r="QL90" s="387" t="n">
        <v>0.358</v>
      </c>
      <c r="QM90" s="387" t="n">
        <v>2013</v>
      </c>
      <c r="QN90" s="0" t="s">
        <v>248</v>
      </c>
      <c r="QP90" s="387" t="n">
        <v>0.34</v>
      </c>
      <c r="QQ90" s="387" t="n">
        <v>2013</v>
      </c>
      <c r="QR90" s="0" t="s">
        <v>248</v>
      </c>
      <c r="QT90" s="0" t="s">
        <v>884</v>
      </c>
      <c r="QU90" s="387" t="n">
        <v>0.236470922827721</v>
      </c>
      <c r="QV90" s="387" t="n">
        <v>0.236624211072922</v>
      </c>
      <c r="QW90" s="387" t="n">
        <v>0.237060144543648</v>
      </c>
      <c r="QX90" s="387" t="n">
        <v>0.224794387817383</v>
      </c>
      <c r="QY90" s="387" t="n">
        <v>0.226319313049316</v>
      </c>
      <c r="RB90" s="387" t="n">
        <v>0.177753284573555</v>
      </c>
      <c r="RC90" s="387" t="n">
        <v>0.177155256271362</v>
      </c>
      <c r="RD90" s="387" t="n">
        <v>0.179178804159164</v>
      </c>
      <c r="RE90" s="387" t="n">
        <v>0.175348162651062</v>
      </c>
      <c r="RF90" s="387" t="n">
        <v>0.213949173688889</v>
      </c>
      <c r="RG90" s="0" t="s">
        <v>884</v>
      </c>
      <c r="RJ90" s="387"/>
      <c r="RK90" s="387"/>
      <c r="RL90" s="387"/>
      <c r="RM90" s="387"/>
      <c r="RN90" s="387"/>
      <c r="RO90" s="0" t="s">
        <v>886</v>
      </c>
      <c r="RR90" s="387" t="n">
        <v>0.0216374732553959</v>
      </c>
      <c r="RS90" s="387" t="n">
        <v>0.0224667172878981</v>
      </c>
      <c r="RT90" s="387" t="n">
        <v>0.0323895066976547</v>
      </c>
      <c r="RU90" s="387" t="n">
        <v>0.0306592639535666</v>
      </c>
      <c r="RV90" s="387" t="n">
        <v>-0.00446329265832901</v>
      </c>
      <c r="RW90" s="0" t="s">
        <v>248</v>
      </c>
      <c r="SA90" s="387"/>
      <c r="SB90" s="387"/>
      <c r="SC90" s="387"/>
      <c r="SD90" s="387"/>
      <c r="SE90" s="387"/>
      <c r="SF90" s="0" t="s">
        <v>886</v>
      </c>
      <c r="SJ90" s="387" t="n">
        <v>0.0167020205408335</v>
      </c>
      <c r="SK90" s="387" t="n">
        <v>0.0168348848819733</v>
      </c>
      <c r="SL90" s="387" t="n">
        <v>0.0282232481986284</v>
      </c>
      <c r="SM90" s="387" t="n">
        <v>0.0253071077167988</v>
      </c>
      <c r="SN90" s="387" t="n">
        <v>-0.0117598949000239</v>
      </c>
      <c r="SO90" s="0" t="s">
        <v>248</v>
      </c>
      <c r="SQ90" s="387" t="n">
        <v>5800</v>
      </c>
      <c r="SR90" s="0" t="s">
        <v>248</v>
      </c>
      <c r="ST90" s="387"/>
      <c r="SU90" s="0" t="s">
        <v>886</v>
      </c>
      <c r="SW90" s="387" t="n">
        <v>4738.6292897774</v>
      </c>
      <c r="SX90" s="0" t="s">
        <v>248</v>
      </c>
      <c r="TA90" s="387"/>
      <c r="TB90" s="387"/>
      <c r="TC90" s="387"/>
      <c r="TD90" s="387"/>
      <c r="TE90" s="387"/>
      <c r="TF90" s="0" t="s">
        <v>886</v>
      </c>
      <c r="TJ90" s="387" t="n">
        <v>0.115071371197701</v>
      </c>
      <c r="TK90" s="387" t="n">
        <v>0.1036656498909</v>
      </c>
      <c r="TL90" s="387" t="n">
        <v>0.124602027237415</v>
      </c>
      <c r="TM90" s="387" t="n">
        <v>0.119675278663635</v>
      </c>
      <c r="TN90" s="387" t="n">
        <v>0.173416152596474</v>
      </c>
      <c r="TO90" s="0" t="s">
        <v>248</v>
      </c>
      <c r="TP90" s="386"/>
      <c r="TQ90" s="386"/>
    </row>
    <row r="91" customFormat="false" ht="15.75" hidden="false" customHeight="false" outlineLevel="0" collapsed="false">
      <c r="A91" s="0" t="s">
        <v>900</v>
      </c>
      <c r="B91" s="18" t="s">
        <v>1027</v>
      </c>
      <c r="C91" s="0" t="s">
        <v>1028</v>
      </c>
      <c r="D91" s="387" t="n">
        <v>0.03400769084692</v>
      </c>
      <c r="E91" s="0" t="s">
        <v>102</v>
      </c>
      <c r="F91" s="387" t="n">
        <v>0.039735771715641</v>
      </c>
      <c r="G91" s="0" t="s">
        <v>316</v>
      </c>
      <c r="H91" s="387" t="n">
        <v>0.0398375168442726</v>
      </c>
      <c r="I91" s="0" t="s">
        <v>317</v>
      </c>
      <c r="J91" s="0" t="s">
        <v>102</v>
      </c>
      <c r="K91" s="387" t="n">
        <v>0.605402708053589</v>
      </c>
      <c r="L91" s="387" t="n">
        <v>0.631040453910828</v>
      </c>
      <c r="M91" s="0" t="s">
        <v>102</v>
      </c>
      <c r="N91" s="387" t="n">
        <v>0.605402708053589</v>
      </c>
      <c r="O91" s="0" t="s">
        <v>102</v>
      </c>
      <c r="P91" s="387" t="n">
        <v>0.697435319423676</v>
      </c>
      <c r="Q91" s="0" t="s">
        <v>102</v>
      </c>
      <c r="R91" s="387" t="n">
        <v>0.630794942378998</v>
      </c>
      <c r="S91" s="0" t="s">
        <v>102</v>
      </c>
      <c r="U91" s="0" t="s">
        <v>316</v>
      </c>
      <c r="V91" s="387" t="n">
        <v>0.610074818134308</v>
      </c>
      <c r="W91" s="387" t="n">
        <v>0.633235335350037</v>
      </c>
      <c r="X91" s="0" t="s">
        <v>316</v>
      </c>
      <c r="Y91" s="387" t="n">
        <v>0.610074818134308</v>
      </c>
      <c r="Z91" s="0" t="s">
        <v>316</v>
      </c>
      <c r="AA91" s="387" t="n">
        <v>0.667258322238922</v>
      </c>
      <c r="AB91" s="0" t="s">
        <v>316</v>
      </c>
      <c r="AC91" s="387" t="n">
        <v>0.602198600769043</v>
      </c>
      <c r="AD91" s="0" t="s">
        <v>316</v>
      </c>
      <c r="AF91" s="0" t="s">
        <v>317</v>
      </c>
      <c r="AG91" s="387" t="n">
        <v>0.575645208358765</v>
      </c>
      <c r="AH91" s="387" t="n">
        <v>0.599556505680084</v>
      </c>
      <c r="AI91" s="0" t="s">
        <v>317</v>
      </c>
      <c r="AJ91" s="387" t="n">
        <v>0.575645208358765</v>
      </c>
      <c r="AK91" s="0" t="s">
        <v>317</v>
      </c>
      <c r="AL91" s="387" t="n">
        <v>0.666634738445282</v>
      </c>
      <c r="AM91" s="0" t="s">
        <v>317</v>
      </c>
      <c r="AN91" s="387" t="n">
        <v>0.570435583591461</v>
      </c>
      <c r="AO91" s="0" t="s">
        <v>317</v>
      </c>
      <c r="AP91" s="0"/>
      <c r="AQ91" s="0" t="s">
        <v>102</v>
      </c>
      <c r="AR91" s="387" t="n">
        <v>3.81064772605896</v>
      </c>
      <c r="AS91" s="0" t="s">
        <v>318</v>
      </c>
      <c r="AT91" s="387" t="n">
        <v>5.14969253540039</v>
      </c>
      <c r="AU91" s="0" t="s">
        <v>317</v>
      </c>
      <c r="AV91" s="387" t="n">
        <v>5.10348320007324</v>
      </c>
      <c r="AW91" s="0"/>
      <c r="AX91" s="387" t="n">
        <v>3.52015161514282</v>
      </c>
      <c r="AY91" s="0" t="s">
        <v>104</v>
      </c>
      <c r="AZ91" s="0"/>
      <c r="BA91" s="0" t="s">
        <v>102</v>
      </c>
      <c r="BB91" s="387" t="n">
        <v>0.00596220698207617</v>
      </c>
      <c r="BC91" s="387" t="n">
        <v>0.00402192818000913</v>
      </c>
      <c r="BD91" s="387" t="n">
        <v>0.00349214673042297</v>
      </c>
      <c r="BE91" s="387" t="n">
        <v>0.00253704679198563</v>
      </c>
      <c r="BF91" s="387" t="n">
        <v>0.00253705587238073</v>
      </c>
      <c r="BH91" s="0" t="s">
        <v>318</v>
      </c>
      <c r="BI91" s="387" t="n">
        <v>0.00594333559274674</v>
      </c>
      <c r="BJ91" s="387" t="n">
        <v>0.00604560598731041</v>
      </c>
      <c r="BK91" s="387" t="n">
        <v>0.00598032865673304</v>
      </c>
      <c r="BL91" s="387" t="n">
        <v>0.00564957596361637</v>
      </c>
      <c r="BM91" s="387" t="n">
        <v>0.00548421777784824</v>
      </c>
      <c r="BO91" s="0" t="s">
        <v>317</v>
      </c>
      <c r="BP91" s="387" t="n">
        <v>0.00592048745602369</v>
      </c>
      <c r="BQ91" s="387" t="n">
        <v>0.00592519948258996</v>
      </c>
      <c r="BR91" s="387" t="n">
        <v>0.00573226762935519</v>
      </c>
      <c r="BS91" s="387" t="n">
        <v>0.00548421125859022</v>
      </c>
      <c r="BT91" s="387" t="n">
        <v>0.0054842522367835</v>
      </c>
      <c r="BV91" s="387" t="n">
        <v>10.4668598175049</v>
      </c>
      <c r="BW91" s="387" t="n">
        <v>10.8813095092773</v>
      </c>
      <c r="BX91" s="387" t="n">
        <v>11.3354396820068</v>
      </c>
      <c r="BY91" s="387" t="n">
        <v>11.7994899749756</v>
      </c>
      <c r="BZ91" s="387" t="n">
        <v>12.2149000167847</v>
      </c>
      <c r="CA91" s="0" t="s">
        <v>316</v>
      </c>
      <c r="CC91" s="387" t="n">
        <v>10.7155303955078</v>
      </c>
      <c r="CD91" s="387" t="n">
        <v>11.1498203277588</v>
      </c>
      <c r="CE91" s="387" t="n">
        <v>11.6138696670532</v>
      </c>
      <c r="CF91" s="387" t="n">
        <v>12.053599357605</v>
      </c>
      <c r="CG91" s="387" t="n">
        <v>12.4568500518799</v>
      </c>
      <c r="CH91" s="0" t="s">
        <v>317</v>
      </c>
      <c r="CK91" s="387" t="n">
        <v>12.3999996185303</v>
      </c>
      <c r="CL91" s="0" t="s">
        <v>887</v>
      </c>
      <c r="CO91" s="0" t="s">
        <v>102</v>
      </c>
      <c r="CP91" s="387" t="n">
        <v>0.00822384189814329</v>
      </c>
      <c r="CQ91" s="387" t="n">
        <v>0.00782555527985096</v>
      </c>
      <c r="CR91" s="387" t="n">
        <v>0.000746925827115774</v>
      </c>
      <c r="CS91" s="387" t="n">
        <v>-0.00784704927355051</v>
      </c>
      <c r="CT91" s="387" t="n">
        <v>0.0234661512076855</v>
      </c>
      <c r="CV91" s="0" t="s">
        <v>318</v>
      </c>
      <c r="CW91" s="387" t="n">
        <v>0.00546954525634646</v>
      </c>
      <c r="CX91" s="387" t="n">
        <v>-0.000723367731552571</v>
      </c>
      <c r="CY91" s="387" t="n">
        <v>-0.00800134334713221</v>
      </c>
      <c r="CZ91" s="387" t="n">
        <v>-0.00547962728887796</v>
      </c>
      <c r="DA91" s="387" t="n">
        <v>-0.0102151017636061</v>
      </c>
      <c r="DC91" s="0" t="s">
        <v>317</v>
      </c>
      <c r="DD91" s="387" t="n">
        <v>0.00354777090251446</v>
      </c>
      <c r="DE91" s="387" t="n">
        <v>-0.00064794736681506</v>
      </c>
      <c r="DF91" s="387" t="n">
        <v>-0.00832486525177956</v>
      </c>
      <c r="DG91" s="387" t="n">
        <v>0.0002402440586593</v>
      </c>
      <c r="DH91" s="387" t="n">
        <v>0.00676061306148768</v>
      </c>
      <c r="DL91" s="387" t="n">
        <v>0.778580017089844</v>
      </c>
      <c r="DM91" s="0" t="s">
        <v>888</v>
      </c>
      <c r="DP91" s="387" t="n">
        <v>0.793779983520508</v>
      </c>
      <c r="DQ91" s="0" t="s">
        <v>888</v>
      </c>
      <c r="DT91" s="387" t="n">
        <v>0.762929992675781</v>
      </c>
      <c r="DU91" s="0" t="s">
        <v>888</v>
      </c>
      <c r="DW91" s="387" t="n">
        <v>0.0202216953039169</v>
      </c>
      <c r="DX91" s="387" t="n">
        <v>0.0039450079202652</v>
      </c>
      <c r="DY91" s="387" t="n">
        <v>-0.0083087207749486</v>
      </c>
      <c r="DZ91" s="387" t="n">
        <v>-0.00384928705170751</v>
      </c>
      <c r="EA91" s="387" t="n">
        <v>0.00316378893330693</v>
      </c>
      <c r="EB91" s="0" t="s">
        <v>104</v>
      </c>
      <c r="ED91" s="387" t="n">
        <v>0.0208542980253696</v>
      </c>
      <c r="EE91" s="387" t="n">
        <v>0.00265979836694896</v>
      </c>
      <c r="EF91" s="387" t="n">
        <v>-0.0109902340918779</v>
      </c>
      <c r="EG91" s="387" t="n">
        <v>-0.00915020518004894</v>
      </c>
      <c r="EH91" s="387" t="n">
        <v>-0.00474560121074319</v>
      </c>
      <c r="EI91" s="0" t="s">
        <v>248</v>
      </c>
      <c r="EK91" s="387"/>
      <c r="EL91" s="0" t="s">
        <v>886</v>
      </c>
      <c r="EO91" s="387" t="n">
        <v>0.0348878018558025</v>
      </c>
      <c r="EP91" s="387" t="n">
        <v>0.0292195472866297</v>
      </c>
      <c r="EQ91" s="387" t="n">
        <v>0.0244759079068899</v>
      </c>
      <c r="ER91" s="387" t="n">
        <v>0.0307647809386253</v>
      </c>
      <c r="ES91" s="387" t="n">
        <v>0.0328794308006763</v>
      </c>
      <c r="ET91" s="0" t="s">
        <v>248</v>
      </c>
      <c r="FE91" s="387" t="n">
        <v>5176209</v>
      </c>
      <c r="FF91" s="387" t="n">
        <v>5188008</v>
      </c>
      <c r="FG91" s="387" t="n">
        <v>5200598</v>
      </c>
      <c r="FH91" s="387" t="n">
        <v>5213014</v>
      </c>
      <c r="FI91" s="387" t="n">
        <v>5228172</v>
      </c>
      <c r="FJ91" s="387" t="n">
        <v>5246096</v>
      </c>
      <c r="FK91" s="387" t="n">
        <v>5266268</v>
      </c>
      <c r="FL91" s="387" t="n">
        <v>5288720</v>
      </c>
      <c r="FM91" s="387" t="n">
        <v>5313399</v>
      </c>
      <c r="FN91" s="387" t="n">
        <v>5338871</v>
      </c>
      <c r="FO91" s="387" t="n">
        <v>5363352</v>
      </c>
      <c r="FP91" s="387" t="n">
        <v>5388272</v>
      </c>
      <c r="FQ91" s="387" t="n">
        <v>5413971</v>
      </c>
      <c r="FR91" s="387" t="n">
        <v>5438972</v>
      </c>
      <c r="FS91" s="387" t="n">
        <v>5461512</v>
      </c>
      <c r="FT91" s="387" t="n">
        <v>5479531</v>
      </c>
      <c r="FU91" s="387" t="n">
        <v>5495303</v>
      </c>
      <c r="FV91" s="387" t="n">
        <v>5508214</v>
      </c>
      <c r="FW91" s="387" t="n">
        <v>5515525</v>
      </c>
      <c r="FX91" s="387" t="n">
        <v>5520314</v>
      </c>
      <c r="FY91" s="387" t="n">
        <v>5528000</v>
      </c>
      <c r="FZ91" s="387" t="n">
        <v>5535000</v>
      </c>
      <c r="GA91" s="387" t="n">
        <v>5541000</v>
      </c>
      <c r="GB91" s="387" t="n">
        <v>5546000</v>
      </c>
      <c r="GC91" s="387" t="n">
        <v>5551000</v>
      </c>
      <c r="GD91" s="387" t="n">
        <v>5554000</v>
      </c>
      <c r="GE91" s="387" t="n">
        <v>5555000</v>
      </c>
      <c r="GF91" s="387" t="n">
        <v>5555000</v>
      </c>
      <c r="GG91" s="387" t="n">
        <v>5553000</v>
      </c>
      <c r="GH91" s="387" t="n">
        <v>5550000</v>
      </c>
      <c r="GI91" s="387" t="n">
        <v>5546000</v>
      </c>
      <c r="GJ91" s="387" t="n">
        <v>5542000</v>
      </c>
      <c r="GK91" s="387" t="n">
        <v>5538000</v>
      </c>
      <c r="GL91" s="387" t="n">
        <v>5533000</v>
      </c>
      <c r="GM91" s="387" t="n">
        <v>5527000</v>
      </c>
      <c r="GN91" s="387" t="n">
        <v>5522000</v>
      </c>
      <c r="GO91" s="387" t="n">
        <v>5517000</v>
      </c>
      <c r="GP91" s="387" t="n">
        <v>5512000</v>
      </c>
      <c r="GQ91" s="387" t="n">
        <v>5507000</v>
      </c>
      <c r="GR91" s="387" t="n">
        <v>5502000</v>
      </c>
      <c r="GS91" s="387" t="n">
        <v>5498000</v>
      </c>
      <c r="GT91" s="387" t="n">
        <v>5493000</v>
      </c>
      <c r="GU91" s="387" t="n">
        <v>5489000</v>
      </c>
      <c r="GV91" s="387" t="n">
        <v>5484000</v>
      </c>
      <c r="GW91" s="387" t="n">
        <v>5479000</v>
      </c>
      <c r="GX91" s="387" t="n">
        <v>5474000</v>
      </c>
      <c r="GY91" s="387" t="n">
        <v>5469000</v>
      </c>
      <c r="GZ91" s="387" t="n">
        <v>5463000</v>
      </c>
      <c r="HA91" s="387" t="n">
        <v>5457000</v>
      </c>
      <c r="HB91" s="387" t="n">
        <v>5451000</v>
      </c>
      <c r="HC91" s="387" t="n">
        <v>5445000</v>
      </c>
      <c r="HG91" s="387" t="n">
        <v>0.00287421396933496</v>
      </c>
      <c r="HH91" s="387" t="n">
        <v>0.00234670541249216</v>
      </c>
      <c r="HI91" s="387" t="n">
        <v>0.00132641044910997</v>
      </c>
      <c r="HJ91" s="387" t="n">
        <v>0.000867899623699486</v>
      </c>
      <c r="HK91" s="387" t="n">
        <v>0.00139134377241135</v>
      </c>
      <c r="HL91" s="387" t="n">
        <v>0.00126547971740365</v>
      </c>
      <c r="HM91" s="387" t="n">
        <v>0.00108342373277992</v>
      </c>
      <c r="HN91" s="387" t="n">
        <v>0.000901957333553582</v>
      </c>
      <c r="HO91" s="387" t="n">
        <v>0.000901144521776587</v>
      </c>
      <c r="HP91" s="387" t="n">
        <v>0.000540297187399119</v>
      </c>
      <c r="HQ91" s="387" t="n">
        <v>0.000180034199729562</v>
      </c>
      <c r="HR91" s="387" t="n">
        <v>0</v>
      </c>
      <c r="HS91" s="387" t="n">
        <v>-0.000360100821126252</v>
      </c>
      <c r="HT91" s="387" t="n">
        <v>-0.000540394510608167</v>
      </c>
      <c r="HU91" s="387" t="n">
        <v>-0.000720980577170849</v>
      </c>
      <c r="HV91" s="387" t="n">
        <v>-0.000721500779036433</v>
      </c>
      <c r="HW91" s="387" t="n">
        <v>-0.000722021679393947</v>
      </c>
      <c r="HX91" s="387" t="n">
        <v>-0.000903260835912079</v>
      </c>
      <c r="HY91" s="387" t="n">
        <v>-0.00108499103225768</v>
      </c>
      <c r="HZ91" s="387" t="n">
        <v>-0.000905059336218983</v>
      </c>
      <c r="IA91" s="387" t="n">
        <v>-0.000905879191122949</v>
      </c>
      <c r="IB91" s="387" t="n">
        <v>-0.000906700559426099</v>
      </c>
      <c r="IC91" s="387" t="n">
        <v>-0.000907523441128433</v>
      </c>
      <c r="ID91" s="387" t="n">
        <v>-0.000908347778022289</v>
      </c>
      <c r="IE91" s="387" t="n">
        <v>-0.000727272767107934</v>
      </c>
      <c r="IF91" s="387" t="n">
        <v>-0.000909835391212255</v>
      </c>
      <c r="IG91" s="387" t="n">
        <v>-0.000728464801795781</v>
      </c>
      <c r="IH91" s="387" t="n">
        <v>-0.000911327893845737</v>
      </c>
      <c r="II91" s="387" t="n">
        <v>-0.000912159157451242</v>
      </c>
      <c r="IJ91" s="387" t="n">
        <v>-0.000912991934455931</v>
      </c>
      <c r="IK91" s="387" t="n">
        <v>-0.000913826224859804</v>
      </c>
      <c r="IL91" s="387" t="n">
        <v>-0.00109769497066736</v>
      </c>
      <c r="IM91" s="387" t="n">
        <v>-0.00109890126623213</v>
      </c>
      <c r="IN91" s="387" t="n">
        <v>-0.00110011012293398</v>
      </c>
      <c r="IO91" s="387" t="n">
        <v>-0.00110132165718824</v>
      </c>
      <c r="IP91" s="0" t="s">
        <v>889</v>
      </c>
      <c r="IU91" s="0" t="s">
        <v>889</v>
      </c>
      <c r="IV91" s="387" t="n">
        <v>0.492164204156517</v>
      </c>
      <c r="IW91" s="387" t="n">
        <v>0.492394475230978</v>
      </c>
      <c r="IX91" s="387" t="n">
        <v>0.492602023597754</v>
      </c>
      <c r="IY91" s="387" t="n">
        <v>0.492792415146168</v>
      </c>
      <c r="IZ91" s="387" t="n">
        <v>0.492973900424771</v>
      </c>
      <c r="JA91" s="387" t="n">
        <v>0.493150165736643</v>
      </c>
      <c r="JB91" s="387" t="n">
        <v>0.493323163363018</v>
      </c>
      <c r="JC91" s="387" t="n">
        <v>0.493491757630483</v>
      </c>
      <c r="JD91" s="387" t="n">
        <v>0.493654042970334</v>
      </c>
      <c r="JE91" s="387" t="n">
        <v>0.493808520428909</v>
      </c>
      <c r="JF91" s="387" t="n">
        <v>0.493952584122757</v>
      </c>
      <c r="JG91" s="387" t="n">
        <v>0.494087231635823</v>
      </c>
      <c r="JH91" s="387" t="n">
        <v>0.494213486047803</v>
      </c>
      <c r="JI91" s="387" t="n">
        <v>0.494334487362804</v>
      </c>
      <c r="JJ91" s="387" t="n">
        <v>0.494449260507765</v>
      </c>
      <c r="JK91" s="387" t="n">
        <v>0.494558851120082</v>
      </c>
      <c r="JL91" s="387" t="n">
        <v>0.494664977502701</v>
      </c>
      <c r="JM91" s="387" t="n">
        <v>0.494769053988983</v>
      </c>
      <c r="JN91" s="387" t="n">
        <v>0.494874306142085</v>
      </c>
      <c r="JO91" s="387" t="n">
        <v>0.49498587603545</v>
      </c>
      <c r="JP91" s="387" t="n">
        <v>0.495105111127934</v>
      </c>
      <c r="JQ91" s="387" t="n">
        <v>0.495234341105183</v>
      </c>
      <c r="JR91" s="387" t="n">
        <v>0.49537484785211</v>
      </c>
      <c r="JS91" s="387" t="n">
        <v>0.495526419447414</v>
      </c>
      <c r="JT91" s="387" t="n">
        <v>0.495691192469907</v>
      </c>
      <c r="JU91" s="387" t="n">
        <v>0.4958706833105</v>
      </c>
      <c r="JV91" s="387" t="n">
        <v>0.496067078206218</v>
      </c>
      <c r="JW91" s="387" t="n">
        <v>0.496275695803635</v>
      </c>
      <c r="JX91" s="387" t="n">
        <v>0.496496001393648</v>
      </c>
      <c r="JY91" s="387" t="n">
        <v>0.496720938950556</v>
      </c>
      <c r="JZ91" s="387" t="n">
        <v>0.496946140932181</v>
      </c>
      <c r="KA91" s="387" t="n">
        <v>0.49717282861322</v>
      </c>
      <c r="KB91" s="387" t="n">
        <v>0.497398303208853</v>
      </c>
      <c r="KC91" s="387" t="n">
        <v>0.497620588716569</v>
      </c>
      <c r="KD91" s="387" t="n">
        <v>0.497835939944808</v>
      </c>
      <c r="KE91" s="387" t="n">
        <v>0.498045260138618</v>
      </c>
      <c r="KH91" s="0" t="s">
        <v>889</v>
      </c>
      <c r="KI91" s="387" t="n">
        <v>0.633609712123871</v>
      </c>
      <c r="KJ91" s="387" t="n">
        <v>0.628751873970032</v>
      </c>
      <c r="KK91" s="387" t="n">
        <v>0.624700844287872</v>
      </c>
      <c r="KL91" s="387" t="n">
        <v>0.621340334415436</v>
      </c>
      <c r="KM91" s="387" t="n">
        <v>0.618430197238922</v>
      </c>
      <c r="KN91" s="387" t="n">
        <v>0.615774214267731</v>
      </c>
      <c r="KO91" s="387" t="n">
        <v>0.61391144990921</v>
      </c>
      <c r="KP91" s="387" t="n">
        <v>0.612344324588776</v>
      </c>
      <c r="KQ91" s="387" t="n">
        <v>0.611071050167084</v>
      </c>
      <c r="KR91" s="387" t="n">
        <v>0.609800040721893</v>
      </c>
      <c r="KS91" s="387" t="n">
        <v>0.608570396900177</v>
      </c>
      <c r="KT91" s="387" t="n">
        <v>0.607380747795105</v>
      </c>
      <c r="KU91" s="387" t="n">
        <v>0.606480658054352</v>
      </c>
      <c r="KV91" s="387" t="n">
        <v>0.605438530445099</v>
      </c>
      <c r="KW91" s="387" t="n">
        <v>0.604504525661469</v>
      </c>
      <c r="KX91" s="387" t="n">
        <v>0.603137373924255</v>
      </c>
      <c r="KY91" s="387" t="n">
        <v>0.602129220962524</v>
      </c>
      <c r="KZ91" s="387" t="n">
        <v>0.600758373737335</v>
      </c>
      <c r="LA91" s="387" t="n">
        <v>0.59949392080307</v>
      </c>
      <c r="LB91" s="387" t="n">
        <v>0.598516345024109</v>
      </c>
      <c r="LC91" s="387" t="n">
        <v>0.597609579563141</v>
      </c>
      <c r="LD91" s="387" t="n">
        <v>0.59724485874176</v>
      </c>
      <c r="LE91" s="387" t="n">
        <v>0.597423791885376</v>
      </c>
      <c r="LF91" s="387" t="n">
        <v>0.597603023052216</v>
      </c>
      <c r="LG91" s="387" t="n">
        <v>0.597419142723084</v>
      </c>
      <c r="LH91" s="387" t="n">
        <v>0.596762478351593</v>
      </c>
      <c r="LI91" s="387" t="n">
        <v>0.596213340759277</v>
      </c>
      <c r="LJ91" s="387" t="n">
        <v>0.595190405845642</v>
      </c>
      <c r="LK91" s="387" t="n">
        <v>0.594091892242432</v>
      </c>
      <c r="LL91" s="387" t="n">
        <v>0.592808902263641</v>
      </c>
      <c r="LM91" s="387" t="n">
        <v>0.591340899467468</v>
      </c>
      <c r="LN91" s="387" t="n">
        <v>0.589870154857636</v>
      </c>
      <c r="LO91" s="387" t="n">
        <v>0.588687539100647</v>
      </c>
      <c r="LP91" s="387" t="n">
        <v>0.587319016456604</v>
      </c>
      <c r="LQ91" s="387" t="n">
        <v>0.585764050483704</v>
      </c>
      <c r="LR91" s="387" t="n">
        <v>0.584389328956604</v>
      </c>
      <c r="LT91" s="0" t="s">
        <v>889</v>
      </c>
      <c r="LU91" s="387" t="n">
        <v>0.565571963787079</v>
      </c>
      <c r="LV91" s="387" t="n">
        <v>0.562103688716888</v>
      </c>
      <c r="LW91" s="387" t="n">
        <v>0.55903422832489</v>
      </c>
      <c r="LX91" s="387" t="n">
        <v>0.55629974603653</v>
      </c>
      <c r="LY91" s="387" t="n">
        <v>0.553794026374817</v>
      </c>
      <c r="LZ91" s="387" t="n">
        <v>0.551374793052673</v>
      </c>
      <c r="MA91" s="387" t="n">
        <v>0.549774169921875</v>
      </c>
      <c r="MB91" s="387" t="n">
        <v>0.547915518283844</v>
      </c>
      <c r="MC91" s="387" t="n">
        <v>0.546519994735718</v>
      </c>
      <c r="MD91" s="387" t="n">
        <v>0.545307159423828</v>
      </c>
      <c r="ME91" s="387" t="n">
        <v>0.544112324714661</v>
      </c>
      <c r="MF91" s="387" t="n">
        <v>0.543294310569763</v>
      </c>
      <c r="MG91" s="387" t="n">
        <v>0.543114304542542</v>
      </c>
      <c r="MH91" s="387" t="n">
        <v>0.542949736118317</v>
      </c>
      <c r="MI91" s="387" t="n">
        <v>0.543063044548035</v>
      </c>
      <c r="MJ91" s="387" t="n">
        <v>0.542733490467072</v>
      </c>
      <c r="MK91" s="387" t="n">
        <v>0.543305695056915</v>
      </c>
      <c r="ML91" s="387" t="n">
        <v>0.543517529964447</v>
      </c>
      <c r="MM91" s="387" t="n">
        <v>0.544008672237396</v>
      </c>
      <c r="MN91" s="387" t="n">
        <v>0.544237375259399</v>
      </c>
      <c r="MO91" s="387" t="n">
        <v>0.543824672698975</v>
      </c>
      <c r="MP91" s="387" t="n">
        <v>0.543048739433289</v>
      </c>
      <c r="MQ91" s="387" t="n">
        <v>0.542089998722076</v>
      </c>
      <c r="MR91" s="387" t="n">
        <v>0.540766298770905</v>
      </c>
      <c r="MS91" s="387" t="n">
        <v>0.538894951343536</v>
      </c>
      <c r="MT91" s="387" t="n">
        <v>0.537104427814484</v>
      </c>
      <c r="MU91" s="387" t="n">
        <v>0.535408675670624</v>
      </c>
      <c r="MV91" s="387" t="n">
        <v>0.533612668514252</v>
      </c>
      <c r="MW91" s="387" t="n">
        <v>0.531728684902191</v>
      </c>
      <c r="MX91" s="387" t="n">
        <v>0.529841184616089</v>
      </c>
      <c r="MY91" s="387" t="n">
        <v>0.528315663337708</v>
      </c>
      <c r="MZ91" s="387" t="n">
        <v>0.526787340641022</v>
      </c>
      <c r="NA91" s="387" t="n">
        <v>0.52590149641037</v>
      </c>
      <c r="NB91" s="387" t="n">
        <v>0.525013744831085</v>
      </c>
      <c r="NC91" s="387" t="n">
        <v>0.523390173912048</v>
      </c>
      <c r="ND91" s="387" t="n">
        <v>0.521946728229523</v>
      </c>
      <c r="NG91" s="0" t="s">
        <v>889</v>
      </c>
      <c r="NH91" s="387" t="n">
        <v>0.578356444835663</v>
      </c>
      <c r="NI91" s="387" t="n">
        <v>0.574369251728058</v>
      </c>
      <c r="NJ91" s="387" t="n">
        <v>0.570882141590118</v>
      </c>
      <c r="NK91" s="387" t="n">
        <v>0.567820489406586</v>
      </c>
      <c r="NL91" s="387" t="n">
        <v>0.565013885498047</v>
      </c>
      <c r="NM91" s="387" t="n">
        <v>0.562409579753876</v>
      </c>
      <c r="NN91" s="387" t="n">
        <v>0.559891581535339</v>
      </c>
      <c r="NO91" s="387" t="n">
        <v>0.557661056518555</v>
      </c>
      <c r="NP91" s="387" t="n">
        <v>0.55553549528122</v>
      </c>
      <c r="NQ91" s="387" t="n">
        <v>0.553593933582306</v>
      </c>
      <c r="NR91" s="387" t="n">
        <v>0.552034556865692</v>
      </c>
      <c r="NS91" s="387" t="n">
        <v>0.550495028495789</v>
      </c>
      <c r="NT91" s="387" t="n">
        <v>0.549234926700592</v>
      </c>
      <c r="NU91" s="387" t="n">
        <v>0.548172175884247</v>
      </c>
      <c r="NV91" s="387" t="n">
        <v>0.547567546367645</v>
      </c>
      <c r="NW91" s="387" t="n">
        <v>0.547060966491699</v>
      </c>
      <c r="NX91" s="387" t="n">
        <v>0.546914458274841</v>
      </c>
      <c r="NY91" s="387" t="n">
        <v>0.546767771244049</v>
      </c>
      <c r="NZ91" s="387" t="n">
        <v>0.547081172466278</v>
      </c>
      <c r="OA91" s="387" t="n">
        <v>0.547494113445282</v>
      </c>
      <c r="OB91" s="387" t="n">
        <v>0.547989845275879</v>
      </c>
      <c r="OC91" s="387" t="n">
        <v>0.548486471176148</v>
      </c>
      <c r="OD91" s="387" t="n">
        <v>0.54934686422348</v>
      </c>
      <c r="OE91" s="387" t="n">
        <v>0.550208806991577</v>
      </c>
      <c r="OF91" s="387" t="n">
        <v>0.550345301628113</v>
      </c>
      <c r="OG91" s="387" t="n">
        <v>0.55038195848465</v>
      </c>
      <c r="OH91" s="387" t="n">
        <v>0.549790620803833</v>
      </c>
      <c r="OI91" s="387" t="n">
        <v>0.548916041851044</v>
      </c>
      <c r="OJ91" s="387" t="n">
        <v>0.547957718372345</v>
      </c>
      <c r="OK91" s="387" t="n">
        <v>0.546632587909699</v>
      </c>
      <c r="OL91" s="387" t="n">
        <v>0.545122385025024</v>
      </c>
      <c r="OM91" s="387" t="n">
        <v>0.543243765830994</v>
      </c>
      <c r="ON91" s="387" t="n">
        <v>0.541643798351288</v>
      </c>
      <c r="OO91" s="387" t="n">
        <v>0.54022353887558</v>
      </c>
      <c r="OP91" s="387" t="n">
        <v>0.538249850273132</v>
      </c>
      <c r="OQ91" s="387" t="n">
        <v>0.53682279586792</v>
      </c>
      <c r="OT91" s="387" t="n">
        <v>0.746370010375977</v>
      </c>
      <c r="OU91" s="387" t="n">
        <v>0.749410018920898</v>
      </c>
      <c r="OV91" s="387" t="n">
        <v>0.747239990234375</v>
      </c>
      <c r="OW91" s="387" t="n">
        <v>0.744410018920898</v>
      </c>
      <c r="OX91" s="387" t="n">
        <v>0.74504997253418</v>
      </c>
      <c r="OY91" s="387" t="n">
        <v>0.750859985351563</v>
      </c>
      <c r="OZ91" s="387" t="n">
        <v>0.754219970703125</v>
      </c>
      <c r="PA91" s="387" t="n">
        <v>0.758330001831055</v>
      </c>
      <c r="PB91" s="387" t="n">
        <v>0.747689971923828</v>
      </c>
      <c r="PC91" s="387" t="n">
        <v>0.74338996887207</v>
      </c>
      <c r="PD91" s="387" t="n">
        <v>0.746729965209961</v>
      </c>
      <c r="PE91" s="387" t="n">
        <v>0.749629974365234</v>
      </c>
      <c r="PF91" s="387" t="n">
        <v>0.749120025634766</v>
      </c>
      <c r="PG91" s="387" t="n">
        <v>0.752080001831055</v>
      </c>
      <c r="PH91" s="387" t="n">
        <v>0.756340026855469</v>
      </c>
      <c r="PI91" s="387" t="n">
        <v>0.757819976806641</v>
      </c>
      <c r="PJ91" s="387" t="n">
        <v>0.766389999389648</v>
      </c>
      <c r="PK91" s="387" t="n">
        <v>0.777900009155273</v>
      </c>
      <c r="PL91" s="387" t="n">
        <v>0.778580017089844</v>
      </c>
      <c r="PQ91" s="387" t="n">
        <v>0.000873776676598936</v>
      </c>
      <c r="PZ91" s="387" t="n">
        <v>0.274</v>
      </c>
      <c r="QA91" s="387" t="n">
        <v>2017</v>
      </c>
      <c r="QB91" s="0" t="s">
        <v>248</v>
      </c>
      <c r="QD91" s="387" t="n">
        <v>0.001</v>
      </c>
      <c r="QE91" s="387" t="n">
        <v>2017</v>
      </c>
      <c r="QF91" s="0" t="s">
        <v>248</v>
      </c>
      <c r="QH91" s="387" t="n">
        <v>0.001</v>
      </c>
      <c r="QI91" s="387" t="n">
        <v>2017</v>
      </c>
      <c r="QJ91" s="0" t="s">
        <v>248</v>
      </c>
      <c r="QL91" s="387" t="n">
        <v>0.001</v>
      </c>
      <c r="QM91" s="387" t="n">
        <v>2017</v>
      </c>
      <c r="QN91" s="0" t="s">
        <v>248</v>
      </c>
      <c r="QP91" s="387" t="n">
        <v>0.116</v>
      </c>
      <c r="QQ91" s="387" t="n">
        <v>2018</v>
      </c>
      <c r="QR91" s="0" t="s">
        <v>248</v>
      </c>
      <c r="QT91" s="0" t="s">
        <v>104</v>
      </c>
      <c r="QU91" s="387" t="n">
        <v>0.228517889976501</v>
      </c>
      <c r="QV91" s="387" t="n">
        <v>0.227341875433922</v>
      </c>
      <c r="QW91" s="387" t="n">
        <v>0.225964441895485</v>
      </c>
      <c r="QX91" s="387" t="n">
        <v>0.229172646999359</v>
      </c>
      <c r="QY91" s="387" t="n">
        <v>0.233773097395897</v>
      </c>
      <c r="RB91" s="387" t="n">
        <v>0.227877452969551</v>
      </c>
      <c r="RC91" s="387" t="n">
        <v>0.229452729225159</v>
      </c>
      <c r="RD91" s="387" t="n">
        <v>0.226852893829346</v>
      </c>
      <c r="RE91" s="387" t="n">
        <v>0.230764538049698</v>
      </c>
      <c r="RF91" s="387" t="n">
        <v>0.23895475268364</v>
      </c>
      <c r="RG91" s="0" t="s">
        <v>248</v>
      </c>
      <c r="RJ91" s="387" t="n">
        <v>0.0160355772823095</v>
      </c>
      <c r="RK91" s="387" t="n">
        <v>0.0108610102906823</v>
      </c>
      <c r="RL91" s="387" t="n">
        <v>0.0120798014104366</v>
      </c>
      <c r="RM91" s="387" t="n">
        <v>0.0182159841060638</v>
      </c>
      <c r="RN91" s="387" t="n">
        <v>0.0129162250086665</v>
      </c>
      <c r="RO91" s="0" t="s">
        <v>104</v>
      </c>
      <c r="RR91" s="387" t="n">
        <v>0.0160737875849009</v>
      </c>
      <c r="RS91" s="387" t="n">
        <v>0.0109113343060017</v>
      </c>
      <c r="RT91" s="387" t="n">
        <v>0.0121511481702328</v>
      </c>
      <c r="RU91" s="387" t="n">
        <v>0.0183558017015457</v>
      </c>
      <c r="RV91" s="387" t="n">
        <v>0.0113902408629656</v>
      </c>
      <c r="RW91" s="0" t="s">
        <v>248</v>
      </c>
      <c r="SA91" s="387" t="n">
        <v>0.0126803126186132</v>
      </c>
      <c r="SB91" s="387" t="n">
        <v>0.00719164218753576</v>
      </c>
      <c r="SC91" s="387" t="n">
        <v>0.00867100618779659</v>
      </c>
      <c r="SD91" s="387" t="n">
        <v>0.0159406755119562</v>
      </c>
      <c r="SE91" s="387" t="n">
        <v>0.0113808596506715</v>
      </c>
      <c r="SF91" s="0" t="s">
        <v>104</v>
      </c>
      <c r="SJ91" s="387" t="n">
        <v>0.0127518940716982</v>
      </c>
      <c r="SK91" s="387" t="n">
        <v>0.00728646479547024</v>
      </c>
      <c r="SL91" s="387" t="n">
        <v>0.00880909524857998</v>
      </c>
      <c r="SM91" s="387" t="n">
        <v>0.0162139888852835</v>
      </c>
      <c r="SN91" s="387" t="n">
        <v>0.0105223413556814</v>
      </c>
      <c r="SO91" s="0" t="s">
        <v>248</v>
      </c>
      <c r="SQ91" s="387" t="n">
        <v>50010</v>
      </c>
      <c r="SR91" s="0" t="s">
        <v>248</v>
      </c>
      <c r="ST91" s="387" t="n">
        <v>46256.73046875</v>
      </c>
      <c r="SU91" s="0" t="s">
        <v>104</v>
      </c>
      <c r="SW91" s="387" t="n">
        <v>49397.2348587123</v>
      </c>
      <c r="SX91" s="0" t="s">
        <v>248</v>
      </c>
      <c r="TA91" s="387" t="n">
        <v>0.248739585280418</v>
      </c>
      <c r="TB91" s="387" t="n">
        <v>0.231286883354187</v>
      </c>
      <c r="TC91" s="387" t="n">
        <v>0.217655718326569</v>
      </c>
      <c r="TD91" s="387" t="n">
        <v>0.225323364138603</v>
      </c>
      <c r="TE91" s="387" t="n">
        <v>0.236936882138252</v>
      </c>
      <c r="TF91" s="0" t="s">
        <v>104</v>
      </c>
      <c r="TJ91" s="387" t="n">
        <v>0.24873174726963</v>
      </c>
      <c r="TK91" s="387" t="n">
        <v>0.232112526893616</v>
      </c>
      <c r="TL91" s="387" t="n">
        <v>0.215862661600113</v>
      </c>
      <c r="TM91" s="387" t="n">
        <v>0.221614331007004</v>
      </c>
      <c r="TN91" s="387" t="n">
        <v>0.234209150075912</v>
      </c>
      <c r="TO91" s="0" t="s">
        <v>248</v>
      </c>
      <c r="TP91" s="386"/>
      <c r="TQ91" s="386"/>
    </row>
    <row r="92" customFormat="false" ht="15.75" hidden="false" customHeight="false" outlineLevel="0" collapsed="false">
      <c r="A92" s="0" t="s">
        <v>900</v>
      </c>
      <c r="B92" s="18" t="s">
        <v>1029</v>
      </c>
      <c r="C92" s="0" t="s">
        <v>1030</v>
      </c>
      <c r="D92" s="387" t="n">
        <v>0.0341249443590641</v>
      </c>
      <c r="E92" s="0" t="s">
        <v>102</v>
      </c>
      <c r="F92" s="387" t="n">
        <v>0.0378313846886158</v>
      </c>
      <c r="G92" s="0" t="s">
        <v>316</v>
      </c>
      <c r="H92" s="387" t="n">
        <v>0.0383441857993603</v>
      </c>
      <c r="I92" s="0" t="s">
        <v>317</v>
      </c>
      <c r="J92" s="0" t="s">
        <v>102</v>
      </c>
      <c r="K92" s="387" t="n">
        <v>0.626657962799072</v>
      </c>
      <c r="L92" s="387" t="n">
        <v>0.652097046375275</v>
      </c>
      <c r="M92" s="0" t="s">
        <v>102</v>
      </c>
      <c r="N92" s="387" t="n">
        <v>0.626657962799072</v>
      </c>
      <c r="O92" s="0" t="s">
        <v>102</v>
      </c>
      <c r="P92" s="387" t="n">
        <v>0.662420153617859</v>
      </c>
      <c r="Q92" s="0" t="s">
        <v>102</v>
      </c>
      <c r="R92" s="387" t="n">
        <v>0.599345028400421</v>
      </c>
      <c r="S92" s="0" t="s">
        <v>102</v>
      </c>
      <c r="U92" s="0" t="s">
        <v>316</v>
      </c>
      <c r="V92" s="387" t="n">
        <v>0.630003929138184</v>
      </c>
      <c r="W92" s="387" t="n">
        <v>0.653682708740234</v>
      </c>
      <c r="X92" s="0" t="s">
        <v>316</v>
      </c>
      <c r="Y92" s="387" t="n">
        <v>0.630003929138184</v>
      </c>
      <c r="Z92" s="0" t="s">
        <v>316</v>
      </c>
      <c r="AA92" s="387" t="n">
        <v>0.664395987987518</v>
      </c>
      <c r="AB92" s="0" t="s">
        <v>316</v>
      </c>
      <c r="AC92" s="387" t="n">
        <v>0.605684161186218</v>
      </c>
      <c r="AD92" s="0" t="s">
        <v>316</v>
      </c>
      <c r="AF92" s="0" t="s">
        <v>317</v>
      </c>
      <c r="AG92" s="387" t="n">
        <v>0.632490754127502</v>
      </c>
      <c r="AH92" s="387" t="n">
        <v>0.654308676719666</v>
      </c>
      <c r="AI92" s="0" t="s">
        <v>317</v>
      </c>
      <c r="AJ92" s="387" t="n">
        <v>0.632490754127502</v>
      </c>
      <c r="AK92" s="0" t="s">
        <v>317</v>
      </c>
      <c r="AL92" s="387" t="n">
        <v>0.669823884963989</v>
      </c>
      <c r="AM92" s="0" t="s">
        <v>317</v>
      </c>
      <c r="AN92" s="387" t="n">
        <v>0.611883163452148</v>
      </c>
      <c r="AO92" s="0" t="s">
        <v>317</v>
      </c>
      <c r="AP92" s="0"/>
      <c r="AQ92" s="0" t="s">
        <v>102</v>
      </c>
      <c r="AR92" s="387" t="n">
        <v>3.57358980178833</v>
      </c>
      <c r="AS92" s="0" t="s">
        <v>318</v>
      </c>
      <c r="AT92" s="387" t="n">
        <v>4.81518077850342</v>
      </c>
      <c r="AU92" s="0" t="s">
        <v>317</v>
      </c>
      <c r="AV92" s="387" t="n">
        <v>4.93783330917358</v>
      </c>
      <c r="AW92" s="0"/>
      <c r="AX92" s="387" t="n">
        <v>3.4405505657196</v>
      </c>
      <c r="AY92" s="0" t="s">
        <v>104</v>
      </c>
      <c r="AZ92" s="0"/>
      <c r="BA92" s="0" t="s">
        <v>102</v>
      </c>
      <c r="BB92" s="387" t="n">
        <v>0.0112529490143061</v>
      </c>
      <c r="BC92" s="387" t="n">
        <v>0.00886456202715635</v>
      </c>
      <c r="BD92" s="387" t="n">
        <v>0.00661483826115727</v>
      </c>
      <c r="BE92" s="387" t="n">
        <v>0.00879248604178429</v>
      </c>
      <c r="BF92" s="387" t="n">
        <v>0.00879248790442944</v>
      </c>
      <c r="BH92" s="0" t="s">
        <v>318</v>
      </c>
      <c r="BI92" s="387" t="n">
        <v>0.00495319766923785</v>
      </c>
      <c r="BJ92" s="387" t="n">
        <v>0.00554363988339901</v>
      </c>
      <c r="BK92" s="387" t="n">
        <v>0.00578104332089424</v>
      </c>
      <c r="BL92" s="387" t="n">
        <v>0.00602152291685343</v>
      </c>
      <c r="BM92" s="387" t="n">
        <v>0.00614176504313946</v>
      </c>
      <c r="BO92" s="0" t="s">
        <v>317</v>
      </c>
      <c r="BP92" s="387" t="n">
        <v>0.00539717823266983</v>
      </c>
      <c r="BQ92" s="387" t="n">
        <v>0.00582112232223153</v>
      </c>
      <c r="BR92" s="387" t="n">
        <v>0.00596140511333942</v>
      </c>
      <c r="BS92" s="387" t="n">
        <v>0.00614176131784916</v>
      </c>
      <c r="BT92" s="387" t="n">
        <v>0.00614176690578461</v>
      </c>
      <c r="BV92" s="387" t="n">
        <v>9.51105785369873</v>
      </c>
      <c r="BW92" s="387" t="n">
        <v>9.74501800537109</v>
      </c>
      <c r="BX92" s="387" t="n">
        <v>10.1177263259888</v>
      </c>
      <c r="BY92" s="387" t="n">
        <v>10.5251207351685</v>
      </c>
      <c r="BZ92" s="387" t="n">
        <v>10.9678802490234</v>
      </c>
      <c r="CA92" s="0" t="s">
        <v>316</v>
      </c>
      <c r="CC92" s="387" t="n">
        <v>9.65143394470215</v>
      </c>
      <c r="CD92" s="387" t="n">
        <v>9.95476818084717</v>
      </c>
      <c r="CE92" s="387" t="n">
        <v>10.3621625900269</v>
      </c>
      <c r="CF92" s="387" t="n">
        <v>10.7872400283813</v>
      </c>
      <c r="CG92" s="387" t="n">
        <v>11.2388401031494</v>
      </c>
      <c r="CH92" s="0" t="s">
        <v>317</v>
      </c>
      <c r="CK92" s="387" t="n">
        <v>11.5</v>
      </c>
      <c r="CL92" s="0" t="s">
        <v>887</v>
      </c>
      <c r="CO92" s="0" t="s">
        <v>102</v>
      </c>
      <c r="CP92" s="387" t="n">
        <v>-0.00294240703806281</v>
      </c>
      <c r="CQ92" s="387" t="n">
        <v>-0.00186386343557388</v>
      </c>
      <c r="CR92" s="387" t="n">
        <v>-0.00359117309562862</v>
      </c>
      <c r="CS92" s="387" t="n">
        <v>-0.00868059881031513</v>
      </c>
      <c r="CT92" s="387" t="n">
        <v>0.00571384746581316</v>
      </c>
      <c r="CV92" s="0" t="s">
        <v>318</v>
      </c>
      <c r="CW92" s="387" t="n">
        <v>0.00311358645558357</v>
      </c>
      <c r="CX92" s="387" t="n">
        <v>0.000281035376247019</v>
      </c>
      <c r="CY92" s="387" t="n">
        <v>-0.00322361802682281</v>
      </c>
      <c r="CZ92" s="387" t="n">
        <v>-0.000188691032235511</v>
      </c>
      <c r="DA92" s="387" t="n">
        <v>-0.00872562266886234</v>
      </c>
      <c r="DC92" s="0" t="s">
        <v>317</v>
      </c>
      <c r="DD92" s="387" t="n">
        <v>0.0014770848210901</v>
      </c>
      <c r="DE92" s="387" t="n">
        <v>-0.00185471842996776</v>
      </c>
      <c r="DF92" s="387" t="n">
        <v>-0.00355583499185741</v>
      </c>
      <c r="DG92" s="387" t="n">
        <v>0.000406136503443122</v>
      </c>
      <c r="DH92" s="387" t="n">
        <v>-0.000946266343817115</v>
      </c>
      <c r="DL92" s="387" t="n">
        <v>0.720920028686523</v>
      </c>
      <c r="DM92" s="0" t="s">
        <v>888</v>
      </c>
      <c r="DP92" s="387" t="n">
        <v>0.758489990234375</v>
      </c>
      <c r="DQ92" s="0" t="s">
        <v>888</v>
      </c>
      <c r="DT92" s="387" t="n">
        <v>0.684369964599609</v>
      </c>
      <c r="DU92" s="0" t="s">
        <v>888</v>
      </c>
      <c r="DW92" s="387" t="n">
        <v>-0.000218603570829146</v>
      </c>
      <c r="DX92" s="387" t="n">
        <v>-0.00785637926310301</v>
      </c>
      <c r="DY92" s="387" t="n">
        <v>-0.00989891774952412</v>
      </c>
      <c r="DZ92" s="387" t="n">
        <v>-0.0083899088203907</v>
      </c>
      <c r="EA92" s="387" t="n">
        <v>-0.0100908325985074</v>
      </c>
      <c r="EB92" s="0" t="s">
        <v>104</v>
      </c>
      <c r="ED92" s="387" t="n">
        <v>-0.00250958558171988</v>
      </c>
      <c r="EE92" s="387" t="n">
        <v>-0.00680601131170988</v>
      </c>
      <c r="EF92" s="387" t="n">
        <v>-0.00811009574681521</v>
      </c>
      <c r="EG92" s="387" t="n">
        <v>-0.00568628776818514</v>
      </c>
      <c r="EH92" s="387" t="n">
        <v>-0.00678263744339347</v>
      </c>
      <c r="EI92" s="0" t="s">
        <v>248</v>
      </c>
      <c r="EK92" s="387"/>
      <c r="EL92" s="0" t="s">
        <v>886</v>
      </c>
      <c r="EO92" s="387" t="n">
        <v>0.0210248939692974</v>
      </c>
      <c r="EP92" s="387" t="n">
        <v>0.018623162060976</v>
      </c>
      <c r="EQ92" s="387" t="n">
        <v>0.0144850481301546</v>
      </c>
      <c r="ER92" s="387" t="n">
        <v>0.0178274530917406</v>
      </c>
      <c r="ES92" s="387" t="n">
        <v>0.0187952015548944</v>
      </c>
      <c r="ET92" s="0" t="s">
        <v>248</v>
      </c>
      <c r="FE92" s="387" t="n">
        <v>60912500</v>
      </c>
      <c r="FF92" s="387" t="n">
        <v>61357430</v>
      </c>
      <c r="FG92" s="387" t="n">
        <v>61805267</v>
      </c>
      <c r="FH92" s="387" t="n">
        <v>62244886</v>
      </c>
      <c r="FI92" s="387" t="n">
        <v>62704895</v>
      </c>
      <c r="FJ92" s="387" t="n">
        <v>63179351</v>
      </c>
      <c r="FK92" s="387" t="n">
        <v>63621381</v>
      </c>
      <c r="FL92" s="387" t="n">
        <v>64016225</v>
      </c>
      <c r="FM92" s="387" t="n">
        <v>64374984</v>
      </c>
      <c r="FN92" s="387" t="n">
        <v>64707040</v>
      </c>
      <c r="FO92" s="387" t="n">
        <v>65027507</v>
      </c>
      <c r="FP92" s="387" t="n">
        <v>65342780</v>
      </c>
      <c r="FQ92" s="387" t="n">
        <v>65659809</v>
      </c>
      <c r="FR92" s="387" t="n">
        <v>65998687</v>
      </c>
      <c r="FS92" s="387" t="n">
        <v>66312067</v>
      </c>
      <c r="FT92" s="387" t="n">
        <v>66548272</v>
      </c>
      <c r="FU92" s="387" t="n">
        <v>66724104</v>
      </c>
      <c r="FV92" s="387" t="n">
        <v>66864379</v>
      </c>
      <c r="FW92" s="387" t="n">
        <v>66965912</v>
      </c>
      <c r="FX92" s="387" t="n">
        <v>67059887</v>
      </c>
      <c r="FY92" s="387" t="n">
        <v>67206000</v>
      </c>
      <c r="FZ92" s="387" t="n">
        <v>67370000</v>
      </c>
      <c r="GA92" s="387" t="n">
        <v>67542000</v>
      </c>
      <c r="GB92" s="387" t="n">
        <v>67711000</v>
      </c>
      <c r="GC92" s="387" t="n">
        <v>67870000</v>
      </c>
      <c r="GD92" s="387" t="n">
        <v>68016000</v>
      </c>
      <c r="GE92" s="387" t="n">
        <v>68146000</v>
      </c>
      <c r="GF92" s="387" t="n">
        <v>68263000</v>
      </c>
      <c r="GG92" s="387" t="n">
        <v>68367000</v>
      </c>
      <c r="GH92" s="387" t="n">
        <v>68460000</v>
      </c>
      <c r="GI92" s="387" t="n">
        <v>68546000</v>
      </c>
      <c r="GJ92" s="387" t="n">
        <v>68624000</v>
      </c>
      <c r="GK92" s="387" t="n">
        <v>68696000</v>
      </c>
      <c r="GL92" s="387" t="n">
        <v>68762000</v>
      </c>
      <c r="GM92" s="387" t="n">
        <v>68823000</v>
      </c>
      <c r="GN92" s="387" t="n">
        <v>68878000</v>
      </c>
      <c r="GO92" s="387" t="n">
        <v>68929000</v>
      </c>
      <c r="GP92" s="387" t="n">
        <v>68977000</v>
      </c>
      <c r="GQ92" s="387" t="n">
        <v>69021000</v>
      </c>
      <c r="GR92" s="387" t="n">
        <v>69061000</v>
      </c>
      <c r="GS92" s="387" t="n">
        <v>69096000</v>
      </c>
      <c r="GT92" s="387" t="n">
        <v>69126000</v>
      </c>
      <c r="GU92" s="387" t="n">
        <v>69150000</v>
      </c>
      <c r="GV92" s="387" t="n">
        <v>69167000</v>
      </c>
      <c r="GW92" s="387" t="n">
        <v>69178000</v>
      </c>
      <c r="GX92" s="387" t="n">
        <v>69181000</v>
      </c>
      <c r="GY92" s="387" t="n">
        <v>69178000</v>
      </c>
      <c r="GZ92" s="387" t="n">
        <v>69168000</v>
      </c>
      <c r="HA92" s="387" t="n">
        <v>69151000</v>
      </c>
      <c r="HB92" s="387" t="n">
        <v>69128000</v>
      </c>
      <c r="HC92" s="387" t="n">
        <v>69092000</v>
      </c>
      <c r="HG92" s="387" t="n">
        <v>0.00263868784531951</v>
      </c>
      <c r="HH92" s="387" t="n">
        <v>0.00210010702721775</v>
      </c>
      <c r="HI92" s="387" t="n">
        <v>0.00151733984239399</v>
      </c>
      <c r="HJ92" s="387" t="n">
        <v>0.00140234222635627</v>
      </c>
      <c r="HK92" s="387" t="n">
        <v>0.00217647338286042</v>
      </c>
      <c r="HL92" s="387" t="n">
        <v>0.00243728561326861</v>
      </c>
      <c r="HM92" s="387" t="n">
        <v>0.00254981173202395</v>
      </c>
      <c r="HN92" s="387" t="n">
        <v>0.00249902158975601</v>
      </c>
      <c r="HO92" s="387" t="n">
        <v>0.00234546256251633</v>
      </c>
      <c r="HP92" s="387" t="n">
        <v>0.00214886083267629</v>
      </c>
      <c r="HQ92" s="387" t="n">
        <v>0.00190949079114944</v>
      </c>
      <c r="HR92" s="387" t="n">
        <v>0.00171542970929295</v>
      </c>
      <c r="HS92" s="387" t="n">
        <v>0.00152235990390182</v>
      </c>
      <c r="HT92" s="387" t="n">
        <v>0.00135938101448119</v>
      </c>
      <c r="HU92" s="387" t="n">
        <v>0.00125541968736798</v>
      </c>
      <c r="HV92" s="387" t="n">
        <v>0.0011372750159353</v>
      </c>
      <c r="HW92" s="387" t="n">
        <v>0.0010486455867067</v>
      </c>
      <c r="HX92" s="387" t="n">
        <v>0.000960293400567025</v>
      </c>
      <c r="HY92" s="387" t="n">
        <v>0.000886724621523172</v>
      </c>
      <c r="HZ92" s="387" t="n">
        <v>0.000798832275904715</v>
      </c>
      <c r="IA92" s="387" t="n">
        <v>0.000740165647584945</v>
      </c>
      <c r="IB92" s="387" t="n">
        <v>0.000696126371622086</v>
      </c>
      <c r="IC92" s="387" t="n">
        <v>0.000637690420262516</v>
      </c>
      <c r="ID92" s="387" t="n">
        <v>0.000579365878365934</v>
      </c>
      <c r="IE92" s="387" t="n">
        <v>0.000506669981405139</v>
      </c>
      <c r="IF92" s="387" t="n">
        <v>0.000434084300650284</v>
      </c>
      <c r="IG92" s="387" t="n">
        <v>0.000347131834132597</v>
      </c>
      <c r="IH92" s="387" t="n">
        <v>0.000245812145294622</v>
      </c>
      <c r="II92" s="387" t="n">
        <v>0.000159022732987069</v>
      </c>
      <c r="IJ92" s="387" t="n">
        <v>4.33654495282099E-005</v>
      </c>
      <c r="IK92" s="387" t="n">
        <v>-4.33654495282099E-005</v>
      </c>
      <c r="IL92" s="387" t="n">
        <v>-0.000144565070513636</v>
      </c>
      <c r="IM92" s="387" t="n">
        <v>-0.000245808594627306</v>
      </c>
      <c r="IN92" s="387" t="n">
        <v>-0.000332660769345239</v>
      </c>
      <c r="IO92" s="387" t="n">
        <v>-0.000520908681210131</v>
      </c>
      <c r="IP92" s="0" t="s">
        <v>889</v>
      </c>
      <c r="IU92" s="0" t="s">
        <v>889</v>
      </c>
      <c r="IV92" s="387" t="n">
        <v>0.484549423570847</v>
      </c>
      <c r="IW92" s="387" t="n">
        <v>0.484456541522577</v>
      </c>
      <c r="IX92" s="387" t="n">
        <v>0.484315529226944</v>
      </c>
      <c r="IY92" s="387" t="n">
        <v>0.484157595188664</v>
      </c>
      <c r="IZ92" s="387" t="n">
        <v>0.484026166175936</v>
      </c>
      <c r="JA92" s="387" t="n">
        <v>0.483951208263468</v>
      </c>
      <c r="JB92" s="387" t="n">
        <v>0.483943697336924</v>
      </c>
      <c r="JC92" s="387" t="n">
        <v>0.48399096164683</v>
      </c>
      <c r="JD92" s="387" t="n">
        <v>0.484069123293569</v>
      </c>
      <c r="JE92" s="387" t="n">
        <v>0.484143287909997</v>
      </c>
      <c r="JF92" s="387" t="n">
        <v>0.484187548559358</v>
      </c>
      <c r="JG92" s="387" t="n">
        <v>0.484196606850055</v>
      </c>
      <c r="JH92" s="387" t="n">
        <v>0.484176771262169</v>
      </c>
      <c r="JI92" s="387" t="n">
        <v>0.484129273531364</v>
      </c>
      <c r="JJ92" s="387" t="n">
        <v>0.484058454546361</v>
      </c>
      <c r="JK92" s="387" t="n">
        <v>0.48396804561853</v>
      </c>
      <c r="JL92" s="387" t="n">
        <v>0.483857158831397</v>
      </c>
      <c r="JM92" s="387" t="n">
        <v>0.483725893781764</v>
      </c>
      <c r="JN92" s="387" t="n">
        <v>0.483580189607243</v>
      </c>
      <c r="JO92" s="387" t="n">
        <v>0.483428051968789</v>
      </c>
      <c r="JP92" s="387" t="n">
        <v>0.483275903153171</v>
      </c>
      <c r="JQ92" s="387" t="n">
        <v>0.483126373538873</v>
      </c>
      <c r="JR92" s="387" t="n">
        <v>0.48298018501755</v>
      </c>
      <c r="JS92" s="387" t="n">
        <v>0.482840115346239</v>
      </c>
      <c r="JT92" s="387" t="n">
        <v>0.482708577078106</v>
      </c>
      <c r="JU92" s="387" t="n">
        <v>0.482587880035143</v>
      </c>
      <c r="JV92" s="387" t="n">
        <v>0.482479057238625</v>
      </c>
      <c r="JW92" s="387" t="n">
        <v>0.482382803175721</v>
      </c>
      <c r="JX92" s="387" t="n">
        <v>0.482299637403397</v>
      </c>
      <c r="JY92" s="387" t="n">
        <v>0.482229266847512</v>
      </c>
      <c r="JZ92" s="387" t="n">
        <v>0.482171475057518</v>
      </c>
      <c r="KA92" s="387" t="n">
        <v>0.482126846366829</v>
      </c>
      <c r="KB92" s="387" t="n">
        <v>0.482094498363089</v>
      </c>
      <c r="KC92" s="387" t="n">
        <v>0.482071023794843</v>
      </c>
      <c r="KD92" s="387" t="n">
        <v>0.482051461264901</v>
      </c>
      <c r="KE92" s="387" t="n">
        <v>0.482032071710409</v>
      </c>
      <c r="KH92" s="0" t="s">
        <v>889</v>
      </c>
      <c r="KI92" s="387" t="n">
        <v>0.627664744853973</v>
      </c>
      <c r="KJ92" s="387" t="n">
        <v>0.624703466892242</v>
      </c>
      <c r="KK92" s="387" t="n">
        <v>0.622211754322052</v>
      </c>
      <c r="KL92" s="387" t="n">
        <v>0.620089113712311</v>
      </c>
      <c r="KM92" s="387" t="n">
        <v>0.618064701557159</v>
      </c>
      <c r="KN92" s="387" t="n">
        <v>0.615927159786224</v>
      </c>
      <c r="KO92" s="387" t="n">
        <v>0.614205121994019</v>
      </c>
      <c r="KP92" s="387" t="n">
        <v>0.612433731555939</v>
      </c>
      <c r="KQ92" s="387" t="n">
        <v>0.610609769821167</v>
      </c>
      <c r="KR92" s="387" t="n">
        <v>0.608781516551971</v>
      </c>
      <c r="KS92" s="387" t="n">
        <v>0.606916010379791</v>
      </c>
      <c r="KT92" s="387" t="n">
        <v>0.604907095432282</v>
      </c>
      <c r="KU92" s="387" t="n">
        <v>0.6030353307724</v>
      </c>
      <c r="KV92" s="387" t="n">
        <v>0.601181864738464</v>
      </c>
      <c r="KW92" s="387" t="n">
        <v>0.599123597145081</v>
      </c>
      <c r="KX92" s="387" t="n">
        <v>0.59672337770462</v>
      </c>
      <c r="KY92" s="387" t="n">
        <v>0.594573318958283</v>
      </c>
      <c r="KZ92" s="387" t="n">
        <v>0.592188775539398</v>
      </c>
      <c r="LA92" s="387" t="n">
        <v>0.589598894119263</v>
      </c>
      <c r="LB92" s="387" t="n">
        <v>0.58686774969101</v>
      </c>
      <c r="LC92" s="387" t="n">
        <v>0.584061682224274</v>
      </c>
      <c r="LD92" s="387" t="n">
        <v>0.581700026988983</v>
      </c>
      <c r="LE92" s="387" t="n">
        <v>0.579280078411102</v>
      </c>
      <c r="LF92" s="387" t="n">
        <v>0.576882421970367</v>
      </c>
      <c r="LG92" s="387" t="n">
        <v>0.574665904045105</v>
      </c>
      <c r="LH92" s="387" t="n">
        <v>0.572724878787994</v>
      </c>
      <c r="LI92" s="387" t="n">
        <v>0.571521580219269</v>
      </c>
      <c r="LJ92" s="387" t="n">
        <v>0.570744752883911</v>
      </c>
      <c r="LK92" s="387" t="n">
        <v>0.570228576660156</v>
      </c>
      <c r="LL92" s="387" t="n">
        <v>0.569646418094635</v>
      </c>
      <c r="LM92" s="387" t="n">
        <v>0.568739950656891</v>
      </c>
      <c r="LN92" s="387" t="n">
        <v>0.568085253238678</v>
      </c>
      <c r="LO92" s="387" t="n">
        <v>0.567314386367798</v>
      </c>
      <c r="LP92" s="387" t="n">
        <v>0.566383719444275</v>
      </c>
      <c r="LQ92" s="387" t="n">
        <v>0.565342545509338</v>
      </c>
      <c r="LR92" s="387" t="n">
        <v>0.564233183860779</v>
      </c>
      <c r="LT92" s="0" t="s">
        <v>889</v>
      </c>
      <c r="LU92" s="387" t="n">
        <v>0.566354274749756</v>
      </c>
      <c r="LV92" s="387" t="n">
        <v>0.563798904418945</v>
      </c>
      <c r="LW92" s="387" t="n">
        <v>0.561543941497803</v>
      </c>
      <c r="LX92" s="387" t="n">
        <v>0.559484124183655</v>
      </c>
      <c r="LY92" s="387" t="n">
        <v>0.557382643222809</v>
      </c>
      <c r="LZ92" s="387" t="n">
        <v>0.555054605007172</v>
      </c>
      <c r="MA92" s="387" t="n">
        <v>0.553050339221954</v>
      </c>
      <c r="MB92" s="387" t="n">
        <v>0.550827622413635</v>
      </c>
      <c r="MC92" s="387" t="n">
        <v>0.54844856262207</v>
      </c>
      <c r="MD92" s="387" t="n">
        <v>0.546147048473358</v>
      </c>
      <c r="ME92" s="387" t="n">
        <v>0.543960273265839</v>
      </c>
      <c r="MF92" s="387" t="n">
        <v>0.541851341724396</v>
      </c>
      <c r="MG92" s="387" t="n">
        <v>0.540028989315033</v>
      </c>
      <c r="MH92" s="387" t="n">
        <v>0.538315296173096</v>
      </c>
      <c r="MI92" s="387" t="n">
        <v>0.53637158870697</v>
      </c>
      <c r="MJ92" s="387" t="n">
        <v>0.534006357192993</v>
      </c>
      <c r="MK92" s="387" t="n">
        <v>0.531796455383301</v>
      </c>
      <c r="ML92" s="387" t="n">
        <v>0.529259324073792</v>
      </c>
      <c r="MM92" s="387" t="n">
        <v>0.526540815830231</v>
      </c>
      <c r="MN92" s="387" t="n">
        <v>0.523981809616089</v>
      </c>
      <c r="MO92" s="387" t="n">
        <v>0.521806657314301</v>
      </c>
      <c r="MP92" s="387" t="n">
        <v>0.520463109016419</v>
      </c>
      <c r="MQ92" s="387" t="n">
        <v>0.519520998001099</v>
      </c>
      <c r="MR92" s="387" t="n">
        <v>0.518726170063019</v>
      </c>
      <c r="MS92" s="387" t="n">
        <v>0.517788648605347</v>
      </c>
      <c r="MT92" s="387" t="n">
        <v>0.516498804092407</v>
      </c>
      <c r="MU92" s="387" t="n">
        <v>0.515406668186188</v>
      </c>
      <c r="MV92" s="387" t="n">
        <v>0.514143168926239</v>
      </c>
      <c r="MW92" s="387" t="n">
        <v>0.512787878513336</v>
      </c>
      <c r="MX92" s="387" t="n">
        <v>0.511390924453735</v>
      </c>
      <c r="MY92" s="387" t="n">
        <v>0.509981036186218</v>
      </c>
      <c r="MZ92" s="387" t="n">
        <v>0.509049117565155</v>
      </c>
      <c r="NA92" s="387" t="n">
        <v>0.50819742679596</v>
      </c>
      <c r="NB92" s="387" t="n">
        <v>0.50736790895462</v>
      </c>
      <c r="NC92" s="387" t="n">
        <v>0.506582021713257</v>
      </c>
      <c r="ND92" s="387" t="n">
        <v>0.505803883075714</v>
      </c>
      <c r="NG92" s="0" t="s">
        <v>889</v>
      </c>
      <c r="NH92" s="387" t="n">
        <v>0.568284809589386</v>
      </c>
      <c r="NI92" s="387" t="n">
        <v>0.565423607826233</v>
      </c>
      <c r="NJ92" s="387" t="n">
        <v>0.56296843290329</v>
      </c>
      <c r="NK92" s="387" t="n">
        <v>0.560796499252319</v>
      </c>
      <c r="NL92" s="387" t="n">
        <v>0.558655560016632</v>
      </c>
      <c r="NM92" s="387" t="n">
        <v>0.556363999843597</v>
      </c>
      <c r="NN92" s="387" t="n">
        <v>0.554445624351502</v>
      </c>
      <c r="NO92" s="387" t="n">
        <v>0.55251544713974</v>
      </c>
      <c r="NP92" s="387" t="n">
        <v>0.550516188144684</v>
      </c>
      <c r="NQ92" s="387" t="n">
        <v>0.548519253730774</v>
      </c>
      <c r="NR92" s="387" t="n">
        <v>0.54647433757782</v>
      </c>
      <c r="NS92" s="387" t="n">
        <v>0.544536709785461</v>
      </c>
      <c r="NT92" s="387" t="n">
        <v>0.54273909330368</v>
      </c>
      <c r="NU92" s="387" t="n">
        <v>0.541006624698639</v>
      </c>
      <c r="NV92" s="387" t="n">
        <v>0.539176166057587</v>
      </c>
      <c r="NW92" s="387" t="n">
        <v>0.537215888500214</v>
      </c>
      <c r="NX92" s="387" t="n">
        <v>0.535832941532135</v>
      </c>
      <c r="NY92" s="387" t="n">
        <v>0.534441590309143</v>
      </c>
      <c r="NZ92" s="387" t="n">
        <v>0.532910645008087</v>
      </c>
      <c r="OA92" s="387" t="n">
        <v>0.531072437763214</v>
      </c>
      <c r="OB92" s="387" t="n">
        <v>0.528891682624817</v>
      </c>
      <c r="OC92" s="387" t="n">
        <v>0.5271075963974</v>
      </c>
      <c r="OD92" s="387" t="n">
        <v>0.525030076503754</v>
      </c>
      <c r="OE92" s="387" t="n">
        <v>0.522753953933716</v>
      </c>
      <c r="OF92" s="387" t="n">
        <v>0.520597755908966</v>
      </c>
      <c r="OG92" s="387" t="n">
        <v>0.518727540969849</v>
      </c>
      <c r="OH92" s="387" t="n">
        <v>0.517750203609467</v>
      </c>
      <c r="OI92" s="387" t="n">
        <v>0.517208993434906</v>
      </c>
      <c r="OJ92" s="387" t="n">
        <v>0.516879439353943</v>
      </c>
      <c r="OK92" s="387" t="n">
        <v>0.516392469406128</v>
      </c>
      <c r="OL92" s="387" t="n">
        <v>0.515488386154175</v>
      </c>
      <c r="OM92" s="387" t="n">
        <v>0.514932513237</v>
      </c>
      <c r="ON92" s="387" t="n">
        <v>0.514211773872376</v>
      </c>
      <c r="OO92" s="387" t="n">
        <v>0.513239145278931</v>
      </c>
      <c r="OP92" s="387" t="n">
        <v>0.512079060077667</v>
      </c>
      <c r="OQ92" s="387" t="n">
        <v>0.510797202587128</v>
      </c>
      <c r="OT92" s="387" t="n">
        <v>0.683539962768555</v>
      </c>
      <c r="OU92" s="387" t="n">
        <v>0.686780014038086</v>
      </c>
      <c r="OV92" s="387" t="n">
        <v>0.695599975585938</v>
      </c>
      <c r="OW92" s="387" t="n">
        <v>0.694789962768555</v>
      </c>
      <c r="OX92" s="387" t="n">
        <v>0.69588996887207</v>
      </c>
      <c r="OY92" s="387" t="n">
        <v>0.695370025634766</v>
      </c>
      <c r="OZ92" s="387" t="n">
        <v>0.696559982299805</v>
      </c>
      <c r="PA92" s="387" t="n">
        <v>0.697910003662109</v>
      </c>
      <c r="PB92" s="387" t="n">
        <v>0.701259994506836</v>
      </c>
      <c r="PC92" s="387" t="n">
        <v>0.701740036010742</v>
      </c>
      <c r="PD92" s="387" t="n">
        <v>0.700449981689453</v>
      </c>
      <c r="PE92" s="387" t="n">
        <v>0.705820007324219</v>
      </c>
      <c r="PF92" s="387" t="n">
        <v>0.710100021362305</v>
      </c>
      <c r="PG92" s="387" t="n">
        <v>0.709349975585938</v>
      </c>
      <c r="PH92" s="387" t="n">
        <v>0.711829986572266</v>
      </c>
      <c r="PI92" s="387" t="n">
        <v>0.713820037841797</v>
      </c>
      <c r="PJ92" s="387" t="n">
        <v>0.71536003112793</v>
      </c>
      <c r="PK92" s="387" t="n">
        <v>0.720309982299805</v>
      </c>
      <c r="PL92" s="387" t="n">
        <v>0.720920028686523</v>
      </c>
      <c r="PQ92" s="387" t="n">
        <v>0.000846563605591655</v>
      </c>
      <c r="PZ92" s="387" t="n">
        <v>0.316</v>
      </c>
      <c r="QA92" s="387" t="n">
        <v>2017</v>
      </c>
      <c r="QB92" s="0" t="s">
        <v>248</v>
      </c>
      <c r="QD92" s="387" t="n">
        <v>0</v>
      </c>
      <c r="QE92" s="387" t="n">
        <v>2017</v>
      </c>
      <c r="QF92" s="0" t="s">
        <v>248</v>
      </c>
      <c r="QH92" s="387" t="n">
        <v>0</v>
      </c>
      <c r="QI92" s="387" t="n">
        <v>2017</v>
      </c>
      <c r="QJ92" s="0" t="s">
        <v>248</v>
      </c>
      <c r="QL92" s="387" t="n">
        <v>0.001</v>
      </c>
      <c r="QM92" s="387" t="n">
        <v>2017</v>
      </c>
      <c r="QN92" s="0" t="s">
        <v>248</v>
      </c>
      <c r="QP92" s="387" t="n">
        <v>0.134</v>
      </c>
      <c r="QQ92" s="387" t="n">
        <v>2017</v>
      </c>
      <c r="QR92" s="0" t="s">
        <v>248</v>
      </c>
      <c r="QT92" s="0" t="s">
        <v>104</v>
      </c>
      <c r="QU92" s="387" t="n">
        <v>0.225812867283821</v>
      </c>
      <c r="QV92" s="387" t="n">
        <v>0.226405367255211</v>
      </c>
      <c r="QW92" s="387" t="n">
        <v>0.223870068788528</v>
      </c>
      <c r="QX92" s="387" t="n">
        <v>0.225965708494186</v>
      </c>
      <c r="QY92" s="387" t="n">
        <v>0.234563186764717</v>
      </c>
      <c r="RB92" s="387" t="n">
        <v>0.221333667635918</v>
      </c>
      <c r="RC92" s="387" t="n">
        <v>0.224191159009933</v>
      </c>
      <c r="RD92" s="387" t="n">
        <v>0.223192378878593</v>
      </c>
      <c r="RE92" s="387" t="n">
        <v>0.224686741828918</v>
      </c>
      <c r="RF92" s="387" t="n">
        <v>0.236259683966637</v>
      </c>
      <c r="RG92" s="0" t="s">
        <v>248</v>
      </c>
      <c r="RJ92" s="387" t="n">
        <v>0.013913894072175</v>
      </c>
      <c r="RK92" s="387" t="n">
        <v>0.0115488860756159</v>
      </c>
      <c r="RL92" s="387" t="n">
        <v>0.0133576858788729</v>
      </c>
      <c r="RM92" s="387" t="n">
        <v>0.0147458286955953</v>
      </c>
      <c r="RN92" s="387" t="n">
        <v>0.0124106239527464</v>
      </c>
      <c r="RO92" s="0" t="s">
        <v>104</v>
      </c>
      <c r="RR92" s="387" t="n">
        <v>0.0140157463029027</v>
      </c>
      <c r="RS92" s="387" t="n">
        <v>0.0116527751088142</v>
      </c>
      <c r="RT92" s="387" t="n">
        <v>0.0136747881770134</v>
      </c>
      <c r="RU92" s="387" t="n">
        <v>0.01547228731215</v>
      </c>
      <c r="RV92" s="387" t="n">
        <v>0.0149732790887356</v>
      </c>
      <c r="RW92" s="0" t="s">
        <v>248</v>
      </c>
      <c r="SA92" s="387" t="n">
        <v>0.00872371438890696</v>
      </c>
      <c r="SB92" s="387" t="n">
        <v>0.00701867416501045</v>
      </c>
      <c r="SC92" s="387" t="n">
        <v>0.00970541220158339</v>
      </c>
      <c r="SD92" s="387" t="n">
        <v>0.0123416762799025</v>
      </c>
      <c r="SE92" s="387" t="n">
        <v>0.0103688212111592</v>
      </c>
      <c r="SF92" s="0" t="s">
        <v>104</v>
      </c>
      <c r="SJ92" s="387" t="n">
        <v>0.0088658994063735</v>
      </c>
      <c r="SK92" s="387" t="n">
        <v>0.00717633916065097</v>
      </c>
      <c r="SL92" s="387" t="n">
        <v>0.0101031828671694</v>
      </c>
      <c r="SM92" s="387" t="n">
        <v>0.0132294530048966</v>
      </c>
      <c r="SN92" s="387" t="n">
        <v>0.0135709373280406</v>
      </c>
      <c r="SO92" s="0" t="s">
        <v>248</v>
      </c>
      <c r="SQ92" s="387" t="n">
        <v>42450</v>
      </c>
      <c r="SR92" s="0" t="s">
        <v>248</v>
      </c>
      <c r="ST92" s="387" t="n">
        <v>38705.5859375</v>
      </c>
      <c r="SU92" s="0" t="s">
        <v>104</v>
      </c>
      <c r="SW92" s="387" t="n">
        <v>44317.3923051173</v>
      </c>
      <c r="SX92" s="0" t="s">
        <v>248</v>
      </c>
      <c r="TA92" s="387" t="n">
        <v>0.225594267249107</v>
      </c>
      <c r="TB92" s="387" t="n">
        <v>0.218548983335495</v>
      </c>
      <c r="TC92" s="387" t="n">
        <v>0.213971152901649</v>
      </c>
      <c r="TD92" s="387" t="n">
        <v>0.217575803399086</v>
      </c>
      <c r="TE92" s="387" t="n">
        <v>0.224472358822823</v>
      </c>
      <c r="TF92" s="0" t="s">
        <v>104</v>
      </c>
      <c r="TJ92" s="387" t="n">
        <v>0.218824073672295</v>
      </c>
      <c r="TK92" s="387" t="n">
        <v>0.217385143041611</v>
      </c>
      <c r="TL92" s="387" t="n">
        <v>0.215082287788391</v>
      </c>
      <c r="TM92" s="387" t="n">
        <v>0.219000443816185</v>
      </c>
      <c r="TN92" s="387" t="n">
        <v>0.229477047920227</v>
      </c>
      <c r="TO92" s="0" t="s">
        <v>248</v>
      </c>
      <c r="TP92" s="386"/>
      <c r="TQ92" s="386"/>
    </row>
    <row r="93" customFormat="false" ht="15.75" hidden="false" customHeight="false" outlineLevel="0" collapsed="false">
      <c r="A93" s="0" t="s">
        <v>900</v>
      </c>
      <c r="B93" s="18" t="s">
        <v>1031</v>
      </c>
      <c r="C93" s="0" t="s">
        <v>1032</v>
      </c>
      <c r="D93" s="387" t="n">
        <v>0.0397863872349262</v>
      </c>
      <c r="E93" s="0" t="s">
        <v>884</v>
      </c>
      <c r="F93" s="387" t="n">
        <v>0.0446503646671772</v>
      </c>
      <c r="G93" s="0" t="s">
        <v>884</v>
      </c>
      <c r="H93" s="387" t="n">
        <v>0.044149175286293</v>
      </c>
      <c r="I93" s="0" t="s">
        <v>884</v>
      </c>
      <c r="J93" s="0" t="s">
        <v>884</v>
      </c>
      <c r="K93" s="387" t="n">
        <v>0.554487764835358</v>
      </c>
      <c r="L93" s="387"/>
      <c r="M93" s="0" t="s">
        <v>885</v>
      </c>
      <c r="N93" s="387"/>
      <c r="O93" s="0" t="s">
        <v>885</v>
      </c>
      <c r="P93" s="387"/>
      <c r="Q93" s="0" t="s">
        <v>885</v>
      </c>
      <c r="R93" s="387"/>
      <c r="S93" s="0" t="s">
        <v>885</v>
      </c>
      <c r="U93" s="0" t="s">
        <v>884</v>
      </c>
      <c r="V93" s="387" t="n">
        <v>0.552265286445618</v>
      </c>
      <c r="W93" s="387"/>
      <c r="X93" s="0" t="s">
        <v>885</v>
      </c>
      <c r="Y93" s="387"/>
      <c r="Z93" s="0" t="s">
        <v>885</v>
      </c>
      <c r="AA93" s="387"/>
      <c r="AB93" s="0" t="s">
        <v>885</v>
      </c>
      <c r="AC93" s="387"/>
      <c r="AD93" s="0" t="s">
        <v>885</v>
      </c>
      <c r="AF93" s="0" t="s">
        <v>884</v>
      </c>
      <c r="AG93" s="387" t="n">
        <v>0.550330102443695</v>
      </c>
      <c r="AH93" s="387"/>
      <c r="AI93" s="0" t="s">
        <v>885</v>
      </c>
      <c r="AJ93" s="387"/>
      <c r="AK93" s="0" t="s">
        <v>885</v>
      </c>
      <c r="AL93" s="387"/>
      <c r="AM93" s="0" t="s">
        <v>885</v>
      </c>
      <c r="AN93" s="387"/>
      <c r="AO93" s="0" t="s">
        <v>885</v>
      </c>
      <c r="AP93" s="0"/>
      <c r="AQ93" s="0" t="s">
        <v>884</v>
      </c>
      <c r="AR93" s="387" t="n">
        <v>3.05433869361877</v>
      </c>
      <c r="AS93" s="0" t="s">
        <v>884</v>
      </c>
      <c r="AT93" s="387" t="n">
        <v>4.06047630310059</v>
      </c>
      <c r="AU93" s="0" t="s">
        <v>884</v>
      </c>
      <c r="AV93" s="387" t="n">
        <v>4.41995906829834</v>
      </c>
      <c r="AW93" s="0"/>
      <c r="AX93" s="387" t="n">
        <v>2.97744178771973</v>
      </c>
      <c r="AY93" s="0" t="s">
        <v>884</v>
      </c>
      <c r="AZ93" s="0"/>
      <c r="BA93" s="0" t="s">
        <v>884</v>
      </c>
      <c r="BB93" s="387" t="n">
        <v>0.00546333892270923</v>
      </c>
      <c r="BC93" s="387" t="n">
        <v>0.00487412232905626</v>
      </c>
      <c r="BD93" s="387" t="n">
        <v>0.00473871733993292</v>
      </c>
      <c r="BE93" s="387" t="n">
        <v>0.00403207121416926</v>
      </c>
      <c r="BF93" s="387" t="n">
        <v>0.00403205817565322</v>
      </c>
      <c r="BH93" s="0" t="s">
        <v>884</v>
      </c>
      <c r="BI93" s="387" t="n">
        <v>0.00661692675203085</v>
      </c>
      <c r="BJ93" s="387" t="n">
        <v>0.00601945864036679</v>
      </c>
      <c r="BK93" s="387" t="n">
        <v>0.00578104332089424</v>
      </c>
      <c r="BL93" s="387" t="n">
        <v>0.00569337932392955</v>
      </c>
      <c r="BM93" s="387" t="n">
        <v>0.0057845008559525</v>
      </c>
      <c r="BO93" s="0" t="s">
        <v>884</v>
      </c>
      <c r="BP93" s="387" t="n">
        <v>0.00602822098881006</v>
      </c>
      <c r="BQ93" s="387" t="n">
        <v>0.00574385747313499</v>
      </c>
      <c r="BR93" s="387" t="n">
        <v>0.00573226762935519</v>
      </c>
      <c r="BS93" s="387" t="n">
        <v>0.00582337379455566</v>
      </c>
      <c r="BT93" s="387" t="n">
        <v>0.0055761244148016</v>
      </c>
      <c r="BV93" s="387"/>
      <c r="BW93" s="387"/>
      <c r="BX93" s="387"/>
      <c r="BY93" s="387"/>
      <c r="BZ93" s="387"/>
      <c r="CA93" s="0" t="s">
        <v>886</v>
      </c>
      <c r="CC93" s="387"/>
      <c r="CD93" s="387"/>
      <c r="CE93" s="387"/>
      <c r="CF93" s="387"/>
      <c r="CG93" s="387"/>
      <c r="CH93" s="0" t="s">
        <v>886</v>
      </c>
      <c r="CK93" s="387"/>
      <c r="CL93" s="0" t="s">
        <v>886</v>
      </c>
      <c r="CO93" s="0" t="s">
        <v>884</v>
      </c>
      <c r="CP93" s="387" t="n">
        <v>0.00266850809566677</v>
      </c>
      <c r="CQ93" s="387" t="n">
        <v>0.00324820238165557</v>
      </c>
      <c r="CR93" s="387" t="n">
        <v>-2.62276735156775E-005</v>
      </c>
      <c r="CS93" s="387" t="n">
        <v>-0.00549570564180613</v>
      </c>
      <c r="CT93" s="387" t="n">
        <v>0.0107991974800825</v>
      </c>
      <c r="CV93" s="0" t="s">
        <v>884</v>
      </c>
      <c r="CW93" s="387" t="n">
        <v>0.0037750001065433</v>
      </c>
      <c r="CX93" s="387" t="n">
        <v>0.00313333328813314</v>
      </c>
      <c r="CY93" s="387" t="n">
        <v>-5.00001187901944E-005</v>
      </c>
      <c r="CZ93" s="387" t="n">
        <v>0.00189999991562217</v>
      </c>
      <c r="DA93" s="387" t="n">
        <v>0.0020000000949949</v>
      </c>
      <c r="DC93" s="0" t="s">
        <v>884</v>
      </c>
      <c r="DD93" s="387" t="n">
        <v>0.00354777090251446</v>
      </c>
      <c r="DE93" s="387" t="n">
        <v>0.00289799948222935</v>
      </c>
      <c r="DF93" s="387" t="n">
        <v>-0.00122297729831189</v>
      </c>
      <c r="DG93" s="387" t="n">
        <v>0.00519620673730969</v>
      </c>
      <c r="DH93" s="387" t="n">
        <v>0.00750134838744998</v>
      </c>
      <c r="DL93" s="387" t="n">
        <v>0.60185001373291</v>
      </c>
      <c r="DM93" s="0" t="s">
        <v>888</v>
      </c>
      <c r="DP93" s="387" t="n">
        <v>0.668310012817383</v>
      </c>
      <c r="DQ93" s="0" t="s">
        <v>888</v>
      </c>
      <c r="DT93" s="387" t="n">
        <v>0.533409996032715</v>
      </c>
      <c r="DU93" s="0" t="s">
        <v>888</v>
      </c>
      <c r="DW93" s="387"/>
      <c r="DX93" s="387"/>
      <c r="DY93" s="387"/>
      <c r="DZ93" s="387"/>
      <c r="EA93" s="387"/>
      <c r="EB93" s="0" t="s">
        <v>886</v>
      </c>
      <c r="ED93" s="387"/>
      <c r="EE93" s="387"/>
      <c r="EF93" s="387"/>
      <c r="EG93" s="387"/>
      <c r="EH93" s="387"/>
      <c r="EI93" s="0" t="s">
        <v>886</v>
      </c>
      <c r="EK93" s="387"/>
      <c r="EL93" s="0" t="s">
        <v>886</v>
      </c>
      <c r="EO93" s="387" t="n">
        <v>0.0028642772231251</v>
      </c>
      <c r="EP93" s="387"/>
      <c r="EQ93" s="387"/>
      <c r="ER93" s="387"/>
      <c r="ES93" s="387"/>
      <c r="ET93" s="0" t="s">
        <v>248</v>
      </c>
      <c r="FE93" s="387" t="n">
        <v>240686</v>
      </c>
      <c r="FF93" s="387" t="n">
        <v>244931</v>
      </c>
      <c r="FG93" s="387" t="n">
        <v>248972</v>
      </c>
      <c r="FH93" s="387" t="n">
        <v>252703</v>
      </c>
      <c r="FI93" s="387" t="n">
        <v>255992</v>
      </c>
      <c r="FJ93" s="387" t="n">
        <v>258780</v>
      </c>
      <c r="FK93" s="387" t="n">
        <v>261010</v>
      </c>
      <c r="FL93" s="387" t="n">
        <v>262721</v>
      </c>
      <c r="FM93" s="387" t="n">
        <v>264061</v>
      </c>
      <c r="FN93" s="387" t="n">
        <v>265254</v>
      </c>
      <c r="FO93" s="387" t="n">
        <v>266455</v>
      </c>
      <c r="FP93" s="387" t="n">
        <v>267698</v>
      </c>
      <c r="FQ93" s="387" t="n">
        <v>268998</v>
      </c>
      <c r="FR93" s="387" t="n">
        <v>270328</v>
      </c>
      <c r="FS93" s="387" t="n">
        <v>271705</v>
      </c>
      <c r="FT93" s="387" t="n">
        <v>273124</v>
      </c>
      <c r="FU93" s="387" t="n">
        <v>274575</v>
      </c>
      <c r="FV93" s="387" t="n">
        <v>276103</v>
      </c>
      <c r="FW93" s="387" t="n">
        <v>277679</v>
      </c>
      <c r="FX93" s="387" t="n">
        <v>279287</v>
      </c>
      <c r="FY93" s="387" t="n">
        <v>281000</v>
      </c>
      <c r="FZ93" s="387" t="n">
        <v>283000</v>
      </c>
      <c r="GA93" s="387" t="n">
        <v>284000</v>
      </c>
      <c r="GB93" s="387" t="n">
        <v>286000</v>
      </c>
      <c r="GC93" s="387" t="n">
        <v>287000</v>
      </c>
      <c r="GD93" s="387" t="n">
        <v>289000</v>
      </c>
      <c r="GE93" s="387" t="n">
        <v>291000</v>
      </c>
      <c r="GF93" s="387" t="n">
        <v>292000</v>
      </c>
      <c r="GG93" s="387" t="n">
        <v>294000</v>
      </c>
      <c r="GH93" s="387" t="n">
        <v>295000</v>
      </c>
      <c r="GI93" s="387" t="n">
        <v>297000</v>
      </c>
      <c r="GJ93" s="387" t="n">
        <v>298000</v>
      </c>
      <c r="GK93" s="387" t="n">
        <v>299000</v>
      </c>
      <c r="GL93" s="387" t="n">
        <v>301000</v>
      </c>
      <c r="GM93" s="387" t="n">
        <v>302000</v>
      </c>
      <c r="GN93" s="387" t="n">
        <v>303000</v>
      </c>
      <c r="GO93" s="387" t="n">
        <v>304000</v>
      </c>
      <c r="GP93" s="387" t="n">
        <v>305000</v>
      </c>
      <c r="GQ93" s="387" t="n">
        <v>306000</v>
      </c>
      <c r="GR93" s="387" t="n">
        <v>307000</v>
      </c>
      <c r="GS93" s="387" t="n">
        <v>308000</v>
      </c>
      <c r="GT93" s="387" t="n">
        <v>308000</v>
      </c>
      <c r="GU93" s="387" t="n">
        <v>309000</v>
      </c>
      <c r="GV93" s="387" t="n">
        <v>309000</v>
      </c>
      <c r="GW93" s="387" t="n">
        <v>310000</v>
      </c>
      <c r="GX93" s="387" t="n">
        <v>310000</v>
      </c>
      <c r="GY93" s="387" t="n">
        <v>310000</v>
      </c>
      <c r="GZ93" s="387" t="n">
        <v>311000</v>
      </c>
      <c r="HA93" s="387" t="n">
        <v>311000</v>
      </c>
      <c r="HB93" s="387" t="n">
        <v>311000</v>
      </c>
      <c r="HC93" s="387" t="n">
        <v>311000</v>
      </c>
      <c r="HG93" s="387" t="n">
        <v>0.00529854325577617</v>
      </c>
      <c r="HH93" s="387" t="n">
        <v>0.00554953701794148</v>
      </c>
      <c r="HI93" s="387" t="n">
        <v>0.00569178583100438</v>
      </c>
      <c r="HJ93" s="387" t="n">
        <v>0.00577415665611625</v>
      </c>
      <c r="HK93" s="387" t="n">
        <v>0.0061147422529757</v>
      </c>
      <c r="HL93" s="387" t="n">
        <v>0.00709222815930843</v>
      </c>
      <c r="HM93" s="387" t="n">
        <v>0.00352734047919512</v>
      </c>
      <c r="HN93" s="387" t="n">
        <v>0.00701757287606597</v>
      </c>
      <c r="HO93" s="387" t="n">
        <v>0.0034904049243778</v>
      </c>
      <c r="HP93" s="387" t="n">
        <v>0.00694447243586183</v>
      </c>
      <c r="HQ93" s="387" t="n">
        <v>0.00689657917246223</v>
      </c>
      <c r="HR93" s="387" t="n">
        <v>0.00343053508549929</v>
      </c>
      <c r="HS93" s="387" t="n">
        <v>0.00682596489787102</v>
      </c>
      <c r="HT93" s="387" t="n">
        <v>0.00339558906853199</v>
      </c>
      <c r="HU93" s="387" t="n">
        <v>0.00675678253173828</v>
      </c>
      <c r="HV93" s="387" t="n">
        <v>0.00336134759709239</v>
      </c>
      <c r="HW93" s="387" t="n">
        <v>0.00335008697584271</v>
      </c>
      <c r="HX93" s="387" t="n">
        <v>0.00666669150814414</v>
      </c>
      <c r="HY93" s="387" t="n">
        <v>0.00331675261259079</v>
      </c>
      <c r="HZ93" s="387" t="n">
        <v>0.00330578815191984</v>
      </c>
      <c r="IA93" s="387" t="n">
        <v>0.00329489586874843</v>
      </c>
      <c r="IB93" s="387" t="n">
        <v>0.00328407529741526</v>
      </c>
      <c r="IC93" s="387" t="n">
        <v>0.00327332527376711</v>
      </c>
      <c r="ID93" s="387" t="n">
        <v>0.00326264556497335</v>
      </c>
      <c r="IE93" s="387" t="n">
        <v>0.00325203547254205</v>
      </c>
      <c r="IF93" s="387" t="n">
        <v>0</v>
      </c>
      <c r="IG93" s="387" t="n">
        <v>0.00324149383231998</v>
      </c>
      <c r="IH93" s="387" t="n">
        <v>0</v>
      </c>
      <c r="II93" s="387" t="n">
        <v>0.00323102064430714</v>
      </c>
      <c r="IJ93" s="387" t="n">
        <v>0</v>
      </c>
      <c r="IK93" s="387" t="n">
        <v>0</v>
      </c>
      <c r="IL93" s="387" t="n">
        <v>0.00322061474435031</v>
      </c>
      <c r="IM93" s="387" t="n">
        <v>0</v>
      </c>
      <c r="IN93" s="387" t="n">
        <v>0</v>
      </c>
      <c r="IO93" s="387" t="n">
        <v>0</v>
      </c>
      <c r="IP93" s="0" t="s">
        <v>889</v>
      </c>
      <c r="IU93" s="0" t="s">
        <v>889</v>
      </c>
      <c r="IV93" s="387" t="n">
        <v>0.507716416653547</v>
      </c>
      <c r="IW93" s="387" t="n">
        <v>0.507232970106637</v>
      </c>
      <c r="IX93" s="387" t="n">
        <v>0.506932070059542</v>
      </c>
      <c r="IY93" s="387" t="n">
        <v>0.506754347739968</v>
      </c>
      <c r="IZ93" s="387" t="n">
        <v>0.506622267576132</v>
      </c>
      <c r="JA93" s="387" t="n">
        <v>0.506439922535813</v>
      </c>
      <c r="JB93" s="387" t="n">
        <v>0.506211641784706</v>
      </c>
      <c r="JC93" s="387" t="n">
        <v>0.50596143018018</v>
      </c>
      <c r="JD93" s="387" t="n">
        <v>0.505682454372411</v>
      </c>
      <c r="JE93" s="387" t="n">
        <v>0.505411997202671</v>
      </c>
      <c r="JF93" s="387" t="n">
        <v>0.505155102859871</v>
      </c>
      <c r="JG93" s="387" t="n">
        <v>0.504891081818526</v>
      </c>
      <c r="JH93" s="387" t="n">
        <v>0.504613089127072</v>
      </c>
      <c r="JI93" s="387" t="n">
        <v>0.504355611232337</v>
      </c>
      <c r="JJ93" s="387" t="n">
        <v>0.50409466846394</v>
      </c>
      <c r="JK93" s="387" t="n">
        <v>0.503840644432835</v>
      </c>
      <c r="JL93" s="387" t="n">
        <v>0.503591137053624</v>
      </c>
      <c r="JM93" s="387" t="n">
        <v>0.503351356405983</v>
      </c>
      <c r="JN93" s="387" t="n">
        <v>0.503092824646819</v>
      </c>
      <c r="JO93" s="387" t="n">
        <v>0.502845331867054</v>
      </c>
      <c r="JP93" s="387" t="n">
        <v>0.502608747306275</v>
      </c>
      <c r="JQ93" s="387" t="n">
        <v>0.50239571172534</v>
      </c>
      <c r="JR93" s="387" t="n">
        <v>0.502181616723871</v>
      </c>
      <c r="JS93" s="387" t="n">
        <v>0.50195613166384</v>
      </c>
      <c r="JT93" s="387" t="n">
        <v>0.501765137315622</v>
      </c>
      <c r="JU93" s="387" t="n">
        <v>0.501575502160828</v>
      </c>
      <c r="JV93" s="387" t="n">
        <v>0.501388771715782</v>
      </c>
      <c r="JW93" s="387" t="n">
        <v>0.501238806211844</v>
      </c>
      <c r="JX93" s="387" t="n">
        <v>0.501084837177419</v>
      </c>
      <c r="JY93" s="387" t="n">
        <v>0.500952559316999</v>
      </c>
      <c r="JZ93" s="387" t="n">
        <v>0.500827325947071</v>
      </c>
      <c r="KA93" s="387" t="n">
        <v>0.500731507679219</v>
      </c>
      <c r="KB93" s="387" t="n">
        <v>0.500656992135418</v>
      </c>
      <c r="KC93" s="387" t="n">
        <v>0.500573017937393</v>
      </c>
      <c r="KD93" s="387" t="n">
        <v>0.500494075917098</v>
      </c>
      <c r="KE93" s="387" t="n">
        <v>0.500481247444882</v>
      </c>
      <c r="KH93" s="0" t="s">
        <v>889</v>
      </c>
      <c r="KI93" s="387" t="n">
        <v>0.69131600856781</v>
      </c>
      <c r="KJ93" s="387" t="n">
        <v>0.693187654018402</v>
      </c>
      <c r="KK93" s="387" t="n">
        <v>0.69203519821167</v>
      </c>
      <c r="KL93" s="387" t="n">
        <v>0.689475953578949</v>
      </c>
      <c r="KM93" s="387" t="n">
        <v>0.687554359436035</v>
      </c>
      <c r="KN93" s="387" t="n">
        <v>0.68683272600174</v>
      </c>
      <c r="KO93" s="387" t="n">
        <v>0.685512363910675</v>
      </c>
      <c r="KP93" s="387" t="n">
        <v>0.686619699001312</v>
      </c>
      <c r="KQ93" s="387" t="n">
        <v>0.688811182975769</v>
      </c>
      <c r="KR93" s="387" t="n">
        <v>0.689895451068878</v>
      </c>
      <c r="KS93" s="387" t="n">
        <v>0.68858128786087</v>
      </c>
      <c r="KT93" s="387" t="n">
        <v>0.687285244464874</v>
      </c>
      <c r="KU93" s="387" t="n">
        <v>0.684931516647339</v>
      </c>
      <c r="KV93" s="387" t="n">
        <v>0.680272102355957</v>
      </c>
      <c r="KW93" s="387" t="n">
        <v>0.674576282501221</v>
      </c>
      <c r="KX93" s="387" t="n">
        <v>0.670033693313599</v>
      </c>
      <c r="KY93" s="387" t="n">
        <v>0.667785227298737</v>
      </c>
      <c r="KZ93" s="387" t="n">
        <v>0.668896317481995</v>
      </c>
      <c r="LA93" s="387" t="n">
        <v>0.664451837539673</v>
      </c>
      <c r="LB93" s="387" t="n">
        <v>0.662251651287079</v>
      </c>
      <c r="LC93" s="387" t="n">
        <v>0.656765699386597</v>
      </c>
      <c r="LD93" s="387" t="n">
        <v>0.654605269432068</v>
      </c>
      <c r="LE93" s="387" t="n">
        <v>0.652459025382996</v>
      </c>
      <c r="LF93" s="387" t="n">
        <v>0.647058844566345</v>
      </c>
      <c r="LG93" s="387" t="n">
        <v>0.644951164722443</v>
      </c>
      <c r="LH93" s="387" t="n">
        <v>0.639610409736633</v>
      </c>
      <c r="LI93" s="387" t="n">
        <v>0.639610409736633</v>
      </c>
      <c r="LJ93" s="387" t="n">
        <v>0.637540459632874</v>
      </c>
      <c r="LK93" s="387" t="n">
        <v>0.637540459632874</v>
      </c>
      <c r="LL93" s="387" t="n">
        <v>0.635483860969544</v>
      </c>
      <c r="LM93" s="387" t="n">
        <v>0.632258057594299</v>
      </c>
      <c r="LN93" s="387" t="n">
        <v>0.632258057594299</v>
      </c>
      <c r="LO93" s="387" t="n">
        <v>0.627009630203247</v>
      </c>
      <c r="LP93" s="387" t="n">
        <v>0.627009630203247</v>
      </c>
      <c r="LQ93" s="387" t="n">
        <v>0.623794198036194</v>
      </c>
      <c r="LR93" s="387" t="n">
        <v>0.620578765869141</v>
      </c>
      <c r="LT93" s="0" t="s">
        <v>889</v>
      </c>
      <c r="LU93" s="387" t="n">
        <v>0.65008932352066</v>
      </c>
      <c r="LV93" s="387" t="n">
        <v>0.650536298751831</v>
      </c>
      <c r="LW93" s="387" t="n">
        <v>0.648833930492401</v>
      </c>
      <c r="LX93" s="387" t="n">
        <v>0.646098554134369</v>
      </c>
      <c r="LY93" s="387" t="n">
        <v>0.64365690946579</v>
      </c>
      <c r="LZ93" s="387" t="n">
        <v>0.64199286699295</v>
      </c>
      <c r="MA93" s="387" t="n">
        <v>0.639222621917725</v>
      </c>
      <c r="MB93" s="387" t="n">
        <v>0.637676060199738</v>
      </c>
      <c r="MC93" s="387" t="n">
        <v>0.637762248516083</v>
      </c>
      <c r="MD93" s="387" t="n">
        <v>0.636236906051636</v>
      </c>
      <c r="ME93" s="387" t="n">
        <v>0.633563995361328</v>
      </c>
      <c r="MF93" s="387" t="n">
        <v>0.630927860736847</v>
      </c>
      <c r="MG93" s="387" t="n">
        <v>0.627397239208221</v>
      </c>
      <c r="MH93" s="387" t="n">
        <v>0.622448980808258</v>
      </c>
      <c r="MI93" s="387" t="n">
        <v>0.61593222618103</v>
      </c>
      <c r="MJ93" s="387" t="n">
        <v>0.610774397850037</v>
      </c>
      <c r="MK93" s="387" t="n">
        <v>0.607382535934448</v>
      </c>
      <c r="ML93" s="387" t="n">
        <v>0.607357859611511</v>
      </c>
      <c r="MM93" s="387" t="n">
        <v>0.601993381977081</v>
      </c>
      <c r="MN93" s="387" t="n">
        <v>0.599337756633759</v>
      </c>
      <c r="MO93" s="387" t="n">
        <v>0.593729376792908</v>
      </c>
      <c r="MP93" s="387" t="n">
        <v>0.592434227466583</v>
      </c>
      <c r="MQ93" s="387" t="n">
        <v>0.5921311378479</v>
      </c>
      <c r="MR93" s="387" t="n">
        <v>0.588562071323395</v>
      </c>
      <c r="MS93" s="387" t="n">
        <v>0.587947905063629</v>
      </c>
      <c r="MT93" s="387" t="n">
        <v>0.583441555500031</v>
      </c>
      <c r="MU93" s="387" t="n">
        <v>0.583441555500031</v>
      </c>
      <c r="MV93" s="387" t="n">
        <v>0.580582499504089</v>
      </c>
      <c r="MW93" s="387" t="n">
        <v>0.579288005828857</v>
      </c>
      <c r="MX93" s="387" t="n">
        <v>0.576129019260407</v>
      </c>
      <c r="MY93" s="387" t="n">
        <v>0.57129031419754</v>
      </c>
      <c r="MZ93" s="387" t="n">
        <v>0.569999992847443</v>
      </c>
      <c r="NA93" s="387" t="n">
        <v>0.563987135887146</v>
      </c>
      <c r="NB93" s="387" t="n">
        <v>0.560128629207611</v>
      </c>
      <c r="NC93" s="387" t="n">
        <v>0.556270122528076</v>
      </c>
      <c r="ND93" s="387" t="n">
        <v>0.553054690361023</v>
      </c>
      <c r="NG93" s="0" t="s">
        <v>889</v>
      </c>
      <c r="NH93" s="387" t="n">
        <v>0.609042048454285</v>
      </c>
      <c r="NI93" s="387" t="n">
        <v>0.611355721950531</v>
      </c>
      <c r="NJ93" s="387" t="n">
        <v>0.611807882785797</v>
      </c>
      <c r="NK93" s="387" t="n">
        <v>0.611338973045349</v>
      </c>
      <c r="NL93" s="387" t="n">
        <v>0.611013054847717</v>
      </c>
      <c r="NM93" s="387" t="n">
        <v>0.612099647521973</v>
      </c>
      <c r="NN93" s="387" t="n">
        <v>0.611307442188263</v>
      </c>
      <c r="NO93" s="387" t="n">
        <v>0.612676084041596</v>
      </c>
      <c r="NP93" s="387" t="n">
        <v>0.611888110637665</v>
      </c>
      <c r="NQ93" s="387" t="n">
        <v>0.613240420818329</v>
      </c>
      <c r="NR93" s="387" t="n">
        <v>0.612456738948822</v>
      </c>
      <c r="NS93" s="387" t="n">
        <v>0.61168384552002</v>
      </c>
      <c r="NT93" s="387" t="n">
        <v>0.609589040279388</v>
      </c>
      <c r="NU93" s="387" t="n">
        <v>0.608843564987183</v>
      </c>
      <c r="NV93" s="387" t="n">
        <v>0.608135581016541</v>
      </c>
      <c r="NW93" s="387" t="n">
        <v>0.605050504207611</v>
      </c>
      <c r="NX93" s="387" t="n">
        <v>0.603355705738068</v>
      </c>
      <c r="NY93" s="387" t="n">
        <v>0.604347825050354</v>
      </c>
      <c r="NZ93" s="387" t="n">
        <v>0.59966778755188</v>
      </c>
      <c r="OA93" s="387" t="n">
        <v>0.597019851207733</v>
      </c>
      <c r="OB93" s="387" t="n">
        <v>0.59174919128418</v>
      </c>
      <c r="OC93" s="387" t="n">
        <v>0.589802622795105</v>
      </c>
      <c r="OD93" s="387" t="n">
        <v>0.588196694850922</v>
      </c>
      <c r="OE93" s="387" t="n">
        <v>0.583660125732422</v>
      </c>
      <c r="OF93" s="387" t="n">
        <v>0.582410395145416</v>
      </c>
      <c r="OG93" s="387" t="n">
        <v>0.577922105789185</v>
      </c>
      <c r="OH93" s="387" t="n">
        <v>0.578571438789368</v>
      </c>
      <c r="OI93" s="387" t="n">
        <v>0.57734626531601</v>
      </c>
      <c r="OJ93" s="387" t="n">
        <v>0.57766991853714</v>
      </c>
      <c r="OK93" s="387" t="n">
        <v>0.576129019260407</v>
      </c>
      <c r="OL93" s="387" t="n">
        <v>0.573548376560211</v>
      </c>
      <c r="OM93" s="387" t="n">
        <v>0.573870956897736</v>
      </c>
      <c r="ON93" s="387" t="n">
        <v>0.569131851196289</v>
      </c>
      <c r="OO93" s="387" t="n">
        <v>0.569774925708771</v>
      </c>
      <c r="OP93" s="387" t="n">
        <v>0.566881000995636</v>
      </c>
      <c r="OQ93" s="387" t="n">
        <v>0.563987135887146</v>
      </c>
      <c r="OT93" s="387" t="n">
        <v>0.620419998168945</v>
      </c>
      <c r="OU93" s="387" t="n">
        <v>0.61689998626709</v>
      </c>
      <c r="OV93" s="387" t="n">
        <v>0.612389984130859</v>
      </c>
      <c r="OW93" s="387" t="n">
        <v>0.60867000579834</v>
      </c>
      <c r="OX93" s="387" t="n">
        <v>0.606030006408691</v>
      </c>
      <c r="OY93" s="387" t="n">
        <v>0.605019989013672</v>
      </c>
      <c r="OZ93" s="387" t="n">
        <v>0.60515998840332</v>
      </c>
      <c r="PA93" s="387" t="n">
        <v>0.608390007019043</v>
      </c>
      <c r="PB93" s="387" t="n">
        <v>0.611020011901855</v>
      </c>
      <c r="PC93" s="387" t="n">
        <v>0.612529983520508</v>
      </c>
      <c r="PD93" s="387" t="n">
        <v>0.613979988098145</v>
      </c>
      <c r="PE93" s="387" t="n">
        <v>0.614199981689453</v>
      </c>
      <c r="PF93" s="387" t="n">
        <v>0.612270011901855</v>
      </c>
      <c r="PG93" s="387" t="n">
        <v>0.610040016174316</v>
      </c>
      <c r="PH93" s="387" t="n">
        <v>0.607080001831055</v>
      </c>
      <c r="PI93" s="387" t="n">
        <v>0.604710006713867</v>
      </c>
      <c r="PJ93" s="387" t="n">
        <v>0.603950004577637</v>
      </c>
      <c r="PK93" s="387" t="n">
        <v>0.602910003662109</v>
      </c>
      <c r="PL93" s="387" t="n">
        <v>0.60185001373291</v>
      </c>
      <c r="PQ93" s="387" t="n">
        <v>-0.00175967032555491</v>
      </c>
      <c r="PZ93" s="387"/>
      <c r="QA93" s="387"/>
      <c r="QB93" s="0" t="s">
        <v>886</v>
      </c>
      <c r="QD93" s="387"/>
      <c r="QE93" s="387"/>
      <c r="QF93" s="0" t="s">
        <v>886</v>
      </c>
      <c r="QH93" s="387"/>
      <c r="QI93" s="387"/>
      <c r="QJ93" s="0" t="s">
        <v>886</v>
      </c>
      <c r="QL93" s="387"/>
      <c r="QM93" s="387"/>
      <c r="QN93" s="0" t="s">
        <v>886</v>
      </c>
      <c r="QP93" s="387"/>
      <c r="QQ93" s="387"/>
      <c r="QR93" s="0" t="s">
        <v>886</v>
      </c>
      <c r="QT93" s="0" t="s">
        <v>884</v>
      </c>
      <c r="QU93" s="387" t="n">
        <v>0.225577771663666</v>
      </c>
      <c r="QV93" s="387" t="n">
        <v>0.226873621344566</v>
      </c>
      <c r="QW93" s="387" t="n">
        <v>0.225593701004982</v>
      </c>
      <c r="QX93" s="387" t="n">
        <v>0.221587538719177</v>
      </c>
      <c r="QY93" s="387" t="n">
        <v>0.231162548065186</v>
      </c>
      <c r="RB93" s="387"/>
      <c r="RC93" s="387"/>
      <c r="RD93" s="387"/>
      <c r="RE93" s="387"/>
      <c r="RF93" s="387" t="n">
        <v>0.216664850711823</v>
      </c>
      <c r="RG93" s="0" t="s">
        <v>884</v>
      </c>
      <c r="RJ93" s="387"/>
      <c r="RK93" s="387"/>
      <c r="RL93" s="387"/>
      <c r="RM93" s="387"/>
      <c r="RN93" s="387"/>
      <c r="RO93" s="0" t="s">
        <v>886</v>
      </c>
      <c r="RR93" s="387"/>
      <c r="RS93" s="387"/>
      <c r="RT93" s="387"/>
      <c r="RU93" s="387"/>
      <c r="RV93" s="387"/>
      <c r="RW93" s="0" t="s">
        <v>886</v>
      </c>
      <c r="SA93" s="387"/>
      <c r="SB93" s="387"/>
      <c r="SC93" s="387"/>
      <c r="SD93" s="387"/>
      <c r="SE93" s="387"/>
      <c r="SF93" s="0" t="s">
        <v>886</v>
      </c>
      <c r="SJ93" s="387"/>
      <c r="SK93" s="387"/>
      <c r="SL93" s="387"/>
      <c r="SM93" s="387"/>
      <c r="SN93" s="387"/>
      <c r="SO93" s="0" t="s">
        <v>886</v>
      </c>
      <c r="SQ93" s="387"/>
      <c r="SR93" s="0" t="s">
        <v>886</v>
      </c>
      <c r="ST93" s="387"/>
      <c r="SU93" s="0" t="s">
        <v>886</v>
      </c>
      <c r="SW93" s="387"/>
      <c r="SX93" s="0" t="s">
        <v>886</v>
      </c>
      <c r="TA93" s="387"/>
      <c r="TB93" s="387"/>
      <c r="TC93" s="387"/>
      <c r="TD93" s="387"/>
      <c r="TE93" s="387"/>
      <c r="TF93" s="0" t="s">
        <v>886</v>
      </c>
      <c r="TJ93" s="387"/>
      <c r="TK93" s="387"/>
      <c r="TL93" s="387"/>
      <c r="TM93" s="387"/>
      <c r="TN93" s="387" t="n">
        <v>0.248736917972565</v>
      </c>
      <c r="TO93" s="0" t="s">
        <v>884</v>
      </c>
      <c r="TP93" s="386"/>
      <c r="TQ93" s="386"/>
    </row>
    <row r="94" customFormat="false" ht="15.75" hidden="false" customHeight="false" outlineLevel="0" collapsed="false">
      <c r="A94" s="0" t="s">
        <v>890</v>
      </c>
      <c r="B94" s="18" t="s">
        <v>1033</v>
      </c>
      <c r="C94" s="0" t="s">
        <v>1034</v>
      </c>
      <c r="D94" s="387" t="n">
        <v>0.0441894829273224</v>
      </c>
      <c r="E94" s="0" t="s">
        <v>102</v>
      </c>
      <c r="F94" s="387" t="n">
        <v>0.073942631483078</v>
      </c>
      <c r="G94" s="0" t="s">
        <v>316</v>
      </c>
      <c r="H94" s="387" t="n">
        <v>0.0767229050397873</v>
      </c>
      <c r="I94" s="0" t="s">
        <v>317</v>
      </c>
      <c r="J94" s="0" t="s">
        <v>102</v>
      </c>
      <c r="K94" s="387" t="n">
        <v>0.261404991149902</v>
      </c>
      <c r="L94" s="387"/>
      <c r="M94" s="0" t="s">
        <v>885</v>
      </c>
      <c r="N94" s="387"/>
      <c r="O94" s="0" t="s">
        <v>885</v>
      </c>
      <c r="P94" s="387"/>
      <c r="Q94" s="0" t="s">
        <v>885</v>
      </c>
      <c r="R94" s="387" t="n">
        <v>0.261404991149902</v>
      </c>
      <c r="S94" s="0" t="s">
        <v>102</v>
      </c>
      <c r="U94" s="0" t="s">
        <v>316</v>
      </c>
      <c r="V94" s="387" t="n">
        <v>0.275395452976227</v>
      </c>
      <c r="W94" s="387"/>
      <c r="X94" s="0" t="s">
        <v>885</v>
      </c>
      <c r="Y94" s="387"/>
      <c r="Z94" s="0" t="s">
        <v>885</v>
      </c>
      <c r="AA94" s="387"/>
      <c r="AB94" s="0" t="s">
        <v>885</v>
      </c>
      <c r="AC94" s="387" t="n">
        <v>0.275395452976227</v>
      </c>
      <c r="AD94" s="0" t="s">
        <v>316</v>
      </c>
      <c r="AF94" s="0" t="s">
        <v>317</v>
      </c>
      <c r="AG94" s="387" t="n">
        <v>0.275394588708878</v>
      </c>
      <c r="AH94" s="387"/>
      <c r="AI94" s="0" t="s">
        <v>885</v>
      </c>
      <c r="AJ94" s="387"/>
      <c r="AK94" s="0" t="s">
        <v>885</v>
      </c>
      <c r="AL94" s="387"/>
      <c r="AM94" s="0" t="s">
        <v>885</v>
      </c>
      <c r="AN94" s="387" t="n">
        <v>0.275394588708878</v>
      </c>
      <c r="AO94" s="0" t="s">
        <v>317</v>
      </c>
      <c r="AP94" s="0"/>
      <c r="AQ94" s="0" t="s">
        <v>102</v>
      </c>
      <c r="AR94" s="387" t="n">
        <v>2.70605731010437</v>
      </c>
      <c r="AS94" s="0" t="s">
        <v>318</v>
      </c>
      <c r="AT94" s="387" t="n">
        <v>2.74889802932739</v>
      </c>
      <c r="AU94" s="0" t="s">
        <v>317</v>
      </c>
      <c r="AV94" s="387" t="n">
        <v>2.62476396560669</v>
      </c>
      <c r="AW94" s="0"/>
      <c r="AX94" s="387" t="n">
        <v>4.27734804153442</v>
      </c>
      <c r="AY94" s="0" t="s">
        <v>104</v>
      </c>
      <c r="AZ94" s="0"/>
      <c r="BA94" s="0" t="s">
        <v>102</v>
      </c>
      <c r="BB94" s="387" t="n">
        <v>0.0140144163742661</v>
      </c>
      <c r="BC94" s="387" t="n">
        <v>0.0127709414809942</v>
      </c>
      <c r="BD94" s="387" t="n">
        <v>0.0123896775767207</v>
      </c>
      <c r="BE94" s="387" t="n">
        <v>0.0113888960331678</v>
      </c>
      <c r="BF94" s="387" t="n">
        <v>0.00842878315597773</v>
      </c>
      <c r="BH94" s="0" t="s">
        <v>318</v>
      </c>
      <c r="BI94" s="387" t="n">
        <v>0.0167257115244865</v>
      </c>
      <c r="BJ94" s="387" t="n">
        <v>0.0160997956991196</v>
      </c>
      <c r="BK94" s="387" t="n">
        <v>0.0160572752356529</v>
      </c>
      <c r="BL94" s="387" t="n">
        <v>0.0184512827545404</v>
      </c>
      <c r="BM94" s="387" t="n">
        <v>0.0162051096558571</v>
      </c>
      <c r="BO94" s="0" t="s">
        <v>317</v>
      </c>
      <c r="BP94" s="387" t="n">
        <v>0.0163774434477091</v>
      </c>
      <c r="BQ94" s="387" t="n">
        <v>0.0160193983465433</v>
      </c>
      <c r="BR94" s="387" t="n">
        <v>0.0167254190891981</v>
      </c>
      <c r="BS94" s="387" t="n">
        <v>0.0162051003426313</v>
      </c>
      <c r="BT94" s="387" t="n">
        <v>0.0162051413208246</v>
      </c>
      <c r="BV94" s="387" t="n">
        <v>5.03914308547974</v>
      </c>
      <c r="BW94" s="387" t="n">
        <v>5.96010684967041</v>
      </c>
      <c r="BX94" s="387" t="n">
        <v>6.76133584976196</v>
      </c>
      <c r="BY94" s="387" t="n">
        <v>7.43773555755615</v>
      </c>
      <c r="BZ94" s="387" t="n">
        <v>8.52158355712891</v>
      </c>
      <c r="CA94" s="0" t="s">
        <v>316</v>
      </c>
      <c r="CC94" s="387" t="n">
        <v>5.58944654464722</v>
      </c>
      <c r="CD94" s="387" t="n">
        <v>6.4533863067627</v>
      </c>
      <c r="CE94" s="387" t="n">
        <v>7.17652273178101</v>
      </c>
      <c r="CF94" s="387" t="n">
        <v>8.04496288299561</v>
      </c>
      <c r="CG94" s="387" t="n">
        <v>9.23651504516602</v>
      </c>
      <c r="CH94" s="0" t="s">
        <v>317</v>
      </c>
      <c r="CK94" s="387" t="n">
        <v>8.19999980926514</v>
      </c>
      <c r="CL94" s="0" t="s">
        <v>887</v>
      </c>
      <c r="CO94" s="0" t="s">
        <v>102</v>
      </c>
      <c r="CP94" s="387" t="n">
        <v>-0.00338702718727291</v>
      </c>
      <c r="CQ94" s="387" t="n">
        <v>-0.0105149811133742</v>
      </c>
      <c r="CR94" s="387" t="n">
        <v>-0.00484338914975524</v>
      </c>
      <c r="CS94" s="387" t="n">
        <v>-0.00804418697953224</v>
      </c>
      <c r="CT94" s="387" t="n">
        <v>0.0164567176252604</v>
      </c>
      <c r="CV94" s="0" t="s">
        <v>318</v>
      </c>
      <c r="CW94" s="387" t="n">
        <v>-0.0043383021838963</v>
      </c>
      <c r="CX94" s="387" t="n">
        <v>-0.00144647783599794</v>
      </c>
      <c r="CY94" s="387" t="n">
        <v>0.000338545476552099</v>
      </c>
      <c r="CZ94" s="387" t="n">
        <v>0.0154042476788163</v>
      </c>
      <c r="DA94" s="387" t="n">
        <v>0.00487175071612001</v>
      </c>
      <c r="DC94" s="0" t="s">
        <v>317</v>
      </c>
      <c r="DD94" s="387" t="n">
        <v>-0.00349876936525106</v>
      </c>
      <c r="DE94" s="387" t="n">
        <v>0.00999203324317932</v>
      </c>
      <c r="DF94" s="387" t="n">
        <v>0.00848280359059572</v>
      </c>
      <c r="DG94" s="387" t="n">
        <v>0.0209894068539143</v>
      </c>
      <c r="DH94" s="387" t="n">
        <v>0.0147440172731876</v>
      </c>
      <c r="DL94" s="387" t="n">
        <v>0.547430000305176</v>
      </c>
      <c r="DM94" s="0" t="s">
        <v>888</v>
      </c>
      <c r="DP94" s="387" t="n">
        <v>0.636580009460449</v>
      </c>
      <c r="DQ94" s="0" t="s">
        <v>888</v>
      </c>
      <c r="DT94" s="387" t="n">
        <v>0.452400016784668</v>
      </c>
      <c r="DU94" s="0" t="s">
        <v>888</v>
      </c>
      <c r="DW94" s="387" t="n">
        <v>0.0812089368700981</v>
      </c>
      <c r="DX94" s="387" t="n">
        <v>0.0870540365576744</v>
      </c>
      <c r="DY94" s="387" t="n">
        <v>0.0386190451681614</v>
      </c>
      <c r="DZ94" s="387" t="n">
        <v>-0.0519488677382469</v>
      </c>
      <c r="EA94" s="387" t="n">
        <v>-0.00283202272839844</v>
      </c>
      <c r="EB94" s="0" t="s">
        <v>104</v>
      </c>
      <c r="ED94" s="387" t="n">
        <v>0.128216728568077</v>
      </c>
      <c r="EE94" s="387" t="n">
        <v>0.132278606295586</v>
      </c>
      <c r="EF94" s="387" t="n">
        <v>0.0971497371792793</v>
      </c>
      <c r="EG94" s="387" t="n">
        <v>0.00980288628488779</v>
      </c>
      <c r="EH94" s="387"/>
      <c r="EI94" s="0" t="s">
        <v>248</v>
      </c>
      <c r="EK94" s="387" t="n">
        <v>0.426266044378281</v>
      </c>
      <c r="EL94" s="0" t="s">
        <v>248</v>
      </c>
      <c r="EO94" s="387" t="n">
        <v>0.0439571626484394</v>
      </c>
      <c r="EP94" s="387" t="n">
        <v>0.0525583922863007</v>
      </c>
      <c r="EQ94" s="387" t="n">
        <v>0.0578823089599609</v>
      </c>
      <c r="ER94" s="387" t="n">
        <v>0.0706844180822372</v>
      </c>
      <c r="ES94" s="387" t="n">
        <v>0.0920407399535179</v>
      </c>
      <c r="ET94" s="0" t="s">
        <v>248</v>
      </c>
      <c r="FE94" s="387" t="n">
        <v>1228360</v>
      </c>
      <c r="FF94" s="387" t="n">
        <v>1258003</v>
      </c>
      <c r="FG94" s="387" t="n">
        <v>1288315</v>
      </c>
      <c r="FH94" s="387" t="n">
        <v>1319953</v>
      </c>
      <c r="FI94" s="387" t="n">
        <v>1353795</v>
      </c>
      <c r="FJ94" s="387" t="n">
        <v>1390549</v>
      </c>
      <c r="FK94" s="387" t="n">
        <v>1430152</v>
      </c>
      <c r="FL94" s="387" t="n">
        <v>1472575</v>
      </c>
      <c r="FM94" s="387" t="n">
        <v>1518540</v>
      </c>
      <c r="FN94" s="387" t="n">
        <v>1568928</v>
      </c>
      <c r="FO94" s="387" t="n">
        <v>1624140</v>
      </c>
      <c r="FP94" s="387" t="n">
        <v>1684635</v>
      </c>
      <c r="FQ94" s="387" t="n">
        <v>1749682</v>
      </c>
      <c r="FR94" s="387" t="n">
        <v>1817071</v>
      </c>
      <c r="FS94" s="387" t="n">
        <v>1883800</v>
      </c>
      <c r="FT94" s="387" t="n">
        <v>1947686</v>
      </c>
      <c r="FU94" s="387" t="n">
        <v>2007873</v>
      </c>
      <c r="FV94" s="387" t="n">
        <v>2064823</v>
      </c>
      <c r="FW94" s="387" t="n">
        <v>2119275</v>
      </c>
      <c r="FX94" s="387" t="n">
        <v>2172579</v>
      </c>
      <c r="FY94" s="387" t="n">
        <v>2226000</v>
      </c>
      <c r="FZ94" s="387" t="n">
        <v>2279000</v>
      </c>
      <c r="GA94" s="387" t="n">
        <v>2332000</v>
      </c>
      <c r="GB94" s="387" t="n">
        <v>2384000</v>
      </c>
      <c r="GC94" s="387" t="n">
        <v>2436000</v>
      </c>
      <c r="GD94" s="387" t="n">
        <v>2488000</v>
      </c>
      <c r="GE94" s="387" t="n">
        <v>2539000</v>
      </c>
      <c r="GF94" s="387" t="n">
        <v>2591000</v>
      </c>
      <c r="GG94" s="387" t="n">
        <v>2642000</v>
      </c>
      <c r="GH94" s="387" t="n">
        <v>2693000</v>
      </c>
      <c r="GI94" s="387" t="n">
        <v>2744000</v>
      </c>
      <c r="GJ94" s="387" t="n">
        <v>2796000</v>
      </c>
      <c r="GK94" s="387" t="n">
        <v>2847000</v>
      </c>
      <c r="GL94" s="387" t="n">
        <v>2898000</v>
      </c>
      <c r="GM94" s="387" t="n">
        <v>2950000</v>
      </c>
      <c r="GN94" s="387" t="n">
        <v>3002000</v>
      </c>
      <c r="GO94" s="387" t="n">
        <v>3054000</v>
      </c>
      <c r="GP94" s="387" t="n">
        <v>3106000</v>
      </c>
      <c r="GQ94" s="387" t="n">
        <v>3159000</v>
      </c>
      <c r="GR94" s="387" t="n">
        <v>3212000</v>
      </c>
      <c r="GS94" s="387" t="n">
        <v>3265000</v>
      </c>
      <c r="GT94" s="387" t="n">
        <v>3319000</v>
      </c>
      <c r="GU94" s="387" t="n">
        <v>3373000</v>
      </c>
      <c r="GV94" s="387" t="n">
        <v>3427000</v>
      </c>
      <c r="GW94" s="387" t="n">
        <v>3482000</v>
      </c>
      <c r="GX94" s="387" t="n">
        <v>3537000</v>
      </c>
      <c r="GY94" s="387" t="n">
        <v>3591000</v>
      </c>
      <c r="GZ94" s="387" t="n">
        <v>3646000</v>
      </c>
      <c r="HA94" s="387" t="n">
        <v>3700000</v>
      </c>
      <c r="HB94" s="387" t="n">
        <v>3755000</v>
      </c>
      <c r="HC94" s="387" t="n">
        <v>3809000</v>
      </c>
      <c r="HG94" s="387" t="n">
        <v>0.030433950945735</v>
      </c>
      <c r="HH94" s="387" t="n">
        <v>0.027968555688858</v>
      </c>
      <c r="HI94" s="387" t="n">
        <v>0.0260295402258635</v>
      </c>
      <c r="HJ94" s="387" t="n">
        <v>0.0248408913612366</v>
      </c>
      <c r="HK94" s="387" t="n">
        <v>0.0242913123220205</v>
      </c>
      <c r="HL94" s="387" t="n">
        <v>0.0235304981470108</v>
      </c>
      <c r="HM94" s="387" t="n">
        <v>0.0229895189404488</v>
      </c>
      <c r="HN94" s="387" t="n">
        <v>0.0220534801483154</v>
      </c>
      <c r="HO94" s="387" t="n">
        <v>0.021577600389719</v>
      </c>
      <c r="HP94" s="387" t="n">
        <v>0.0211218241602182</v>
      </c>
      <c r="HQ94" s="387" t="n">
        <v>0.0202911272644997</v>
      </c>
      <c r="HR94" s="387" t="n">
        <v>0.0202735997736454</v>
      </c>
      <c r="HS94" s="387" t="n">
        <v>0.0194923039525747</v>
      </c>
      <c r="HT94" s="387" t="n">
        <v>0.0191196072846651</v>
      </c>
      <c r="HU94" s="387" t="n">
        <v>0.0187608953565359</v>
      </c>
      <c r="HV94" s="387" t="n">
        <v>0.0187731143087149</v>
      </c>
      <c r="HW94" s="387" t="n">
        <v>0.0180759839713573</v>
      </c>
      <c r="HX94" s="387" t="n">
        <v>0.0177550353109837</v>
      </c>
      <c r="HY94" s="387" t="n">
        <v>0.0177843272686005</v>
      </c>
      <c r="HZ94" s="387" t="n">
        <v>0.0174735635519028</v>
      </c>
      <c r="IA94" s="387" t="n">
        <v>0.0171734727919102</v>
      </c>
      <c r="IB94" s="387" t="n">
        <v>0.0168835185468197</v>
      </c>
      <c r="IC94" s="387" t="n">
        <v>0.0169197972863913</v>
      </c>
      <c r="ID94" s="387" t="n">
        <v>0.0166382733732462</v>
      </c>
      <c r="IE94" s="387" t="n">
        <v>0.0163659658282995</v>
      </c>
      <c r="IF94" s="387" t="n">
        <v>0.0164037700742483</v>
      </c>
      <c r="IG94" s="387" t="n">
        <v>0.0161390230059624</v>
      </c>
      <c r="IH94" s="387" t="n">
        <v>0.0158826876431704</v>
      </c>
      <c r="II94" s="387" t="n">
        <v>0.0159215983003378</v>
      </c>
      <c r="IJ94" s="387" t="n">
        <v>0.0156720690429211</v>
      </c>
      <c r="IK94" s="387" t="n">
        <v>0.0151518052443862</v>
      </c>
      <c r="IL94" s="387" t="n">
        <v>0.0151999611407518</v>
      </c>
      <c r="IM94" s="387" t="n">
        <v>0.0147021431475878</v>
      </c>
      <c r="IN94" s="387" t="n">
        <v>0.0147554660215974</v>
      </c>
      <c r="IO94" s="387" t="n">
        <v>0.0142784025520086</v>
      </c>
      <c r="IP94" s="0" t="s">
        <v>889</v>
      </c>
      <c r="IU94" s="0" t="s">
        <v>889</v>
      </c>
      <c r="IV94" s="387" t="n">
        <v>0.509234529108842</v>
      </c>
      <c r="IW94" s="387" t="n">
        <v>0.509396966554807</v>
      </c>
      <c r="IX94" s="387" t="n">
        <v>0.509409573365517</v>
      </c>
      <c r="IY94" s="387" t="n">
        <v>0.509313798350851</v>
      </c>
      <c r="IZ94" s="387" t="n">
        <v>0.509161005956978</v>
      </c>
      <c r="JA94" s="387" t="n">
        <v>0.508981331052132</v>
      </c>
      <c r="JB94" s="387" t="n">
        <v>0.508788504973388</v>
      </c>
      <c r="JC94" s="387" t="n">
        <v>0.508576764119043</v>
      </c>
      <c r="JD94" s="387" t="n">
        <v>0.50835247209935</v>
      </c>
      <c r="JE94" s="387" t="n">
        <v>0.508123130858866</v>
      </c>
      <c r="JF94" s="387" t="n">
        <v>0.507885283912027</v>
      </c>
      <c r="JG94" s="387" t="n">
        <v>0.507646896660366</v>
      </c>
      <c r="JH94" s="387" t="n">
        <v>0.507411358988473</v>
      </c>
      <c r="JI94" s="387" t="n">
        <v>0.50717575489638</v>
      </c>
      <c r="JJ94" s="387" t="n">
        <v>0.506933875235916</v>
      </c>
      <c r="JK94" s="387" t="n">
        <v>0.506682927326946</v>
      </c>
      <c r="JL94" s="387" t="n">
        <v>0.50642669659854</v>
      </c>
      <c r="JM94" s="387" t="n">
        <v>0.506165172675415</v>
      </c>
      <c r="JN94" s="387" t="n">
        <v>0.505897659808864</v>
      </c>
      <c r="JO94" s="387" t="n">
        <v>0.505622807166223</v>
      </c>
      <c r="JP94" s="387" t="n">
        <v>0.505343141696693</v>
      </c>
      <c r="JQ94" s="387" t="n">
        <v>0.505057622945049</v>
      </c>
      <c r="JR94" s="387" t="n">
        <v>0.504767745445532</v>
      </c>
      <c r="JS94" s="387" t="n">
        <v>0.504470247993271</v>
      </c>
      <c r="JT94" s="387" t="n">
        <v>0.504169794232866</v>
      </c>
      <c r="JU94" s="387" t="n">
        <v>0.503863360957132</v>
      </c>
      <c r="JV94" s="387" t="n">
        <v>0.503553932645203</v>
      </c>
      <c r="JW94" s="387" t="n">
        <v>0.503240263940695</v>
      </c>
      <c r="JX94" s="387" t="n">
        <v>0.502923140571581</v>
      </c>
      <c r="JY94" s="387" t="n">
        <v>0.5026015527466</v>
      </c>
      <c r="JZ94" s="387" t="n">
        <v>0.502277647330275</v>
      </c>
      <c r="KA94" s="387" t="n">
        <v>0.501954076215516</v>
      </c>
      <c r="KB94" s="387" t="n">
        <v>0.501627317205897</v>
      </c>
      <c r="KC94" s="387" t="n">
        <v>0.501300369735219</v>
      </c>
      <c r="KD94" s="387" t="n">
        <v>0.500972862126821</v>
      </c>
      <c r="KE94" s="387" t="n">
        <v>0.500645436695616</v>
      </c>
      <c r="KH94" s="0" t="s">
        <v>889</v>
      </c>
      <c r="KI94" s="387" t="n">
        <v>0.600405275821686</v>
      </c>
      <c r="KJ94" s="387" t="n">
        <v>0.598055243492127</v>
      </c>
      <c r="KK94" s="387" t="n">
        <v>0.595932424068451</v>
      </c>
      <c r="KL94" s="387" t="n">
        <v>0.594102203845978</v>
      </c>
      <c r="KM94" s="387" t="n">
        <v>0.592757284641266</v>
      </c>
      <c r="KN94" s="387" t="n">
        <v>0.592093467712402</v>
      </c>
      <c r="KO94" s="387" t="n">
        <v>0.591048717498779</v>
      </c>
      <c r="KP94" s="387" t="n">
        <v>0.590909063816071</v>
      </c>
      <c r="KQ94" s="387" t="n">
        <v>0.591862440109253</v>
      </c>
      <c r="KR94" s="387" t="n">
        <v>0.593596041202545</v>
      </c>
      <c r="KS94" s="387" t="n">
        <v>0.595257222652435</v>
      </c>
      <c r="KT94" s="387" t="n">
        <v>0.598267018795013</v>
      </c>
      <c r="KU94" s="387" t="n">
        <v>0.600926280021668</v>
      </c>
      <c r="KV94" s="387" t="n">
        <v>0.604466319084168</v>
      </c>
      <c r="KW94" s="387" t="n">
        <v>0.607872247695923</v>
      </c>
      <c r="KX94" s="387" t="n">
        <v>0.61224490404129</v>
      </c>
      <c r="KY94" s="387" t="n">
        <v>0.615522146224976</v>
      </c>
      <c r="KZ94" s="387" t="n">
        <v>0.619599580764771</v>
      </c>
      <c r="LA94" s="387" t="n">
        <v>0.623878538608551</v>
      </c>
      <c r="LB94" s="387" t="n">
        <v>0.627796590328217</v>
      </c>
      <c r="LC94" s="387" t="n">
        <v>0.631245851516724</v>
      </c>
      <c r="LD94" s="387" t="n">
        <v>0.633595287799835</v>
      </c>
      <c r="LE94" s="387" t="n">
        <v>0.635866045951843</v>
      </c>
      <c r="LF94" s="387" t="n">
        <v>0.637543499469757</v>
      </c>
      <c r="LG94" s="387" t="n">
        <v>0.638854324817658</v>
      </c>
      <c r="LH94" s="387" t="n">
        <v>0.639816224575043</v>
      </c>
      <c r="LI94" s="387" t="n">
        <v>0.640554368495941</v>
      </c>
      <c r="LJ94" s="387" t="n">
        <v>0.640675961971283</v>
      </c>
      <c r="LK94" s="387" t="n">
        <v>0.640793681144714</v>
      </c>
      <c r="LL94" s="387" t="n">
        <v>0.640723705291748</v>
      </c>
      <c r="LM94" s="387" t="n">
        <v>0.640373170375824</v>
      </c>
      <c r="LN94" s="387" t="n">
        <v>0.639654695987701</v>
      </c>
      <c r="LO94" s="387" t="n">
        <v>0.638782203197479</v>
      </c>
      <c r="LP94" s="387" t="n">
        <v>0.638108134269714</v>
      </c>
      <c r="LQ94" s="387" t="n">
        <v>0.63701730966568</v>
      </c>
      <c r="LR94" s="387" t="n">
        <v>0.636124968528748</v>
      </c>
      <c r="LT94" s="0" t="s">
        <v>889</v>
      </c>
      <c r="LU94" s="387" t="n">
        <v>0.582597017288208</v>
      </c>
      <c r="LV94" s="387" t="n">
        <v>0.580296158790588</v>
      </c>
      <c r="LW94" s="387" t="n">
        <v>0.578170120716095</v>
      </c>
      <c r="LX94" s="387" t="n">
        <v>0.576271116733551</v>
      </c>
      <c r="LY94" s="387" t="n">
        <v>0.574768960475922</v>
      </c>
      <c r="LZ94" s="387" t="n">
        <v>0.573674738407135</v>
      </c>
      <c r="MA94" s="387" t="n">
        <v>0.572180807590485</v>
      </c>
      <c r="MB94" s="387" t="n">
        <v>0.572470009326935</v>
      </c>
      <c r="MC94" s="387" t="n">
        <v>0.572567105293274</v>
      </c>
      <c r="MD94" s="387" t="n">
        <v>0.573481142520905</v>
      </c>
      <c r="ME94" s="387" t="n">
        <v>0.57475882768631</v>
      </c>
      <c r="MF94" s="387" t="n">
        <v>0.576998829841614</v>
      </c>
      <c r="MG94" s="387" t="n">
        <v>0.578541100025177</v>
      </c>
      <c r="MH94" s="387" t="n">
        <v>0.581377744674683</v>
      </c>
      <c r="MI94" s="387" t="n">
        <v>0.583735585212708</v>
      </c>
      <c r="MJ94" s="387" t="n">
        <v>0.586734712123871</v>
      </c>
      <c r="MK94" s="387" t="n">
        <v>0.589413464069367</v>
      </c>
      <c r="ML94" s="387" t="n">
        <v>0.592904806137085</v>
      </c>
      <c r="MM94" s="387" t="n">
        <v>0.596273303031921</v>
      </c>
      <c r="MN94" s="387" t="n">
        <v>0.5989830493927</v>
      </c>
      <c r="MO94" s="387" t="n">
        <v>0.601932048797607</v>
      </c>
      <c r="MP94" s="387" t="n">
        <v>0.603470861911774</v>
      </c>
      <c r="MQ94" s="387" t="n">
        <v>0.605280101299286</v>
      </c>
      <c r="MR94" s="387" t="n">
        <v>0.606204509735107</v>
      </c>
      <c r="MS94" s="387" t="n">
        <v>0.606787025928497</v>
      </c>
      <c r="MT94" s="387" t="n">
        <v>0.607044398784638</v>
      </c>
      <c r="MU94" s="387" t="n">
        <v>0.606809258460999</v>
      </c>
      <c r="MV94" s="387" t="n">
        <v>0.605692267417908</v>
      </c>
      <c r="MW94" s="387" t="n">
        <v>0.604902267456055</v>
      </c>
      <c r="MX94" s="387" t="n">
        <v>0.603963255882263</v>
      </c>
      <c r="MY94" s="387" t="n">
        <v>0.602770686149597</v>
      </c>
      <c r="MZ94" s="387" t="n">
        <v>0.601225256919861</v>
      </c>
      <c r="NA94" s="387" t="n">
        <v>0.599286913871765</v>
      </c>
      <c r="NB94" s="387" t="n">
        <v>0.597837865352631</v>
      </c>
      <c r="NC94" s="387" t="n">
        <v>0.596537947654724</v>
      </c>
      <c r="ND94" s="387" t="n">
        <v>0.595169365406036</v>
      </c>
      <c r="NG94" s="0" t="s">
        <v>889</v>
      </c>
      <c r="NH94" s="387" t="n">
        <v>0.508546531200409</v>
      </c>
      <c r="NI94" s="387" t="n">
        <v>0.508228838443756</v>
      </c>
      <c r="NJ94" s="387" t="n">
        <v>0.507526814937592</v>
      </c>
      <c r="NK94" s="387" t="n">
        <v>0.506594955921173</v>
      </c>
      <c r="NL94" s="387" t="n">
        <v>0.505737662315369</v>
      </c>
      <c r="NM94" s="387" t="n">
        <v>0.505390822887421</v>
      </c>
      <c r="NN94" s="387" t="n">
        <v>0.503729701042175</v>
      </c>
      <c r="NO94" s="387" t="n">
        <v>0.503001689910889</v>
      </c>
      <c r="NP94" s="387" t="n">
        <v>0.502936244010925</v>
      </c>
      <c r="NQ94" s="387" t="n">
        <v>0.503284096717835</v>
      </c>
      <c r="NR94" s="387" t="n">
        <v>0.503617346286774</v>
      </c>
      <c r="NS94" s="387" t="n">
        <v>0.504529356956482</v>
      </c>
      <c r="NT94" s="387" t="n">
        <v>0.505210340023041</v>
      </c>
      <c r="NU94" s="387" t="n">
        <v>0.506813049316406</v>
      </c>
      <c r="NV94" s="387" t="n">
        <v>0.508355021476746</v>
      </c>
      <c r="NW94" s="387" t="n">
        <v>0.510932922363281</v>
      </c>
      <c r="NX94" s="387" t="n">
        <v>0.513233184814453</v>
      </c>
      <c r="NY94" s="387" t="n">
        <v>0.515630483627319</v>
      </c>
      <c r="NZ94" s="387" t="n">
        <v>0.518978595733643</v>
      </c>
      <c r="OA94" s="387" t="n">
        <v>0.522711873054504</v>
      </c>
      <c r="OB94" s="387" t="n">
        <v>0.526648879051209</v>
      </c>
      <c r="OC94" s="387" t="n">
        <v>0.529469549655914</v>
      </c>
      <c r="OD94" s="387" t="n">
        <v>0.533483564853668</v>
      </c>
      <c r="OE94" s="387" t="n">
        <v>0.536878764629364</v>
      </c>
      <c r="OF94" s="387" t="n">
        <v>0.540161907672882</v>
      </c>
      <c r="OG94" s="387" t="n">
        <v>0.543032169342041</v>
      </c>
      <c r="OH94" s="387" t="n">
        <v>0.545345008373261</v>
      </c>
      <c r="OI94" s="387" t="n">
        <v>0.546990811824799</v>
      </c>
      <c r="OJ94" s="387" t="n">
        <v>0.548584759235382</v>
      </c>
      <c r="OK94" s="387" t="n">
        <v>0.549396872520447</v>
      </c>
      <c r="OL94" s="387" t="n">
        <v>0.550466477870941</v>
      </c>
      <c r="OM94" s="387" t="n">
        <v>0.550543010234833</v>
      </c>
      <c r="ON94" s="387" t="n">
        <v>0.550466239452362</v>
      </c>
      <c r="OO94" s="387" t="n">
        <v>0.550540566444397</v>
      </c>
      <c r="OP94" s="387" t="n">
        <v>0.550199747085571</v>
      </c>
      <c r="OQ94" s="387" t="n">
        <v>0.55001312494278</v>
      </c>
      <c r="OT94" s="387" t="n">
        <v>0.493089981079102</v>
      </c>
      <c r="OU94" s="387" t="n">
        <v>0.493940010070801</v>
      </c>
      <c r="OV94" s="387" t="n">
        <v>0.494720001220703</v>
      </c>
      <c r="OW94" s="387" t="n">
        <v>0.496230010986328</v>
      </c>
      <c r="OX94" s="387" t="n">
        <v>0.497799987792969</v>
      </c>
      <c r="OY94" s="387" t="n">
        <v>0.500069999694824</v>
      </c>
      <c r="OZ94" s="387" t="n">
        <v>0.501549987792969</v>
      </c>
      <c r="PA94" s="387" t="n">
        <v>0.505639991760254</v>
      </c>
      <c r="PB94" s="387" t="n">
        <v>0.509910011291504</v>
      </c>
      <c r="PC94" s="387" t="n">
        <v>0.513580017089844</v>
      </c>
      <c r="PD94" s="387" t="n">
        <v>0.514570007324219</v>
      </c>
      <c r="PE94" s="387" t="n">
        <v>0.517120018005371</v>
      </c>
      <c r="PF94" s="387" t="n">
        <v>0.520820007324219</v>
      </c>
      <c r="PG94" s="387" t="n">
        <v>0.525740013122559</v>
      </c>
      <c r="PH94" s="387" t="n">
        <v>0.531310005187988</v>
      </c>
      <c r="PI94" s="387" t="n">
        <v>0.536259994506836</v>
      </c>
      <c r="PJ94" s="387" t="n">
        <v>0.540909996032715</v>
      </c>
      <c r="PK94" s="387" t="n">
        <v>0.544690017700195</v>
      </c>
      <c r="PL94" s="387" t="n">
        <v>0.547430000305176</v>
      </c>
      <c r="PQ94" s="387" t="n">
        <v>0.005017742048949</v>
      </c>
      <c r="PZ94" s="387" t="n">
        <v>0.38</v>
      </c>
      <c r="QA94" s="387" t="n">
        <v>2017</v>
      </c>
      <c r="QB94" s="0" t="s">
        <v>248</v>
      </c>
      <c r="QD94" s="387" t="n">
        <v>0.034</v>
      </c>
      <c r="QE94" s="387" t="n">
        <v>2017</v>
      </c>
      <c r="QF94" s="0" t="s">
        <v>248</v>
      </c>
      <c r="QH94" s="387" t="n">
        <v>0.112</v>
      </c>
      <c r="QI94" s="387" t="n">
        <v>2017</v>
      </c>
      <c r="QJ94" s="0" t="s">
        <v>248</v>
      </c>
      <c r="QL94" s="387" t="n">
        <v>0.322</v>
      </c>
      <c r="QM94" s="387" t="n">
        <v>2017</v>
      </c>
      <c r="QN94" s="0" t="s">
        <v>248</v>
      </c>
      <c r="QP94" s="387" t="n">
        <v>0.334</v>
      </c>
      <c r="QQ94" s="387" t="n">
        <v>2017</v>
      </c>
      <c r="QR94" s="0" t="s">
        <v>248</v>
      </c>
      <c r="QT94" s="0" t="s">
        <v>104</v>
      </c>
      <c r="QU94" s="387" t="n">
        <v>0.310647666454315</v>
      </c>
      <c r="QV94" s="387" t="n">
        <v>0.336850702762604</v>
      </c>
      <c r="QW94" s="387" t="n">
        <v>0.375510931015015</v>
      </c>
      <c r="QX94" s="387" t="n">
        <v>0.338753908872604</v>
      </c>
      <c r="QY94" s="387" t="n">
        <v>0.338337182998657</v>
      </c>
      <c r="RB94" s="387" t="n">
        <v>0.255611300468445</v>
      </c>
      <c r="RC94" s="387" t="n">
        <v>0.264889419078827</v>
      </c>
      <c r="RD94" s="387" t="n">
        <v>0.274983644485474</v>
      </c>
      <c r="RE94" s="387" t="n">
        <v>0.243036910891533</v>
      </c>
      <c r="RF94" s="387" t="n">
        <v>0.222278386354446</v>
      </c>
      <c r="RG94" s="0" t="s">
        <v>248</v>
      </c>
      <c r="RJ94" s="387" t="n">
        <v>0.022425752133131</v>
      </c>
      <c r="RK94" s="387" t="n">
        <v>0.0279862601310015</v>
      </c>
      <c r="RL94" s="387" t="n">
        <v>0.0395847000181675</v>
      </c>
      <c r="RM94" s="387" t="n">
        <v>0.0221110172569752</v>
      </c>
      <c r="RN94" s="387" t="n">
        <v>0.0386912971735001</v>
      </c>
      <c r="RO94" s="0" t="s">
        <v>104</v>
      </c>
      <c r="RR94" s="387" t="n">
        <v>0.0224257502704859</v>
      </c>
      <c r="RS94" s="387" t="n">
        <v>0.027986254543066</v>
      </c>
      <c r="RT94" s="387" t="n">
        <v>0.0395846888422966</v>
      </c>
      <c r="RU94" s="387" t="n">
        <v>0.0221110004931688</v>
      </c>
      <c r="RV94" s="387" t="n">
        <v>0.0386912077665329</v>
      </c>
      <c r="RW94" s="0" t="s">
        <v>248</v>
      </c>
      <c r="SA94" s="387" t="n">
        <v>0.000131357781356201</v>
      </c>
      <c r="SB94" s="387" t="n">
        <v>0.00585583643987775</v>
      </c>
      <c r="SC94" s="387" t="n">
        <v>0.0176025927066803</v>
      </c>
      <c r="SD94" s="387" t="n">
        <v>0.000742861302569509</v>
      </c>
      <c r="SE94" s="387" t="n">
        <v>0.0190643258392811</v>
      </c>
      <c r="SF94" s="0" t="s">
        <v>104</v>
      </c>
      <c r="SJ94" s="387" t="n">
        <v>-0.00729343434795737</v>
      </c>
      <c r="SK94" s="387" t="n">
        <v>-0.0035472905728966</v>
      </c>
      <c r="SL94" s="387" t="n">
        <v>0.00703245401382446</v>
      </c>
      <c r="SM94" s="387" t="n">
        <v>-0.00641378574073315</v>
      </c>
      <c r="SN94" s="387" t="n">
        <v>0.0138503173366189</v>
      </c>
      <c r="SO94" s="0" t="s">
        <v>248</v>
      </c>
      <c r="SQ94" s="387" t="n">
        <v>7170</v>
      </c>
      <c r="SR94" s="0" t="s">
        <v>248</v>
      </c>
      <c r="ST94" s="387" t="n">
        <v>8235.4462890625</v>
      </c>
      <c r="SU94" s="0" t="s">
        <v>104</v>
      </c>
      <c r="SW94" s="387" t="n">
        <v>9177.51660272077</v>
      </c>
      <c r="SX94" s="0" t="s">
        <v>248</v>
      </c>
      <c r="TA94" s="387" t="n">
        <v>0.391856580972672</v>
      </c>
      <c r="TB94" s="387" t="n">
        <v>0.423904746770859</v>
      </c>
      <c r="TC94" s="387" t="n">
        <v>0.414129972457886</v>
      </c>
      <c r="TD94" s="387" t="n">
        <v>0.286805033683777</v>
      </c>
      <c r="TE94" s="387" t="n">
        <v>0.335505157709122</v>
      </c>
      <c r="TF94" s="0" t="s">
        <v>104</v>
      </c>
      <c r="TJ94" s="387" t="n">
        <v>0.392060399055481</v>
      </c>
      <c r="TK94" s="387" t="n">
        <v>0.414155602455139</v>
      </c>
      <c r="TL94" s="387" t="n">
        <v>0.401643335819244</v>
      </c>
      <c r="TM94" s="387" t="n">
        <v>0.302112430334091</v>
      </c>
      <c r="TN94" s="387" t="n">
        <v>0.173416152596474</v>
      </c>
      <c r="TO94" s="0" t="s">
        <v>248</v>
      </c>
      <c r="TP94" s="386"/>
      <c r="TQ94" s="386"/>
    </row>
    <row r="95" customFormat="false" ht="15.75" hidden="false" customHeight="false" outlineLevel="0" collapsed="false">
      <c r="A95" s="0" t="s">
        <v>881</v>
      </c>
      <c r="B95" s="18" t="s">
        <v>1035</v>
      </c>
      <c r="C95" s="0" t="s">
        <v>1036</v>
      </c>
      <c r="D95" s="387" t="n">
        <v>0.0483260713517666</v>
      </c>
      <c r="E95" s="0" t="s">
        <v>102</v>
      </c>
      <c r="F95" s="387" t="n">
        <v>0.0563061274588108</v>
      </c>
      <c r="G95" s="0" t="s">
        <v>316</v>
      </c>
      <c r="H95" s="387" t="n">
        <v>0.0555075518786907</v>
      </c>
      <c r="I95" s="0" t="s">
        <v>317</v>
      </c>
      <c r="J95" s="0" t="s">
        <v>884</v>
      </c>
      <c r="K95" s="387" t="n">
        <v>0.585879147052765</v>
      </c>
      <c r="L95" s="387"/>
      <c r="M95" s="0" t="s">
        <v>885</v>
      </c>
      <c r="N95" s="387"/>
      <c r="O95" s="0" t="s">
        <v>885</v>
      </c>
      <c r="P95" s="387"/>
      <c r="Q95" s="0" t="s">
        <v>885</v>
      </c>
      <c r="R95" s="387"/>
      <c r="S95" s="0" t="s">
        <v>885</v>
      </c>
      <c r="U95" s="0" t="s">
        <v>884</v>
      </c>
      <c r="V95" s="387" t="n">
        <v>0.531377196311951</v>
      </c>
      <c r="W95" s="387"/>
      <c r="X95" s="0" t="s">
        <v>885</v>
      </c>
      <c r="Y95" s="387"/>
      <c r="Z95" s="0" t="s">
        <v>885</v>
      </c>
      <c r="AA95" s="387"/>
      <c r="AB95" s="0" t="s">
        <v>885</v>
      </c>
      <c r="AC95" s="387"/>
      <c r="AD95" s="0" t="s">
        <v>885</v>
      </c>
      <c r="AF95" s="0" t="s">
        <v>884</v>
      </c>
      <c r="AG95" s="387" t="n">
        <v>0.513873279094696</v>
      </c>
      <c r="AH95" s="387"/>
      <c r="AI95" s="0" t="s">
        <v>885</v>
      </c>
      <c r="AJ95" s="387"/>
      <c r="AK95" s="0" t="s">
        <v>885</v>
      </c>
      <c r="AL95" s="387"/>
      <c r="AM95" s="0" t="s">
        <v>885</v>
      </c>
      <c r="AN95" s="387"/>
      <c r="AO95" s="0" t="s">
        <v>885</v>
      </c>
      <c r="AP95" s="0"/>
      <c r="AQ95" s="0" t="s">
        <v>102</v>
      </c>
      <c r="AR95" s="387" t="n">
        <v>1.63877010345459</v>
      </c>
      <c r="AS95" s="0" t="s">
        <v>318</v>
      </c>
      <c r="AT95" s="387" t="n">
        <v>2.63212084770203</v>
      </c>
      <c r="AU95" s="0" t="s">
        <v>317</v>
      </c>
      <c r="AV95" s="387" t="n">
        <v>2.98225021362305</v>
      </c>
      <c r="AW95" s="0"/>
      <c r="AX95" s="387" t="n">
        <v>1.9889053106308</v>
      </c>
      <c r="AY95" s="0" t="s">
        <v>104</v>
      </c>
      <c r="AZ95" s="0"/>
      <c r="BA95" s="0" t="s">
        <v>102</v>
      </c>
      <c r="BB95" s="387" t="n">
        <v>0.0118696633726358</v>
      </c>
      <c r="BC95" s="387" t="n">
        <v>0.0100763216614723</v>
      </c>
      <c r="BD95" s="387" t="n">
        <v>0.0125455781817436</v>
      </c>
      <c r="BE95" s="387" t="n">
        <v>0.01344158872962</v>
      </c>
      <c r="BF95" s="387" t="n">
        <v>0.0134415803477168</v>
      </c>
      <c r="BH95" s="0" t="s">
        <v>318</v>
      </c>
      <c r="BI95" s="387" t="n">
        <v>0.0104074729606509</v>
      </c>
      <c r="BJ95" s="387" t="n">
        <v>0.0115261226892471</v>
      </c>
      <c r="BK95" s="387" t="n">
        <v>0.0127335973083973</v>
      </c>
      <c r="BL95" s="387" t="n">
        <v>0.013755364343524</v>
      </c>
      <c r="BM95" s="387" t="n">
        <v>0.0149188749492168</v>
      </c>
      <c r="BO95" s="0" t="s">
        <v>317</v>
      </c>
      <c r="BP95" s="387" t="n">
        <v>0.0115517815575004</v>
      </c>
      <c r="BQ95" s="387" t="n">
        <v>0.0130401933565736</v>
      </c>
      <c r="BR95" s="387" t="n">
        <v>0.0141014652326703</v>
      </c>
      <c r="BS95" s="387" t="n">
        <v>0.0154689587652683</v>
      </c>
      <c r="BT95" s="387" t="n">
        <v>0.0165697820484638</v>
      </c>
      <c r="BV95" s="387" t="n">
        <v>1.68502390384674</v>
      </c>
      <c r="BW95" s="387" t="n">
        <v>1.94814038276672</v>
      </c>
      <c r="BX95" s="387" t="n">
        <v>2.28810930252075</v>
      </c>
      <c r="BY95" s="387" t="n">
        <v>2.72511768341064</v>
      </c>
      <c r="BZ95" s="387" t="n">
        <v>3.23837780952454</v>
      </c>
      <c r="CA95" s="0" t="s">
        <v>316</v>
      </c>
      <c r="CC95" s="387" t="n">
        <v>1.87258946895599</v>
      </c>
      <c r="CD95" s="387" t="n">
        <v>2.13701272010803</v>
      </c>
      <c r="CE95" s="387" t="n">
        <v>2.54438757896423</v>
      </c>
      <c r="CF95" s="387" t="n">
        <v>3.019535779953</v>
      </c>
      <c r="CG95" s="387" t="n">
        <v>3.59673571586609</v>
      </c>
      <c r="CH95" s="0" t="s">
        <v>317</v>
      </c>
      <c r="CK95" s="387" t="n">
        <v>3.5</v>
      </c>
      <c r="CL95" s="0" t="s">
        <v>887</v>
      </c>
      <c r="CO95" s="0" t="s">
        <v>894</v>
      </c>
      <c r="CP95" s="387" t="n">
        <v>-0.0139493867754936</v>
      </c>
      <c r="CQ95" s="387" t="n">
        <v>-0.00828387588262558</v>
      </c>
      <c r="CR95" s="387" t="n">
        <v>-0.0140736792236567</v>
      </c>
      <c r="CS95" s="387" t="n">
        <v>-0.00164375524036586</v>
      </c>
      <c r="CT95" s="387" t="n">
        <v>0.0123378876596689</v>
      </c>
      <c r="CV95" s="0" t="s">
        <v>884</v>
      </c>
      <c r="CW95" s="387" t="n">
        <v>0.00796249974519014</v>
      </c>
      <c r="CX95" s="387" t="n">
        <v>0.00966666638851166</v>
      </c>
      <c r="CY95" s="387" t="n">
        <v>0.0108950007706881</v>
      </c>
      <c r="CZ95" s="387" t="n">
        <v>0.00325000029988587</v>
      </c>
      <c r="DA95" s="387" t="n">
        <v>0.00249999994412065</v>
      </c>
      <c r="DC95" s="0" t="s">
        <v>884</v>
      </c>
      <c r="DD95" s="387" t="n">
        <v>0.000965044135227799</v>
      </c>
      <c r="DE95" s="387" t="n">
        <v>-0.00331708649173379</v>
      </c>
      <c r="DF95" s="387" t="n">
        <v>0.000983164529316127</v>
      </c>
      <c r="DG95" s="387" t="n">
        <v>-0.00744846416637301</v>
      </c>
      <c r="DH95" s="387" t="n">
        <v>-0.00521686719730496</v>
      </c>
      <c r="DL95" s="387" t="n">
        <v>0.606759986877441</v>
      </c>
      <c r="DM95" s="0" t="s">
        <v>888</v>
      </c>
      <c r="DP95" s="387" t="n">
        <v>0.691880035400391</v>
      </c>
      <c r="DQ95" s="0" t="s">
        <v>888</v>
      </c>
      <c r="DT95" s="387" t="n">
        <v>0.52523998260498</v>
      </c>
      <c r="DU95" s="0" t="s">
        <v>888</v>
      </c>
      <c r="DW95" s="387" t="n">
        <v>-0.0436485260725021</v>
      </c>
      <c r="DX95" s="387" t="n">
        <v>-0.0555889159440994</v>
      </c>
      <c r="DY95" s="387" t="n">
        <v>-0.0630858689546585</v>
      </c>
      <c r="DZ95" s="387" t="n">
        <v>-0.0721129402518272</v>
      </c>
      <c r="EA95" s="387" t="n">
        <v>-0.0530015006661415</v>
      </c>
      <c r="EB95" s="0" t="s">
        <v>104</v>
      </c>
      <c r="ED95" s="387" t="n">
        <v>-0.0440386682748795</v>
      </c>
      <c r="EE95" s="387" t="n">
        <v>-0.0484648458659649</v>
      </c>
      <c r="EF95" s="387" t="n">
        <v>-0.0585989281535149</v>
      </c>
      <c r="EG95" s="387" t="n">
        <v>-0.0642689615488052</v>
      </c>
      <c r="EH95" s="387"/>
      <c r="EI95" s="0" t="s">
        <v>248</v>
      </c>
      <c r="EK95" s="387" t="n">
        <v>0.393151879310608</v>
      </c>
      <c r="EL95" s="0" t="s">
        <v>248</v>
      </c>
      <c r="EO95" s="387" t="n">
        <v>0.0363222435116768</v>
      </c>
      <c r="EP95" s="387" t="n">
        <v>0.0299956724047661</v>
      </c>
      <c r="EQ95" s="387" t="n">
        <v>0.0186186507344246</v>
      </c>
      <c r="ER95" s="387" t="n">
        <v>0.00780492601916194</v>
      </c>
      <c r="ES95" s="387" t="n">
        <v>0.0176696423441172</v>
      </c>
      <c r="ET95" s="0" t="s">
        <v>248</v>
      </c>
      <c r="FE95" s="387" t="n">
        <v>1317703</v>
      </c>
      <c r="FF95" s="387" t="n">
        <v>1360074</v>
      </c>
      <c r="FG95" s="387" t="n">
        <v>1404261</v>
      </c>
      <c r="FH95" s="387" t="n">
        <v>1449925</v>
      </c>
      <c r="FI95" s="387" t="n">
        <v>1496527</v>
      </c>
      <c r="FJ95" s="387" t="n">
        <v>1543741</v>
      </c>
      <c r="FK95" s="387" t="n">
        <v>1591445</v>
      </c>
      <c r="FL95" s="387" t="n">
        <v>1639848</v>
      </c>
      <c r="FM95" s="387" t="n">
        <v>1689285</v>
      </c>
      <c r="FN95" s="387" t="n">
        <v>1740279</v>
      </c>
      <c r="FO95" s="387" t="n">
        <v>1793196</v>
      </c>
      <c r="FP95" s="387" t="n">
        <v>1848147</v>
      </c>
      <c r="FQ95" s="387" t="n">
        <v>1905011</v>
      </c>
      <c r="FR95" s="387" t="n">
        <v>1963711</v>
      </c>
      <c r="FS95" s="387" t="n">
        <v>2024042</v>
      </c>
      <c r="FT95" s="387" t="n">
        <v>2085860</v>
      </c>
      <c r="FU95" s="387" t="n">
        <v>2149139</v>
      </c>
      <c r="FV95" s="387" t="n">
        <v>2213894</v>
      </c>
      <c r="FW95" s="387" t="n">
        <v>2280102</v>
      </c>
      <c r="FX95" s="387" t="n">
        <v>2347706</v>
      </c>
      <c r="FY95" s="387" t="n">
        <v>2417000</v>
      </c>
      <c r="FZ95" s="387" t="n">
        <v>2487000</v>
      </c>
      <c r="GA95" s="387" t="n">
        <v>2558000</v>
      </c>
      <c r="GB95" s="387" t="n">
        <v>2631000</v>
      </c>
      <c r="GC95" s="387" t="n">
        <v>2705000</v>
      </c>
      <c r="GD95" s="387" t="n">
        <v>2780000</v>
      </c>
      <c r="GE95" s="387" t="n">
        <v>2856000</v>
      </c>
      <c r="GF95" s="387" t="n">
        <v>2934000</v>
      </c>
      <c r="GG95" s="387" t="n">
        <v>3012000</v>
      </c>
      <c r="GH95" s="387" t="n">
        <v>3091000</v>
      </c>
      <c r="GI95" s="387" t="n">
        <v>3171000</v>
      </c>
      <c r="GJ95" s="387" t="n">
        <v>3251000</v>
      </c>
      <c r="GK95" s="387" t="n">
        <v>3333000</v>
      </c>
      <c r="GL95" s="387" t="n">
        <v>3415000</v>
      </c>
      <c r="GM95" s="387" t="n">
        <v>3498000</v>
      </c>
      <c r="GN95" s="387" t="n">
        <v>3582000</v>
      </c>
      <c r="GO95" s="387" t="n">
        <v>3666000</v>
      </c>
      <c r="GP95" s="387" t="n">
        <v>3751000</v>
      </c>
      <c r="GQ95" s="387" t="n">
        <v>3836000</v>
      </c>
      <c r="GR95" s="387" t="n">
        <v>3922000</v>
      </c>
      <c r="GS95" s="387" t="n">
        <v>4008000</v>
      </c>
      <c r="GT95" s="387" t="n">
        <v>4095000</v>
      </c>
      <c r="GU95" s="387" t="n">
        <v>4182000</v>
      </c>
      <c r="GV95" s="387" t="n">
        <v>4269000</v>
      </c>
      <c r="GW95" s="387" t="n">
        <v>4356000</v>
      </c>
      <c r="GX95" s="387" t="n">
        <v>4444000</v>
      </c>
      <c r="GY95" s="387" t="n">
        <v>4531000</v>
      </c>
      <c r="GZ95" s="387" t="n">
        <v>4619000</v>
      </c>
      <c r="HA95" s="387" t="n">
        <v>4707000</v>
      </c>
      <c r="HB95" s="387" t="n">
        <v>4795000</v>
      </c>
      <c r="HC95" s="387" t="n">
        <v>4882000</v>
      </c>
      <c r="HG95" s="387" t="n">
        <v>0.0298860557377338</v>
      </c>
      <c r="HH95" s="387" t="n">
        <v>0.0296856593340635</v>
      </c>
      <c r="HI95" s="387" t="n">
        <v>0.0294672232121229</v>
      </c>
      <c r="HJ95" s="387" t="n">
        <v>0.029218502342701</v>
      </c>
      <c r="HK95" s="387" t="n">
        <v>0.0290884207934141</v>
      </c>
      <c r="HL95" s="387" t="n">
        <v>0.028550062328577</v>
      </c>
      <c r="HM95" s="387" t="n">
        <v>0.0281485375016928</v>
      </c>
      <c r="HN95" s="387" t="n">
        <v>0.0281382985413075</v>
      </c>
      <c r="HO95" s="387" t="n">
        <v>0.0277379099279642</v>
      </c>
      <c r="HP95" s="387" t="n">
        <v>0.0273490156978369</v>
      </c>
      <c r="HQ95" s="387" t="n">
        <v>0.0269711166620255</v>
      </c>
      <c r="HR95" s="387" t="n">
        <v>0.0269446354359388</v>
      </c>
      <c r="HS95" s="387" t="n">
        <v>0.0262376293540001</v>
      </c>
      <c r="HT95" s="387" t="n">
        <v>0.0258903540670872</v>
      </c>
      <c r="HU95" s="387" t="n">
        <v>0.0255523324012756</v>
      </c>
      <c r="HV95" s="387" t="n">
        <v>0.0249156448990107</v>
      </c>
      <c r="HW95" s="387" t="n">
        <v>0.024910157546401</v>
      </c>
      <c r="HX95" s="387" t="n">
        <v>0.0243046935647726</v>
      </c>
      <c r="HY95" s="387" t="n">
        <v>0.0240138843655586</v>
      </c>
      <c r="HZ95" s="387" t="n">
        <v>0.0237299278378487</v>
      </c>
      <c r="IA95" s="387" t="n">
        <v>0.0231798458844423</v>
      </c>
      <c r="IB95" s="387" t="n">
        <v>0.0229213219136</v>
      </c>
      <c r="IC95" s="387" t="n">
        <v>0.0224076863378286</v>
      </c>
      <c r="ID95" s="387" t="n">
        <v>0.0221715699881315</v>
      </c>
      <c r="IE95" s="387" t="n">
        <v>0.0216906368732452</v>
      </c>
      <c r="IF95" s="387" t="n">
        <v>0.0214743539690971</v>
      </c>
      <c r="IG95" s="387" t="n">
        <v>0.0210228841751814</v>
      </c>
      <c r="IH95" s="387" t="n">
        <v>0.0205900073051453</v>
      </c>
      <c r="II95" s="387" t="n">
        <v>0.0201745964586735</v>
      </c>
      <c r="IJ95" s="387" t="n">
        <v>0.0200006663799286</v>
      </c>
      <c r="IK95" s="387" t="n">
        <v>0.0193877946585417</v>
      </c>
      <c r="IL95" s="387" t="n">
        <v>0.0192355662584305</v>
      </c>
      <c r="IM95" s="387" t="n">
        <v>0.0188725311309099</v>
      </c>
      <c r="IN95" s="387" t="n">
        <v>0.018522946164012</v>
      </c>
      <c r="IO95" s="387" t="n">
        <v>0.0179812628775835</v>
      </c>
      <c r="IP95" s="0" t="s">
        <v>889</v>
      </c>
      <c r="IU95" s="0" t="s">
        <v>889</v>
      </c>
      <c r="IV95" s="387" t="n">
        <v>0.496054385241579</v>
      </c>
      <c r="IW95" s="387" t="n">
        <v>0.49602677171363</v>
      </c>
      <c r="IX95" s="387" t="n">
        <v>0.496000722706536</v>
      </c>
      <c r="IY95" s="387" t="n">
        <v>0.495978671036081</v>
      </c>
      <c r="IZ95" s="387" t="n">
        <v>0.495960294688921</v>
      </c>
      <c r="JA95" s="387" t="n">
        <v>0.495948133460009</v>
      </c>
      <c r="JB95" s="387" t="n">
        <v>0.495941795067587</v>
      </c>
      <c r="JC95" s="387" t="n">
        <v>0.495938038525022</v>
      </c>
      <c r="JD95" s="387" t="n">
        <v>0.495937483729222</v>
      </c>
      <c r="JE95" s="387" t="n">
        <v>0.495940032396937</v>
      </c>
      <c r="JF95" s="387" t="n">
        <v>0.495944436751305</v>
      </c>
      <c r="JG95" s="387" t="n">
        <v>0.495949452528424</v>
      </c>
      <c r="JH95" s="387" t="n">
        <v>0.495957318941782</v>
      </c>
      <c r="JI95" s="387" t="n">
        <v>0.495964934358173</v>
      </c>
      <c r="JJ95" s="387" t="n">
        <v>0.495972369389554</v>
      </c>
      <c r="JK95" s="387" t="n">
        <v>0.49598178565087</v>
      </c>
      <c r="JL95" s="387" t="n">
        <v>0.495990030128597</v>
      </c>
      <c r="JM95" s="387" t="n">
        <v>0.495996231464868</v>
      </c>
      <c r="JN95" s="387" t="n">
        <v>0.496003284281888</v>
      </c>
      <c r="JO95" s="387" t="n">
        <v>0.496010390052948</v>
      </c>
      <c r="JP95" s="387" t="n">
        <v>0.496016267744333</v>
      </c>
      <c r="JQ95" s="387" t="n">
        <v>0.496021605106662</v>
      </c>
      <c r="JR95" s="387" t="n">
        <v>0.496025081566014</v>
      </c>
      <c r="JS95" s="387" t="n">
        <v>0.496029345021151</v>
      </c>
      <c r="JT95" s="387" t="n">
        <v>0.496032615194909</v>
      </c>
      <c r="JU95" s="387" t="n">
        <v>0.496032781633583</v>
      </c>
      <c r="JV95" s="387" t="n">
        <v>0.49603413782122</v>
      </c>
      <c r="JW95" s="387" t="n">
        <v>0.496034296887032</v>
      </c>
      <c r="JX95" s="387" t="n">
        <v>0.496032575237235</v>
      </c>
      <c r="JY95" s="387" t="n">
        <v>0.496027460908195</v>
      </c>
      <c r="JZ95" s="387" t="n">
        <v>0.496021362224365</v>
      </c>
      <c r="KA95" s="387" t="n">
        <v>0.496014167728695</v>
      </c>
      <c r="KB95" s="387" t="n">
        <v>0.496002346721626</v>
      </c>
      <c r="KC95" s="387" t="n">
        <v>0.495989244883491</v>
      </c>
      <c r="KD95" s="387" t="n">
        <v>0.495970174935475</v>
      </c>
      <c r="KE95" s="387" t="n">
        <v>0.495948976044935</v>
      </c>
      <c r="KH95" s="0" t="s">
        <v>889</v>
      </c>
      <c r="KI95" s="387" t="n">
        <v>0.528426170349121</v>
      </c>
      <c r="KJ95" s="387" t="n">
        <v>0.529075622558594</v>
      </c>
      <c r="KK95" s="387" t="n">
        <v>0.530073285102844</v>
      </c>
      <c r="KL95" s="387" t="n">
        <v>0.531412601470947</v>
      </c>
      <c r="KM95" s="387" t="n">
        <v>0.533119559288025</v>
      </c>
      <c r="KN95" s="387" t="n">
        <v>0.534960687160492</v>
      </c>
      <c r="KO95" s="387" t="n">
        <v>0.536791324615479</v>
      </c>
      <c r="KP95" s="387" t="n">
        <v>0.538702130317688</v>
      </c>
      <c r="KQ95" s="387" t="n">
        <v>0.541239082813263</v>
      </c>
      <c r="KR95" s="387" t="n">
        <v>0.543807744979858</v>
      </c>
      <c r="KS95" s="387" t="n">
        <v>0.546762585639954</v>
      </c>
      <c r="KT95" s="387" t="n">
        <v>0.549019634723663</v>
      </c>
      <c r="KU95" s="387" t="n">
        <v>0.551465570926666</v>
      </c>
      <c r="KV95" s="387" t="n">
        <v>0.554448843002319</v>
      </c>
      <c r="KW95" s="387" t="n">
        <v>0.557748317718506</v>
      </c>
      <c r="KX95" s="387" t="n">
        <v>0.561337113380432</v>
      </c>
      <c r="KY95" s="387" t="n">
        <v>0.564441680908203</v>
      </c>
      <c r="KZ95" s="387" t="n">
        <v>0.567356765270233</v>
      </c>
      <c r="LA95" s="387" t="n">
        <v>0.571010231971741</v>
      </c>
      <c r="LB95" s="387" t="n">
        <v>0.57461404800415</v>
      </c>
      <c r="LC95" s="387" t="n">
        <v>0.578447818756104</v>
      </c>
      <c r="LD95" s="387" t="n">
        <v>0.581560254096985</v>
      </c>
      <c r="LE95" s="387" t="n">
        <v>0.585177302360535</v>
      </c>
      <c r="LF95" s="387" t="n">
        <v>0.588894665241242</v>
      </c>
      <c r="LG95" s="387" t="n">
        <v>0.592554807662964</v>
      </c>
      <c r="LH95" s="387" t="n">
        <v>0.596556901931763</v>
      </c>
      <c r="LI95" s="387" t="n">
        <v>0.599511623382568</v>
      </c>
      <c r="LJ95" s="387" t="n">
        <v>0.602821588516235</v>
      </c>
      <c r="LK95" s="387" t="n">
        <v>0.60599672794342</v>
      </c>
      <c r="LL95" s="387" t="n">
        <v>0.609504103660584</v>
      </c>
      <c r="LM95" s="387" t="n">
        <v>0.612961292266846</v>
      </c>
      <c r="LN95" s="387" t="n">
        <v>0.615758121013641</v>
      </c>
      <c r="LO95" s="387" t="n">
        <v>0.618748664855957</v>
      </c>
      <c r="LP95" s="387" t="n">
        <v>0.621627390384674</v>
      </c>
      <c r="LQ95" s="387" t="n">
        <v>0.624608993530273</v>
      </c>
      <c r="LR95" s="387" t="n">
        <v>0.627611637115479</v>
      </c>
      <c r="LT95" s="0" t="s">
        <v>889</v>
      </c>
      <c r="LU95" s="387" t="n">
        <v>0.514318823814392</v>
      </c>
      <c r="LV95" s="387" t="n">
        <v>0.515216112136841</v>
      </c>
      <c r="LW95" s="387" t="n">
        <v>0.516375243663788</v>
      </c>
      <c r="LX95" s="387" t="n">
        <v>0.517756223678589</v>
      </c>
      <c r="LY95" s="387" t="n">
        <v>0.519339740276337</v>
      </c>
      <c r="LZ95" s="387" t="n">
        <v>0.520893692970276</v>
      </c>
      <c r="MA95" s="387" t="n">
        <v>0.522316038608551</v>
      </c>
      <c r="MB95" s="387" t="n">
        <v>0.523455798625946</v>
      </c>
      <c r="MC95" s="387" t="n">
        <v>0.525655627250671</v>
      </c>
      <c r="MD95" s="387" t="n">
        <v>0.52754157781601</v>
      </c>
      <c r="ME95" s="387" t="n">
        <v>0.530215799808502</v>
      </c>
      <c r="MF95" s="387" t="n">
        <v>0.532212913036346</v>
      </c>
      <c r="MG95" s="387" t="n">
        <v>0.534424006938934</v>
      </c>
      <c r="MH95" s="387" t="n">
        <v>0.536852598190308</v>
      </c>
      <c r="MI95" s="387" t="n">
        <v>0.539954721927643</v>
      </c>
      <c r="MJ95" s="387" t="n">
        <v>0.543361723423004</v>
      </c>
      <c r="MK95" s="387" t="n">
        <v>0.546908617019653</v>
      </c>
      <c r="ML95" s="387" t="n">
        <v>0.549654960632324</v>
      </c>
      <c r="MM95" s="387" t="n">
        <v>0.55373352766037</v>
      </c>
      <c r="MN95" s="387" t="n">
        <v>0.557175517082214</v>
      </c>
      <c r="MO95" s="387" t="n">
        <v>0.560859858989716</v>
      </c>
      <c r="MP95" s="387" t="n">
        <v>0.563829779624939</v>
      </c>
      <c r="MQ95" s="387" t="n">
        <v>0.567048788070679</v>
      </c>
      <c r="MR95" s="387" t="n">
        <v>0.570385813713074</v>
      </c>
      <c r="MS95" s="387" t="n">
        <v>0.573686897754669</v>
      </c>
      <c r="MT95" s="387" t="n">
        <v>0.577095806598663</v>
      </c>
      <c r="MU95" s="387" t="n">
        <v>0.579975605010986</v>
      </c>
      <c r="MV95" s="387" t="n">
        <v>0.582974672317505</v>
      </c>
      <c r="MW95" s="387" t="n">
        <v>0.585617244243622</v>
      </c>
      <c r="MX95" s="387" t="n">
        <v>0.588842988014221</v>
      </c>
      <c r="MY95" s="387" t="n">
        <v>0.591584146022797</v>
      </c>
      <c r="MZ95" s="387" t="n">
        <v>0.593908607959747</v>
      </c>
      <c r="NA95" s="387" t="n">
        <v>0.596449434757233</v>
      </c>
      <c r="NB95" s="387" t="n">
        <v>0.598682820796967</v>
      </c>
      <c r="NC95" s="387" t="n">
        <v>0.60083419084549</v>
      </c>
      <c r="ND95" s="387" t="n">
        <v>0.603031516075134</v>
      </c>
      <c r="NG95" s="0" t="s">
        <v>889</v>
      </c>
      <c r="NH95" s="387" t="n">
        <v>0.418914020061493</v>
      </c>
      <c r="NI95" s="387" t="n">
        <v>0.420534908771515</v>
      </c>
      <c r="NJ95" s="387" t="n">
        <v>0.422352194786072</v>
      </c>
      <c r="NK95" s="387" t="n">
        <v>0.424342423677444</v>
      </c>
      <c r="NL95" s="387" t="n">
        <v>0.426502287387848</v>
      </c>
      <c r="NM95" s="387" t="n">
        <v>0.428630530834198</v>
      </c>
      <c r="NN95" s="387" t="n">
        <v>0.430639326572418</v>
      </c>
      <c r="NO95" s="387" t="n">
        <v>0.432369023561478</v>
      </c>
      <c r="NP95" s="387" t="n">
        <v>0.434435576200485</v>
      </c>
      <c r="NQ95" s="387" t="n">
        <v>0.436598896980286</v>
      </c>
      <c r="NR95" s="387" t="n">
        <v>0.439208626747131</v>
      </c>
      <c r="NS95" s="387" t="n">
        <v>0.440826326608658</v>
      </c>
      <c r="NT95" s="387" t="n">
        <v>0.443081110715866</v>
      </c>
      <c r="NU95" s="387" t="n">
        <v>0.445883125066757</v>
      </c>
      <c r="NV95" s="387" t="n">
        <v>0.448722094297409</v>
      </c>
      <c r="NW95" s="387" t="n">
        <v>0.451907902956009</v>
      </c>
      <c r="NX95" s="387" t="n">
        <v>0.45493695139885</v>
      </c>
      <c r="NY95" s="387" t="n">
        <v>0.457845777273178</v>
      </c>
      <c r="NZ95" s="387" t="n">
        <v>0.461493402719498</v>
      </c>
      <c r="OA95" s="387" t="n">
        <v>0.465122938156128</v>
      </c>
      <c r="OB95" s="387" t="n">
        <v>0.469011723995209</v>
      </c>
      <c r="OC95" s="387" t="n">
        <v>0.472449541091919</v>
      </c>
      <c r="OD95" s="387" t="n">
        <v>0.476406306028366</v>
      </c>
      <c r="OE95" s="387" t="n">
        <v>0.480709075927734</v>
      </c>
      <c r="OF95" s="387" t="n">
        <v>0.484956651926041</v>
      </c>
      <c r="OG95" s="387" t="n">
        <v>0.489271461963654</v>
      </c>
      <c r="OH95" s="387" t="n">
        <v>0.493040293455124</v>
      </c>
      <c r="OI95" s="387" t="n">
        <v>0.496891438961029</v>
      </c>
      <c r="OJ95" s="387" t="n">
        <v>0.500585615634918</v>
      </c>
      <c r="OK95" s="387" t="n">
        <v>0.504820942878723</v>
      </c>
      <c r="OL95" s="387" t="n">
        <v>0.509000897407532</v>
      </c>
      <c r="OM95" s="387" t="n">
        <v>0.51246964931488</v>
      </c>
      <c r="ON95" s="387" t="n">
        <v>0.516129016876221</v>
      </c>
      <c r="OO95" s="387" t="n">
        <v>0.519651591777802</v>
      </c>
      <c r="OP95" s="387" t="n">
        <v>0.523253381252289</v>
      </c>
      <c r="OQ95" s="387" t="n">
        <v>0.527242958545685</v>
      </c>
      <c r="OT95" s="387" t="n">
        <v>0.592080001831055</v>
      </c>
      <c r="OU95" s="387" t="n">
        <v>0.592159996032715</v>
      </c>
      <c r="OV95" s="387" t="n">
        <v>0.592290000915527</v>
      </c>
      <c r="OW95" s="387" t="n">
        <v>0.592589988708496</v>
      </c>
      <c r="OX95" s="387" t="n">
        <v>0.593089981079102</v>
      </c>
      <c r="OY95" s="387" t="n">
        <v>0.593849983215332</v>
      </c>
      <c r="OZ95" s="387" t="n">
        <v>0.594609985351563</v>
      </c>
      <c r="PA95" s="387" t="n">
        <v>0.59548999786377</v>
      </c>
      <c r="PB95" s="387" t="n">
        <v>0.596650009155273</v>
      </c>
      <c r="PC95" s="387" t="n">
        <v>0.598190002441406</v>
      </c>
      <c r="PD95" s="387" t="n">
        <v>0.600089988708496</v>
      </c>
      <c r="PE95" s="387" t="n">
        <v>0.602220001220703</v>
      </c>
      <c r="PF95" s="387" t="n">
        <v>0.602109985351563</v>
      </c>
      <c r="PG95" s="387" t="n">
        <v>0.603030014038086</v>
      </c>
      <c r="PH95" s="387" t="n">
        <v>0.602980003356934</v>
      </c>
      <c r="PI95" s="387" t="n">
        <v>0.604329986572266</v>
      </c>
      <c r="PJ95" s="387" t="n">
        <v>0.604939994812012</v>
      </c>
      <c r="PK95" s="387" t="n">
        <v>0.605069999694824</v>
      </c>
      <c r="PL95" s="387" t="n">
        <v>0.606759986877441</v>
      </c>
      <c r="PQ95" s="387" t="n">
        <v>0.00278915069065988</v>
      </c>
      <c r="PZ95" s="387" t="n">
        <v>0.359</v>
      </c>
      <c r="QA95" s="387" t="n">
        <v>2015</v>
      </c>
      <c r="QB95" s="0" t="s">
        <v>248</v>
      </c>
      <c r="QD95" s="387" t="n">
        <v>0.103</v>
      </c>
      <c r="QE95" s="387" t="n">
        <v>2015</v>
      </c>
      <c r="QF95" s="0" t="s">
        <v>248</v>
      </c>
      <c r="QH95" s="387" t="n">
        <v>0.384</v>
      </c>
      <c r="QI95" s="387" t="n">
        <v>2015</v>
      </c>
      <c r="QJ95" s="0" t="s">
        <v>248</v>
      </c>
      <c r="QL95" s="387" t="n">
        <v>0.727</v>
      </c>
      <c r="QM95" s="387" t="n">
        <v>2015</v>
      </c>
      <c r="QN95" s="0" t="s">
        <v>248</v>
      </c>
      <c r="QP95" s="387" t="n">
        <v>0.486</v>
      </c>
      <c r="QQ95" s="387" t="n">
        <v>2015</v>
      </c>
      <c r="QR95" s="0" t="s">
        <v>248</v>
      </c>
      <c r="QT95" s="0" t="s">
        <v>104</v>
      </c>
      <c r="QU95" s="387" t="n">
        <v>0.160816609859467</v>
      </c>
      <c r="QV95" s="387" t="n">
        <v>0.177231103181839</v>
      </c>
      <c r="QW95" s="387" t="n">
        <v>0.189636811614037</v>
      </c>
      <c r="QX95" s="387" t="n">
        <v>0.237566441297531</v>
      </c>
      <c r="QY95" s="387" t="n">
        <v>0.269806385040283</v>
      </c>
      <c r="RB95" s="387" t="n">
        <v>0.151759907603264</v>
      </c>
      <c r="RC95" s="387" t="n">
        <v>0.170765995979309</v>
      </c>
      <c r="RD95" s="387" t="n">
        <v>0.190646082162857</v>
      </c>
      <c r="RE95" s="387" t="n">
        <v>0.223263785243034</v>
      </c>
      <c r="RF95" s="387" t="n">
        <v>0.225239902734756</v>
      </c>
      <c r="RG95" s="0" t="s">
        <v>248</v>
      </c>
      <c r="RJ95" s="387" t="n">
        <v>0.0296121463179588</v>
      </c>
      <c r="RK95" s="387" t="n">
        <v>0.0265627093613148</v>
      </c>
      <c r="RL95" s="387" t="n">
        <v>0.0272621680051088</v>
      </c>
      <c r="RM95" s="387" t="n">
        <v>0.0469562448561192</v>
      </c>
      <c r="RN95" s="387" t="n">
        <v>0.0588042885065079</v>
      </c>
      <c r="RO95" s="0" t="s">
        <v>104</v>
      </c>
      <c r="RR95" s="387" t="n">
        <v>0.0304945334792137</v>
      </c>
      <c r="RS95" s="387" t="n">
        <v>0.0265627093613148</v>
      </c>
      <c r="RT95" s="387" t="n">
        <v>0.0272621680051088</v>
      </c>
      <c r="RU95" s="387" t="n">
        <v>0.0469562448561192</v>
      </c>
      <c r="RV95" s="387" t="n">
        <v>0.0588042922317982</v>
      </c>
      <c r="RW95" s="0" t="s">
        <v>248</v>
      </c>
      <c r="SA95" s="387" t="n">
        <v>-0.000765615841373801</v>
      </c>
      <c r="SB95" s="387" t="n">
        <v>-0.00336730619892478</v>
      </c>
      <c r="SC95" s="387" t="n">
        <v>-0.00279085035435855</v>
      </c>
      <c r="SD95" s="387" t="n">
        <v>0.0166926868259907</v>
      </c>
      <c r="SE95" s="387" t="n">
        <v>0.028564402833581</v>
      </c>
      <c r="SF95" s="0" t="s">
        <v>104</v>
      </c>
      <c r="SJ95" s="387" t="n">
        <v>5.34857135789935E-005</v>
      </c>
      <c r="SK95" s="387" t="n">
        <v>-0.00345672992989421</v>
      </c>
      <c r="SL95" s="387" t="n">
        <v>-0.00267715565860271</v>
      </c>
      <c r="SM95" s="387" t="n">
        <v>0.0172878094017506</v>
      </c>
      <c r="SN95" s="387" t="n">
        <v>0.0295857880264521</v>
      </c>
      <c r="SO95" s="0" t="s">
        <v>248</v>
      </c>
      <c r="SQ95" s="387" t="n">
        <v>750</v>
      </c>
      <c r="SR95" s="0" t="s">
        <v>248</v>
      </c>
      <c r="ST95" s="387" t="n">
        <v>700.635437011719</v>
      </c>
      <c r="SU95" s="0" t="s">
        <v>104</v>
      </c>
      <c r="SW95" s="387" t="n">
        <v>815.215545192783</v>
      </c>
      <c r="SX95" s="0" t="s">
        <v>248</v>
      </c>
      <c r="TA95" s="387" t="n">
        <v>0.118017055094242</v>
      </c>
      <c r="TB95" s="387" t="n">
        <v>0.123966805636883</v>
      </c>
      <c r="TC95" s="387" t="n">
        <v>0.126550942659378</v>
      </c>
      <c r="TD95" s="387" t="n">
        <v>0.165453508496284</v>
      </c>
      <c r="TE95" s="387" t="n">
        <v>0.216804891824722</v>
      </c>
      <c r="TF95" s="0" t="s">
        <v>104</v>
      </c>
      <c r="TJ95" s="387" t="n">
        <v>0.117200247943401</v>
      </c>
      <c r="TK95" s="387" t="n">
        <v>0.118410155177116</v>
      </c>
      <c r="TL95" s="387" t="n">
        <v>0.12820340692997</v>
      </c>
      <c r="TM95" s="387" t="n">
        <v>0.158500790596008</v>
      </c>
      <c r="TN95" s="387" t="n">
        <v>0.160322740674019</v>
      </c>
      <c r="TO95" s="0" t="s">
        <v>248</v>
      </c>
      <c r="TP95" s="386"/>
      <c r="TQ95" s="386"/>
    </row>
    <row r="96" customFormat="false" ht="15.75" hidden="false" customHeight="false" outlineLevel="0" collapsed="false">
      <c r="A96" s="0" t="s">
        <v>890</v>
      </c>
      <c r="B96" s="18" t="s">
        <v>1037</v>
      </c>
      <c r="C96" s="0" t="s">
        <v>1038</v>
      </c>
      <c r="D96" s="387" t="n">
        <v>0.0343997217714787</v>
      </c>
      <c r="E96" s="0" t="s">
        <v>102</v>
      </c>
      <c r="F96" s="387" t="n">
        <v>0.0402577482163906</v>
      </c>
      <c r="G96" s="0" t="s">
        <v>316</v>
      </c>
      <c r="H96" s="387" t="n">
        <v>0.042035985738039</v>
      </c>
      <c r="I96" s="0" t="s">
        <v>317</v>
      </c>
      <c r="J96" s="0" t="s">
        <v>102</v>
      </c>
      <c r="K96" s="387" t="n">
        <v>0.424834281206131</v>
      </c>
      <c r="L96" s="387" t="n">
        <v>0.54829740524292</v>
      </c>
      <c r="M96" s="0" t="s">
        <v>102</v>
      </c>
      <c r="N96" s="387" t="n">
        <v>0.424834281206131</v>
      </c>
      <c r="O96" s="0" t="s">
        <v>102</v>
      </c>
      <c r="P96" s="387" t="n">
        <v>0.878112733364105</v>
      </c>
      <c r="Q96" s="0" t="s">
        <v>102</v>
      </c>
      <c r="R96" s="387" t="n">
        <v>0.416373193264008</v>
      </c>
      <c r="S96" s="0" t="s">
        <v>102</v>
      </c>
      <c r="U96" s="0" t="s">
        <v>316</v>
      </c>
      <c r="V96" s="387" t="n">
        <v>0.535904169082642</v>
      </c>
      <c r="W96" s="387" t="n">
        <v>0.640721261501312</v>
      </c>
      <c r="X96" s="0" t="s">
        <v>316</v>
      </c>
      <c r="Y96" s="387" t="n">
        <v>0.535904169082642</v>
      </c>
      <c r="Z96" s="0" t="s">
        <v>316</v>
      </c>
      <c r="AA96" s="387"/>
      <c r="AB96" s="0" t="s">
        <v>885</v>
      </c>
      <c r="AC96" s="387" t="n">
        <v>0.507643103599548</v>
      </c>
      <c r="AD96" s="0" t="s">
        <v>316</v>
      </c>
      <c r="AF96" s="0" t="s">
        <v>317</v>
      </c>
      <c r="AG96" s="387" t="n">
        <v>0.42125740647316</v>
      </c>
      <c r="AH96" s="387" t="n">
        <v>0.535148739814758</v>
      </c>
      <c r="AI96" s="0" t="s">
        <v>317</v>
      </c>
      <c r="AJ96" s="387" t="n">
        <v>0.42125740647316</v>
      </c>
      <c r="AK96" s="0" t="s">
        <v>317</v>
      </c>
      <c r="AL96" s="387" t="n">
        <v>0.899462223052979</v>
      </c>
      <c r="AM96" s="0" t="s">
        <v>317</v>
      </c>
      <c r="AN96" s="387" t="n">
        <v>0.417344748973846</v>
      </c>
      <c r="AO96" s="0" t="s">
        <v>317</v>
      </c>
      <c r="AP96" s="0"/>
      <c r="AQ96" s="0" t="s">
        <v>102</v>
      </c>
      <c r="AR96" s="387" t="n">
        <v>2.85730171203613</v>
      </c>
      <c r="AS96" s="0" t="s">
        <v>318</v>
      </c>
      <c r="AT96" s="387" t="n">
        <v>1.63018834590912</v>
      </c>
      <c r="AU96" s="0" t="s">
        <v>317</v>
      </c>
      <c r="AV96" s="387" t="n">
        <v>1.84488475322723</v>
      </c>
      <c r="AW96" s="0"/>
      <c r="AX96" s="387" t="n">
        <v>2.68381357192993</v>
      </c>
      <c r="AY96" s="0" t="s">
        <v>104</v>
      </c>
      <c r="AZ96" s="0"/>
      <c r="BA96" s="0" t="s">
        <v>884</v>
      </c>
      <c r="BB96" s="387" t="n">
        <v>0.00820934306830168</v>
      </c>
      <c r="BC96" s="387" t="n">
        <v>0.00736863957718015</v>
      </c>
      <c r="BD96" s="387" t="n">
        <v>0.00759958103299141</v>
      </c>
      <c r="BE96" s="387" t="n">
        <v>0.00781907513737679</v>
      </c>
      <c r="BF96" s="387" t="n">
        <v>0.00729722762480378</v>
      </c>
      <c r="BH96" s="0" t="s">
        <v>884</v>
      </c>
      <c r="BI96" s="387" t="n">
        <v>0.0101315155625343</v>
      </c>
      <c r="BJ96" s="387" t="n">
        <v>0.00970085058361292</v>
      </c>
      <c r="BK96" s="387" t="n">
        <v>0.00868091825395823</v>
      </c>
      <c r="BL96" s="387" t="n">
        <v>0.00836597662419081</v>
      </c>
      <c r="BM96" s="387" t="n">
        <v>0.00864100828766823</v>
      </c>
      <c r="BO96" s="0" t="s">
        <v>884</v>
      </c>
      <c r="BP96" s="387" t="n">
        <v>0.0102140679955482</v>
      </c>
      <c r="BQ96" s="387" t="n">
        <v>0.00919633824378252</v>
      </c>
      <c r="BR96" s="387" t="n">
        <v>0.00839217565953732</v>
      </c>
      <c r="BS96" s="387" t="n">
        <v>0.00876153260469437</v>
      </c>
      <c r="BT96" s="387" t="n">
        <v>0.00900252163410187</v>
      </c>
      <c r="BV96" s="387"/>
      <c r="BW96" s="387"/>
      <c r="BX96" s="387"/>
      <c r="BY96" s="387"/>
      <c r="BZ96" s="387"/>
      <c r="CA96" s="0" t="s">
        <v>886</v>
      </c>
      <c r="CC96" s="387"/>
      <c r="CD96" s="387"/>
      <c r="CE96" s="387"/>
      <c r="CF96" s="387"/>
      <c r="CG96" s="387"/>
      <c r="CH96" s="0" t="s">
        <v>886</v>
      </c>
      <c r="CK96" s="387" t="n">
        <v>12.8000001907349</v>
      </c>
      <c r="CL96" s="0" t="s">
        <v>887</v>
      </c>
      <c r="CO96" s="0" t="s">
        <v>884</v>
      </c>
      <c r="CP96" s="387" t="n">
        <v>0.000575770216528326</v>
      </c>
      <c r="CQ96" s="387" t="n">
        <v>0.00184385559987277</v>
      </c>
      <c r="CR96" s="387" t="n">
        <v>0.00550819560885429</v>
      </c>
      <c r="CS96" s="387" t="n">
        <v>0.00152746983803809</v>
      </c>
      <c r="CT96" s="387" t="n">
        <v>0.0142461964860559</v>
      </c>
      <c r="CV96" s="0" t="s">
        <v>884</v>
      </c>
      <c r="CW96" s="387" t="n">
        <v>0.00209999969229102</v>
      </c>
      <c r="CX96" s="387" t="n">
        <v>0.0051333331502974</v>
      </c>
      <c r="CY96" s="387" t="n">
        <v>0.00299999979324639</v>
      </c>
      <c r="CZ96" s="387" t="n">
        <v>0.00240000011399388</v>
      </c>
      <c r="DA96" s="387" t="n">
        <v>-0.00700000021606684</v>
      </c>
      <c r="DC96" s="0" t="s">
        <v>884</v>
      </c>
      <c r="DD96" s="387" t="n">
        <v>2.6309528038837E-005</v>
      </c>
      <c r="DE96" s="387" t="n">
        <v>0.00547172874212265</v>
      </c>
      <c r="DF96" s="387" t="n">
        <v>0.0018535100389272</v>
      </c>
      <c r="DG96" s="387" t="n">
        <v>0.00536527018994093</v>
      </c>
      <c r="DH96" s="387" t="n">
        <v>0.00374665716663003</v>
      </c>
      <c r="DL96" s="387" t="n">
        <v>0.749290008544922</v>
      </c>
      <c r="DM96" s="0" t="s">
        <v>888</v>
      </c>
      <c r="DP96" s="387" t="n">
        <v>0.863089981079102</v>
      </c>
      <c r="DQ96" s="0" t="s">
        <v>888</v>
      </c>
      <c r="DT96" s="387" t="n">
        <v>0.641139984130859</v>
      </c>
      <c r="DU96" s="0" t="s">
        <v>888</v>
      </c>
      <c r="DW96" s="387" t="n">
        <v>-0.103183642029762</v>
      </c>
      <c r="DX96" s="387" t="n">
        <v>-0.114383473992348</v>
      </c>
      <c r="DY96" s="387" t="n">
        <v>-0.0931922495365143</v>
      </c>
      <c r="DZ96" s="387" t="n">
        <v>-0.0881102159619331</v>
      </c>
      <c r="EA96" s="387" t="n">
        <v>-0.0498513132333756</v>
      </c>
      <c r="EB96" s="0" t="s">
        <v>104</v>
      </c>
      <c r="ED96" s="387" t="n">
        <v>-0.103237919509411</v>
      </c>
      <c r="EE96" s="387" t="n">
        <v>-0.114458054304123</v>
      </c>
      <c r="EF96" s="387" t="n">
        <v>-0.0933032110333443</v>
      </c>
      <c r="EG96" s="387" t="n">
        <v>-0.0884260758757591</v>
      </c>
      <c r="EH96" s="387" t="n">
        <v>-0.0511367917060852</v>
      </c>
      <c r="EI96" s="0" t="s">
        <v>248</v>
      </c>
      <c r="EK96" s="387" t="n">
        <v>0.990540206432343</v>
      </c>
      <c r="EL96" s="0" t="s">
        <v>248</v>
      </c>
      <c r="EO96" s="387" t="n">
        <v>0.0879889652132988</v>
      </c>
      <c r="EP96" s="387" t="n">
        <v>0.0970251187682152</v>
      </c>
      <c r="EQ96" s="387" t="n">
        <v>0.0860870480537415</v>
      </c>
      <c r="ER96" s="387" t="n">
        <v>0.096878208220005</v>
      </c>
      <c r="ES96" s="387" t="n">
        <v>0.0726036429405212</v>
      </c>
      <c r="ET96" s="0" t="s">
        <v>248</v>
      </c>
      <c r="FE96" s="387" t="n">
        <v>4077131</v>
      </c>
      <c r="FF96" s="387" t="n">
        <v>4014373</v>
      </c>
      <c r="FG96" s="387" t="n">
        <v>3978515</v>
      </c>
      <c r="FH96" s="387" t="n">
        <v>3951736</v>
      </c>
      <c r="FI96" s="387" t="n">
        <v>3927340</v>
      </c>
      <c r="FJ96" s="387" t="n">
        <v>3902469</v>
      </c>
      <c r="FK96" s="387" t="n">
        <v>3880347</v>
      </c>
      <c r="FL96" s="387" t="n">
        <v>3860158</v>
      </c>
      <c r="FM96" s="387" t="n">
        <v>3848449</v>
      </c>
      <c r="FN96" s="387" t="n">
        <v>3814419</v>
      </c>
      <c r="FO96" s="387" t="n">
        <v>3786695</v>
      </c>
      <c r="FP96" s="387" t="n">
        <v>3756441</v>
      </c>
      <c r="FQ96" s="387" t="n">
        <v>3728874</v>
      </c>
      <c r="FR96" s="387" t="n">
        <v>3717668</v>
      </c>
      <c r="FS96" s="387" t="n">
        <v>3719414</v>
      </c>
      <c r="FT96" s="387" t="n">
        <v>3725276</v>
      </c>
      <c r="FU96" s="387" t="n">
        <v>3727505</v>
      </c>
      <c r="FV96" s="387" t="n">
        <v>3728004</v>
      </c>
      <c r="FW96" s="387" t="n">
        <v>3726549</v>
      </c>
      <c r="FX96" s="387" t="n">
        <v>3720382</v>
      </c>
      <c r="FY96" s="387" t="n">
        <v>3711000</v>
      </c>
      <c r="FZ96" s="387" t="n">
        <v>3700000</v>
      </c>
      <c r="GA96" s="387" t="n">
        <v>3688000</v>
      </c>
      <c r="GB96" s="387" t="n">
        <v>3676000</v>
      </c>
      <c r="GC96" s="387" t="n">
        <v>3663000</v>
      </c>
      <c r="GD96" s="387" t="n">
        <v>3649000</v>
      </c>
      <c r="GE96" s="387" t="n">
        <v>3635000</v>
      </c>
      <c r="GF96" s="387" t="n">
        <v>3620000</v>
      </c>
      <c r="GG96" s="387" t="n">
        <v>3605000</v>
      </c>
      <c r="GH96" s="387" t="n">
        <v>3590000</v>
      </c>
      <c r="GI96" s="387" t="n">
        <v>3574000</v>
      </c>
      <c r="GJ96" s="387" t="n">
        <v>3558000</v>
      </c>
      <c r="GK96" s="387" t="n">
        <v>3541000</v>
      </c>
      <c r="GL96" s="387" t="n">
        <v>3524000</v>
      </c>
      <c r="GM96" s="387" t="n">
        <v>3507000</v>
      </c>
      <c r="GN96" s="387" t="n">
        <v>3490000</v>
      </c>
      <c r="GO96" s="387" t="n">
        <v>3473000</v>
      </c>
      <c r="GP96" s="387" t="n">
        <v>3456000</v>
      </c>
      <c r="GQ96" s="387" t="n">
        <v>3439000</v>
      </c>
      <c r="GR96" s="387" t="n">
        <v>3422000</v>
      </c>
      <c r="GS96" s="387" t="n">
        <v>3405000</v>
      </c>
      <c r="GT96" s="387" t="n">
        <v>3388000</v>
      </c>
      <c r="GU96" s="387" t="n">
        <v>3371000</v>
      </c>
      <c r="GV96" s="387" t="n">
        <v>3354000</v>
      </c>
      <c r="GW96" s="387" t="n">
        <v>3337000</v>
      </c>
      <c r="GX96" s="387" t="n">
        <v>3320000</v>
      </c>
      <c r="GY96" s="387" t="n">
        <v>3303000</v>
      </c>
      <c r="GZ96" s="387" t="n">
        <v>3286000</v>
      </c>
      <c r="HA96" s="387" t="n">
        <v>3269000</v>
      </c>
      <c r="HB96" s="387" t="n">
        <v>3251000</v>
      </c>
      <c r="HC96" s="387" t="n">
        <v>3233000</v>
      </c>
      <c r="HG96" s="387" t="n">
        <v>0.000598165963310748</v>
      </c>
      <c r="HH96" s="387" t="n">
        <v>0.00013386073987931</v>
      </c>
      <c r="HI96" s="387" t="n">
        <v>-0.000390365457860753</v>
      </c>
      <c r="HJ96" s="387" t="n">
        <v>-0.00165625312365592</v>
      </c>
      <c r="HK96" s="387" t="n">
        <v>-0.00252496916800737</v>
      </c>
      <c r="HL96" s="387" t="n">
        <v>-0.00296856253407896</v>
      </c>
      <c r="HM96" s="387" t="n">
        <v>-0.00324851390905678</v>
      </c>
      <c r="HN96" s="387" t="n">
        <v>-0.00325910118408501</v>
      </c>
      <c r="HO96" s="387" t="n">
        <v>-0.00354272080585361</v>
      </c>
      <c r="HP96" s="387" t="n">
        <v>-0.00382932624779642</v>
      </c>
      <c r="HQ96" s="387" t="n">
        <v>-0.00384404649958015</v>
      </c>
      <c r="HR96" s="387" t="n">
        <v>-0.00413508526980877</v>
      </c>
      <c r="HS96" s="387" t="n">
        <v>-0.00415225513279438</v>
      </c>
      <c r="HT96" s="387" t="n">
        <v>-0.00416956841945648</v>
      </c>
      <c r="HU96" s="387" t="n">
        <v>-0.00446678558364511</v>
      </c>
      <c r="HV96" s="387" t="n">
        <v>-0.00448682764545083</v>
      </c>
      <c r="HW96" s="387" t="n">
        <v>-0.00478941621258855</v>
      </c>
      <c r="HX96" s="387" t="n">
        <v>-0.00481246504932642</v>
      </c>
      <c r="HY96" s="387" t="n">
        <v>-0.00483573693782091</v>
      </c>
      <c r="HZ96" s="387" t="n">
        <v>-0.00485923513770103</v>
      </c>
      <c r="IA96" s="387" t="n">
        <v>-0.00488296244293451</v>
      </c>
      <c r="IB96" s="387" t="n">
        <v>-0.00490692304447293</v>
      </c>
      <c r="IC96" s="387" t="n">
        <v>-0.00493111927062273</v>
      </c>
      <c r="ID96" s="387" t="n">
        <v>-0.00495555577799678</v>
      </c>
      <c r="IE96" s="387" t="n">
        <v>-0.00498023582622409</v>
      </c>
      <c r="IF96" s="387" t="n">
        <v>-0.00500516267493367</v>
      </c>
      <c r="IG96" s="387" t="n">
        <v>-0.00503034051507711</v>
      </c>
      <c r="IH96" s="387" t="n">
        <v>-0.00505577307194471</v>
      </c>
      <c r="II96" s="387" t="n">
        <v>-0.00508146360516548</v>
      </c>
      <c r="IJ96" s="387" t="n">
        <v>-0.00510741677135229</v>
      </c>
      <c r="IK96" s="387" t="n">
        <v>-0.00513363629579544</v>
      </c>
      <c r="IL96" s="387" t="n">
        <v>-0.0051601268351078</v>
      </c>
      <c r="IM96" s="387" t="n">
        <v>-0.00518689164891839</v>
      </c>
      <c r="IN96" s="387" t="n">
        <v>-0.00552148651331663</v>
      </c>
      <c r="IO96" s="387" t="n">
        <v>-0.00555214239284396</v>
      </c>
      <c r="IP96" s="0" t="s">
        <v>889</v>
      </c>
      <c r="IU96" s="0" t="s">
        <v>889</v>
      </c>
      <c r="IV96" s="387" t="n">
        <v>0.477550208986676</v>
      </c>
      <c r="IW96" s="387" t="n">
        <v>0.477510031859387</v>
      </c>
      <c r="IX96" s="387" t="n">
        <v>0.477339541794232</v>
      </c>
      <c r="IY96" s="387" t="n">
        <v>0.477087624964214</v>
      </c>
      <c r="IZ96" s="387" t="n">
        <v>0.47682173719626</v>
      </c>
      <c r="JA96" s="387" t="n">
        <v>0.47659653938471</v>
      </c>
      <c r="JB96" s="387" t="n">
        <v>0.476422147695358</v>
      </c>
      <c r="JC96" s="387" t="n">
        <v>0.47628660870687</v>
      </c>
      <c r="JD96" s="387" t="n">
        <v>0.47618036582829</v>
      </c>
      <c r="JE96" s="387" t="n">
        <v>0.476087546442475</v>
      </c>
      <c r="JF96" s="387" t="n">
        <v>0.475994378625339</v>
      </c>
      <c r="JG96" s="387" t="n">
        <v>0.475900569366785</v>
      </c>
      <c r="JH96" s="387" t="n">
        <v>0.475817211987451</v>
      </c>
      <c r="JI96" s="387" t="n">
        <v>0.475739448792204</v>
      </c>
      <c r="JJ96" s="387" t="n">
        <v>0.475675705013261</v>
      </c>
      <c r="JK96" s="387" t="n">
        <v>0.475618437282735</v>
      </c>
      <c r="JL96" s="387" t="n">
        <v>0.475575905963049</v>
      </c>
      <c r="JM96" s="387" t="n">
        <v>0.47554635141105</v>
      </c>
      <c r="JN96" s="387" t="n">
        <v>0.475530892064782</v>
      </c>
      <c r="JO96" s="387" t="n">
        <v>0.475533982325273</v>
      </c>
      <c r="JP96" s="387" t="n">
        <v>0.475559650297274</v>
      </c>
      <c r="JQ96" s="387" t="n">
        <v>0.475608213562641</v>
      </c>
      <c r="JR96" s="387" t="n">
        <v>0.475680474116615</v>
      </c>
      <c r="JS96" s="387" t="n">
        <v>0.475777886251287</v>
      </c>
      <c r="JT96" s="387" t="n">
        <v>0.475902091308875</v>
      </c>
      <c r="JU96" s="387" t="n">
        <v>0.476053929853027</v>
      </c>
      <c r="JV96" s="387" t="n">
        <v>0.476236037274776</v>
      </c>
      <c r="JW96" s="387" t="n">
        <v>0.476445954014695</v>
      </c>
      <c r="JX96" s="387" t="n">
        <v>0.476682099825518</v>
      </c>
      <c r="JY96" s="387" t="n">
        <v>0.476941869854174</v>
      </c>
      <c r="JZ96" s="387" t="n">
        <v>0.477221541765961</v>
      </c>
      <c r="KA96" s="387" t="n">
        <v>0.477522063518296</v>
      </c>
      <c r="KB96" s="387" t="n">
        <v>0.477842551554057</v>
      </c>
      <c r="KC96" s="387" t="n">
        <v>0.478175516770484</v>
      </c>
      <c r="KD96" s="387" t="n">
        <v>0.478520405219011</v>
      </c>
      <c r="KE96" s="387" t="n">
        <v>0.478869278648344</v>
      </c>
      <c r="KH96" s="0" t="s">
        <v>889</v>
      </c>
      <c r="KI96" s="387" t="n">
        <v>0.666847229003906</v>
      </c>
      <c r="KJ96" s="387" t="n">
        <v>0.662513673305512</v>
      </c>
      <c r="KK96" s="387" t="n">
        <v>0.657973527908325</v>
      </c>
      <c r="KL96" s="387" t="n">
        <v>0.653392732143402</v>
      </c>
      <c r="KM96" s="387" t="n">
        <v>0.649075269699097</v>
      </c>
      <c r="KN96" s="387" t="n">
        <v>0.645109117031097</v>
      </c>
      <c r="KO96" s="387" t="n">
        <v>0.641891896724701</v>
      </c>
      <c r="KP96" s="387" t="n">
        <v>0.638557493686676</v>
      </c>
      <c r="KQ96" s="387" t="n">
        <v>0.636017382144928</v>
      </c>
      <c r="KR96" s="387" t="n">
        <v>0.633906662464142</v>
      </c>
      <c r="KS96" s="387" t="n">
        <v>0.63250207901001</v>
      </c>
      <c r="KT96" s="387" t="n">
        <v>0.630536437034607</v>
      </c>
      <c r="KU96" s="387" t="n">
        <v>0.629281759262085</v>
      </c>
      <c r="KV96" s="387" t="n">
        <v>0.628294050693512</v>
      </c>
      <c r="KW96" s="387" t="n">
        <v>0.628133714199066</v>
      </c>
      <c r="KX96" s="387" t="n">
        <v>0.628427505493164</v>
      </c>
      <c r="KY96" s="387" t="n">
        <v>0.628442943096161</v>
      </c>
      <c r="KZ96" s="387" t="n">
        <v>0.62920081615448</v>
      </c>
      <c r="LA96" s="387" t="n">
        <v>0.629965960979462</v>
      </c>
      <c r="LB96" s="387" t="n">
        <v>0.630738496780396</v>
      </c>
      <c r="LC96" s="387" t="n">
        <v>0.631232082843781</v>
      </c>
      <c r="LD96" s="387" t="n">
        <v>0.630866706371307</v>
      </c>
      <c r="LE96" s="387" t="n">
        <v>0.630208313465118</v>
      </c>
      <c r="LF96" s="387" t="n">
        <v>0.629543483257294</v>
      </c>
      <c r="LG96" s="387" t="n">
        <v>0.628287553787231</v>
      </c>
      <c r="LH96" s="387" t="n">
        <v>0.627019107341766</v>
      </c>
      <c r="LI96" s="387" t="n">
        <v>0.625147581100464</v>
      </c>
      <c r="LJ96" s="387" t="n">
        <v>0.623257219791412</v>
      </c>
      <c r="LK96" s="387" t="n">
        <v>0.621049463748932</v>
      </c>
      <c r="LL96" s="387" t="n">
        <v>0.619118988513947</v>
      </c>
      <c r="LM96" s="387" t="n">
        <v>0.616867482662201</v>
      </c>
      <c r="LN96" s="387" t="n">
        <v>0.614290058612824</v>
      </c>
      <c r="LO96" s="387" t="n">
        <v>0.61199027299881</v>
      </c>
      <c r="LP96" s="387" t="n">
        <v>0.609360635280609</v>
      </c>
      <c r="LQ96" s="387" t="n">
        <v>0.607197761535645</v>
      </c>
      <c r="LR96" s="387" t="n">
        <v>0.605010807514191</v>
      </c>
      <c r="LT96" s="0" t="s">
        <v>889</v>
      </c>
      <c r="LU96" s="387" t="n">
        <v>0.608961582183838</v>
      </c>
      <c r="LV96" s="387" t="n">
        <v>0.603451609611511</v>
      </c>
      <c r="LW96" s="387" t="n">
        <v>0.598028600215912</v>
      </c>
      <c r="LX96" s="387" t="n">
        <v>0.592724502086639</v>
      </c>
      <c r="LY96" s="387" t="n">
        <v>0.587613046169281</v>
      </c>
      <c r="LZ96" s="387" t="n">
        <v>0.582592308521271</v>
      </c>
      <c r="MA96" s="387" t="n">
        <v>0.57837837934494</v>
      </c>
      <c r="MB96" s="387" t="n">
        <v>0.573752701282501</v>
      </c>
      <c r="MC96" s="387" t="n">
        <v>0.570185005664825</v>
      </c>
      <c r="MD96" s="387" t="n">
        <v>0.567567586898804</v>
      </c>
      <c r="ME96" s="387" t="n">
        <v>0.56645655632019</v>
      </c>
      <c r="MF96" s="387" t="n">
        <v>0.565887212753296</v>
      </c>
      <c r="MG96" s="387" t="n">
        <v>0.566298365592957</v>
      </c>
      <c r="MH96" s="387" t="n">
        <v>0.568099856376648</v>
      </c>
      <c r="MI96" s="387" t="n">
        <v>0.569916427135468</v>
      </c>
      <c r="MJ96" s="387" t="n">
        <v>0.571348607540131</v>
      </c>
      <c r="MK96" s="387" t="n">
        <v>0.571950554847717</v>
      </c>
      <c r="ML96" s="387" t="n">
        <v>0.572719573974609</v>
      </c>
      <c r="MM96" s="387" t="n">
        <v>0.572928488254547</v>
      </c>
      <c r="MN96" s="387" t="n">
        <v>0.572854280471802</v>
      </c>
      <c r="MO96" s="387" t="n">
        <v>0.573065876960754</v>
      </c>
      <c r="MP96" s="387" t="n">
        <v>0.572127819061279</v>
      </c>
      <c r="MQ96" s="387" t="n">
        <v>0.570891201496124</v>
      </c>
      <c r="MR96" s="387" t="n">
        <v>0.569933116436005</v>
      </c>
      <c r="MS96" s="387" t="n">
        <v>0.568088829517365</v>
      </c>
      <c r="MT96" s="387" t="n">
        <v>0.566226124763489</v>
      </c>
      <c r="MU96" s="387" t="n">
        <v>0.563754439353943</v>
      </c>
      <c r="MV96" s="387" t="n">
        <v>0.561554431915283</v>
      </c>
      <c r="MW96" s="387" t="n">
        <v>0.558735847473145</v>
      </c>
      <c r="MX96" s="387" t="n">
        <v>0.55618816614151</v>
      </c>
      <c r="MY96" s="387" t="n">
        <v>0.553012073040009</v>
      </c>
      <c r="MZ96" s="387" t="n">
        <v>0.549500465393066</v>
      </c>
      <c r="NA96" s="387" t="n">
        <v>0.546256840229034</v>
      </c>
      <c r="NB96" s="387" t="n">
        <v>0.542673587799072</v>
      </c>
      <c r="NC96" s="387" t="n">
        <v>0.539833903312683</v>
      </c>
      <c r="ND96" s="387" t="n">
        <v>0.537271857261658</v>
      </c>
      <c r="NG96" s="0" t="s">
        <v>889</v>
      </c>
      <c r="NH96" s="387" t="n">
        <v>0.606758236885071</v>
      </c>
      <c r="NI96" s="387" t="n">
        <v>0.604386031627655</v>
      </c>
      <c r="NJ96" s="387" t="n">
        <v>0.601588129997253</v>
      </c>
      <c r="NK96" s="387" t="n">
        <v>0.598338544368744</v>
      </c>
      <c r="NL96" s="387" t="n">
        <v>0.594679772853851</v>
      </c>
      <c r="NM96" s="387" t="n">
        <v>0.590676367282867</v>
      </c>
      <c r="NN96" s="387" t="n">
        <v>0.586756765842438</v>
      </c>
      <c r="NO96" s="387" t="n">
        <v>0.581616044044495</v>
      </c>
      <c r="NP96" s="387" t="n">
        <v>0.577257871627808</v>
      </c>
      <c r="NQ96" s="387" t="n">
        <v>0.572754561901093</v>
      </c>
      <c r="NR96" s="387" t="n">
        <v>0.568922996520996</v>
      </c>
      <c r="NS96" s="387" t="n">
        <v>0.564786791801453</v>
      </c>
      <c r="NT96" s="387" t="n">
        <v>0.561325967311859</v>
      </c>
      <c r="NU96" s="387" t="n">
        <v>0.558391094207764</v>
      </c>
      <c r="NV96" s="387" t="n">
        <v>0.556545972824097</v>
      </c>
      <c r="NW96" s="387" t="n">
        <v>0.55567991733551</v>
      </c>
      <c r="NX96" s="387" t="n">
        <v>0.555649220943451</v>
      </c>
      <c r="NY96" s="387" t="n">
        <v>0.556904852390289</v>
      </c>
      <c r="NZ96" s="387" t="n">
        <v>0.558456301689148</v>
      </c>
      <c r="OA96" s="387" t="n">
        <v>0.56030797958374</v>
      </c>
      <c r="OB96" s="387" t="n">
        <v>0.562177658081055</v>
      </c>
      <c r="OC96" s="387" t="n">
        <v>0.56320184469223</v>
      </c>
      <c r="OD96" s="387" t="n">
        <v>0.563946783542633</v>
      </c>
      <c r="OE96" s="387" t="n">
        <v>0.564408242702484</v>
      </c>
      <c r="OF96" s="387" t="n">
        <v>0.564582109451294</v>
      </c>
      <c r="OG96" s="387" t="n">
        <v>0.564170360565186</v>
      </c>
      <c r="OH96" s="387" t="n">
        <v>0.563754439353943</v>
      </c>
      <c r="OI96" s="387" t="n">
        <v>0.563037693500519</v>
      </c>
      <c r="OJ96" s="387" t="n">
        <v>0.561717331409454</v>
      </c>
      <c r="OK96" s="387" t="n">
        <v>0.560383558273315</v>
      </c>
      <c r="OL96" s="387" t="n">
        <v>0.558433711528778</v>
      </c>
      <c r="OM96" s="387" t="n">
        <v>0.556463837623596</v>
      </c>
      <c r="ON96" s="387" t="n">
        <v>0.554473519325256</v>
      </c>
      <c r="OO96" s="387" t="n">
        <v>0.551544785499573</v>
      </c>
      <c r="OP96" s="387" t="n">
        <v>0.54936945438385</v>
      </c>
      <c r="OQ96" s="387" t="n">
        <v>0.54686051607132</v>
      </c>
      <c r="OT96" s="387" t="n">
        <v>0.68947998046875</v>
      </c>
      <c r="OU96" s="387" t="n">
        <v>0.671259994506836</v>
      </c>
      <c r="OV96" s="387" t="n">
        <v>0.68879997253418</v>
      </c>
      <c r="OW96" s="387" t="n">
        <v>0.677269973754883</v>
      </c>
      <c r="OX96" s="387" t="n">
        <v>0.677979965209961</v>
      </c>
      <c r="OY96" s="387" t="n">
        <v>0.68572998046875</v>
      </c>
      <c r="OZ96" s="387" t="n">
        <v>0.69322998046875</v>
      </c>
      <c r="PA96" s="387" t="n">
        <v>0.700449981689453</v>
      </c>
      <c r="PB96" s="387" t="n">
        <v>0.707409973144531</v>
      </c>
      <c r="PC96" s="387" t="n">
        <v>0.72609001159668</v>
      </c>
      <c r="PD96" s="387" t="n">
        <v>0.73661003112793</v>
      </c>
      <c r="PE96" s="387" t="n">
        <v>0.74306999206543</v>
      </c>
      <c r="PF96" s="387" t="n">
        <v>0.737419967651367</v>
      </c>
      <c r="PG96" s="387" t="n">
        <v>0.745690002441406</v>
      </c>
      <c r="PH96" s="387" t="n">
        <v>0.75427001953125</v>
      </c>
      <c r="PI96" s="387" t="n">
        <v>0.7425</v>
      </c>
      <c r="PJ96" s="387" t="n">
        <v>0.744570007324219</v>
      </c>
      <c r="PK96" s="387" t="n">
        <v>0.746460037231445</v>
      </c>
      <c r="PL96" s="387" t="n">
        <v>0.749290008544922</v>
      </c>
      <c r="PQ96" s="387" t="n">
        <v>0.00378402089700103</v>
      </c>
      <c r="PZ96" s="387" t="n">
        <v>0.364</v>
      </c>
      <c r="QA96" s="387" t="n">
        <v>2018</v>
      </c>
      <c r="QB96" s="0" t="s">
        <v>248</v>
      </c>
      <c r="QD96" s="387" t="n">
        <v>0.045</v>
      </c>
      <c r="QE96" s="387" t="n">
        <v>2018</v>
      </c>
      <c r="QF96" s="0" t="s">
        <v>248</v>
      </c>
      <c r="QH96" s="387" t="n">
        <v>0.155</v>
      </c>
      <c r="QI96" s="387" t="n">
        <v>2018</v>
      </c>
      <c r="QJ96" s="0" t="s">
        <v>248</v>
      </c>
      <c r="QL96" s="387" t="n">
        <v>0.425</v>
      </c>
      <c r="QM96" s="387" t="n">
        <v>2018</v>
      </c>
      <c r="QN96" s="0" t="s">
        <v>248</v>
      </c>
      <c r="QP96" s="387" t="n">
        <v>0.195</v>
      </c>
      <c r="QQ96" s="387" t="n">
        <v>2019</v>
      </c>
      <c r="QR96" s="0" t="s">
        <v>248</v>
      </c>
      <c r="QT96" s="0" t="s">
        <v>104</v>
      </c>
      <c r="QU96" s="387" t="n">
        <v>0.308793246746063</v>
      </c>
      <c r="QV96" s="387" t="n">
        <v>0.222068846225739</v>
      </c>
      <c r="QW96" s="387" t="n">
        <v>0.218437731266022</v>
      </c>
      <c r="QX96" s="387" t="n">
        <v>0.240886375308037</v>
      </c>
      <c r="QY96" s="387" t="n">
        <v>0.232220709323883</v>
      </c>
      <c r="RB96" s="387" t="n">
        <v>0.239685997366905</v>
      </c>
      <c r="RC96" s="387" t="n">
        <v>0.231127053499222</v>
      </c>
      <c r="RD96" s="387" t="n">
        <v>0.227559506893158</v>
      </c>
      <c r="RE96" s="387" t="n">
        <v>0.251134812831879</v>
      </c>
      <c r="RF96" s="387" t="n">
        <v>0.240527138113976</v>
      </c>
      <c r="RG96" s="0" t="s">
        <v>248</v>
      </c>
      <c r="RJ96" s="387" t="n">
        <v>0.0521228723227978</v>
      </c>
      <c r="RK96" s="387" t="n">
        <v>0.050853006541729</v>
      </c>
      <c r="RL96" s="387" t="n">
        <v>0.0476007200777531</v>
      </c>
      <c r="RM96" s="387" t="n">
        <v>0.0406392551958561</v>
      </c>
      <c r="RN96" s="387" t="n">
        <v>0.0501463860273361</v>
      </c>
      <c r="RO96" s="0" t="s">
        <v>104</v>
      </c>
      <c r="RR96" s="387" t="n">
        <v>0.0520514473319054</v>
      </c>
      <c r="RS96" s="387" t="n">
        <v>0.0507577918469906</v>
      </c>
      <c r="RT96" s="387" t="n">
        <v>0.0474579036235809</v>
      </c>
      <c r="RU96" s="387" t="n">
        <v>0.0403774343430996</v>
      </c>
      <c r="RV96" s="387" t="n">
        <v>0.0486220605671406</v>
      </c>
      <c r="RW96" s="0" t="s">
        <v>248</v>
      </c>
      <c r="SA96" s="387" t="n">
        <v>0.0612850114703178</v>
      </c>
      <c r="SB96" s="387" t="n">
        <v>0.05988759547472</v>
      </c>
      <c r="SC96" s="387" t="n">
        <v>0.054656345397234</v>
      </c>
      <c r="SD96" s="387" t="n">
        <v>0.0417153909802437</v>
      </c>
      <c r="SE96" s="387" t="n">
        <v>0.0514942929148674</v>
      </c>
      <c r="SF96" s="0" t="s">
        <v>104</v>
      </c>
      <c r="SJ96" s="387" t="n">
        <v>0.057602122426033</v>
      </c>
      <c r="SK96" s="387" t="n">
        <v>0.0543668568134308</v>
      </c>
      <c r="SL96" s="387" t="n">
        <v>0.049954105168581</v>
      </c>
      <c r="SM96" s="387" t="n">
        <v>0.0403253920376301</v>
      </c>
      <c r="SN96" s="387" t="n">
        <v>0.0502783134579659</v>
      </c>
      <c r="SO96" s="0" t="s">
        <v>248</v>
      </c>
      <c r="SQ96" s="387" t="n">
        <v>4780</v>
      </c>
      <c r="SR96" s="0" t="s">
        <v>248</v>
      </c>
      <c r="ST96" s="387" t="n">
        <v>4797.67578125</v>
      </c>
      <c r="SU96" s="0" t="s">
        <v>104</v>
      </c>
      <c r="SW96" s="387" t="n">
        <v>4978.49949788261</v>
      </c>
      <c r="SX96" s="0" t="s">
        <v>248</v>
      </c>
      <c r="TA96" s="387" t="n">
        <v>0.205609619617462</v>
      </c>
      <c r="TB96" s="387" t="n">
        <v>0.107685372233391</v>
      </c>
      <c r="TC96" s="387" t="n">
        <v>0.125245481729507</v>
      </c>
      <c r="TD96" s="387" t="n">
        <v>0.152776151895523</v>
      </c>
      <c r="TE96" s="387" t="n">
        <v>0.182369396090508</v>
      </c>
      <c r="TF96" s="0" t="s">
        <v>104</v>
      </c>
      <c r="TJ96" s="387" t="n">
        <v>0.136448085308075</v>
      </c>
      <c r="TK96" s="387" t="n">
        <v>0.116668999195099</v>
      </c>
      <c r="TL96" s="387" t="n">
        <v>0.134256303310394</v>
      </c>
      <c r="TM96" s="387" t="n">
        <v>0.162708729505539</v>
      </c>
      <c r="TN96" s="387" t="n">
        <v>0.18939034640789</v>
      </c>
      <c r="TO96" s="0" t="s">
        <v>248</v>
      </c>
      <c r="TP96" s="386"/>
      <c r="TQ96" s="386"/>
    </row>
    <row r="97" customFormat="false" ht="15.75" hidden="false" customHeight="false" outlineLevel="0" collapsed="false">
      <c r="A97" s="0" t="s">
        <v>900</v>
      </c>
      <c r="B97" s="18" t="s">
        <v>1039</v>
      </c>
      <c r="C97" s="0" t="s">
        <v>1040</v>
      </c>
      <c r="D97" s="387" t="n">
        <v>0.0363889336585999</v>
      </c>
      <c r="E97" s="0" t="s">
        <v>102</v>
      </c>
      <c r="F97" s="387" t="n">
        <v>0.0379619784653187</v>
      </c>
      <c r="G97" s="0" t="s">
        <v>316</v>
      </c>
      <c r="H97" s="387" t="n">
        <v>0.0381140597164631</v>
      </c>
      <c r="I97" s="0" t="s">
        <v>317</v>
      </c>
      <c r="J97" s="0" t="s">
        <v>102</v>
      </c>
      <c r="K97" s="387" t="n">
        <v>0.608993530273438</v>
      </c>
      <c r="L97" s="387" t="n">
        <v>0.649041652679443</v>
      </c>
      <c r="M97" s="0" t="s">
        <v>102</v>
      </c>
      <c r="N97" s="387" t="n">
        <v>0.608993530273438</v>
      </c>
      <c r="O97" s="0" t="s">
        <v>102</v>
      </c>
      <c r="P97" s="387" t="n">
        <v>0.647305727005005</v>
      </c>
      <c r="Q97" s="0" t="s">
        <v>102</v>
      </c>
      <c r="R97" s="387" t="n">
        <v>0.580154657363892</v>
      </c>
      <c r="S97" s="0" t="s">
        <v>102</v>
      </c>
      <c r="U97" s="0" t="s">
        <v>316</v>
      </c>
      <c r="V97" s="387" t="n">
        <v>0.622717499732971</v>
      </c>
      <c r="W97" s="387" t="n">
        <v>0.657948195934296</v>
      </c>
      <c r="X97" s="0" t="s">
        <v>316</v>
      </c>
      <c r="Y97" s="387" t="n">
        <v>0.622717499732971</v>
      </c>
      <c r="Z97" s="0" t="s">
        <v>316</v>
      </c>
      <c r="AA97" s="387" t="n">
        <v>0.635746419429779</v>
      </c>
      <c r="AB97" s="0" t="s">
        <v>316</v>
      </c>
      <c r="AC97" s="387" t="n">
        <v>0.572467565536499</v>
      </c>
      <c r="AD97" s="0" t="s">
        <v>316</v>
      </c>
      <c r="AF97" s="0" t="s">
        <v>317</v>
      </c>
      <c r="AG97" s="387" t="n">
        <v>0.618377566337585</v>
      </c>
      <c r="AH97" s="387" t="n">
        <v>0.65203857421875</v>
      </c>
      <c r="AI97" s="0" t="s">
        <v>317</v>
      </c>
      <c r="AJ97" s="387" t="n">
        <v>0.618377566337585</v>
      </c>
      <c r="AK97" s="0" t="s">
        <v>317</v>
      </c>
      <c r="AL97" s="387" t="n">
        <v>0.629257917404175</v>
      </c>
      <c r="AM97" s="0" t="s">
        <v>317</v>
      </c>
      <c r="AN97" s="387" t="n">
        <v>0.572445869445801</v>
      </c>
      <c r="AO97" s="0" t="s">
        <v>317</v>
      </c>
      <c r="AP97" s="0"/>
      <c r="AQ97" s="0" t="s">
        <v>102</v>
      </c>
      <c r="AR97" s="387" t="n">
        <v>3.05433869361877</v>
      </c>
      <c r="AS97" s="0" t="s">
        <v>318</v>
      </c>
      <c r="AT97" s="387" t="n">
        <v>3.90434527397156</v>
      </c>
      <c r="AU97" s="0" t="s">
        <v>317</v>
      </c>
      <c r="AV97" s="387" t="n">
        <v>4.11377906799316</v>
      </c>
      <c r="AW97" s="0"/>
      <c r="AX97" s="387" t="n">
        <v>3.15422058105469</v>
      </c>
      <c r="AY97" s="0" t="s">
        <v>104</v>
      </c>
      <c r="AZ97" s="0"/>
      <c r="BA97" s="0" t="s">
        <v>102</v>
      </c>
      <c r="BB97" s="387" t="n">
        <v>0.0128435054793954</v>
      </c>
      <c r="BC97" s="387" t="n">
        <v>0.0120764849707484</v>
      </c>
      <c r="BD97" s="387" t="n">
        <v>0.0127303479239345</v>
      </c>
      <c r="BE97" s="387" t="n">
        <v>-0.000263381632976234</v>
      </c>
      <c r="BF97" s="387" t="n">
        <v>-0.000263348105363548</v>
      </c>
      <c r="BH97" s="0" t="s">
        <v>318</v>
      </c>
      <c r="BI97" s="387" t="n">
        <v>0.00250586890615523</v>
      </c>
      <c r="BJ97" s="387" t="n">
        <v>0.00204462348483503</v>
      </c>
      <c r="BK97" s="387" t="n">
        <v>0.00171373737975955</v>
      </c>
      <c r="BL97" s="387" t="n">
        <v>0.00101687258575112</v>
      </c>
      <c r="BM97" s="387" t="n">
        <v>0.0006684644613415</v>
      </c>
      <c r="BO97" s="0" t="s">
        <v>317</v>
      </c>
      <c r="BP97" s="387" t="n">
        <v>0.00202269456349313</v>
      </c>
      <c r="BQ97" s="387" t="n">
        <v>0.00159759214147925</v>
      </c>
      <c r="BR97" s="387" t="n">
        <v>0.00119108823128045</v>
      </c>
      <c r="BS97" s="387" t="n">
        <v>0.000668446882627904</v>
      </c>
      <c r="BT97" s="387" t="n">
        <v>0.000668424821924418</v>
      </c>
      <c r="BV97" s="387" t="n">
        <v>12.5322999954224</v>
      </c>
      <c r="BW97" s="387" t="n">
        <v>12.8183002471924</v>
      </c>
      <c r="BX97" s="387" t="n">
        <v>13.0172996520996</v>
      </c>
      <c r="BY97" s="387" t="n">
        <v>13.1945495605469</v>
      </c>
      <c r="BZ97" s="387" t="n">
        <v>13.2693195343018</v>
      </c>
      <c r="CA97" s="0" t="s">
        <v>316</v>
      </c>
      <c r="CC97" s="387" t="n">
        <v>12.7038993835449</v>
      </c>
      <c r="CD97" s="387" t="n">
        <v>12.9463996887207</v>
      </c>
      <c r="CE97" s="387" t="n">
        <v>13.123649597168</v>
      </c>
      <c r="CF97" s="387" t="n">
        <v>13.249659538269</v>
      </c>
      <c r="CG97" s="387" t="n">
        <v>13.298810005188</v>
      </c>
      <c r="CH97" s="0" t="s">
        <v>317</v>
      </c>
      <c r="CK97" s="387" t="n">
        <v>14.1000003814697</v>
      </c>
      <c r="CL97" s="0" t="s">
        <v>887</v>
      </c>
      <c r="CO97" s="0" t="s">
        <v>102</v>
      </c>
      <c r="CP97" s="387" t="n">
        <v>-0.00380328320898116</v>
      </c>
      <c r="CQ97" s="387" t="n">
        <v>-0.00440572202205658</v>
      </c>
      <c r="CR97" s="387" t="n">
        <v>-0.00559474248439074</v>
      </c>
      <c r="CS97" s="387" t="n">
        <v>0.00299223582260311</v>
      </c>
      <c r="CT97" s="387" t="n">
        <v>0.0326735489070416</v>
      </c>
      <c r="CV97" s="0" t="s">
        <v>318</v>
      </c>
      <c r="CW97" s="387" t="n">
        <v>0.00506060291081667</v>
      </c>
      <c r="CX97" s="387" t="n">
        <v>0.00459073251113296</v>
      </c>
      <c r="CY97" s="387" t="n">
        <v>0.0032041126396507</v>
      </c>
      <c r="CZ97" s="387" t="n">
        <v>0.00781765952706337</v>
      </c>
      <c r="DA97" s="387" t="n">
        <v>-0.000335037271725014</v>
      </c>
      <c r="DC97" s="0" t="s">
        <v>317</v>
      </c>
      <c r="DD97" s="387" t="n">
        <v>0.00599183700978756</v>
      </c>
      <c r="DE97" s="387" t="n">
        <v>0.00582675216719508</v>
      </c>
      <c r="DF97" s="387" t="n">
        <v>0.00517079746350646</v>
      </c>
      <c r="DG97" s="387" t="n">
        <v>0.0101523566991091</v>
      </c>
      <c r="DH97" s="387" t="n">
        <v>0.0107557447627187</v>
      </c>
      <c r="DL97" s="387" t="n">
        <v>0.785709991455078</v>
      </c>
      <c r="DM97" s="0" t="s">
        <v>888</v>
      </c>
      <c r="DP97" s="387" t="n">
        <v>0.827220001220703</v>
      </c>
      <c r="DQ97" s="0" t="s">
        <v>888</v>
      </c>
      <c r="DT97" s="387" t="n">
        <v>0.742880020141602</v>
      </c>
      <c r="DU97" s="0" t="s">
        <v>888</v>
      </c>
      <c r="DW97" s="387" t="n">
        <v>0.0546591691672802</v>
      </c>
      <c r="DX97" s="387" t="n">
        <v>0.0627522170543671</v>
      </c>
      <c r="DY97" s="387" t="n">
        <v>0.0659966319799423</v>
      </c>
      <c r="DZ97" s="387" t="n">
        <v>0.0733611881732941</v>
      </c>
      <c r="EA97" s="387" t="n">
        <v>0.0629485994577408</v>
      </c>
      <c r="EB97" s="0" t="s">
        <v>104</v>
      </c>
      <c r="ED97" s="387" t="n">
        <v>0.0535120740532875</v>
      </c>
      <c r="EE97" s="387" t="n">
        <v>0.067488968372345</v>
      </c>
      <c r="EF97" s="387" t="n">
        <v>0.0722305849194527</v>
      </c>
      <c r="EG97" s="387" t="n">
        <v>0.0787589326500893</v>
      </c>
      <c r="EH97" s="387" t="n">
        <v>0.0707402899861336</v>
      </c>
      <c r="EI97" s="0" t="s">
        <v>248</v>
      </c>
      <c r="EK97" s="387"/>
      <c r="EL97" s="0" t="s">
        <v>886</v>
      </c>
      <c r="EO97" s="387" t="n">
        <v>0.0257068332284689</v>
      </c>
      <c r="EP97" s="387" t="n">
        <v>0.0208994541317225</v>
      </c>
      <c r="EQ97" s="387" t="n">
        <v>0.0223393049091101</v>
      </c>
      <c r="ER97" s="387" t="n">
        <v>0.0260877851396799</v>
      </c>
      <c r="ES97" s="387" t="n">
        <v>0.0187021251767874</v>
      </c>
      <c r="ET97" s="0" t="s">
        <v>248</v>
      </c>
      <c r="FE97" s="387" t="n">
        <v>82211508</v>
      </c>
      <c r="FF97" s="387" t="n">
        <v>82349925</v>
      </c>
      <c r="FG97" s="387" t="n">
        <v>82488495</v>
      </c>
      <c r="FH97" s="387" t="n">
        <v>82534176</v>
      </c>
      <c r="FI97" s="387" t="n">
        <v>82516260</v>
      </c>
      <c r="FJ97" s="387" t="n">
        <v>82469422</v>
      </c>
      <c r="FK97" s="387" t="n">
        <v>82376451</v>
      </c>
      <c r="FL97" s="387" t="n">
        <v>82266372</v>
      </c>
      <c r="FM97" s="387" t="n">
        <v>82110097</v>
      </c>
      <c r="FN97" s="387" t="n">
        <v>81902307</v>
      </c>
      <c r="FO97" s="387" t="n">
        <v>81776930</v>
      </c>
      <c r="FP97" s="387" t="n">
        <v>80274983</v>
      </c>
      <c r="FQ97" s="387" t="n">
        <v>80425823</v>
      </c>
      <c r="FR97" s="387" t="n">
        <v>80645605</v>
      </c>
      <c r="FS97" s="387" t="n">
        <v>80982500</v>
      </c>
      <c r="FT97" s="387" t="n">
        <v>81686611</v>
      </c>
      <c r="FU97" s="387" t="n">
        <v>82348669</v>
      </c>
      <c r="FV97" s="387" t="n">
        <v>82657002</v>
      </c>
      <c r="FW97" s="387" t="n">
        <v>82905782</v>
      </c>
      <c r="FX97" s="387" t="n">
        <v>83132799</v>
      </c>
      <c r="FY97" s="387" t="n">
        <v>83191000</v>
      </c>
      <c r="FZ97" s="387" t="n">
        <v>83140000</v>
      </c>
      <c r="GA97" s="387" t="n">
        <v>83016000</v>
      </c>
      <c r="GB97" s="387" t="n">
        <v>82859000</v>
      </c>
      <c r="GC97" s="387" t="n">
        <v>82706000</v>
      </c>
      <c r="GD97" s="387" t="n">
        <v>82587000</v>
      </c>
      <c r="GE97" s="387" t="n">
        <v>82500000</v>
      </c>
      <c r="GF97" s="387" t="n">
        <v>82435000</v>
      </c>
      <c r="GG97" s="387" t="n">
        <v>82381000</v>
      </c>
      <c r="GH97" s="387" t="n">
        <v>82325000</v>
      </c>
      <c r="GI97" s="387" t="n">
        <v>82259000</v>
      </c>
      <c r="GJ97" s="387" t="n">
        <v>82181000</v>
      </c>
      <c r="GK97" s="387" t="n">
        <v>82091000</v>
      </c>
      <c r="GL97" s="387" t="n">
        <v>81990000</v>
      </c>
      <c r="GM97" s="387" t="n">
        <v>81878000</v>
      </c>
      <c r="GN97" s="387" t="n">
        <v>81756000</v>
      </c>
      <c r="GO97" s="387" t="n">
        <v>81624000</v>
      </c>
      <c r="GP97" s="387" t="n">
        <v>81479000</v>
      </c>
      <c r="GQ97" s="387" t="n">
        <v>81322000</v>
      </c>
      <c r="GR97" s="387" t="n">
        <v>81151000</v>
      </c>
      <c r="GS97" s="387" t="n">
        <v>80965000</v>
      </c>
      <c r="GT97" s="387" t="n">
        <v>80763000</v>
      </c>
      <c r="GU97" s="387" t="n">
        <v>80548000</v>
      </c>
      <c r="GV97" s="387" t="n">
        <v>80321000</v>
      </c>
      <c r="GW97" s="387" t="n">
        <v>80083000</v>
      </c>
      <c r="GX97" s="387" t="n">
        <v>79837000</v>
      </c>
      <c r="GY97" s="387" t="n">
        <v>79585000</v>
      </c>
      <c r="GZ97" s="387" t="n">
        <v>79328000</v>
      </c>
      <c r="HA97" s="387" t="n">
        <v>79070000</v>
      </c>
      <c r="HB97" s="387" t="n">
        <v>78817000</v>
      </c>
      <c r="HC97" s="387" t="n">
        <v>78563000</v>
      </c>
      <c r="HG97" s="387" t="n">
        <v>0.00807218533009291</v>
      </c>
      <c r="HH97" s="387" t="n">
        <v>0.00373724568635225</v>
      </c>
      <c r="HI97" s="387" t="n">
        <v>0.00300526712089777</v>
      </c>
      <c r="HJ97" s="387" t="n">
        <v>0.00273451069369912</v>
      </c>
      <c r="HK97" s="387" t="n">
        <v>0.000699851778335869</v>
      </c>
      <c r="HL97" s="387" t="n">
        <v>-0.000613235053606331</v>
      </c>
      <c r="HM97" s="387" t="n">
        <v>-0.00149257353041321</v>
      </c>
      <c r="HN97" s="387" t="n">
        <v>-0.0018929922953248</v>
      </c>
      <c r="HO97" s="387" t="n">
        <v>-0.00184821721632034</v>
      </c>
      <c r="HP97" s="387" t="n">
        <v>-0.00143986765760928</v>
      </c>
      <c r="HQ97" s="387" t="n">
        <v>-0.00105398986488581</v>
      </c>
      <c r="HR97" s="387" t="n">
        <v>-0.000788189354352653</v>
      </c>
      <c r="HS97" s="387" t="n">
        <v>-0.000655276235193014</v>
      </c>
      <c r="HT97" s="387" t="n">
        <v>-0.000679999531712383</v>
      </c>
      <c r="HU97" s="387" t="n">
        <v>-0.000802022113930434</v>
      </c>
      <c r="HV97" s="387" t="n">
        <v>-0.000948674336541444</v>
      </c>
      <c r="HW97" s="387" t="n">
        <v>-0.00109574373345822</v>
      </c>
      <c r="HX97" s="387" t="n">
        <v>-0.00123109947890043</v>
      </c>
      <c r="HY97" s="387" t="n">
        <v>-0.00136695406399667</v>
      </c>
      <c r="HZ97" s="387" t="n">
        <v>-0.0014911328908056</v>
      </c>
      <c r="IA97" s="387" t="n">
        <v>-0.0016158651560545</v>
      </c>
      <c r="IB97" s="387" t="n">
        <v>-0.00177801807876676</v>
      </c>
      <c r="IC97" s="387" t="n">
        <v>-0.00192873564083129</v>
      </c>
      <c r="ID97" s="387" t="n">
        <v>-0.00210496596992016</v>
      </c>
      <c r="IE97" s="387" t="n">
        <v>-0.00229465425945818</v>
      </c>
      <c r="IF97" s="387" t="n">
        <v>-0.00249802274629474</v>
      </c>
      <c r="IG97" s="387" t="n">
        <v>-0.00266565987840295</v>
      </c>
      <c r="IH97" s="387" t="n">
        <v>-0.00282217399217188</v>
      </c>
      <c r="II97" s="387" t="n">
        <v>-0.00296750920824707</v>
      </c>
      <c r="IJ97" s="387" t="n">
        <v>-0.00307654077187181</v>
      </c>
      <c r="IK97" s="387" t="n">
        <v>-0.00316142337396741</v>
      </c>
      <c r="IL97" s="387" t="n">
        <v>-0.00323447701521218</v>
      </c>
      <c r="IM97" s="387" t="n">
        <v>-0.00325761968269944</v>
      </c>
      <c r="IN97" s="387" t="n">
        <v>-0.00320482649840415</v>
      </c>
      <c r="IO97" s="387" t="n">
        <v>-0.00322785903699696</v>
      </c>
      <c r="IP97" s="0" t="s">
        <v>889</v>
      </c>
      <c r="IU97" s="0" t="s">
        <v>889</v>
      </c>
      <c r="IV97" s="387" t="n">
        <v>0.491818673658713</v>
      </c>
      <c r="IW97" s="387" t="n">
        <v>0.492303516434396</v>
      </c>
      <c r="IX97" s="387" t="n">
        <v>0.492844291256562</v>
      </c>
      <c r="IY97" s="387" t="n">
        <v>0.493396326299471</v>
      </c>
      <c r="IZ97" s="387" t="n">
        <v>0.493900550553476</v>
      </c>
      <c r="JA97" s="387" t="n">
        <v>0.494317986578455</v>
      </c>
      <c r="JB97" s="387" t="n">
        <v>0.494635494954492</v>
      </c>
      <c r="JC97" s="387" t="n">
        <v>0.494869324078857</v>
      </c>
      <c r="JD97" s="387" t="n">
        <v>0.495045589088933</v>
      </c>
      <c r="JE97" s="387" t="n">
        <v>0.495203654112808</v>
      </c>
      <c r="JF97" s="387" t="n">
        <v>0.495372179592564</v>
      </c>
      <c r="JG97" s="387" t="n">
        <v>0.495557381148203</v>
      </c>
      <c r="JH97" s="387" t="n">
        <v>0.495751137428934</v>
      </c>
      <c r="JI97" s="387" t="n">
        <v>0.495950785999385</v>
      </c>
      <c r="JJ97" s="387" t="n">
        <v>0.496149880597118</v>
      </c>
      <c r="JK97" s="387" t="n">
        <v>0.496343704228041</v>
      </c>
      <c r="JL97" s="387" t="n">
        <v>0.496533581266751</v>
      </c>
      <c r="JM97" s="387" t="n">
        <v>0.496722027829776</v>
      </c>
      <c r="JN97" s="387" t="n">
        <v>0.49690646730032</v>
      </c>
      <c r="JO97" s="387" t="n">
        <v>0.497083547174077</v>
      </c>
      <c r="JP97" s="387" t="n">
        <v>0.497250801308935</v>
      </c>
      <c r="JQ97" s="387" t="n">
        <v>0.497407605198934</v>
      </c>
      <c r="JR97" s="387" t="n">
        <v>0.497554783981317</v>
      </c>
      <c r="JS97" s="387" t="n">
        <v>0.497693241475701</v>
      </c>
      <c r="JT97" s="387" t="n">
        <v>0.49782421371489</v>
      </c>
      <c r="JU97" s="387" t="n">
        <v>0.497949181974518</v>
      </c>
      <c r="JV97" s="387" t="n">
        <v>0.498068526234221</v>
      </c>
      <c r="JW97" s="387" t="n">
        <v>0.498182916384161</v>
      </c>
      <c r="JX97" s="387" t="n">
        <v>0.498294030970605</v>
      </c>
      <c r="JY97" s="387" t="n">
        <v>0.498403579978077</v>
      </c>
      <c r="JZ97" s="387" t="n">
        <v>0.498513605943821</v>
      </c>
      <c r="KA97" s="387" t="n">
        <v>0.498624546626628</v>
      </c>
      <c r="KB97" s="387" t="n">
        <v>0.498737122579856</v>
      </c>
      <c r="KC97" s="387" t="n">
        <v>0.498853458203194</v>
      </c>
      <c r="KD97" s="387" t="n">
        <v>0.498975766456451</v>
      </c>
      <c r="KE97" s="387" t="n">
        <v>0.499105793416764</v>
      </c>
      <c r="KH97" s="0" t="s">
        <v>889</v>
      </c>
      <c r="KI97" s="387" t="n">
        <v>0.655644714832306</v>
      </c>
      <c r="KJ97" s="387" t="n">
        <v>0.653959929943085</v>
      </c>
      <c r="KK97" s="387" t="n">
        <v>0.651778221130371</v>
      </c>
      <c r="KL97" s="387" t="n">
        <v>0.649170100688934</v>
      </c>
      <c r="KM97" s="387" t="n">
        <v>0.646375179290772</v>
      </c>
      <c r="KN97" s="387" t="n">
        <v>0.643567204475403</v>
      </c>
      <c r="KO97" s="387" t="n">
        <v>0.639836430549622</v>
      </c>
      <c r="KP97" s="387" t="n">
        <v>0.636154472827911</v>
      </c>
      <c r="KQ97" s="387" t="n">
        <v>0.632315158843994</v>
      </c>
      <c r="KR97" s="387" t="n">
        <v>0.627995550632477</v>
      </c>
      <c r="KS97" s="387" t="n">
        <v>0.623039960861206</v>
      </c>
      <c r="KT97" s="387" t="n">
        <v>0.617975771427155</v>
      </c>
      <c r="KU97" s="387" t="n">
        <v>0.612349152565002</v>
      </c>
      <c r="KV97" s="387" t="n">
        <v>0.606426239013672</v>
      </c>
      <c r="KW97" s="387" t="n">
        <v>0.600643813610077</v>
      </c>
      <c r="KX97" s="387" t="n">
        <v>0.595229685306549</v>
      </c>
      <c r="KY97" s="387" t="n">
        <v>0.589978218078613</v>
      </c>
      <c r="KZ97" s="387" t="n">
        <v>0.585204243659973</v>
      </c>
      <c r="LA97" s="387" t="n">
        <v>0.5810586810112</v>
      </c>
      <c r="LB97" s="387" t="n">
        <v>0.577664315700531</v>
      </c>
      <c r="LC97" s="387" t="n">
        <v>0.575040340423584</v>
      </c>
      <c r="LD97" s="387" t="n">
        <v>0.573385298252106</v>
      </c>
      <c r="LE97" s="387" t="n">
        <v>0.572675168514252</v>
      </c>
      <c r="LF97" s="387" t="n">
        <v>0.572489619255066</v>
      </c>
      <c r="LG97" s="387" t="n">
        <v>0.572414398193359</v>
      </c>
      <c r="LH97" s="387" t="n">
        <v>0.572148442268372</v>
      </c>
      <c r="LI97" s="387" t="n">
        <v>0.572242259979248</v>
      </c>
      <c r="LJ97" s="387" t="n">
        <v>0.572242617607117</v>
      </c>
      <c r="LK97" s="387" t="n">
        <v>0.572042167186737</v>
      </c>
      <c r="LL97" s="387" t="n">
        <v>0.571544528007507</v>
      </c>
      <c r="LM97" s="387" t="n">
        <v>0.5706627368927</v>
      </c>
      <c r="LN97" s="387" t="n">
        <v>0.569944083690643</v>
      </c>
      <c r="LO97" s="387" t="n">
        <v>0.568929016590118</v>
      </c>
      <c r="LP97" s="387" t="n">
        <v>0.567636251449585</v>
      </c>
      <c r="LQ97" s="387" t="n">
        <v>0.566096127033234</v>
      </c>
      <c r="LR97" s="387" t="n">
        <v>0.564311444759369</v>
      </c>
      <c r="LT97" s="0" t="s">
        <v>889</v>
      </c>
      <c r="LU97" s="387" t="n">
        <v>0.592893362045288</v>
      </c>
      <c r="LV97" s="387" t="n">
        <v>0.589865505695343</v>
      </c>
      <c r="LW97" s="387" t="n">
        <v>0.586475849151611</v>
      </c>
      <c r="LX97" s="387" t="n">
        <v>0.582685947418213</v>
      </c>
      <c r="LY97" s="387" t="n">
        <v>0.578533053398132</v>
      </c>
      <c r="LZ97" s="387" t="n">
        <v>0.574088513851166</v>
      </c>
      <c r="MA97" s="387" t="n">
        <v>0.56829446554184</v>
      </c>
      <c r="MB97" s="387" t="n">
        <v>0.562373518943787</v>
      </c>
      <c r="MC97" s="387" t="n">
        <v>0.556342720985413</v>
      </c>
      <c r="MD97" s="387" t="n">
        <v>0.55015355348587</v>
      </c>
      <c r="ME97" s="387" t="n">
        <v>0.543899178504944</v>
      </c>
      <c r="MF97" s="387" t="n">
        <v>0.538096964359283</v>
      </c>
      <c r="MG97" s="387" t="n">
        <v>0.532176852226257</v>
      </c>
      <c r="MH97" s="387" t="n">
        <v>0.5265291929245</v>
      </c>
      <c r="MI97" s="387" t="n">
        <v>0.521834194660187</v>
      </c>
      <c r="MJ97" s="387" t="n">
        <v>0.518399178981781</v>
      </c>
      <c r="MK97" s="387" t="n">
        <v>0.516092538833618</v>
      </c>
      <c r="ML97" s="387" t="n">
        <v>0.51512348651886</v>
      </c>
      <c r="MM97" s="387" t="n">
        <v>0.515099406242371</v>
      </c>
      <c r="MN97" s="387" t="n">
        <v>0.515315473079681</v>
      </c>
      <c r="MO97" s="387" t="n">
        <v>0.515264928340912</v>
      </c>
      <c r="MP97" s="387" t="n">
        <v>0.515228390693665</v>
      </c>
      <c r="MQ97" s="387" t="n">
        <v>0.515114307403565</v>
      </c>
      <c r="MR97" s="387" t="n">
        <v>0.514731585979462</v>
      </c>
      <c r="MS97" s="387" t="n">
        <v>0.5140540599823</v>
      </c>
      <c r="MT97" s="387" t="n">
        <v>0.513048827648163</v>
      </c>
      <c r="MU97" s="387" t="n">
        <v>0.512214779853821</v>
      </c>
      <c r="MV97" s="387" t="n">
        <v>0.511074125766754</v>
      </c>
      <c r="MW97" s="387" t="n">
        <v>0.509630084037781</v>
      </c>
      <c r="MX97" s="387" t="n">
        <v>0.507898032665253</v>
      </c>
      <c r="MY97" s="387" t="n">
        <v>0.505955874919891</v>
      </c>
      <c r="MZ97" s="387" t="n">
        <v>0.504341244697571</v>
      </c>
      <c r="NA97" s="387" t="n">
        <v>0.502584218978882</v>
      </c>
      <c r="NB97" s="387" t="n">
        <v>0.500771462917328</v>
      </c>
      <c r="NC97" s="387" t="n">
        <v>0.499054759740829</v>
      </c>
      <c r="ND97" s="387" t="n">
        <v>0.497486084699631</v>
      </c>
      <c r="NG97" s="0" t="s">
        <v>889</v>
      </c>
      <c r="NH97" s="387" t="n">
        <v>0.604174613952637</v>
      </c>
      <c r="NI97" s="387" t="n">
        <v>0.602676868438721</v>
      </c>
      <c r="NJ97" s="387" t="n">
        <v>0.600910246372223</v>
      </c>
      <c r="NK97" s="387" t="n">
        <v>0.598875284194946</v>
      </c>
      <c r="NL97" s="387" t="n">
        <v>0.596680521965027</v>
      </c>
      <c r="NM97" s="387" t="n">
        <v>0.594403266906738</v>
      </c>
      <c r="NN97" s="387" t="n">
        <v>0.591388046741486</v>
      </c>
      <c r="NO97" s="387" t="n">
        <v>0.588380575180054</v>
      </c>
      <c r="NP97" s="387" t="n">
        <v>0.58515065908432</v>
      </c>
      <c r="NQ97" s="387" t="n">
        <v>0.581384658813477</v>
      </c>
      <c r="NR97" s="387" t="n">
        <v>0.576858341693878</v>
      </c>
      <c r="NS97" s="387" t="n">
        <v>0.571903049945831</v>
      </c>
      <c r="NT97" s="387" t="n">
        <v>0.566300749778748</v>
      </c>
      <c r="NU97" s="387" t="n">
        <v>0.560299098491669</v>
      </c>
      <c r="NV97" s="387" t="n">
        <v>0.554290890693665</v>
      </c>
      <c r="NW97" s="387" t="n">
        <v>0.548499226570129</v>
      </c>
      <c r="NX97" s="387" t="n">
        <v>0.542534172534943</v>
      </c>
      <c r="NY97" s="387" t="n">
        <v>0.536879777908325</v>
      </c>
      <c r="NZ97" s="387" t="n">
        <v>0.531820952892304</v>
      </c>
      <c r="OA97" s="387" t="n">
        <v>0.527748584747315</v>
      </c>
      <c r="OB97" s="387" t="n">
        <v>0.524781048297882</v>
      </c>
      <c r="OC97" s="387" t="n">
        <v>0.52288544178009</v>
      </c>
      <c r="OD97" s="387" t="n">
        <v>0.522269546985626</v>
      </c>
      <c r="OE97" s="387" t="n">
        <v>0.522453963756561</v>
      </c>
      <c r="OF97" s="387" t="n">
        <v>0.522827804088593</v>
      </c>
      <c r="OG97" s="387" t="n">
        <v>0.522991418838501</v>
      </c>
      <c r="OH97" s="387" t="n">
        <v>0.523234665393829</v>
      </c>
      <c r="OI97" s="387" t="n">
        <v>0.523377358913422</v>
      </c>
      <c r="OJ97" s="387" t="n">
        <v>0.523325145244598</v>
      </c>
      <c r="OK97" s="387" t="n">
        <v>0.523032367229462</v>
      </c>
      <c r="OL97" s="387" t="n">
        <v>0.522426962852478</v>
      </c>
      <c r="OM97" s="387" t="n">
        <v>0.521794319152832</v>
      </c>
      <c r="ON97" s="387" t="n">
        <v>0.520913183689117</v>
      </c>
      <c r="OO97" s="387" t="n">
        <v>0.519805252552033</v>
      </c>
      <c r="OP97" s="387" t="n">
        <v>0.518492221832275</v>
      </c>
      <c r="OQ97" s="387" t="n">
        <v>0.516960918903351</v>
      </c>
      <c r="OT97" s="387" t="n">
        <v>0.717649993896484</v>
      </c>
      <c r="OU97" s="387" t="n">
        <v>0.720609970092773</v>
      </c>
      <c r="OV97" s="387" t="n">
        <v>0.72640998840332</v>
      </c>
      <c r="OW97" s="387" t="n">
        <v>0.726679992675781</v>
      </c>
      <c r="OX97" s="387" t="n">
        <v>0.740350036621094</v>
      </c>
      <c r="OY97" s="387" t="n">
        <v>0.749459991455078</v>
      </c>
      <c r="OZ97" s="387" t="n">
        <v>0.75681999206543</v>
      </c>
      <c r="PA97" s="387" t="n">
        <v>0.759440002441406</v>
      </c>
      <c r="PB97" s="387" t="n">
        <v>0.763669967651367</v>
      </c>
      <c r="PC97" s="387" t="n">
        <v>0.767249984741211</v>
      </c>
      <c r="PD97" s="387" t="n">
        <v>0.77443000793457</v>
      </c>
      <c r="PE97" s="387" t="n">
        <v>0.773639984130859</v>
      </c>
      <c r="PF97" s="387" t="n">
        <v>0.777020034790039</v>
      </c>
      <c r="PG97" s="387" t="n">
        <v>0.777089996337891</v>
      </c>
      <c r="PH97" s="387" t="n">
        <v>0.775660018920898</v>
      </c>
      <c r="PI97" s="387" t="n">
        <v>0.778059997558594</v>
      </c>
      <c r="PJ97" s="387" t="n">
        <v>0.780579986572266</v>
      </c>
      <c r="PK97" s="387" t="n">
        <v>0.784869995117188</v>
      </c>
      <c r="PL97" s="387" t="n">
        <v>0.785709991455078</v>
      </c>
      <c r="PQ97" s="387" t="n">
        <v>0.00106966402381659</v>
      </c>
      <c r="PZ97" s="387" t="n">
        <v>0.319</v>
      </c>
      <c r="QA97" s="387" t="n">
        <v>2016</v>
      </c>
      <c r="QB97" s="0" t="s">
        <v>248</v>
      </c>
      <c r="QD97" s="387" t="n">
        <v>0</v>
      </c>
      <c r="QE97" s="387" t="n">
        <v>2016</v>
      </c>
      <c r="QF97" s="0" t="s">
        <v>248</v>
      </c>
      <c r="QH97" s="387" t="n">
        <v>0.002</v>
      </c>
      <c r="QI97" s="387" t="n">
        <v>2016</v>
      </c>
      <c r="QJ97" s="0" t="s">
        <v>248</v>
      </c>
      <c r="QL97" s="387" t="n">
        <v>0.005</v>
      </c>
      <c r="QM97" s="387" t="n">
        <v>2016</v>
      </c>
      <c r="QN97" s="0" t="s">
        <v>248</v>
      </c>
      <c r="QP97" s="387" t="n">
        <v>0.16</v>
      </c>
      <c r="QQ97" s="387" t="n">
        <v>2017</v>
      </c>
      <c r="QR97" s="0" t="s">
        <v>248</v>
      </c>
      <c r="QT97" s="0" t="s">
        <v>104</v>
      </c>
      <c r="QU97" s="387" t="n">
        <v>0.201296716928482</v>
      </c>
      <c r="QV97" s="387" t="n">
        <v>0.200750514864922</v>
      </c>
      <c r="QW97" s="387" t="n">
        <v>0.20213358104229</v>
      </c>
      <c r="QX97" s="387" t="n">
        <v>0.204623460769653</v>
      </c>
      <c r="QY97" s="387" t="n">
        <v>0.210218966007233</v>
      </c>
      <c r="RB97" s="387" t="n">
        <v>0.202938437461853</v>
      </c>
      <c r="RC97" s="387" t="n">
        <v>0.201498821377754</v>
      </c>
      <c r="RD97" s="387" t="n">
        <v>0.20374159514904</v>
      </c>
      <c r="RE97" s="387" t="n">
        <v>0.207130804657936</v>
      </c>
      <c r="RF97" s="387" t="n">
        <v>0.216867253184319</v>
      </c>
      <c r="RG97" s="0" t="s">
        <v>248</v>
      </c>
      <c r="RJ97" s="387" t="n">
        <v>0.013366955332458</v>
      </c>
      <c r="RK97" s="387" t="n">
        <v>0.0146187506616116</v>
      </c>
      <c r="RL97" s="387" t="n">
        <v>0.0194296650588512</v>
      </c>
      <c r="RM97" s="387" t="n">
        <v>0.0168829988688231</v>
      </c>
      <c r="RN97" s="387" t="n">
        <v>0.00562912784516811</v>
      </c>
      <c r="RO97" s="0" t="s">
        <v>104</v>
      </c>
      <c r="RR97" s="387" t="n">
        <v>0.0131800435483456</v>
      </c>
      <c r="RS97" s="387" t="n">
        <v>0.0143694756552577</v>
      </c>
      <c r="RT97" s="387" t="n">
        <v>0.0190537981688976</v>
      </c>
      <c r="RU97" s="387" t="n">
        <v>0.0161380972713232</v>
      </c>
      <c r="RV97" s="387" t="n">
        <v>0.00553913926705718</v>
      </c>
      <c r="RW97" s="0" t="s">
        <v>248</v>
      </c>
      <c r="SA97" s="387" t="n">
        <v>0.0127605646848679</v>
      </c>
      <c r="SB97" s="387" t="n">
        <v>0.0141471894457936</v>
      </c>
      <c r="SC97" s="387" t="n">
        <v>0.0179755110293627</v>
      </c>
      <c r="SD97" s="387" t="n">
        <v>0.0117158573120832</v>
      </c>
      <c r="SE97" s="387" t="n">
        <v>0.00326518807560205</v>
      </c>
      <c r="SF97" s="0" t="s">
        <v>104</v>
      </c>
      <c r="SJ97" s="387" t="n">
        <v>0.0125551261007786</v>
      </c>
      <c r="SK97" s="387" t="n">
        <v>0.0138732120394707</v>
      </c>
      <c r="SL97" s="387" t="n">
        <v>0.0175625812262297</v>
      </c>
      <c r="SM97" s="387" t="n">
        <v>0.0108968503773212</v>
      </c>
      <c r="SN97" s="387" t="n">
        <v>0.0028046288061887</v>
      </c>
      <c r="SO97" s="0" t="s">
        <v>248</v>
      </c>
      <c r="SQ97" s="387" t="n">
        <v>48580</v>
      </c>
      <c r="SR97" s="0" t="s">
        <v>248</v>
      </c>
      <c r="ST97" s="387" t="n">
        <v>43247.359375</v>
      </c>
      <c r="SU97" s="0" t="s">
        <v>104</v>
      </c>
      <c r="SW97" s="387" t="n">
        <v>47446.7298463769</v>
      </c>
      <c r="SX97" s="0" t="s">
        <v>248</v>
      </c>
      <c r="TA97" s="387" t="n">
        <v>0.255955874919891</v>
      </c>
      <c r="TB97" s="387" t="n">
        <v>0.263502717018127</v>
      </c>
      <c r="TC97" s="387" t="n">
        <v>0.268130213022232</v>
      </c>
      <c r="TD97" s="387" t="n">
        <v>0.277984648942947</v>
      </c>
      <c r="TE97" s="387" t="n">
        <v>0.273167550563812</v>
      </c>
      <c r="TF97" s="0" t="s">
        <v>104</v>
      </c>
      <c r="TJ97" s="387" t="n">
        <v>0.25645050406456</v>
      </c>
      <c r="TK97" s="387" t="n">
        <v>0.268987774848938</v>
      </c>
      <c r="TL97" s="387" t="n">
        <v>0.275972187519074</v>
      </c>
      <c r="TM97" s="387" t="n">
        <v>0.285889744758606</v>
      </c>
      <c r="TN97" s="387" t="n">
        <v>0.287607550621033</v>
      </c>
      <c r="TO97" s="0" t="s">
        <v>248</v>
      </c>
      <c r="TP97" s="386"/>
      <c r="TQ97" s="386"/>
    </row>
    <row r="98" customFormat="false" ht="15.75" hidden="false" customHeight="false" outlineLevel="0" collapsed="false">
      <c r="A98" s="0" t="s">
        <v>895</v>
      </c>
      <c r="B98" s="18" t="s">
        <v>1041</v>
      </c>
      <c r="C98" s="0" t="s">
        <v>1042</v>
      </c>
      <c r="D98" s="387" t="n">
        <v>0.0598379708826542</v>
      </c>
      <c r="E98" s="0" t="s">
        <v>102</v>
      </c>
      <c r="F98" s="387" t="n">
        <v>0.0591286644339561</v>
      </c>
      <c r="G98" s="0" t="s">
        <v>316</v>
      </c>
      <c r="H98" s="387" t="n">
        <v>0.0455813892185688</v>
      </c>
      <c r="I98" s="0" t="s">
        <v>317</v>
      </c>
      <c r="J98" s="0" t="s">
        <v>893</v>
      </c>
      <c r="K98" s="387" t="n">
        <v>0.698000013828278</v>
      </c>
      <c r="L98" s="387"/>
      <c r="M98" s="0" t="s">
        <v>885</v>
      </c>
      <c r="N98" s="387"/>
      <c r="O98" s="0" t="s">
        <v>885</v>
      </c>
      <c r="P98" s="387"/>
      <c r="Q98" s="0" t="s">
        <v>885</v>
      </c>
      <c r="R98" s="387"/>
      <c r="S98" s="0" t="s">
        <v>885</v>
      </c>
      <c r="U98" s="0" t="s">
        <v>884</v>
      </c>
      <c r="V98" s="387" t="n">
        <v>0.50167715549469</v>
      </c>
      <c r="W98" s="387"/>
      <c r="X98" s="0" t="s">
        <v>885</v>
      </c>
      <c r="Y98" s="387"/>
      <c r="Z98" s="0" t="s">
        <v>885</v>
      </c>
      <c r="AA98" s="387"/>
      <c r="AB98" s="0" t="s">
        <v>885</v>
      </c>
      <c r="AC98" s="387"/>
      <c r="AD98" s="0" t="s">
        <v>885</v>
      </c>
      <c r="AF98" s="0" t="s">
        <v>884</v>
      </c>
      <c r="AG98" s="387" t="n">
        <v>0.517520666122437</v>
      </c>
      <c r="AH98" s="387"/>
      <c r="AI98" s="0" t="s">
        <v>885</v>
      </c>
      <c r="AJ98" s="387"/>
      <c r="AK98" s="0" t="s">
        <v>885</v>
      </c>
      <c r="AL98" s="387"/>
      <c r="AM98" s="0" t="s">
        <v>885</v>
      </c>
      <c r="AN98" s="387"/>
      <c r="AO98" s="0" t="s">
        <v>885</v>
      </c>
      <c r="AP98" s="0"/>
      <c r="AQ98" s="0" t="s">
        <v>102</v>
      </c>
      <c r="AR98" s="387" t="n">
        <v>1.87916231155396</v>
      </c>
      <c r="AS98" s="0" t="s">
        <v>318</v>
      </c>
      <c r="AT98" s="387" t="n">
        <v>3.12804484367371</v>
      </c>
      <c r="AU98" s="0" t="s">
        <v>317</v>
      </c>
      <c r="AV98" s="387" t="n">
        <v>5.7116870880127</v>
      </c>
      <c r="AW98" s="0"/>
      <c r="AX98" s="387" t="n">
        <v>3.1023166179657</v>
      </c>
      <c r="AY98" s="0" t="s">
        <v>104</v>
      </c>
      <c r="AZ98" s="0"/>
      <c r="BA98" s="0" t="s">
        <v>102</v>
      </c>
      <c r="BB98" s="387" t="n">
        <v>0.00693147303536534</v>
      </c>
      <c r="BC98" s="387" t="n">
        <v>0.00810801144689322</v>
      </c>
      <c r="BD98" s="387" t="n">
        <v>0.00703195761889219</v>
      </c>
      <c r="BE98" s="387" t="n">
        <v>0.00930645409971476</v>
      </c>
      <c r="BF98" s="387" t="n">
        <v>0.00930645130574703</v>
      </c>
      <c r="BH98" s="0" t="s">
        <v>318</v>
      </c>
      <c r="BI98" s="387" t="n">
        <v>0.00880881864577532</v>
      </c>
      <c r="BJ98" s="387" t="n">
        <v>0.00822541676461697</v>
      </c>
      <c r="BK98" s="387" t="n">
        <v>0.00912479590624571</v>
      </c>
      <c r="BL98" s="387" t="n">
        <v>0.0113887544721365</v>
      </c>
      <c r="BM98" s="387" t="n">
        <v>0.0124469175934792</v>
      </c>
      <c r="BO98" s="0" t="s">
        <v>317</v>
      </c>
      <c r="BP98" s="387" t="n">
        <v>0.00897807255387306</v>
      </c>
      <c r="BQ98" s="387" t="n">
        <v>0.00932967383414507</v>
      </c>
      <c r="BR98" s="387" t="n">
        <v>0.0108597129583359</v>
      </c>
      <c r="BS98" s="387" t="n">
        <v>0.0124468291178346</v>
      </c>
      <c r="BT98" s="387" t="n">
        <v>0.0124468114227057</v>
      </c>
      <c r="BV98" s="387" t="n">
        <v>5.51089668273926</v>
      </c>
      <c r="BW98" s="387" t="n">
        <v>6.03362131118774</v>
      </c>
      <c r="BX98" s="387" t="n">
        <v>6.35177183151245</v>
      </c>
      <c r="BY98" s="387" t="n">
        <v>6.69141721725464</v>
      </c>
      <c r="BZ98" s="387" t="n">
        <v>7.2552170753479</v>
      </c>
      <c r="CA98" s="0" t="s">
        <v>316</v>
      </c>
      <c r="CC98" s="387" t="n">
        <v>5.84708881378174</v>
      </c>
      <c r="CD98" s="387" t="n">
        <v>6.23932981491089</v>
      </c>
      <c r="CE98" s="387" t="n">
        <v>6.54970502853394</v>
      </c>
      <c r="CF98" s="387" t="n">
        <v>7.00874519348145</v>
      </c>
      <c r="CG98" s="387" t="n">
        <v>7.624924659729</v>
      </c>
      <c r="CH98" s="0" t="s">
        <v>317</v>
      </c>
      <c r="CK98" s="387" t="n">
        <v>7.09999990463257</v>
      </c>
      <c r="CL98" s="0" t="s">
        <v>887</v>
      </c>
      <c r="CO98" s="0" t="s">
        <v>894</v>
      </c>
      <c r="CP98" s="387" t="n">
        <v>0.0135001000016928</v>
      </c>
      <c r="CQ98" s="387" t="n">
        <v>0.0154908448457718</v>
      </c>
      <c r="CR98" s="387" t="n">
        <v>0.0214549340307713</v>
      </c>
      <c r="CS98" s="387" t="n">
        <v>0.0166263226419687</v>
      </c>
      <c r="CT98" s="387" t="n">
        <v>0.0150289265438914</v>
      </c>
      <c r="CV98" s="0" t="s">
        <v>884</v>
      </c>
      <c r="CW98" s="387" t="n">
        <v>0.00774499960243702</v>
      </c>
      <c r="CX98" s="387" t="n">
        <v>0.0071666669100523</v>
      </c>
      <c r="CY98" s="387" t="n">
        <v>0.00690000038594008</v>
      </c>
      <c r="CZ98" s="387" t="n">
        <v>0.00619999971240759</v>
      </c>
      <c r="DA98" s="387" t="n">
        <v>0.000149999978020787</v>
      </c>
      <c r="DC98" s="0" t="s">
        <v>884</v>
      </c>
      <c r="DD98" s="387" t="n">
        <v>0.00343576888553798</v>
      </c>
      <c r="DE98" s="387" t="n">
        <v>0.0052266726270318</v>
      </c>
      <c r="DF98" s="387" t="n">
        <v>0.00523549132049084</v>
      </c>
      <c r="DG98" s="387" t="n">
        <v>0.00496621569618583</v>
      </c>
      <c r="DH98" s="387" t="n">
        <v>0.00132879172451794</v>
      </c>
      <c r="DL98" s="387" t="n">
        <v>0.691969985961914</v>
      </c>
      <c r="DM98" s="0" t="s">
        <v>888</v>
      </c>
      <c r="DP98" s="387" t="n">
        <v>0.731399993896484</v>
      </c>
      <c r="DQ98" s="0" t="s">
        <v>888</v>
      </c>
      <c r="DT98" s="387" t="n">
        <v>0.651439971923828</v>
      </c>
      <c r="DU98" s="0" t="s">
        <v>888</v>
      </c>
      <c r="DW98" s="387" t="n">
        <v>-0.0662082135677338</v>
      </c>
      <c r="DX98" s="387" t="n">
        <v>-0.0730668008327484</v>
      </c>
      <c r="DY98" s="387" t="n">
        <v>-0.0655587092041969</v>
      </c>
      <c r="DZ98" s="387" t="n">
        <v>-0.0402519553899765</v>
      </c>
      <c r="EA98" s="387" t="n">
        <v>-0.0273578036576509</v>
      </c>
      <c r="EB98" s="0" t="s">
        <v>104</v>
      </c>
      <c r="ED98" s="387" t="n">
        <v>-0.0682460069656372</v>
      </c>
      <c r="EE98" s="387" t="n">
        <v>-0.0763216689229012</v>
      </c>
      <c r="EF98" s="387" t="n">
        <v>-0.0699294060468674</v>
      </c>
      <c r="EG98" s="387" t="n">
        <v>-0.0436866208910942</v>
      </c>
      <c r="EH98" s="387"/>
      <c r="EI98" s="0" t="s">
        <v>248</v>
      </c>
      <c r="EK98" s="387" t="n">
        <v>0.402386516332626</v>
      </c>
      <c r="EL98" s="0" t="s">
        <v>248</v>
      </c>
      <c r="EO98" s="387" t="n">
        <v>0.049953255802393</v>
      </c>
      <c r="EP98" s="387" t="n">
        <v>0.0603874325752258</v>
      </c>
      <c r="EQ98" s="387" t="n">
        <v>0.0619744248688221</v>
      </c>
      <c r="ER98" s="387" t="n">
        <v>0.0528949834406376</v>
      </c>
      <c r="ES98" s="387" t="n">
        <v>0.0346174128353596</v>
      </c>
      <c r="ET98" s="0" t="s">
        <v>248</v>
      </c>
      <c r="FE98" s="387" t="n">
        <v>19278856</v>
      </c>
      <c r="FF98" s="387" t="n">
        <v>19756928</v>
      </c>
      <c r="FG98" s="387" t="n">
        <v>20246381</v>
      </c>
      <c r="FH98" s="387" t="n">
        <v>20750299</v>
      </c>
      <c r="FI98" s="387" t="n">
        <v>21272323</v>
      </c>
      <c r="FJ98" s="387" t="n">
        <v>21814642</v>
      </c>
      <c r="FK98" s="387" t="n">
        <v>22379055</v>
      </c>
      <c r="FL98" s="387" t="n">
        <v>22963946</v>
      </c>
      <c r="FM98" s="387" t="n">
        <v>23563825</v>
      </c>
      <c r="FN98" s="387" t="n">
        <v>24170940</v>
      </c>
      <c r="FO98" s="387" t="n">
        <v>24779619</v>
      </c>
      <c r="FP98" s="387" t="n">
        <v>25387710</v>
      </c>
      <c r="FQ98" s="387" t="n">
        <v>25996449</v>
      </c>
      <c r="FR98" s="387" t="n">
        <v>26607642</v>
      </c>
      <c r="FS98" s="387" t="n">
        <v>27224472</v>
      </c>
      <c r="FT98" s="387" t="n">
        <v>27849205</v>
      </c>
      <c r="FU98" s="387" t="n">
        <v>28481946</v>
      </c>
      <c r="FV98" s="387" t="n">
        <v>29121471</v>
      </c>
      <c r="FW98" s="387" t="n">
        <v>29767108</v>
      </c>
      <c r="FX98" s="387" t="n">
        <v>30417856</v>
      </c>
      <c r="FY98" s="387" t="n">
        <v>31073000</v>
      </c>
      <c r="FZ98" s="387" t="n">
        <v>31732000</v>
      </c>
      <c r="GA98" s="387" t="n">
        <v>32395000</v>
      </c>
      <c r="GB98" s="387" t="n">
        <v>33063000</v>
      </c>
      <c r="GC98" s="387" t="n">
        <v>33734000</v>
      </c>
      <c r="GD98" s="387" t="n">
        <v>34409000</v>
      </c>
      <c r="GE98" s="387" t="n">
        <v>35087000</v>
      </c>
      <c r="GF98" s="387" t="n">
        <v>35769000</v>
      </c>
      <c r="GG98" s="387" t="n">
        <v>36454000</v>
      </c>
      <c r="GH98" s="387" t="n">
        <v>37142000</v>
      </c>
      <c r="GI98" s="387" t="n">
        <v>37833000</v>
      </c>
      <c r="GJ98" s="387" t="n">
        <v>38528000</v>
      </c>
      <c r="GK98" s="387" t="n">
        <v>39225000</v>
      </c>
      <c r="GL98" s="387" t="n">
        <v>39925000</v>
      </c>
      <c r="GM98" s="387" t="n">
        <v>40627000</v>
      </c>
      <c r="GN98" s="387" t="n">
        <v>41332000</v>
      </c>
      <c r="GO98" s="387" t="n">
        <v>42038000</v>
      </c>
      <c r="GP98" s="387" t="n">
        <v>42747000</v>
      </c>
      <c r="GQ98" s="387" t="n">
        <v>43457000</v>
      </c>
      <c r="GR98" s="387" t="n">
        <v>44169000</v>
      </c>
      <c r="GS98" s="387" t="n">
        <v>44883000</v>
      </c>
      <c r="GT98" s="387" t="n">
        <v>45597000</v>
      </c>
      <c r="GU98" s="387" t="n">
        <v>46313000</v>
      </c>
      <c r="GV98" s="387" t="n">
        <v>47029000</v>
      </c>
      <c r="GW98" s="387" t="n">
        <v>47745000</v>
      </c>
      <c r="GX98" s="387" t="n">
        <v>48461000</v>
      </c>
      <c r="GY98" s="387" t="n">
        <v>49175000</v>
      </c>
      <c r="GZ98" s="387" t="n">
        <v>49888000</v>
      </c>
      <c r="HA98" s="387" t="n">
        <v>50600000</v>
      </c>
      <c r="HB98" s="387" t="n">
        <v>51309000</v>
      </c>
      <c r="HC98" s="387" t="n">
        <v>52016000</v>
      </c>
      <c r="HG98" s="387" t="n">
        <v>0.022465992718935</v>
      </c>
      <c r="HH98" s="387" t="n">
        <v>0.0222053248435259</v>
      </c>
      <c r="HI98" s="387" t="n">
        <v>0.0219282880425453</v>
      </c>
      <c r="HJ98" s="387" t="n">
        <v>0.021625779569149</v>
      </c>
      <c r="HK98" s="387" t="n">
        <v>0.0213094707578421</v>
      </c>
      <c r="HL98" s="387" t="n">
        <v>0.0209863614290953</v>
      </c>
      <c r="HM98" s="387" t="n">
        <v>0.0206784550100565</v>
      </c>
      <c r="HN98" s="387" t="n">
        <v>0.020410742610693</v>
      </c>
      <c r="HO98" s="387" t="n">
        <v>0.0200913976877928</v>
      </c>
      <c r="HP98" s="387" t="n">
        <v>0.0198119264096022</v>
      </c>
      <c r="HQ98" s="387" t="n">
        <v>0.0195125341415405</v>
      </c>
      <c r="HR98" s="387" t="n">
        <v>0.0192509051412344</v>
      </c>
      <c r="HS98" s="387" t="n">
        <v>0.0189695954322815</v>
      </c>
      <c r="HT98" s="387" t="n">
        <v>0.0186972133815289</v>
      </c>
      <c r="HU98" s="387" t="n">
        <v>0.0184333324432373</v>
      </c>
      <c r="HV98" s="387" t="n">
        <v>0.0182035118341446</v>
      </c>
      <c r="HW98" s="387" t="n">
        <v>0.0179290492087603</v>
      </c>
      <c r="HX98" s="387" t="n">
        <v>0.0176883954554796</v>
      </c>
      <c r="HY98" s="387" t="n">
        <v>0.0174301769584417</v>
      </c>
      <c r="HZ98" s="387" t="n">
        <v>0.0172041486948729</v>
      </c>
      <c r="IA98" s="387" t="n">
        <v>0.0169369522482157</v>
      </c>
      <c r="IB98" s="387" t="n">
        <v>0.0167250465601683</v>
      </c>
      <c r="IC98" s="387" t="n">
        <v>0.016472926363349</v>
      </c>
      <c r="ID98" s="387" t="n">
        <v>0.0162512417882681</v>
      </c>
      <c r="IE98" s="387" t="n">
        <v>0.0160359181463718</v>
      </c>
      <c r="IF98" s="387" t="n">
        <v>0.0157828200608492</v>
      </c>
      <c r="IG98" s="387" t="n">
        <v>0.0155807742848992</v>
      </c>
      <c r="IH98" s="387" t="n">
        <v>0.0153417335823178</v>
      </c>
      <c r="II98" s="387" t="n">
        <v>0.0151099171489477</v>
      </c>
      <c r="IJ98" s="387" t="n">
        <v>0.0148850008845329</v>
      </c>
      <c r="IK98" s="387" t="n">
        <v>0.0146260131150484</v>
      </c>
      <c r="IL98" s="387" t="n">
        <v>0.0143951289355755</v>
      </c>
      <c r="IM98" s="387" t="n">
        <v>0.014171083457768</v>
      </c>
      <c r="IN98" s="387" t="n">
        <v>0.013914599083364</v>
      </c>
      <c r="IO98" s="387" t="n">
        <v>0.0136851882562041</v>
      </c>
      <c r="IP98" s="0" t="s">
        <v>889</v>
      </c>
      <c r="IU98" s="0" t="s">
        <v>889</v>
      </c>
      <c r="IV98" s="387" t="n">
        <v>0.506471801006298</v>
      </c>
      <c r="IW98" s="387" t="n">
        <v>0.506574603203917</v>
      </c>
      <c r="IX98" s="387" t="n">
        <v>0.506664053702795</v>
      </c>
      <c r="IY98" s="387" t="n">
        <v>0.506741702956162</v>
      </c>
      <c r="IZ98" s="387" t="n">
        <v>0.506810374353119</v>
      </c>
      <c r="JA98" s="387" t="n">
        <v>0.50687178186683</v>
      </c>
      <c r="JB98" s="387" t="n">
        <v>0.506926292494471</v>
      </c>
      <c r="JC98" s="387" t="n">
        <v>0.506973354965175</v>
      </c>
      <c r="JD98" s="387" t="n">
        <v>0.507013075534179</v>
      </c>
      <c r="JE98" s="387" t="n">
        <v>0.507044960289503</v>
      </c>
      <c r="JF98" s="387" t="n">
        <v>0.507069129659474</v>
      </c>
      <c r="JG98" s="387" t="n">
        <v>0.507085868448743</v>
      </c>
      <c r="JH98" s="387" t="n">
        <v>0.507095229365919</v>
      </c>
      <c r="JI98" s="387" t="n">
        <v>0.50709783253495</v>
      </c>
      <c r="JJ98" s="387" t="n">
        <v>0.507093868038293</v>
      </c>
      <c r="JK98" s="387" t="n">
        <v>0.507083591890017</v>
      </c>
      <c r="JL98" s="387" t="n">
        <v>0.507067205357219</v>
      </c>
      <c r="JM98" s="387" t="n">
        <v>0.507044979945255</v>
      </c>
      <c r="JN98" s="387" t="n">
        <v>0.507017431059451</v>
      </c>
      <c r="JO98" s="387" t="n">
        <v>0.506984724570213</v>
      </c>
      <c r="JP98" s="387" t="n">
        <v>0.506947356532594</v>
      </c>
      <c r="JQ98" s="387" t="n">
        <v>0.506905460933663</v>
      </c>
      <c r="JR98" s="387" t="n">
        <v>0.50685922111288</v>
      </c>
      <c r="JS98" s="387" t="n">
        <v>0.50680878929831</v>
      </c>
      <c r="JT98" s="387" t="n">
        <v>0.506754783540763</v>
      </c>
      <c r="JU98" s="387" t="n">
        <v>0.506697467240895</v>
      </c>
      <c r="JV98" s="387" t="n">
        <v>0.506636885172774</v>
      </c>
      <c r="JW98" s="387" t="n">
        <v>0.506573165069555</v>
      </c>
      <c r="JX98" s="387" t="n">
        <v>0.50650562497964</v>
      </c>
      <c r="JY98" s="387" t="n">
        <v>0.506434078136446</v>
      </c>
      <c r="JZ98" s="387" t="n">
        <v>0.506357975189471</v>
      </c>
      <c r="KA98" s="387" t="n">
        <v>0.506277459162184</v>
      </c>
      <c r="KB98" s="387" t="n">
        <v>0.50619237745501</v>
      </c>
      <c r="KC98" s="387" t="n">
        <v>0.50610331570453</v>
      </c>
      <c r="KD98" s="387" t="n">
        <v>0.506010814324421</v>
      </c>
      <c r="KE98" s="387" t="n">
        <v>0.505914887197571</v>
      </c>
      <c r="KH98" s="0" t="s">
        <v>889</v>
      </c>
      <c r="KI98" s="387" t="n">
        <v>0.588044881820679</v>
      </c>
      <c r="KJ98" s="387" t="n">
        <v>0.589466035366058</v>
      </c>
      <c r="KK98" s="387" t="n">
        <v>0.591301679611206</v>
      </c>
      <c r="KL98" s="387" t="n">
        <v>0.593350410461426</v>
      </c>
      <c r="KM98" s="387" t="n">
        <v>0.595378041267395</v>
      </c>
      <c r="KN98" s="387" t="n">
        <v>0.597270965576172</v>
      </c>
      <c r="KO98" s="387" t="n">
        <v>0.599016785621643</v>
      </c>
      <c r="KP98" s="387" t="n">
        <v>0.600617408752441</v>
      </c>
      <c r="KQ98" s="387" t="n">
        <v>0.602153480052948</v>
      </c>
      <c r="KR98" s="387" t="n">
        <v>0.603930771350861</v>
      </c>
      <c r="KS98" s="387" t="n">
        <v>0.605946123600006</v>
      </c>
      <c r="KT98" s="387" t="n">
        <v>0.607575476169586</v>
      </c>
      <c r="KU98" s="387" t="n">
        <v>0.609494268894196</v>
      </c>
      <c r="KV98" s="387" t="n">
        <v>0.611592710018158</v>
      </c>
      <c r="KW98" s="387" t="n">
        <v>0.61372572183609</v>
      </c>
      <c r="KX98" s="387" t="n">
        <v>0.615758717060089</v>
      </c>
      <c r="KY98" s="387" t="n">
        <v>0.617343246936798</v>
      </c>
      <c r="KZ98" s="387" t="n">
        <v>0.618942022323608</v>
      </c>
      <c r="LA98" s="387" t="n">
        <v>0.620538532733917</v>
      </c>
      <c r="LB98" s="387" t="n">
        <v>0.622147858142853</v>
      </c>
      <c r="LC98" s="387" t="n">
        <v>0.623802363872528</v>
      </c>
      <c r="LD98" s="387" t="n">
        <v>0.625077307224274</v>
      </c>
      <c r="LE98" s="387" t="n">
        <v>0.62640655040741</v>
      </c>
      <c r="LF98" s="387" t="n">
        <v>0.62779301404953</v>
      </c>
      <c r="LG98" s="387" t="n">
        <v>0.629219591617584</v>
      </c>
      <c r="LH98" s="387" t="n">
        <v>0.630639672279358</v>
      </c>
      <c r="LI98" s="387" t="n">
        <v>0.631730139255524</v>
      </c>
      <c r="LJ98" s="387" t="n">
        <v>0.632889270782471</v>
      </c>
      <c r="LK98" s="387" t="n">
        <v>0.63409811258316</v>
      </c>
      <c r="LL98" s="387" t="n">
        <v>0.635312616825104</v>
      </c>
      <c r="LM98" s="387" t="n">
        <v>0.636511862277985</v>
      </c>
      <c r="LN98" s="387" t="n">
        <v>0.637336015701294</v>
      </c>
      <c r="LO98" s="387" t="n">
        <v>0.638249695301056</v>
      </c>
      <c r="LP98" s="387" t="n">
        <v>0.639189720153809</v>
      </c>
      <c r="LQ98" s="387" t="n">
        <v>0.640160620212555</v>
      </c>
      <c r="LR98" s="387" t="n">
        <v>0.641110420227051</v>
      </c>
      <c r="LT98" s="0" t="s">
        <v>889</v>
      </c>
      <c r="LU98" s="387" t="n">
        <v>0.57044380903244</v>
      </c>
      <c r="LV98" s="387" t="n">
        <v>0.571394801139832</v>
      </c>
      <c r="LW98" s="387" t="n">
        <v>0.572512984275818</v>
      </c>
      <c r="LX98" s="387" t="n">
        <v>0.573687732219696</v>
      </c>
      <c r="LY98" s="387" t="n">
        <v>0.574798882007599</v>
      </c>
      <c r="LZ98" s="387" t="n">
        <v>0.575805366039276</v>
      </c>
      <c r="MA98" s="387" t="n">
        <v>0.576767921447754</v>
      </c>
      <c r="MB98" s="387" t="n">
        <v>0.577620029449463</v>
      </c>
      <c r="MC98" s="387" t="n">
        <v>0.578380644321442</v>
      </c>
      <c r="MD98" s="387" t="n">
        <v>0.579445064067841</v>
      </c>
      <c r="ME98" s="387" t="n">
        <v>0.580778300762177</v>
      </c>
      <c r="MF98" s="387" t="n">
        <v>0.581981956958771</v>
      </c>
      <c r="MG98" s="387" t="n">
        <v>0.583438158035278</v>
      </c>
      <c r="MH98" s="387" t="n">
        <v>0.585148394107819</v>
      </c>
      <c r="MI98" s="387" t="n">
        <v>0.586882770061493</v>
      </c>
      <c r="MJ98" s="387" t="n">
        <v>0.588507413864136</v>
      </c>
      <c r="MK98" s="387" t="n">
        <v>0.589882671833038</v>
      </c>
      <c r="ML98" s="387" t="n">
        <v>0.591255605220795</v>
      </c>
      <c r="MM98" s="387" t="n">
        <v>0.592611134052277</v>
      </c>
      <c r="MN98" s="387" t="n">
        <v>0.593964576721191</v>
      </c>
      <c r="MO98" s="387" t="n">
        <v>0.595349848270416</v>
      </c>
      <c r="MP98" s="387" t="n">
        <v>0.596484124660492</v>
      </c>
      <c r="MQ98" s="387" t="n">
        <v>0.597655951976776</v>
      </c>
      <c r="MR98" s="387" t="n">
        <v>0.598821818828583</v>
      </c>
      <c r="MS98" s="387" t="n">
        <v>0.599945664405823</v>
      </c>
      <c r="MT98" s="387" t="n">
        <v>0.600984811782837</v>
      </c>
      <c r="MU98" s="387" t="n">
        <v>0.60177206993103</v>
      </c>
      <c r="MV98" s="387" t="n">
        <v>0.602509021759033</v>
      </c>
      <c r="MW98" s="387" t="n">
        <v>0.603244781494141</v>
      </c>
      <c r="MX98" s="387" t="n">
        <v>0.603895723819733</v>
      </c>
      <c r="MY98" s="387" t="n">
        <v>0.604486107826233</v>
      </c>
      <c r="MZ98" s="387" t="n">
        <v>0.604819536209106</v>
      </c>
      <c r="NA98" s="387" t="n">
        <v>0.605135500431061</v>
      </c>
      <c r="NB98" s="387" t="n">
        <v>0.605474293231964</v>
      </c>
      <c r="NC98" s="387" t="n">
        <v>0.605858623981476</v>
      </c>
      <c r="ND98" s="387" t="n">
        <v>0.606294214725494</v>
      </c>
      <c r="NG98" s="0" t="s">
        <v>889</v>
      </c>
      <c r="NH98" s="387" t="n">
        <v>0.483628749847412</v>
      </c>
      <c r="NI98" s="387" t="n">
        <v>0.485802412033081</v>
      </c>
      <c r="NJ98" s="387" t="n">
        <v>0.488432854413986</v>
      </c>
      <c r="NK98" s="387" t="n">
        <v>0.491251081228256</v>
      </c>
      <c r="NL98" s="387" t="n">
        <v>0.493932485580444</v>
      </c>
      <c r="NM98" s="387" t="n">
        <v>0.496315121650696</v>
      </c>
      <c r="NN98" s="387" t="n">
        <v>0.498424291610718</v>
      </c>
      <c r="NO98" s="387" t="n">
        <v>0.500324130058289</v>
      </c>
      <c r="NP98" s="387" t="n">
        <v>0.502011299133301</v>
      </c>
      <c r="NQ98" s="387" t="n">
        <v>0.503794372081757</v>
      </c>
      <c r="NR98" s="387" t="n">
        <v>0.50571072101593</v>
      </c>
      <c r="NS98" s="387" t="n">
        <v>0.507167875766754</v>
      </c>
      <c r="NT98" s="387" t="n">
        <v>0.508820474147797</v>
      </c>
      <c r="NU98" s="387" t="n">
        <v>0.510588705539703</v>
      </c>
      <c r="NV98" s="387" t="n">
        <v>0.512546420097351</v>
      </c>
      <c r="NW98" s="387" t="n">
        <v>0.51465654373169</v>
      </c>
      <c r="NX98" s="387" t="n">
        <v>0.516585350036621</v>
      </c>
      <c r="NY98" s="387" t="n">
        <v>0.518776297569275</v>
      </c>
      <c r="NZ98" s="387" t="n">
        <v>0.521077036857605</v>
      </c>
      <c r="OA98" s="387" t="n">
        <v>0.52342039346695</v>
      </c>
      <c r="OB98" s="387" t="n">
        <v>0.525766968727112</v>
      </c>
      <c r="OC98" s="387" t="n">
        <v>0.527689218521118</v>
      </c>
      <c r="OD98" s="387" t="n">
        <v>0.529698014259338</v>
      </c>
      <c r="OE98" s="387" t="n">
        <v>0.531674981117249</v>
      </c>
      <c r="OF98" s="387" t="n">
        <v>0.533700108528137</v>
      </c>
      <c r="OG98" s="387" t="n">
        <v>0.535748481750488</v>
      </c>
      <c r="OH98" s="387" t="n">
        <v>0.537469565868378</v>
      </c>
      <c r="OI98" s="387" t="n">
        <v>0.539222240447998</v>
      </c>
      <c r="OJ98" s="387" t="n">
        <v>0.541027903556824</v>
      </c>
      <c r="OK98" s="387" t="n">
        <v>0.542779326438904</v>
      </c>
      <c r="OL98" s="387" t="n">
        <v>0.544520318508148</v>
      </c>
      <c r="OM98" s="387" t="n">
        <v>0.545826137065888</v>
      </c>
      <c r="ON98" s="387" t="n">
        <v>0.547225773334503</v>
      </c>
      <c r="OO98" s="387" t="n">
        <v>0.548616588115692</v>
      </c>
      <c r="OP98" s="387" t="n">
        <v>0.550020456314087</v>
      </c>
      <c r="OQ98" s="387" t="n">
        <v>0.551368832588196</v>
      </c>
      <c r="OT98" s="387" t="n">
        <v>0.750130004882813</v>
      </c>
      <c r="OU98" s="387" t="n">
        <v>0.744449996948242</v>
      </c>
      <c r="OV98" s="387" t="n">
        <v>0.738769989013672</v>
      </c>
      <c r="OW98" s="387" t="n">
        <v>0.733209991455078</v>
      </c>
      <c r="OX98" s="387" t="n">
        <v>0.727890014648438</v>
      </c>
      <c r="OY98" s="387" t="n">
        <v>0.722779998779297</v>
      </c>
      <c r="OZ98" s="387" t="n">
        <v>0.720139999389648</v>
      </c>
      <c r="PA98" s="387" t="n">
        <v>0.7175</v>
      </c>
      <c r="PB98" s="387" t="n">
        <v>0.714779968261719</v>
      </c>
      <c r="PC98" s="387" t="n">
        <v>0.711900024414063</v>
      </c>
      <c r="PD98" s="387" t="n">
        <v>0.70870002746582</v>
      </c>
      <c r="PE98" s="387" t="n">
        <v>0.705260009765625</v>
      </c>
      <c r="PF98" s="387" t="n">
        <v>0.701569976806641</v>
      </c>
      <c r="PG98" s="387" t="n">
        <v>0.69765998840332</v>
      </c>
      <c r="PH98" s="387" t="n">
        <v>0.693539962768555</v>
      </c>
      <c r="PI98" s="387" t="n">
        <v>0.69370002746582</v>
      </c>
      <c r="PJ98" s="387" t="n">
        <v>0.693190002441406</v>
      </c>
      <c r="PK98" s="387" t="n">
        <v>0.692740020751953</v>
      </c>
      <c r="PL98" s="387" t="n">
        <v>0.691969985961914</v>
      </c>
      <c r="PQ98" s="387" t="n">
        <v>-0.0011121965944767</v>
      </c>
      <c r="PZ98" s="387" t="n">
        <v>0.435</v>
      </c>
      <c r="QA98" s="387" t="n">
        <v>2016</v>
      </c>
      <c r="QB98" s="0" t="s">
        <v>248</v>
      </c>
      <c r="QD98" s="387" t="n">
        <v>0.13</v>
      </c>
      <c r="QE98" s="387" t="n">
        <v>2016</v>
      </c>
      <c r="QF98" s="0" t="s">
        <v>248</v>
      </c>
      <c r="QH98" s="387" t="n">
        <v>0.301</v>
      </c>
      <c r="QI98" s="387" t="n">
        <v>2016</v>
      </c>
      <c r="QJ98" s="0" t="s">
        <v>248</v>
      </c>
      <c r="QL98" s="387" t="n">
        <v>0.563</v>
      </c>
      <c r="QM98" s="387" t="n">
        <v>2016</v>
      </c>
      <c r="QN98" s="0" t="s">
        <v>248</v>
      </c>
      <c r="QP98" s="387" t="n">
        <v>0.234</v>
      </c>
      <c r="QQ98" s="387" t="n">
        <v>2016</v>
      </c>
      <c r="QR98" s="0" t="s">
        <v>248</v>
      </c>
      <c r="QT98" s="0" t="s">
        <v>104</v>
      </c>
      <c r="QU98" s="387" t="n">
        <v>0.347381323575974</v>
      </c>
      <c r="QV98" s="387" t="n">
        <v>0.312889099121094</v>
      </c>
      <c r="QW98" s="387" t="n">
        <v>0.253876596689224</v>
      </c>
      <c r="QX98" s="387" t="n">
        <v>0.234988391399384</v>
      </c>
      <c r="QY98" s="387" t="n">
        <v>0.244201853871346</v>
      </c>
      <c r="RB98" s="387" t="n">
        <v>0.216742008924484</v>
      </c>
      <c r="RC98" s="387" t="n">
        <v>0.208782389760017</v>
      </c>
      <c r="RD98" s="387" t="n">
        <v>0.213861986994743</v>
      </c>
      <c r="RE98" s="387" t="n">
        <v>0.239095568656921</v>
      </c>
      <c r="RF98" s="387" t="n">
        <v>0.195850700139999</v>
      </c>
      <c r="RG98" s="0" t="s">
        <v>248</v>
      </c>
      <c r="RJ98" s="387" t="n">
        <v>0.0520614422857761</v>
      </c>
      <c r="RK98" s="387" t="n">
        <v>0.0544295012950897</v>
      </c>
      <c r="RL98" s="387" t="n">
        <v>0.0567162670195103</v>
      </c>
      <c r="RM98" s="387" t="n">
        <v>0.0514525473117828</v>
      </c>
      <c r="RN98" s="387" t="n">
        <v>0.0627775639295578</v>
      </c>
      <c r="RO98" s="0" t="s">
        <v>104</v>
      </c>
      <c r="RR98" s="387" t="n">
        <v>0.0587123967707157</v>
      </c>
      <c r="RS98" s="387" t="n">
        <v>0.0632998049259186</v>
      </c>
      <c r="RT98" s="387" t="n">
        <v>0.0652728453278542</v>
      </c>
      <c r="RU98" s="387" t="n">
        <v>0.0514513775706291</v>
      </c>
      <c r="RV98" s="387" t="n">
        <v>0.0627719163894653</v>
      </c>
      <c r="RW98" s="0" t="s">
        <v>248</v>
      </c>
      <c r="SA98" s="387" t="n">
        <v>0.0276674591004848</v>
      </c>
      <c r="SB98" s="387" t="n">
        <v>0.0303922053426504</v>
      </c>
      <c r="SC98" s="387" t="n">
        <v>0.0336761251091957</v>
      </c>
      <c r="SD98" s="387" t="n">
        <v>0.0294549260288477</v>
      </c>
      <c r="SE98" s="387" t="n">
        <v>0.0415214821696281</v>
      </c>
      <c r="SF98" s="0" t="s">
        <v>104</v>
      </c>
      <c r="SJ98" s="387" t="n">
        <v>0.0346866101026535</v>
      </c>
      <c r="SK98" s="387" t="n">
        <v>0.0394582748413086</v>
      </c>
      <c r="SL98" s="387" t="n">
        <v>0.0422849729657173</v>
      </c>
      <c r="SM98" s="387" t="n">
        <v>0.0292686708271503</v>
      </c>
      <c r="SN98" s="387" t="n">
        <v>0.041146133095026</v>
      </c>
      <c r="SO98" s="0" t="s">
        <v>248</v>
      </c>
      <c r="SQ98" s="387" t="n">
        <v>2220</v>
      </c>
      <c r="SR98" s="0" t="s">
        <v>248</v>
      </c>
      <c r="ST98" s="387" t="n">
        <v>2068.39819335938</v>
      </c>
      <c r="SU98" s="0" t="s">
        <v>104</v>
      </c>
      <c r="SW98" s="387" t="n">
        <v>1884.28485989233</v>
      </c>
      <c r="SX98" s="0" t="s">
        <v>248</v>
      </c>
      <c r="TA98" s="387" t="n">
        <v>0.28117311000824</v>
      </c>
      <c r="TB98" s="387" t="n">
        <v>0.239822298288345</v>
      </c>
      <c r="TC98" s="387" t="n">
        <v>0.188317880034447</v>
      </c>
      <c r="TD98" s="387" t="n">
        <v>0.194736436009407</v>
      </c>
      <c r="TE98" s="387" t="n">
        <v>0.21684405207634</v>
      </c>
      <c r="TF98" s="0" t="s">
        <v>104</v>
      </c>
      <c r="TJ98" s="387" t="n">
        <v>0.14959554374218</v>
      </c>
      <c r="TK98" s="387" t="n">
        <v>0.13338440656662</v>
      </c>
      <c r="TL98" s="387" t="n">
        <v>0.145933836698532</v>
      </c>
      <c r="TM98" s="387" t="n">
        <v>0.206220164895058</v>
      </c>
      <c r="TN98" s="387" t="n">
        <v>0.213597610592842</v>
      </c>
      <c r="TO98" s="0" t="s">
        <v>248</v>
      </c>
      <c r="TP98" s="386"/>
      <c r="TQ98" s="386"/>
    </row>
    <row r="99" customFormat="false" ht="15.75" hidden="false" customHeight="false" outlineLevel="0" collapsed="false">
      <c r="A99" s="0" t="s">
        <v>900</v>
      </c>
      <c r="B99" s="18" t="s">
        <v>1043</v>
      </c>
      <c r="C99" s="0" t="s">
        <v>1044</v>
      </c>
      <c r="D99" s="387" t="n">
        <v>0.0397863872349262</v>
      </c>
      <c r="E99" s="0" t="s">
        <v>884</v>
      </c>
      <c r="F99" s="387" t="n">
        <v>0.0446503646671772</v>
      </c>
      <c r="G99" s="0" t="s">
        <v>884</v>
      </c>
      <c r="H99" s="387" t="n">
        <v>0.044149175286293</v>
      </c>
      <c r="I99" s="0" t="s">
        <v>884</v>
      </c>
      <c r="J99" s="0" t="s">
        <v>884</v>
      </c>
      <c r="K99" s="387" t="n">
        <v>0.554487764835358</v>
      </c>
      <c r="L99" s="387"/>
      <c r="M99" s="0" t="s">
        <v>885</v>
      </c>
      <c r="N99" s="387"/>
      <c r="O99" s="0" t="s">
        <v>885</v>
      </c>
      <c r="P99" s="387"/>
      <c r="Q99" s="0" t="s">
        <v>885</v>
      </c>
      <c r="R99" s="387"/>
      <c r="S99" s="0" t="s">
        <v>885</v>
      </c>
      <c r="U99" s="0" t="s">
        <v>884</v>
      </c>
      <c r="V99" s="387" t="n">
        <v>0.552265286445618</v>
      </c>
      <c r="W99" s="387"/>
      <c r="X99" s="0" t="s">
        <v>885</v>
      </c>
      <c r="Y99" s="387"/>
      <c r="Z99" s="0" t="s">
        <v>885</v>
      </c>
      <c r="AA99" s="387"/>
      <c r="AB99" s="0" t="s">
        <v>885</v>
      </c>
      <c r="AC99" s="387"/>
      <c r="AD99" s="0" t="s">
        <v>885</v>
      </c>
      <c r="AF99" s="0" t="s">
        <v>884</v>
      </c>
      <c r="AG99" s="387" t="n">
        <v>0.550330102443695</v>
      </c>
      <c r="AH99" s="387"/>
      <c r="AI99" s="0" t="s">
        <v>885</v>
      </c>
      <c r="AJ99" s="387"/>
      <c r="AK99" s="0" t="s">
        <v>885</v>
      </c>
      <c r="AL99" s="387"/>
      <c r="AM99" s="0" t="s">
        <v>885</v>
      </c>
      <c r="AN99" s="387"/>
      <c r="AO99" s="0" t="s">
        <v>885</v>
      </c>
      <c r="AP99" s="0"/>
      <c r="AQ99" s="0" t="s">
        <v>884</v>
      </c>
      <c r="AR99" s="387" t="n">
        <v>3.05433869361877</v>
      </c>
      <c r="AS99" s="0" t="s">
        <v>884</v>
      </c>
      <c r="AT99" s="387" t="n">
        <v>4.06047630310059</v>
      </c>
      <c r="AU99" s="0" t="s">
        <v>884</v>
      </c>
      <c r="AV99" s="387" t="n">
        <v>4.41995906829834</v>
      </c>
      <c r="AW99" s="0"/>
      <c r="AX99" s="387" t="n">
        <v>2.97744178771973</v>
      </c>
      <c r="AY99" s="0" t="s">
        <v>884</v>
      </c>
      <c r="AZ99" s="0"/>
      <c r="BA99" s="0" t="s">
        <v>884</v>
      </c>
      <c r="BB99" s="387" t="n">
        <v>0.00546333892270923</v>
      </c>
      <c r="BC99" s="387" t="n">
        <v>0.00487412232905626</v>
      </c>
      <c r="BD99" s="387" t="n">
        <v>0.00473871733993292</v>
      </c>
      <c r="BE99" s="387" t="n">
        <v>0.00403207121416926</v>
      </c>
      <c r="BF99" s="387" t="n">
        <v>0.00403205817565322</v>
      </c>
      <c r="BH99" s="0" t="s">
        <v>884</v>
      </c>
      <c r="BI99" s="387" t="n">
        <v>0.00661692675203085</v>
      </c>
      <c r="BJ99" s="387" t="n">
        <v>0.00601945864036679</v>
      </c>
      <c r="BK99" s="387" t="n">
        <v>0.00578104332089424</v>
      </c>
      <c r="BL99" s="387" t="n">
        <v>0.00569337932392955</v>
      </c>
      <c r="BM99" s="387" t="n">
        <v>0.0057845008559525</v>
      </c>
      <c r="BO99" s="0" t="s">
        <v>884</v>
      </c>
      <c r="BP99" s="387" t="n">
        <v>0.00602822098881006</v>
      </c>
      <c r="BQ99" s="387" t="n">
        <v>0.00574385747313499</v>
      </c>
      <c r="BR99" s="387" t="n">
        <v>0.00573226762935519</v>
      </c>
      <c r="BS99" s="387" t="n">
        <v>0.00582337379455566</v>
      </c>
      <c r="BT99" s="387" t="n">
        <v>0.0055761244148016</v>
      </c>
      <c r="BV99" s="387"/>
      <c r="BW99" s="387"/>
      <c r="BX99" s="387"/>
      <c r="BY99" s="387"/>
      <c r="BZ99" s="387"/>
      <c r="CA99" s="0" t="s">
        <v>886</v>
      </c>
      <c r="CC99" s="387"/>
      <c r="CD99" s="387"/>
      <c r="CE99" s="387"/>
      <c r="CF99" s="387"/>
      <c r="CG99" s="387"/>
      <c r="CH99" s="0" t="s">
        <v>886</v>
      </c>
      <c r="CK99" s="387"/>
      <c r="CL99" s="0" t="s">
        <v>886</v>
      </c>
      <c r="CO99" s="0" t="s">
        <v>884</v>
      </c>
      <c r="CP99" s="387" t="n">
        <v>0.00266850809566677</v>
      </c>
      <c r="CQ99" s="387" t="n">
        <v>0.00324820238165557</v>
      </c>
      <c r="CR99" s="387" t="n">
        <v>-2.62276735156775E-005</v>
      </c>
      <c r="CS99" s="387" t="n">
        <v>-0.00549570564180613</v>
      </c>
      <c r="CT99" s="387" t="n">
        <v>0.0107991974800825</v>
      </c>
      <c r="CV99" s="0" t="s">
        <v>884</v>
      </c>
      <c r="CW99" s="387" t="n">
        <v>0.0037750001065433</v>
      </c>
      <c r="CX99" s="387" t="n">
        <v>0.00313333328813314</v>
      </c>
      <c r="CY99" s="387" t="n">
        <v>-5.00001187901944E-005</v>
      </c>
      <c r="CZ99" s="387" t="n">
        <v>0.00189999991562217</v>
      </c>
      <c r="DA99" s="387" t="n">
        <v>0.0020000000949949</v>
      </c>
      <c r="DC99" s="0" t="s">
        <v>884</v>
      </c>
      <c r="DD99" s="387" t="n">
        <v>0.00354777090251446</v>
      </c>
      <c r="DE99" s="387" t="n">
        <v>0.00289799948222935</v>
      </c>
      <c r="DF99" s="387" t="n">
        <v>-0.00122297729831189</v>
      </c>
      <c r="DG99" s="387" t="n">
        <v>0.00519620673730969</v>
      </c>
      <c r="DH99" s="387" t="n">
        <v>0.00750134838744998</v>
      </c>
      <c r="DL99" s="387"/>
      <c r="DM99" s="0" t="s">
        <v>886</v>
      </c>
      <c r="DP99" s="387"/>
      <c r="DQ99" s="0" t="s">
        <v>886</v>
      </c>
      <c r="DT99" s="387"/>
      <c r="DU99" s="0" t="s">
        <v>886</v>
      </c>
      <c r="DW99" s="387"/>
      <c r="DX99" s="387"/>
      <c r="DY99" s="387"/>
      <c r="DZ99" s="387"/>
      <c r="EA99" s="387"/>
      <c r="EB99" s="0" t="s">
        <v>886</v>
      </c>
      <c r="ED99" s="387"/>
      <c r="EE99" s="387"/>
      <c r="EF99" s="387"/>
      <c r="EG99" s="387"/>
      <c r="EH99" s="387"/>
      <c r="EI99" s="0" t="s">
        <v>886</v>
      </c>
      <c r="EK99" s="387"/>
      <c r="EL99" s="0" t="s">
        <v>886</v>
      </c>
      <c r="EO99" s="387"/>
      <c r="EP99" s="387"/>
      <c r="EQ99" s="387"/>
      <c r="ER99" s="387"/>
      <c r="ES99" s="387"/>
      <c r="ET99" s="0" t="s">
        <v>886</v>
      </c>
      <c r="FE99" s="387" t="n">
        <v>31077</v>
      </c>
      <c r="FF99" s="387" t="n">
        <v>31602</v>
      </c>
      <c r="FG99" s="387" t="n">
        <v>32102</v>
      </c>
      <c r="FH99" s="387" t="n">
        <v>32555</v>
      </c>
      <c r="FI99" s="387" t="n">
        <v>32928</v>
      </c>
      <c r="FJ99" s="387" t="n">
        <v>33219</v>
      </c>
      <c r="FK99" s="387" t="n">
        <v>33417</v>
      </c>
      <c r="FL99" s="387" t="n">
        <v>33517</v>
      </c>
      <c r="FM99" s="387" t="n">
        <v>33559</v>
      </c>
      <c r="FN99" s="387" t="n">
        <v>33565</v>
      </c>
      <c r="FO99" s="387" t="n">
        <v>33585</v>
      </c>
      <c r="FP99" s="387" t="n">
        <v>33612</v>
      </c>
      <c r="FQ99" s="387" t="n">
        <v>33646</v>
      </c>
      <c r="FR99" s="387" t="n">
        <v>33692</v>
      </c>
      <c r="FS99" s="387" t="n">
        <v>33725</v>
      </c>
      <c r="FT99" s="387" t="n">
        <v>33736</v>
      </c>
      <c r="FU99" s="387" t="n">
        <v>33737</v>
      </c>
      <c r="FV99" s="387" t="n">
        <v>33728</v>
      </c>
      <c r="FW99" s="387" t="n">
        <v>33718</v>
      </c>
      <c r="FX99" s="387" t="n">
        <v>33701</v>
      </c>
      <c r="FY99" s="387" t="n">
        <v>34000</v>
      </c>
      <c r="FZ99" s="387" t="n">
        <v>34000</v>
      </c>
      <c r="GA99" s="387" t="n">
        <v>34000</v>
      </c>
      <c r="GB99" s="387" t="n">
        <v>34000</v>
      </c>
      <c r="GC99" s="387" t="n">
        <v>34000</v>
      </c>
      <c r="GD99" s="387" t="n">
        <v>34000</v>
      </c>
      <c r="GE99" s="387" t="n">
        <v>34000</v>
      </c>
      <c r="GF99" s="387" t="n">
        <v>34000</v>
      </c>
      <c r="GG99" s="387" t="n">
        <v>34000</v>
      </c>
      <c r="GH99" s="387" t="n">
        <v>34000</v>
      </c>
      <c r="GI99" s="387" t="n">
        <v>34000</v>
      </c>
      <c r="GJ99" s="387" t="n">
        <v>34000</v>
      </c>
      <c r="GK99" s="387" t="n">
        <v>34000</v>
      </c>
      <c r="GL99" s="387" t="n">
        <v>34000</v>
      </c>
      <c r="GM99" s="387" t="n">
        <v>34000</v>
      </c>
      <c r="GN99" s="387" t="n">
        <v>34000</v>
      </c>
      <c r="GO99" s="387" t="n">
        <v>34000</v>
      </c>
      <c r="GP99" s="387" t="n">
        <v>34000</v>
      </c>
      <c r="GQ99" s="387" t="n">
        <v>34000</v>
      </c>
      <c r="GR99" s="387" t="n">
        <v>34000</v>
      </c>
      <c r="GS99" s="387" t="n">
        <v>34000</v>
      </c>
      <c r="GT99" s="387" t="n">
        <v>34000</v>
      </c>
      <c r="GU99" s="387" t="n">
        <v>34000</v>
      </c>
      <c r="GV99" s="387" t="n">
        <v>34000</v>
      </c>
      <c r="GW99" s="387" t="n">
        <v>34000</v>
      </c>
      <c r="GX99" s="387" t="n">
        <v>34000</v>
      </c>
      <c r="GY99" s="387" t="n">
        <v>34000</v>
      </c>
      <c r="GZ99" s="387" t="n">
        <v>34000</v>
      </c>
      <c r="HA99" s="387" t="n">
        <v>34000</v>
      </c>
      <c r="HB99" s="387" t="n">
        <v>34000</v>
      </c>
      <c r="HC99" s="387" t="n">
        <v>34000</v>
      </c>
      <c r="HG99" s="387" t="n">
        <v>2.96414855256444E-005</v>
      </c>
      <c r="HH99" s="387" t="n">
        <v>-0.000266805000137538</v>
      </c>
      <c r="HI99" s="387" t="n">
        <v>-0.000296533515211195</v>
      </c>
      <c r="HJ99" s="387" t="n">
        <v>-0.000504308904055506</v>
      </c>
      <c r="HK99" s="387" t="n">
        <v>0.00883301440626383</v>
      </c>
      <c r="HL99" s="387" t="n">
        <v>0</v>
      </c>
      <c r="HM99" s="387" t="n">
        <v>0</v>
      </c>
      <c r="HN99" s="387" t="n">
        <v>0</v>
      </c>
      <c r="HO99" s="387" t="n">
        <v>0</v>
      </c>
      <c r="HP99" s="387" t="n">
        <v>0</v>
      </c>
      <c r="HQ99" s="387" t="n">
        <v>0</v>
      </c>
      <c r="HR99" s="387" t="n">
        <v>0</v>
      </c>
      <c r="HS99" s="387" t="n">
        <v>0</v>
      </c>
      <c r="HT99" s="387" t="n">
        <v>0</v>
      </c>
      <c r="HU99" s="387" t="n">
        <v>0</v>
      </c>
      <c r="HV99" s="387" t="n">
        <v>0</v>
      </c>
      <c r="HW99" s="387" t="n">
        <v>0</v>
      </c>
      <c r="HX99" s="387" t="n">
        <v>0</v>
      </c>
      <c r="HY99" s="387" t="n">
        <v>0</v>
      </c>
      <c r="HZ99" s="387" t="n">
        <v>0</v>
      </c>
      <c r="IA99" s="387" t="n">
        <v>0</v>
      </c>
      <c r="IB99" s="387" t="n">
        <v>0</v>
      </c>
      <c r="IC99" s="387" t="n">
        <v>0</v>
      </c>
      <c r="ID99" s="387" t="n">
        <v>0</v>
      </c>
      <c r="IE99" s="387" t="n">
        <v>0</v>
      </c>
      <c r="IF99" s="387" t="n">
        <v>0</v>
      </c>
      <c r="IG99" s="387" t="n">
        <v>0</v>
      </c>
      <c r="IH99" s="387" t="n">
        <v>0</v>
      </c>
      <c r="II99" s="387" t="n">
        <v>0</v>
      </c>
      <c r="IJ99" s="387" t="n">
        <v>0</v>
      </c>
      <c r="IK99" s="387" t="n">
        <v>0</v>
      </c>
      <c r="IL99" s="387" t="n">
        <v>0</v>
      </c>
      <c r="IM99" s="387" t="n">
        <v>0</v>
      </c>
      <c r="IN99" s="387" t="n">
        <v>0</v>
      </c>
      <c r="IO99" s="387" t="n">
        <v>0</v>
      </c>
      <c r="IP99" s="0" t="s">
        <v>889</v>
      </c>
      <c r="IU99" s="0" t="s">
        <v>884</v>
      </c>
      <c r="IV99" s="387" t="n">
        <v>0.5</v>
      </c>
      <c r="IW99" s="387" t="n">
        <v>0.5</v>
      </c>
      <c r="IX99" s="387" t="n">
        <v>0.5</v>
      </c>
      <c r="IY99" s="387" t="n">
        <v>0.5</v>
      </c>
      <c r="IZ99" s="387" t="n">
        <v>0.5</v>
      </c>
      <c r="JA99" s="387" t="n">
        <v>0.5</v>
      </c>
      <c r="JB99" s="387" t="n">
        <v>0.5</v>
      </c>
      <c r="JC99" s="387" t="n">
        <v>0.5</v>
      </c>
      <c r="JD99" s="387" t="n">
        <v>0.5</v>
      </c>
      <c r="JE99" s="387" t="n">
        <v>0.5</v>
      </c>
      <c r="JF99" s="387" t="n">
        <v>0.5</v>
      </c>
      <c r="JG99" s="387" t="n">
        <v>0.5</v>
      </c>
      <c r="JH99" s="387" t="n">
        <v>0.5</v>
      </c>
      <c r="JI99" s="387" t="n">
        <v>0.5</v>
      </c>
      <c r="JJ99" s="387" t="n">
        <v>0.5</v>
      </c>
      <c r="JK99" s="387" t="n">
        <v>0.5</v>
      </c>
      <c r="JL99" s="387" t="n">
        <v>0.5</v>
      </c>
      <c r="JM99" s="387" t="n">
        <v>0.5</v>
      </c>
      <c r="JN99" s="387" t="n">
        <v>0.5</v>
      </c>
      <c r="JO99" s="387" t="n">
        <v>0.5</v>
      </c>
      <c r="JP99" s="387" t="n">
        <v>0.5</v>
      </c>
      <c r="JQ99" s="387" t="n">
        <v>0.5</v>
      </c>
      <c r="JR99" s="387" t="n">
        <v>0.5</v>
      </c>
      <c r="JS99" s="387" t="n">
        <v>0.5</v>
      </c>
      <c r="JT99" s="387" t="n">
        <v>0.5</v>
      </c>
      <c r="JU99" s="387" t="n">
        <v>0.5</v>
      </c>
      <c r="JV99" s="387" t="n">
        <v>0.5</v>
      </c>
      <c r="JW99" s="387" t="n">
        <v>0.5</v>
      </c>
      <c r="JX99" s="387" t="n">
        <v>0.5</v>
      </c>
      <c r="JY99" s="387" t="n">
        <v>0.5</v>
      </c>
      <c r="JZ99" s="387" t="n">
        <v>0.5</v>
      </c>
      <c r="KA99" s="387" t="n">
        <v>0.5</v>
      </c>
      <c r="KB99" s="387" t="n">
        <v>0.5</v>
      </c>
      <c r="KC99" s="387" t="n">
        <v>0.5</v>
      </c>
      <c r="KD99" s="387" t="n">
        <v>0.5</v>
      </c>
      <c r="KE99" s="387" t="n">
        <v>0.5</v>
      </c>
      <c r="KH99" s="0" t="s">
        <v>886</v>
      </c>
      <c r="KI99" s="387"/>
      <c r="KJ99" s="387"/>
      <c r="KK99" s="387"/>
      <c r="KL99" s="387"/>
      <c r="KM99" s="387"/>
      <c r="KN99" s="387"/>
      <c r="KO99" s="387"/>
      <c r="KP99" s="387"/>
      <c r="KQ99" s="387"/>
      <c r="KR99" s="387"/>
      <c r="KS99" s="387"/>
      <c r="KT99" s="387"/>
      <c r="KU99" s="387"/>
      <c r="KV99" s="387"/>
      <c r="KW99" s="387"/>
      <c r="KX99" s="387"/>
      <c r="KY99" s="387"/>
      <c r="KZ99" s="387"/>
      <c r="LA99" s="387"/>
      <c r="LB99" s="387"/>
      <c r="LC99" s="387"/>
      <c r="LD99" s="387"/>
      <c r="LE99" s="387"/>
      <c r="LF99" s="387"/>
      <c r="LG99" s="387"/>
      <c r="LH99" s="387"/>
      <c r="LI99" s="387"/>
      <c r="LJ99" s="387"/>
      <c r="LK99" s="387"/>
      <c r="LL99" s="387"/>
      <c r="LM99" s="387"/>
      <c r="LN99" s="387"/>
      <c r="LO99" s="387"/>
      <c r="LP99" s="387"/>
      <c r="LQ99" s="387"/>
      <c r="LR99" s="387"/>
      <c r="LT99" s="0" t="s">
        <v>886</v>
      </c>
      <c r="LU99" s="387"/>
      <c r="LV99" s="387"/>
      <c r="LW99" s="387"/>
      <c r="LX99" s="387"/>
      <c r="LY99" s="387"/>
      <c r="LZ99" s="387"/>
      <c r="MA99" s="387"/>
      <c r="MB99" s="387"/>
      <c r="MC99" s="387"/>
      <c r="MD99" s="387"/>
      <c r="ME99" s="387"/>
      <c r="MF99" s="387"/>
      <c r="MG99" s="387"/>
      <c r="MH99" s="387"/>
      <c r="MI99" s="387"/>
      <c r="MJ99" s="387"/>
      <c r="MK99" s="387"/>
      <c r="ML99" s="387"/>
      <c r="MM99" s="387"/>
      <c r="MN99" s="387"/>
      <c r="MO99" s="387"/>
      <c r="MP99" s="387"/>
      <c r="MQ99" s="387"/>
      <c r="MR99" s="387"/>
      <c r="MS99" s="387"/>
      <c r="MT99" s="387"/>
      <c r="MU99" s="387"/>
      <c r="MV99" s="387"/>
      <c r="MW99" s="387"/>
      <c r="MX99" s="387"/>
      <c r="MY99" s="387"/>
      <c r="MZ99" s="387"/>
      <c r="NA99" s="387"/>
      <c r="NB99" s="387"/>
      <c r="NC99" s="387"/>
      <c r="ND99" s="387"/>
      <c r="NG99" s="0" t="s">
        <v>886</v>
      </c>
      <c r="NH99" s="387"/>
      <c r="NI99" s="387"/>
      <c r="NJ99" s="387"/>
      <c r="NK99" s="387"/>
      <c r="NL99" s="387"/>
      <c r="NM99" s="387"/>
      <c r="NN99" s="387"/>
      <c r="NO99" s="387"/>
      <c r="NP99" s="387"/>
      <c r="NQ99" s="387"/>
      <c r="NR99" s="387"/>
      <c r="NS99" s="387"/>
      <c r="NT99" s="387"/>
      <c r="NU99" s="387"/>
      <c r="NV99" s="387"/>
      <c r="NW99" s="387"/>
      <c r="NX99" s="387"/>
      <c r="NY99" s="387"/>
      <c r="NZ99" s="387"/>
      <c r="OA99" s="387"/>
      <c r="OB99" s="387"/>
      <c r="OC99" s="387"/>
      <c r="OD99" s="387"/>
      <c r="OE99" s="387"/>
      <c r="OF99" s="387"/>
      <c r="OG99" s="387"/>
      <c r="OH99" s="387"/>
      <c r="OI99" s="387"/>
      <c r="OJ99" s="387"/>
      <c r="OK99" s="387"/>
      <c r="OL99" s="387"/>
      <c r="OM99" s="387"/>
      <c r="ON99" s="387"/>
      <c r="OO99" s="387"/>
      <c r="OP99" s="387"/>
      <c r="OQ99" s="387"/>
      <c r="OT99" s="387"/>
      <c r="OU99" s="387"/>
      <c r="OV99" s="387"/>
      <c r="OW99" s="387"/>
      <c r="OX99" s="387"/>
      <c r="OY99" s="387"/>
      <c r="OZ99" s="387"/>
      <c r="PA99" s="387"/>
      <c r="PB99" s="387"/>
      <c r="PC99" s="387"/>
      <c r="PD99" s="387"/>
      <c r="PE99" s="387"/>
      <c r="PF99" s="387"/>
      <c r="PG99" s="387"/>
      <c r="PH99" s="387"/>
      <c r="PI99" s="387"/>
      <c r="PJ99" s="387"/>
      <c r="PK99" s="387"/>
      <c r="PL99" s="387"/>
      <c r="PQ99" s="387"/>
      <c r="PZ99" s="387"/>
      <c r="QA99" s="387"/>
      <c r="QB99" s="0" t="s">
        <v>886</v>
      </c>
      <c r="QD99" s="387"/>
      <c r="QE99" s="387"/>
      <c r="QF99" s="0" t="s">
        <v>886</v>
      </c>
      <c r="QH99" s="387"/>
      <c r="QI99" s="387"/>
      <c r="QJ99" s="0" t="s">
        <v>886</v>
      </c>
      <c r="QL99" s="387"/>
      <c r="QM99" s="387"/>
      <c r="QN99" s="0" t="s">
        <v>886</v>
      </c>
      <c r="QP99" s="387"/>
      <c r="QQ99" s="387"/>
      <c r="QR99" s="0" t="s">
        <v>886</v>
      </c>
      <c r="QT99" s="0" t="s">
        <v>884</v>
      </c>
      <c r="QU99" s="387" t="n">
        <v>0.225577771663666</v>
      </c>
      <c r="QV99" s="387" t="n">
        <v>0.226873621344566</v>
      </c>
      <c r="QW99" s="387" t="n">
        <v>0.225593701004982</v>
      </c>
      <c r="QX99" s="387" t="n">
        <v>0.221587538719177</v>
      </c>
      <c r="QY99" s="387" t="n">
        <v>0.231162548065186</v>
      </c>
      <c r="RB99" s="387"/>
      <c r="RC99" s="387"/>
      <c r="RD99" s="387"/>
      <c r="RE99" s="387"/>
      <c r="RF99" s="387" t="n">
        <v>0.216664850711823</v>
      </c>
      <c r="RG99" s="0" t="s">
        <v>884</v>
      </c>
      <c r="RJ99" s="387"/>
      <c r="RK99" s="387"/>
      <c r="RL99" s="387"/>
      <c r="RM99" s="387"/>
      <c r="RN99" s="387"/>
      <c r="RO99" s="0" t="s">
        <v>886</v>
      </c>
      <c r="RR99" s="387"/>
      <c r="RS99" s="387"/>
      <c r="RT99" s="387"/>
      <c r="RU99" s="387"/>
      <c r="RV99" s="387"/>
      <c r="RW99" s="0" t="s">
        <v>886</v>
      </c>
      <c r="SA99" s="387"/>
      <c r="SB99" s="387"/>
      <c r="SC99" s="387"/>
      <c r="SD99" s="387"/>
      <c r="SE99" s="387"/>
      <c r="SF99" s="0" t="s">
        <v>886</v>
      </c>
      <c r="SJ99" s="387"/>
      <c r="SK99" s="387"/>
      <c r="SL99" s="387"/>
      <c r="SM99" s="387"/>
      <c r="SN99" s="387"/>
      <c r="SO99" s="0" t="s">
        <v>886</v>
      </c>
      <c r="SQ99" s="387"/>
      <c r="SR99" s="0" t="s">
        <v>886</v>
      </c>
      <c r="ST99" s="387"/>
      <c r="SU99" s="0" t="s">
        <v>886</v>
      </c>
      <c r="SW99" s="387"/>
      <c r="SX99" s="0" t="s">
        <v>886</v>
      </c>
      <c r="TA99" s="387"/>
      <c r="TB99" s="387"/>
      <c r="TC99" s="387"/>
      <c r="TD99" s="387"/>
      <c r="TE99" s="387"/>
      <c r="TF99" s="0" t="s">
        <v>886</v>
      </c>
      <c r="TJ99" s="387"/>
      <c r="TK99" s="387"/>
      <c r="TL99" s="387"/>
      <c r="TM99" s="387"/>
      <c r="TN99" s="387" t="n">
        <v>0.248736917972565</v>
      </c>
      <c r="TO99" s="0" t="s">
        <v>884</v>
      </c>
      <c r="TP99" s="386"/>
      <c r="TQ99" s="386"/>
    </row>
    <row r="100" customFormat="false" ht="15.75" hidden="false" customHeight="false" outlineLevel="0" collapsed="false">
      <c r="A100" s="0" t="s">
        <v>900</v>
      </c>
      <c r="B100" s="18" t="s">
        <v>1045</v>
      </c>
      <c r="C100" s="0" t="s">
        <v>1046</v>
      </c>
      <c r="D100" s="387" t="n">
        <v>0.0397863872349262</v>
      </c>
      <c r="E100" s="0" t="s">
        <v>102</v>
      </c>
      <c r="F100" s="387" t="n">
        <v>0.0314998477697372</v>
      </c>
      <c r="G100" s="0" t="s">
        <v>316</v>
      </c>
      <c r="H100" s="387" t="n">
        <v>0.0296443421393633</v>
      </c>
      <c r="I100" s="0" t="s">
        <v>317</v>
      </c>
      <c r="J100" s="0" t="s">
        <v>102</v>
      </c>
      <c r="K100" s="387" t="n">
        <v>0.517526507377625</v>
      </c>
      <c r="L100" s="387" t="n">
        <v>0.633764863014221</v>
      </c>
      <c r="M100" s="0" t="s">
        <v>102</v>
      </c>
      <c r="N100" s="387" t="n">
        <v>0.517526507377625</v>
      </c>
      <c r="O100" s="0" t="s">
        <v>102</v>
      </c>
      <c r="P100" s="387" t="n">
        <v>0.652407169342041</v>
      </c>
      <c r="Q100" s="0" t="s">
        <v>102</v>
      </c>
      <c r="R100" s="387" t="n">
        <v>0.451494932174683</v>
      </c>
      <c r="S100" s="0" t="s">
        <v>102</v>
      </c>
      <c r="U100" s="0" t="s">
        <v>316</v>
      </c>
      <c r="V100" s="387" t="n">
        <v>0.479653507471085</v>
      </c>
      <c r="W100" s="387" t="n">
        <v>0.60189425945282</v>
      </c>
      <c r="X100" s="0" t="s">
        <v>316</v>
      </c>
      <c r="Y100" s="387" t="n">
        <v>0.479653507471085</v>
      </c>
      <c r="Z100" s="0" t="s">
        <v>316</v>
      </c>
      <c r="AA100" s="387" t="n">
        <v>0.582400143146515</v>
      </c>
      <c r="AB100" s="0" t="s">
        <v>316</v>
      </c>
      <c r="AC100" s="387" t="n">
        <v>0.404250681400299</v>
      </c>
      <c r="AD100" s="0" t="s">
        <v>316</v>
      </c>
      <c r="AF100" s="0" t="s">
        <v>317</v>
      </c>
      <c r="AG100" s="387" t="n">
        <v>0.500729084014893</v>
      </c>
      <c r="AH100" s="387" t="n">
        <v>0.624624490737915</v>
      </c>
      <c r="AI100" s="0" t="s">
        <v>317</v>
      </c>
      <c r="AJ100" s="387" t="n">
        <v>0.500729084014893</v>
      </c>
      <c r="AK100" s="0" t="s">
        <v>317</v>
      </c>
      <c r="AL100" s="387" t="n">
        <v>0.581062197685242</v>
      </c>
      <c r="AM100" s="0" t="s">
        <v>317</v>
      </c>
      <c r="AN100" s="387" t="n">
        <v>0.418834656476975</v>
      </c>
      <c r="AO100" s="0" t="s">
        <v>317</v>
      </c>
      <c r="AP100" s="0"/>
      <c r="AQ100" s="0" t="s">
        <v>102</v>
      </c>
      <c r="AR100" s="387" t="n">
        <v>3.95621776580811</v>
      </c>
      <c r="AS100" s="0" t="s">
        <v>318</v>
      </c>
      <c r="AT100" s="387" t="n">
        <v>6.41121673583984</v>
      </c>
      <c r="AU100" s="0" t="s">
        <v>317</v>
      </c>
      <c r="AV100" s="387" t="n">
        <v>6.85339879989624</v>
      </c>
      <c r="AW100" s="0"/>
      <c r="AX100" s="387" t="n">
        <v>3.14517498016357</v>
      </c>
      <c r="AY100" s="0" t="s">
        <v>104</v>
      </c>
      <c r="AZ100" s="0"/>
      <c r="BA100" s="0" t="s">
        <v>102</v>
      </c>
      <c r="BB100" s="387" t="n">
        <v>0.00713247200474143</v>
      </c>
      <c r="BC100" s="387" t="n">
        <v>0.00882452726364136</v>
      </c>
      <c r="BD100" s="387" t="n">
        <v>0.0121680572628975</v>
      </c>
      <c r="BE100" s="387" t="n">
        <v>0.0107090957462788</v>
      </c>
      <c r="BF100" s="387" t="n">
        <v>0.0107091125100851</v>
      </c>
      <c r="BH100" s="0" t="s">
        <v>318</v>
      </c>
      <c r="BI100" s="387" t="n">
        <v>0.00732561759650707</v>
      </c>
      <c r="BJ100" s="387" t="n">
        <v>0.00736869452521205</v>
      </c>
      <c r="BK100" s="387" t="n">
        <v>0.00733232405036688</v>
      </c>
      <c r="BL100" s="387" t="n">
        <v>0.00716192554682493</v>
      </c>
      <c r="BM100" s="387" t="n">
        <v>0.00707673514261842</v>
      </c>
      <c r="BO100" s="0" t="s">
        <v>317</v>
      </c>
      <c r="BP100" s="387" t="n">
        <v>0.00730767613276839</v>
      </c>
      <c r="BQ100" s="387" t="n">
        <v>0.00730393454432488</v>
      </c>
      <c r="BR100" s="387" t="n">
        <v>0.00720455218106508</v>
      </c>
      <c r="BS100" s="387" t="n">
        <v>0.00707675004377961</v>
      </c>
      <c r="BT100" s="387" t="n">
        <v>0.00707676261663437</v>
      </c>
      <c r="BV100" s="387" t="n">
        <v>8.30638599395752</v>
      </c>
      <c r="BW100" s="387" t="n">
        <v>8.83553123474121</v>
      </c>
      <c r="BX100" s="387" t="n">
        <v>9.3826961517334</v>
      </c>
      <c r="BY100" s="387" t="n">
        <v>9.93436622619629</v>
      </c>
      <c r="BZ100" s="387" t="n">
        <v>10.4609794616699</v>
      </c>
      <c r="CA100" s="0" t="s">
        <v>316</v>
      </c>
      <c r="CC100" s="387" t="n">
        <v>8.62387371063232</v>
      </c>
      <c r="CD100" s="387" t="n">
        <v>9.16202831268311</v>
      </c>
      <c r="CE100" s="387" t="n">
        <v>9.71369743347168</v>
      </c>
      <c r="CF100" s="387" t="n">
        <v>10.2528400421143</v>
      </c>
      <c r="CG100" s="387" t="n">
        <v>10.7731895446777</v>
      </c>
      <c r="CH100" s="0" t="s">
        <v>317</v>
      </c>
      <c r="CK100" s="387" t="n">
        <v>10.8000001907349</v>
      </c>
      <c r="CL100" s="0" t="s">
        <v>887</v>
      </c>
      <c r="CO100" s="0" t="s">
        <v>102</v>
      </c>
      <c r="CP100" s="387" t="n">
        <v>-0.000976259005255997</v>
      </c>
      <c r="CQ100" s="387" t="n">
        <v>-0.000645245774649084</v>
      </c>
      <c r="CR100" s="387" t="n">
        <v>-0.00846018083393574</v>
      </c>
      <c r="CS100" s="387" t="n">
        <v>-0.0207628682255745</v>
      </c>
      <c r="CT100" s="387" t="n">
        <v>-0.0345955640077591</v>
      </c>
      <c r="CV100" s="0" t="s">
        <v>318</v>
      </c>
      <c r="CW100" s="387" t="n">
        <v>-0.00169703958090395</v>
      </c>
      <c r="CX100" s="387" t="n">
        <v>-0.00585269927978516</v>
      </c>
      <c r="CY100" s="387" t="n">
        <v>-0.0192766971886158</v>
      </c>
      <c r="CZ100" s="387" t="n">
        <v>-0.0261917263269424</v>
      </c>
      <c r="DA100" s="387" t="n">
        <v>0.0110733341425657</v>
      </c>
      <c r="DC100" s="0" t="s">
        <v>317</v>
      </c>
      <c r="DD100" s="387" t="n">
        <v>-0.00654633482918143</v>
      </c>
      <c r="DE100" s="387" t="n">
        <v>-0.0113862492144108</v>
      </c>
      <c r="DF100" s="387" t="n">
        <v>-0.0220605749636889</v>
      </c>
      <c r="DG100" s="387" t="n">
        <v>-0.00200969050638378</v>
      </c>
      <c r="DH100" s="387" t="n">
        <v>0.00534694641828537</v>
      </c>
      <c r="DL100" s="387" t="n">
        <v>0.68234001159668</v>
      </c>
      <c r="DM100" s="0" t="s">
        <v>888</v>
      </c>
      <c r="DP100" s="387" t="n">
        <v>0.762730026245117</v>
      </c>
      <c r="DQ100" s="0" t="s">
        <v>888</v>
      </c>
      <c r="DT100" s="387" t="n">
        <v>0.601399993896484</v>
      </c>
      <c r="DU100" s="0" t="s">
        <v>888</v>
      </c>
      <c r="DW100" s="387" t="n">
        <v>-0.0632957965135574</v>
      </c>
      <c r="DX100" s="387" t="n">
        <v>-0.0625953823328018</v>
      </c>
      <c r="DY100" s="387" t="n">
        <v>-0.0362608954310417</v>
      </c>
      <c r="DZ100" s="387" t="n">
        <v>-0.0204184148460627</v>
      </c>
      <c r="EA100" s="387" t="n">
        <v>-0.0299069173634052</v>
      </c>
      <c r="EB100" s="0" t="s">
        <v>104</v>
      </c>
      <c r="ED100" s="387" t="n">
        <v>-0.0624474585056305</v>
      </c>
      <c r="EE100" s="387" t="n">
        <v>-0.0615024343132973</v>
      </c>
      <c r="EF100" s="387" t="n">
        <v>-0.0347185358405113</v>
      </c>
      <c r="EG100" s="387" t="n">
        <v>-0.0170417688786984</v>
      </c>
      <c r="EH100" s="387" t="n">
        <v>-0.0139509262517095</v>
      </c>
      <c r="EI100" s="0" t="s">
        <v>248</v>
      </c>
      <c r="EK100" s="387"/>
      <c r="EL100" s="0" t="s">
        <v>886</v>
      </c>
      <c r="EO100" s="387" t="n">
        <v>0.00914783123880625</v>
      </c>
      <c r="EP100" s="387" t="n">
        <v>0.0111252702772617</v>
      </c>
      <c r="EQ100" s="387" t="n">
        <v>0.011359884403646</v>
      </c>
      <c r="ER100" s="387" t="n">
        <v>0.0155198657885194</v>
      </c>
      <c r="ES100" s="387" t="n">
        <v>0.021975489333272</v>
      </c>
      <c r="ET100" s="0" t="s">
        <v>248</v>
      </c>
      <c r="FE100" s="387" t="n">
        <v>10805808</v>
      </c>
      <c r="FF100" s="387" t="n">
        <v>10862132</v>
      </c>
      <c r="FG100" s="387" t="n">
        <v>10902022</v>
      </c>
      <c r="FH100" s="387" t="n">
        <v>10928070</v>
      </c>
      <c r="FI100" s="387" t="n">
        <v>10955141</v>
      </c>
      <c r="FJ100" s="387" t="n">
        <v>10987314</v>
      </c>
      <c r="FK100" s="387" t="n">
        <v>11020362</v>
      </c>
      <c r="FL100" s="387" t="n">
        <v>11048473</v>
      </c>
      <c r="FM100" s="387" t="n">
        <v>11077841</v>
      </c>
      <c r="FN100" s="387" t="n">
        <v>11107017</v>
      </c>
      <c r="FO100" s="387" t="n">
        <v>11121341</v>
      </c>
      <c r="FP100" s="387" t="n">
        <v>11104899</v>
      </c>
      <c r="FQ100" s="387" t="n">
        <v>11045011</v>
      </c>
      <c r="FR100" s="387" t="n">
        <v>10965211</v>
      </c>
      <c r="FS100" s="387" t="n">
        <v>10892413</v>
      </c>
      <c r="FT100" s="387" t="n">
        <v>10820883</v>
      </c>
      <c r="FU100" s="387" t="n">
        <v>10775971</v>
      </c>
      <c r="FV100" s="387" t="n">
        <v>10754679</v>
      </c>
      <c r="FW100" s="387" t="n">
        <v>10732882</v>
      </c>
      <c r="FX100" s="387" t="n">
        <v>10716322</v>
      </c>
      <c r="FY100" s="387" t="n">
        <v>10657000</v>
      </c>
      <c r="FZ100" s="387" t="n">
        <v>10599000</v>
      </c>
      <c r="GA100" s="387" t="n">
        <v>10542000</v>
      </c>
      <c r="GB100" s="387" t="n">
        <v>10488000</v>
      </c>
      <c r="GC100" s="387" t="n">
        <v>10435000</v>
      </c>
      <c r="GD100" s="387" t="n">
        <v>10383000</v>
      </c>
      <c r="GE100" s="387" t="n">
        <v>10334000</v>
      </c>
      <c r="GF100" s="387" t="n">
        <v>10285000</v>
      </c>
      <c r="GG100" s="387" t="n">
        <v>10238000</v>
      </c>
      <c r="GH100" s="387" t="n">
        <v>10191000</v>
      </c>
      <c r="GI100" s="387" t="n">
        <v>10146000</v>
      </c>
      <c r="GJ100" s="387" t="n">
        <v>10101000</v>
      </c>
      <c r="GK100" s="387" t="n">
        <v>10058000</v>
      </c>
      <c r="GL100" s="387" t="n">
        <v>10015000</v>
      </c>
      <c r="GM100" s="387" t="n">
        <v>9973000</v>
      </c>
      <c r="GN100" s="387" t="n">
        <v>9930000</v>
      </c>
      <c r="GO100" s="387" t="n">
        <v>9887000</v>
      </c>
      <c r="GP100" s="387" t="n">
        <v>9844000</v>
      </c>
      <c r="GQ100" s="387" t="n">
        <v>9800000</v>
      </c>
      <c r="GR100" s="387" t="n">
        <v>9756000</v>
      </c>
      <c r="GS100" s="387" t="n">
        <v>9711000</v>
      </c>
      <c r="GT100" s="387" t="n">
        <v>9666000</v>
      </c>
      <c r="GU100" s="387" t="n">
        <v>9619000</v>
      </c>
      <c r="GV100" s="387" t="n">
        <v>9572000</v>
      </c>
      <c r="GW100" s="387" t="n">
        <v>9524000</v>
      </c>
      <c r="GX100" s="387" t="n">
        <v>9475000</v>
      </c>
      <c r="GY100" s="387" t="n">
        <v>9423000</v>
      </c>
      <c r="GZ100" s="387" t="n">
        <v>9370000</v>
      </c>
      <c r="HA100" s="387" t="n">
        <v>9315000</v>
      </c>
      <c r="HB100" s="387" t="n">
        <v>9257000</v>
      </c>
      <c r="HC100" s="387" t="n">
        <v>9197000</v>
      </c>
      <c r="HG100" s="387" t="n">
        <v>-0.00415913015604019</v>
      </c>
      <c r="HH100" s="387" t="n">
        <v>-0.00197783228941262</v>
      </c>
      <c r="HI100" s="387" t="n">
        <v>-0.0020288024097681</v>
      </c>
      <c r="HJ100" s="387" t="n">
        <v>-0.00154411350376904</v>
      </c>
      <c r="HK100" s="387" t="n">
        <v>-0.00555104669183493</v>
      </c>
      <c r="HL100" s="387" t="n">
        <v>-0.00545729603618383</v>
      </c>
      <c r="HM100" s="387" t="n">
        <v>-0.00539237866178155</v>
      </c>
      <c r="HN100" s="387" t="n">
        <v>-0.00513553200289607</v>
      </c>
      <c r="HO100" s="387" t="n">
        <v>-0.00506620574742556</v>
      </c>
      <c r="HP100" s="387" t="n">
        <v>-0.00499568739905953</v>
      </c>
      <c r="HQ100" s="387" t="n">
        <v>-0.00473042344674468</v>
      </c>
      <c r="HR100" s="387" t="n">
        <v>-0.00475290697067976</v>
      </c>
      <c r="HS100" s="387" t="n">
        <v>-0.00458023510873318</v>
      </c>
      <c r="HT100" s="387" t="n">
        <v>-0.00460131000727415</v>
      </c>
      <c r="HU100" s="387" t="n">
        <v>-0.00442543858662248</v>
      </c>
      <c r="HV100" s="387" t="n">
        <v>-0.00444511044770479</v>
      </c>
      <c r="HW100" s="387" t="n">
        <v>-0.00426609115675092</v>
      </c>
      <c r="HX100" s="387" t="n">
        <v>-0.00428436882793903</v>
      </c>
      <c r="HY100" s="387" t="n">
        <v>-0.00420252792537212</v>
      </c>
      <c r="HZ100" s="387" t="n">
        <v>-0.0043209632858634</v>
      </c>
      <c r="IA100" s="387" t="n">
        <v>-0.004339715000242</v>
      </c>
      <c r="IB100" s="387" t="n">
        <v>-0.00435863016173244</v>
      </c>
      <c r="IC100" s="387" t="n">
        <v>-0.00447974679991603</v>
      </c>
      <c r="ID100" s="387" t="n">
        <v>-0.00449990527704358</v>
      </c>
      <c r="IE100" s="387" t="n">
        <v>-0.00462321657687426</v>
      </c>
      <c r="IF100" s="387" t="n">
        <v>-0.00464469008147717</v>
      </c>
      <c r="IG100" s="387" t="n">
        <v>-0.00487426435574889</v>
      </c>
      <c r="IH100" s="387" t="n">
        <v>-0.00489813927561045</v>
      </c>
      <c r="II100" s="387" t="n">
        <v>-0.00502724153921008</v>
      </c>
      <c r="IJ100" s="387" t="n">
        <v>-0.00515817757695913</v>
      </c>
      <c r="IK100" s="387" t="n">
        <v>-0.00550324190407991</v>
      </c>
      <c r="IL100" s="387" t="n">
        <v>-0.00564041314646602</v>
      </c>
      <c r="IM100" s="387" t="n">
        <v>-0.00588709209114313</v>
      </c>
      <c r="IN100" s="387" t="n">
        <v>-0.00624598190188408</v>
      </c>
      <c r="IO100" s="387" t="n">
        <v>-0.00650267815217376</v>
      </c>
      <c r="IP100" s="0" t="s">
        <v>889</v>
      </c>
      <c r="IU100" s="0" t="s">
        <v>889</v>
      </c>
      <c r="IV100" s="387" t="n">
        <v>0.490899165711124</v>
      </c>
      <c r="IW100" s="387" t="n">
        <v>0.490897990171248</v>
      </c>
      <c r="IX100" s="387" t="n">
        <v>0.490874122198801</v>
      </c>
      <c r="IY100" s="387" t="n">
        <v>0.49083798094779</v>
      </c>
      <c r="IZ100" s="387" t="n">
        <v>0.490814298857721</v>
      </c>
      <c r="JA100" s="387" t="n">
        <v>0.490818239871301</v>
      </c>
      <c r="JB100" s="387" t="n">
        <v>0.490849791244546</v>
      </c>
      <c r="JC100" s="387" t="n">
        <v>0.490897182522877</v>
      </c>
      <c r="JD100" s="387" t="n">
        <v>0.490958740501362</v>
      </c>
      <c r="JE100" s="387" t="n">
        <v>0.491031371024176</v>
      </c>
      <c r="JF100" s="387" t="n">
        <v>0.491112124984379</v>
      </c>
      <c r="JG100" s="387" t="n">
        <v>0.491200561209982</v>
      </c>
      <c r="JH100" s="387" t="n">
        <v>0.491295101104965</v>
      </c>
      <c r="JI100" s="387" t="n">
        <v>0.491393206896786</v>
      </c>
      <c r="JJ100" s="387" t="n">
        <v>0.491490118860772</v>
      </c>
      <c r="JK100" s="387" t="n">
        <v>0.491582043090162</v>
      </c>
      <c r="JL100" s="387" t="n">
        <v>0.491667856625641</v>
      </c>
      <c r="JM100" s="387" t="n">
        <v>0.491748515033742</v>
      </c>
      <c r="JN100" s="387" t="n">
        <v>0.491825199858744</v>
      </c>
      <c r="JO100" s="387" t="n">
        <v>0.491900661125737</v>
      </c>
      <c r="JP100" s="387" t="n">
        <v>0.49197854465462</v>
      </c>
      <c r="JQ100" s="387" t="n">
        <v>0.492058508104742</v>
      </c>
      <c r="JR100" s="387" t="n">
        <v>0.492140120398935</v>
      </c>
      <c r="JS100" s="387" t="n">
        <v>0.492225242663383</v>
      </c>
      <c r="JT100" s="387" t="n">
        <v>0.492315596620755</v>
      </c>
      <c r="JU100" s="387" t="n">
        <v>0.492413880132818</v>
      </c>
      <c r="JV100" s="387" t="n">
        <v>0.492519534579803</v>
      </c>
      <c r="JW100" s="387" t="n">
        <v>0.492633194761058</v>
      </c>
      <c r="JX100" s="387" t="n">
        <v>0.492753779244004</v>
      </c>
      <c r="JY100" s="387" t="n">
        <v>0.49288092290459</v>
      </c>
      <c r="JZ100" s="387" t="n">
        <v>0.493013726624759</v>
      </c>
      <c r="KA100" s="387" t="n">
        <v>0.493151562676728</v>
      </c>
      <c r="KB100" s="387" t="n">
        <v>0.493294888130969</v>
      </c>
      <c r="KC100" s="387" t="n">
        <v>0.493444285868906</v>
      </c>
      <c r="KD100" s="387" t="n">
        <v>0.493600275992707</v>
      </c>
      <c r="KE100" s="387" t="n">
        <v>0.493762829132949</v>
      </c>
      <c r="KH100" s="0" t="s">
        <v>889</v>
      </c>
      <c r="KI100" s="387" t="n">
        <v>0.646191537380219</v>
      </c>
      <c r="KJ100" s="387" t="n">
        <v>0.645147681236267</v>
      </c>
      <c r="KK100" s="387" t="n">
        <v>0.643958389759064</v>
      </c>
      <c r="KL100" s="387" t="n">
        <v>0.642734825611115</v>
      </c>
      <c r="KM100" s="387" t="n">
        <v>0.641619324684143</v>
      </c>
      <c r="KN100" s="387" t="n">
        <v>0.640611827373505</v>
      </c>
      <c r="KO100" s="387" t="n">
        <v>0.639399945735931</v>
      </c>
      <c r="KP100" s="387" t="n">
        <v>0.638398766517639</v>
      </c>
      <c r="KQ100" s="387" t="n">
        <v>0.637490451335907</v>
      </c>
      <c r="KR100" s="387" t="n">
        <v>0.636415898799896</v>
      </c>
      <c r="KS100" s="387" t="n">
        <v>0.634980261325836</v>
      </c>
      <c r="KT100" s="387" t="n">
        <v>0.63363653421402</v>
      </c>
      <c r="KU100" s="387" t="n">
        <v>0.632085561752319</v>
      </c>
      <c r="KV100" s="387" t="n">
        <v>0.630103528499603</v>
      </c>
      <c r="KW100" s="387" t="n">
        <v>0.627612590789795</v>
      </c>
      <c r="KX100" s="387" t="n">
        <v>0.624383985996246</v>
      </c>
      <c r="KY100" s="387" t="n">
        <v>0.620730638504028</v>
      </c>
      <c r="KZ100" s="387" t="n">
        <v>0.616325318813324</v>
      </c>
      <c r="LA100" s="387" t="n">
        <v>0.611582636833191</v>
      </c>
      <c r="LB100" s="387" t="n">
        <v>0.606337130069733</v>
      </c>
      <c r="LC100" s="387" t="n">
        <v>0.600805640220642</v>
      </c>
      <c r="LD100" s="387" t="n">
        <v>0.595428347587585</v>
      </c>
      <c r="LE100" s="387" t="n">
        <v>0.590004086494446</v>
      </c>
      <c r="LF100" s="387" t="n">
        <v>0.58438777923584</v>
      </c>
      <c r="LG100" s="387" t="n">
        <v>0.578413307666779</v>
      </c>
      <c r="LH100" s="387" t="n">
        <v>0.5722376704216</v>
      </c>
      <c r="LI100" s="387" t="n">
        <v>0.566418349742889</v>
      </c>
      <c r="LJ100" s="387" t="n">
        <v>0.560765147209168</v>
      </c>
      <c r="LK100" s="387" t="n">
        <v>0.555056393146515</v>
      </c>
      <c r="LL100" s="387" t="n">
        <v>0.549349009990692</v>
      </c>
      <c r="LM100" s="387" t="n">
        <v>0.543535649776459</v>
      </c>
      <c r="LN100" s="387" t="n">
        <v>0.538575828075409</v>
      </c>
      <c r="LO100" s="387" t="n">
        <v>0.533724665641785</v>
      </c>
      <c r="LP100" s="387" t="n">
        <v>0.529039204120636</v>
      </c>
      <c r="LQ100" s="387" t="n">
        <v>0.525008082389832</v>
      </c>
      <c r="LR100" s="387" t="n">
        <v>0.521474421024323</v>
      </c>
      <c r="LT100" s="0" t="s">
        <v>889</v>
      </c>
      <c r="LU100" s="387" t="n">
        <v>0.589114785194397</v>
      </c>
      <c r="LV100" s="387" t="n">
        <v>0.587041020393372</v>
      </c>
      <c r="LW100" s="387" t="n">
        <v>0.584193348884583</v>
      </c>
      <c r="LX100" s="387" t="n">
        <v>0.580983936786652</v>
      </c>
      <c r="LY100" s="387" t="n">
        <v>0.578053712844849</v>
      </c>
      <c r="LZ100" s="387" t="n">
        <v>0.575771808624268</v>
      </c>
      <c r="MA100" s="387" t="n">
        <v>0.573639035224915</v>
      </c>
      <c r="MB100" s="387" t="n">
        <v>0.572377145290375</v>
      </c>
      <c r="MC100" s="387" t="n">
        <v>0.571224272251129</v>
      </c>
      <c r="MD100" s="387" t="n">
        <v>0.569717288017273</v>
      </c>
      <c r="ME100" s="387" t="n">
        <v>0.56717711687088</v>
      </c>
      <c r="MF100" s="387" t="n">
        <v>0.564447462558746</v>
      </c>
      <c r="MG100" s="387" t="n">
        <v>0.560913980007172</v>
      </c>
      <c r="MH100" s="387" t="n">
        <v>0.556847035884857</v>
      </c>
      <c r="MI100" s="387" t="n">
        <v>0.552350103855133</v>
      </c>
      <c r="MJ100" s="387" t="n">
        <v>0.547802090644836</v>
      </c>
      <c r="MK100" s="387" t="n">
        <v>0.543510556221008</v>
      </c>
      <c r="ML100" s="387" t="n">
        <v>0.538775086402893</v>
      </c>
      <c r="MM100" s="387" t="n">
        <v>0.534198701381683</v>
      </c>
      <c r="MN100" s="387" t="n">
        <v>0.529028356075287</v>
      </c>
      <c r="MO100" s="387" t="n">
        <v>0.52356493473053</v>
      </c>
      <c r="MP100" s="387" t="n">
        <v>0.518256306648254</v>
      </c>
      <c r="MQ100" s="387" t="n">
        <v>0.512698113918304</v>
      </c>
      <c r="MR100" s="387" t="n">
        <v>0.507040798664093</v>
      </c>
      <c r="MS100" s="387" t="n">
        <v>0.501025021076202</v>
      </c>
      <c r="MT100" s="387" t="n">
        <v>0.494902700185776</v>
      </c>
      <c r="MU100" s="387" t="n">
        <v>0.489240646362305</v>
      </c>
      <c r="MV100" s="387" t="n">
        <v>0.483522206544876</v>
      </c>
      <c r="MW100" s="387" t="n">
        <v>0.478061020374298</v>
      </c>
      <c r="MX100" s="387" t="n">
        <v>0.473015546798706</v>
      </c>
      <c r="MY100" s="387" t="n">
        <v>0.468601584434509</v>
      </c>
      <c r="MZ100" s="387" t="n">
        <v>0.465456873178482</v>
      </c>
      <c r="NA100" s="387" t="n">
        <v>0.463180363178253</v>
      </c>
      <c r="NB100" s="387" t="n">
        <v>0.461406320333481</v>
      </c>
      <c r="NC100" s="387" t="n">
        <v>0.459976226091385</v>
      </c>
      <c r="ND100" s="387" t="n">
        <v>0.458736538887024</v>
      </c>
      <c r="NG100" s="0" t="s">
        <v>889</v>
      </c>
      <c r="NH100" s="387" t="n">
        <v>0.595314979553223</v>
      </c>
      <c r="NI100" s="387" t="n">
        <v>0.594360828399658</v>
      </c>
      <c r="NJ100" s="387" t="n">
        <v>0.5934117436409</v>
      </c>
      <c r="NK100" s="387" t="n">
        <v>0.59244179725647</v>
      </c>
      <c r="NL100" s="387" t="n">
        <v>0.591369807720184</v>
      </c>
      <c r="NM100" s="387" t="n">
        <v>0.590128540992737</v>
      </c>
      <c r="NN100" s="387" t="n">
        <v>0.588357388973236</v>
      </c>
      <c r="NO100" s="387" t="n">
        <v>0.586605966091156</v>
      </c>
      <c r="NP100" s="387" t="n">
        <v>0.584954261779785</v>
      </c>
      <c r="NQ100" s="387" t="n">
        <v>0.583325326442719</v>
      </c>
      <c r="NR100" s="387" t="n">
        <v>0.581912755966187</v>
      </c>
      <c r="NS100" s="387" t="n">
        <v>0.580897986888886</v>
      </c>
      <c r="NT100" s="387" t="n">
        <v>0.580359756946564</v>
      </c>
      <c r="NU100" s="387" t="n">
        <v>0.579800724983215</v>
      </c>
      <c r="NV100" s="387" t="n">
        <v>0.57874596118927</v>
      </c>
      <c r="NW100" s="387" t="n">
        <v>0.576877593994141</v>
      </c>
      <c r="NX100" s="387" t="n">
        <v>0.574299573898315</v>
      </c>
      <c r="NY100" s="387" t="n">
        <v>0.570888817310333</v>
      </c>
      <c r="NZ100" s="387" t="n">
        <v>0.567249119281769</v>
      </c>
      <c r="OA100" s="387" t="n">
        <v>0.562919855117798</v>
      </c>
      <c r="OB100" s="387" t="n">
        <v>0.558408856391907</v>
      </c>
      <c r="OC100" s="387" t="n">
        <v>0.554060876369476</v>
      </c>
      <c r="OD100" s="387" t="n">
        <v>0.549573361873627</v>
      </c>
      <c r="OE100" s="387" t="n">
        <v>0.545000016689301</v>
      </c>
      <c r="OF100" s="387" t="n">
        <v>0.539872884750366</v>
      </c>
      <c r="OG100" s="387" t="n">
        <v>0.534445464611054</v>
      </c>
      <c r="OH100" s="387" t="n">
        <v>0.529070973396301</v>
      </c>
      <c r="OI100" s="387" t="n">
        <v>0.523859024047852</v>
      </c>
      <c r="OJ100" s="387" t="n">
        <v>0.518386960029602</v>
      </c>
      <c r="OK100" s="387" t="n">
        <v>0.512809753417969</v>
      </c>
      <c r="OL100" s="387" t="n">
        <v>0.507018446922302</v>
      </c>
      <c r="OM100" s="387" t="n">
        <v>0.501857161521912</v>
      </c>
      <c r="ON100" s="387" t="n">
        <v>0.496584832668304</v>
      </c>
      <c r="OO100" s="387" t="n">
        <v>0.491465389728546</v>
      </c>
      <c r="OP100" s="387" t="n">
        <v>0.486982822418213</v>
      </c>
      <c r="OQ100" s="387" t="n">
        <v>0.483092308044434</v>
      </c>
      <c r="OT100" s="387" t="n">
        <v>0.640309982299805</v>
      </c>
      <c r="OU100" s="387" t="n">
        <v>0.648219985961914</v>
      </c>
      <c r="OV100" s="387" t="n">
        <v>0.655270004272461</v>
      </c>
      <c r="OW100" s="387" t="n">
        <v>0.669909973144531</v>
      </c>
      <c r="OX100" s="387" t="n">
        <v>0.669049987792969</v>
      </c>
      <c r="OY100" s="387" t="n">
        <v>0.672040023803711</v>
      </c>
      <c r="OZ100" s="387" t="n">
        <v>0.670309982299805</v>
      </c>
      <c r="PA100" s="387" t="n">
        <v>0.669560012817383</v>
      </c>
      <c r="PB100" s="387" t="n">
        <v>0.675080032348633</v>
      </c>
      <c r="PC100" s="387" t="n">
        <v>0.677799987792969</v>
      </c>
      <c r="PD100" s="387" t="n">
        <v>0.674100036621094</v>
      </c>
      <c r="PE100" s="387" t="n">
        <v>0.676890029907227</v>
      </c>
      <c r="PF100" s="387" t="n">
        <v>0.677590026855469</v>
      </c>
      <c r="PG100" s="387" t="n">
        <v>0.676210021972656</v>
      </c>
      <c r="PH100" s="387" t="n">
        <v>0.680179977416992</v>
      </c>
      <c r="PI100" s="387" t="n">
        <v>0.683160018920898</v>
      </c>
      <c r="PJ100" s="387" t="n">
        <v>0.68338996887207</v>
      </c>
      <c r="PK100" s="387" t="n">
        <v>0.683889999389648</v>
      </c>
      <c r="PL100" s="387" t="n">
        <v>0.68234001159668</v>
      </c>
      <c r="PQ100" s="387" t="n">
        <v>-0.00226900074630976</v>
      </c>
      <c r="PZ100" s="387" t="n">
        <v>0.344</v>
      </c>
      <c r="QA100" s="387" t="n">
        <v>2017</v>
      </c>
      <c r="QB100" s="0" t="s">
        <v>248</v>
      </c>
      <c r="QD100" s="387" t="n">
        <v>0.009</v>
      </c>
      <c r="QE100" s="387" t="n">
        <v>2017</v>
      </c>
      <c r="QF100" s="0" t="s">
        <v>248</v>
      </c>
      <c r="QH100" s="387" t="n">
        <v>0.016</v>
      </c>
      <c r="QI100" s="387" t="n">
        <v>2017</v>
      </c>
      <c r="QJ100" s="0" t="s">
        <v>248</v>
      </c>
      <c r="QL100" s="387" t="n">
        <v>0.047</v>
      </c>
      <c r="QM100" s="387" t="n">
        <v>2017</v>
      </c>
      <c r="QN100" s="0" t="s">
        <v>248</v>
      </c>
      <c r="QP100" s="387" t="n">
        <v>0.179</v>
      </c>
      <c r="QQ100" s="387" t="n">
        <v>2018</v>
      </c>
      <c r="QR100" s="0" t="s">
        <v>248</v>
      </c>
      <c r="QT100" s="0" t="s">
        <v>104</v>
      </c>
      <c r="QU100" s="387" t="n">
        <v>0.173126891255379</v>
      </c>
      <c r="QV100" s="387" t="n">
        <v>0.15851691365242</v>
      </c>
      <c r="QW100" s="387" t="n">
        <v>0.128446206450462</v>
      </c>
      <c r="QX100" s="387" t="n">
        <v>0.118916191160679</v>
      </c>
      <c r="QY100" s="387" t="n">
        <v>0.117954194545746</v>
      </c>
      <c r="RB100" s="387" t="n">
        <v>0.182999059557915</v>
      </c>
      <c r="RC100" s="387" t="n">
        <v>0.162198558449745</v>
      </c>
      <c r="RD100" s="387" t="n">
        <v>0.128165945410728</v>
      </c>
      <c r="RE100" s="387" t="n">
        <v>0.118018321692944</v>
      </c>
      <c r="RF100" s="387" t="n">
        <v>0.114188775420189</v>
      </c>
      <c r="RG100" s="0" t="s">
        <v>248</v>
      </c>
      <c r="RJ100" s="387" t="n">
        <v>0.00305532361380756</v>
      </c>
      <c r="RK100" s="387" t="n">
        <v>-0.0108005749061704</v>
      </c>
      <c r="RL100" s="387" t="n">
        <v>-0.0207864157855511</v>
      </c>
      <c r="RM100" s="387" t="n">
        <v>0.00912830512970686</v>
      </c>
      <c r="RN100" s="387" t="n">
        <v>0.0178398191928864</v>
      </c>
      <c r="RO100" s="0" t="s">
        <v>104</v>
      </c>
      <c r="RR100" s="387" t="n">
        <v>0.00308986846357584</v>
      </c>
      <c r="RS100" s="387" t="n">
        <v>-0.0107543580234051</v>
      </c>
      <c r="RT100" s="387" t="n">
        <v>-0.0207169596105814</v>
      </c>
      <c r="RU100" s="387" t="n">
        <v>0.00926687847822905</v>
      </c>
      <c r="RV100" s="387" t="n">
        <v>0.0185358449816704</v>
      </c>
      <c r="RW100" s="0" t="s">
        <v>248</v>
      </c>
      <c r="SA100" s="387" t="n">
        <v>0.00346913491375744</v>
      </c>
      <c r="SB100" s="387" t="n">
        <v>-0.00906112510710955</v>
      </c>
      <c r="SC100" s="387" t="n">
        <v>-0.0168004259467125</v>
      </c>
      <c r="SD100" s="387" t="n">
        <v>0.0131981670856476</v>
      </c>
      <c r="SE100" s="387" t="n">
        <v>0.0233270842581987</v>
      </c>
      <c r="SF100" s="0" t="s">
        <v>104</v>
      </c>
      <c r="SJ100" s="387" t="n">
        <v>0.00330113596282899</v>
      </c>
      <c r="SK100" s="387" t="n">
        <v>-0.00928496848791838</v>
      </c>
      <c r="SL100" s="387" t="n">
        <v>-0.0171360541135073</v>
      </c>
      <c r="SM100" s="387" t="n">
        <v>0.0125265764072537</v>
      </c>
      <c r="SN100" s="387" t="n">
        <v>0.0200799591839314</v>
      </c>
      <c r="SO100" s="0" t="s">
        <v>248</v>
      </c>
      <c r="SQ100" s="387" t="n">
        <v>19750</v>
      </c>
      <c r="SR100" s="0" t="s">
        <v>248</v>
      </c>
      <c r="ST100" s="387" t="n">
        <v>19364.365234375</v>
      </c>
      <c r="SU100" s="0" t="s">
        <v>104</v>
      </c>
      <c r="SW100" s="387" t="n">
        <v>24024.2340007051</v>
      </c>
      <c r="SX100" s="0" t="s">
        <v>248</v>
      </c>
      <c r="TA100" s="387" t="n">
        <v>0.109831102192402</v>
      </c>
      <c r="TB100" s="387" t="n">
        <v>0.0959215313196182</v>
      </c>
      <c r="TC100" s="387" t="n">
        <v>0.09218530356884</v>
      </c>
      <c r="TD100" s="387" t="n">
        <v>0.0984977781772614</v>
      </c>
      <c r="TE100" s="387" t="n">
        <v>0.0880472809076309</v>
      </c>
      <c r="TF100" s="0" t="s">
        <v>104</v>
      </c>
      <c r="TJ100" s="387" t="n">
        <v>0.120551601052284</v>
      </c>
      <c r="TK100" s="387" t="n">
        <v>0.100696124136448</v>
      </c>
      <c r="TL100" s="387" t="n">
        <v>0.0934474170207977</v>
      </c>
      <c r="TM100" s="387" t="n">
        <v>0.100976549088955</v>
      </c>
      <c r="TN100" s="387" t="n">
        <v>0.100237846374512</v>
      </c>
      <c r="TO100" s="0" t="s">
        <v>248</v>
      </c>
      <c r="TP100" s="386"/>
      <c r="TQ100" s="386"/>
    </row>
    <row r="101" customFormat="false" ht="15.75" hidden="false" customHeight="false" outlineLevel="0" collapsed="false">
      <c r="A101" s="0" t="s">
        <v>900</v>
      </c>
      <c r="B101" s="18" t="s">
        <v>1047</v>
      </c>
      <c r="C101" s="0" t="s">
        <v>1048</v>
      </c>
      <c r="D101" s="387" t="n">
        <v>0.0397863872349262</v>
      </c>
      <c r="E101" s="0" t="s">
        <v>884</v>
      </c>
      <c r="F101" s="387" t="n">
        <v>0.0446503646671772</v>
      </c>
      <c r="G101" s="0" t="s">
        <v>884</v>
      </c>
      <c r="H101" s="387" t="n">
        <v>0.044149175286293</v>
      </c>
      <c r="I101" s="0" t="s">
        <v>884</v>
      </c>
      <c r="J101" s="0" t="s">
        <v>884</v>
      </c>
      <c r="K101" s="387" t="n">
        <v>0.554487764835358</v>
      </c>
      <c r="L101" s="387"/>
      <c r="M101" s="0" t="s">
        <v>885</v>
      </c>
      <c r="N101" s="387"/>
      <c r="O101" s="0" t="s">
        <v>885</v>
      </c>
      <c r="P101" s="387"/>
      <c r="Q101" s="0" t="s">
        <v>885</v>
      </c>
      <c r="R101" s="387"/>
      <c r="S101" s="0" t="s">
        <v>885</v>
      </c>
      <c r="U101" s="0" t="s">
        <v>884</v>
      </c>
      <c r="V101" s="387" t="n">
        <v>0.552265286445618</v>
      </c>
      <c r="W101" s="387"/>
      <c r="X101" s="0" t="s">
        <v>885</v>
      </c>
      <c r="Y101" s="387"/>
      <c r="Z101" s="0" t="s">
        <v>885</v>
      </c>
      <c r="AA101" s="387"/>
      <c r="AB101" s="0" t="s">
        <v>885</v>
      </c>
      <c r="AC101" s="387"/>
      <c r="AD101" s="0" t="s">
        <v>885</v>
      </c>
      <c r="AF101" s="0" t="s">
        <v>884</v>
      </c>
      <c r="AG101" s="387" t="n">
        <v>0.550330102443695</v>
      </c>
      <c r="AH101" s="387"/>
      <c r="AI101" s="0" t="s">
        <v>885</v>
      </c>
      <c r="AJ101" s="387"/>
      <c r="AK101" s="0" t="s">
        <v>885</v>
      </c>
      <c r="AL101" s="387"/>
      <c r="AM101" s="0" t="s">
        <v>885</v>
      </c>
      <c r="AN101" s="387"/>
      <c r="AO101" s="0" t="s">
        <v>885</v>
      </c>
      <c r="AP101" s="0"/>
      <c r="AQ101" s="0" t="s">
        <v>884</v>
      </c>
      <c r="AR101" s="387" t="n">
        <v>3.05433869361877</v>
      </c>
      <c r="AS101" s="0" t="s">
        <v>884</v>
      </c>
      <c r="AT101" s="387" t="n">
        <v>4.06047630310059</v>
      </c>
      <c r="AU101" s="0" t="s">
        <v>884</v>
      </c>
      <c r="AV101" s="387" t="n">
        <v>4.41995906829834</v>
      </c>
      <c r="AW101" s="0"/>
      <c r="AX101" s="387" t="n">
        <v>2.97744178771973</v>
      </c>
      <c r="AY101" s="0" t="s">
        <v>884</v>
      </c>
      <c r="AZ101" s="0"/>
      <c r="BA101" s="0" t="s">
        <v>884</v>
      </c>
      <c r="BB101" s="387" t="n">
        <v>0.00546333892270923</v>
      </c>
      <c r="BC101" s="387" t="n">
        <v>0.00487412232905626</v>
      </c>
      <c r="BD101" s="387" t="n">
        <v>0.00473871733993292</v>
      </c>
      <c r="BE101" s="387" t="n">
        <v>0.00403207121416926</v>
      </c>
      <c r="BF101" s="387" t="n">
        <v>0.00403205817565322</v>
      </c>
      <c r="BH101" s="0" t="s">
        <v>884</v>
      </c>
      <c r="BI101" s="387" t="n">
        <v>0.00661692675203085</v>
      </c>
      <c r="BJ101" s="387" t="n">
        <v>0.00601945864036679</v>
      </c>
      <c r="BK101" s="387" t="n">
        <v>0.00578104332089424</v>
      </c>
      <c r="BL101" s="387" t="n">
        <v>0.00569337932392955</v>
      </c>
      <c r="BM101" s="387" t="n">
        <v>0.0057845008559525</v>
      </c>
      <c r="BO101" s="0" t="s">
        <v>884</v>
      </c>
      <c r="BP101" s="387" t="n">
        <v>0.00602822098881006</v>
      </c>
      <c r="BQ101" s="387" t="n">
        <v>0.00574385747313499</v>
      </c>
      <c r="BR101" s="387" t="n">
        <v>0.00573226762935519</v>
      </c>
      <c r="BS101" s="387" t="n">
        <v>0.00582337379455566</v>
      </c>
      <c r="BT101" s="387" t="n">
        <v>0.0055761244148016</v>
      </c>
      <c r="BV101" s="387"/>
      <c r="BW101" s="387"/>
      <c r="BX101" s="387"/>
      <c r="BY101" s="387"/>
      <c r="BZ101" s="387"/>
      <c r="CA101" s="0" t="s">
        <v>886</v>
      </c>
      <c r="CC101" s="387"/>
      <c r="CD101" s="387"/>
      <c r="CE101" s="387"/>
      <c r="CF101" s="387"/>
      <c r="CG101" s="387"/>
      <c r="CH101" s="0" t="s">
        <v>886</v>
      </c>
      <c r="CK101" s="387"/>
      <c r="CL101" s="0" t="s">
        <v>886</v>
      </c>
      <c r="CO101" s="0" t="s">
        <v>884</v>
      </c>
      <c r="CP101" s="387" t="n">
        <v>0.00266850809566677</v>
      </c>
      <c r="CQ101" s="387" t="n">
        <v>0.00324820238165557</v>
      </c>
      <c r="CR101" s="387" t="n">
        <v>-2.62276735156775E-005</v>
      </c>
      <c r="CS101" s="387" t="n">
        <v>-0.00549570564180613</v>
      </c>
      <c r="CT101" s="387" t="n">
        <v>0.0107991974800825</v>
      </c>
      <c r="CV101" s="0" t="s">
        <v>884</v>
      </c>
      <c r="CW101" s="387" t="n">
        <v>0.0037750001065433</v>
      </c>
      <c r="CX101" s="387" t="n">
        <v>0.00313333328813314</v>
      </c>
      <c r="CY101" s="387" t="n">
        <v>-5.00001187901944E-005</v>
      </c>
      <c r="CZ101" s="387" t="n">
        <v>0.00189999991562217</v>
      </c>
      <c r="DA101" s="387" t="n">
        <v>0.0020000000949949</v>
      </c>
      <c r="DC101" s="0" t="s">
        <v>884</v>
      </c>
      <c r="DD101" s="387" t="n">
        <v>0.00354777090251446</v>
      </c>
      <c r="DE101" s="387" t="n">
        <v>0.00289799948222935</v>
      </c>
      <c r="DF101" s="387" t="n">
        <v>-0.00122297729831189</v>
      </c>
      <c r="DG101" s="387" t="n">
        <v>0.00519620673730969</v>
      </c>
      <c r="DH101" s="387" t="n">
        <v>0.00750134838744998</v>
      </c>
      <c r="DL101" s="387"/>
      <c r="DM101" s="0" t="s">
        <v>886</v>
      </c>
      <c r="DP101" s="387"/>
      <c r="DQ101" s="0" t="s">
        <v>886</v>
      </c>
      <c r="DT101" s="387"/>
      <c r="DU101" s="0" t="s">
        <v>886</v>
      </c>
      <c r="DW101" s="387"/>
      <c r="DX101" s="387"/>
      <c r="DY101" s="387"/>
      <c r="DZ101" s="387"/>
      <c r="EA101" s="387"/>
      <c r="EB101" s="0" t="s">
        <v>886</v>
      </c>
      <c r="ED101" s="387"/>
      <c r="EE101" s="387"/>
      <c r="EF101" s="387"/>
      <c r="EG101" s="387"/>
      <c r="EH101" s="387"/>
      <c r="EI101" s="0" t="s">
        <v>886</v>
      </c>
      <c r="EK101" s="387"/>
      <c r="EL101" s="0" t="s">
        <v>886</v>
      </c>
      <c r="EO101" s="387"/>
      <c r="EP101" s="387"/>
      <c r="EQ101" s="387"/>
      <c r="ER101" s="387"/>
      <c r="ES101" s="387"/>
      <c r="ET101" s="0" t="s">
        <v>886</v>
      </c>
      <c r="FE101" s="387" t="n">
        <v>56200</v>
      </c>
      <c r="FF101" s="387" t="n">
        <v>56350</v>
      </c>
      <c r="FG101" s="387" t="n">
        <v>56609</v>
      </c>
      <c r="FH101" s="387" t="n">
        <v>56765</v>
      </c>
      <c r="FI101" s="387" t="n">
        <v>56911</v>
      </c>
      <c r="FJ101" s="387" t="n">
        <v>56935</v>
      </c>
      <c r="FK101" s="387" t="n">
        <v>56774</v>
      </c>
      <c r="FL101" s="387" t="n">
        <v>56555</v>
      </c>
      <c r="FM101" s="387" t="n">
        <v>56328</v>
      </c>
      <c r="FN101" s="387" t="n">
        <v>56323</v>
      </c>
      <c r="FO101" s="387" t="n">
        <v>56905</v>
      </c>
      <c r="FP101" s="387" t="n">
        <v>56890</v>
      </c>
      <c r="FQ101" s="387" t="n">
        <v>56810</v>
      </c>
      <c r="FR101" s="387" t="n">
        <v>56483</v>
      </c>
      <c r="FS101" s="387" t="n">
        <v>56295</v>
      </c>
      <c r="FT101" s="387" t="n">
        <v>56114</v>
      </c>
      <c r="FU101" s="387" t="n">
        <v>56186</v>
      </c>
      <c r="FV101" s="387" t="n">
        <v>56172</v>
      </c>
      <c r="FW101" s="387" t="n">
        <v>56023</v>
      </c>
      <c r="FX101" s="387" t="n">
        <v>56225</v>
      </c>
      <c r="FY101" s="387"/>
      <c r="FZ101" s="387"/>
      <c r="GA101" s="387"/>
      <c r="GB101" s="387"/>
      <c r="GC101" s="387"/>
      <c r="GD101" s="387"/>
      <c r="GE101" s="387"/>
      <c r="GF101" s="387"/>
      <c r="GG101" s="387"/>
      <c r="GH101" s="387"/>
      <c r="GI101" s="387"/>
      <c r="GJ101" s="387"/>
      <c r="GK101" s="387"/>
      <c r="GL101" s="387"/>
      <c r="GM101" s="387"/>
      <c r="GN101" s="387"/>
      <c r="GO101" s="387"/>
      <c r="GP101" s="387"/>
      <c r="GQ101" s="387"/>
      <c r="GR101" s="387"/>
      <c r="GS101" s="387"/>
      <c r="GT101" s="387"/>
      <c r="GU101" s="387"/>
      <c r="GV101" s="387"/>
      <c r="GW101" s="387"/>
      <c r="GX101" s="387"/>
      <c r="GY101" s="387"/>
      <c r="GZ101" s="387"/>
      <c r="HA101" s="387"/>
      <c r="HB101" s="387"/>
      <c r="HC101" s="387"/>
      <c r="HG101" s="387" t="n">
        <v>0.00128227972891182</v>
      </c>
      <c r="HH101" s="387" t="n">
        <v>-0.000249203440034762</v>
      </c>
      <c r="HI101" s="387" t="n">
        <v>-0.00265609147027135</v>
      </c>
      <c r="HJ101" s="387" t="n">
        <v>0.00359917711466551</v>
      </c>
      <c r="HK101" s="387"/>
      <c r="HL101" s="387"/>
      <c r="HM101" s="387"/>
      <c r="HN101" s="387"/>
      <c r="HO101" s="387"/>
      <c r="HP101" s="387"/>
      <c r="HQ101" s="387"/>
      <c r="HR101" s="387"/>
      <c r="HS101" s="387"/>
      <c r="HT101" s="387"/>
      <c r="HU101" s="387"/>
      <c r="HV101" s="387"/>
      <c r="HW101" s="387"/>
      <c r="HX101" s="387"/>
      <c r="HY101" s="387"/>
      <c r="HZ101" s="387"/>
      <c r="IA101" s="387"/>
      <c r="IB101" s="387"/>
      <c r="IC101" s="387"/>
      <c r="ID101" s="387"/>
      <c r="IE101" s="387"/>
      <c r="IF101" s="387"/>
      <c r="IG101" s="387"/>
      <c r="IH101" s="387"/>
      <c r="II101" s="387"/>
      <c r="IJ101" s="387"/>
      <c r="IK101" s="387"/>
      <c r="IL101" s="387"/>
      <c r="IM101" s="387"/>
      <c r="IN101" s="387"/>
      <c r="IO101" s="387"/>
      <c r="IP101" s="0" t="s">
        <v>889</v>
      </c>
      <c r="IU101" s="0" t="s">
        <v>884</v>
      </c>
      <c r="IV101" s="387" t="n">
        <v>0.5</v>
      </c>
      <c r="IW101" s="387" t="n">
        <v>0.5</v>
      </c>
      <c r="IX101" s="387" t="n">
        <v>0.5</v>
      </c>
      <c r="IY101" s="387" t="n">
        <v>0.5</v>
      </c>
      <c r="IZ101" s="387" t="n">
        <v>0.5</v>
      </c>
      <c r="JA101" s="387" t="n">
        <v>0.5</v>
      </c>
      <c r="JB101" s="387" t="n">
        <v>0.5</v>
      </c>
      <c r="JC101" s="387" t="n">
        <v>0.5</v>
      </c>
      <c r="JD101" s="387" t="n">
        <v>0.5</v>
      </c>
      <c r="JE101" s="387" t="n">
        <v>0.5</v>
      </c>
      <c r="JF101" s="387" t="n">
        <v>0.5</v>
      </c>
      <c r="JG101" s="387" t="n">
        <v>0.5</v>
      </c>
      <c r="JH101" s="387" t="n">
        <v>0.5</v>
      </c>
      <c r="JI101" s="387" t="n">
        <v>0.5</v>
      </c>
      <c r="JJ101" s="387" t="n">
        <v>0.5</v>
      </c>
      <c r="JK101" s="387" t="n">
        <v>0.5</v>
      </c>
      <c r="JL101" s="387" t="n">
        <v>0.5</v>
      </c>
      <c r="JM101" s="387" t="n">
        <v>0.5</v>
      </c>
      <c r="JN101" s="387" t="n">
        <v>0.5</v>
      </c>
      <c r="JO101" s="387" t="n">
        <v>0.5</v>
      </c>
      <c r="JP101" s="387" t="n">
        <v>0.5</v>
      </c>
      <c r="JQ101" s="387" t="n">
        <v>0.5</v>
      </c>
      <c r="JR101" s="387" t="n">
        <v>0.5</v>
      </c>
      <c r="JS101" s="387" t="n">
        <v>0.5</v>
      </c>
      <c r="JT101" s="387" t="n">
        <v>0.5</v>
      </c>
      <c r="JU101" s="387" t="n">
        <v>0.5</v>
      </c>
      <c r="JV101" s="387" t="n">
        <v>0.5</v>
      </c>
      <c r="JW101" s="387" t="n">
        <v>0.5</v>
      </c>
      <c r="JX101" s="387" t="n">
        <v>0.5</v>
      </c>
      <c r="JY101" s="387" t="n">
        <v>0.5</v>
      </c>
      <c r="JZ101" s="387" t="n">
        <v>0.5</v>
      </c>
      <c r="KA101" s="387" t="n">
        <v>0.5</v>
      </c>
      <c r="KB101" s="387" t="n">
        <v>0.5</v>
      </c>
      <c r="KC101" s="387" t="n">
        <v>0.5</v>
      </c>
      <c r="KD101" s="387" t="n">
        <v>0.5</v>
      </c>
      <c r="KE101" s="387" t="n">
        <v>0.5</v>
      </c>
      <c r="KH101" s="0" t="s">
        <v>886</v>
      </c>
      <c r="KI101" s="387"/>
      <c r="KJ101" s="387"/>
      <c r="KK101" s="387"/>
      <c r="KL101" s="387"/>
      <c r="KM101" s="387"/>
      <c r="KN101" s="387"/>
      <c r="KO101" s="387"/>
      <c r="KP101" s="387"/>
      <c r="KQ101" s="387"/>
      <c r="KR101" s="387"/>
      <c r="KS101" s="387"/>
      <c r="KT101" s="387"/>
      <c r="KU101" s="387"/>
      <c r="KV101" s="387"/>
      <c r="KW101" s="387"/>
      <c r="KX101" s="387"/>
      <c r="KY101" s="387"/>
      <c r="KZ101" s="387"/>
      <c r="LA101" s="387"/>
      <c r="LB101" s="387"/>
      <c r="LC101" s="387"/>
      <c r="LD101" s="387"/>
      <c r="LE101" s="387"/>
      <c r="LF101" s="387"/>
      <c r="LG101" s="387"/>
      <c r="LH101" s="387"/>
      <c r="LI101" s="387"/>
      <c r="LJ101" s="387"/>
      <c r="LK101" s="387"/>
      <c r="LL101" s="387"/>
      <c r="LM101" s="387"/>
      <c r="LN101" s="387"/>
      <c r="LO101" s="387"/>
      <c r="LP101" s="387"/>
      <c r="LQ101" s="387"/>
      <c r="LR101" s="387"/>
      <c r="LT101" s="0" t="s">
        <v>886</v>
      </c>
      <c r="LU101" s="387"/>
      <c r="LV101" s="387"/>
      <c r="LW101" s="387"/>
      <c r="LX101" s="387"/>
      <c r="LY101" s="387"/>
      <c r="LZ101" s="387"/>
      <c r="MA101" s="387"/>
      <c r="MB101" s="387"/>
      <c r="MC101" s="387"/>
      <c r="MD101" s="387"/>
      <c r="ME101" s="387"/>
      <c r="MF101" s="387"/>
      <c r="MG101" s="387"/>
      <c r="MH101" s="387"/>
      <c r="MI101" s="387"/>
      <c r="MJ101" s="387"/>
      <c r="MK101" s="387"/>
      <c r="ML101" s="387"/>
      <c r="MM101" s="387"/>
      <c r="MN101" s="387"/>
      <c r="MO101" s="387"/>
      <c r="MP101" s="387"/>
      <c r="MQ101" s="387"/>
      <c r="MR101" s="387"/>
      <c r="MS101" s="387"/>
      <c r="MT101" s="387"/>
      <c r="MU101" s="387"/>
      <c r="MV101" s="387"/>
      <c r="MW101" s="387"/>
      <c r="MX101" s="387"/>
      <c r="MY101" s="387"/>
      <c r="MZ101" s="387"/>
      <c r="NA101" s="387"/>
      <c r="NB101" s="387"/>
      <c r="NC101" s="387"/>
      <c r="ND101" s="387"/>
      <c r="NG101" s="0" t="s">
        <v>886</v>
      </c>
      <c r="NH101" s="387"/>
      <c r="NI101" s="387"/>
      <c r="NJ101" s="387"/>
      <c r="NK101" s="387"/>
      <c r="NL101" s="387"/>
      <c r="NM101" s="387"/>
      <c r="NN101" s="387"/>
      <c r="NO101" s="387"/>
      <c r="NP101" s="387"/>
      <c r="NQ101" s="387"/>
      <c r="NR101" s="387"/>
      <c r="NS101" s="387"/>
      <c r="NT101" s="387"/>
      <c r="NU101" s="387"/>
      <c r="NV101" s="387"/>
      <c r="NW101" s="387"/>
      <c r="NX101" s="387"/>
      <c r="NY101" s="387"/>
      <c r="NZ101" s="387"/>
      <c r="OA101" s="387"/>
      <c r="OB101" s="387"/>
      <c r="OC101" s="387"/>
      <c r="OD101" s="387"/>
      <c r="OE101" s="387"/>
      <c r="OF101" s="387"/>
      <c r="OG101" s="387"/>
      <c r="OH101" s="387"/>
      <c r="OI101" s="387"/>
      <c r="OJ101" s="387"/>
      <c r="OK101" s="387"/>
      <c r="OL101" s="387"/>
      <c r="OM101" s="387"/>
      <c r="ON101" s="387"/>
      <c r="OO101" s="387"/>
      <c r="OP101" s="387"/>
      <c r="OQ101" s="387"/>
      <c r="OT101" s="387"/>
      <c r="OU101" s="387"/>
      <c r="OV101" s="387"/>
      <c r="OW101" s="387"/>
      <c r="OX101" s="387"/>
      <c r="OY101" s="387"/>
      <c r="OZ101" s="387"/>
      <c r="PA101" s="387"/>
      <c r="PB101" s="387"/>
      <c r="PC101" s="387"/>
      <c r="PD101" s="387"/>
      <c r="PE101" s="387"/>
      <c r="PF101" s="387"/>
      <c r="PG101" s="387"/>
      <c r="PH101" s="387"/>
      <c r="PI101" s="387"/>
      <c r="PJ101" s="387"/>
      <c r="PK101" s="387"/>
      <c r="PL101" s="387"/>
      <c r="PQ101" s="387"/>
      <c r="PZ101" s="387"/>
      <c r="QA101" s="387"/>
      <c r="QB101" s="0" t="s">
        <v>886</v>
      </c>
      <c r="QD101" s="387"/>
      <c r="QE101" s="387"/>
      <c r="QF101" s="0" t="s">
        <v>886</v>
      </c>
      <c r="QH101" s="387"/>
      <c r="QI101" s="387"/>
      <c r="QJ101" s="0" t="s">
        <v>886</v>
      </c>
      <c r="QL101" s="387"/>
      <c r="QM101" s="387"/>
      <c r="QN101" s="0" t="s">
        <v>886</v>
      </c>
      <c r="QP101" s="387"/>
      <c r="QQ101" s="387"/>
      <c r="QR101" s="0" t="s">
        <v>886</v>
      </c>
      <c r="QT101" s="0" t="s">
        <v>884</v>
      </c>
      <c r="QU101" s="387" t="n">
        <v>0.225577771663666</v>
      </c>
      <c r="QV101" s="387" t="n">
        <v>0.226873621344566</v>
      </c>
      <c r="QW101" s="387" t="n">
        <v>0.225593701004982</v>
      </c>
      <c r="QX101" s="387" t="n">
        <v>0.221587538719177</v>
      </c>
      <c r="QY101" s="387" t="n">
        <v>0.231162548065186</v>
      </c>
      <c r="RB101" s="387" t="n">
        <v>0.305146396160126</v>
      </c>
      <c r="RC101" s="387" t="n">
        <v>0.323257982730866</v>
      </c>
      <c r="RD101" s="387" t="n">
        <v>0.335838735103607</v>
      </c>
      <c r="RE101" s="387" t="n">
        <v>0.238819107413292</v>
      </c>
      <c r="RF101" s="387" t="n">
        <v>0.216664850711823</v>
      </c>
      <c r="RG101" s="0" t="s">
        <v>884</v>
      </c>
      <c r="RJ101" s="387"/>
      <c r="RK101" s="387"/>
      <c r="RL101" s="387"/>
      <c r="RM101" s="387"/>
      <c r="RN101" s="387"/>
      <c r="RO101" s="0" t="s">
        <v>886</v>
      </c>
      <c r="RR101" s="387" t="n">
        <v>0.0258877314627171</v>
      </c>
      <c r="RS101" s="387" t="n">
        <v>0.0221625342965126</v>
      </c>
      <c r="RT101" s="387" t="n">
        <v>0.0128696374595165</v>
      </c>
      <c r="RU101" s="387" t="n">
        <v>0.0141214663162828</v>
      </c>
      <c r="RV101" s="387"/>
      <c r="RW101" s="0" t="s">
        <v>248</v>
      </c>
      <c r="SA101" s="387"/>
      <c r="SB101" s="387"/>
      <c r="SC101" s="387"/>
      <c r="SD101" s="387"/>
      <c r="SE101" s="387"/>
      <c r="SF101" s="0" t="s">
        <v>886</v>
      </c>
      <c r="SJ101" s="387" t="n">
        <v>0.0259600188583136</v>
      </c>
      <c r="SK101" s="387" t="n">
        <v>0.0232858415693045</v>
      </c>
      <c r="SL101" s="387" t="n">
        <v>0.0134630436077714</v>
      </c>
      <c r="SM101" s="387" t="n">
        <v>0.0153323169797659</v>
      </c>
      <c r="SN101" s="387"/>
      <c r="SO101" s="0" t="s">
        <v>248</v>
      </c>
      <c r="SQ101" s="387"/>
      <c r="SR101" s="0" t="s">
        <v>886</v>
      </c>
      <c r="ST101" s="387"/>
      <c r="SU101" s="0" t="s">
        <v>886</v>
      </c>
      <c r="SW101" s="387"/>
      <c r="SX101" s="0" t="s">
        <v>886</v>
      </c>
      <c r="TA101" s="387"/>
      <c r="TB101" s="387"/>
      <c r="TC101" s="387"/>
      <c r="TD101" s="387"/>
      <c r="TE101" s="387"/>
      <c r="TF101" s="0" t="s">
        <v>886</v>
      </c>
      <c r="TJ101" s="387"/>
      <c r="TK101" s="387"/>
      <c r="TL101" s="387"/>
      <c r="TM101" s="387"/>
      <c r="TN101" s="387" t="n">
        <v>0.248736917972565</v>
      </c>
      <c r="TO101" s="0" t="s">
        <v>884</v>
      </c>
      <c r="TP101" s="386"/>
      <c r="TQ101" s="386"/>
    </row>
    <row r="102" customFormat="false" ht="15.75" hidden="false" customHeight="false" outlineLevel="0" collapsed="false">
      <c r="A102" s="0" t="s">
        <v>890</v>
      </c>
      <c r="B102" s="18" t="s">
        <v>1049</v>
      </c>
      <c r="C102" s="0" t="s">
        <v>1050</v>
      </c>
      <c r="D102" s="387" t="n">
        <v>0.0665903761982918</v>
      </c>
      <c r="E102" s="0" t="s">
        <v>102</v>
      </c>
      <c r="F102" s="387" t="n">
        <v>0.0391560979187489</v>
      </c>
      <c r="G102" s="0" t="s">
        <v>316</v>
      </c>
      <c r="H102" s="387" t="n">
        <v>0.0356225110590458</v>
      </c>
      <c r="I102" s="0" t="s">
        <v>317</v>
      </c>
      <c r="J102" s="0" t="s">
        <v>884</v>
      </c>
      <c r="K102" s="387" t="n">
        <v>0.457840174436569</v>
      </c>
      <c r="L102" s="387"/>
      <c r="M102" s="0" t="s">
        <v>885</v>
      </c>
      <c r="N102" s="387"/>
      <c r="O102" s="0" t="s">
        <v>885</v>
      </c>
      <c r="P102" s="387"/>
      <c r="Q102" s="0" t="s">
        <v>885</v>
      </c>
      <c r="R102" s="387"/>
      <c r="S102" s="0" t="s">
        <v>885</v>
      </c>
      <c r="U102" s="0" t="s">
        <v>884</v>
      </c>
      <c r="V102" s="387" t="n">
        <v>0.488626480102539</v>
      </c>
      <c r="W102" s="387"/>
      <c r="X102" s="0" t="s">
        <v>885</v>
      </c>
      <c r="Y102" s="387"/>
      <c r="Z102" s="0" t="s">
        <v>885</v>
      </c>
      <c r="AA102" s="387"/>
      <c r="AB102" s="0" t="s">
        <v>885</v>
      </c>
      <c r="AC102" s="387"/>
      <c r="AD102" s="0" t="s">
        <v>885</v>
      </c>
      <c r="AF102" s="0" t="s">
        <v>884</v>
      </c>
      <c r="AG102" s="387" t="n">
        <v>0.488626480102539</v>
      </c>
      <c r="AH102" s="387"/>
      <c r="AI102" s="0" t="s">
        <v>885</v>
      </c>
      <c r="AJ102" s="387"/>
      <c r="AK102" s="0" t="s">
        <v>885</v>
      </c>
      <c r="AL102" s="387"/>
      <c r="AM102" s="0" t="s">
        <v>885</v>
      </c>
      <c r="AN102" s="387"/>
      <c r="AO102" s="0" t="s">
        <v>885</v>
      </c>
      <c r="AP102" s="0"/>
      <c r="AQ102" s="0" t="s">
        <v>102</v>
      </c>
      <c r="AR102" s="387" t="n">
        <v>2.14171671867371</v>
      </c>
      <c r="AS102" s="0" t="s">
        <v>318</v>
      </c>
      <c r="AT102" s="387" t="n">
        <v>4.98278474807739</v>
      </c>
      <c r="AU102" s="0" t="s">
        <v>317</v>
      </c>
      <c r="AV102" s="387" t="n">
        <v>4.59946489334106</v>
      </c>
      <c r="AW102" s="0"/>
      <c r="AX102" s="387" t="n">
        <v>2.87329149246216</v>
      </c>
      <c r="AY102" s="0" t="s">
        <v>884</v>
      </c>
      <c r="AZ102" s="0"/>
      <c r="BA102" s="0" t="s">
        <v>884</v>
      </c>
      <c r="BB102" s="387" t="n">
        <v>0.00820934306830168</v>
      </c>
      <c r="BC102" s="387" t="n">
        <v>0.00736863957718015</v>
      </c>
      <c r="BD102" s="387" t="n">
        <v>0.00759958103299141</v>
      </c>
      <c r="BE102" s="387" t="n">
        <v>0.00781907513737679</v>
      </c>
      <c r="BF102" s="387" t="n">
        <v>0.00729722762480378</v>
      </c>
      <c r="BH102" s="0" t="s">
        <v>884</v>
      </c>
      <c r="BI102" s="387" t="n">
        <v>0.0101315155625343</v>
      </c>
      <c r="BJ102" s="387" t="n">
        <v>0.00970085058361292</v>
      </c>
      <c r="BK102" s="387" t="n">
        <v>0.00868091825395823</v>
      </c>
      <c r="BL102" s="387" t="n">
        <v>0.00836597662419081</v>
      </c>
      <c r="BM102" s="387" t="n">
        <v>0.00864100828766823</v>
      </c>
      <c r="BO102" s="0" t="s">
        <v>884</v>
      </c>
      <c r="BP102" s="387" t="n">
        <v>0.0102140679955482</v>
      </c>
      <c r="BQ102" s="387" t="n">
        <v>0.00919633824378252</v>
      </c>
      <c r="BR102" s="387" t="n">
        <v>0.00839217565953732</v>
      </c>
      <c r="BS102" s="387" t="n">
        <v>0.00876153260469437</v>
      </c>
      <c r="BT102" s="387" t="n">
        <v>0.00900252163410187</v>
      </c>
      <c r="BV102" s="387"/>
      <c r="BW102" s="387"/>
      <c r="BX102" s="387"/>
      <c r="BY102" s="387"/>
      <c r="BZ102" s="387"/>
      <c r="CA102" s="0" t="s">
        <v>886</v>
      </c>
      <c r="CC102" s="387"/>
      <c r="CD102" s="387"/>
      <c r="CE102" s="387"/>
      <c r="CF102" s="387"/>
      <c r="CG102" s="387"/>
      <c r="CH102" s="0" t="s">
        <v>886</v>
      </c>
      <c r="CK102" s="387" t="n">
        <v>8.69999980926514</v>
      </c>
      <c r="CL102" s="0" t="s">
        <v>887</v>
      </c>
      <c r="CO102" s="0" t="s">
        <v>884</v>
      </c>
      <c r="CP102" s="387" t="n">
        <v>0.000575770216528326</v>
      </c>
      <c r="CQ102" s="387" t="n">
        <v>0.00184385559987277</v>
      </c>
      <c r="CR102" s="387" t="n">
        <v>0.00550819560885429</v>
      </c>
      <c r="CS102" s="387" t="n">
        <v>0.00152746983803809</v>
      </c>
      <c r="CT102" s="387" t="n">
        <v>0.0142461964860559</v>
      </c>
      <c r="CV102" s="0" t="s">
        <v>884</v>
      </c>
      <c r="CW102" s="387" t="n">
        <v>0.00209999969229102</v>
      </c>
      <c r="CX102" s="387" t="n">
        <v>0.0051333331502974</v>
      </c>
      <c r="CY102" s="387" t="n">
        <v>0.00299999979324639</v>
      </c>
      <c r="CZ102" s="387" t="n">
        <v>0.00240000011399388</v>
      </c>
      <c r="DA102" s="387" t="n">
        <v>-0.00700000021606684</v>
      </c>
      <c r="DC102" s="0" t="s">
        <v>884</v>
      </c>
      <c r="DD102" s="387" t="n">
        <v>2.6309528038837E-005</v>
      </c>
      <c r="DE102" s="387" t="n">
        <v>0.00547172874212265</v>
      </c>
      <c r="DF102" s="387" t="n">
        <v>0.0018535100389272</v>
      </c>
      <c r="DG102" s="387" t="n">
        <v>0.00536527018994093</v>
      </c>
      <c r="DH102" s="387" t="n">
        <v>0.00374665716663003</v>
      </c>
      <c r="DL102" s="387"/>
      <c r="DM102" s="0" t="s">
        <v>886</v>
      </c>
      <c r="DP102" s="387"/>
      <c r="DQ102" s="0" t="s">
        <v>886</v>
      </c>
      <c r="DT102" s="387"/>
      <c r="DU102" s="0" t="s">
        <v>886</v>
      </c>
      <c r="DW102" s="387"/>
      <c r="DX102" s="387"/>
      <c r="DY102" s="387"/>
      <c r="DZ102" s="387"/>
      <c r="EA102" s="387"/>
      <c r="EB102" s="0" t="s">
        <v>886</v>
      </c>
      <c r="ED102" s="387" t="n">
        <v>-0.212051510810852</v>
      </c>
      <c r="EE102" s="387" t="n">
        <v>-0.21949777007103</v>
      </c>
      <c r="EF102" s="387" t="n">
        <v>-0.176822781562805</v>
      </c>
      <c r="EG102" s="387" t="n">
        <v>-0.112849950790405</v>
      </c>
      <c r="EH102" s="387"/>
      <c r="EI102" s="0" t="s">
        <v>248</v>
      </c>
      <c r="EK102" s="387" t="n">
        <v>0.454497426748276</v>
      </c>
      <c r="EL102" s="0" t="s">
        <v>248</v>
      </c>
      <c r="EO102" s="387" t="n">
        <v>0.113802671432495</v>
      </c>
      <c r="EP102" s="387" t="n">
        <v>0.115400858223438</v>
      </c>
      <c r="EQ102" s="387" t="n">
        <v>0.0999081358313561</v>
      </c>
      <c r="ER102" s="387" t="n">
        <v>0.124768853187561</v>
      </c>
      <c r="ES102" s="387" t="n">
        <v>0.108247183263302</v>
      </c>
      <c r="ET102" s="0" t="s">
        <v>248</v>
      </c>
      <c r="FE102" s="387" t="n">
        <v>102833</v>
      </c>
      <c r="FF102" s="387" t="n">
        <v>103249</v>
      </c>
      <c r="FG102" s="387" t="n">
        <v>103634</v>
      </c>
      <c r="FH102" s="387" t="n">
        <v>104005</v>
      </c>
      <c r="FI102" s="387" t="n">
        <v>104347</v>
      </c>
      <c r="FJ102" s="387" t="n">
        <v>104661</v>
      </c>
      <c r="FK102" s="387" t="n">
        <v>104933</v>
      </c>
      <c r="FL102" s="387" t="n">
        <v>105190</v>
      </c>
      <c r="FM102" s="387" t="n">
        <v>105456</v>
      </c>
      <c r="FN102" s="387" t="n">
        <v>105789</v>
      </c>
      <c r="FO102" s="387" t="n">
        <v>106233</v>
      </c>
      <c r="FP102" s="387" t="n">
        <v>106796</v>
      </c>
      <c r="FQ102" s="387" t="n">
        <v>107446</v>
      </c>
      <c r="FR102" s="387" t="n">
        <v>108170</v>
      </c>
      <c r="FS102" s="387" t="n">
        <v>108902</v>
      </c>
      <c r="FT102" s="387" t="n">
        <v>109599</v>
      </c>
      <c r="FU102" s="387" t="n">
        <v>110261</v>
      </c>
      <c r="FV102" s="387" t="n">
        <v>110874</v>
      </c>
      <c r="FW102" s="387" t="n">
        <v>111454</v>
      </c>
      <c r="FX102" s="387" t="n">
        <v>112003</v>
      </c>
      <c r="FY102" s="387" t="n">
        <v>113000</v>
      </c>
      <c r="FZ102" s="387" t="n">
        <v>113000</v>
      </c>
      <c r="GA102" s="387" t="n">
        <v>113000</v>
      </c>
      <c r="GB102" s="387" t="n">
        <v>114000</v>
      </c>
      <c r="GC102" s="387" t="n">
        <v>114000</v>
      </c>
      <c r="GD102" s="387" t="n">
        <v>115000</v>
      </c>
      <c r="GE102" s="387" t="n">
        <v>115000</v>
      </c>
      <c r="GF102" s="387" t="n">
        <v>115000</v>
      </c>
      <c r="GG102" s="387" t="n">
        <v>115000</v>
      </c>
      <c r="GH102" s="387" t="n">
        <v>116000</v>
      </c>
      <c r="GI102" s="387" t="n">
        <v>116000</v>
      </c>
      <c r="GJ102" s="387" t="n">
        <v>116000</v>
      </c>
      <c r="GK102" s="387" t="n">
        <v>116000</v>
      </c>
      <c r="GL102" s="387" t="n">
        <v>116000</v>
      </c>
      <c r="GM102" s="387" t="n">
        <v>116000</v>
      </c>
      <c r="GN102" s="387" t="n">
        <v>116000</v>
      </c>
      <c r="GO102" s="387" t="n">
        <v>116000</v>
      </c>
      <c r="GP102" s="387" t="n">
        <v>116000</v>
      </c>
      <c r="GQ102" s="387" t="n">
        <v>116000</v>
      </c>
      <c r="GR102" s="387" t="n">
        <v>116000</v>
      </c>
      <c r="GS102" s="387" t="n">
        <v>116000</v>
      </c>
      <c r="GT102" s="387" t="n">
        <v>116000</v>
      </c>
      <c r="GU102" s="387" t="n">
        <v>116000</v>
      </c>
      <c r="GV102" s="387" t="n">
        <v>116000</v>
      </c>
      <c r="GW102" s="387" t="n">
        <v>116000</v>
      </c>
      <c r="GX102" s="387" t="n">
        <v>116000</v>
      </c>
      <c r="GY102" s="387" t="n">
        <v>116000</v>
      </c>
      <c r="GZ102" s="387" t="n">
        <v>116000</v>
      </c>
      <c r="HA102" s="387" t="n">
        <v>116000</v>
      </c>
      <c r="HB102" s="387" t="n">
        <v>116000</v>
      </c>
      <c r="HC102" s="387" t="n">
        <v>116000</v>
      </c>
      <c r="HG102" s="387" t="n">
        <v>0.00602203235030174</v>
      </c>
      <c r="HH102" s="387" t="n">
        <v>0.00554413860663772</v>
      </c>
      <c r="HI102" s="387" t="n">
        <v>0.00521752843633294</v>
      </c>
      <c r="HJ102" s="387" t="n">
        <v>0.00491370679810643</v>
      </c>
      <c r="HK102" s="387" t="n">
        <v>0.00886216200888157</v>
      </c>
      <c r="HL102" s="387" t="n">
        <v>0</v>
      </c>
      <c r="HM102" s="387" t="n">
        <v>0</v>
      </c>
      <c r="HN102" s="387" t="n">
        <v>0.00881063006818295</v>
      </c>
      <c r="HO102" s="387" t="n">
        <v>0</v>
      </c>
      <c r="HP102" s="387" t="n">
        <v>0.00873367954045534</v>
      </c>
      <c r="HQ102" s="387" t="n">
        <v>0</v>
      </c>
      <c r="HR102" s="387" t="n">
        <v>0</v>
      </c>
      <c r="HS102" s="387" t="n">
        <v>0</v>
      </c>
      <c r="HT102" s="387" t="n">
        <v>0.00865806266665459</v>
      </c>
      <c r="HU102" s="387" t="n">
        <v>0</v>
      </c>
      <c r="HV102" s="387" t="n">
        <v>0</v>
      </c>
      <c r="HW102" s="387" t="n">
        <v>0</v>
      </c>
      <c r="HX102" s="387" t="n">
        <v>0</v>
      </c>
      <c r="HY102" s="387" t="n">
        <v>0</v>
      </c>
      <c r="HZ102" s="387" t="n">
        <v>0</v>
      </c>
      <c r="IA102" s="387" t="n">
        <v>0</v>
      </c>
      <c r="IB102" s="387" t="n">
        <v>0</v>
      </c>
      <c r="IC102" s="387" t="n">
        <v>0</v>
      </c>
      <c r="ID102" s="387" t="n">
        <v>0</v>
      </c>
      <c r="IE102" s="387" t="n">
        <v>0</v>
      </c>
      <c r="IF102" s="387" t="n">
        <v>0</v>
      </c>
      <c r="IG102" s="387" t="n">
        <v>0</v>
      </c>
      <c r="IH102" s="387" t="n">
        <v>0</v>
      </c>
      <c r="II102" s="387" t="n">
        <v>0</v>
      </c>
      <c r="IJ102" s="387" t="n">
        <v>0</v>
      </c>
      <c r="IK102" s="387" t="n">
        <v>0</v>
      </c>
      <c r="IL102" s="387" t="n">
        <v>0</v>
      </c>
      <c r="IM102" s="387" t="n">
        <v>0</v>
      </c>
      <c r="IN102" s="387" t="n">
        <v>0</v>
      </c>
      <c r="IO102" s="387" t="n">
        <v>0</v>
      </c>
      <c r="IP102" s="0" t="s">
        <v>889</v>
      </c>
      <c r="IU102" s="0" t="s">
        <v>889</v>
      </c>
      <c r="IV102" s="387" t="n">
        <v>0.504447870952437</v>
      </c>
      <c r="IW102" s="387" t="n">
        <v>0.504230793647914</v>
      </c>
      <c r="IX102" s="387" t="n">
        <v>0.504094738171258</v>
      </c>
      <c r="IY102" s="387" t="n">
        <v>0.503925562364849</v>
      </c>
      <c r="IZ102" s="387" t="n">
        <v>0.503794575096873</v>
      </c>
      <c r="JA102" s="387" t="n">
        <v>0.503612723184529</v>
      </c>
      <c r="JB102" s="387" t="n">
        <v>0.503490687076937</v>
      </c>
      <c r="JC102" s="387" t="n">
        <v>0.503264978806278</v>
      </c>
      <c r="JD102" s="387" t="n">
        <v>0.503015723905428</v>
      </c>
      <c r="JE102" s="387" t="n">
        <v>0.502821793873426</v>
      </c>
      <c r="JF102" s="387" t="n">
        <v>0.502564907872697</v>
      </c>
      <c r="JG102" s="387" t="n">
        <v>0.50234492599779</v>
      </c>
      <c r="JH102" s="387" t="n">
        <v>0.502044395058728</v>
      </c>
      <c r="JI102" s="387" t="n">
        <v>0.501828074370571</v>
      </c>
      <c r="JJ102" s="387" t="n">
        <v>0.501552486140061</v>
      </c>
      <c r="JK102" s="387" t="n">
        <v>0.501248045879721</v>
      </c>
      <c r="JL102" s="387" t="n">
        <v>0.500922954835593</v>
      </c>
      <c r="JM102" s="387" t="n">
        <v>0.500611731458506</v>
      </c>
      <c r="JN102" s="387" t="n">
        <v>0.500296976009503</v>
      </c>
      <c r="JO102" s="387" t="n">
        <v>0.499995698961729</v>
      </c>
      <c r="JP102" s="387" t="n">
        <v>0.49968197211669</v>
      </c>
      <c r="JQ102" s="387" t="n">
        <v>0.499372766015947</v>
      </c>
      <c r="JR102" s="387" t="n">
        <v>0.499093868366129</v>
      </c>
      <c r="JS102" s="387" t="n">
        <v>0.498780655354812</v>
      </c>
      <c r="JT102" s="387" t="n">
        <v>0.498476067825714</v>
      </c>
      <c r="JU102" s="387" t="n">
        <v>0.498222779332727</v>
      </c>
      <c r="JV102" s="387" t="n">
        <v>0.49793913581095</v>
      </c>
      <c r="JW102" s="387" t="n">
        <v>0.497694031965784</v>
      </c>
      <c r="JX102" s="387" t="n">
        <v>0.497448278232181</v>
      </c>
      <c r="JY102" s="387" t="n">
        <v>0.497189224501023</v>
      </c>
      <c r="JZ102" s="387" t="n">
        <v>0.496946604279915</v>
      </c>
      <c r="KA102" s="387" t="n">
        <v>0.496767417635867</v>
      </c>
      <c r="KB102" s="387" t="n">
        <v>0.496540194921023</v>
      </c>
      <c r="KC102" s="387" t="n">
        <v>0.496363652049382</v>
      </c>
      <c r="KD102" s="387" t="n">
        <v>0.496185646280249</v>
      </c>
      <c r="KE102" s="387" t="n">
        <v>0.495963170965983</v>
      </c>
      <c r="KH102" s="0" t="s">
        <v>889</v>
      </c>
      <c r="KI102" s="387" t="n">
        <v>0.67173969745636</v>
      </c>
      <c r="KJ102" s="387" t="n">
        <v>0.671633660793304</v>
      </c>
      <c r="KK102" s="387" t="n">
        <v>0.670319437980652</v>
      </c>
      <c r="KL102" s="387" t="n">
        <v>0.668168008327484</v>
      </c>
      <c r="KM102" s="387" t="n">
        <v>0.666053593158722</v>
      </c>
      <c r="KN102" s="387" t="n">
        <v>0.663716793060303</v>
      </c>
      <c r="KO102" s="387" t="n">
        <v>0.663716793060303</v>
      </c>
      <c r="KP102" s="387" t="n">
        <v>0.663716793060303</v>
      </c>
      <c r="KQ102" s="387" t="n">
        <v>0.657894730567932</v>
      </c>
      <c r="KR102" s="387" t="n">
        <v>0.657894730567932</v>
      </c>
      <c r="KS102" s="387" t="n">
        <v>0.652173936367035</v>
      </c>
      <c r="KT102" s="387" t="n">
        <v>0.660869538784027</v>
      </c>
      <c r="KU102" s="387" t="n">
        <v>0.660869538784027</v>
      </c>
      <c r="KV102" s="387" t="n">
        <v>0.660869538784027</v>
      </c>
      <c r="KW102" s="387" t="n">
        <v>0.655172407627106</v>
      </c>
      <c r="KX102" s="387" t="n">
        <v>0.663793087005615</v>
      </c>
      <c r="KY102" s="387" t="n">
        <v>0.663793087005615</v>
      </c>
      <c r="KZ102" s="387" t="n">
        <v>0.663793087005615</v>
      </c>
      <c r="LA102" s="387" t="n">
        <v>0.672413766384125</v>
      </c>
      <c r="LB102" s="387" t="n">
        <v>0.672413766384125</v>
      </c>
      <c r="LC102" s="387" t="n">
        <v>0.672413766384125</v>
      </c>
      <c r="LD102" s="387" t="n">
        <v>0.672413766384125</v>
      </c>
      <c r="LE102" s="387" t="n">
        <v>0.672413766384125</v>
      </c>
      <c r="LF102" s="387" t="n">
        <v>0.681034505367279</v>
      </c>
      <c r="LG102" s="387" t="n">
        <v>0.681034505367279</v>
      </c>
      <c r="LH102" s="387" t="n">
        <v>0.681034505367279</v>
      </c>
      <c r="LI102" s="387" t="n">
        <v>0.681034505367279</v>
      </c>
      <c r="LJ102" s="387" t="n">
        <v>0.681034505367279</v>
      </c>
      <c r="LK102" s="387" t="n">
        <v>0.681034505367279</v>
      </c>
      <c r="LL102" s="387" t="n">
        <v>0.681034505367279</v>
      </c>
      <c r="LM102" s="387" t="n">
        <v>0.681034505367279</v>
      </c>
      <c r="LN102" s="387" t="n">
        <v>0.672413766384125</v>
      </c>
      <c r="LO102" s="387" t="n">
        <v>0.672413766384125</v>
      </c>
      <c r="LP102" s="387" t="n">
        <v>0.663793087005615</v>
      </c>
      <c r="LQ102" s="387" t="n">
        <v>0.655172407627106</v>
      </c>
      <c r="LR102" s="387" t="n">
        <v>0.655172407627106</v>
      </c>
      <c r="LT102" s="0" t="s">
        <v>889</v>
      </c>
      <c r="LU102" s="387" t="n">
        <v>0.632423639297485</v>
      </c>
      <c r="LV102" s="387" t="n">
        <v>0.630213737487793</v>
      </c>
      <c r="LW102" s="387" t="n">
        <v>0.626296520233154</v>
      </c>
      <c r="LX102" s="387" t="n">
        <v>0.621404349803925</v>
      </c>
      <c r="LY102" s="387" t="n">
        <v>0.616929888725281</v>
      </c>
      <c r="LZ102" s="387" t="n">
        <v>0.613274335861206</v>
      </c>
      <c r="MA102" s="387" t="n">
        <v>0.611504435539246</v>
      </c>
      <c r="MB102" s="387" t="n">
        <v>0.611504435539246</v>
      </c>
      <c r="MC102" s="387" t="n">
        <v>0.606140375137329</v>
      </c>
      <c r="MD102" s="387" t="n">
        <v>0.606140375137329</v>
      </c>
      <c r="ME102" s="387" t="n">
        <v>0.60173910856247</v>
      </c>
      <c r="MF102" s="387" t="n">
        <v>0.611304342746735</v>
      </c>
      <c r="MG102" s="387" t="n">
        <v>0.612173914909363</v>
      </c>
      <c r="MH102" s="387" t="n">
        <v>0.613913059234619</v>
      </c>
      <c r="MI102" s="387" t="n">
        <v>0.608620703220367</v>
      </c>
      <c r="MJ102" s="387" t="n">
        <v>0.61896550655365</v>
      </c>
      <c r="MK102" s="387" t="n">
        <v>0.61896550655365</v>
      </c>
      <c r="ML102" s="387" t="n">
        <v>0.618103444576263</v>
      </c>
      <c r="MM102" s="387" t="n">
        <v>0.625862061977387</v>
      </c>
      <c r="MN102" s="387" t="n">
        <v>0.625</v>
      </c>
      <c r="MO102" s="387" t="n">
        <v>0.625</v>
      </c>
      <c r="MP102" s="387" t="n">
        <v>0.625862061977387</v>
      </c>
      <c r="MQ102" s="387" t="n">
        <v>0.625862061977387</v>
      </c>
      <c r="MR102" s="387" t="n">
        <v>0.635344803333283</v>
      </c>
      <c r="MS102" s="387" t="n">
        <v>0.634482741355896</v>
      </c>
      <c r="MT102" s="387" t="n">
        <v>0.632758617401123</v>
      </c>
      <c r="MU102" s="387" t="n">
        <v>0.630172431468964</v>
      </c>
      <c r="MV102" s="387" t="n">
        <v>0.626724123954773</v>
      </c>
      <c r="MW102" s="387" t="n">
        <v>0.622413814067841</v>
      </c>
      <c r="MX102" s="387" t="n">
        <v>0.618103444576263</v>
      </c>
      <c r="MY102" s="387" t="n">
        <v>0.616379320621491</v>
      </c>
      <c r="MZ102" s="387" t="n">
        <v>0.606034457683563</v>
      </c>
      <c r="NA102" s="387" t="n">
        <v>0.605172395706177</v>
      </c>
      <c r="NB102" s="387" t="n">
        <v>0.596551716327667</v>
      </c>
      <c r="NC102" s="387" t="n">
        <v>0.587931036949158</v>
      </c>
      <c r="ND102" s="387" t="n">
        <v>0.587068974971771</v>
      </c>
      <c r="NG102" s="0" t="s">
        <v>889</v>
      </c>
      <c r="NH102" s="387" t="n">
        <v>0.590169608592987</v>
      </c>
      <c r="NI102" s="387" t="n">
        <v>0.593564331531525</v>
      </c>
      <c r="NJ102" s="387" t="n">
        <v>0.596073031425476</v>
      </c>
      <c r="NK102" s="387" t="n">
        <v>0.597529053688049</v>
      </c>
      <c r="NL102" s="387" t="n">
        <v>0.598037540912628</v>
      </c>
      <c r="NM102" s="387" t="n">
        <v>0.597345113754273</v>
      </c>
      <c r="NN102" s="387" t="n">
        <v>0.596460163593292</v>
      </c>
      <c r="NO102" s="387" t="n">
        <v>0.594690263271332</v>
      </c>
      <c r="NP102" s="387" t="n">
        <v>0.587719321250916</v>
      </c>
      <c r="NQ102" s="387" t="n">
        <v>0.585087716579437</v>
      </c>
      <c r="NR102" s="387" t="n">
        <v>0.578260898590088</v>
      </c>
      <c r="NS102" s="387" t="n">
        <v>0.585217416286469</v>
      </c>
      <c r="NT102" s="387" t="n">
        <v>0.58434784412384</v>
      </c>
      <c r="NU102" s="387" t="n">
        <v>0.58434784412384</v>
      </c>
      <c r="NV102" s="387" t="n">
        <v>0.578448295593262</v>
      </c>
      <c r="NW102" s="387" t="n">
        <v>0.586206912994385</v>
      </c>
      <c r="NX102" s="387" t="n">
        <v>0.586206912994385</v>
      </c>
      <c r="NY102" s="387" t="n">
        <v>0.586206912994385</v>
      </c>
      <c r="NZ102" s="387" t="n">
        <v>0.594827592372894</v>
      </c>
      <c r="OA102" s="387" t="n">
        <v>0.596551716327667</v>
      </c>
      <c r="OB102" s="387" t="n">
        <v>0.596551716327667</v>
      </c>
      <c r="OC102" s="387" t="n">
        <v>0.597413778305054</v>
      </c>
      <c r="OD102" s="387" t="n">
        <v>0.59827584028244</v>
      </c>
      <c r="OE102" s="387" t="n">
        <v>0.608620703220367</v>
      </c>
      <c r="OF102" s="387" t="n">
        <v>0.608620703220367</v>
      </c>
      <c r="OG102" s="387" t="n">
        <v>0.61034482717514</v>
      </c>
      <c r="OH102" s="387" t="n">
        <v>0.612068951129913</v>
      </c>
      <c r="OI102" s="387" t="n">
        <v>0.613793075084686</v>
      </c>
      <c r="OJ102" s="387" t="n">
        <v>0.615517258644104</v>
      </c>
      <c r="OK102" s="387" t="n">
        <v>0.616379320621491</v>
      </c>
      <c r="OL102" s="387" t="n">
        <v>0.617241382598877</v>
      </c>
      <c r="OM102" s="387" t="n">
        <v>0.61034482717514</v>
      </c>
      <c r="ON102" s="387" t="n">
        <v>0.611206889152527</v>
      </c>
      <c r="OO102" s="387" t="n">
        <v>0.603448271751404</v>
      </c>
      <c r="OP102" s="387" t="n">
        <v>0.595689654350281</v>
      </c>
      <c r="OQ102" s="387" t="n">
        <v>0.596551716327667</v>
      </c>
      <c r="OT102" s="387"/>
      <c r="OU102" s="387"/>
      <c r="OV102" s="387"/>
      <c r="OW102" s="387"/>
      <c r="OX102" s="387"/>
      <c r="OY102" s="387"/>
      <c r="OZ102" s="387"/>
      <c r="PA102" s="387"/>
      <c r="PB102" s="387"/>
      <c r="PC102" s="387"/>
      <c r="PD102" s="387"/>
      <c r="PE102" s="387"/>
      <c r="PF102" s="387"/>
      <c r="PG102" s="387"/>
      <c r="PH102" s="387"/>
      <c r="PI102" s="387"/>
      <c r="PJ102" s="387"/>
      <c r="PK102" s="387"/>
      <c r="PL102" s="387"/>
      <c r="PQ102" s="387"/>
      <c r="PZ102" s="387"/>
      <c r="QA102" s="387"/>
      <c r="QB102" s="0" t="s">
        <v>886</v>
      </c>
      <c r="QD102" s="387"/>
      <c r="QE102" s="387"/>
      <c r="QF102" s="0" t="s">
        <v>886</v>
      </c>
      <c r="QH102" s="387"/>
      <c r="QI102" s="387"/>
      <c r="QJ102" s="0" t="s">
        <v>886</v>
      </c>
      <c r="QL102" s="387"/>
      <c r="QM102" s="387"/>
      <c r="QN102" s="0" t="s">
        <v>886</v>
      </c>
      <c r="QP102" s="387"/>
      <c r="QQ102" s="387"/>
      <c r="QR102" s="0" t="s">
        <v>886</v>
      </c>
      <c r="QT102" s="0" t="s">
        <v>884</v>
      </c>
      <c r="QU102" s="387" t="n">
        <v>0.236470922827721</v>
      </c>
      <c r="QV102" s="387" t="n">
        <v>0.236624211072922</v>
      </c>
      <c r="QW102" s="387" t="n">
        <v>0.237060144543648</v>
      </c>
      <c r="QX102" s="387" t="n">
        <v>0.224794387817383</v>
      </c>
      <c r="QY102" s="387" t="n">
        <v>0.226319313049316</v>
      </c>
      <c r="RB102" s="387"/>
      <c r="RC102" s="387"/>
      <c r="RD102" s="387"/>
      <c r="RE102" s="387"/>
      <c r="RF102" s="387" t="n">
        <v>0.213949173688889</v>
      </c>
      <c r="RG102" s="0" t="s">
        <v>884</v>
      </c>
      <c r="RJ102" s="387"/>
      <c r="RK102" s="387"/>
      <c r="RL102" s="387"/>
      <c r="RM102" s="387"/>
      <c r="RN102" s="387"/>
      <c r="RO102" s="0" t="s">
        <v>886</v>
      </c>
      <c r="RR102" s="387" t="n">
        <v>0.0258220303803682</v>
      </c>
      <c r="RS102" s="387" t="n">
        <v>0.0247626230120659</v>
      </c>
      <c r="RT102" s="387" t="n">
        <v>0.028711125254631</v>
      </c>
      <c r="RU102" s="387" t="n">
        <v>0.0404247753322125</v>
      </c>
      <c r="RV102" s="387" t="n">
        <v>0.0189619474112988</v>
      </c>
      <c r="RW102" s="0" t="s">
        <v>248</v>
      </c>
      <c r="SA102" s="387"/>
      <c r="SB102" s="387"/>
      <c r="SC102" s="387"/>
      <c r="SD102" s="387"/>
      <c r="SE102" s="387"/>
      <c r="SF102" s="0" t="s">
        <v>886</v>
      </c>
      <c r="SJ102" s="387" t="n">
        <v>0.0213557071983814</v>
      </c>
      <c r="SK102" s="387" t="n">
        <v>0.0200423710048199</v>
      </c>
      <c r="SL102" s="387" t="n">
        <v>0.0230032149702311</v>
      </c>
      <c r="SM102" s="387" t="n">
        <v>0.0348093211650848</v>
      </c>
      <c r="SN102" s="387" t="n">
        <v>0.014048240147531</v>
      </c>
      <c r="SO102" s="0" t="s">
        <v>248</v>
      </c>
      <c r="SQ102" s="387" t="n">
        <v>9840</v>
      </c>
      <c r="SR102" s="0" t="s">
        <v>248</v>
      </c>
      <c r="ST102" s="387"/>
      <c r="SU102" s="0" t="s">
        <v>886</v>
      </c>
      <c r="SW102" s="387" t="n">
        <v>9220.3861385417</v>
      </c>
      <c r="SX102" s="0" t="s">
        <v>248</v>
      </c>
      <c r="TA102" s="387"/>
      <c r="TB102" s="387"/>
      <c r="TC102" s="387"/>
      <c r="TD102" s="387"/>
      <c r="TE102" s="387"/>
      <c r="TF102" s="0" t="s">
        <v>886</v>
      </c>
      <c r="TJ102" s="387"/>
      <c r="TK102" s="387"/>
      <c r="TL102" s="387"/>
      <c r="TM102" s="387"/>
      <c r="TN102" s="387" t="n">
        <v>0.173416152596474</v>
      </c>
      <c r="TO102" s="0" t="s">
        <v>884</v>
      </c>
      <c r="TP102" s="386"/>
      <c r="TQ102" s="386"/>
    </row>
    <row r="103" customFormat="false" ht="15.75" hidden="false" customHeight="false" outlineLevel="0" collapsed="false">
      <c r="A103" s="0" t="s">
        <v>900</v>
      </c>
      <c r="B103" s="18" t="s">
        <v>1051</v>
      </c>
      <c r="C103" s="0" t="s">
        <v>1052</v>
      </c>
      <c r="D103" s="387" t="n">
        <v>0.0397863872349262</v>
      </c>
      <c r="E103" s="0" t="s">
        <v>884</v>
      </c>
      <c r="F103" s="387" t="n">
        <v>0.0446503646671772</v>
      </c>
      <c r="G103" s="0" t="s">
        <v>884</v>
      </c>
      <c r="H103" s="387" t="n">
        <v>0.044149175286293</v>
      </c>
      <c r="I103" s="0" t="s">
        <v>884</v>
      </c>
      <c r="J103" s="0" t="s">
        <v>884</v>
      </c>
      <c r="K103" s="387" t="n">
        <v>0.554487764835358</v>
      </c>
      <c r="L103" s="387"/>
      <c r="M103" s="0" t="s">
        <v>885</v>
      </c>
      <c r="N103" s="387"/>
      <c r="O103" s="0" t="s">
        <v>885</v>
      </c>
      <c r="P103" s="387"/>
      <c r="Q103" s="0" t="s">
        <v>885</v>
      </c>
      <c r="R103" s="387"/>
      <c r="S103" s="0" t="s">
        <v>885</v>
      </c>
      <c r="U103" s="0" t="s">
        <v>884</v>
      </c>
      <c r="V103" s="387" t="n">
        <v>0.552265286445618</v>
      </c>
      <c r="W103" s="387"/>
      <c r="X103" s="0" t="s">
        <v>885</v>
      </c>
      <c r="Y103" s="387"/>
      <c r="Z103" s="0" t="s">
        <v>885</v>
      </c>
      <c r="AA103" s="387"/>
      <c r="AB103" s="0" t="s">
        <v>885</v>
      </c>
      <c r="AC103" s="387"/>
      <c r="AD103" s="0" t="s">
        <v>885</v>
      </c>
      <c r="AF103" s="0" t="s">
        <v>884</v>
      </c>
      <c r="AG103" s="387" t="n">
        <v>0.550330102443695</v>
      </c>
      <c r="AH103" s="387"/>
      <c r="AI103" s="0" t="s">
        <v>885</v>
      </c>
      <c r="AJ103" s="387"/>
      <c r="AK103" s="0" t="s">
        <v>885</v>
      </c>
      <c r="AL103" s="387"/>
      <c r="AM103" s="0" t="s">
        <v>885</v>
      </c>
      <c r="AN103" s="387"/>
      <c r="AO103" s="0" t="s">
        <v>885</v>
      </c>
      <c r="AP103" s="0"/>
      <c r="AQ103" s="0" t="s">
        <v>884</v>
      </c>
      <c r="AR103" s="387" t="n">
        <v>3.05433869361877</v>
      </c>
      <c r="AS103" s="0" t="s">
        <v>884</v>
      </c>
      <c r="AT103" s="387" t="n">
        <v>4.06047630310059</v>
      </c>
      <c r="AU103" s="0" t="s">
        <v>884</v>
      </c>
      <c r="AV103" s="387" t="n">
        <v>4.41995906829834</v>
      </c>
      <c r="AW103" s="0"/>
      <c r="AX103" s="387" t="n">
        <v>2.97744178771973</v>
      </c>
      <c r="AY103" s="0" t="s">
        <v>884</v>
      </c>
      <c r="AZ103" s="0"/>
      <c r="BA103" s="0" t="s">
        <v>884</v>
      </c>
      <c r="BB103" s="387" t="n">
        <v>0.00546333892270923</v>
      </c>
      <c r="BC103" s="387" t="n">
        <v>0.00487412232905626</v>
      </c>
      <c r="BD103" s="387" t="n">
        <v>0.00473871733993292</v>
      </c>
      <c r="BE103" s="387" t="n">
        <v>0.00403207121416926</v>
      </c>
      <c r="BF103" s="387" t="n">
        <v>0.00403205817565322</v>
      </c>
      <c r="BH103" s="0" t="s">
        <v>884</v>
      </c>
      <c r="BI103" s="387" t="n">
        <v>0.00661692675203085</v>
      </c>
      <c r="BJ103" s="387" t="n">
        <v>0.00601945864036679</v>
      </c>
      <c r="BK103" s="387" t="n">
        <v>0.00578104332089424</v>
      </c>
      <c r="BL103" s="387" t="n">
        <v>0.00569337932392955</v>
      </c>
      <c r="BM103" s="387" t="n">
        <v>0.0057845008559525</v>
      </c>
      <c r="BO103" s="0" t="s">
        <v>884</v>
      </c>
      <c r="BP103" s="387" t="n">
        <v>0.00602822098881006</v>
      </c>
      <c r="BQ103" s="387" t="n">
        <v>0.00574385747313499</v>
      </c>
      <c r="BR103" s="387" t="n">
        <v>0.00573226762935519</v>
      </c>
      <c r="BS103" s="387" t="n">
        <v>0.00582337379455566</v>
      </c>
      <c r="BT103" s="387" t="n">
        <v>0.0055761244148016</v>
      </c>
      <c r="BV103" s="387"/>
      <c r="BW103" s="387"/>
      <c r="BX103" s="387"/>
      <c r="BY103" s="387"/>
      <c r="BZ103" s="387"/>
      <c r="CA103" s="0" t="s">
        <v>886</v>
      </c>
      <c r="CC103" s="387"/>
      <c r="CD103" s="387"/>
      <c r="CE103" s="387"/>
      <c r="CF103" s="387"/>
      <c r="CG103" s="387"/>
      <c r="CH103" s="0" t="s">
        <v>886</v>
      </c>
      <c r="CK103" s="387"/>
      <c r="CL103" s="0" t="s">
        <v>886</v>
      </c>
      <c r="CO103" s="0" t="s">
        <v>884</v>
      </c>
      <c r="CP103" s="387" t="n">
        <v>0.00266850809566677</v>
      </c>
      <c r="CQ103" s="387" t="n">
        <v>0.00324820238165557</v>
      </c>
      <c r="CR103" s="387" t="n">
        <v>-2.62276735156775E-005</v>
      </c>
      <c r="CS103" s="387" t="n">
        <v>-0.00549570564180613</v>
      </c>
      <c r="CT103" s="387" t="n">
        <v>0.0107991974800825</v>
      </c>
      <c r="CV103" s="0" t="s">
        <v>884</v>
      </c>
      <c r="CW103" s="387" t="n">
        <v>0.0037750001065433</v>
      </c>
      <c r="CX103" s="387" t="n">
        <v>0.00313333328813314</v>
      </c>
      <c r="CY103" s="387" t="n">
        <v>-5.00001187901944E-005</v>
      </c>
      <c r="CZ103" s="387" t="n">
        <v>0.00189999991562217</v>
      </c>
      <c r="DA103" s="387" t="n">
        <v>0.0020000000949949</v>
      </c>
      <c r="DC103" s="0" t="s">
        <v>884</v>
      </c>
      <c r="DD103" s="387" t="n">
        <v>0.00354777090251446</v>
      </c>
      <c r="DE103" s="387" t="n">
        <v>0.00289799948222935</v>
      </c>
      <c r="DF103" s="387" t="n">
        <v>-0.00122297729831189</v>
      </c>
      <c r="DG103" s="387" t="n">
        <v>0.00519620673730969</v>
      </c>
      <c r="DH103" s="387" t="n">
        <v>0.00750134838744998</v>
      </c>
      <c r="DL103" s="387" t="n">
        <v>0.709449996948242</v>
      </c>
      <c r="DM103" s="0" t="s">
        <v>888</v>
      </c>
      <c r="DP103" s="387" t="n">
        <v>0.819820022583008</v>
      </c>
      <c r="DQ103" s="0" t="s">
        <v>888</v>
      </c>
      <c r="DT103" s="387" t="n">
        <v>0.594469985961914</v>
      </c>
      <c r="DU103" s="0" t="s">
        <v>888</v>
      </c>
      <c r="DW103" s="387"/>
      <c r="DX103" s="387"/>
      <c r="DY103" s="387"/>
      <c r="DZ103" s="387"/>
      <c r="EA103" s="387"/>
      <c r="EB103" s="0" t="s">
        <v>886</v>
      </c>
      <c r="ED103" s="387"/>
      <c r="EE103" s="387"/>
      <c r="EF103" s="387"/>
      <c r="EG103" s="387"/>
      <c r="EH103" s="387"/>
      <c r="EI103" s="0" t="s">
        <v>886</v>
      </c>
      <c r="EK103" s="387"/>
      <c r="EL103" s="0" t="s">
        <v>886</v>
      </c>
      <c r="EO103" s="387"/>
      <c r="EP103" s="387"/>
      <c r="EQ103" s="387"/>
      <c r="ER103" s="387"/>
      <c r="ES103" s="387"/>
      <c r="ET103" s="0" t="s">
        <v>886</v>
      </c>
      <c r="FE103" s="387" t="n">
        <v>155329</v>
      </c>
      <c r="FF103" s="387" t="n">
        <v>156401</v>
      </c>
      <c r="FG103" s="387" t="n">
        <v>157176</v>
      </c>
      <c r="FH103" s="387" t="n">
        <v>157717</v>
      </c>
      <c r="FI103" s="387" t="n">
        <v>158101</v>
      </c>
      <c r="FJ103" s="387" t="n">
        <v>158402</v>
      </c>
      <c r="FK103" s="387" t="n">
        <v>158648</v>
      </c>
      <c r="FL103" s="387" t="n">
        <v>158847</v>
      </c>
      <c r="FM103" s="387" t="n">
        <v>159036</v>
      </c>
      <c r="FN103" s="387" t="n">
        <v>159226</v>
      </c>
      <c r="FO103" s="387" t="n">
        <v>159444</v>
      </c>
      <c r="FP103" s="387" t="n">
        <v>159692</v>
      </c>
      <c r="FQ103" s="387" t="n">
        <v>159996</v>
      </c>
      <c r="FR103" s="387" t="n">
        <v>160407</v>
      </c>
      <c r="FS103" s="387" t="n">
        <v>161016</v>
      </c>
      <c r="FT103" s="387" t="n">
        <v>161853</v>
      </c>
      <c r="FU103" s="387" t="n">
        <v>162951</v>
      </c>
      <c r="FV103" s="387" t="n">
        <v>164281</v>
      </c>
      <c r="FW103" s="387" t="n">
        <v>165768</v>
      </c>
      <c r="FX103" s="387" t="n">
        <v>167294</v>
      </c>
      <c r="FY103" s="387" t="n">
        <v>169000</v>
      </c>
      <c r="FZ103" s="387" t="n">
        <v>170000</v>
      </c>
      <c r="GA103" s="387" t="n">
        <v>172000</v>
      </c>
      <c r="GB103" s="387" t="n">
        <v>173000</v>
      </c>
      <c r="GC103" s="387" t="n">
        <v>174000</v>
      </c>
      <c r="GD103" s="387" t="n">
        <v>175000</v>
      </c>
      <c r="GE103" s="387" t="n">
        <v>177000</v>
      </c>
      <c r="GF103" s="387" t="n">
        <v>178000</v>
      </c>
      <c r="GG103" s="387" t="n">
        <v>179000</v>
      </c>
      <c r="GH103" s="387" t="n">
        <v>180000</v>
      </c>
      <c r="GI103" s="387" t="n">
        <v>181000</v>
      </c>
      <c r="GJ103" s="387" t="n">
        <v>182000</v>
      </c>
      <c r="GK103" s="387" t="n">
        <v>183000</v>
      </c>
      <c r="GL103" s="387" t="n">
        <v>184000</v>
      </c>
      <c r="GM103" s="387" t="n">
        <v>185000</v>
      </c>
      <c r="GN103" s="387" t="n">
        <v>186000</v>
      </c>
      <c r="GO103" s="387" t="n">
        <v>187000</v>
      </c>
      <c r="GP103" s="387" t="n">
        <v>187000</v>
      </c>
      <c r="GQ103" s="387" t="n">
        <v>188000</v>
      </c>
      <c r="GR103" s="387" t="n">
        <v>189000</v>
      </c>
      <c r="GS103" s="387" t="n">
        <v>189000</v>
      </c>
      <c r="GT103" s="387" t="n">
        <v>190000</v>
      </c>
      <c r="GU103" s="387" t="n">
        <v>190000</v>
      </c>
      <c r="GV103" s="387" t="n">
        <v>191000</v>
      </c>
      <c r="GW103" s="387" t="n">
        <v>191000</v>
      </c>
      <c r="GX103" s="387" t="n">
        <v>192000</v>
      </c>
      <c r="GY103" s="387" t="n">
        <v>192000</v>
      </c>
      <c r="GZ103" s="387" t="n">
        <v>192000</v>
      </c>
      <c r="HA103" s="387" t="n">
        <v>192000</v>
      </c>
      <c r="HB103" s="387" t="n">
        <v>193000</v>
      </c>
      <c r="HC103" s="387" t="n">
        <v>193000</v>
      </c>
      <c r="HG103" s="387" t="n">
        <v>0.00676102610304952</v>
      </c>
      <c r="HH103" s="387" t="n">
        <v>0.00812883395701647</v>
      </c>
      <c r="HI103" s="387" t="n">
        <v>0.00901084393262863</v>
      </c>
      <c r="HJ103" s="387" t="n">
        <v>0.00916352309286594</v>
      </c>
      <c r="HK103" s="387" t="n">
        <v>0.0101459715515375</v>
      </c>
      <c r="HL103" s="387" t="n">
        <v>0.00589972222223878</v>
      </c>
      <c r="HM103" s="387" t="n">
        <v>0.011696039699018</v>
      </c>
      <c r="HN103" s="387" t="n">
        <v>0.00579711748287082</v>
      </c>
      <c r="HO103" s="387" t="n">
        <v>0.00576370488852263</v>
      </c>
      <c r="HP103" s="387" t="n">
        <v>0.00573067460209131</v>
      </c>
      <c r="HQ103" s="387" t="n">
        <v>0.0113637587055564</v>
      </c>
      <c r="HR103" s="387" t="n">
        <v>0.00563381751999259</v>
      </c>
      <c r="HS103" s="387" t="n">
        <v>0.00560225546360016</v>
      </c>
      <c r="HT103" s="387" t="n">
        <v>0.00557104498147965</v>
      </c>
      <c r="HU103" s="387" t="n">
        <v>0.0055401804856956</v>
      </c>
      <c r="HV103" s="387" t="n">
        <v>0.00550965592265129</v>
      </c>
      <c r="HW103" s="387" t="n">
        <v>0.00547946570441127</v>
      </c>
      <c r="HX103" s="387" t="n">
        <v>0.00544960470870137</v>
      </c>
      <c r="HY103" s="387" t="n">
        <v>0.00542006734758616</v>
      </c>
      <c r="HZ103" s="387" t="n">
        <v>0.00539084849879146</v>
      </c>
      <c r="IA103" s="387" t="n">
        <v>0.00536194304004312</v>
      </c>
      <c r="IB103" s="387" t="n">
        <v>0</v>
      </c>
      <c r="IC103" s="387" t="n">
        <v>0.00533334584906697</v>
      </c>
      <c r="ID103" s="387" t="n">
        <v>0.00530505226925015</v>
      </c>
      <c r="IE103" s="387" t="n">
        <v>0</v>
      </c>
      <c r="IF103" s="387" t="n">
        <v>0.0052770571783185</v>
      </c>
      <c r="IG103" s="387" t="n">
        <v>0</v>
      </c>
      <c r="IH103" s="387" t="n">
        <v>0.00524935591965914</v>
      </c>
      <c r="II103" s="387" t="n">
        <v>0</v>
      </c>
      <c r="IJ103" s="387" t="n">
        <v>0.00522194383665919</v>
      </c>
      <c r="IK103" s="387" t="n">
        <v>0</v>
      </c>
      <c r="IL103" s="387" t="n">
        <v>0</v>
      </c>
      <c r="IM103" s="387" t="n">
        <v>0</v>
      </c>
      <c r="IN103" s="387" t="n">
        <v>0.00519481673836708</v>
      </c>
      <c r="IO103" s="387" t="n">
        <v>0</v>
      </c>
      <c r="IP103" s="0" t="s">
        <v>889</v>
      </c>
      <c r="IU103" s="0" t="s">
        <v>889</v>
      </c>
      <c r="IV103" s="387" t="n">
        <v>0.506126004782176</v>
      </c>
      <c r="IW103" s="387" t="n">
        <v>0.505744163782311</v>
      </c>
      <c r="IX103" s="387" t="n">
        <v>0.505408416067591</v>
      </c>
      <c r="IY103" s="387" t="n">
        <v>0.505055196959643</v>
      </c>
      <c r="IZ103" s="387" t="n">
        <v>0.50471920858364</v>
      </c>
      <c r="JA103" s="387" t="n">
        <v>0.504434688327616</v>
      </c>
      <c r="JB103" s="387" t="n">
        <v>0.504130823109106</v>
      </c>
      <c r="JC103" s="387" t="n">
        <v>0.503871088102234</v>
      </c>
      <c r="JD103" s="387" t="n">
        <v>0.503613607300123</v>
      </c>
      <c r="JE103" s="387" t="n">
        <v>0.503372206583558</v>
      </c>
      <c r="JF103" s="387" t="n">
        <v>0.503168329255286</v>
      </c>
      <c r="JG103" s="387" t="n">
        <v>0.502948023040457</v>
      </c>
      <c r="JH103" s="387" t="n">
        <v>0.502756618697751</v>
      </c>
      <c r="JI103" s="387" t="n">
        <v>0.502582101898013</v>
      </c>
      <c r="JJ103" s="387" t="n">
        <v>0.502396596444262</v>
      </c>
      <c r="JK103" s="387" t="n">
        <v>0.502216480901829</v>
      </c>
      <c r="JL103" s="387" t="n">
        <v>0.502091246404813</v>
      </c>
      <c r="JM103" s="387" t="n">
        <v>0.501929574620226</v>
      </c>
      <c r="JN103" s="387" t="n">
        <v>0.501800133584574</v>
      </c>
      <c r="JO103" s="387" t="n">
        <v>0.501656210654865</v>
      </c>
      <c r="JP103" s="387" t="n">
        <v>0.501508770231237</v>
      </c>
      <c r="JQ103" s="387" t="n">
        <v>0.501392504043618</v>
      </c>
      <c r="JR103" s="387" t="n">
        <v>0.501237650171777</v>
      </c>
      <c r="JS103" s="387" t="n">
        <v>0.501132111574113</v>
      </c>
      <c r="JT103" s="387" t="n">
        <v>0.500979935165371</v>
      </c>
      <c r="JU103" s="387" t="n">
        <v>0.500858085808581</v>
      </c>
      <c r="JV103" s="387" t="n">
        <v>0.500731917940941</v>
      </c>
      <c r="JW103" s="387" t="n">
        <v>0.500622403369907</v>
      </c>
      <c r="JX103" s="387" t="n">
        <v>0.500516168926107</v>
      </c>
      <c r="JY103" s="387" t="n">
        <v>0.500405277497425</v>
      </c>
      <c r="JZ103" s="387" t="n">
        <v>0.500313181822927</v>
      </c>
      <c r="KA103" s="387" t="n">
        <v>0.500195423443517</v>
      </c>
      <c r="KB103" s="387" t="n">
        <v>0.500158716116711</v>
      </c>
      <c r="KC103" s="387" t="n">
        <v>0.500033782203535</v>
      </c>
      <c r="KD103" s="387" t="n">
        <v>0.499968848645955</v>
      </c>
      <c r="KE103" s="387" t="n">
        <v>0.499904038177244</v>
      </c>
      <c r="KH103" s="0" t="s">
        <v>889</v>
      </c>
      <c r="KI103" s="387" t="n">
        <v>0.656002640724182</v>
      </c>
      <c r="KJ103" s="387" t="n">
        <v>0.656142055988312</v>
      </c>
      <c r="KK103" s="387" t="n">
        <v>0.656539738178253</v>
      </c>
      <c r="KL103" s="387" t="n">
        <v>0.656863808631897</v>
      </c>
      <c r="KM103" s="387" t="n">
        <v>0.656759977340698</v>
      </c>
      <c r="KN103" s="387" t="n">
        <v>0.656804740428925</v>
      </c>
      <c r="KO103" s="387" t="n">
        <v>0.658823549747467</v>
      </c>
      <c r="KP103" s="387" t="n">
        <v>0.651162803173065</v>
      </c>
      <c r="KQ103" s="387" t="n">
        <v>0.653179168701172</v>
      </c>
      <c r="KR103" s="387" t="n">
        <v>0.649425268173218</v>
      </c>
      <c r="KS103" s="387" t="n">
        <v>0.651428580284119</v>
      </c>
      <c r="KT103" s="387" t="n">
        <v>0.644067823886871</v>
      </c>
      <c r="KU103" s="387" t="n">
        <v>0.640449464321137</v>
      </c>
      <c r="KV103" s="387" t="n">
        <v>0.636871516704559</v>
      </c>
      <c r="KW103" s="387" t="n">
        <v>0.633333325386047</v>
      </c>
      <c r="KX103" s="387" t="n">
        <v>0.635359108448029</v>
      </c>
      <c r="KY103" s="387" t="n">
        <v>0.631868124008179</v>
      </c>
      <c r="KZ103" s="387" t="n">
        <v>0.628415286540985</v>
      </c>
      <c r="LA103" s="387" t="n">
        <v>0.625</v>
      </c>
      <c r="LB103" s="387" t="n">
        <v>0.627027034759522</v>
      </c>
      <c r="LC103" s="387" t="n">
        <v>0.623655915260315</v>
      </c>
      <c r="LD103" s="387" t="n">
        <v>0.620320856571198</v>
      </c>
      <c r="LE103" s="387" t="n">
        <v>0.620320856571198</v>
      </c>
      <c r="LF103" s="387" t="n">
        <v>0.622340440750122</v>
      </c>
      <c r="LG103" s="387" t="n">
        <v>0.61904764175415</v>
      </c>
      <c r="LH103" s="387" t="n">
        <v>0.61904764175415</v>
      </c>
      <c r="LI103" s="387" t="n">
        <v>0.621052622795105</v>
      </c>
      <c r="LJ103" s="387" t="n">
        <v>0.621052622795105</v>
      </c>
      <c r="LK103" s="387" t="n">
        <v>0.623036623001099</v>
      </c>
      <c r="LL103" s="387" t="n">
        <v>0.623036623001099</v>
      </c>
      <c r="LM103" s="387" t="n">
        <v>0.619791686534882</v>
      </c>
      <c r="LN103" s="387" t="n">
        <v>0.625</v>
      </c>
      <c r="LO103" s="387" t="n">
        <v>0.625</v>
      </c>
      <c r="LP103" s="387" t="n">
        <v>0.625</v>
      </c>
      <c r="LQ103" s="387" t="n">
        <v>0.626942992210388</v>
      </c>
      <c r="LR103" s="387" t="n">
        <v>0.626942992210388</v>
      </c>
      <c r="LT103" s="0" t="s">
        <v>889</v>
      </c>
      <c r="LU103" s="387" t="n">
        <v>0.6132972240448</v>
      </c>
      <c r="LV103" s="387" t="n">
        <v>0.612834513187408</v>
      </c>
      <c r="LW103" s="387" t="n">
        <v>0.612645387649536</v>
      </c>
      <c r="LX103" s="387" t="n">
        <v>0.612283408641815</v>
      </c>
      <c r="LY103" s="387" t="n">
        <v>0.61124724149704</v>
      </c>
      <c r="LZ103" s="387" t="n">
        <v>0.610650897026062</v>
      </c>
      <c r="MA103" s="387" t="n">
        <v>0.610588252544403</v>
      </c>
      <c r="MB103" s="387" t="n">
        <v>0.601162791252136</v>
      </c>
      <c r="MC103" s="387" t="n">
        <v>0.601734101772308</v>
      </c>
      <c r="MD103" s="387" t="n">
        <v>0.595977008342743</v>
      </c>
      <c r="ME103" s="387" t="n">
        <v>0.59714287519455</v>
      </c>
      <c r="MF103" s="387" t="n">
        <v>0.58983051776886</v>
      </c>
      <c r="MG103" s="387" t="n">
        <v>0.586516857147217</v>
      </c>
      <c r="MH103" s="387" t="n">
        <v>0.583240211009979</v>
      </c>
      <c r="MI103" s="387" t="n">
        <v>0.580555558204651</v>
      </c>
      <c r="MJ103" s="387" t="n">
        <v>0.582872927188873</v>
      </c>
      <c r="MK103" s="387" t="n">
        <v>0.579670310020447</v>
      </c>
      <c r="ML103" s="387" t="n">
        <v>0.576502740383148</v>
      </c>
      <c r="MM103" s="387" t="n">
        <v>0.573913037776947</v>
      </c>
      <c r="MN103" s="387" t="n">
        <v>0.575675666332245</v>
      </c>
      <c r="MO103" s="387" t="n">
        <v>0.573655903339386</v>
      </c>
      <c r="MP103" s="387" t="n">
        <v>0.571123003959656</v>
      </c>
      <c r="MQ103" s="387" t="n">
        <v>0.572192490100861</v>
      </c>
      <c r="MR103" s="387" t="n">
        <v>0.574999988079071</v>
      </c>
      <c r="MS103" s="387" t="n">
        <v>0.573015868663788</v>
      </c>
      <c r="MT103" s="387" t="n">
        <v>0.57407408952713</v>
      </c>
      <c r="MU103" s="387" t="n">
        <v>0.576315760612488</v>
      </c>
      <c r="MV103" s="387" t="n">
        <v>0.576315760612488</v>
      </c>
      <c r="MW103" s="387" t="n">
        <v>0.578534007072449</v>
      </c>
      <c r="MX103" s="387" t="n">
        <v>0.577486932277679</v>
      </c>
      <c r="MY103" s="387" t="n">
        <v>0.573958337306976</v>
      </c>
      <c r="MZ103" s="387" t="n">
        <v>0.578125</v>
      </c>
      <c r="NA103" s="387" t="n">
        <v>0.576562523841858</v>
      </c>
      <c r="NB103" s="387" t="n">
        <v>0.574999988079071</v>
      </c>
      <c r="NC103" s="387" t="n">
        <v>0.5756476521492</v>
      </c>
      <c r="ND103" s="387" t="n">
        <v>0.574093282222748</v>
      </c>
      <c r="NG103" s="0" t="s">
        <v>889</v>
      </c>
      <c r="NH103" s="387" t="n">
        <v>0.569028675556183</v>
      </c>
      <c r="NI103" s="387" t="n">
        <v>0.569938182830811</v>
      </c>
      <c r="NJ103" s="387" t="n">
        <v>0.571094632148743</v>
      </c>
      <c r="NK103" s="387" t="n">
        <v>0.572281718254089</v>
      </c>
      <c r="NL103" s="387" t="n">
        <v>0.57324230670929</v>
      </c>
      <c r="NM103" s="387" t="n">
        <v>0.575147926807404</v>
      </c>
      <c r="NN103" s="387" t="n">
        <v>0.578235268592835</v>
      </c>
      <c r="NO103" s="387" t="n">
        <v>0.57267439365387</v>
      </c>
      <c r="NP103" s="387" t="n">
        <v>0.57630056142807</v>
      </c>
      <c r="NQ103" s="387" t="n">
        <v>0.57356321811676</v>
      </c>
      <c r="NR103" s="387" t="n">
        <v>0.577142834663391</v>
      </c>
      <c r="NS103" s="387" t="n">
        <v>0.570621490478516</v>
      </c>
      <c r="NT103" s="387" t="n">
        <v>0.567977547645569</v>
      </c>
      <c r="NU103" s="387" t="n">
        <v>0.564804494380951</v>
      </c>
      <c r="NV103" s="387" t="n">
        <v>0.561666667461395</v>
      </c>
      <c r="NW103" s="387" t="n">
        <v>0.564088404178619</v>
      </c>
      <c r="NX103" s="387" t="n">
        <v>0.560989022254944</v>
      </c>
      <c r="NY103" s="387" t="n">
        <v>0.557923495769501</v>
      </c>
      <c r="NZ103" s="387" t="n">
        <v>0.554891288280487</v>
      </c>
      <c r="OA103" s="387" t="n">
        <v>0.557297289371491</v>
      </c>
      <c r="OB103" s="387" t="n">
        <v>0.554838716983795</v>
      </c>
      <c r="OC103" s="387" t="n">
        <v>0.551336884498596</v>
      </c>
      <c r="OD103" s="387" t="n">
        <v>0.551336884498596</v>
      </c>
      <c r="OE103" s="387" t="n">
        <v>0.553723394870758</v>
      </c>
      <c r="OF103" s="387" t="n">
        <v>0.550793647766113</v>
      </c>
      <c r="OG103" s="387" t="n">
        <v>0.550793647766113</v>
      </c>
      <c r="OH103" s="387" t="n">
        <v>0.553157866001129</v>
      </c>
      <c r="OI103" s="387" t="n">
        <v>0.553157866001129</v>
      </c>
      <c r="OJ103" s="387" t="n">
        <v>0.555497407913208</v>
      </c>
      <c r="OK103" s="387" t="n">
        <v>0.55602091550827</v>
      </c>
      <c r="OL103" s="387" t="n">
        <v>0.553645849227905</v>
      </c>
      <c r="OM103" s="387" t="n">
        <v>0.558854162693024</v>
      </c>
      <c r="ON103" s="387" t="n">
        <v>0.559374988079071</v>
      </c>
      <c r="OO103" s="387" t="n">
        <v>0.559895813465118</v>
      </c>
      <c r="OP103" s="387" t="n">
        <v>0.562694311141968</v>
      </c>
      <c r="OQ103" s="387" t="n">
        <v>0.563212454319</v>
      </c>
      <c r="OT103" s="387" t="n">
        <v>0.73322998046875</v>
      </c>
      <c r="OU103" s="387" t="n">
        <v>0.732060012817383</v>
      </c>
      <c r="OV103" s="387" t="n">
        <v>0.730260009765625</v>
      </c>
      <c r="OW103" s="387" t="n">
        <v>0.728410034179688</v>
      </c>
      <c r="OX103" s="387" t="n">
        <v>0.725839996337891</v>
      </c>
      <c r="OY103" s="387" t="n">
        <v>0.723809967041016</v>
      </c>
      <c r="OZ103" s="387" t="n">
        <v>0.720800018310547</v>
      </c>
      <c r="PA103" s="387" t="n">
        <v>0.718529968261719</v>
      </c>
      <c r="PB103" s="387" t="n">
        <v>0.717300033569336</v>
      </c>
      <c r="PC103" s="387" t="n">
        <v>0.715490036010742</v>
      </c>
      <c r="PD103" s="387" t="n">
        <v>0.713550033569336</v>
      </c>
      <c r="PE103" s="387" t="n">
        <v>0.712730026245117</v>
      </c>
      <c r="PF103" s="387" t="n">
        <v>0.712170028686523</v>
      </c>
      <c r="PG103" s="387" t="n">
        <v>0.71181999206543</v>
      </c>
      <c r="PH103" s="387" t="n">
        <v>0.710609970092773</v>
      </c>
      <c r="PI103" s="387" t="n">
        <v>0.709960021972656</v>
      </c>
      <c r="PJ103" s="387" t="n">
        <v>0.710039978027344</v>
      </c>
      <c r="PK103" s="387" t="n">
        <v>0.709680023193359</v>
      </c>
      <c r="PL103" s="387" t="n">
        <v>0.709449996948242</v>
      </c>
      <c r="PQ103" s="387" t="n">
        <v>-0.000324179243762046</v>
      </c>
      <c r="PZ103" s="387"/>
      <c r="QA103" s="387"/>
      <c r="QB103" s="0" t="s">
        <v>886</v>
      </c>
      <c r="QD103" s="387"/>
      <c r="QE103" s="387"/>
      <c r="QF103" s="0" t="s">
        <v>886</v>
      </c>
      <c r="QH103" s="387"/>
      <c r="QI103" s="387"/>
      <c r="QJ103" s="0" t="s">
        <v>886</v>
      </c>
      <c r="QL103" s="387"/>
      <c r="QM103" s="387"/>
      <c r="QN103" s="0" t="s">
        <v>886</v>
      </c>
      <c r="QP103" s="387"/>
      <c r="QQ103" s="387"/>
      <c r="QR103" s="0" t="s">
        <v>886</v>
      </c>
      <c r="QT103" s="0" t="s">
        <v>884</v>
      </c>
      <c r="QU103" s="387" t="n">
        <v>0.225577771663666</v>
      </c>
      <c r="QV103" s="387" t="n">
        <v>0.226873621344566</v>
      </c>
      <c r="QW103" s="387" t="n">
        <v>0.225593701004982</v>
      </c>
      <c r="QX103" s="387" t="n">
        <v>0.221587538719177</v>
      </c>
      <c r="QY103" s="387" t="n">
        <v>0.231162548065186</v>
      </c>
      <c r="RB103" s="387"/>
      <c r="RC103" s="387"/>
      <c r="RD103" s="387"/>
      <c r="RE103" s="387"/>
      <c r="RF103" s="387" t="n">
        <v>0.216664850711823</v>
      </c>
      <c r="RG103" s="0" t="s">
        <v>884</v>
      </c>
      <c r="RJ103" s="387"/>
      <c r="RK103" s="387"/>
      <c r="RL103" s="387"/>
      <c r="RM103" s="387"/>
      <c r="RN103" s="387"/>
      <c r="RO103" s="0" t="s">
        <v>886</v>
      </c>
      <c r="RR103" s="387" t="n">
        <v>0.011263101361692</v>
      </c>
      <c r="RS103" s="387" t="n">
        <v>0.00776563677936792</v>
      </c>
      <c r="RT103" s="387" t="n">
        <v>0.00939840544015169</v>
      </c>
      <c r="RU103" s="387" t="n">
        <v>0.0018325699493289</v>
      </c>
      <c r="RV103" s="387"/>
      <c r="RW103" s="0" t="s">
        <v>248</v>
      </c>
      <c r="SA103" s="387"/>
      <c r="SB103" s="387"/>
      <c r="SC103" s="387"/>
      <c r="SD103" s="387"/>
      <c r="SE103" s="387"/>
      <c r="SF103" s="0" t="s">
        <v>886</v>
      </c>
      <c r="SJ103" s="387" t="n">
        <v>0.00793666299432516</v>
      </c>
      <c r="SK103" s="387" t="n">
        <v>0.00438312627375126</v>
      </c>
      <c r="SL103" s="387" t="n">
        <v>0.0049245567061007</v>
      </c>
      <c r="SM103" s="387" t="n">
        <v>-0.00543880043551326</v>
      </c>
      <c r="SN103" s="387"/>
      <c r="SO103" s="0" t="s">
        <v>248</v>
      </c>
      <c r="SQ103" s="387"/>
      <c r="SR103" s="0" t="s">
        <v>886</v>
      </c>
      <c r="ST103" s="387"/>
      <c r="SU103" s="0" t="s">
        <v>886</v>
      </c>
      <c r="SW103" s="387"/>
      <c r="SX103" s="0" t="s">
        <v>886</v>
      </c>
      <c r="TA103" s="387"/>
      <c r="TB103" s="387"/>
      <c r="TC103" s="387"/>
      <c r="TD103" s="387"/>
      <c r="TE103" s="387"/>
      <c r="TF103" s="0" t="s">
        <v>886</v>
      </c>
      <c r="TJ103" s="387"/>
      <c r="TK103" s="387"/>
      <c r="TL103" s="387"/>
      <c r="TM103" s="387"/>
      <c r="TN103" s="387" t="n">
        <v>0.248736917972565</v>
      </c>
      <c r="TO103" s="0" t="s">
        <v>884</v>
      </c>
      <c r="TP103" s="386"/>
      <c r="TQ103" s="386"/>
    </row>
    <row r="104" customFormat="false" ht="15.75" hidden="false" customHeight="false" outlineLevel="0" collapsed="false">
      <c r="A104" s="0" t="s">
        <v>890</v>
      </c>
      <c r="B104" s="18" t="s">
        <v>1053</v>
      </c>
      <c r="C104" s="0" t="s">
        <v>1054</v>
      </c>
      <c r="D104" s="387" t="n">
        <v>0.044188354164362</v>
      </c>
      <c r="E104" s="0" t="s">
        <v>102</v>
      </c>
      <c r="F104" s="387" t="n">
        <v>0.0446557216346264</v>
      </c>
      <c r="G104" s="0" t="s">
        <v>316</v>
      </c>
      <c r="H104" s="387" t="n">
        <v>0.0473124086856842</v>
      </c>
      <c r="I104" s="0" t="s">
        <v>317</v>
      </c>
      <c r="J104" s="0" t="s">
        <v>102</v>
      </c>
      <c r="K104" s="387" t="n">
        <v>0.42169651389122</v>
      </c>
      <c r="L104" s="387" t="n">
        <v>0.55664449930191</v>
      </c>
      <c r="M104" s="0" t="s">
        <v>102</v>
      </c>
      <c r="N104" s="387" t="n">
        <v>0.42169651389122</v>
      </c>
      <c r="O104" s="0" t="s">
        <v>102</v>
      </c>
      <c r="P104" s="387" t="n">
        <v>0.631741166114807</v>
      </c>
      <c r="Q104" s="0" t="s">
        <v>102</v>
      </c>
      <c r="R104" s="387" t="n">
        <v>0.436186343431473</v>
      </c>
      <c r="S104" s="0" t="s">
        <v>102</v>
      </c>
      <c r="U104" s="0" t="s">
        <v>316</v>
      </c>
      <c r="V104" s="387" t="n">
        <v>0.416369259357452</v>
      </c>
      <c r="W104" s="387" t="n">
        <v>0.55119663476944</v>
      </c>
      <c r="X104" s="0" t="s">
        <v>316</v>
      </c>
      <c r="Y104" s="387" t="n">
        <v>0.416369259357452</v>
      </c>
      <c r="Z104" s="0" t="s">
        <v>316</v>
      </c>
      <c r="AA104" s="387" t="n">
        <v>0.606914341449738</v>
      </c>
      <c r="AB104" s="0" t="s">
        <v>316</v>
      </c>
      <c r="AC104" s="387" t="n">
        <v>0.429181575775147</v>
      </c>
      <c r="AD104" s="0" t="s">
        <v>316</v>
      </c>
      <c r="AF104" s="0" t="s">
        <v>317</v>
      </c>
      <c r="AG104" s="387" t="n">
        <v>0.416370868682861</v>
      </c>
      <c r="AH104" s="387" t="n">
        <v>0.55119776725769</v>
      </c>
      <c r="AI104" s="0" t="s">
        <v>317</v>
      </c>
      <c r="AJ104" s="387" t="n">
        <v>0.416370868682861</v>
      </c>
      <c r="AK104" s="0" t="s">
        <v>317</v>
      </c>
      <c r="AL104" s="387" t="n">
        <v>0.606916785240173</v>
      </c>
      <c r="AM104" s="0" t="s">
        <v>317</v>
      </c>
      <c r="AN104" s="387" t="n">
        <v>0.429182857275009</v>
      </c>
      <c r="AO104" s="0" t="s">
        <v>317</v>
      </c>
      <c r="AP104" s="0"/>
      <c r="AQ104" s="0" t="s">
        <v>102</v>
      </c>
      <c r="AR104" s="387" t="n">
        <v>1.57466518878937</v>
      </c>
      <c r="AS104" s="0" t="s">
        <v>318</v>
      </c>
      <c r="AT104" s="387" t="n">
        <v>2.55259466171265</v>
      </c>
      <c r="AU104" s="0" t="s">
        <v>317</v>
      </c>
      <c r="AV104" s="387" t="n">
        <v>2.62113857269287</v>
      </c>
      <c r="AW104" s="0"/>
      <c r="AX104" s="387" t="n">
        <v>1.93387448787689</v>
      </c>
      <c r="AY104" s="0" t="s">
        <v>104</v>
      </c>
      <c r="AZ104" s="0"/>
      <c r="BA104" s="0" t="s">
        <v>102</v>
      </c>
      <c r="BB104" s="387" t="n">
        <v>0.00746707757934928</v>
      </c>
      <c r="BC104" s="387" t="n">
        <v>0.00734334532171488</v>
      </c>
      <c r="BD104" s="387" t="n">
        <v>0.00782193057239056</v>
      </c>
      <c r="BE104" s="387" t="n">
        <v>0.0184847973287106</v>
      </c>
      <c r="BF104" s="387" t="n">
        <v>0.0184282809495926</v>
      </c>
      <c r="BH104" s="0" t="s">
        <v>318</v>
      </c>
      <c r="BI104" s="387" t="n">
        <v>0.00825130101293325</v>
      </c>
      <c r="BJ104" s="387" t="n">
        <v>0.00798853021115065</v>
      </c>
      <c r="BK104" s="387" t="n">
        <v>0.0128435445949435</v>
      </c>
      <c r="BL104" s="387" t="n">
        <v>0.012124365195632</v>
      </c>
      <c r="BM104" s="387" t="n">
        <v>0.0115102082490921</v>
      </c>
      <c r="BO104" s="0" t="s">
        <v>317</v>
      </c>
      <c r="BP104" s="387" t="n">
        <v>0.00860728602856398</v>
      </c>
      <c r="BQ104" s="387" t="n">
        <v>0.0102810291573405</v>
      </c>
      <c r="BR104" s="387" t="n">
        <v>0.0128650674596429</v>
      </c>
      <c r="BS104" s="387" t="n">
        <v>0.0115101765841246</v>
      </c>
      <c r="BT104" s="387" t="n">
        <v>0.0115101356059313</v>
      </c>
      <c r="BV104" s="387" t="n">
        <v>3.33945751190186</v>
      </c>
      <c r="BW104" s="387" t="n">
        <v>3.67675638198853</v>
      </c>
      <c r="BX104" s="387" t="n">
        <v>3.61252164840698</v>
      </c>
      <c r="BY104" s="387" t="n">
        <v>4.15734148025513</v>
      </c>
      <c r="BZ104" s="387" t="n">
        <v>4.75755786895752</v>
      </c>
      <c r="CA104" s="0" t="s">
        <v>316</v>
      </c>
      <c r="CC104" s="387" t="n">
        <v>3.54401612281799</v>
      </c>
      <c r="CD104" s="387" t="n">
        <v>3.67782402038574</v>
      </c>
      <c r="CE104" s="387" t="n">
        <v>3.86860585212708</v>
      </c>
      <c r="CF104" s="387" t="n">
        <v>4.52963352203369</v>
      </c>
      <c r="CG104" s="387" t="n">
        <v>5.09944438934326</v>
      </c>
      <c r="CH104" s="0" t="s">
        <v>317</v>
      </c>
      <c r="CK104" s="387" t="n">
        <v>6.5</v>
      </c>
      <c r="CL104" s="0" t="s">
        <v>887</v>
      </c>
      <c r="CO104" s="0" t="s">
        <v>102</v>
      </c>
      <c r="CP104" s="387" t="n">
        <v>-0.00101809308398515</v>
      </c>
      <c r="CQ104" s="387" t="n">
        <v>-0.00313306972384453</v>
      </c>
      <c r="CR104" s="387" t="n">
        <v>-0.00409917999058962</v>
      </c>
      <c r="CS104" s="387" t="n">
        <v>-0.00629839580506086</v>
      </c>
      <c r="CT104" s="387" t="n">
        <v>-0.00702400878071785</v>
      </c>
      <c r="CV104" s="0" t="s">
        <v>318</v>
      </c>
      <c r="CW104" s="387" t="n">
        <v>0.00232742517255247</v>
      </c>
      <c r="CX104" s="387" t="n">
        <v>0.00519983749836683</v>
      </c>
      <c r="CY104" s="387" t="n">
        <v>0.00628549978137016</v>
      </c>
      <c r="CZ104" s="387" t="n">
        <v>0.00669393688440323</v>
      </c>
      <c r="DA104" s="387" t="n">
        <v>0.0103365927934647</v>
      </c>
      <c r="DC104" s="0" t="s">
        <v>317</v>
      </c>
      <c r="DD104" s="387" t="n">
        <v>-0.00178290705662221</v>
      </c>
      <c r="DE104" s="387" t="n">
        <v>-0.000737490714527667</v>
      </c>
      <c r="DF104" s="387" t="n">
        <v>-0.000656007556244731</v>
      </c>
      <c r="DG104" s="387" t="n">
        <v>0.00535946805030108</v>
      </c>
      <c r="DH104" s="387" t="n">
        <v>-0.00654701516032219</v>
      </c>
      <c r="DL104" s="387" t="n">
        <v>0.644059982299805</v>
      </c>
      <c r="DM104" s="0" t="s">
        <v>888</v>
      </c>
      <c r="DP104" s="387" t="n">
        <v>0.883219985961914</v>
      </c>
      <c r="DQ104" s="0" t="s">
        <v>888</v>
      </c>
      <c r="DT104" s="387" t="n">
        <v>0.417729988098145</v>
      </c>
      <c r="DU104" s="0" t="s">
        <v>888</v>
      </c>
      <c r="DW104" s="387" t="n">
        <v>-0.0299511477351189</v>
      </c>
      <c r="DX104" s="387" t="n">
        <v>-0.0209837649017572</v>
      </c>
      <c r="DY104" s="387" t="n">
        <v>-0.011958603747189</v>
      </c>
      <c r="DZ104" s="387" t="n">
        <v>0.00909869279712439</v>
      </c>
      <c r="EA104" s="387" t="n">
        <v>0.0289378967136145</v>
      </c>
      <c r="EB104" s="0" t="s">
        <v>104</v>
      </c>
      <c r="ED104" s="387" t="n">
        <v>-0.0292932242155075</v>
      </c>
      <c r="EE104" s="387" t="n">
        <v>-0.0206014905124903</v>
      </c>
      <c r="EF104" s="387" t="n">
        <v>-0.0122880507260561</v>
      </c>
      <c r="EG104" s="387" t="n">
        <v>0.00814639404416084</v>
      </c>
      <c r="EH104" s="387" t="n">
        <v>0.0241678860038519</v>
      </c>
      <c r="EI104" s="0" t="s">
        <v>248</v>
      </c>
      <c r="EK104" s="387" t="n">
        <v>0.346422791481018</v>
      </c>
      <c r="EL104" s="0" t="s">
        <v>248</v>
      </c>
      <c r="EO104" s="387" t="n">
        <v>0.008488480001688</v>
      </c>
      <c r="EP104" s="387" t="n">
        <v>0.019691675901413</v>
      </c>
      <c r="EQ104" s="387" t="n">
        <v>0.0197394825518131</v>
      </c>
      <c r="ER104" s="387" t="n">
        <v>0.0142990043386817</v>
      </c>
      <c r="ES104" s="387" t="n">
        <v>0.0126027297228575</v>
      </c>
      <c r="ET104" s="0" t="s">
        <v>248</v>
      </c>
      <c r="FE104" s="387" t="n">
        <v>11589761</v>
      </c>
      <c r="FF104" s="387" t="n">
        <v>11871565</v>
      </c>
      <c r="FG104" s="387" t="n">
        <v>12147518</v>
      </c>
      <c r="FH104" s="387" t="n">
        <v>12415334</v>
      </c>
      <c r="FI104" s="387" t="n">
        <v>12682108</v>
      </c>
      <c r="FJ104" s="387" t="n">
        <v>12948292</v>
      </c>
      <c r="FK104" s="387" t="n">
        <v>13213330</v>
      </c>
      <c r="FL104" s="387" t="n">
        <v>13477017</v>
      </c>
      <c r="FM104" s="387" t="n">
        <v>13739299</v>
      </c>
      <c r="FN104" s="387" t="n">
        <v>14000190</v>
      </c>
      <c r="FO104" s="387" t="n">
        <v>14259687</v>
      </c>
      <c r="FP104" s="387" t="n">
        <v>14521515</v>
      </c>
      <c r="FQ104" s="387" t="n">
        <v>14781942</v>
      </c>
      <c r="FR104" s="387" t="n">
        <v>15043981</v>
      </c>
      <c r="FS104" s="387" t="n">
        <v>15306316</v>
      </c>
      <c r="FT104" s="387" t="n">
        <v>15567419</v>
      </c>
      <c r="FU104" s="387" t="n">
        <v>15827690</v>
      </c>
      <c r="FV104" s="387" t="n">
        <v>16087418</v>
      </c>
      <c r="FW104" s="387" t="n">
        <v>16346950</v>
      </c>
      <c r="FX104" s="387" t="n">
        <v>16604026</v>
      </c>
      <c r="FY104" s="387" t="n">
        <v>16918000</v>
      </c>
      <c r="FZ104" s="387" t="n">
        <v>17233000</v>
      </c>
      <c r="GA104" s="387" t="n">
        <v>17547000</v>
      </c>
      <c r="GB104" s="387" t="n">
        <v>17862000</v>
      </c>
      <c r="GC104" s="387" t="n">
        <v>18175000</v>
      </c>
      <c r="GD104" s="387" t="n">
        <v>18488000</v>
      </c>
      <c r="GE104" s="387" t="n">
        <v>18800000</v>
      </c>
      <c r="GF104" s="387" t="n">
        <v>19110000</v>
      </c>
      <c r="GG104" s="387" t="n">
        <v>19418000</v>
      </c>
      <c r="GH104" s="387" t="n">
        <v>19723000</v>
      </c>
      <c r="GI104" s="387" t="n">
        <v>20027000</v>
      </c>
      <c r="GJ104" s="387" t="n">
        <v>20328000</v>
      </c>
      <c r="GK104" s="387" t="n">
        <v>20626000</v>
      </c>
      <c r="GL104" s="387" t="n">
        <v>20921000</v>
      </c>
      <c r="GM104" s="387" t="n">
        <v>21212000</v>
      </c>
      <c r="GN104" s="387" t="n">
        <v>21501000</v>
      </c>
      <c r="GO104" s="387" t="n">
        <v>21785000</v>
      </c>
      <c r="GP104" s="387" t="n">
        <v>22066000</v>
      </c>
      <c r="GQ104" s="387" t="n">
        <v>22344000</v>
      </c>
      <c r="GR104" s="387" t="n">
        <v>22618000</v>
      </c>
      <c r="GS104" s="387" t="n">
        <v>22889000</v>
      </c>
      <c r="GT104" s="387" t="n">
        <v>23157000</v>
      </c>
      <c r="GU104" s="387" t="n">
        <v>23421000</v>
      </c>
      <c r="GV104" s="387" t="n">
        <v>23682000</v>
      </c>
      <c r="GW104" s="387" t="n">
        <v>23939000</v>
      </c>
      <c r="GX104" s="387" t="n">
        <v>24192000</v>
      </c>
      <c r="GY104" s="387" t="n">
        <v>24440000</v>
      </c>
      <c r="GZ104" s="387" t="n">
        <v>24685000</v>
      </c>
      <c r="HA104" s="387" t="n">
        <v>24925000</v>
      </c>
      <c r="HB104" s="387" t="n">
        <v>25161000</v>
      </c>
      <c r="HC104" s="387" t="n">
        <v>25394000</v>
      </c>
      <c r="HG104" s="387" t="n">
        <v>0.0165807325392962</v>
      </c>
      <c r="HH104" s="387" t="n">
        <v>0.0162765383720398</v>
      </c>
      <c r="HI104" s="387" t="n">
        <v>0.0160038601607084</v>
      </c>
      <c r="HJ104" s="387" t="n">
        <v>0.0156038608402014</v>
      </c>
      <c r="HK104" s="387" t="n">
        <v>0.0187329482287169</v>
      </c>
      <c r="HL104" s="387" t="n">
        <v>0.0184480063617229</v>
      </c>
      <c r="HM104" s="387" t="n">
        <v>0.018056845292449</v>
      </c>
      <c r="HN104" s="387" t="n">
        <v>0.0177925564348698</v>
      </c>
      <c r="HO104" s="387" t="n">
        <v>0.0173714719712734</v>
      </c>
      <c r="HP104" s="387" t="n">
        <v>0.0170748494565487</v>
      </c>
      <c r="HQ104" s="387" t="n">
        <v>0.0167349968105555</v>
      </c>
      <c r="HR104" s="387" t="n">
        <v>0.016354888677597</v>
      </c>
      <c r="HS104" s="387" t="n">
        <v>0.0159887131303549</v>
      </c>
      <c r="HT104" s="387" t="n">
        <v>0.0155849969014525</v>
      </c>
      <c r="HU104" s="387" t="n">
        <v>0.0152958957478404</v>
      </c>
      <c r="HV104" s="387" t="n">
        <v>0.0149178830906749</v>
      </c>
      <c r="HW104" s="387" t="n">
        <v>0.0145531697198749</v>
      </c>
      <c r="HX104" s="387" t="n">
        <v>0.0142010236158967</v>
      </c>
      <c r="HY104" s="387" t="n">
        <v>0.0138136204332113</v>
      </c>
      <c r="HZ104" s="387" t="n">
        <v>0.013532386161387</v>
      </c>
      <c r="IA104" s="387" t="n">
        <v>0.0131222140043974</v>
      </c>
      <c r="IB104" s="387" t="n">
        <v>0.0128163024783134</v>
      </c>
      <c r="IC104" s="387" t="n">
        <v>0.0125198662281036</v>
      </c>
      <c r="ID104" s="387" t="n">
        <v>0.0121882203966379</v>
      </c>
      <c r="IE104" s="387" t="n">
        <v>0.0119103966280818</v>
      </c>
      <c r="IF104" s="387" t="n">
        <v>0.0116406651213765</v>
      </c>
      <c r="IG104" s="387" t="n">
        <v>0.0113359447568655</v>
      </c>
      <c r="IH104" s="387" t="n">
        <v>0.0110822096467018</v>
      </c>
      <c r="II104" s="387" t="n">
        <v>0.0107936626300216</v>
      </c>
      <c r="IJ104" s="387" t="n">
        <v>0.0105130719020963</v>
      </c>
      <c r="IK104" s="387" t="n">
        <v>0.0101991342380643</v>
      </c>
      <c r="IL104" s="387" t="n">
        <v>0.00997463706880808</v>
      </c>
      <c r="IM104" s="387" t="n">
        <v>0.00967554375529289</v>
      </c>
      <c r="IN104" s="387" t="n">
        <v>0.00942386128008366</v>
      </c>
      <c r="IO104" s="387" t="n">
        <v>0.00921774934977293</v>
      </c>
      <c r="IP104" s="0" t="s">
        <v>889</v>
      </c>
      <c r="IU104" s="0" t="s">
        <v>889</v>
      </c>
      <c r="IV104" s="387" t="n">
        <v>0.491926589416656</v>
      </c>
      <c r="IW104" s="387" t="n">
        <v>0.492084732877411</v>
      </c>
      <c r="IX104" s="387" t="n">
        <v>0.492246132850653</v>
      </c>
      <c r="IY104" s="387" t="n">
        <v>0.492406505040772</v>
      </c>
      <c r="IZ104" s="387" t="n">
        <v>0.49256103412478</v>
      </c>
      <c r="JA104" s="387" t="n">
        <v>0.49270609185855</v>
      </c>
      <c r="JB104" s="387" t="n">
        <v>0.492840770135981</v>
      </c>
      <c r="JC104" s="387" t="n">
        <v>0.492966842575644</v>
      </c>
      <c r="JD104" s="387" t="n">
        <v>0.493085105314522</v>
      </c>
      <c r="JE104" s="387" t="n">
        <v>0.493198221197509</v>
      </c>
      <c r="JF104" s="387" t="n">
        <v>0.493306990772495</v>
      </c>
      <c r="JG104" s="387" t="n">
        <v>0.493412344553067</v>
      </c>
      <c r="JH104" s="387" t="n">
        <v>0.493513940468973</v>
      </c>
      <c r="JI104" s="387" t="n">
        <v>0.493612204065412</v>
      </c>
      <c r="JJ104" s="387" t="n">
        <v>0.493708153283632</v>
      </c>
      <c r="JK104" s="387" t="n">
        <v>0.493802068208646</v>
      </c>
      <c r="JL104" s="387" t="n">
        <v>0.493894098173152</v>
      </c>
      <c r="JM104" s="387" t="n">
        <v>0.493985221492933</v>
      </c>
      <c r="JN104" s="387" t="n">
        <v>0.494075465172053</v>
      </c>
      <c r="JO104" s="387" t="n">
        <v>0.494165089815236</v>
      </c>
      <c r="JP104" s="387" t="n">
        <v>0.494254804913038</v>
      </c>
      <c r="JQ104" s="387" t="n">
        <v>0.494344415325637</v>
      </c>
      <c r="JR104" s="387" t="n">
        <v>0.494435051006794</v>
      </c>
      <c r="JS104" s="387" t="n">
        <v>0.494526177939059</v>
      </c>
      <c r="JT104" s="387" t="n">
        <v>0.494618734155081</v>
      </c>
      <c r="JU104" s="387" t="n">
        <v>0.494712947570835</v>
      </c>
      <c r="JV104" s="387" t="n">
        <v>0.494809119920405</v>
      </c>
      <c r="JW104" s="387" t="n">
        <v>0.4949076354655</v>
      </c>
      <c r="JX104" s="387" t="n">
        <v>0.495007834565587</v>
      </c>
      <c r="JY104" s="387" t="n">
        <v>0.495109953105091</v>
      </c>
      <c r="JZ104" s="387" t="n">
        <v>0.495213773103405</v>
      </c>
      <c r="KA104" s="387" t="n">
        <v>0.49531937029546</v>
      </c>
      <c r="KB104" s="387" t="n">
        <v>0.495426940761586</v>
      </c>
      <c r="KC104" s="387" t="n">
        <v>0.495536495665166</v>
      </c>
      <c r="KD104" s="387" t="n">
        <v>0.495648726910818</v>
      </c>
      <c r="KE104" s="387" t="n">
        <v>0.495763819637176</v>
      </c>
      <c r="KH104" s="0" t="s">
        <v>889</v>
      </c>
      <c r="KI104" s="387" t="n">
        <v>0.592610001564026</v>
      </c>
      <c r="KJ104" s="387" t="n">
        <v>0.597478568553925</v>
      </c>
      <c r="KK104" s="387" t="n">
        <v>0.602527916431427</v>
      </c>
      <c r="KL104" s="387" t="n">
        <v>0.607525289058685</v>
      </c>
      <c r="KM104" s="387" t="n">
        <v>0.612116873264313</v>
      </c>
      <c r="KN104" s="387" t="n">
        <v>0.616148471832275</v>
      </c>
      <c r="KO104" s="387" t="n">
        <v>0.619683146476746</v>
      </c>
      <c r="KP104" s="387" t="n">
        <v>0.622841536998749</v>
      </c>
      <c r="KQ104" s="387" t="n">
        <v>0.625629842281342</v>
      </c>
      <c r="KR104" s="387" t="n">
        <v>0.628335654735565</v>
      </c>
      <c r="KS104" s="387" t="n">
        <v>0.630949795246124</v>
      </c>
      <c r="KT104" s="387" t="n">
        <v>0.633563816547394</v>
      </c>
      <c r="KU104" s="387" t="n">
        <v>0.636159062385559</v>
      </c>
      <c r="KV104" s="387" t="n">
        <v>0.638634264469147</v>
      </c>
      <c r="KW104" s="387" t="n">
        <v>0.641129672527313</v>
      </c>
      <c r="KX104" s="387" t="n">
        <v>0.643531203269959</v>
      </c>
      <c r="KY104" s="387" t="n">
        <v>0.645956337451935</v>
      </c>
      <c r="KZ104" s="387" t="n">
        <v>0.648307979106903</v>
      </c>
      <c r="LA104" s="387" t="n">
        <v>0.650590300559998</v>
      </c>
      <c r="LB104" s="387" t="n">
        <v>0.65279084444046</v>
      </c>
      <c r="LC104" s="387" t="n">
        <v>0.654806733131409</v>
      </c>
      <c r="LD104" s="387" t="n">
        <v>0.656828105449677</v>
      </c>
      <c r="LE104" s="387" t="n">
        <v>0.658705711364746</v>
      </c>
      <c r="LF104" s="387" t="n">
        <v>0.660400986671448</v>
      </c>
      <c r="LG104" s="387" t="n">
        <v>0.66190642118454</v>
      </c>
      <c r="LH104" s="387" t="n">
        <v>0.663156986236572</v>
      </c>
      <c r="LI104" s="387" t="n">
        <v>0.664291560649872</v>
      </c>
      <c r="LJ104" s="387" t="n">
        <v>0.665129601955414</v>
      </c>
      <c r="LK104" s="387" t="n">
        <v>0.665737688541412</v>
      </c>
      <c r="LL104" s="387" t="n">
        <v>0.666109681129456</v>
      </c>
      <c r="LM104" s="387" t="n">
        <v>0.666294634342194</v>
      </c>
      <c r="LN104" s="387" t="n">
        <v>0.666325688362122</v>
      </c>
      <c r="LO104" s="387" t="n">
        <v>0.666113018989563</v>
      </c>
      <c r="LP104" s="387" t="n">
        <v>0.665757298469544</v>
      </c>
      <c r="LQ104" s="387" t="n">
        <v>0.665275633335114</v>
      </c>
      <c r="LR104" s="387" t="n">
        <v>0.664566457271576</v>
      </c>
      <c r="LT104" s="0" t="s">
        <v>889</v>
      </c>
      <c r="LU104" s="387" t="n">
        <v>0.571146368980408</v>
      </c>
      <c r="LV104" s="387" t="n">
        <v>0.575750470161438</v>
      </c>
      <c r="LW104" s="387" t="n">
        <v>0.580710053443909</v>
      </c>
      <c r="LX104" s="387" t="n">
        <v>0.585714221000671</v>
      </c>
      <c r="LY104" s="387" t="n">
        <v>0.59030282497406</v>
      </c>
      <c r="LZ104" s="387" t="n">
        <v>0.594219148159027</v>
      </c>
      <c r="MA104" s="387" t="n">
        <v>0.597690463066101</v>
      </c>
      <c r="MB104" s="387" t="n">
        <v>0.600672483444214</v>
      </c>
      <c r="MC104" s="387" t="n">
        <v>0.603291928768158</v>
      </c>
      <c r="MD104" s="387" t="n">
        <v>0.60572212934494</v>
      </c>
      <c r="ME104" s="387" t="n">
        <v>0.607961893081665</v>
      </c>
      <c r="MF104" s="387" t="n">
        <v>0.610212743282318</v>
      </c>
      <c r="MG104" s="387" t="n">
        <v>0.612349569797516</v>
      </c>
      <c r="MH104" s="387" t="n">
        <v>0.614326894283295</v>
      </c>
      <c r="MI104" s="387" t="n">
        <v>0.616234838962555</v>
      </c>
      <c r="MJ104" s="387" t="n">
        <v>0.617965757846832</v>
      </c>
      <c r="MK104" s="387" t="n">
        <v>0.619687139987946</v>
      </c>
      <c r="ML104" s="387" t="n">
        <v>0.621254742145538</v>
      </c>
      <c r="MM104" s="387" t="n">
        <v>0.622723579406738</v>
      </c>
      <c r="MN104" s="387" t="n">
        <v>0.623986423015595</v>
      </c>
      <c r="MO104" s="387" t="n">
        <v>0.625040709972382</v>
      </c>
      <c r="MP104" s="387" t="n">
        <v>0.62602710723877</v>
      </c>
      <c r="MQ104" s="387" t="n">
        <v>0.626801431179047</v>
      </c>
      <c r="MR104" s="387" t="n">
        <v>0.627416729927063</v>
      </c>
      <c r="MS104" s="387" t="n">
        <v>0.627730131149292</v>
      </c>
      <c r="MT104" s="387" t="n">
        <v>0.627856194972992</v>
      </c>
      <c r="MU104" s="387" t="n">
        <v>0.627801537513733</v>
      </c>
      <c r="MV104" s="387" t="n">
        <v>0.627471089363098</v>
      </c>
      <c r="MW104" s="387" t="n">
        <v>0.626974046230316</v>
      </c>
      <c r="MX104" s="387" t="n">
        <v>0.626300156116486</v>
      </c>
      <c r="MY104" s="387" t="n">
        <v>0.625578701496124</v>
      </c>
      <c r="MZ104" s="387" t="n">
        <v>0.624877274036408</v>
      </c>
      <c r="NA104" s="387" t="n">
        <v>0.624103724956513</v>
      </c>
      <c r="NB104" s="387" t="n">
        <v>0.623189568519592</v>
      </c>
      <c r="NC104" s="387" t="n">
        <v>0.621994376182556</v>
      </c>
      <c r="ND104" s="387" t="n">
        <v>0.620382785797119</v>
      </c>
      <c r="NG104" s="0" t="s">
        <v>889</v>
      </c>
      <c r="NH104" s="387" t="n">
        <v>0.480201303958893</v>
      </c>
      <c r="NI104" s="387" t="n">
        <v>0.485629230737686</v>
      </c>
      <c r="NJ104" s="387" t="n">
        <v>0.491118907928467</v>
      </c>
      <c r="NK104" s="387" t="n">
        <v>0.496631652116776</v>
      </c>
      <c r="NL104" s="387" t="n">
        <v>0.502112865447998</v>
      </c>
      <c r="NM104" s="387" t="n">
        <v>0.507565915584564</v>
      </c>
      <c r="NN104" s="387" t="n">
        <v>0.513027310371399</v>
      </c>
      <c r="NO104" s="387" t="n">
        <v>0.518436193466187</v>
      </c>
      <c r="NP104" s="387" t="n">
        <v>0.523737549781799</v>
      </c>
      <c r="NQ104" s="387" t="n">
        <v>0.528748273849487</v>
      </c>
      <c r="NR104" s="387" t="n">
        <v>0.533318936824799</v>
      </c>
      <c r="NS104" s="387" t="n">
        <v>0.537446796894074</v>
      </c>
      <c r="NT104" s="387" t="n">
        <v>0.541287302970886</v>
      </c>
      <c r="NU104" s="387" t="n">
        <v>0.544649302959442</v>
      </c>
      <c r="NV104" s="387" t="n">
        <v>0.547938942909241</v>
      </c>
      <c r="NW104" s="387" t="n">
        <v>0.551056087017059</v>
      </c>
      <c r="NX104" s="387" t="n">
        <v>0.55426013469696</v>
      </c>
      <c r="NY104" s="387" t="n">
        <v>0.557257831096649</v>
      </c>
      <c r="NZ104" s="387" t="n">
        <v>0.560107052326202</v>
      </c>
      <c r="OA104" s="387" t="n">
        <v>0.562888920307159</v>
      </c>
      <c r="OB104" s="387" t="n">
        <v>0.565508604049683</v>
      </c>
      <c r="OC104" s="387" t="n">
        <v>0.568189144134522</v>
      </c>
      <c r="OD104" s="387" t="n">
        <v>0.570742309093475</v>
      </c>
      <c r="OE104" s="387" t="n">
        <v>0.573129236698151</v>
      </c>
      <c r="OF104" s="387" t="n">
        <v>0.575426638126373</v>
      </c>
      <c r="OG104" s="387" t="n">
        <v>0.577395260334015</v>
      </c>
      <c r="OH104" s="387" t="n">
        <v>0.579349637031555</v>
      </c>
      <c r="OI104" s="387" t="n">
        <v>0.581059753894806</v>
      </c>
      <c r="OJ104" s="387" t="n">
        <v>0.582552134990692</v>
      </c>
      <c r="OK104" s="387" t="n">
        <v>0.583775401115418</v>
      </c>
      <c r="OL104" s="387" t="n">
        <v>0.584862768650055</v>
      </c>
      <c r="OM104" s="387" t="n">
        <v>0.585720121860504</v>
      </c>
      <c r="ON104" s="387" t="n">
        <v>0.586388468742371</v>
      </c>
      <c r="OO104" s="387" t="n">
        <v>0.586880624294281</v>
      </c>
      <c r="OP104" s="387" t="n">
        <v>0.587218284606934</v>
      </c>
      <c r="OQ104" s="387" t="n">
        <v>0.587343454360962</v>
      </c>
      <c r="OT104" s="387" t="n">
        <v>0.642799987792969</v>
      </c>
      <c r="OU104" s="387" t="n">
        <v>0.644150009155273</v>
      </c>
      <c r="OV104" s="387" t="n">
        <v>0.64495002746582</v>
      </c>
      <c r="OW104" s="387" t="n">
        <v>0.646070022583008</v>
      </c>
      <c r="OX104" s="387" t="n">
        <v>0.644120025634766</v>
      </c>
      <c r="OY104" s="387" t="n">
        <v>0.642200012207031</v>
      </c>
      <c r="OZ104" s="387" t="n">
        <v>0.640090026855469</v>
      </c>
      <c r="PA104" s="387" t="n">
        <v>0.637849998474121</v>
      </c>
      <c r="PB104" s="387" t="n">
        <v>0.63556999206543</v>
      </c>
      <c r="PC104" s="387" t="n">
        <v>0.633339996337891</v>
      </c>
      <c r="PD104" s="387" t="n">
        <v>0.631269989013672</v>
      </c>
      <c r="PE104" s="387" t="n">
        <v>0.681549987792969</v>
      </c>
      <c r="PF104" s="387" t="n">
        <v>0.63189998626709</v>
      </c>
      <c r="PG104" s="387" t="n">
        <v>0.636780014038086</v>
      </c>
      <c r="PH104" s="387" t="n">
        <v>0.634109992980957</v>
      </c>
      <c r="PI104" s="387" t="n">
        <v>0.639669990539551</v>
      </c>
      <c r="PJ104" s="387" t="n">
        <v>0.641640014648438</v>
      </c>
      <c r="PK104" s="387" t="n">
        <v>0.643470001220703</v>
      </c>
      <c r="PL104" s="387" t="n">
        <v>0.644059982299805</v>
      </c>
      <c r="PQ104" s="387" t="n">
        <v>0.000916454184334725</v>
      </c>
      <c r="PZ104" s="387" t="n">
        <v>0.483</v>
      </c>
      <c r="QA104" s="387" t="n">
        <v>2014</v>
      </c>
      <c r="QB104" s="0" t="s">
        <v>248</v>
      </c>
      <c r="QD104" s="387" t="n">
        <v>0.088</v>
      </c>
      <c r="QE104" s="387" t="n">
        <v>2014</v>
      </c>
      <c r="QF104" s="0" t="s">
        <v>248</v>
      </c>
      <c r="QH104" s="387" t="n">
        <v>0.244</v>
      </c>
      <c r="QI104" s="387" t="n">
        <v>2014</v>
      </c>
      <c r="QJ104" s="0" t="s">
        <v>248</v>
      </c>
      <c r="QL104" s="387" t="n">
        <v>0.491</v>
      </c>
      <c r="QM104" s="387" t="n">
        <v>2014</v>
      </c>
      <c r="QN104" s="0" t="s">
        <v>248</v>
      </c>
      <c r="QP104" s="387" t="n">
        <v>0.593</v>
      </c>
      <c r="QQ104" s="387" t="n">
        <v>2014</v>
      </c>
      <c r="QR104" s="0" t="s">
        <v>248</v>
      </c>
      <c r="QT104" s="0" t="s">
        <v>104</v>
      </c>
      <c r="QU104" s="387" t="n">
        <v>0.166645914316177</v>
      </c>
      <c r="QV104" s="387" t="n">
        <v>0.158648446202278</v>
      </c>
      <c r="QW104" s="387" t="n">
        <v>0.145889222621918</v>
      </c>
      <c r="QX104" s="387" t="n">
        <v>0.140157654881477</v>
      </c>
      <c r="QY104" s="387" t="n">
        <v>0.144198372960091</v>
      </c>
      <c r="RB104" s="387" t="n">
        <v>0.16322486102581</v>
      </c>
      <c r="RC104" s="387" t="n">
        <v>0.157138049602509</v>
      </c>
      <c r="RD104" s="387" t="n">
        <v>0.144651845097542</v>
      </c>
      <c r="RE104" s="387" t="n">
        <v>0.139982879161835</v>
      </c>
      <c r="RF104" s="387" t="n">
        <v>0.142250135540962</v>
      </c>
      <c r="RG104" s="0" t="s">
        <v>248</v>
      </c>
      <c r="RJ104" s="387" t="n">
        <v>0.0339722149074078</v>
      </c>
      <c r="RK104" s="387" t="n">
        <v>0.0351312607526779</v>
      </c>
      <c r="RL104" s="387" t="n">
        <v>0.0343823134899139</v>
      </c>
      <c r="RM104" s="387" t="n">
        <v>0.0331398583948612</v>
      </c>
      <c r="RN104" s="387" t="n">
        <v>0.0377389639616013</v>
      </c>
      <c r="RO104" s="0" t="s">
        <v>104</v>
      </c>
      <c r="RR104" s="387" t="n">
        <v>0.033971730619669</v>
      </c>
      <c r="RS104" s="387" t="n">
        <v>0.0351306237280369</v>
      </c>
      <c r="RT104" s="387" t="n">
        <v>0.0343813933432102</v>
      </c>
      <c r="RU104" s="387" t="n">
        <v>0.033137995749712</v>
      </c>
      <c r="RV104" s="387" t="n">
        <v>0.0377282723784447</v>
      </c>
      <c r="RW104" s="0" t="s">
        <v>248</v>
      </c>
      <c r="SA104" s="387" t="n">
        <v>0.0151144498959184</v>
      </c>
      <c r="SB104" s="387" t="n">
        <v>0.0171677283942699</v>
      </c>
      <c r="SC104" s="387" t="n">
        <v>0.0173248834908009</v>
      </c>
      <c r="SD104" s="387" t="n">
        <v>0.0168639291077852</v>
      </c>
      <c r="SE104" s="387" t="n">
        <v>0.0221350807696581</v>
      </c>
      <c r="SF104" s="0" t="s">
        <v>104</v>
      </c>
      <c r="SJ104" s="387" t="n">
        <v>0.014778601936996</v>
      </c>
      <c r="SK104" s="387" t="n">
        <v>0.0171670895069838</v>
      </c>
      <c r="SL104" s="387" t="n">
        <v>0.0173239633440971</v>
      </c>
      <c r="SM104" s="387" t="n">
        <v>0.016862066462636</v>
      </c>
      <c r="SN104" s="387" t="n">
        <v>0.0221244134008884</v>
      </c>
      <c r="SO104" s="0" t="s">
        <v>248</v>
      </c>
      <c r="SQ104" s="387" t="n">
        <v>4610</v>
      </c>
      <c r="SR104" s="0" t="s">
        <v>248</v>
      </c>
      <c r="ST104" s="387" t="n">
        <v>4246.005859375</v>
      </c>
      <c r="SU104" s="0" t="s">
        <v>104</v>
      </c>
      <c r="SW104" s="387" t="n">
        <v>3413.23401299435</v>
      </c>
      <c r="SX104" s="0" t="s">
        <v>248</v>
      </c>
      <c r="TA104" s="387" t="n">
        <v>0.136694759130478</v>
      </c>
      <c r="TB104" s="387" t="n">
        <v>0.137664690613747</v>
      </c>
      <c r="TC104" s="387" t="n">
        <v>0.133930623531342</v>
      </c>
      <c r="TD104" s="387" t="n">
        <v>0.149256348609924</v>
      </c>
      <c r="TE104" s="387" t="n">
        <v>0.17313626408577</v>
      </c>
      <c r="TF104" s="0" t="s">
        <v>104</v>
      </c>
      <c r="TJ104" s="387" t="n">
        <v>0.133931636810303</v>
      </c>
      <c r="TK104" s="387" t="n">
        <v>0.136536553502083</v>
      </c>
      <c r="TL104" s="387" t="n">
        <v>0.132363796234131</v>
      </c>
      <c r="TM104" s="387" t="n">
        <v>0.148129269480705</v>
      </c>
      <c r="TN104" s="387" t="n">
        <v>0.166418015956879</v>
      </c>
      <c r="TO104" s="0" t="s">
        <v>248</v>
      </c>
      <c r="TP104" s="386"/>
      <c r="TQ104" s="386"/>
    </row>
    <row r="105" customFormat="false" ht="15.75" hidden="false" customHeight="false" outlineLevel="0" collapsed="false">
      <c r="A105" s="0" t="s">
        <v>881</v>
      </c>
      <c r="B105" s="18" t="s">
        <v>1055</v>
      </c>
      <c r="C105" s="0" t="s">
        <v>1056</v>
      </c>
      <c r="D105" s="387" t="n">
        <v>0.0468352548778057</v>
      </c>
      <c r="E105" s="0" t="s">
        <v>102</v>
      </c>
      <c r="F105" s="387" t="n">
        <v>0.0591999217867851</v>
      </c>
      <c r="G105" s="0" t="s">
        <v>316</v>
      </c>
      <c r="H105" s="387" t="n">
        <v>0.0724169686436653</v>
      </c>
      <c r="I105" s="0" t="s">
        <v>317</v>
      </c>
      <c r="J105" s="0" t="s">
        <v>893</v>
      </c>
      <c r="K105" s="387" t="n">
        <v>0.34799998998642</v>
      </c>
      <c r="L105" s="387"/>
      <c r="M105" s="0" t="s">
        <v>885</v>
      </c>
      <c r="N105" s="387"/>
      <c r="O105" s="0" t="s">
        <v>885</v>
      </c>
      <c r="P105" s="387"/>
      <c r="Q105" s="0" t="s">
        <v>885</v>
      </c>
      <c r="R105" s="387"/>
      <c r="S105" s="0" t="s">
        <v>885</v>
      </c>
      <c r="U105" s="0" t="s">
        <v>316</v>
      </c>
      <c r="V105" s="387" t="n">
        <v>0.383864760398865</v>
      </c>
      <c r="W105" s="387"/>
      <c r="X105" s="0" t="s">
        <v>885</v>
      </c>
      <c r="Y105" s="387"/>
      <c r="Z105" s="0" t="s">
        <v>885</v>
      </c>
      <c r="AA105" s="387"/>
      <c r="AB105" s="0" t="s">
        <v>885</v>
      </c>
      <c r="AC105" s="387" t="n">
        <v>0.383864760398865</v>
      </c>
      <c r="AD105" s="0" t="s">
        <v>316</v>
      </c>
      <c r="AF105" s="0" t="s">
        <v>317</v>
      </c>
      <c r="AG105" s="387" t="n">
        <v>0.483460813760757</v>
      </c>
      <c r="AH105" s="387" t="n">
        <v>0.797187924385071</v>
      </c>
      <c r="AI105" s="0" t="s">
        <v>317</v>
      </c>
      <c r="AJ105" s="387" t="n">
        <v>0.483460813760757</v>
      </c>
      <c r="AK105" s="0" t="s">
        <v>317</v>
      </c>
      <c r="AL105" s="387"/>
      <c r="AM105" s="0" t="s">
        <v>885</v>
      </c>
      <c r="AN105" s="387" t="n">
        <v>0.38003009557724</v>
      </c>
      <c r="AO105" s="0" t="s">
        <v>317</v>
      </c>
      <c r="AP105" s="0"/>
      <c r="AQ105" s="0" t="s">
        <v>102</v>
      </c>
      <c r="AR105" s="387" t="n">
        <v>2.03975558280945</v>
      </c>
      <c r="AS105" s="0" t="s">
        <v>318</v>
      </c>
      <c r="AT105" s="387" t="n">
        <v>1.22345590591431</v>
      </c>
      <c r="AU105" s="0" t="s">
        <v>317</v>
      </c>
      <c r="AV105" s="387" t="n">
        <v>1.85245215892792</v>
      </c>
      <c r="AW105" s="0"/>
      <c r="AX105" s="387" t="n">
        <v>2.3336386680603</v>
      </c>
      <c r="AY105" s="0" t="s">
        <v>104</v>
      </c>
      <c r="AZ105" s="0"/>
      <c r="BA105" s="0" t="s">
        <v>884</v>
      </c>
      <c r="BB105" s="387" t="n">
        <v>0.00917862355709076</v>
      </c>
      <c r="BC105" s="387" t="n">
        <v>0.00944861955940723</v>
      </c>
      <c r="BD105" s="387" t="n">
        <v>0.0103291738778353</v>
      </c>
      <c r="BE105" s="387" t="n">
        <v>0.00943403411656618</v>
      </c>
      <c r="BF105" s="387" t="n">
        <v>0.00943401455879211</v>
      </c>
      <c r="BH105" s="0" t="s">
        <v>884</v>
      </c>
      <c r="BI105" s="387" t="n">
        <v>0.00825859047472477</v>
      </c>
      <c r="BJ105" s="387" t="n">
        <v>0.00822791643440723</v>
      </c>
      <c r="BK105" s="387" t="n">
        <v>0.0082744974642992</v>
      </c>
      <c r="BL105" s="387" t="n">
        <v>0.009233676828444</v>
      </c>
      <c r="BM105" s="387" t="n">
        <v>0.00971328001469374</v>
      </c>
      <c r="BO105" s="0" t="s">
        <v>884</v>
      </c>
      <c r="BP105" s="387" t="n">
        <v>0.00853976514190435</v>
      </c>
      <c r="BQ105" s="387" t="n">
        <v>0.0084343608468771</v>
      </c>
      <c r="BR105" s="387" t="n">
        <v>0.00899387896060944</v>
      </c>
      <c r="BS105" s="387" t="n">
        <v>0.00971324648708105</v>
      </c>
      <c r="BT105" s="387" t="n">
        <v>0.00905040465295315</v>
      </c>
      <c r="BV105" s="387"/>
      <c r="BW105" s="387"/>
      <c r="BX105" s="387"/>
      <c r="BY105" s="387"/>
      <c r="BZ105" s="387"/>
      <c r="CA105" s="0" t="s">
        <v>886</v>
      </c>
      <c r="CC105" s="387"/>
      <c r="CD105" s="387"/>
      <c r="CE105" s="387"/>
      <c r="CF105" s="387"/>
      <c r="CG105" s="387"/>
      <c r="CH105" s="0" t="s">
        <v>886</v>
      </c>
      <c r="CK105" s="387" t="n">
        <v>2.59999990463257</v>
      </c>
      <c r="CL105" s="0" t="s">
        <v>887</v>
      </c>
      <c r="CO105" s="0" t="s">
        <v>884</v>
      </c>
      <c r="CP105" s="387" t="n">
        <v>0.0017731204861775</v>
      </c>
      <c r="CQ105" s="387" t="n">
        <v>0.00780738005414605</v>
      </c>
      <c r="CR105" s="387" t="n">
        <v>0.0104996981099248</v>
      </c>
      <c r="CS105" s="387" t="n">
        <v>0.0167827811092138</v>
      </c>
      <c r="CT105" s="387" t="n">
        <v>0.0106161758303642</v>
      </c>
      <c r="CV105" s="0" t="s">
        <v>884</v>
      </c>
      <c r="CW105" s="387" t="n">
        <v>0.00796249974519014</v>
      </c>
      <c r="CX105" s="387" t="n">
        <v>0.00966666638851166</v>
      </c>
      <c r="CY105" s="387" t="n">
        <v>0.0108950007706881</v>
      </c>
      <c r="CZ105" s="387" t="n">
        <v>0.00325000029988587</v>
      </c>
      <c r="DA105" s="387" t="n">
        <v>0.00249999994412065</v>
      </c>
      <c r="DC105" s="0" t="s">
        <v>884</v>
      </c>
      <c r="DD105" s="387" t="n">
        <v>0.000965044135227799</v>
      </c>
      <c r="DE105" s="387" t="n">
        <v>-0.00331708649173379</v>
      </c>
      <c r="DF105" s="387" t="n">
        <v>0.000983164529316127</v>
      </c>
      <c r="DG105" s="387" t="n">
        <v>-0.00744846416637301</v>
      </c>
      <c r="DH105" s="387" t="n">
        <v>-0.00521686719730496</v>
      </c>
      <c r="DL105" s="387" t="n">
        <v>0.631049995422363</v>
      </c>
      <c r="DM105" s="0" t="s">
        <v>888</v>
      </c>
      <c r="DP105" s="387" t="n">
        <v>0.609900016784668</v>
      </c>
      <c r="DQ105" s="0" t="s">
        <v>888</v>
      </c>
      <c r="DT105" s="387" t="n">
        <v>0.649940032958984</v>
      </c>
      <c r="DU105" s="0" t="s">
        <v>888</v>
      </c>
      <c r="DW105" s="387" t="n">
        <v>-0.100404031574726</v>
      </c>
      <c r="DX105" s="387" t="n">
        <v>-0.118282817304134</v>
      </c>
      <c r="DY105" s="387" t="n">
        <v>-0.147187456488609</v>
      </c>
      <c r="DZ105" s="387" t="n">
        <v>-0.168044105172157</v>
      </c>
      <c r="EA105" s="387" t="n">
        <v>-0.13701057434082</v>
      </c>
      <c r="EB105" s="0" t="s">
        <v>104</v>
      </c>
      <c r="ED105" s="387" t="n">
        <v>-0.0786526054143906</v>
      </c>
      <c r="EE105" s="387" t="n">
        <v>-0.0892781019210815</v>
      </c>
      <c r="EF105" s="387" t="n">
        <v>-0.10367876291275</v>
      </c>
      <c r="EG105" s="387" t="n">
        <v>-0.0856166109442711</v>
      </c>
      <c r="EH105" s="387" t="n">
        <v>-0.0255857985466719</v>
      </c>
      <c r="EI105" s="0" t="s">
        <v>248</v>
      </c>
      <c r="EK105" s="387" t="n">
        <v>0.238327369093895</v>
      </c>
      <c r="EL105" s="0" t="s">
        <v>248</v>
      </c>
      <c r="EO105" s="387" t="n">
        <v>0.0385969579219818</v>
      </c>
      <c r="EP105" s="387" t="n">
        <v>0.0472011342644692</v>
      </c>
      <c r="EQ105" s="387" t="n">
        <v>0.0512828826904297</v>
      </c>
      <c r="ER105" s="387" t="n">
        <v>0.0572466216981411</v>
      </c>
      <c r="ES105" s="387" t="n">
        <v>0.00361073506064713</v>
      </c>
      <c r="ET105" s="0" t="s">
        <v>248</v>
      </c>
      <c r="FE105" s="387" t="n">
        <v>8240730</v>
      </c>
      <c r="FF105" s="387" t="n">
        <v>8417081</v>
      </c>
      <c r="FG105" s="387" t="n">
        <v>8586074</v>
      </c>
      <c r="FH105" s="387" t="n">
        <v>8753093</v>
      </c>
      <c r="FI105" s="387" t="n">
        <v>8925743</v>
      </c>
      <c r="FJ105" s="387" t="n">
        <v>9109581</v>
      </c>
      <c r="FK105" s="387" t="n">
        <v>9307425</v>
      </c>
      <c r="FL105" s="387" t="n">
        <v>9518162</v>
      </c>
      <c r="FM105" s="387" t="n">
        <v>9738792</v>
      </c>
      <c r="FN105" s="387" t="n">
        <v>9964469</v>
      </c>
      <c r="FO105" s="387" t="n">
        <v>10192176</v>
      </c>
      <c r="FP105" s="387" t="n">
        <v>10420471</v>
      </c>
      <c r="FQ105" s="387" t="n">
        <v>10652029</v>
      </c>
      <c r="FR105" s="387" t="n">
        <v>10892810</v>
      </c>
      <c r="FS105" s="387" t="n">
        <v>11150977</v>
      </c>
      <c r="FT105" s="387" t="n">
        <v>11432088</v>
      </c>
      <c r="FU105" s="387" t="n">
        <v>11738441</v>
      </c>
      <c r="FV105" s="387" t="n">
        <v>12067539</v>
      </c>
      <c r="FW105" s="387" t="n">
        <v>12414318</v>
      </c>
      <c r="FX105" s="387" t="n">
        <v>12771246</v>
      </c>
      <c r="FY105" s="387" t="n">
        <v>13133000</v>
      </c>
      <c r="FZ105" s="387" t="n">
        <v>13497000</v>
      </c>
      <c r="GA105" s="387" t="n">
        <v>13866000</v>
      </c>
      <c r="GB105" s="387" t="n">
        <v>14239000</v>
      </c>
      <c r="GC105" s="387" t="n">
        <v>14618000</v>
      </c>
      <c r="GD105" s="387" t="n">
        <v>15004000</v>
      </c>
      <c r="GE105" s="387" t="n">
        <v>15397000</v>
      </c>
      <c r="GF105" s="387" t="n">
        <v>15795000</v>
      </c>
      <c r="GG105" s="387" t="n">
        <v>16199000</v>
      </c>
      <c r="GH105" s="387" t="n">
        <v>16608000</v>
      </c>
      <c r="GI105" s="387" t="n">
        <v>17021000</v>
      </c>
      <c r="GJ105" s="387" t="n">
        <v>17439000</v>
      </c>
      <c r="GK105" s="387" t="n">
        <v>17861000</v>
      </c>
      <c r="GL105" s="387" t="n">
        <v>18287000</v>
      </c>
      <c r="GM105" s="387" t="n">
        <v>18716000</v>
      </c>
      <c r="GN105" s="387" t="n">
        <v>19150000</v>
      </c>
      <c r="GO105" s="387" t="n">
        <v>19587000</v>
      </c>
      <c r="GP105" s="387" t="n">
        <v>20027000</v>
      </c>
      <c r="GQ105" s="387" t="n">
        <v>20470000</v>
      </c>
      <c r="GR105" s="387" t="n">
        <v>20916000</v>
      </c>
      <c r="GS105" s="387" t="n">
        <v>21365000</v>
      </c>
      <c r="GT105" s="387" t="n">
        <v>21816000</v>
      </c>
      <c r="GU105" s="387" t="n">
        <v>22269000</v>
      </c>
      <c r="GV105" s="387" t="n">
        <v>22725000</v>
      </c>
      <c r="GW105" s="387" t="n">
        <v>23184000</v>
      </c>
      <c r="GX105" s="387" t="n">
        <v>23644000</v>
      </c>
      <c r="GY105" s="387" t="n">
        <v>24107000</v>
      </c>
      <c r="GZ105" s="387" t="n">
        <v>24571000</v>
      </c>
      <c r="HA105" s="387" t="n">
        <v>25037000</v>
      </c>
      <c r="HB105" s="387" t="n">
        <v>25504000</v>
      </c>
      <c r="HC105" s="387" t="n">
        <v>25972000</v>
      </c>
      <c r="HG105" s="387" t="n">
        <v>0.026444872841239</v>
      </c>
      <c r="HH105" s="387" t="n">
        <v>0.0276501085609198</v>
      </c>
      <c r="HI105" s="387" t="n">
        <v>0.0283313635736704</v>
      </c>
      <c r="HJ105" s="387" t="n">
        <v>0.0283457543700933</v>
      </c>
      <c r="HK105" s="387" t="n">
        <v>0.0279319081455469</v>
      </c>
      <c r="HL105" s="387" t="n">
        <v>0.0273392926901579</v>
      </c>
      <c r="HM105" s="387" t="n">
        <v>0.0269723627716303</v>
      </c>
      <c r="HN105" s="387" t="n">
        <v>0.0265448782593012</v>
      </c>
      <c r="HO105" s="387" t="n">
        <v>0.0262689664959908</v>
      </c>
      <c r="HP105" s="387" t="n">
        <v>0.0260631870478392</v>
      </c>
      <c r="HQ105" s="387" t="n">
        <v>0.025855852290988</v>
      </c>
      <c r="HR105" s="387" t="n">
        <v>0.0255207493901253</v>
      </c>
      <c r="HS105" s="387" t="n">
        <v>0.0252560768276453</v>
      </c>
      <c r="HT105" s="387" t="n">
        <v>0.024934995919466</v>
      </c>
      <c r="HU105" s="387" t="n">
        <v>0.0245633684098721</v>
      </c>
      <c r="HV105" s="387" t="n">
        <v>0.0242612008005381</v>
      </c>
      <c r="HW105" s="387" t="n">
        <v>0.0239104870706797</v>
      </c>
      <c r="HX105" s="387" t="n">
        <v>0.0235708598047495</v>
      </c>
      <c r="HY105" s="387" t="n">
        <v>0.0231883488595486</v>
      </c>
      <c r="HZ105" s="387" t="n">
        <v>0.0229239426553249</v>
      </c>
      <c r="IA105" s="387" t="n">
        <v>0.0225633643567562</v>
      </c>
      <c r="IB105" s="387" t="n">
        <v>0.0222152825444937</v>
      </c>
      <c r="IC105" s="387" t="n">
        <v>0.0218790359795094</v>
      </c>
      <c r="ID105" s="387" t="n">
        <v>0.0215540174394846</v>
      </c>
      <c r="IE105" s="387" t="n">
        <v>0.0212396532297134</v>
      </c>
      <c r="IF105" s="387" t="n">
        <v>0.0208895765244961</v>
      </c>
      <c r="IG105" s="387" t="n">
        <v>0.0205519311130047</v>
      </c>
      <c r="IH105" s="387" t="n">
        <v>0.020270062610507</v>
      </c>
      <c r="II105" s="387" t="n">
        <v>0.0199967455118895</v>
      </c>
      <c r="IJ105" s="387" t="n">
        <v>0.0196469966322184</v>
      </c>
      <c r="IK105" s="387" t="n">
        <v>0.0193928722292185</v>
      </c>
      <c r="IL105" s="387" t="n">
        <v>0.0190646313130856</v>
      </c>
      <c r="IM105" s="387" t="n">
        <v>0.018787844106555</v>
      </c>
      <c r="IN105" s="387" t="n">
        <v>0.018480570986867</v>
      </c>
      <c r="IO105" s="387" t="n">
        <v>0.0181837324053049</v>
      </c>
      <c r="IP105" s="0" t="s">
        <v>889</v>
      </c>
      <c r="IU105" s="0" t="s">
        <v>889</v>
      </c>
      <c r="IV105" s="387" t="n">
        <v>0.478912003538109</v>
      </c>
      <c r="IW105" s="387" t="n">
        <v>0.479774985317462</v>
      </c>
      <c r="IX105" s="387" t="n">
        <v>0.480753951351711</v>
      </c>
      <c r="IY105" s="387" t="n">
        <v>0.481788892995267</v>
      </c>
      <c r="IZ105" s="387" t="n">
        <v>0.482809194968134</v>
      </c>
      <c r="JA105" s="387" t="n">
        <v>0.483768721837672</v>
      </c>
      <c r="JB105" s="387" t="n">
        <v>0.484656970904489</v>
      </c>
      <c r="JC105" s="387" t="n">
        <v>0.485484244132929</v>
      </c>
      <c r="JD105" s="387" t="n">
        <v>0.486259926808007</v>
      </c>
      <c r="JE105" s="387" t="n">
        <v>0.487002133839165</v>
      </c>
      <c r="JF105" s="387" t="n">
        <v>0.48772094998563</v>
      </c>
      <c r="JG105" s="387" t="n">
        <v>0.488414497514706</v>
      </c>
      <c r="JH105" s="387" t="n">
        <v>0.489078944885956</v>
      </c>
      <c r="JI105" s="387" t="n">
        <v>0.489714036383247</v>
      </c>
      <c r="JJ105" s="387" t="n">
        <v>0.490321159990383</v>
      </c>
      <c r="JK105" s="387" t="n">
        <v>0.490900487588444</v>
      </c>
      <c r="JL105" s="387" t="n">
        <v>0.491453174511834</v>
      </c>
      <c r="JM105" s="387" t="n">
        <v>0.491979957550355</v>
      </c>
      <c r="JN105" s="387" t="n">
        <v>0.492481930970837</v>
      </c>
      <c r="JO105" s="387" t="n">
        <v>0.492959942330994</v>
      </c>
      <c r="JP105" s="387" t="n">
        <v>0.493414181274128</v>
      </c>
      <c r="JQ105" s="387" t="n">
        <v>0.493845687202282</v>
      </c>
      <c r="JR105" s="387" t="n">
        <v>0.494254824405559</v>
      </c>
      <c r="JS105" s="387" t="n">
        <v>0.49464286386007</v>
      </c>
      <c r="JT105" s="387" t="n">
        <v>0.495009368997359</v>
      </c>
      <c r="JU105" s="387" t="n">
        <v>0.495354848584348</v>
      </c>
      <c r="JV105" s="387" t="n">
        <v>0.495680037228042</v>
      </c>
      <c r="JW105" s="387" t="n">
        <v>0.495985828855718</v>
      </c>
      <c r="JX105" s="387" t="n">
        <v>0.496271998522185</v>
      </c>
      <c r="JY105" s="387" t="n">
        <v>0.496539445004248</v>
      </c>
      <c r="JZ105" s="387" t="n">
        <v>0.496788339036223</v>
      </c>
      <c r="KA105" s="387" t="n">
        <v>0.497018952877279</v>
      </c>
      <c r="KB105" s="387" t="n">
        <v>0.497232068229729</v>
      </c>
      <c r="KC105" s="387" t="n">
        <v>0.497427951138041</v>
      </c>
      <c r="KD105" s="387" t="n">
        <v>0.497607722290639</v>
      </c>
      <c r="KE105" s="387" t="n">
        <v>0.497771025327579</v>
      </c>
      <c r="KH105" s="0" t="s">
        <v>889</v>
      </c>
      <c r="KI105" s="387" t="n">
        <v>0.520865201950073</v>
      </c>
      <c r="KJ105" s="387" t="n">
        <v>0.524657309055328</v>
      </c>
      <c r="KK105" s="387" t="n">
        <v>0.528448164463043</v>
      </c>
      <c r="KL105" s="387" t="n">
        <v>0.532238006591797</v>
      </c>
      <c r="KM105" s="387" t="n">
        <v>0.536081075668335</v>
      </c>
      <c r="KN105" s="387" t="n">
        <v>0.540013730525971</v>
      </c>
      <c r="KO105" s="387" t="n">
        <v>0.543157756328583</v>
      </c>
      <c r="KP105" s="387" t="n">
        <v>0.546444535255432</v>
      </c>
      <c r="KQ105" s="387" t="n">
        <v>0.549827933311462</v>
      </c>
      <c r="KR105" s="387" t="n">
        <v>0.553290486335754</v>
      </c>
      <c r="KS105" s="387" t="n">
        <v>0.556718230247498</v>
      </c>
      <c r="KT105" s="387" t="n">
        <v>0.559524595737457</v>
      </c>
      <c r="KU105" s="387" t="n">
        <v>0.562456488609314</v>
      </c>
      <c r="KV105" s="387" t="n">
        <v>0.565467000007629</v>
      </c>
      <c r="KW105" s="387" t="n">
        <v>0.568641602993012</v>
      </c>
      <c r="KX105" s="387" t="n">
        <v>0.571940541267395</v>
      </c>
      <c r="KY105" s="387" t="n">
        <v>0.574803590774536</v>
      </c>
      <c r="KZ105" s="387" t="n">
        <v>0.577907145023346</v>
      </c>
      <c r="LA105" s="387" t="n">
        <v>0.581123173236847</v>
      </c>
      <c r="LB105" s="387" t="n">
        <v>0.584580063819885</v>
      </c>
      <c r="LC105" s="387" t="n">
        <v>0.58804178237915</v>
      </c>
      <c r="LD105" s="387" t="n">
        <v>0.591157376766205</v>
      </c>
      <c r="LE105" s="387" t="n">
        <v>0.59439754486084</v>
      </c>
      <c r="LF105" s="387" t="n">
        <v>0.597801685333252</v>
      </c>
      <c r="LG105" s="387" t="n">
        <v>0.601262211799622</v>
      </c>
      <c r="LH105" s="387" t="n">
        <v>0.604727387428284</v>
      </c>
      <c r="LI105" s="387" t="n">
        <v>0.607719123363495</v>
      </c>
      <c r="LJ105" s="387" t="n">
        <v>0.610804259777069</v>
      </c>
      <c r="LK105" s="387" t="n">
        <v>0.613861382007599</v>
      </c>
      <c r="LL105" s="387" t="n">
        <v>0.61693412065506</v>
      </c>
      <c r="LM105" s="387" t="n">
        <v>0.619945883750916</v>
      </c>
      <c r="LN105" s="387" t="n">
        <v>0.622391819953919</v>
      </c>
      <c r="LO105" s="387" t="n">
        <v>0.624882996082306</v>
      </c>
      <c r="LP105" s="387" t="n">
        <v>0.627351522445679</v>
      </c>
      <c r="LQ105" s="387" t="n">
        <v>0.629744350910187</v>
      </c>
      <c r="LR105" s="387" t="n">
        <v>0.632026791572571</v>
      </c>
      <c r="LT105" s="0" t="s">
        <v>889</v>
      </c>
      <c r="LU105" s="387" t="n">
        <v>0.502785503864288</v>
      </c>
      <c r="LV105" s="387" t="n">
        <v>0.506581008434296</v>
      </c>
      <c r="LW105" s="387" t="n">
        <v>0.510494947433472</v>
      </c>
      <c r="LX105" s="387" t="n">
        <v>0.514462471008301</v>
      </c>
      <c r="LY105" s="387" t="n">
        <v>0.518453776836395</v>
      </c>
      <c r="LZ105" s="387" t="n">
        <v>0.522500574588776</v>
      </c>
      <c r="MA105" s="387" t="n">
        <v>0.525746464729309</v>
      </c>
      <c r="MB105" s="387" t="n">
        <v>0.529208123683929</v>
      </c>
      <c r="MC105" s="387" t="n">
        <v>0.532621681690216</v>
      </c>
      <c r="MD105" s="387" t="n">
        <v>0.536119878292084</v>
      </c>
      <c r="ME105" s="387" t="n">
        <v>0.539589464664459</v>
      </c>
      <c r="MF105" s="387" t="n">
        <v>0.54250830411911</v>
      </c>
      <c r="MG105" s="387" t="n">
        <v>0.545552372932434</v>
      </c>
      <c r="MH105" s="387" t="n">
        <v>0.548614084720612</v>
      </c>
      <c r="MI105" s="387" t="n">
        <v>0.551782250404358</v>
      </c>
      <c r="MJ105" s="387" t="n">
        <v>0.55507904291153</v>
      </c>
      <c r="MK105" s="387" t="n">
        <v>0.55794483423233</v>
      </c>
      <c r="ML105" s="387" t="n">
        <v>0.560998797416687</v>
      </c>
      <c r="MM105" s="387" t="n">
        <v>0.564171254634857</v>
      </c>
      <c r="MN105" s="387" t="n">
        <v>0.567428946495056</v>
      </c>
      <c r="MO105" s="387" t="n">
        <v>0.570704936981201</v>
      </c>
      <c r="MP105" s="387" t="n">
        <v>0.573543667793274</v>
      </c>
      <c r="MQ105" s="387" t="n">
        <v>0.576521694660187</v>
      </c>
      <c r="MR105" s="387" t="n">
        <v>0.579579889774323</v>
      </c>
      <c r="MS105" s="387" t="n">
        <v>0.582664012908936</v>
      </c>
      <c r="MT105" s="387" t="n">
        <v>0.585583925247192</v>
      </c>
      <c r="MU105" s="387" t="n">
        <v>0.588146328926086</v>
      </c>
      <c r="MV105" s="387" t="n">
        <v>0.590776443481445</v>
      </c>
      <c r="MW105" s="387" t="n">
        <v>0.593311309814453</v>
      </c>
      <c r="MX105" s="387" t="n">
        <v>0.595755696296692</v>
      </c>
      <c r="MY105" s="387" t="n">
        <v>0.598122119903565</v>
      </c>
      <c r="MZ105" s="387" t="n">
        <v>0.599991679191589</v>
      </c>
      <c r="NA105" s="387" t="n">
        <v>0.60184770822525</v>
      </c>
      <c r="NB105" s="387" t="n">
        <v>0.603626608848572</v>
      </c>
      <c r="NC105" s="387" t="n">
        <v>0.605238378047943</v>
      </c>
      <c r="ND105" s="387" t="n">
        <v>0.606691837310791</v>
      </c>
      <c r="NG105" s="0" t="s">
        <v>889</v>
      </c>
      <c r="NH105" s="387" t="n">
        <v>0.404568791389465</v>
      </c>
      <c r="NI105" s="387" t="n">
        <v>0.408300131559372</v>
      </c>
      <c r="NJ105" s="387" t="n">
        <v>0.412228614091873</v>
      </c>
      <c r="NK105" s="387" t="n">
        <v>0.416306555271149</v>
      </c>
      <c r="NL105" s="387" t="n">
        <v>0.420531719923019</v>
      </c>
      <c r="NM105" s="387" t="n">
        <v>0.424960017204285</v>
      </c>
      <c r="NN105" s="387" t="n">
        <v>0.428836047649384</v>
      </c>
      <c r="NO105" s="387" t="n">
        <v>0.432785242795944</v>
      </c>
      <c r="NP105" s="387" t="n">
        <v>0.436898648738861</v>
      </c>
      <c r="NQ105" s="387" t="n">
        <v>0.441100001335144</v>
      </c>
      <c r="NR105" s="387" t="n">
        <v>0.445281267166138</v>
      </c>
      <c r="NS105" s="387" t="n">
        <v>0.448983579874039</v>
      </c>
      <c r="NT105" s="387" t="n">
        <v>0.452801525592804</v>
      </c>
      <c r="NU105" s="387" t="n">
        <v>0.456633120775223</v>
      </c>
      <c r="NV105" s="387" t="n">
        <v>0.460440754890442</v>
      </c>
      <c r="NW105" s="387" t="n">
        <v>0.464367538690567</v>
      </c>
      <c r="NX105" s="387" t="n">
        <v>0.467802047729492</v>
      </c>
      <c r="NY105" s="387" t="n">
        <v>0.471306204795837</v>
      </c>
      <c r="NZ105" s="387" t="n">
        <v>0.474927544593811</v>
      </c>
      <c r="OA105" s="387" t="n">
        <v>0.478681355714798</v>
      </c>
      <c r="OB105" s="387" t="n">
        <v>0.482402086257935</v>
      </c>
      <c r="OC105" s="387" t="n">
        <v>0.485883504152298</v>
      </c>
      <c r="OD105" s="387" t="n">
        <v>0.489489197731018</v>
      </c>
      <c r="OE105" s="387" t="n">
        <v>0.493160724639893</v>
      </c>
      <c r="OF105" s="387" t="n">
        <v>0.496940135955811</v>
      </c>
      <c r="OG105" s="387" t="n">
        <v>0.500772297382355</v>
      </c>
      <c r="OH105" s="387" t="n">
        <v>0.504171252250671</v>
      </c>
      <c r="OI105" s="387" t="n">
        <v>0.50774621963501</v>
      </c>
      <c r="OJ105" s="387" t="n">
        <v>0.511243104934692</v>
      </c>
      <c r="OK105" s="387" t="n">
        <v>0.514837801456451</v>
      </c>
      <c r="OL105" s="387" t="n">
        <v>0.518397927284241</v>
      </c>
      <c r="OM105" s="387" t="n">
        <v>0.521425306797028</v>
      </c>
      <c r="ON105" s="387" t="n">
        <v>0.52456146478653</v>
      </c>
      <c r="OO105" s="387" t="n">
        <v>0.527659058570862</v>
      </c>
      <c r="OP105" s="387" t="n">
        <v>0.530701041221619</v>
      </c>
      <c r="OQ105" s="387" t="n">
        <v>0.53361314535141</v>
      </c>
      <c r="OT105" s="387" t="n">
        <v>0.658550033569336</v>
      </c>
      <c r="OU105" s="387" t="n">
        <v>0.657519989013672</v>
      </c>
      <c r="OV105" s="387" t="n">
        <v>0.65640998840332</v>
      </c>
      <c r="OW105" s="387" t="n">
        <v>0.654680023193359</v>
      </c>
      <c r="OX105" s="387" t="n">
        <v>0.652529983520508</v>
      </c>
      <c r="OY105" s="387" t="n">
        <v>0.652050018310547</v>
      </c>
      <c r="OZ105" s="387" t="n">
        <v>0.650630035400391</v>
      </c>
      <c r="PA105" s="387" t="n">
        <v>0.649260025024414</v>
      </c>
      <c r="PB105" s="387" t="n">
        <v>0.648320007324219</v>
      </c>
      <c r="PC105" s="387" t="n">
        <v>0.646330032348633</v>
      </c>
      <c r="PD105" s="387" t="n">
        <v>0.644909973144531</v>
      </c>
      <c r="PE105" s="387" t="n">
        <v>0.643280029296875</v>
      </c>
      <c r="PF105" s="387" t="n">
        <v>0.641719970703125</v>
      </c>
      <c r="PG105" s="387" t="n">
        <v>0.640100021362305</v>
      </c>
      <c r="PH105" s="387" t="n">
        <v>0.638460006713867</v>
      </c>
      <c r="PI105" s="387" t="n">
        <v>0.635610008239746</v>
      </c>
      <c r="PJ105" s="387" t="n">
        <v>0.632630004882813</v>
      </c>
      <c r="PK105" s="387" t="n">
        <v>0.630470008850098</v>
      </c>
      <c r="PL105" s="387" t="n">
        <v>0.631049995422363</v>
      </c>
      <c r="PQ105" s="387" t="n">
        <v>0.000919504440389574</v>
      </c>
      <c r="PZ105" s="387" t="n">
        <v>0.337</v>
      </c>
      <c r="QA105" s="387" t="n">
        <v>2012</v>
      </c>
      <c r="QB105" s="0" t="s">
        <v>248</v>
      </c>
      <c r="QD105" s="387" t="n">
        <v>0.361</v>
      </c>
      <c r="QE105" s="387" t="n">
        <v>2012</v>
      </c>
      <c r="QF105" s="0" t="s">
        <v>248</v>
      </c>
      <c r="QH105" s="387" t="n">
        <v>0.709</v>
      </c>
      <c r="QI105" s="387" t="n">
        <v>2012</v>
      </c>
      <c r="QJ105" s="0" t="s">
        <v>248</v>
      </c>
      <c r="QL105" s="387" t="n">
        <v>0.925</v>
      </c>
      <c r="QM105" s="387" t="n">
        <v>2012</v>
      </c>
      <c r="QN105" s="0" t="s">
        <v>248</v>
      </c>
      <c r="QP105" s="387" t="n">
        <v>0.437</v>
      </c>
      <c r="QQ105" s="387" t="n">
        <v>2018</v>
      </c>
      <c r="QR105" s="0" t="s">
        <v>248</v>
      </c>
      <c r="QT105" s="0" t="s">
        <v>104</v>
      </c>
      <c r="QU105" s="387" t="n">
        <v>0.219596475362778</v>
      </c>
      <c r="QV105" s="387" t="n">
        <v>0.228532701730728</v>
      </c>
      <c r="QW105" s="387" t="n">
        <v>0.249318569898605</v>
      </c>
      <c r="QX105" s="387" t="n">
        <v>0.267402738332748</v>
      </c>
      <c r="QY105" s="387" t="n">
        <v>0.164690539240837</v>
      </c>
      <c r="RB105" s="387" t="n">
        <v>0.225986555218697</v>
      </c>
      <c r="RC105" s="387" t="n">
        <v>0.242014110088348</v>
      </c>
      <c r="RD105" s="387" t="n">
        <v>0.256318747997284</v>
      </c>
      <c r="RE105" s="387" t="n">
        <v>0.284641712903976</v>
      </c>
      <c r="RF105" s="387" t="n">
        <v>0.185908541083336</v>
      </c>
      <c r="RG105" s="0" t="s">
        <v>248</v>
      </c>
      <c r="RJ105" s="387" t="n">
        <v>0.043541893362999</v>
      </c>
      <c r="RK105" s="387" t="n">
        <v>0.0482858903706074</v>
      </c>
      <c r="RL105" s="387" t="n">
        <v>0.0587684586644173</v>
      </c>
      <c r="RM105" s="387" t="n">
        <v>0.0707037150859833</v>
      </c>
      <c r="RN105" s="387" t="n">
        <v>0.0549106299877167</v>
      </c>
      <c r="RO105" s="0" t="s">
        <v>104</v>
      </c>
      <c r="RR105" s="387" t="n">
        <v>0.0435046590864658</v>
      </c>
      <c r="RS105" s="387" t="n">
        <v>0.0482362397015095</v>
      </c>
      <c r="RT105" s="387" t="n">
        <v>0.0587095245718956</v>
      </c>
      <c r="RU105" s="387" t="n">
        <v>0.0705858469009399</v>
      </c>
      <c r="RV105" s="387" t="n">
        <v>0.0544881857931614</v>
      </c>
      <c r="RW105" s="0" t="s">
        <v>248</v>
      </c>
      <c r="SA105" s="387" t="n">
        <v>0.0205336790531874</v>
      </c>
      <c r="SB105" s="387" t="n">
        <v>0.023386288434267</v>
      </c>
      <c r="SC105" s="387" t="n">
        <v>0.033586572855711</v>
      </c>
      <c r="SD105" s="387" t="n">
        <v>0.0460108071565628</v>
      </c>
      <c r="SE105" s="387" t="n">
        <v>0.0302149243652821</v>
      </c>
      <c r="SF105" s="0" t="s">
        <v>104</v>
      </c>
      <c r="SJ105" s="387" t="n">
        <v>0.0204579029232264</v>
      </c>
      <c r="SK105" s="387" t="n">
        <v>0.0243524629622698</v>
      </c>
      <c r="SL105" s="387" t="n">
        <v>0.0338924676179886</v>
      </c>
      <c r="SM105" s="387" t="n">
        <v>0.0434520207345486</v>
      </c>
      <c r="SN105" s="387" t="n">
        <v>0.026142431423068</v>
      </c>
      <c r="SO105" s="0" t="s">
        <v>248</v>
      </c>
      <c r="SQ105" s="387" t="n">
        <v>930</v>
      </c>
      <c r="SR105" s="0" t="s">
        <v>248</v>
      </c>
      <c r="ST105" s="387" t="n">
        <v>884.881103515625</v>
      </c>
      <c r="SU105" s="0" t="s">
        <v>104</v>
      </c>
      <c r="SW105" s="387" t="n">
        <v>920.878243870497</v>
      </c>
      <c r="SX105" s="0" t="s">
        <v>248</v>
      </c>
      <c r="TA105" s="387" t="n">
        <v>0.119192436337471</v>
      </c>
      <c r="TB105" s="387" t="n">
        <v>0.110249876976013</v>
      </c>
      <c r="TC105" s="387" t="n">
        <v>0.102131120860577</v>
      </c>
      <c r="TD105" s="387" t="n">
        <v>0.0993586331605911</v>
      </c>
      <c r="TE105" s="387" t="n">
        <v>0.0276799649000168</v>
      </c>
      <c r="TF105" s="0" t="s">
        <v>104</v>
      </c>
      <c r="TJ105" s="387" t="n">
        <v>0.147333949804306</v>
      </c>
      <c r="TK105" s="387" t="n">
        <v>0.152736008167267</v>
      </c>
      <c r="TL105" s="387" t="n">
        <v>0.152639999985695</v>
      </c>
      <c r="TM105" s="387" t="n">
        <v>0.199025094509125</v>
      </c>
      <c r="TN105" s="387" t="n">
        <v>0.160322740674019</v>
      </c>
      <c r="TO105" s="0" t="s">
        <v>248</v>
      </c>
      <c r="TP105" s="386"/>
      <c r="TQ105" s="386"/>
    </row>
    <row r="106" customFormat="false" ht="15.75" hidden="false" customHeight="false" outlineLevel="0" collapsed="false">
      <c r="A106" s="0" t="s">
        <v>881</v>
      </c>
      <c r="B106" s="18" t="s">
        <v>1057</v>
      </c>
      <c r="C106" s="0" t="s">
        <v>1058</v>
      </c>
      <c r="D106" s="387" t="n">
        <v>0.026074692606926</v>
      </c>
      <c r="E106" s="0" t="s">
        <v>102</v>
      </c>
      <c r="F106" s="387" t="n">
        <v>0.0226821340620518</v>
      </c>
      <c r="G106" s="0" t="s">
        <v>316</v>
      </c>
      <c r="H106" s="387" t="n">
        <v>0.0227792374789715</v>
      </c>
      <c r="I106" s="0" t="s">
        <v>317</v>
      </c>
      <c r="J106" s="0" t="s">
        <v>884</v>
      </c>
      <c r="K106" s="387" t="n">
        <v>0.585879147052765</v>
      </c>
      <c r="L106" s="387"/>
      <c r="M106" s="0" t="s">
        <v>885</v>
      </c>
      <c r="N106" s="387"/>
      <c r="O106" s="0" t="s">
        <v>885</v>
      </c>
      <c r="P106" s="387"/>
      <c r="Q106" s="0" t="s">
        <v>885</v>
      </c>
      <c r="R106" s="387"/>
      <c r="S106" s="0" t="s">
        <v>885</v>
      </c>
      <c r="U106" s="0" t="s">
        <v>884</v>
      </c>
      <c r="V106" s="387" t="n">
        <v>0.531377196311951</v>
      </c>
      <c r="W106" s="387"/>
      <c r="X106" s="0" t="s">
        <v>885</v>
      </c>
      <c r="Y106" s="387"/>
      <c r="Z106" s="0" t="s">
        <v>885</v>
      </c>
      <c r="AA106" s="387"/>
      <c r="AB106" s="0" t="s">
        <v>885</v>
      </c>
      <c r="AC106" s="387"/>
      <c r="AD106" s="0" t="s">
        <v>885</v>
      </c>
      <c r="AF106" s="0" t="s">
        <v>884</v>
      </c>
      <c r="AG106" s="387" t="n">
        <v>0.513873279094696</v>
      </c>
      <c r="AH106" s="387"/>
      <c r="AI106" s="0" t="s">
        <v>885</v>
      </c>
      <c r="AJ106" s="387"/>
      <c r="AK106" s="0" t="s">
        <v>885</v>
      </c>
      <c r="AL106" s="387"/>
      <c r="AM106" s="0" t="s">
        <v>885</v>
      </c>
      <c r="AN106" s="387"/>
      <c r="AO106" s="0" t="s">
        <v>885</v>
      </c>
      <c r="AP106" s="0"/>
      <c r="AQ106" s="0" t="s">
        <v>102</v>
      </c>
      <c r="AR106" s="387" t="n">
        <v>3.81357932090759</v>
      </c>
      <c r="AS106" s="0" t="s">
        <v>318</v>
      </c>
      <c r="AT106" s="387" t="n">
        <v>2.19378995895386</v>
      </c>
      <c r="AU106" s="0" t="s">
        <v>317</v>
      </c>
      <c r="AV106" s="387" t="n">
        <v>1.98338413238525</v>
      </c>
      <c r="AW106" s="0"/>
      <c r="AX106" s="387" t="n">
        <v>1.45909583568573</v>
      </c>
      <c r="AY106" s="0" t="s">
        <v>104</v>
      </c>
      <c r="AZ106" s="0"/>
      <c r="BA106" s="0" t="s">
        <v>884</v>
      </c>
      <c r="BB106" s="387" t="n">
        <v>0.00917862355709076</v>
      </c>
      <c r="BC106" s="387" t="n">
        <v>0.00944861955940723</v>
      </c>
      <c r="BD106" s="387" t="n">
        <v>0.0103291738778353</v>
      </c>
      <c r="BE106" s="387" t="n">
        <v>0.00943403411656618</v>
      </c>
      <c r="BF106" s="387" t="n">
        <v>0.00943401455879211</v>
      </c>
      <c r="BH106" s="0" t="s">
        <v>884</v>
      </c>
      <c r="BI106" s="387" t="n">
        <v>0.00825859047472477</v>
      </c>
      <c r="BJ106" s="387" t="n">
        <v>0.00822791643440723</v>
      </c>
      <c r="BK106" s="387" t="n">
        <v>0.0082744974642992</v>
      </c>
      <c r="BL106" s="387" t="n">
        <v>0.009233676828444</v>
      </c>
      <c r="BM106" s="387" t="n">
        <v>0.00971328001469374</v>
      </c>
      <c r="BO106" s="0" t="s">
        <v>884</v>
      </c>
      <c r="BP106" s="387" t="n">
        <v>0.00853976514190435</v>
      </c>
      <c r="BQ106" s="387" t="n">
        <v>0.0084343608468771</v>
      </c>
      <c r="BR106" s="387" t="n">
        <v>0.00899387896060944</v>
      </c>
      <c r="BS106" s="387" t="n">
        <v>0.00971324648708105</v>
      </c>
      <c r="BT106" s="387" t="n">
        <v>0.00905040465295315</v>
      </c>
      <c r="BV106" s="387"/>
      <c r="BW106" s="387"/>
      <c r="BX106" s="387"/>
      <c r="BY106" s="387"/>
      <c r="BZ106" s="387"/>
      <c r="CA106" s="0" t="s">
        <v>886</v>
      </c>
      <c r="CC106" s="387"/>
      <c r="CD106" s="387"/>
      <c r="CE106" s="387"/>
      <c r="CF106" s="387"/>
      <c r="CG106" s="387"/>
      <c r="CH106" s="0" t="s">
        <v>886</v>
      </c>
      <c r="CK106" s="387" t="n">
        <v>3</v>
      </c>
      <c r="CL106" s="0" t="s">
        <v>887</v>
      </c>
      <c r="CO106" s="0" t="s">
        <v>884</v>
      </c>
      <c r="CP106" s="387" t="n">
        <v>0.0017731204861775</v>
      </c>
      <c r="CQ106" s="387" t="n">
        <v>0.00780738005414605</v>
      </c>
      <c r="CR106" s="387" t="n">
        <v>0.0104996981099248</v>
      </c>
      <c r="CS106" s="387" t="n">
        <v>0.0167827811092138</v>
      </c>
      <c r="CT106" s="387" t="n">
        <v>0.0106161758303642</v>
      </c>
      <c r="CV106" s="0" t="s">
        <v>884</v>
      </c>
      <c r="CW106" s="387" t="n">
        <v>0.00796249974519014</v>
      </c>
      <c r="CX106" s="387" t="n">
        <v>0.00966666638851166</v>
      </c>
      <c r="CY106" s="387" t="n">
        <v>0.0108950007706881</v>
      </c>
      <c r="CZ106" s="387" t="n">
        <v>0.00325000029988587</v>
      </c>
      <c r="DA106" s="387" t="n">
        <v>0.00249999994412065</v>
      </c>
      <c r="DC106" s="0" t="s">
        <v>884</v>
      </c>
      <c r="DD106" s="387" t="n">
        <v>0.000965044135227799</v>
      </c>
      <c r="DE106" s="387" t="n">
        <v>-0.00331708649173379</v>
      </c>
      <c r="DF106" s="387" t="n">
        <v>0.000983164529316127</v>
      </c>
      <c r="DG106" s="387" t="n">
        <v>-0.00744846416637301</v>
      </c>
      <c r="DH106" s="387" t="n">
        <v>-0.00521686719730496</v>
      </c>
      <c r="DL106" s="387" t="n">
        <v>0.727929992675781</v>
      </c>
      <c r="DM106" s="0" t="s">
        <v>888</v>
      </c>
      <c r="DP106" s="387" t="n">
        <v>0.788560028076172</v>
      </c>
      <c r="DQ106" s="0" t="s">
        <v>888</v>
      </c>
      <c r="DT106" s="387" t="n">
        <v>0.671279983520508</v>
      </c>
      <c r="DU106" s="0" t="s">
        <v>888</v>
      </c>
      <c r="DW106" s="387" t="n">
        <v>-0.0269265472888947</v>
      </c>
      <c r="DX106" s="387" t="n">
        <v>-0.0337271466851234</v>
      </c>
      <c r="DY106" s="387" t="n">
        <v>-0.0285662524402142</v>
      </c>
      <c r="DZ106" s="387" t="n">
        <v>-0.0122430250048637</v>
      </c>
      <c r="EA106" s="387" t="n">
        <v>-0.0499648302793503</v>
      </c>
      <c r="EB106" s="0" t="s">
        <v>104</v>
      </c>
      <c r="ED106" s="387" t="n">
        <v>-0.0253375601023436</v>
      </c>
      <c r="EE106" s="387" t="n">
        <v>-0.0321528874337673</v>
      </c>
      <c r="EF106" s="387" t="n">
        <v>-0.0255715325474739</v>
      </c>
      <c r="EG106" s="387" t="n">
        <v>-0.00142882112413645</v>
      </c>
      <c r="EH106" s="387"/>
      <c r="EI106" s="0" t="s">
        <v>248</v>
      </c>
      <c r="EK106" s="387" t="n">
        <v>0.473959684371948</v>
      </c>
      <c r="EL106" s="0" t="s">
        <v>248</v>
      </c>
      <c r="EO106" s="387" t="n">
        <v>0.0155239710584283</v>
      </c>
      <c r="EP106" s="387" t="n">
        <v>0.0191399771720171</v>
      </c>
      <c r="EQ106" s="387" t="n">
        <v>0.0184769909828901</v>
      </c>
      <c r="ER106" s="387" t="n">
        <v>0.0156639683991671</v>
      </c>
      <c r="ES106" s="387" t="n">
        <v>0.0228548236191273</v>
      </c>
      <c r="ET106" s="0" t="s">
        <v>248</v>
      </c>
      <c r="FE106" s="387" t="n">
        <v>1201301</v>
      </c>
      <c r="FF106" s="387" t="n">
        <v>1227106</v>
      </c>
      <c r="FG106" s="387" t="n">
        <v>1254453</v>
      </c>
      <c r="FH106" s="387" t="n">
        <v>1283305</v>
      </c>
      <c r="FI106" s="387" t="n">
        <v>1313492</v>
      </c>
      <c r="FJ106" s="387" t="n">
        <v>1344930</v>
      </c>
      <c r="FK106" s="387" t="n">
        <v>1377581</v>
      </c>
      <c r="FL106" s="387" t="n">
        <v>1411543</v>
      </c>
      <c r="FM106" s="387" t="n">
        <v>1446936</v>
      </c>
      <c r="FN106" s="387" t="n">
        <v>1483921</v>
      </c>
      <c r="FO106" s="387" t="n">
        <v>1522599</v>
      </c>
      <c r="FP106" s="387" t="n">
        <v>1562989</v>
      </c>
      <c r="FQ106" s="387" t="n">
        <v>1604979</v>
      </c>
      <c r="FR106" s="387" t="n">
        <v>1648257</v>
      </c>
      <c r="FS106" s="387" t="n">
        <v>1692439</v>
      </c>
      <c r="FT106" s="387" t="n">
        <v>1737202</v>
      </c>
      <c r="FU106" s="387" t="n">
        <v>1782437</v>
      </c>
      <c r="FV106" s="387" t="n">
        <v>1828146</v>
      </c>
      <c r="FW106" s="387" t="n">
        <v>1874309</v>
      </c>
      <c r="FX106" s="387" t="n">
        <v>1920922</v>
      </c>
      <c r="FY106" s="387" t="n">
        <v>1968000</v>
      </c>
      <c r="FZ106" s="387" t="n">
        <v>2015000</v>
      </c>
      <c r="GA106" s="387" t="n">
        <v>2063000</v>
      </c>
      <c r="GB106" s="387" t="n">
        <v>2112000</v>
      </c>
      <c r="GC106" s="387" t="n">
        <v>2160000</v>
      </c>
      <c r="GD106" s="387" t="n">
        <v>2209000</v>
      </c>
      <c r="GE106" s="387" t="n">
        <v>2259000</v>
      </c>
      <c r="GF106" s="387" t="n">
        <v>2309000</v>
      </c>
      <c r="GG106" s="387" t="n">
        <v>2359000</v>
      </c>
      <c r="GH106" s="387" t="n">
        <v>2410000</v>
      </c>
      <c r="GI106" s="387" t="n">
        <v>2461000</v>
      </c>
      <c r="GJ106" s="387" t="n">
        <v>2513000</v>
      </c>
      <c r="GK106" s="387" t="n">
        <v>2565000</v>
      </c>
      <c r="GL106" s="387" t="n">
        <v>2618000</v>
      </c>
      <c r="GM106" s="387" t="n">
        <v>2671000</v>
      </c>
      <c r="GN106" s="387" t="n">
        <v>2724000</v>
      </c>
      <c r="GO106" s="387" t="n">
        <v>2778000</v>
      </c>
      <c r="GP106" s="387" t="n">
        <v>2832000</v>
      </c>
      <c r="GQ106" s="387" t="n">
        <v>2886000</v>
      </c>
      <c r="GR106" s="387" t="n">
        <v>2941000</v>
      </c>
      <c r="GS106" s="387" t="n">
        <v>2996000</v>
      </c>
      <c r="GT106" s="387" t="n">
        <v>3052000</v>
      </c>
      <c r="GU106" s="387" t="n">
        <v>3107000</v>
      </c>
      <c r="GV106" s="387" t="n">
        <v>3163000</v>
      </c>
      <c r="GW106" s="387" t="n">
        <v>3220000</v>
      </c>
      <c r="GX106" s="387" t="n">
        <v>3276000</v>
      </c>
      <c r="GY106" s="387" t="n">
        <v>3332000</v>
      </c>
      <c r="GZ106" s="387" t="n">
        <v>3389000</v>
      </c>
      <c r="HA106" s="387" t="n">
        <v>3445000</v>
      </c>
      <c r="HB106" s="387" t="n">
        <v>3501000</v>
      </c>
      <c r="HC106" s="387" t="n">
        <v>3557000</v>
      </c>
      <c r="HG106" s="387" t="n">
        <v>0.0257057566195726</v>
      </c>
      <c r="HH106" s="387" t="n">
        <v>0.0253208093345165</v>
      </c>
      <c r="HI106" s="387" t="n">
        <v>0.0249377191066742</v>
      </c>
      <c r="HJ106" s="387" t="n">
        <v>0.0245652217417955</v>
      </c>
      <c r="HK106" s="387" t="n">
        <v>0.0242125187069178</v>
      </c>
      <c r="HL106" s="387" t="n">
        <v>0.023601396009326</v>
      </c>
      <c r="HM106" s="387" t="n">
        <v>0.0235420390963554</v>
      </c>
      <c r="HN106" s="387" t="n">
        <v>0.0234741326421499</v>
      </c>
      <c r="HO106" s="387" t="n">
        <v>0.0224728565663099</v>
      </c>
      <c r="HP106" s="387" t="n">
        <v>0.0224317032843828</v>
      </c>
      <c r="HQ106" s="387" t="n">
        <v>0.0223823133856058</v>
      </c>
      <c r="HR106" s="387" t="n">
        <v>0.0218922924250364</v>
      </c>
      <c r="HS106" s="387" t="n">
        <v>0.0214232709258795</v>
      </c>
      <c r="HT106" s="387" t="n">
        <v>0.0213889479637146</v>
      </c>
      <c r="HU106" s="387" t="n">
        <v>0.020941024646163</v>
      </c>
      <c r="HV106" s="387" t="n">
        <v>0.0209094863384962</v>
      </c>
      <c r="HW106" s="387" t="n">
        <v>0.0204812195152044</v>
      </c>
      <c r="HX106" s="387" t="n">
        <v>0.0204521883279085</v>
      </c>
      <c r="HY106" s="387" t="n">
        <v>0.0200422666966915</v>
      </c>
      <c r="HZ106" s="387" t="n">
        <v>0.0196484550833702</v>
      </c>
      <c r="IA106" s="387" t="n">
        <v>0.0196298565715551</v>
      </c>
      <c r="IB106" s="387" t="n">
        <v>0.0192519314587116</v>
      </c>
      <c r="IC106" s="387" t="n">
        <v>0.0188882853835821</v>
      </c>
      <c r="ID106" s="387" t="n">
        <v>0.018878199160099</v>
      </c>
      <c r="IE106" s="387" t="n">
        <v>0.0185284055769444</v>
      </c>
      <c r="IF106" s="387" t="n">
        <v>0.0185190476477146</v>
      </c>
      <c r="IG106" s="387" t="n">
        <v>0.0178605169057846</v>
      </c>
      <c r="IH106" s="387" t="n">
        <v>0.0178633145987988</v>
      </c>
      <c r="II106" s="387" t="n">
        <v>0.0178604144603014</v>
      </c>
      <c r="IJ106" s="387" t="n">
        <v>0.0172418057918549</v>
      </c>
      <c r="IK106" s="387" t="n">
        <v>0.0169495586305857</v>
      </c>
      <c r="IL106" s="387" t="n">
        <v>0.016962168738246</v>
      </c>
      <c r="IM106" s="387" t="n">
        <v>0.016389012336731</v>
      </c>
      <c r="IN106" s="387" t="n">
        <v>0.0161247383803129</v>
      </c>
      <c r="IO106" s="387" t="n">
        <v>0.0158688519150019</v>
      </c>
      <c r="IP106" s="0" t="s">
        <v>889</v>
      </c>
      <c r="IU106" s="0" t="s">
        <v>889</v>
      </c>
      <c r="IV106" s="387" t="n">
        <v>0.486927579729992</v>
      </c>
      <c r="IW106" s="387" t="n">
        <v>0.487385227166896</v>
      </c>
      <c r="IX106" s="387" t="n">
        <v>0.487852173732295</v>
      </c>
      <c r="IY106" s="387" t="n">
        <v>0.48831192805436</v>
      </c>
      <c r="IZ106" s="387" t="n">
        <v>0.48875771311306</v>
      </c>
      <c r="JA106" s="387" t="n">
        <v>0.489174785746734</v>
      </c>
      <c r="JB106" s="387" t="n">
        <v>0.489568789723591</v>
      </c>
      <c r="JC106" s="387" t="n">
        <v>0.489936564663188</v>
      </c>
      <c r="JD106" s="387" t="n">
        <v>0.490285620653794</v>
      </c>
      <c r="JE106" s="387" t="n">
        <v>0.490615568352251</v>
      </c>
      <c r="JF106" s="387" t="n">
        <v>0.490930479076011</v>
      </c>
      <c r="JG106" s="387" t="n">
        <v>0.491229561356327</v>
      </c>
      <c r="JH106" s="387" t="n">
        <v>0.491513604609815</v>
      </c>
      <c r="JI106" s="387" t="n">
        <v>0.491779485825245</v>
      </c>
      <c r="JJ106" s="387" t="n">
        <v>0.49203221967538</v>
      </c>
      <c r="JK106" s="387" t="n">
        <v>0.492269243395926</v>
      </c>
      <c r="JL106" s="387" t="n">
        <v>0.49249400300208</v>
      </c>
      <c r="JM106" s="387" t="n">
        <v>0.492701597843656</v>
      </c>
      <c r="JN106" s="387" t="n">
        <v>0.492897694171651</v>
      </c>
      <c r="JO106" s="387" t="n">
        <v>0.493081079947638</v>
      </c>
      <c r="JP106" s="387" t="n">
        <v>0.493248164464023</v>
      </c>
      <c r="JQ106" s="387" t="n">
        <v>0.493404101434598</v>
      </c>
      <c r="JR106" s="387" t="n">
        <v>0.493547108964974</v>
      </c>
      <c r="JS106" s="387" t="n">
        <v>0.49367719295571</v>
      </c>
      <c r="JT106" s="387" t="n">
        <v>0.493797145367547</v>
      </c>
      <c r="JU106" s="387" t="n">
        <v>0.493901484517818</v>
      </c>
      <c r="JV106" s="387" t="n">
        <v>0.493998657083394</v>
      </c>
      <c r="JW106" s="387" t="n">
        <v>0.494086374460964</v>
      </c>
      <c r="JX106" s="387" t="n">
        <v>0.494161195388637</v>
      </c>
      <c r="JY106" s="387" t="n">
        <v>0.494226505832506</v>
      </c>
      <c r="JZ106" s="387" t="n">
        <v>0.494281451254973</v>
      </c>
      <c r="KA106" s="387" t="n">
        <v>0.49432843094742</v>
      </c>
      <c r="KB106" s="387" t="n">
        <v>0.494366149800037</v>
      </c>
      <c r="KC106" s="387" t="n">
        <v>0.494396937851933</v>
      </c>
      <c r="KD106" s="387" t="n">
        <v>0.49441889372991</v>
      </c>
      <c r="KE106" s="387" t="n">
        <v>0.49443523308488</v>
      </c>
      <c r="KH106" s="0" t="s">
        <v>889</v>
      </c>
      <c r="KI106" s="387" t="n">
        <v>0.546510994434357</v>
      </c>
      <c r="KJ106" s="387" t="n">
        <v>0.546837270259857</v>
      </c>
      <c r="KK106" s="387" t="n">
        <v>0.547424018383026</v>
      </c>
      <c r="KL106" s="387" t="n">
        <v>0.548371136188507</v>
      </c>
      <c r="KM106" s="387" t="n">
        <v>0.549830734729767</v>
      </c>
      <c r="KN106" s="387" t="n">
        <v>0.551829278469086</v>
      </c>
      <c r="KO106" s="387" t="n">
        <v>0.553846180438995</v>
      </c>
      <c r="KP106" s="387" t="n">
        <v>0.556471168994904</v>
      </c>
      <c r="KQ106" s="387" t="n">
        <v>0.559659063816071</v>
      </c>
      <c r="KR106" s="387" t="n">
        <v>0.562962949275971</v>
      </c>
      <c r="KS106" s="387" t="n">
        <v>0.566772282123566</v>
      </c>
      <c r="KT106" s="387" t="n">
        <v>0.570163786411285</v>
      </c>
      <c r="KU106" s="387" t="n">
        <v>0.573841512203217</v>
      </c>
      <c r="KV106" s="387" t="n">
        <v>0.5782111287117</v>
      </c>
      <c r="KW106" s="387" t="n">
        <v>0.582157671451569</v>
      </c>
      <c r="KX106" s="387" t="n">
        <v>0.586346983909607</v>
      </c>
      <c r="KY106" s="387" t="n">
        <v>0.589733362197876</v>
      </c>
      <c r="KZ106" s="387" t="n">
        <v>0.593762159347534</v>
      </c>
      <c r="LA106" s="387" t="n">
        <v>0.597402572631836</v>
      </c>
      <c r="LB106" s="387" t="n">
        <v>0.600898563861847</v>
      </c>
      <c r="LC106" s="387" t="n">
        <v>0.604625523090363</v>
      </c>
      <c r="LD106" s="387" t="n">
        <v>0.607271432876587</v>
      </c>
      <c r="LE106" s="387" t="n">
        <v>0.609816372394562</v>
      </c>
      <c r="LF106" s="387" t="n">
        <v>0.61261260509491</v>
      </c>
      <c r="LG106" s="387" t="n">
        <v>0.615436911582947</v>
      </c>
      <c r="LH106" s="387" t="n">
        <v>0.61815756559372</v>
      </c>
      <c r="LI106" s="387" t="n">
        <v>0.619921386241913</v>
      </c>
      <c r="LJ106" s="387" t="n">
        <v>0.622143566608429</v>
      </c>
      <c r="LK106" s="387" t="n">
        <v>0.624091029167175</v>
      </c>
      <c r="LL106" s="387" t="n">
        <v>0.626086950302124</v>
      </c>
      <c r="LM106" s="387" t="n">
        <v>0.627899885177612</v>
      </c>
      <c r="LN106" s="387" t="n">
        <v>0.629351735115051</v>
      </c>
      <c r="LO106" s="387" t="n">
        <v>0.630569517612457</v>
      </c>
      <c r="LP106" s="387" t="n">
        <v>0.63222062587738</v>
      </c>
      <c r="LQ106" s="387" t="n">
        <v>0.633818924427033</v>
      </c>
      <c r="LR106" s="387" t="n">
        <v>0.635085761547089</v>
      </c>
      <c r="LT106" s="0" t="s">
        <v>889</v>
      </c>
      <c r="LU106" s="387" t="n">
        <v>0.527756154537201</v>
      </c>
      <c r="LV106" s="387" t="n">
        <v>0.528300285339356</v>
      </c>
      <c r="LW106" s="387" t="n">
        <v>0.529325902462006</v>
      </c>
      <c r="LX106" s="387" t="n">
        <v>0.530797779560089</v>
      </c>
      <c r="LY106" s="387" t="n">
        <v>0.532697856426239</v>
      </c>
      <c r="LZ106" s="387" t="n">
        <v>0.535061001777649</v>
      </c>
      <c r="MA106" s="387" t="n">
        <v>0.53697270154953</v>
      </c>
      <c r="MB106" s="387" t="n">
        <v>0.539990305900574</v>
      </c>
      <c r="MC106" s="387" t="n">
        <v>0.543087124824524</v>
      </c>
      <c r="MD106" s="387" t="n">
        <v>0.546296298503876</v>
      </c>
      <c r="ME106" s="387" t="n">
        <v>0.550475299358368</v>
      </c>
      <c r="MF106" s="387" t="n">
        <v>0.553342163562775</v>
      </c>
      <c r="MG106" s="387" t="n">
        <v>0.557384133338928</v>
      </c>
      <c r="MH106" s="387" t="n">
        <v>0.561678647994995</v>
      </c>
      <c r="MI106" s="387" t="n">
        <v>0.565560162067413</v>
      </c>
      <c r="MJ106" s="387" t="n">
        <v>0.569280803203583</v>
      </c>
      <c r="MK106" s="387" t="n">
        <v>0.57222443819046</v>
      </c>
      <c r="ML106" s="387" t="n">
        <v>0.575828433036804</v>
      </c>
      <c r="MM106" s="387" t="n">
        <v>0.579068005084992</v>
      </c>
      <c r="MN106" s="387" t="n">
        <v>0.581804573535919</v>
      </c>
      <c r="MO106" s="387" t="n">
        <v>0.585168898105621</v>
      </c>
      <c r="MP106" s="387" t="n">
        <v>0.587472975254059</v>
      </c>
      <c r="MQ106" s="387" t="n">
        <v>0.589336156845093</v>
      </c>
      <c r="MR106" s="387" t="n">
        <v>0.591822564601898</v>
      </c>
      <c r="MS106" s="387" t="n">
        <v>0.594355642795563</v>
      </c>
      <c r="MT106" s="387" t="n">
        <v>0.596128165721893</v>
      </c>
      <c r="MU106" s="387" t="n">
        <v>0.597313225269318</v>
      </c>
      <c r="MV106" s="387" t="n">
        <v>0.598648190498352</v>
      </c>
      <c r="MW106" s="387" t="n">
        <v>0.599747061729431</v>
      </c>
      <c r="MX106" s="387" t="n">
        <v>0.600931704044342</v>
      </c>
      <c r="MY106" s="387" t="n">
        <v>0.602258861064911</v>
      </c>
      <c r="MZ106" s="387" t="n">
        <v>0.602941155433655</v>
      </c>
      <c r="NA106" s="387" t="n">
        <v>0.603717923164368</v>
      </c>
      <c r="NB106" s="387" t="n">
        <v>0.604934692382813</v>
      </c>
      <c r="NC106" s="387" t="n">
        <v>0.606112539768219</v>
      </c>
      <c r="ND106" s="387" t="n">
        <v>0.60697215795517</v>
      </c>
      <c r="NG106" s="0" t="s">
        <v>889</v>
      </c>
      <c r="NH106" s="387" t="n">
        <v>0.440126717090607</v>
      </c>
      <c r="NI106" s="387" t="n">
        <v>0.441138178110123</v>
      </c>
      <c r="NJ106" s="387" t="n">
        <v>0.442184060811996</v>
      </c>
      <c r="NK106" s="387" t="n">
        <v>0.443353801965714</v>
      </c>
      <c r="NL106" s="387" t="n">
        <v>0.444784313440323</v>
      </c>
      <c r="NM106" s="387" t="n">
        <v>0.446138203144074</v>
      </c>
      <c r="NN106" s="387" t="n">
        <v>0.448138952255249</v>
      </c>
      <c r="NO106" s="387" t="n">
        <v>0.44983035326004</v>
      </c>
      <c r="NP106" s="387" t="n">
        <v>0.452651500701904</v>
      </c>
      <c r="NQ106" s="387" t="n">
        <v>0.455092579126358</v>
      </c>
      <c r="NR106" s="387" t="n">
        <v>0.458578556776047</v>
      </c>
      <c r="NS106" s="387" t="n">
        <v>0.461266040802002</v>
      </c>
      <c r="NT106" s="387" t="n">
        <v>0.464270234107971</v>
      </c>
      <c r="NU106" s="387" t="n">
        <v>0.468418806791306</v>
      </c>
      <c r="NV106" s="387" t="n">
        <v>0.47219917178154</v>
      </c>
      <c r="NW106" s="387" t="n">
        <v>0.476229161024094</v>
      </c>
      <c r="NX106" s="387" t="n">
        <v>0.480302423238754</v>
      </c>
      <c r="NY106" s="387" t="n">
        <v>0.484600394964218</v>
      </c>
      <c r="NZ106" s="387" t="n">
        <v>0.488922834396362</v>
      </c>
      <c r="OA106" s="387" t="n">
        <v>0.493073761463165</v>
      </c>
      <c r="OB106" s="387" t="n">
        <v>0.497430235147476</v>
      </c>
      <c r="OC106" s="387" t="n">
        <v>0.501079916954041</v>
      </c>
      <c r="OD106" s="387" t="n">
        <v>0.504590392112732</v>
      </c>
      <c r="OE106" s="387" t="n">
        <v>0.507969498634338</v>
      </c>
      <c r="OF106" s="387" t="n">
        <v>0.512070715427399</v>
      </c>
      <c r="OG106" s="387" t="n">
        <v>0.515353798866272</v>
      </c>
      <c r="OH106" s="387" t="n">
        <v>0.518348634243012</v>
      </c>
      <c r="OI106" s="387" t="n">
        <v>0.521081447601318</v>
      </c>
      <c r="OJ106" s="387" t="n">
        <v>0.523553609848023</v>
      </c>
      <c r="OK106" s="387" t="n">
        <v>0.526708066463471</v>
      </c>
      <c r="OL106" s="387" t="n">
        <v>0.528998792171478</v>
      </c>
      <c r="OM106" s="387" t="n">
        <v>0.530912339687347</v>
      </c>
      <c r="ON106" s="387" t="n">
        <v>0.533195614814758</v>
      </c>
      <c r="OO106" s="387" t="n">
        <v>0.535268485546112</v>
      </c>
      <c r="OP106" s="387" t="n">
        <v>0.537275075912476</v>
      </c>
      <c r="OQ106" s="387" t="n">
        <v>0.538937330245972</v>
      </c>
      <c r="OT106" s="387" t="n">
        <v>0.727829971313477</v>
      </c>
      <c r="OU106" s="387" t="n">
        <v>0.72697998046875</v>
      </c>
      <c r="OV106" s="387" t="n">
        <v>0.726050033569336</v>
      </c>
      <c r="OW106" s="387" t="n">
        <v>0.724940032958984</v>
      </c>
      <c r="OX106" s="387" t="n">
        <v>0.72375</v>
      </c>
      <c r="OY106" s="387" t="n">
        <v>0.723330001831055</v>
      </c>
      <c r="OZ106" s="387" t="n">
        <v>0.722890014648438</v>
      </c>
      <c r="PA106" s="387" t="n">
        <v>0.722590026855469</v>
      </c>
      <c r="PB106" s="387" t="n">
        <v>0.7225</v>
      </c>
      <c r="PC106" s="387" t="n">
        <v>0.72254997253418</v>
      </c>
      <c r="PD106" s="387" t="n">
        <v>0.722969970703125</v>
      </c>
      <c r="PE106" s="387" t="n">
        <v>0.724160003662109</v>
      </c>
      <c r="PF106" s="387" t="n">
        <v>0.72495002746582</v>
      </c>
      <c r="PG106" s="387" t="n">
        <v>0.725859985351563</v>
      </c>
      <c r="PH106" s="387" t="n">
        <v>0.726259994506836</v>
      </c>
      <c r="PI106" s="387" t="n">
        <v>0.72677001953125</v>
      </c>
      <c r="PJ106" s="387" t="n">
        <v>0.727109985351563</v>
      </c>
      <c r="PK106" s="387" t="n">
        <v>0.727389984130859</v>
      </c>
      <c r="PL106" s="387" t="n">
        <v>0.727929992675781</v>
      </c>
      <c r="PQ106" s="387" t="n">
        <v>0.000742116593755782</v>
      </c>
      <c r="PZ106" s="387" t="n">
        <v>0.507</v>
      </c>
      <c r="QA106" s="387" t="n">
        <v>2010</v>
      </c>
      <c r="QB106" s="0" t="s">
        <v>248</v>
      </c>
      <c r="QD106" s="387" t="n">
        <v>0.684</v>
      </c>
      <c r="QE106" s="387" t="n">
        <v>2010</v>
      </c>
      <c r="QF106" s="0" t="s">
        <v>248</v>
      </c>
      <c r="QH106" s="387" t="n">
        <v>0.854</v>
      </c>
      <c r="QI106" s="387" t="n">
        <v>2010</v>
      </c>
      <c r="QJ106" s="0" t="s">
        <v>248</v>
      </c>
      <c r="QL106" s="387" t="n">
        <v>0.938</v>
      </c>
      <c r="QM106" s="387" t="n">
        <v>2010</v>
      </c>
      <c r="QN106" s="0" t="s">
        <v>248</v>
      </c>
      <c r="QP106" s="387" t="n">
        <v>0.693</v>
      </c>
      <c r="QQ106" s="387" t="n">
        <v>2010</v>
      </c>
      <c r="QR106" s="0" t="s">
        <v>248</v>
      </c>
      <c r="QT106" s="0" t="s">
        <v>104</v>
      </c>
      <c r="QU106" s="387" t="n">
        <v>0.107798650860786</v>
      </c>
      <c r="QV106" s="387" t="n">
        <v>0.112810961902142</v>
      </c>
      <c r="QW106" s="387" t="n">
        <v>0.107453547418118</v>
      </c>
      <c r="QX106" s="387" t="n">
        <v>0.111801333725452</v>
      </c>
      <c r="QY106" s="387" t="n">
        <v>0.116791747510433</v>
      </c>
      <c r="RB106" s="387" t="n">
        <v>0.0971010997891426</v>
      </c>
      <c r="RC106" s="387" t="n">
        <v>0.0982890650629997</v>
      </c>
      <c r="RD106" s="387" t="n">
        <v>0.0904132127761841</v>
      </c>
      <c r="RE106" s="387" t="n">
        <v>0.0964796468615532</v>
      </c>
      <c r="RF106" s="387" t="n">
        <v>0.112913586199284</v>
      </c>
      <c r="RG106" s="0" t="s">
        <v>248</v>
      </c>
      <c r="RJ106" s="387" t="n">
        <v>0.0322726890444756</v>
      </c>
      <c r="RK106" s="387" t="n">
        <v>0.0365296266973019</v>
      </c>
      <c r="RL106" s="387" t="n">
        <v>0.0386560931801796</v>
      </c>
      <c r="RM106" s="387" t="n">
        <v>0.0478745065629482</v>
      </c>
      <c r="RN106" s="387" t="n">
        <v>0.0440168865025044</v>
      </c>
      <c r="RO106" s="0" t="s">
        <v>104</v>
      </c>
      <c r="RR106" s="387" t="n">
        <v>0.0333067812025547</v>
      </c>
      <c r="RS106" s="387" t="n">
        <v>0.0379084162414074</v>
      </c>
      <c r="RT106" s="387" t="n">
        <v>0.0407242774963379</v>
      </c>
      <c r="RU106" s="387" t="n">
        <v>0.0520108714699745</v>
      </c>
      <c r="RV106" s="387" t="n">
        <v>0.0449742637574673</v>
      </c>
      <c r="RW106" s="0" t="s">
        <v>248</v>
      </c>
      <c r="SA106" s="387" t="n">
        <v>0.00882376730442047</v>
      </c>
      <c r="SB106" s="387" t="n">
        <v>0.0120146395638585</v>
      </c>
      <c r="SC106" s="387" t="n">
        <v>0.0137441828846931</v>
      </c>
      <c r="SD106" s="387" t="n">
        <v>0.023932920768857</v>
      </c>
      <c r="SE106" s="387" t="n">
        <v>0.0232907626777887</v>
      </c>
      <c r="SF106" s="0" t="s">
        <v>104</v>
      </c>
      <c r="SJ106" s="387" t="n">
        <v>0.00882052537053824</v>
      </c>
      <c r="SK106" s="387" t="n">
        <v>0.0125673469156027</v>
      </c>
      <c r="SL106" s="387" t="n">
        <v>0.0149125391617417</v>
      </c>
      <c r="SM106" s="387" t="n">
        <v>0.0266839545220137</v>
      </c>
      <c r="SN106" s="387" t="n">
        <v>0.0204090438783169</v>
      </c>
      <c r="SO106" s="0" t="s">
        <v>248</v>
      </c>
      <c r="SQ106" s="387" t="n">
        <v>820</v>
      </c>
      <c r="SR106" s="0" t="s">
        <v>248</v>
      </c>
      <c r="ST106" s="387" t="n">
        <v>643.467102050781</v>
      </c>
      <c r="SU106" s="0" t="s">
        <v>104</v>
      </c>
      <c r="SW106" s="387" t="n">
        <v>635.525710129137</v>
      </c>
      <c r="SX106" s="0" t="s">
        <v>248</v>
      </c>
      <c r="TA106" s="387" t="n">
        <v>0.0808721035718918</v>
      </c>
      <c r="TB106" s="387" t="n">
        <v>0.0790838152170181</v>
      </c>
      <c r="TC106" s="387" t="n">
        <v>0.0788872987031937</v>
      </c>
      <c r="TD106" s="387" t="n">
        <v>0.0995583012700081</v>
      </c>
      <c r="TE106" s="387" t="n">
        <v>0.0668269172310829</v>
      </c>
      <c r="TF106" s="0" t="s">
        <v>104</v>
      </c>
      <c r="TJ106" s="387" t="n">
        <v>0.0698112100362778</v>
      </c>
      <c r="TK106" s="387" t="n">
        <v>0.065091572701931</v>
      </c>
      <c r="TL106" s="387" t="n">
        <v>0.0623416416347027</v>
      </c>
      <c r="TM106" s="387" t="n">
        <v>0.0909423381090164</v>
      </c>
      <c r="TN106" s="387" t="n">
        <v>0.160322740674019</v>
      </c>
      <c r="TO106" s="0" t="s">
        <v>248</v>
      </c>
      <c r="TP106" s="386"/>
      <c r="TQ106" s="386"/>
    </row>
    <row r="107" customFormat="false" ht="15.75" hidden="false" customHeight="false" outlineLevel="0" collapsed="false">
      <c r="A107" s="0" t="s">
        <v>890</v>
      </c>
      <c r="B107" s="18" t="s">
        <v>1059</v>
      </c>
      <c r="C107" s="0" t="s">
        <v>1060</v>
      </c>
      <c r="D107" s="387" t="n">
        <v>0.0382374040782452</v>
      </c>
      <c r="E107" s="0" t="s">
        <v>884</v>
      </c>
      <c r="F107" s="387" t="n">
        <v>0.0454089418053627</v>
      </c>
      <c r="G107" s="0" t="s">
        <v>884</v>
      </c>
      <c r="H107" s="387" t="n">
        <v>0.0445238798856735</v>
      </c>
      <c r="I107" s="0" t="s">
        <v>884</v>
      </c>
      <c r="J107" s="0" t="s">
        <v>884</v>
      </c>
      <c r="K107" s="387" t="n">
        <v>0.457840174436569</v>
      </c>
      <c r="L107" s="387"/>
      <c r="M107" s="0" t="s">
        <v>885</v>
      </c>
      <c r="N107" s="387"/>
      <c r="O107" s="0" t="s">
        <v>885</v>
      </c>
      <c r="P107" s="387"/>
      <c r="Q107" s="0" t="s">
        <v>885</v>
      </c>
      <c r="R107" s="387"/>
      <c r="S107" s="0" t="s">
        <v>885</v>
      </c>
      <c r="U107" s="0" t="s">
        <v>884</v>
      </c>
      <c r="V107" s="387" t="n">
        <v>0.488626480102539</v>
      </c>
      <c r="W107" s="387"/>
      <c r="X107" s="0" t="s">
        <v>885</v>
      </c>
      <c r="Y107" s="387"/>
      <c r="Z107" s="0" t="s">
        <v>885</v>
      </c>
      <c r="AA107" s="387"/>
      <c r="AB107" s="0" t="s">
        <v>885</v>
      </c>
      <c r="AC107" s="387"/>
      <c r="AD107" s="0" t="s">
        <v>885</v>
      </c>
      <c r="AF107" s="0" t="s">
        <v>884</v>
      </c>
      <c r="AG107" s="387" t="n">
        <v>0.488626480102539</v>
      </c>
      <c r="AH107" s="387"/>
      <c r="AI107" s="0" t="s">
        <v>885</v>
      </c>
      <c r="AJ107" s="387"/>
      <c r="AK107" s="0" t="s">
        <v>885</v>
      </c>
      <c r="AL107" s="387"/>
      <c r="AM107" s="0" t="s">
        <v>885</v>
      </c>
      <c r="AN107" s="387"/>
      <c r="AO107" s="0" t="s">
        <v>885</v>
      </c>
      <c r="AP107" s="0"/>
      <c r="AQ107" s="0" t="s">
        <v>884</v>
      </c>
      <c r="AR107" s="387" t="n">
        <v>2.76148533821106</v>
      </c>
      <c r="AS107" s="0" t="s">
        <v>884</v>
      </c>
      <c r="AT107" s="387" t="n">
        <v>3.11870980262756</v>
      </c>
      <c r="AU107" s="0" t="s">
        <v>884</v>
      </c>
      <c r="AV107" s="387" t="n">
        <v>3.42202520370483</v>
      </c>
      <c r="AW107" s="0"/>
      <c r="AX107" s="387" t="n">
        <v>4.02682781219482</v>
      </c>
      <c r="AY107" s="0" t="s">
        <v>104</v>
      </c>
      <c r="AZ107" s="0"/>
      <c r="BA107" s="0" t="s">
        <v>884</v>
      </c>
      <c r="BB107" s="387" t="n">
        <v>0.00820934306830168</v>
      </c>
      <c r="BC107" s="387" t="n">
        <v>0.00736863957718015</v>
      </c>
      <c r="BD107" s="387" t="n">
        <v>0.00759958103299141</v>
      </c>
      <c r="BE107" s="387" t="n">
        <v>0.00781907513737679</v>
      </c>
      <c r="BF107" s="387" t="n">
        <v>0.00729722762480378</v>
      </c>
      <c r="BH107" s="0" t="s">
        <v>884</v>
      </c>
      <c r="BI107" s="387" t="n">
        <v>0.0101315155625343</v>
      </c>
      <c r="BJ107" s="387" t="n">
        <v>0.00970085058361292</v>
      </c>
      <c r="BK107" s="387" t="n">
        <v>0.00868091825395823</v>
      </c>
      <c r="BL107" s="387" t="n">
        <v>0.00836597662419081</v>
      </c>
      <c r="BM107" s="387" t="n">
        <v>0.00864100828766823</v>
      </c>
      <c r="BO107" s="0" t="s">
        <v>884</v>
      </c>
      <c r="BP107" s="387" t="n">
        <v>0.0102140679955482</v>
      </c>
      <c r="BQ107" s="387" t="n">
        <v>0.00919633824378252</v>
      </c>
      <c r="BR107" s="387" t="n">
        <v>0.00839217565953732</v>
      </c>
      <c r="BS107" s="387" t="n">
        <v>0.00876153260469437</v>
      </c>
      <c r="BT107" s="387" t="n">
        <v>0.00900252163410187</v>
      </c>
      <c r="BV107" s="387"/>
      <c r="BW107" s="387"/>
      <c r="BX107" s="387"/>
      <c r="BY107" s="387"/>
      <c r="BZ107" s="387"/>
      <c r="CA107" s="0" t="s">
        <v>886</v>
      </c>
      <c r="CC107" s="387"/>
      <c r="CD107" s="387"/>
      <c r="CE107" s="387"/>
      <c r="CF107" s="387"/>
      <c r="CG107" s="387"/>
      <c r="CH107" s="0" t="s">
        <v>886</v>
      </c>
      <c r="CK107" s="387" t="n">
        <v>8.39999961853027</v>
      </c>
      <c r="CL107" s="0" t="s">
        <v>887</v>
      </c>
      <c r="CO107" s="0" t="s">
        <v>884</v>
      </c>
      <c r="CP107" s="387" t="n">
        <v>0.000575770216528326</v>
      </c>
      <c r="CQ107" s="387" t="n">
        <v>0.00184385559987277</v>
      </c>
      <c r="CR107" s="387" t="n">
        <v>0.00550819560885429</v>
      </c>
      <c r="CS107" s="387" t="n">
        <v>0.00152746983803809</v>
      </c>
      <c r="CT107" s="387" t="n">
        <v>0.0142461964860559</v>
      </c>
      <c r="CV107" s="0" t="s">
        <v>884</v>
      </c>
      <c r="CW107" s="387" t="n">
        <v>0.00209999969229102</v>
      </c>
      <c r="CX107" s="387" t="n">
        <v>0.0051333331502974</v>
      </c>
      <c r="CY107" s="387" t="n">
        <v>0.00299999979324639</v>
      </c>
      <c r="CZ107" s="387" t="n">
        <v>0.00240000011399388</v>
      </c>
      <c r="DA107" s="387" t="n">
        <v>-0.00700000021606684</v>
      </c>
      <c r="DC107" s="0" t="s">
        <v>884</v>
      </c>
      <c r="DD107" s="387" t="n">
        <v>2.6309528038837E-005</v>
      </c>
      <c r="DE107" s="387" t="n">
        <v>0.00547172874212265</v>
      </c>
      <c r="DF107" s="387" t="n">
        <v>0.0018535100389272</v>
      </c>
      <c r="DG107" s="387" t="n">
        <v>0.00536527018994093</v>
      </c>
      <c r="DH107" s="387" t="n">
        <v>0.00374665716663003</v>
      </c>
      <c r="DL107" s="387" t="n">
        <v>0.602080001831055</v>
      </c>
      <c r="DM107" s="0" t="s">
        <v>888</v>
      </c>
      <c r="DP107" s="387" t="n">
        <v>0.72484001159668</v>
      </c>
      <c r="DQ107" s="0" t="s">
        <v>888</v>
      </c>
      <c r="DT107" s="387" t="n">
        <v>0.47757999420166</v>
      </c>
      <c r="DU107" s="0" t="s">
        <v>888</v>
      </c>
      <c r="DW107" s="387" t="n">
        <v>-0.280342668294907</v>
      </c>
      <c r="DX107" s="387" t="n">
        <v>-0.286626696586609</v>
      </c>
      <c r="DY107" s="387" t="n">
        <v>-0.278790414333344</v>
      </c>
      <c r="DZ107" s="387" t="n">
        <v>-0.319588363170624</v>
      </c>
      <c r="EA107" s="387" t="n">
        <v>-0.527960419654846</v>
      </c>
      <c r="EB107" s="0" t="s">
        <v>104</v>
      </c>
      <c r="ED107" s="387" t="n">
        <v>-0.086229681968689</v>
      </c>
      <c r="EE107" s="387" t="n">
        <v>-0.0874489843845367</v>
      </c>
      <c r="EF107" s="387" t="n">
        <v>-0.0879931896924973</v>
      </c>
      <c r="EG107" s="387" t="n">
        <v>-0.081586018204689</v>
      </c>
      <c r="EH107" s="387"/>
      <c r="EI107" s="0" t="s">
        <v>248</v>
      </c>
      <c r="EK107" s="387" t="n">
        <v>0.308758109807968</v>
      </c>
      <c r="EL107" s="0" t="s">
        <v>248</v>
      </c>
      <c r="EO107" s="387" t="n">
        <v>0.0811191573739052</v>
      </c>
      <c r="EP107" s="387" t="n">
        <v>0.0877565070986748</v>
      </c>
      <c r="EQ107" s="387" t="n">
        <v>0.10137651860714</v>
      </c>
      <c r="ER107" s="387" t="n">
        <v>0.143022209405899</v>
      </c>
      <c r="ES107" s="387" t="n">
        <v>0.331158250570297</v>
      </c>
      <c r="ET107" s="0" t="s">
        <v>248</v>
      </c>
      <c r="FE107" s="387" t="n">
        <v>746715</v>
      </c>
      <c r="FF107" s="387" t="n">
        <v>745206</v>
      </c>
      <c r="FG107" s="387" t="n">
        <v>744789</v>
      </c>
      <c r="FH107" s="387" t="n">
        <v>745143</v>
      </c>
      <c r="FI107" s="387" t="n">
        <v>745737</v>
      </c>
      <c r="FJ107" s="387" t="n">
        <v>746163</v>
      </c>
      <c r="FK107" s="387" t="n">
        <v>746343</v>
      </c>
      <c r="FL107" s="387" t="n">
        <v>746474</v>
      </c>
      <c r="FM107" s="387" t="n">
        <v>746817</v>
      </c>
      <c r="FN107" s="387" t="n">
        <v>747718</v>
      </c>
      <c r="FO107" s="387" t="n">
        <v>749436</v>
      </c>
      <c r="FP107" s="387" t="n">
        <v>752028</v>
      </c>
      <c r="FQ107" s="387" t="n">
        <v>755399</v>
      </c>
      <c r="FR107" s="387" t="n">
        <v>759285</v>
      </c>
      <c r="FS107" s="387" t="n">
        <v>763380</v>
      </c>
      <c r="FT107" s="387" t="n">
        <v>767432</v>
      </c>
      <c r="FU107" s="387" t="n">
        <v>771366</v>
      </c>
      <c r="FV107" s="387" t="n">
        <v>775221</v>
      </c>
      <c r="FW107" s="387" t="n">
        <v>779004</v>
      </c>
      <c r="FX107" s="387" t="n">
        <v>782766</v>
      </c>
      <c r="FY107" s="387" t="n">
        <v>787000</v>
      </c>
      <c r="FZ107" s="387" t="n">
        <v>790000</v>
      </c>
      <c r="GA107" s="387" t="n">
        <v>794000</v>
      </c>
      <c r="GB107" s="387" t="n">
        <v>798000</v>
      </c>
      <c r="GC107" s="387" t="n">
        <v>801000</v>
      </c>
      <c r="GD107" s="387" t="n">
        <v>805000</v>
      </c>
      <c r="GE107" s="387" t="n">
        <v>809000</v>
      </c>
      <c r="GF107" s="387" t="n">
        <v>812000</v>
      </c>
      <c r="GG107" s="387" t="n">
        <v>815000</v>
      </c>
      <c r="GH107" s="387" t="n">
        <v>819000</v>
      </c>
      <c r="GI107" s="387" t="n">
        <v>822000</v>
      </c>
      <c r="GJ107" s="387" t="n">
        <v>824000</v>
      </c>
      <c r="GK107" s="387" t="n">
        <v>827000</v>
      </c>
      <c r="GL107" s="387" t="n">
        <v>829000</v>
      </c>
      <c r="GM107" s="387" t="n">
        <v>830000</v>
      </c>
      <c r="GN107" s="387" t="n">
        <v>832000</v>
      </c>
      <c r="GO107" s="387" t="n">
        <v>833000</v>
      </c>
      <c r="GP107" s="387" t="n">
        <v>834000</v>
      </c>
      <c r="GQ107" s="387" t="n">
        <v>835000</v>
      </c>
      <c r="GR107" s="387" t="n">
        <v>835000</v>
      </c>
      <c r="GS107" s="387" t="n">
        <v>835000</v>
      </c>
      <c r="GT107" s="387" t="n">
        <v>835000</v>
      </c>
      <c r="GU107" s="387" t="n">
        <v>835000</v>
      </c>
      <c r="GV107" s="387" t="n">
        <v>834000</v>
      </c>
      <c r="GW107" s="387" t="n">
        <v>834000</v>
      </c>
      <c r="GX107" s="387" t="n">
        <v>833000</v>
      </c>
      <c r="GY107" s="387" t="n">
        <v>832000</v>
      </c>
      <c r="GZ107" s="387" t="n">
        <v>830000</v>
      </c>
      <c r="HA107" s="387" t="n">
        <v>829000</v>
      </c>
      <c r="HB107" s="387" t="n">
        <v>827000</v>
      </c>
      <c r="HC107" s="387" t="n">
        <v>825000</v>
      </c>
      <c r="HG107" s="387" t="n">
        <v>0.00511309271678329</v>
      </c>
      <c r="HH107" s="387" t="n">
        <v>0.00498518068343401</v>
      </c>
      <c r="HI107" s="387" t="n">
        <v>0.0048680305480957</v>
      </c>
      <c r="HJ107" s="387" t="n">
        <v>0.00481761991977692</v>
      </c>
      <c r="HK107" s="387" t="n">
        <v>0.00539444759488106</v>
      </c>
      <c r="HL107" s="387" t="n">
        <v>0.00380469695664942</v>
      </c>
      <c r="HM107" s="387" t="n">
        <v>0.00505051575601101</v>
      </c>
      <c r="HN107" s="387" t="n">
        <v>0.00502513628453016</v>
      </c>
      <c r="HO107" s="387" t="n">
        <v>0.00375234964303672</v>
      </c>
      <c r="HP107" s="387" t="n">
        <v>0.00498133013024926</v>
      </c>
      <c r="HQ107" s="387" t="n">
        <v>0.00495663983747363</v>
      </c>
      <c r="HR107" s="387" t="n">
        <v>0.0037014230620116</v>
      </c>
      <c r="HS107" s="387" t="n">
        <v>0.00368777313269675</v>
      </c>
      <c r="HT107" s="387" t="n">
        <v>0.00489597069099546</v>
      </c>
      <c r="HU107" s="387" t="n">
        <v>0.00365631119348109</v>
      </c>
      <c r="HV107" s="387" t="n">
        <v>0.00243013491854072</v>
      </c>
      <c r="HW107" s="387" t="n">
        <v>0.00363416504114866</v>
      </c>
      <c r="HX107" s="387" t="n">
        <v>0.0024154600687325</v>
      </c>
      <c r="HY107" s="387" t="n">
        <v>0.00120554561726749</v>
      </c>
      <c r="HZ107" s="387" t="n">
        <v>0.00240674009546638</v>
      </c>
      <c r="IA107" s="387" t="n">
        <v>0.00120120134670287</v>
      </c>
      <c r="IB107" s="387" t="n">
        <v>0.00119976024143398</v>
      </c>
      <c r="IC107" s="387" t="n">
        <v>0.00119832251220942</v>
      </c>
      <c r="ID107" s="387" t="n">
        <v>0</v>
      </c>
      <c r="IE107" s="387" t="n">
        <v>0</v>
      </c>
      <c r="IF107" s="387" t="n">
        <v>0</v>
      </c>
      <c r="IG107" s="387" t="n">
        <v>0</v>
      </c>
      <c r="IH107" s="387" t="n">
        <v>-0.00119832251220942</v>
      </c>
      <c r="II107" s="387" t="n">
        <v>0</v>
      </c>
      <c r="IJ107" s="387" t="n">
        <v>-0.00119976024143398</v>
      </c>
      <c r="IK107" s="387" t="n">
        <v>-0.00120120134670287</v>
      </c>
      <c r="IL107" s="387" t="n">
        <v>-0.00240674009546638</v>
      </c>
      <c r="IM107" s="387" t="n">
        <v>-0.00120554561726749</v>
      </c>
      <c r="IN107" s="387" t="n">
        <v>-0.0024154600687325</v>
      </c>
      <c r="IO107" s="387" t="n">
        <v>-0.00242130877450109</v>
      </c>
      <c r="IP107" s="0" t="s">
        <v>889</v>
      </c>
      <c r="IU107" s="0" t="s">
        <v>889</v>
      </c>
      <c r="IV107" s="387" t="n">
        <v>0.500000651522674</v>
      </c>
      <c r="IW107" s="387" t="n">
        <v>0.500752563967937</v>
      </c>
      <c r="IX107" s="387" t="n">
        <v>0.501378966948652</v>
      </c>
      <c r="IY107" s="387" t="n">
        <v>0.501919751683875</v>
      </c>
      <c r="IZ107" s="387" t="n">
        <v>0.502406183130529</v>
      </c>
      <c r="JA107" s="387" t="n">
        <v>0.502885352529181</v>
      </c>
      <c r="JB107" s="387" t="n">
        <v>0.503338483087423</v>
      </c>
      <c r="JC107" s="387" t="n">
        <v>0.503758631502987</v>
      </c>
      <c r="JD107" s="387" t="n">
        <v>0.504123673861837</v>
      </c>
      <c r="JE107" s="387" t="n">
        <v>0.504423199553749</v>
      </c>
      <c r="JF107" s="387" t="n">
        <v>0.504649978259519</v>
      </c>
      <c r="JG107" s="387" t="n">
        <v>0.504814863370676</v>
      </c>
      <c r="JH107" s="387" t="n">
        <v>0.504902359191092</v>
      </c>
      <c r="JI107" s="387" t="n">
        <v>0.504938912004591</v>
      </c>
      <c r="JJ107" s="387" t="n">
        <v>0.504943516627415</v>
      </c>
      <c r="JK107" s="387" t="n">
        <v>0.504904544265049</v>
      </c>
      <c r="JL107" s="387" t="n">
        <v>0.504842130294677</v>
      </c>
      <c r="JM107" s="387" t="n">
        <v>0.50476555732461</v>
      </c>
      <c r="JN107" s="387" t="n">
        <v>0.504663253705621</v>
      </c>
      <c r="JO107" s="387" t="n">
        <v>0.504559987957248</v>
      </c>
      <c r="JP107" s="387" t="n">
        <v>0.504461607813674</v>
      </c>
      <c r="JQ107" s="387" t="n">
        <v>0.5043764359055</v>
      </c>
      <c r="JR107" s="387" t="n">
        <v>0.504287523020258</v>
      </c>
      <c r="JS107" s="387" t="n">
        <v>0.504221160792263</v>
      </c>
      <c r="JT107" s="387" t="n">
        <v>0.504150202361281</v>
      </c>
      <c r="JU107" s="387" t="n">
        <v>0.504085790833367</v>
      </c>
      <c r="JV107" s="387" t="n">
        <v>0.504030418797208</v>
      </c>
      <c r="JW107" s="387" t="n">
        <v>0.503985638288954</v>
      </c>
      <c r="JX107" s="387" t="n">
        <v>0.503946707761479</v>
      </c>
      <c r="JY107" s="387" t="n">
        <v>0.503915985616999</v>
      </c>
      <c r="JZ107" s="387" t="n">
        <v>0.503887427309612</v>
      </c>
      <c r="KA107" s="387" t="n">
        <v>0.503873042135716</v>
      </c>
      <c r="KB107" s="387" t="n">
        <v>0.503857155761645</v>
      </c>
      <c r="KC107" s="387" t="n">
        <v>0.503862105749656</v>
      </c>
      <c r="KD107" s="387" t="n">
        <v>0.503855204889387</v>
      </c>
      <c r="KE107" s="387" t="n">
        <v>0.50387292443979</v>
      </c>
      <c r="KH107" s="0" t="s">
        <v>889</v>
      </c>
      <c r="KI107" s="387" t="n">
        <v>0.649248421192169</v>
      </c>
      <c r="KJ107" s="387" t="n">
        <v>0.650657415390015</v>
      </c>
      <c r="KK107" s="387" t="n">
        <v>0.652175307273865</v>
      </c>
      <c r="KL107" s="387" t="n">
        <v>0.653352200984955</v>
      </c>
      <c r="KM107" s="387" t="n">
        <v>0.653584837913513</v>
      </c>
      <c r="KN107" s="387" t="n">
        <v>0.651842415332794</v>
      </c>
      <c r="KO107" s="387" t="n">
        <v>0.651898741722107</v>
      </c>
      <c r="KP107" s="387" t="n">
        <v>0.649874031543732</v>
      </c>
      <c r="KQ107" s="387" t="n">
        <v>0.647869646549225</v>
      </c>
      <c r="KR107" s="387" t="n">
        <v>0.645443201065064</v>
      </c>
      <c r="KS107" s="387" t="n">
        <v>0.643478274345398</v>
      </c>
      <c r="KT107" s="387" t="n">
        <v>0.642768859863281</v>
      </c>
      <c r="KU107" s="387" t="n">
        <v>0.641625642776489</v>
      </c>
      <c r="KV107" s="387" t="n">
        <v>0.641717791557312</v>
      </c>
      <c r="KW107" s="387" t="n">
        <v>0.64102566242218</v>
      </c>
      <c r="KX107" s="387" t="n">
        <v>0.639902651309967</v>
      </c>
      <c r="KY107" s="387" t="n">
        <v>0.640776693820953</v>
      </c>
      <c r="KZ107" s="387" t="n">
        <v>0.639661431312561</v>
      </c>
      <c r="LA107" s="387" t="n">
        <v>0.639324486255646</v>
      </c>
      <c r="LB107" s="387" t="n">
        <v>0.639759063720703</v>
      </c>
      <c r="LC107" s="387" t="n">
        <v>0.639423072338104</v>
      </c>
      <c r="LD107" s="387" t="n">
        <v>0.639855921268463</v>
      </c>
      <c r="LE107" s="387" t="n">
        <v>0.639088749885559</v>
      </c>
      <c r="LF107" s="387" t="n">
        <v>0.639520943164825</v>
      </c>
      <c r="LG107" s="387" t="n">
        <v>0.639520943164825</v>
      </c>
      <c r="LH107" s="387" t="n">
        <v>0.640718579292297</v>
      </c>
      <c r="LI107" s="387" t="n">
        <v>0.640718579292297</v>
      </c>
      <c r="LJ107" s="387" t="n">
        <v>0.641916155815125</v>
      </c>
      <c r="LK107" s="387" t="n">
        <v>0.642685830593109</v>
      </c>
      <c r="LL107" s="387" t="n">
        <v>0.643884897232056</v>
      </c>
      <c r="LM107" s="387" t="n">
        <v>0.643457412719727</v>
      </c>
      <c r="LN107" s="387" t="n">
        <v>0.644230782985687</v>
      </c>
      <c r="LO107" s="387" t="n">
        <v>0.644578337669373</v>
      </c>
      <c r="LP107" s="387" t="n">
        <v>0.644149601459503</v>
      </c>
      <c r="LQ107" s="387" t="n">
        <v>0.64449816942215</v>
      </c>
      <c r="LR107" s="387" t="n">
        <v>0.646060585975647</v>
      </c>
      <c r="LT107" s="0" t="s">
        <v>889</v>
      </c>
      <c r="LU107" s="387" t="n">
        <v>0.618415713310242</v>
      </c>
      <c r="LV107" s="387" t="n">
        <v>0.618510544300079</v>
      </c>
      <c r="LW107" s="387" t="n">
        <v>0.618395268917084</v>
      </c>
      <c r="LX107" s="387" t="n">
        <v>0.617804288864136</v>
      </c>
      <c r="LY107" s="387" t="n">
        <v>0.616424322128296</v>
      </c>
      <c r="LZ107" s="387" t="n">
        <v>0.61372298002243</v>
      </c>
      <c r="MA107" s="387" t="n">
        <v>0.612658202648163</v>
      </c>
      <c r="MB107" s="387" t="n">
        <v>0.609571814537048</v>
      </c>
      <c r="MC107" s="387" t="n">
        <v>0.606516301631928</v>
      </c>
      <c r="MD107" s="387" t="n">
        <v>0.604244709014893</v>
      </c>
      <c r="ME107" s="387" t="n">
        <v>0.602484464645386</v>
      </c>
      <c r="MF107" s="387" t="n">
        <v>0.599505543708801</v>
      </c>
      <c r="MG107" s="387" t="n">
        <v>0.598522186279297</v>
      </c>
      <c r="MH107" s="387" t="n">
        <v>0.598773002624512</v>
      </c>
      <c r="MI107" s="387" t="n">
        <v>0.595848619937897</v>
      </c>
      <c r="MJ107" s="387" t="n">
        <v>0.594890534877777</v>
      </c>
      <c r="MK107" s="387" t="n">
        <v>0.595873773097992</v>
      </c>
      <c r="ML107" s="387" t="n">
        <v>0.594921410083771</v>
      </c>
      <c r="MM107" s="387" t="n">
        <v>0.594692409038544</v>
      </c>
      <c r="MN107" s="387" t="n">
        <v>0.595180749893189</v>
      </c>
      <c r="MO107" s="387" t="n">
        <v>0.594951927661896</v>
      </c>
      <c r="MP107" s="387" t="n">
        <v>0.595438182353973</v>
      </c>
      <c r="MQ107" s="387" t="n">
        <v>0.595923244953156</v>
      </c>
      <c r="MR107" s="387" t="n">
        <v>0.596407175064087</v>
      </c>
      <c r="MS107" s="387" t="n">
        <v>0.596407175064087</v>
      </c>
      <c r="MT107" s="387" t="n">
        <v>0.597604811191559</v>
      </c>
      <c r="MU107" s="387" t="n">
        <v>0.597604811191559</v>
      </c>
      <c r="MV107" s="387" t="n">
        <v>0.597604811191559</v>
      </c>
      <c r="MW107" s="387" t="n">
        <v>0.598321318626404</v>
      </c>
      <c r="MX107" s="387" t="n">
        <v>0.598321318626404</v>
      </c>
      <c r="MY107" s="387" t="n">
        <v>0.599039614200592</v>
      </c>
      <c r="MZ107" s="387" t="n">
        <v>0.600961565971375</v>
      </c>
      <c r="NA107" s="387" t="n">
        <v>0.603614449501038</v>
      </c>
      <c r="NB107" s="387" t="n">
        <v>0.606755137443543</v>
      </c>
      <c r="NC107" s="387" t="n">
        <v>0.607013285160065</v>
      </c>
      <c r="ND107" s="387" t="n">
        <v>0.608484864234924</v>
      </c>
      <c r="NG107" s="0" t="s">
        <v>889</v>
      </c>
      <c r="NH107" s="387" t="n">
        <v>0.539474487304688</v>
      </c>
      <c r="NI107" s="387" t="n">
        <v>0.543507218360901</v>
      </c>
      <c r="NJ107" s="387" t="n">
        <v>0.547998547554016</v>
      </c>
      <c r="NK107" s="387" t="n">
        <v>0.552292406558991</v>
      </c>
      <c r="NL107" s="387" t="n">
        <v>0.555579841136932</v>
      </c>
      <c r="NM107" s="387" t="n">
        <v>0.556543827056885</v>
      </c>
      <c r="NN107" s="387" t="n">
        <v>0.559493660926819</v>
      </c>
      <c r="NO107" s="387" t="n">
        <v>0.560453414916992</v>
      </c>
      <c r="NP107" s="387" t="n">
        <v>0.561403512954712</v>
      </c>
      <c r="NQ107" s="387" t="n">
        <v>0.560549318790436</v>
      </c>
      <c r="NR107" s="387" t="n">
        <v>0.559006214141846</v>
      </c>
      <c r="NS107" s="387" t="n">
        <v>0.55871444940567</v>
      </c>
      <c r="NT107" s="387" t="n">
        <v>0.557881772518158</v>
      </c>
      <c r="NU107" s="387" t="n">
        <v>0.557055234909058</v>
      </c>
      <c r="NV107" s="387" t="n">
        <v>0.555555582046509</v>
      </c>
      <c r="NW107" s="387" t="n">
        <v>0.55474454164505</v>
      </c>
      <c r="NX107" s="387" t="n">
        <v>0.554611623287201</v>
      </c>
      <c r="NY107" s="387" t="n">
        <v>0.555018126964569</v>
      </c>
      <c r="NZ107" s="387" t="n">
        <v>0.554885387420654</v>
      </c>
      <c r="OA107" s="387" t="n">
        <v>0.555421710014343</v>
      </c>
      <c r="OB107" s="387" t="n">
        <v>0.555288434028626</v>
      </c>
      <c r="OC107" s="387" t="n">
        <v>0.5570228099823</v>
      </c>
      <c r="OD107" s="387" t="n">
        <v>0.557553946971893</v>
      </c>
      <c r="OE107" s="387" t="n">
        <v>0.558083832263947</v>
      </c>
      <c r="OF107" s="387" t="n">
        <v>0.558083832263947</v>
      </c>
      <c r="OG107" s="387" t="n">
        <v>0.559281408786774</v>
      </c>
      <c r="OH107" s="387" t="n">
        <v>0.561676621437073</v>
      </c>
      <c r="OI107" s="387" t="n">
        <v>0.562874257564545</v>
      </c>
      <c r="OJ107" s="387" t="n">
        <v>0.564748227596283</v>
      </c>
      <c r="OK107" s="387" t="n">
        <v>0.567146301269531</v>
      </c>
      <c r="OL107" s="387" t="n">
        <v>0.566626667976379</v>
      </c>
      <c r="OM107" s="387" t="n">
        <v>0.568509638309479</v>
      </c>
      <c r="ON107" s="387" t="n">
        <v>0.569879531860352</v>
      </c>
      <c r="OO107" s="387" t="n">
        <v>0.569360673427582</v>
      </c>
      <c r="OP107" s="387" t="n">
        <v>0.570737600326538</v>
      </c>
      <c r="OQ107" s="387" t="n">
        <v>0.573333323001862</v>
      </c>
      <c r="OT107" s="387" t="n">
        <v>0.597929992675781</v>
      </c>
      <c r="OU107" s="387" t="n">
        <v>0.594000015258789</v>
      </c>
      <c r="OV107" s="387" t="n">
        <v>0.596469993591309</v>
      </c>
      <c r="OW107" s="387" t="n">
        <v>0.597630004882813</v>
      </c>
      <c r="OX107" s="387" t="n">
        <v>0.597330017089844</v>
      </c>
      <c r="OY107" s="387" t="n">
        <v>0.597190017700195</v>
      </c>
      <c r="OZ107" s="387" t="n">
        <v>0.596059989929199</v>
      </c>
      <c r="PA107" s="387" t="n">
        <v>0.594459991455078</v>
      </c>
      <c r="PB107" s="387" t="n">
        <v>0.593269996643066</v>
      </c>
      <c r="PC107" s="387" t="n">
        <v>0.593009986877441</v>
      </c>
      <c r="PD107" s="387" t="n">
        <v>0.592879981994629</v>
      </c>
      <c r="PE107" s="387" t="n">
        <v>0.593530006408691</v>
      </c>
      <c r="PF107" s="387" t="n">
        <v>0.594630012512207</v>
      </c>
      <c r="PG107" s="387" t="n">
        <v>0.595779991149902</v>
      </c>
      <c r="PH107" s="387" t="n">
        <v>0.596809997558594</v>
      </c>
      <c r="PI107" s="387" t="n">
        <v>0.598250007629395</v>
      </c>
      <c r="PJ107" s="387" t="n">
        <v>0.599700012207031</v>
      </c>
      <c r="PK107" s="387" t="n">
        <v>0.600309982299805</v>
      </c>
      <c r="PL107" s="387" t="n">
        <v>0.602080001831055</v>
      </c>
      <c r="PQ107" s="387" t="n">
        <v>0.00294417096301913</v>
      </c>
      <c r="PZ107" s="387" t="n">
        <v>0.446</v>
      </c>
      <c r="QA107" s="387" t="n">
        <v>1998</v>
      </c>
      <c r="QB107" s="0" t="s">
        <v>248</v>
      </c>
      <c r="QD107" s="387" t="n">
        <v>0.117</v>
      </c>
      <c r="QE107" s="387" t="n">
        <v>1998</v>
      </c>
      <c r="QF107" s="0" t="s">
        <v>248</v>
      </c>
      <c r="QH107" s="387" t="n">
        <v>0.252</v>
      </c>
      <c r="QI107" s="387" t="n">
        <v>1998</v>
      </c>
      <c r="QJ107" s="0" t="s">
        <v>248</v>
      </c>
      <c r="QL107" s="387" t="n">
        <v>0.501</v>
      </c>
      <c r="QM107" s="387" t="n">
        <v>1998</v>
      </c>
      <c r="QN107" s="0" t="s">
        <v>248</v>
      </c>
      <c r="QP107" s="387"/>
      <c r="QQ107" s="387"/>
      <c r="QR107" s="0" t="s">
        <v>886</v>
      </c>
      <c r="QT107" s="0" t="s">
        <v>104</v>
      </c>
      <c r="QU107" s="387" t="n">
        <v>0.296588480472565</v>
      </c>
      <c r="QV107" s="387" t="n">
        <v>0.315892219543457</v>
      </c>
      <c r="QW107" s="387" t="n">
        <v>0.346644997596741</v>
      </c>
      <c r="QX107" s="387" t="n">
        <v>0.492509931325913</v>
      </c>
      <c r="QY107" s="387" t="n">
        <v>0.791581332683563</v>
      </c>
      <c r="RB107" s="387" t="n">
        <v>0.225815653800964</v>
      </c>
      <c r="RC107" s="387" t="n">
        <v>0.247847735881805</v>
      </c>
      <c r="RD107" s="387"/>
      <c r="RE107" s="387"/>
      <c r="RF107" s="387" t="n">
        <v>0.213949173688889</v>
      </c>
      <c r="RG107" s="0" t="s">
        <v>884</v>
      </c>
      <c r="RJ107" s="387" t="n">
        <v>0.0282175075262785</v>
      </c>
      <c r="RK107" s="387" t="n">
        <v>0.0356740057468414</v>
      </c>
      <c r="RL107" s="387" t="n">
        <v>0.0367153026163578</v>
      </c>
      <c r="RM107" s="387" t="n">
        <v>0.0343839675188065</v>
      </c>
      <c r="RN107" s="387" t="n">
        <v>0.0475850440561771</v>
      </c>
      <c r="RO107" s="0" t="s">
        <v>104</v>
      </c>
      <c r="RR107" s="387" t="n">
        <v>0.0276798401027918</v>
      </c>
      <c r="RS107" s="387" t="n">
        <v>0.0349571034312248</v>
      </c>
      <c r="RT107" s="387" t="n">
        <v>0.0371712818741798</v>
      </c>
      <c r="RU107" s="387" t="n">
        <v>0.0352959260344505</v>
      </c>
      <c r="RV107" s="387" t="n">
        <v>0.0521448254585266</v>
      </c>
      <c r="RW107" s="0" t="s">
        <v>248</v>
      </c>
      <c r="SA107" s="387" t="n">
        <v>0.0261603891849518</v>
      </c>
      <c r="SB107" s="387" t="n">
        <v>0.0326103530824184</v>
      </c>
      <c r="SC107" s="387" t="n">
        <v>0.0313238725066185</v>
      </c>
      <c r="SD107" s="387" t="n">
        <v>0.0282929036766291</v>
      </c>
      <c r="SE107" s="387" t="n">
        <v>0.0412114895880222</v>
      </c>
      <c r="SF107" s="0" t="s">
        <v>104</v>
      </c>
      <c r="SJ107" s="387" t="n">
        <v>0.025520071387291</v>
      </c>
      <c r="SK107" s="387" t="n">
        <v>0.0317263826727867</v>
      </c>
      <c r="SL107" s="387" t="n">
        <v>0.032590489834547</v>
      </c>
      <c r="SM107" s="387" t="n">
        <v>0.0302803535014391</v>
      </c>
      <c r="SN107" s="387" t="n">
        <v>0.0473272055387497</v>
      </c>
      <c r="SO107" s="0" t="s">
        <v>248</v>
      </c>
      <c r="SQ107" s="387" t="n">
        <v>6630</v>
      </c>
      <c r="SR107" s="0" t="s">
        <v>248</v>
      </c>
      <c r="ST107" s="387" t="n">
        <v>6414.18603515625</v>
      </c>
      <c r="SU107" s="0" t="s">
        <v>104</v>
      </c>
      <c r="SW107" s="387" t="n">
        <v>6107.3474195403</v>
      </c>
      <c r="SX107" s="0" t="s">
        <v>248</v>
      </c>
      <c r="TA107" s="387" t="n">
        <v>0.0162458270788193</v>
      </c>
      <c r="TB107" s="387" t="n">
        <v>0.0292655434459448</v>
      </c>
      <c r="TC107" s="387" t="n">
        <v>0.0678545832633972</v>
      </c>
      <c r="TD107" s="387" t="n">
        <v>0.172921568155289</v>
      </c>
      <c r="TE107" s="387" t="n">
        <v>0.263620913028717</v>
      </c>
      <c r="TF107" s="0" t="s">
        <v>104</v>
      </c>
      <c r="TJ107" s="387" t="n">
        <v>0.137351736426353</v>
      </c>
      <c r="TK107" s="387" t="n">
        <v>0.131142348051071</v>
      </c>
      <c r="TL107" s="387"/>
      <c r="TM107" s="387"/>
      <c r="TN107" s="387" t="n">
        <v>0.173416152596474</v>
      </c>
      <c r="TO107" s="0" t="s">
        <v>248</v>
      </c>
      <c r="TP107" s="386"/>
      <c r="TQ107" s="386"/>
    </row>
    <row r="108" customFormat="false" ht="15.75" hidden="false" customHeight="false" outlineLevel="0" collapsed="false">
      <c r="A108" s="0" t="s">
        <v>881</v>
      </c>
      <c r="B108" s="18" t="s">
        <v>1061</v>
      </c>
      <c r="C108" s="0" t="s">
        <v>1062</v>
      </c>
      <c r="D108" s="387" t="n">
        <v>0.0377892777323723</v>
      </c>
      <c r="E108" s="0" t="s">
        <v>884</v>
      </c>
      <c r="F108" s="387" t="n">
        <v>0.0127511583268642</v>
      </c>
      <c r="G108" s="0" t="s">
        <v>316</v>
      </c>
      <c r="H108" s="387" t="n">
        <v>0.01273188367486</v>
      </c>
      <c r="I108" s="0" t="s">
        <v>317</v>
      </c>
      <c r="J108" s="0" t="s">
        <v>884</v>
      </c>
      <c r="K108" s="387" t="n">
        <v>0.585879147052765</v>
      </c>
      <c r="L108" s="387"/>
      <c r="M108" s="0" t="s">
        <v>885</v>
      </c>
      <c r="N108" s="387"/>
      <c r="O108" s="0" t="s">
        <v>885</v>
      </c>
      <c r="P108" s="387"/>
      <c r="Q108" s="0" t="s">
        <v>885</v>
      </c>
      <c r="R108" s="387"/>
      <c r="S108" s="0" t="s">
        <v>885</v>
      </c>
      <c r="U108" s="0" t="s">
        <v>884</v>
      </c>
      <c r="V108" s="387" t="n">
        <v>0.531377196311951</v>
      </c>
      <c r="W108" s="387"/>
      <c r="X108" s="0" t="s">
        <v>885</v>
      </c>
      <c r="Y108" s="387"/>
      <c r="Z108" s="0" t="s">
        <v>885</v>
      </c>
      <c r="AA108" s="387"/>
      <c r="AB108" s="0" t="s">
        <v>885</v>
      </c>
      <c r="AC108" s="387"/>
      <c r="AD108" s="0" t="s">
        <v>885</v>
      </c>
      <c r="AF108" s="0" t="s">
        <v>884</v>
      </c>
      <c r="AG108" s="387" t="n">
        <v>0.513873279094696</v>
      </c>
      <c r="AH108" s="387"/>
      <c r="AI108" s="0" t="s">
        <v>885</v>
      </c>
      <c r="AJ108" s="387"/>
      <c r="AK108" s="0" t="s">
        <v>885</v>
      </c>
      <c r="AL108" s="387"/>
      <c r="AM108" s="0" t="s">
        <v>885</v>
      </c>
      <c r="AN108" s="387"/>
      <c r="AO108" s="0" t="s">
        <v>885</v>
      </c>
      <c r="AP108" s="0"/>
      <c r="AQ108" s="0" t="s">
        <v>884</v>
      </c>
      <c r="AR108" s="387" t="n">
        <v>1.92802536487579</v>
      </c>
      <c r="AS108" s="0" t="s">
        <v>318</v>
      </c>
      <c r="AT108" s="387" t="n">
        <v>6.91079521179199</v>
      </c>
      <c r="AU108" s="0" t="s">
        <v>317</v>
      </c>
      <c r="AV108" s="387" t="n">
        <v>7.86194086074829</v>
      </c>
      <c r="AW108" s="0"/>
      <c r="AX108" s="387" t="n">
        <v>5.20356464385986</v>
      </c>
      <c r="AY108" s="0" t="s">
        <v>104</v>
      </c>
      <c r="AZ108" s="0"/>
      <c r="BA108" s="0" t="s">
        <v>884</v>
      </c>
      <c r="BB108" s="387" t="n">
        <v>0.00917862355709076</v>
      </c>
      <c r="BC108" s="387" t="n">
        <v>0.00944861955940723</v>
      </c>
      <c r="BD108" s="387" t="n">
        <v>0.0103291738778353</v>
      </c>
      <c r="BE108" s="387" t="n">
        <v>0.00943403411656618</v>
      </c>
      <c r="BF108" s="387" t="n">
        <v>0.00943401455879211</v>
      </c>
      <c r="BH108" s="0" t="s">
        <v>318</v>
      </c>
      <c r="BI108" s="387" t="n">
        <v>0.00825859047472477</v>
      </c>
      <c r="BJ108" s="387" t="n">
        <v>0.00732202967628837</v>
      </c>
      <c r="BK108" s="387" t="n">
        <v>0.00714272493496537</v>
      </c>
      <c r="BL108" s="387" t="n">
        <v>0.007451715413481</v>
      </c>
      <c r="BM108" s="387" t="n">
        <v>0.00778297614306212</v>
      </c>
      <c r="BO108" s="0" t="s">
        <v>317</v>
      </c>
      <c r="BP108" s="387" t="n">
        <v>0.0078024584800005</v>
      </c>
      <c r="BQ108" s="387" t="n">
        <v>0.00727846240624785</v>
      </c>
      <c r="BR108" s="387" t="n">
        <v>0.00750082638114691</v>
      </c>
      <c r="BS108" s="387" t="n">
        <v>0.00790583621710539</v>
      </c>
      <c r="BT108" s="387" t="n">
        <v>0.00815147534012795</v>
      </c>
      <c r="BV108" s="387" t="n">
        <v>2.56368589401245</v>
      </c>
      <c r="BW108" s="387" t="n">
        <v>2.97668099403381</v>
      </c>
      <c r="BX108" s="387" t="n">
        <v>3.26327180862427</v>
      </c>
      <c r="BY108" s="387" t="n">
        <v>3.51826190948486</v>
      </c>
      <c r="BZ108" s="387" t="n">
        <v>3.796311378479</v>
      </c>
      <c r="CA108" s="0" t="s">
        <v>316</v>
      </c>
      <c r="CC108" s="387" t="n">
        <v>2.81148290634155</v>
      </c>
      <c r="CD108" s="387" t="n">
        <v>3.16127586364746</v>
      </c>
      <c r="CE108" s="387" t="n">
        <v>3.41626596450806</v>
      </c>
      <c r="CF108" s="387" t="n">
        <v>3.68103551864624</v>
      </c>
      <c r="CG108" s="387" t="n">
        <v>3.97602915763855</v>
      </c>
      <c r="CH108" s="0" t="s">
        <v>317</v>
      </c>
      <c r="CK108" s="387" t="n">
        <v>5.30000019073486</v>
      </c>
      <c r="CL108" s="0" t="s">
        <v>887</v>
      </c>
      <c r="CO108" s="0" t="s">
        <v>884</v>
      </c>
      <c r="CP108" s="387" t="n">
        <v>0.0017731204861775</v>
      </c>
      <c r="CQ108" s="387" t="n">
        <v>0.00780738005414605</v>
      </c>
      <c r="CR108" s="387" t="n">
        <v>0.0104996981099248</v>
      </c>
      <c r="CS108" s="387" t="n">
        <v>0.0167827811092138</v>
      </c>
      <c r="CT108" s="387" t="n">
        <v>0.0106161758303642</v>
      </c>
      <c r="CV108" s="0" t="s">
        <v>884</v>
      </c>
      <c r="CW108" s="387" t="n">
        <v>0.00796249974519014</v>
      </c>
      <c r="CX108" s="387" t="n">
        <v>0.00966666638851166</v>
      </c>
      <c r="CY108" s="387" t="n">
        <v>0.0108950007706881</v>
      </c>
      <c r="CZ108" s="387" t="n">
        <v>0.00325000029988587</v>
      </c>
      <c r="DA108" s="387" t="n">
        <v>0.00249999994412065</v>
      </c>
      <c r="DC108" s="0" t="s">
        <v>884</v>
      </c>
      <c r="DD108" s="387" t="n">
        <v>0.000965044135227799</v>
      </c>
      <c r="DE108" s="387" t="n">
        <v>-0.00331708649173379</v>
      </c>
      <c r="DF108" s="387" t="n">
        <v>0.000983164529316127</v>
      </c>
      <c r="DG108" s="387" t="n">
        <v>-0.00744846416637301</v>
      </c>
      <c r="DH108" s="387" t="n">
        <v>-0.00521686719730496</v>
      </c>
      <c r="DL108" s="387" t="n">
        <v>0.679589996337891</v>
      </c>
      <c r="DM108" s="0" t="s">
        <v>888</v>
      </c>
      <c r="DP108" s="387" t="n">
        <v>0.728190002441406</v>
      </c>
      <c r="DQ108" s="0" t="s">
        <v>888</v>
      </c>
      <c r="DT108" s="387" t="n">
        <v>0.63298999786377</v>
      </c>
      <c r="DU108" s="0" t="s">
        <v>888</v>
      </c>
      <c r="DW108" s="387" t="n">
        <v>-0.029177213087678</v>
      </c>
      <c r="DX108" s="387" t="n">
        <v>-0.0304772946983576</v>
      </c>
      <c r="DY108" s="387" t="n">
        <v>-0.0376515723764896</v>
      </c>
      <c r="DZ108" s="387" t="n">
        <v>-0.0218020416796207</v>
      </c>
      <c r="EA108" s="387" t="n">
        <v>-0.0200967136770487</v>
      </c>
      <c r="EB108" s="0" t="s">
        <v>104</v>
      </c>
      <c r="ED108" s="387" t="n">
        <v>-0.0178753416985273</v>
      </c>
      <c r="EE108" s="387" t="n">
        <v>-0.0191694553941488</v>
      </c>
      <c r="EF108" s="387" t="n">
        <v>-0.0242363382130861</v>
      </c>
      <c r="EG108" s="387" t="n">
        <v>-0.0159082114696503</v>
      </c>
      <c r="EH108" s="387"/>
      <c r="EI108" s="0" t="s">
        <v>248</v>
      </c>
      <c r="EK108" s="387" t="n">
        <v>0.154491543769836</v>
      </c>
      <c r="EL108" s="0" t="s">
        <v>248</v>
      </c>
      <c r="EO108" s="387" t="n">
        <v>0.0077520371414721</v>
      </c>
      <c r="EP108" s="387" t="n">
        <v>0.00984964706003666</v>
      </c>
      <c r="EQ108" s="387" t="n">
        <v>0.0106591656804085</v>
      </c>
      <c r="ER108" s="387" t="n">
        <v>0.0105878179892898</v>
      </c>
      <c r="ES108" s="387" t="n">
        <v>0.00523298513144255</v>
      </c>
      <c r="ET108" s="0" t="s">
        <v>248</v>
      </c>
      <c r="FE108" s="387" t="n">
        <v>8463806</v>
      </c>
      <c r="FF108" s="387" t="n">
        <v>8608819</v>
      </c>
      <c r="FG108" s="387" t="n">
        <v>8754150</v>
      </c>
      <c r="FH108" s="387" t="n">
        <v>8900104</v>
      </c>
      <c r="FI108" s="387" t="n">
        <v>9047077</v>
      </c>
      <c r="FJ108" s="387" t="n">
        <v>9195288</v>
      </c>
      <c r="FK108" s="387" t="n">
        <v>9344785</v>
      </c>
      <c r="FL108" s="387" t="n">
        <v>9495328</v>
      </c>
      <c r="FM108" s="387" t="n">
        <v>9646580</v>
      </c>
      <c r="FN108" s="387" t="n">
        <v>9798046</v>
      </c>
      <c r="FO108" s="387" t="n">
        <v>9949322</v>
      </c>
      <c r="FP108" s="387" t="n">
        <v>10100320</v>
      </c>
      <c r="FQ108" s="387" t="n">
        <v>10250930</v>
      </c>
      <c r="FR108" s="387" t="n">
        <v>10400673</v>
      </c>
      <c r="FS108" s="387" t="n">
        <v>10549008</v>
      </c>
      <c r="FT108" s="387" t="n">
        <v>10695542</v>
      </c>
      <c r="FU108" s="387" t="n">
        <v>10839970</v>
      </c>
      <c r="FV108" s="387" t="n">
        <v>10982366</v>
      </c>
      <c r="FW108" s="387" t="n">
        <v>11123176</v>
      </c>
      <c r="FX108" s="387" t="n">
        <v>11263077</v>
      </c>
      <c r="FY108" s="387" t="n">
        <v>11403000</v>
      </c>
      <c r="FZ108" s="387" t="n">
        <v>11542000</v>
      </c>
      <c r="GA108" s="387" t="n">
        <v>11680000</v>
      </c>
      <c r="GB108" s="387" t="n">
        <v>11818000</v>
      </c>
      <c r="GC108" s="387" t="n">
        <v>11954000</v>
      </c>
      <c r="GD108" s="387" t="n">
        <v>12089000</v>
      </c>
      <c r="GE108" s="387" t="n">
        <v>12221000</v>
      </c>
      <c r="GF108" s="387" t="n">
        <v>12352000</v>
      </c>
      <c r="GG108" s="387" t="n">
        <v>12480000</v>
      </c>
      <c r="GH108" s="387" t="n">
        <v>12607000</v>
      </c>
      <c r="GI108" s="387" t="n">
        <v>12733000</v>
      </c>
      <c r="GJ108" s="387" t="n">
        <v>12857000</v>
      </c>
      <c r="GK108" s="387" t="n">
        <v>12980000</v>
      </c>
      <c r="GL108" s="387" t="n">
        <v>13101000</v>
      </c>
      <c r="GM108" s="387" t="n">
        <v>13222000</v>
      </c>
      <c r="GN108" s="387" t="n">
        <v>13341000</v>
      </c>
      <c r="GO108" s="387" t="n">
        <v>13459000</v>
      </c>
      <c r="GP108" s="387" t="n">
        <v>13576000</v>
      </c>
      <c r="GQ108" s="387" t="n">
        <v>13691000</v>
      </c>
      <c r="GR108" s="387" t="n">
        <v>13805000</v>
      </c>
      <c r="GS108" s="387" t="n">
        <v>13916000</v>
      </c>
      <c r="GT108" s="387" t="n">
        <v>14024000</v>
      </c>
      <c r="GU108" s="387" t="n">
        <v>14130000</v>
      </c>
      <c r="GV108" s="387" t="n">
        <v>14233000</v>
      </c>
      <c r="GW108" s="387" t="n">
        <v>14334000</v>
      </c>
      <c r="GX108" s="387" t="n">
        <v>14432000</v>
      </c>
      <c r="GY108" s="387" t="n">
        <v>14527000</v>
      </c>
      <c r="GZ108" s="387" t="n">
        <v>14619000</v>
      </c>
      <c r="HA108" s="387" t="n">
        <v>14709000</v>
      </c>
      <c r="HB108" s="387" t="n">
        <v>14795000</v>
      </c>
      <c r="HC108" s="387" t="n">
        <v>14878000</v>
      </c>
      <c r="HG108" s="387" t="n">
        <v>0.0134132094681263</v>
      </c>
      <c r="HH108" s="387" t="n">
        <v>0.0130506670102477</v>
      </c>
      <c r="HI108" s="387" t="n">
        <v>0.0127399638295174</v>
      </c>
      <c r="HJ108" s="387" t="n">
        <v>0.0124989943578839</v>
      </c>
      <c r="HK108" s="387" t="n">
        <v>0.012346625328064</v>
      </c>
      <c r="HL108" s="387" t="n">
        <v>0.0121160773560405</v>
      </c>
      <c r="HM108" s="387" t="n">
        <v>0.0118854213505983</v>
      </c>
      <c r="HN108" s="387" t="n">
        <v>0.0117458151653409</v>
      </c>
      <c r="HO108" s="387" t="n">
        <v>0.0114421574398875</v>
      </c>
      <c r="HP108" s="387" t="n">
        <v>0.0112299975007772</v>
      </c>
      <c r="HQ108" s="387" t="n">
        <v>0.0108598349615932</v>
      </c>
      <c r="HR108" s="387" t="n">
        <v>0.0106622101739049</v>
      </c>
      <c r="HS108" s="387" t="n">
        <v>0.0103093693032861</v>
      </c>
      <c r="HT108" s="387" t="n">
        <v>0.010124851949513</v>
      </c>
      <c r="HU108" s="387" t="n">
        <v>0.00994483288377523</v>
      </c>
      <c r="HV108" s="387" t="n">
        <v>0.00969136133790016</v>
      </c>
      <c r="HW108" s="387" t="n">
        <v>0.0095213009044528</v>
      </c>
      <c r="HX108" s="387" t="n">
        <v>0.0092788515612483</v>
      </c>
      <c r="HY108" s="387" t="n">
        <v>0.00919354613870382</v>
      </c>
      <c r="HZ108" s="387" t="n">
        <v>0.00895989127457142</v>
      </c>
      <c r="IA108" s="387" t="n">
        <v>0.0088060274720192</v>
      </c>
      <c r="IB108" s="387" t="n">
        <v>0.00865550059825182</v>
      </c>
      <c r="IC108" s="387" t="n">
        <v>0.00843515433371067</v>
      </c>
      <c r="ID108" s="387" t="n">
        <v>0.00829216279089451</v>
      </c>
      <c r="IE108" s="387" t="n">
        <v>0.00800841208547354</v>
      </c>
      <c r="IF108" s="387" t="n">
        <v>0.00773089053109288</v>
      </c>
      <c r="IG108" s="387" t="n">
        <v>0.00753004895523191</v>
      </c>
      <c r="IH108" s="387" t="n">
        <v>0.00726301549002528</v>
      </c>
      <c r="II108" s="387" t="n">
        <v>0.00707112532109022</v>
      </c>
      <c r="IJ108" s="387" t="n">
        <v>0.00681362580507994</v>
      </c>
      <c r="IK108" s="387" t="n">
        <v>0.00656102364882827</v>
      </c>
      <c r="IL108" s="387" t="n">
        <v>0.00631306553259492</v>
      </c>
      <c r="IM108" s="387" t="n">
        <v>0.00613749865442514</v>
      </c>
      <c r="IN108" s="387" t="n">
        <v>0.00582973472774029</v>
      </c>
      <c r="IO108" s="387" t="n">
        <v>0.0055943257175386</v>
      </c>
      <c r="IP108" s="0" t="s">
        <v>889</v>
      </c>
      <c r="IU108" s="0" t="s">
        <v>889</v>
      </c>
      <c r="IV108" s="387" t="n">
        <v>0.493623510360393</v>
      </c>
      <c r="IW108" s="387" t="n">
        <v>0.493600816090368</v>
      </c>
      <c r="IX108" s="387" t="n">
        <v>0.493544242329545</v>
      </c>
      <c r="IY108" s="387" t="n">
        <v>0.49347790106483</v>
      </c>
      <c r="IZ108" s="387" t="n">
        <v>0.493434876910656</v>
      </c>
      <c r="JA108" s="387" t="n">
        <v>0.493438168519223</v>
      </c>
      <c r="JB108" s="387" t="n">
        <v>0.493493279966189</v>
      </c>
      <c r="JC108" s="387" t="n">
        <v>0.493590740228323</v>
      </c>
      <c r="JD108" s="387" t="n">
        <v>0.493714525929722</v>
      </c>
      <c r="JE108" s="387" t="n">
        <v>0.49384107265468</v>
      </c>
      <c r="JF108" s="387" t="n">
        <v>0.493953743851105</v>
      </c>
      <c r="JG108" s="387" t="n">
        <v>0.494049201515592</v>
      </c>
      <c r="JH108" s="387" t="n">
        <v>0.494131161960143</v>
      </c>
      <c r="JI108" s="387" t="n">
        <v>0.494203780985556</v>
      </c>
      <c r="JJ108" s="387" t="n">
        <v>0.494269874040739</v>
      </c>
      <c r="JK108" s="387" t="n">
        <v>0.494333997187045</v>
      </c>
      <c r="JL108" s="387" t="n">
        <v>0.494394072484912</v>
      </c>
      <c r="JM108" s="387" t="n">
        <v>0.494450402696244</v>
      </c>
      <c r="JN108" s="387" t="n">
        <v>0.494501393781174</v>
      </c>
      <c r="JO108" s="387" t="n">
        <v>0.494548108063218</v>
      </c>
      <c r="JP108" s="387" t="n">
        <v>0.494590534672494</v>
      </c>
      <c r="JQ108" s="387" t="n">
        <v>0.494628519002132</v>
      </c>
      <c r="JR108" s="387" t="n">
        <v>0.494662746385211</v>
      </c>
      <c r="JS108" s="387" t="n">
        <v>0.494692695341233</v>
      </c>
      <c r="JT108" s="387" t="n">
        <v>0.494718175185485</v>
      </c>
      <c r="JU108" s="387" t="n">
        <v>0.494739513789926</v>
      </c>
      <c r="JV108" s="387" t="n">
        <v>0.494755921777173</v>
      </c>
      <c r="JW108" s="387" t="n">
        <v>0.494768501539917</v>
      </c>
      <c r="JX108" s="387" t="n">
        <v>0.494776557682975</v>
      </c>
      <c r="JY108" s="387" t="n">
        <v>0.494780771471882</v>
      </c>
      <c r="JZ108" s="387" t="n">
        <v>0.494781142821348</v>
      </c>
      <c r="KA108" s="387" t="n">
        <v>0.494778132499239</v>
      </c>
      <c r="KB108" s="387" t="n">
        <v>0.494770881759012</v>
      </c>
      <c r="KC108" s="387" t="n">
        <v>0.494759851957617</v>
      </c>
      <c r="KD108" s="387" t="n">
        <v>0.494744753624736</v>
      </c>
      <c r="KE108" s="387" t="n">
        <v>0.494725122052779</v>
      </c>
      <c r="KH108" s="0" t="s">
        <v>889</v>
      </c>
      <c r="KI108" s="387" t="n">
        <v>0.609877467155457</v>
      </c>
      <c r="KJ108" s="387" t="n">
        <v>0.61267751455307</v>
      </c>
      <c r="KK108" s="387" t="n">
        <v>0.615401208400726</v>
      </c>
      <c r="KL108" s="387" t="n">
        <v>0.618083536624908</v>
      </c>
      <c r="KM108" s="387" t="n">
        <v>0.620777428150177</v>
      </c>
      <c r="KN108" s="387" t="n">
        <v>0.623520135879517</v>
      </c>
      <c r="KO108" s="387" t="n">
        <v>0.626061320304871</v>
      </c>
      <c r="KP108" s="387" t="n">
        <v>0.628767132759094</v>
      </c>
      <c r="KQ108" s="387" t="n">
        <v>0.631494343280792</v>
      </c>
      <c r="KR108" s="387" t="n">
        <v>0.634181022644043</v>
      </c>
      <c r="KS108" s="387" t="n">
        <v>0.636859953403473</v>
      </c>
      <c r="KT108" s="387" t="n">
        <v>0.639309406280518</v>
      </c>
      <c r="KU108" s="387" t="n">
        <v>0.641839385032654</v>
      </c>
      <c r="KV108" s="387" t="n">
        <v>0.644391000270844</v>
      </c>
      <c r="KW108" s="387" t="n">
        <v>0.64694219827652</v>
      </c>
      <c r="KX108" s="387" t="n">
        <v>0.649414896965027</v>
      </c>
      <c r="KY108" s="387" t="n">
        <v>0.651629447937012</v>
      </c>
      <c r="KZ108" s="387" t="n">
        <v>0.653929114341736</v>
      </c>
      <c r="LA108" s="387" t="n">
        <v>0.656209468841553</v>
      </c>
      <c r="LB108" s="387" t="n">
        <v>0.658448040485382</v>
      </c>
      <c r="LC108" s="387" t="n">
        <v>0.660745084285736</v>
      </c>
      <c r="LD108" s="387" t="n">
        <v>0.662827849388123</v>
      </c>
      <c r="LE108" s="387" t="n">
        <v>0.664997041225433</v>
      </c>
      <c r="LF108" s="387" t="n">
        <v>0.667153596878052</v>
      </c>
      <c r="LG108" s="387" t="n">
        <v>0.66903293132782</v>
      </c>
      <c r="LH108" s="387" t="n">
        <v>0.670666873455048</v>
      </c>
      <c r="LI108" s="387" t="n">
        <v>0.671848237514496</v>
      </c>
      <c r="LJ108" s="387" t="n">
        <v>0.672823786735535</v>
      </c>
      <c r="LK108" s="387" t="n">
        <v>0.673575520515442</v>
      </c>
      <c r="LL108" s="387" t="n">
        <v>0.673991918563843</v>
      </c>
      <c r="LM108" s="387" t="n">
        <v>0.673988342285156</v>
      </c>
      <c r="LN108" s="387" t="n">
        <v>0.673504531383514</v>
      </c>
      <c r="LO108" s="387" t="n">
        <v>0.672686219215393</v>
      </c>
      <c r="LP108" s="387" t="n">
        <v>0.671697616577148</v>
      </c>
      <c r="LQ108" s="387" t="n">
        <v>0.670699536800385</v>
      </c>
      <c r="LR108" s="387" t="n">
        <v>0.669780910015106</v>
      </c>
      <c r="LT108" s="0" t="s">
        <v>889</v>
      </c>
      <c r="LU108" s="387" t="n">
        <v>0.585638880729675</v>
      </c>
      <c r="LV108" s="387" t="n">
        <v>0.588041305541992</v>
      </c>
      <c r="LW108" s="387" t="n">
        <v>0.590525090694428</v>
      </c>
      <c r="LX108" s="387" t="n">
        <v>0.593030095100403</v>
      </c>
      <c r="LY108" s="387" t="n">
        <v>0.595474064350128</v>
      </c>
      <c r="LZ108" s="387" t="n">
        <v>0.597825109958649</v>
      </c>
      <c r="MA108" s="387" t="n">
        <v>0.599982678890228</v>
      </c>
      <c r="MB108" s="387" t="n">
        <v>0.60222601890564</v>
      </c>
      <c r="MC108" s="387" t="n">
        <v>0.604416966438294</v>
      </c>
      <c r="MD108" s="387" t="n">
        <v>0.606575191020966</v>
      </c>
      <c r="ME108" s="387" t="n">
        <v>0.608817934989929</v>
      </c>
      <c r="MF108" s="387" t="n">
        <v>0.610997438430786</v>
      </c>
      <c r="MG108" s="387" t="n">
        <v>0.613260984420776</v>
      </c>
      <c r="MH108" s="387" t="n">
        <v>0.615544855594635</v>
      </c>
      <c r="MI108" s="387" t="n">
        <v>0.617831349372864</v>
      </c>
      <c r="MJ108" s="387" t="n">
        <v>0.620199501514435</v>
      </c>
      <c r="MK108" s="387" t="n">
        <v>0.622384667396545</v>
      </c>
      <c r="ML108" s="387" t="n">
        <v>0.624730348587036</v>
      </c>
      <c r="MM108" s="387" t="n">
        <v>0.62689870595932</v>
      </c>
      <c r="MN108" s="387" t="n">
        <v>0.628800511360169</v>
      </c>
      <c r="MO108" s="387" t="n">
        <v>0.630387544631958</v>
      </c>
      <c r="MP108" s="387" t="n">
        <v>0.631696283817291</v>
      </c>
      <c r="MQ108" s="387" t="n">
        <v>0.63273423910141</v>
      </c>
      <c r="MR108" s="387" t="n">
        <v>0.633554875850678</v>
      </c>
      <c r="MS108" s="387" t="n">
        <v>0.633828341960907</v>
      </c>
      <c r="MT108" s="387" t="n">
        <v>0.63365912437439</v>
      </c>
      <c r="MU108" s="387" t="n">
        <v>0.633057594299316</v>
      </c>
      <c r="MV108" s="387" t="n">
        <v>0.632059454917908</v>
      </c>
      <c r="MW108" s="387" t="n">
        <v>0.63078761100769</v>
      </c>
      <c r="MX108" s="387" t="n">
        <v>0.629412591457367</v>
      </c>
      <c r="MY108" s="387" t="n">
        <v>0.628048777580261</v>
      </c>
      <c r="MZ108" s="387" t="n">
        <v>0.626763939857483</v>
      </c>
      <c r="NA108" s="387" t="n">
        <v>0.625555813312531</v>
      </c>
      <c r="NB108" s="387" t="n">
        <v>0.624447643756867</v>
      </c>
      <c r="NC108" s="387" t="n">
        <v>0.623318672180176</v>
      </c>
      <c r="ND108" s="387" t="n">
        <v>0.622126638889313</v>
      </c>
      <c r="NG108" s="0" t="s">
        <v>889</v>
      </c>
      <c r="NH108" s="387" t="n">
        <v>0.506001174449921</v>
      </c>
      <c r="NI108" s="387" t="n">
        <v>0.509628713130951</v>
      </c>
      <c r="NJ108" s="387" t="n">
        <v>0.513113021850586</v>
      </c>
      <c r="NK108" s="387" t="n">
        <v>0.516488969326019</v>
      </c>
      <c r="NL108" s="387" t="n">
        <v>0.519818723201752</v>
      </c>
      <c r="NM108" s="387" t="n">
        <v>0.523107945919037</v>
      </c>
      <c r="NN108" s="387" t="n">
        <v>0.52651184797287</v>
      </c>
      <c r="NO108" s="387" t="n">
        <v>0.529965758323669</v>
      </c>
      <c r="NP108" s="387" t="n">
        <v>0.533338963985443</v>
      </c>
      <c r="NQ108" s="387" t="n">
        <v>0.536640465259552</v>
      </c>
      <c r="NR108" s="387" t="n">
        <v>0.539829611778259</v>
      </c>
      <c r="NS108" s="387" t="n">
        <v>0.54308158159256</v>
      </c>
      <c r="NT108" s="387" t="n">
        <v>0.546227335929871</v>
      </c>
      <c r="NU108" s="387" t="n">
        <v>0.54935896396637</v>
      </c>
      <c r="NV108" s="387" t="n">
        <v>0.552470862865448</v>
      </c>
      <c r="NW108" s="387" t="n">
        <v>0.555564284324646</v>
      </c>
      <c r="NX108" s="387" t="n">
        <v>0.55868399143219</v>
      </c>
      <c r="NY108" s="387" t="n">
        <v>0.561787366867065</v>
      </c>
      <c r="NZ108" s="387" t="n">
        <v>0.564918696880341</v>
      </c>
      <c r="OA108" s="387" t="n">
        <v>0.567992746829987</v>
      </c>
      <c r="OB108" s="387" t="n">
        <v>0.57109659910202</v>
      </c>
      <c r="OC108" s="387" t="n">
        <v>0.574113965034485</v>
      </c>
      <c r="OD108" s="387" t="n">
        <v>0.577195048332214</v>
      </c>
      <c r="OE108" s="387" t="n">
        <v>0.580162167549133</v>
      </c>
      <c r="OF108" s="387" t="n">
        <v>0.582904756069183</v>
      </c>
      <c r="OG108" s="387" t="n">
        <v>0.585369348526001</v>
      </c>
      <c r="OH108" s="387" t="n">
        <v>0.587421536445618</v>
      </c>
      <c r="OI108" s="387" t="n">
        <v>0.58924275636673</v>
      </c>
      <c r="OJ108" s="387" t="n">
        <v>0.590810060501099</v>
      </c>
      <c r="OK108" s="387" t="n">
        <v>0.592088758945465</v>
      </c>
      <c r="OL108" s="387" t="n">
        <v>0.592779934406281</v>
      </c>
      <c r="OM108" s="387" t="n">
        <v>0.593102514743805</v>
      </c>
      <c r="ON108" s="387" t="n">
        <v>0.593063831329346</v>
      </c>
      <c r="OO108" s="387" t="n">
        <v>0.592766344547272</v>
      </c>
      <c r="OP108" s="387" t="n">
        <v>0.592429876327515</v>
      </c>
      <c r="OQ108" s="387" t="n">
        <v>0.592149496078491</v>
      </c>
      <c r="OT108" s="387" t="n">
        <v>0.637770004272461</v>
      </c>
      <c r="OU108" s="387" t="n">
        <v>0.639799995422363</v>
      </c>
      <c r="OV108" s="387" t="n">
        <v>0.642409973144531</v>
      </c>
      <c r="OW108" s="387" t="n">
        <v>0.64536003112793</v>
      </c>
      <c r="OX108" s="387" t="n">
        <v>0.648470001220703</v>
      </c>
      <c r="OY108" s="387" t="n">
        <v>0.650609970092773</v>
      </c>
      <c r="OZ108" s="387" t="n">
        <v>0.652929992675781</v>
      </c>
      <c r="PA108" s="387" t="n">
        <v>0.654850006103516</v>
      </c>
      <c r="PB108" s="387" t="n">
        <v>0.657229995727539</v>
      </c>
      <c r="PC108" s="387" t="n">
        <v>0.658140029907227</v>
      </c>
      <c r="PD108" s="387" t="n">
        <v>0.661139984130859</v>
      </c>
      <c r="PE108" s="387" t="n">
        <v>0.663730010986328</v>
      </c>
      <c r="PF108" s="387" t="n">
        <v>0.666529998779297</v>
      </c>
      <c r="PG108" s="387" t="n">
        <v>0.669020004272461</v>
      </c>
      <c r="PH108" s="387" t="n">
        <v>0.671149978637695</v>
      </c>
      <c r="PI108" s="387" t="n">
        <v>0.673330001831055</v>
      </c>
      <c r="PJ108" s="387" t="n">
        <v>0.675400009155273</v>
      </c>
      <c r="PK108" s="387" t="n">
        <v>0.67745002746582</v>
      </c>
      <c r="PL108" s="387" t="n">
        <v>0.679589996337891</v>
      </c>
      <c r="PQ108" s="387" t="n">
        <v>0.00315387989394367</v>
      </c>
      <c r="PZ108" s="387" t="n">
        <v>0.411</v>
      </c>
      <c r="QA108" s="387" t="n">
        <v>2012</v>
      </c>
      <c r="QB108" s="0" t="s">
        <v>248</v>
      </c>
      <c r="QD108" s="387" t="n">
        <v>0.245</v>
      </c>
      <c r="QE108" s="387" t="n">
        <v>2012</v>
      </c>
      <c r="QF108" s="0" t="s">
        <v>248</v>
      </c>
      <c r="QH108" s="387" t="n">
        <v>0.503</v>
      </c>
      <c r="QI108" s="387" t="n">
        <v>2012</v>
      </c>
      <c r="QJ108" s="0" t="s">
        <v>248</v>
      </c>
      <c r="QL108" s="387" t="n">
        <v>0.786</v>
      </c>
      <c r="QM108" s="387" t="n">
        <v>2012</v>
      </c>
      <c r="QN108" s="0" t="s">
        <v>248</v>
      </c>
      <c r="QP108" s="387" t="n">
        <v>0.585</v>
      </c>
      <c r="QQ108" s="387" t="n">
        <v>2012</v>
      </c>
      <c r="QR108" s="0" t="s">
        <v>248</v>
      </c>
      <c r="QT108" s="0" t="s">
        <v>104</v>
      </c>
      <c r="QU108" s="387" t="n">
        <v>0.36206516623497</v>
      </c>
      <c r="QV108" s="387" t="n">
        <v>0.369793355464935</v>
      </c>
      <c r="QW108" s="387" t="n">
        <v>0.379742085933685</v>
      </c>
      <c r="QX108" s="387" t="n">
        <v>0.388719141483307</v>
      </c>
      <c r="QY108" s="387" t="n">
        <v>0.391135901212692</v>
      </c>
      <c r="RB108" s="387" t="n">
        <v>0.138283953070641</v>
      </c>
      <c r="RC108" s="387" t="n">
        <v>0.14811609685421</v>
      </c>
      <c r="RD108" s="387" t="n">
        <v>0.162802785634995</v>
      </c>
      <c r="RE108" s="387" t="n">
        <v>0.138261541724205</v>
      </c>
      <c r="RF108" s="387" t="n">
        <v>0.16471441090107</v>
      </c>
      <c r="RG108" s="0" t="s">
        <v>248</v>
      </c>
      <c r="RJ108" s="387" t="n">
        <v>0.0104651926085353</v>
      </c>
      <c r="RK108" s="387" t="n">
        <v>0.0163927022367716</v>
      </c>
      <c r="RL108" s="387" t="n">
        <v>0.0134101640433073</v>
      </c>
      <c r="RM108" s="387" t="n">
        <v>0.00787743646651506</v>
      </c>
      <c r="RN108" s="387" t="n">
        <v>-0.0135986497625709</v>
      </c>
      <c r="RO108" s="0" t="s">
        <v>104</v>
      </c>
      <c r="RR108" s="387" t="n">
        <v>0.018673250451684</v>
      </c>
      <c r="RS108" s="387" t="n">
        <v>0.0225542914122343</v>
      </c>
      <c r="RT108" s="387" t="n">
        <v>0.0145579567179084</v>
      </c>
      <c r="RU108" s="387" t="n">
        <v>0.0110600525513291</v>
      </c>
      <c r="RV108" s="387" t="n">
        <v>-0.0169629119336605</v>
      </c>
      <c r="RW108" s="0" t="s">
        <v>248</v>
      </c>
      <c r="SA108" s="387" t="n">
        <v>-0.0040834341198206</v>
      </c>
      <c r="SB108" s="387" t="n">
        <v>0.00243631284683943</v>
      </c>
      <c r="SC108" s="387" t="n">
        <v>0.000213954801438376</v>
      </c>
      <c r="SD108" s="387" t="n">
        <v>-0.00441689044237137</v>
      </c>
      <c r="SE108" s="387" t="n">
        <v>-0.025228925049305</v>
      </c>
      <c r="SF108" s="0" t="s">
        <v>104</v>
      </c>
      <c r="SJ108" s="387" t="n">
        <v>0.00352420378476381</v>
      </c>
      <c r="SK108" s="387" t="n">
        <v>0.00794841628521681</v>
      </c>
      <c r="SL108" s="387" t="n">
        <v>0.000623269530478865</v>
      </c>
      <c r="SM108" s="387" t="n">
        <v>-0.00203955243341625</v>
      </c>
      <c r="SN108" s="387" t="n">
        <v>-0.0294619053602219</v>
      </c>
      <c r="SO108" s="0" t="s">
        <v>248</v>
      </c>
      <c r="SQ108" s="387" t="n">
        <v>1330</v>
      </c>
      <c r="SR108" s="0" t="s">
        <v>248</v>
      </c>
      <c r="ST108" s="387" t="n">
        <v>797.386047363281</v>
      </c>
      <c r="SU108" s="0" t="s">
        <v>104</v>
      </c>
      <c r="SW108" s="387" t="n">
        <v>1245.01249625003</v>
      </c>
      <c r="SX108" s="0" t="s">
        <v>248</v>
      </c>
      <c r="TA108" s="387" t="n">
        <v>0.332887947559357</v>
      </c>
      <c r="TB108" s="387" t="n">
        <v>0.339316070079803</v>
      </c>
      <c r="TC108" s="387" t="n">
        <v>0.342090517282486</v>
      </c>
      <c r="TD108" s="387" t="n">
        <v>0.366917073726654</v>
      </c>
      <c r="TE108" s="387" t="n">
        <v>0.371039181947708</v>
      </c>
      <c r="TF108" s="0" t="s">
        <v>104</v>
      </c>
      <c r="TJ108" s="387" t="n">
        <v>0.119017533957958</v>
      </c>
      <c r="TK108" s="387" t="n">
        <v>0.127761051058769</v>
      </c>
      <c r="TL108" s="387" t="n">
        <v>0.138354048132896</v>
      </c>
      <c r="TM108" s="387" t="n">
        <v>0.115740120410919</v>
      </c>
      <c r="TN108" s="387" t="n">
        <v>0.160322740674019</v>
      </c>
      <c r="TO108" s="0" t="s">
        <v>248</v>
      </c>
      <c r="TP108" s="386"/>
      <c r="TQ108" s="386"/>
    </row>
    <row r="109" customFormat="false" ht="15.75" hidden="false" customHeight="false" outlineLevel="0" collapsed="false">
      <c r="A109" s="0" t="s">
        <v>895</v>
      </c>
      <c r="B109" s="18" t="s">
        <v>1063</v>
      </c>
      <c r="C109" s="0" t="s">
        <v>1064</v>
      </c>
      <c r="D109" s="387" t="n">
        <v>0.056627694517374</v>
      </c>
      <c r="E109" s="0" t="s">
        <v>102</v>
      </c>
      <c r="F109" s="387" t="n">
        <v>0.0573270134627819</v>
      </c>
      <c r="G109" s="0" t="s">
        <v>316</v>
      </c>
      <c r="H109" s="387" t="n">
        <v>0.0555408298969269</v>
      </c>
      <c r="I109" s="0" t="s">
        <v>317</v>
      </c>
      <c r="J109" s="0" t="s">
        <v>102</v>
      </c>
      <c r="K109" s="387" t="n">
        <v>0.5956169962883</v>
      </c>
      <c r="L109" s="387" t="n">
        <v>0.66375869512558</v>
      </c>
      <c r="M109" s="0" t="s">
        <v>102</v>
      </c>
      <c r="N109" s="387" t="n">
        <v>0.5956169962883</v>
      </c>
      <c r="O109" s="0" t="s">
        <v>102</v>
      </c>
      <c r="P109" s="387" t="n">
        <v>1.03541958332062</v>
      </c>
      <c r="Q109" s="0" t="s">
        <v>102</v>
      </c>
      <c r="R109" s="387" t="n">
        <v>0.613511025905609</v>
      </c>
      <c r="S109" s="0" t="s">
        <v>102</v>
      </c>
      <c r="U109" s="0" t="s">
        <v>316</v>
      </c>
      <c r="V109" s="387" t="n">
        <v>0.618218064308167</v>
      </c>
      <c r="W109" s="387" t="n">
        <v>0.684761166572571</v>
      </c>
      <c r="X109" s="0" t="s">
        <v>316</v>
      </c>
      <c r="Y109" s="387" t="n">
        <v>0.618218064308167</v>
      </c>
      <c r="Z109" s="0" t="s">
        <v>316</v>
      </c>
      <c r="AA109" s="387"/>
      <c r="AB109" s="0" t="s">
        <v>885</v>
      </c>
      <c r="AC109" s="387" t="n">
        <v>0.648476719856262</v>
      </c>
      <c r="AD109" s="0" t="s">
        <v>316</v>
      </c>
      <c r="AF109" s="0" t="s">
        <v>317</v>
      </c>
      <c r="AG109" s="387" t="n">
        <v>0.573520183563232</v>
      </c>
      <c r="AH109" s="387" t="n">
        <v>0.642986416816711</v>
      </c>
      <c r="AI109" s="0" t="s">
        <v>317</v>
      </c>
      <c r="AJ109" s="387" t="n">
        <v>0.573520183563232</v>
      </c>
      <c r="AK109" s="0" t="s">
        <v>317</v>
      </c>
      <c r="AL109" s="387"/>
      <c r="AM109" s="0" t="s">
        <v>885</v>
      </c>
      <c r="AN109" s="387" t="n">
        <v>0.613793194293976</v>
      </c>
      <c r="AO109" s="0" t="s">
        <v>317</v>
      </c>
      <c r="AP109" s="0"/>
      <c r="AQ109" s="0" t="s">
        <v>102</v>
      </c>
      <c r="AR109" s="387" t="n">
        <v>2.52246809005737</v>
      </c>
      <c r="AS109" s="0" t="s">
        <v>318</v>
      </c>
      <c r="AT109" s="387" t="n">
        <v>3.23816752433777</v>
      </c>
      <c r="AU109" s="0" t="s">
        <v>317</v>
      </c>
      <c r="AV109" s="387" t="n">
        <v>3.31474566459656</v>
      </c>
      <c r="AW109" s="0"/>
      <c r="AX109" s="387" t="n">
        <v>2.63554120063782</v>
      </c>
      <c r="AY109" s="0" t="s">
        <v>104</v>
      </c>
      <c r="AZ109" s="0"/>
      <c r="BA109" s="0" t="s">
        <v>102</v>
      </c>
      <c r="BB109" s="387" t="n">
        <v>0.0116368839517236</v>
      </c>
      <c r="BC109" s="387" t="n">
        <v>0.0117936469614506</v>
      </c>
      <c r="BD109" s="387" t="n">
        <v>0.0116881811991334</v>
      </c>
      <c r="BE109" s="387" t="n">
        <v>0.0116344671696424</v>
      </c>
      <c r="BF109" s="387" t="n">
        <v>0.0116344690322876</v>
      </c>
      <c r="BH109" s="0" t="s">
        <v>318</v>
      </c>
      <c r="BI109" s="387" t="n">
        <v>0.010217041708529</v>
      </c>
      <c r="BJ109" s="387" t="n">
        <v>0.0115294279530644</v>
      </c>
      <c r="BK109" s="387" t="n">
        <v>0.0129390498623252</v>
      </c>
      <c r="BL109" s="387" t="n">
        <v>0.0165603589266539</v>
      </c>
      <c r="BM109" s="387" t="n">
        <v>0.0183710772544146</v>
      </c>
      <c r="BO109" s="0" t="s">
        <v>317</v>
      </c>
      <c r="BP109" s="387" t="n">
        <v>0.0120307076722384</v>
      </c>
      <c r="BQ109" s="387" t="n">
        <v>0.0135426037013531</v>
      </c>
      <c r="BR109" s="387" t="n">
        <v>0.0156550202518702</v>
      </c>
      <c r="BS109" s="387" t="n">
        <v>0.0183710139244795</v>
      </c>
      <c r="BT109" s="387" t="n">
        <v>0.0183709673583508</v>
      </c>
      <c r="BV109" s="387" t="n">
        <v>4.58176803588867</v>
      </c>
      <c r="BW109" s="387" t="n">
        <v>4.89265298843384</v>
      </c>
      <c r="BX109" s="387" t="n">
        <v>5.32385015487671</v>
      </c>
      <c r="BY109" s="387" t="n">
        <v>5.78512477874756</v>
      </c>
      <c r="BZ109" s="387" t="n">
        <v>6.60494375228882</v>
      </c>
      <c r="CA109" s="0" t="s">
        <v>316</v>
      </c>
      <c r="CC109" s="387" t="n">
        <v>4.7682991027832</v>
      </c>
      <c r="CD109" s="387" t="n">
        <v>5.13933992385864</v>
      </c>
      <c r="CE109" s="387" t="n">
        <v>5.60061502456665</v>
      </c>
      <c r="CF109" s="387" t="n">
        <v>6.24116182327271</v>
      </c>
      <c r="CG109" s="387" t="n">
        <v>7.15061712265015</v>
      </c>
      <c r="CH109" s="0" t="s">
        <v>317</v>
      </c>
      <c r="CK109" s="387" t="n">
        <v>6.5</v>
      </c>
      <c r="CL109" s="0" t="s">
        <v>887</v>
      </c>
      <c r="CO109" s="0" t="s">
        <v>102</v>
      </c>
      <c r="CP109" s="387" t="n">
        <v>-0.0178089514374733</v>
      </c>
      <c r="CQ109" s="387" t="n">
        <v>-0.010929268784821</v>
      </c>
      <c r="CR109" s="387" t="n">
        <v>-0.00396447582170367</v>
      </c>
      <c r="CS109" s="387" t="n">
        <v>-0.019622229039669</v>
      </c>
      <c r="CT109" s="387" t="n">
        <v>-0.0105259222909808</v>
      </c>
      <c r="CV109" s="0" t="s">
        <v>318</v>
      </c>
      <c r="CW109" s="387" t="n">
        <v>-0.00316104921512306</v>
      </c>
      <c r="CX109" s="387" t="n">
        <v>0.00506189232692123</v>
      </c>
      <c r="CY109" s="387" t="n">
        <v>-0.00524739595130086</v>
      </c>
      <c r="CZ109" s="387" t="n">
        <v>-0.00723553961142898</v>
      </c>
      <c r="DA109" s="387" t="n">
        <v>-0.0117140663787723</v>
      </c>
      <c r="DC109" s="0" t="s">
        <v>317</v>
      </c>
      <c r="DD109" s="387" t="n">
        <v>-0.00364717491902411</v>
      </c>
      <c r="DE109" s="387" t="n">
        <v>-0.00292217917740345</v>
      </c>
      <c r="DF109" s="387" t="n">
        <v>-0.0104107074439526</v>
      </c>
      <c r="DG109" s="387" t="n">
        <v>-0.0154571617022157</v>
      </c>
      <c r="DH109" s="387" t="n">
        <v>0.00820188969373703</v>
      </c>
      <c r="DL109" s="387" t="n">
        <v>0.708379974365234</v>
      </c>
      <c r="DM109" s="0" t="s">
        <v>888</v>
      </c>
      <c r="DP109" s="387" t="n">
        <v>0.878300018310547</v>
      </c>
      <c r="DQ109" s="0" t="s">
        <v>888</v>
      </c>
      <c r="DT109" s="387" t="n">
        <v>0.539879989624023</v>
      </c>
      <c r="DU109" s="0" t="s">
        <v>888</v>
      </c>
      <c r="DW109" s="387" t="n">
        <v>-0.0587528385221958</v>
      </c>
      <c r="DX109" s="387" t="n">
        <v>-0.0574468486011028</v>
      </c>
      <c r="DY109" s="387" t="n">
        <v>-0.0513540655374527</v>
      </c>
      <c r="DZ109" s="387" t="n">
        <v>-0.0281858760863543</v>
      </c>
      <c r="EA109" s="387" t="n">
        <v>-0.00652865553274751</v>
      </c>
      <c r="EB109" s="0" t="s">
        <v>104</v>
      </c>
      <c r="ED109" s="387" t="n">
        <v>-0.0602919831871986</v>
      </c>
      <c r="EE109" s="387" t="n">
        <v>-0.059445109218359</v>
      </c>
      <c r="EF109" s="387" t="n">
        <v>-0.0543552450835705</v>
      </c>
      <c r="EG109" s="387" t="n">
        <v>-0.0326420925557613</v>
      </c>
      <c r="EH109" s="387" t="n">
        <v>-0.013650007545948</v>
      </c>
      <c r="EI109" s="0" t="s">
        <v>248</v>
      </c>
      <c r="EK109" s="387" t="n">
        <v>0.389214366674423</v>
      </c>
      <c r="EL109" s="0" t="s">
        <v>248</v>
      </c>
      <c r="EO109" s="387" t="n">
        <v>0.0560418553650379</v>
      </c>
      <c r="EP109" s="387" t="n">
        <v>0.058689758181572</v>
      </c>
      <c r="EQ109" s="387" t="n">
        <v>0.0554391704499722</v>
      </c>
      <c r="ER109" s="387" t="n">
        <v>0.0509480535984039</v>
      </c>
      <c r="ES109" s="387" t="n">
        <v>0.0380585864186287</v>
      </c>
      <c r="ET109" s="0" t="s">
        <v>248</v>
      </c>
      <c r="FE109" s="387" t="n">
        <v>6574509</v>
      </c>
      <c r="FF109" s="387" t="n">
        <v>6751912</v>
      </c>
      <c r="FG109" s="387" t="n">
        <v>6929265</v>
      </c>
      <c r="FH109" s="387" t="n">
        <v>7106319</v>
      </c>
      <c r="FI109" s="387" t="n">
        <v>7282953</v>
      </c>
      <c r="FJ109" s="387" t="n">
        <v>7458985</v>
      </c>
      <c r="FK109" s="387" t="n">
        <v>7634298</v>
      </c>
      <c r="FL109" s="387" t="n">
        <v>7808518</v>
      </c>
      <c r="FM109" s="387" t="n">
        <v>7980955</v>
      </c>
      <c r="FN109" s="387" t="n">
        <v>8150775</v>
      </c>
      <c r="FO109" s="387" t="n">
        <v>8317470</v>
      </c>
      <c r="FP109" s="387" t="n">
        <v>8480671</v>
      </c>
      <c r="FQ109" s="387" t="n">
        <v>8640691</v>
      </c>
      <c r="FR109" s="387" t="n">
        <v>8798521</v>
      </c>
      <c r="FS109" s="387" t="n">
        <v>8955589</v>
      </c>
      <c r="FT109" s="387" t="n">
        <v>9112916</v>
      </c>
      <c r="FU109" s="387" t="n">
        <v>9270795</v>
      </c>
      <c r="FV109" s="387" t="n">
        <v>9429013</v>
      </c>
      <c r="FW109" s="387" t="n">
        <v>9587522</v>
      </c>
      <c r="FX109" s="387" t="n">
        <v>9746117</v>
      </c>
      <c r="FY109" s="387" t="n">
        <v>9905000</v>
      </c>
      <c r="FZ109" s="387" t="n">
        <v>10063000</v>
      </c>
      <c r="GA109" s="387" t="n">
        <v>10221000</v>
      </c>
      <c r="GB109" s="387" t="n">
        <v>10379000</v>
      </c>
      <c r="GC109" s="387" t="n">
        <v>10536000</v>
      </c>
      <c r="GD109" s="387" t="n">
        <v>10692000</v>
      </c>
      <c r="GE109" s="387" t="n">
        <v>10847000</v>
      </c>
      <c r="GF109" s="387" t="n">
        <v>11000000</v>
      </c>
      <c r="GG109" s="387" t="n">
        <v>11152000</v>
      </c>
      <c r="GH109" s="387" t="n">
        <v>11302000</v>
      </c>
      <c r="GI109" s="387" t="n">
        <v>11449000</v>
      </c>
      <c r="GJ109" s="387" t="n">
        <v>11594000</v>
      </c>
      <c r="GK109" s="387" t="n">
        <v>11737000</v>
      </c>
      <c r="GL109" s="387" t="n">
        <v>11877000</v>
      </c>
      <c r="GM109" s="387" t="n">
        <v>12014000</v>
      </c>
      <c r="GN109" s="387" t="n">
        <v>12148000</v>
      </c>
      <c r="GO109" s="387" t="n">
        <v>12280000</v>
      </c>
      <c r="GP109" s="387" t="n">
        <v>12410000</v>
      </c>
      <c r="GQ109" s="387" t="n">
        <v>12536000</v>
      </c>
      <c r="GR109" s="387" t="n">
        <v>12660000</v>
      </c>
      <c r="GS109" s="387" t="n">
        <v>12780000</v>
      </c>
      <c r="GT109" s="387" t="n">
        <v>12898000</v>
      </c>
      <c r="GU109" s="387" t="n">
        <v>13013000</v>
      </c>
      <c r="GV109" s="387" t="n">
        <v>13125000</v>
      </c>
      <c r="GW109" s="387" t="n">
        <v>13234000</v>
      </c>
      <c r="GX109" s="387" t="n">
        <v>13341000</v>
      </c>
      <c r="GY109" s="387" t="n">
        <v>13444000</v>
      </c>
      <c r="GZ109" s="387" t="n">
        <v>13546000</v>
      </c>
      <c r="HA109" s="387" t="n">
        <v>13644000</v>
      </c>
      <c r="HB109" s="387" t="n">
        <v>13739000</v>
      </c>
      <c r="HC109" s="387" t="n">
        <v>13831000</v>
      </c>
      <c r="HG109" s="387" t="n">
        <v>0.0171763878315687</v>
      </c>
      <c r="HH109" s="387" t="n">
        <v>0.0169222895056009</v>
      </c>
      <c r="HI109" s="387" t="n">
        <v>0.016671035438776</v>
      </c>
      <c r="HJ109" s="387" t="n">
        <v>0.016406487673521</v>
      </c>
      <c r="HK109" s="387" t="n">
        <v>0.0161707308143377</v>
      </c>
      <c r="HL109" s="387" t="n">
        <v>0.0158256515860558</v>
      </c>
      <c r="HM109" s="387" t="n">
        <v>0.0155790960416198</v>
      </c>
      <c r="HN109" s="387" t="n">
        <v>0.01534010656178</v>
      </c>
      <c r="HO109" s="387" t="n">
        <v>0.0150134302675724</v>
      </c>
      <c r="HP109" s="387" t="n">
        <v>0.014697833918035</v>
      </c>
      <c r="HQ109" s="387" t="n">
        <v>0.014392745681107</v>
      </c>
      <c r="HR109" s="387" t="n">
        <v>0.0140067283064127</v>
      </c>
      <c r="HS109" s="387" t="n">
        <v>0.0137235810980201</v>
      </c>
      <c r="HT109" s="387" t="n">
        <v>0.0133608467876911</v>
      </c>
      <c r="HU109" s="387" t="n">
        <v>0.0129226883873343</v>
      </c>
      <c r="HV109" s="387" t="n">
        <v>0.0125853326171637</v>
      </c>
      <c r="HW109" s="387" t="n">
        <v>0.0122585222125053</v>
      </c>
      <c r="HX109" s="387" t="n">
        <v>0.0118575114756823</v>
      </c>
      <c r="HY109" s="387" t="n">
        <v>0.011468879878521</v>
      </c>
      <c r="HZ109" s="387" t="n">
        <v>0.011091910302639</v>
      </c>
      <c r="IA109" s="387" t="n">
        <v>0.0108073754236102</v>
      </c>
      <c r="IB109" s="387" t="n">
        <v>0.0105306766927242</v>
      </c>
      <c r="IC109" s="387" t="n">
        <v>0.0101019060239196</v>
      </c>
      <c r="ID109" s="387" t="n">
        <v>0.00984291173517704</v>
      </c>
      <c r="IE109" s="387" t="n">
        <v>0.00943403225392103</v>
      </c>
      <c r="IF109" s="387" t="n">
        <v>0.00919081177562475</v>
      </c>
      <c r="IG109" s="387" t="n">
        <v>0.00887659750878811</v>
      </c>
      <c r="IH109" s="387" t="n">
        <v>0.00856995023787022</v>
      </c>
      <c r="II109" s="387" t="n">
        <v>0.00827046670019627</v>
      </c>
      <c r="IJ109" s="387" t="n">
        <v>0.00805272441357374</v>
      </c>
      <c r="IK109" s="387" t="n">
        <v>0.00769090978428721</v>
      </c>
      <c r="IL109" s="387" t="n">
        <v>0.0075583909638226</v>
      </c>
      <c r="IM109" s="387" t="n">
        <v>0.00720856385305524</v>
      </c>
      <c r="IN109" s="387" t="n">
        <v>0.00693863956257701</v>
      </c>
      <c r="IO109" s="387" t="n">
        <v>0.00667394557967782</v>
      </c>
      <c r="IP109" s="0" t="s">
        <v>889</v>
      </c>
      <c r="IU109" s="0" t="s">
        <v>889</v>
      </c>
      <c r="IV109" s="387" t="n">
        <v>0.499257536346262</v>
      </c>
      <c r="IW109" s="387" t="n">
        <v>0.499342019680299</v>
      </c>
      <c r="IX109" s="387" t="n">
        <v>0.499425708896878</v>
      </c>
      <c r="IY109" s="387" t="n">
        <v>0.499506598315331</v>
      </c>
      <c r="IZ109" s="387" t="n">
        <v>0.499583064636524</v>
      </c>
      <c r="JA109" s="387" t="n">
        <v>0.499654302320698</v>
      </c>
      <c r="JB109" s="387" t="n">
        <v>0.499720361554424</v>
      </c>
      <c r="JC109" s="387" t="n">
        <v>0.499781533698011</v>
      </c>
      <c r="JD109" s="387" t="n">
        <v>0.499836787452944</v>
      </c>
      <c r="JE109" s="387" t="n">
        <v>0.499888669475904</v>
      </c>
      <c r="JF109" s="387" t="n">
        <v>0.499935887873456</v>
      </c>
      <c r="JG109" s="387" t="n">
        <v>0.499979164676863</v>
      </c>
      <c r="JH109" s="387" t="n">
        <v>0.500019090287789</v>
      </c>
      <c r="JI109" s="387" t="n">
        <v>0.500055146722563</v>
      </c>
      <c r="JJ109" s="387" t="n">
        <v>0.50008702163649</v>
      </c>
      <c r="JK109" s="387" t="n">
        <v>0.500116426880862</v>
      </c>
      <c r="JL109" s="387" t="n">
        <v>0.500142958880541</v>
      </c>
      <c r="JM109" s="387" t="n">
        <v>0.500166528794401</v>
      </c>
      <c r="JN109" s="387" t="n">
        <v>0.500188017310728</v>
      </c>
      <c r="JO109" s="387" t="n">
        <v>0.500207593908359</v>
      </c>
      <c r="JP109" s="387" t="n">
        <v>0.500225830591085</v>
      </c>
      <c r="JQ109" s="387" t="n">
        <v>0.500243028335826</v>
      </c>
      <c r="JR109" s="387" t="n">
        <v>0.500259756962248</v>
      </c>
      <c r="JS109" s="387" t="n">
        <v>0.5002755645004</v>
      </c>
      <c r="JT109" s="387" t="n">
        <v>0.500290963649331</v>
      </c>
      <c r="JU109" s="387" t="n">
        <v>0.500306759674979</v>
      </c>
      <c r="JV109" s="387" t="n">
        <v>0.500322720675235</v>
      </c>
      <c r="JW109" s="387" t="n">
        <v>0.500339160917351</v>
      </c>
      <c r="JX109" s="387" t="n">
        <v>0.500356724679253</v>
      </c>
      <c r="JY109" s="387" t="n">
        <v>0.500374976037426</v>
      </c>
      <c r="JZ109" s="387" t="n">
        <v>0.500394807461089</v>
      </c>
      <c r="KA109" s="387" t="n">
        <v>0.500415820502997</v>
      </c>
      <c r="KB109" s="387" t="n">
        <v>0.50043929585389</v>
      </c>
      <c r="KC109" s="387" t="n">
        <v>0.500464169732058</v>
      </c>
      <c r="KD109" s="387" t="n">
        <v>0.500490943993953</v>
      </c>
      <c r="KE109" s="387" t="n">
        <v>0.500519348046483</v>
      </c>
      <c r="KH109" s="0" t="s">
        <v>889</v>
      </c>
      <c r="KI109" s="387" t="n">
        <v>0.619465053081513</v>
      </c>
      <c r="KJ109" s="387" t="n">
        <v>0.625590443611145</v>
      </c>
      <c r="KK109" s="387" t="n">
        <v>0.630940794944763</v>
      </c>
      <c r="KL109" s="387" t="n">
        <v>0.63568502664566</v>
      </c>
      <c r="KM109" s="387" t="n">
        <v>0.640123844146729</v>
      </c>
      <c r="KN109" s="387" t="n">
        <v>0.644321024417877</v>
      </c>
      <c r="KO109" s="387" t="n">
        <v>0.647818744182587</v>
      </c>
      <c r="KP109" s="387" t="n">
        <v>0.65130615234375</v>
      </c>
      <c r="KQ109" s="387" t="n">
        <v>0.654591023921967</v>
      </c>
      <c r="KR109" s="387" t="n">
        <v>0.657365202903748</v>
      </c>
      <c r="KS109" s="387" t="n">
        <v>0.659652054309845</v>
      </c>
      <c r="KT109" s="387" t="n">
        <v>0.66174978017807</v>
      </c>
      <c r="KU109" s="387" t="n">
        <v>0.663454532623291</v>
      </c>
      <c r="KV109" s="387" t="n">
        <v>0.664723813533783</v>
      </c>
      <c r="KW109" s="387" t="n">
        <v>0.665899813175201</v>
      </c>
      <c r="KX109" s="387" t="n">
        <v>0.667219817638397</v>
      </c>
      <c r="KY109" s="387" t="n">
        <v>0.668449223041534</v>
      </c>
      <c r="KZ109" s="387" t="n">
        <v>0.669677078723908</v>
      </c>
      <c r="LA109" s="387" t="n">
        <v>0.670876502990723</v>
      </c>
      <c r="LB109" s="387" t="n">
        <v>0.672049283981323</v>
      </c>
      <c r="LC109" s="387" t="n">
        <v>0.673114895820618</v>
      </c>
      <c r="LD109" s="387" t="n">
        <v>0.674185693264008</v>
      </c>
      <c r="LE109" s="387" t="n">
        <v>0.675181329250336</v>
      </c>
      <c r="LF109" s="387" t="n">
        <v>0.676052987575531</v>
      </c>
      <c r="LG109" s="387" t="n">
        <v>0.676777243614197</v>
      </c>
      <c r="LH109" s="387" t="n">
        <v>0.677308320999146</v>
      </c>
      <c r="LI109" s="387" t="n">
        <v>0.677701950073242</v>
      </c>
      <c r="LJ109" s="387" t="n">
        <v>0.677860617637634</v>
      </c>
      <c r="LK109" s="387" t="n">
        <v>0.677866637706757</v>
      </c>
      <c r="LL109" s="387" t="n">
        <v>0.677648484706879</v>
      </c>
      <c r="LM109" s="387" t="n">
        <v>0.677085697650909</v>
      </c>
      <c r="LN109" s="387" t="n">
        <v>0.676584362983704</v>
      </c>
      <c r="LO109" s="387" t="n">
        <v>0.67569762468338</v>
      </c>
      <c r="LP109" s="387" t="n">
        <v>0.674655497074127</v>
      </c>
      <c r="LQ109" s="387" t="n">
        <v>0.673484265804291</v>
      </c>
      <c r="LR109" s="387" t="n">
        <v>0.672041058540344</v>
      </c>
      <c r="LT109" s="0" t="s">
        <v>889</v>
      </c>
      <c r="LU109" s="387" t="n">
        <v>0.597923457622528</v>
      </c>
      <c r="LV109" s="387" t="n">
        <v>0.603486955165863</v>
      </c>
      <c r="LW109" s="387" t="n">
        <v>0.60835611820221</v>
      </c>
      <c r="LX109" s="387" t="n">
        <v>0.612663090229034</v>
      </c>
      <c r="LY109" s="387" t="n">
        <v>0.616654634475708</v>
      </c>
      <c r="LZ109" s="387" t="n">
        <v>0.620393753051758</v>
      </c>
      <c r="MA109" s="387" t="n">
        <v>0.623372733592987</v>
      </c>
      <c r="MB109" s="387" t="n">
        <v>0.626455366611481</v>
      </c>
      <c r="MC109" s="387" t="n">
        <v>0.62925136089325</v>
      </c>
      <c r="MD109" s="387" t="n">
        <v>0.631359159946442</v>
      </c>
      <c r="ME109" s="387" t="n">
        <v>0.632903099060059</v>
      </c>
      <c r="MF109" s="387" t="n">
        <v>0.63436895608902</v>
      </c>
      <c r="MG109" s="387" t="n">
        <v>0.635181844234467</v>
      </c>
      <c r="MH109" s="387" t="n">
        <v>0.635581076145172</v>
      </c>
      <c r="MI109" s="387" t="n">
        <v>0.635905146598816</v>
      </c>
      <c r="MJ109" s="387" t="n">
        <v>0.636387467384338</v>
      </c>
      <c r="MK109" s="387" t="n">
        <v>0.636794865131378</v>
      </c>
      <c r="ML109" s="387" t="n">
        <v>0.637300848960877</v>
      </c>
      <c r="MM109" s="387" t="n">
        <v>0.637703120708466</v>
      </c>
      <c r="MN109" s="387" t="n">
        <v>0.637922406196594</v>
      </c>
      <c r="MO109" s="387" t="n">
        <v>0.638047397136688</v>
      </c>
      <c r="MP109" s="387" t="n">
        <v>0.638110756874085</v>
      </c>
      <c r="MQ109" s="387" t="n">
        <v>0.638033866882324</v>
      </c>
      <c r="MR109" s="387" t="n">
        <v>0.63768345117569</v>
      </c>
      <c r="MS109" s="387" t="n">
        <v>0.637203812599182</v>
      </c>
      <c r="MT109" s="387" t="n">
        <v>0.636541485786438</v>
      </c>
      <c r="MU109" s="387" t="n">
        <v>0.635912537574768</v>
      </c>
      <c r="MV109" s="387" t="n">
        <v>0.634980380535126</v>
      </c>
      <c r="MW109" s="387" t="n">
        <v>0.633980929851532</v>
      </c>
      <c r="MX109" s="387" t="n">
        <v>0.632764101028442</v>
      </c>
      <c r="MY109" s="387" t="n">
        <v>0.631212055683136</v>
      </c>
      <c r="MZ109" s="387" t="n">
        <v>0.62994647026062</v>
      </c>
      <c r="NA109" s="387" t="n">
        <v>0.628229737281799</v>
      </c>
      <c r="NB109" s="387" t="n">
        <v>0.626282632350922</v>
      </c>
      <c r="NC109" s="387" t="n">
        <v>0.624354004859924</v>
      </c>
      <c r="ND109" s="387" t="n">
        <v>0.622008502483368</v>
      </c>
      <c r="NG109" s="0" t="s">
        <v>889</v>
      </c>
      <c r="NH109" s="387" t="n">
        <v>0.506677687168121</v>
      </c>
      <c r="NI109" s="387" t="n">
        <v>0.513566613197327</v>
      </c>
      <c r="NJ109" s="387" t="n">
        <v>0.520278751850128</v>
      </c>
      <c r="NK109" s="387" t="n">
        <v>0.526795983314514</v>
      </c>
      <c r="NL109" s="387" t="n">
        <v>0.533141136169434</v>
      </c>
      <c r="NM109" s="387" t="n">
        <v>0.539222598075867</v>
      </c>
      <c r="NN109" s="387" t="n">
        <v>0.54476797580719</v>
      </c>
      <c r="NO109" s="387" t="n">
        <v>0.550141870975494</v>
      </c>
      <c r="NP109" s="387" t="n">
        <v>0.55535215139389</v>
      </c>
      <c r="NQ109" s="387" t="n">
        <v>0.560174643993378</v>
      </c>
      <c r="NR109" s="387" t="n">
        <v>0.564627766609192</v>
      </c>
      <c r="NS109" s="387" t="n">
        <v>0.568820893764496</v>
      </c>
      <c r="NT109" s="387" t="n">
        <v>0.572545468807221</v>
      </c>
      <c r="NU109" s="387" t="n">
        <v>0.575950503349304</v>
      </c>
      <c r="NV109" s="387" t="n">
        <v>0.57901257276535</v>
      </c>
      <c r="NW109" s="387" t="n">
        <v>0.581622838973999</v>
      </c>
      <c r="NX109" s="387" t="n">
        <v>0.583922743797302</v>
      </c>
      <c r="NY109" s="387" t="n">
        <v>0.585754454135895</v>
      </c>
      <c r="NZ109" s="387" t="n">
        <v>0.587437927722931</v>
      </c>
      <c r="OA109" s="387" t="n">
        <v>0.588979542255402</v>
      </c>
      <c r="OB109" s="387" t="n">
        <v>0.590549886226654</v>
      </c>
      <c r="OC109" s="387" t="n">
        <v>0.592100977897644</v>
      </c>
      <c r="OD109" s="387" t="n">
        <v>0.593714773654938</v>
      </c>
      <c r="OE109" s="387" t="n">
        <v>0.595245718955994</v>
      </c>
      <c r="OF109" s="387" t="n">
        <v>0.596603453159332</v>
      </c>
      <c r="OG109" s="387" t="n">
        <v>0.597809076309204</v>
      </c>
      <c r="OH109" s="387" t="n">
        <v>0.598930060863495</v>
      </c>
      <c r="OI109" s="387" t="n">
        <v>0.599861681461334</v>
      </c>
      <c r="OJ109" s="387" t="n">
        <v>0.600685715675354</v>
      </c>
      <c r="OK109" s="387" t="n">
        <v>0.601254343986511</v>
      </c>
      <c r="OL109" s="387" t="n">
        <v>0.601604104042053</v>
      </c>
      <c r="OM109" s="387" t="n">
        <v>0.601978600025177</v>
      </c>
      <c r="ON109" s="387" t="n">
        <v>0.602096557617188</v>
      </c>
      <c r="OO109" s="387" t="n">
        <v>0.602022886276245</v>
      </c>
      <c r="OP109" s="387" t="n">
        <v>0.601790547370911</v>
      </c>
      <c r="OQ109" s="387" t="n">
        <v>0.601258039474487</v>
      </c>
      <c r="OT109" s="387" t="n">
        <v>0.668759994506836</v>
      </c>
      <c r="OU109" s="387" t="n">
        <v>0.66536003112793</v>
      </c>
      <c r="OV109" s="387" t="n">
        <v>0.661959991455078</v>
      </c>
      <c r="OW109" s="387" t="n">
        <v>0.658529968261719</v>
      </c>
      <c r="OX109" s="387" t="n">
        <v>0.655039978027344</v>
      </c>
      <c r="OY109" s="387" t="n">
        <v>0.63943000793457</v>
      </c>
      <c r="OZ109" s="387" t="n">
        <v>0.629480018615723</v>
      </c>
      <c r="PA109" s="387" t="n">
        <v>0.637050018310547</v>
      </c>
      <c r="PB109" s="387" t="n">
        <v>0.64681999206543</v>
      </c>
      <c r="PC109" s="387" t="n">
        <v>0.660139999389648</v>
      </c>
      <c r="PD109" s="387" t="n">
        <v>0.637509994506836</v>
      </c>
      <c r="PE109" s="387" t="n">
        <v>0.629659996032715</v>
      </c>
      <c r="PF109" s="387" t="n">
        <v>0.657060012817383</v>
      </c>
      <c r="PG109" s="387" t="n">
        <v>0.673010025024414</v>
      </c>
      <c r="PH109" s="387" t="n">
        <v>0.68431999206543</v>
      </c>
      <c r="PI109" s="387" t="n">
        <v>0.682710037231445</v>
      </c>
      <c r="PJ109" s="387" t="n">
        <v>0.687379989624023</v>
      </c>
      <c r="PK109" s="387" t="n">
        <v>0.707720031738281</v>
      </c>
      <c r="PL109" s="387" t="n">
        <v>0.708379974365234</v>
      </c>
      <c r="PQ109" s="387" t="n">
        <v>0.000932056573219597</v>
      </c>
      <c r="PZ109" s="387" t="n">
        <v>0.521</v>
      </c>
      <c r="QA109" s="387" t="n">
        <v>2018</v>
      </c>
      <c r="QB109" s="0" t="s">
        <v>248</v>
      </c>
      <c r="QD109" s="387" t="n">
        <v>0.169</v>
      </c>
      <c r="QE109" s="387" t="n">
        <v>2018</v>
      </c>
      <c r="QF109" s="0" t="s">
        <v>248</v>
      </c>
      <c r="QH109" s="387" t="n">
        <v>0.306</v>
      </c>
      <c r="QI109" s="387" t="n">
        <v>2018</v>
      </c>
      <c r="QJ109" s="0" t="s">
        <v>248</v>
      </c>
      <c r="QL109" s="387" t="n">
        <v>0.509</v>
      </c>
      <c r="QM109" s="387" t="n">
        <v>2018</v>
      </c>
      <c r="QN109" s="0" t="s">
        <v>248</v>
      </c>
      <c r="QP109" s="387" t="n">
        <v>0.483</v>
      </c>
      <c r="QQ109" s="387" t="n">
        <v>2018</v>
      </c>
      <c r="QR109" s="0" t="s">
        <v>248</v>
      </c>
      <c r="QT109" s="0" t="s">
        <v>104</v>
      </c>
      <c r="QU109" s="387" t="n">
        <v>0.228822454810143</v>
      </c>
      <c r="QV109" s="387" t="n">
        <v>0.225370854139328</v>
      </c>
      <c r="QW109" s="387" t="n">
        <v>0.208829343318939</v>
      </c>
      <c r="QX109" s="387" t="n">
        <v>0.2074815928936</v>
      </c>
      <c r="QY109" s="387" t="n">
        <v>0.195611149072647</v>
      </c>
      <c r="RB109" s="387" t="n">
        <v>0.246814742684364</v>
      </c>
      <c r="RC109" s="387" t="n">
        <v>0.248263537883759</v>
      </c>
      <c r="RD109" s="387" t="n">
        <v>0.232355758547783</v>
      </c>
      <c r="RE109" s="387" t="n">
        <v>0.232234463095665</v>
      </c>
      <c r="RF109" s="387" t="n">
        <v>0.224659115076065</v>
      </c>
      <c r="RG109" s="0" t="s">
        <v>248</v>
      </c>
      <c r="RJ109" s="387" t="n">
        <v>0.0398141518235207</v>
      </c>
      <c r="RK109" s="387" t="n">
        <v>0.0371504798531532</v>
      </c>
      <c r="RL109" s="387" t="n">
        <v>0.0358032695949078</v>
      </c>
      <c r="RM109" s="387" t="n">
        <v>0.0371296107769012</v>
      </c>
      <c r="RN109" s="387" t="n">
        <v>0.0261810664087534</v>
      </c>
      <c r="RO109" s="0" t="s">
        <v>104</v>
      </c>
      <c r="RR109" s="387" t="n">
        <v>0.0398141518235207</v>
      </c>
      <c r="RS109" s="387" t="n">
        <v>0.0371504873037338</v>
      </c>
      <c r="RT109" s="387" t="n">
        <v>0.0358032807707787</v>
      </c>
      <c r="RU109" s="387" t="n">
        <v>0.0371296256780624</v>
      </c>
      <c r="RV109" s="387" t="n">
        <v>0.0261818561702967</v>
      </c>
      <c r="RW109" s="0" t="s">
        <v>248</v>
      </c>
      <c r="SA109" s="387" t="n">
        <v>0.0193839091807604</v>
      </c>
      <c r="SB109" s="387" t="n">
        <v>0.0181803349405527</v>
      </c>
      <c r="SC109" s="387" t="n">
        <v>0.0183828566223383</v>
      </c>
      <c r="SD109" s="387" t="n">
        <v>0.0205804388970137</v>
      </c>
      <c r="SE109" s="387" t="n">
        <v>0.0103829139843583</v>
      </c>
      <c r="SF109" s="0" t="s">
        <v>104</v>
      </c>
      <c r="SJ109" s="387" t="n">
        <v>0.018763342872262</v>
      </c>
      <c r="SK109" s="387" t="n">
        <v>0.0177283175289631</v>
      </c>
      <c r="SL109" s="387" t="n">
        <v>0.0179276876151562</v>
      </c>
      <c r="SM109" s="387" t="n">
        <v>0.020211398601532</v>
      </c>
      <c r="SN109" s="387" t="n">
        <v>0.00977536756545305</v>
      </c>
      <c r="SO109" s="0" t="s">
        <v>248</v>
      </c>
      <c r="SQ109" s="387" t="n">
        <v>2390</v>
      </c>
      <c r="SR109" s="0" t="s">
        <v>248</v>
      </c>
      <c r="ST109" s="387" t="n">
        <v>2541.29248046875</v>
      </c>
      <c r="SU109" s="0" t="s">
        <v>104</v>
      </c>
      <c r="SW109" s="387" t="n">
        <v>2241.23866547752</v>
      </c>
      <c r="SX109" s="0" t="s">
        <v>248</v>
      </c>
      <c r="TA109" s="387" t="n">
        <v>0.170069620013237</v>
      </c>
      <c r="TB109" s="387" t="n">
        <v>0.167924001812935</v>
      </c>
      <c r="TC109" s="387" t="n">
        <v>0.157475262880325</v>
      </c>
      <c r="TD109" s="387" t="n">
        <v>0.179295718669891</v>
      </c>
      <c r="TE109" s="387" t="n">
        <v>0.189082488417625</v>
      </c>
      <c r="TF109" s="0" t="s">
        <v>104</v>
      </c>
      <c r="TJ109" s="387" t="n">
        <v>0.186522752046585</v>
      </c>
      <c r="TK109" s="387" t="n">
        <v>0.18881843984127</v>
      </c>
      <c r="TL109" s="387" t="n">
        <v>0.178000509738922</v>
      </c>
      <c r="TM109" s="387" t="n">
        <v>0.199592381715775</v>
      </c>
      <c r="TN109" s="387" t="n">
        <v>0.211009114980698</v>
      </c>
      <c r="TO109" s="0" t="s">
        <v>248</v>
      </c>
      <c r="TP109" s="386"/>
      <c r="TQ109" s="386"/>
    </row>
    <row r="110" customFormat="false" ht="15.75" hidden="false" customHeight="false" outlineLevel="0" collapsed="false">
      <c r="A110" s="0" t="s">
        <v>900</v>
      </c>
      <c r="B110" s="18" t="s">
        <v>1065</v>
      </c>
      <c r="C110" s="0" t="s">
        <v>1066</v>
      </c>
      <c r="D110" s="387" t="n">
        <v>0.0457225926220417</v>
      </c>
      <c r="E110" s="0" t="s">
        <v>102</v>
      </c>
      <c r="F110" s="387" t="n">
        <v>0.0389278084039688</v>
      </c>
      <c r="G110" s="0" t="s">
        <v>316</v>
      </c>
      <c r="H110" s="387" t="n">
        <v>0.0424549505114555</v>
      </c>
      <c r="I110" s="0" t="s">
        <v>317</v>
      </c>
      <c r="J110" s="0" t="s">
        <v>102</v>
      </c>
      <c r="K110" s="387" t="n">
        <v>0.528290033340454</v>
      </c>
      <c r="L110" s="387"/>
      <c r="M110" s="0" t="s">
        <v>885</v>
      </c>
      <c r="N110" s="387"/>
      <c r="O110" s="0" t="s">
        <v>885</v>
      </c>
      <c r="P110" s="387" t="n">
        <v>0.585926294326782</v>
      </c>
      <c r="Q110" s="0" t="s">
        <v>102</v>
      </c>
      <c r="R110" s="387" t="n">
        <v>0.528290033340454</v>
      </c>
      <c r="S110" s="0" t="s">
        <v>102</v>
      </c>
      <c r="U110" s="0" t="s">
        <v>316</v>
      </c>
      <c r="V110" s="387" t="n">
        <v>0.521125316619873</v>
      </c>
      <c r="W110" s="387"/>
      <c r="X110" s="0" t="s">
        <v>885</v>
      </c>
      <c r="Y110" s="387"/>
      <c r="Z110" s="0" t="s">
        <v>885</v>
      </c>
      <c r="AA110" s="387" t="n">
        <v>0.579847633838654</v>
      </c>
      <c r="AB110" s="0" t="s">
        <v>316</v>
      </c>
      <c r="AC110" s="387" t="n">
        <v>0.521125316619873</v>
      </c>
      <c r="AD110" s="0" t="s">
        <v>316</v>
      </c>
      <c r="AF110" s="0" t="s">
        <v>317</v>
      </c>
      <c r="AG110" s="387" t="n">
        <v>0.51642107963562</v>
      </c>
      <c r="AH110" s="387"/>
      <c r="AI110" s="0" t="s">
        <v>885</v>
      </c>
      <c r="AJ110" s="387"/>
      <c r="AK110" s="0" t="s">
        <v>885</v>
      </c>
      <c r="AL110" s="387" t="n">
        <v>0.575524508953095</v>
      </c>
      <c r="AM110" s="0" t="s">
        <v>317</v>
      </c>
      <c r="AN110" s="387" t="n">
        <v>0.51642107963562</v>
      </c>
      <c r="AO110" s="0" t="s">
        <v>317</v>
      </c>
      <c r="AP110" s="0"/>
      <c r="AQ110" s="0" t="s">
        <v>102</v>
      </c>
      <c r="AR110" s="387" t="n">
        <v>2.68524312973022</v>
      </c>
      <c r="AS110" s="0" t="s">
        <v>318</v>
      </c>
      <c r="AT110" s="387" t="n">
        <v>4.6933159828186</v>
      </c>
      <c r="AU110" s="0" t="s">
        <v>317</v>
      </c>
      <c r="AV110" s="387" t="n">
        <v>4.98496055603027</v>
      </c>
      <c r="AW110" s="0"/>
      <c r="AX110" s="387" t="n">
        <v>2.92148971557617</v>
      </c>
      <c r="AY110" s="0" t="s">
        <v>104</v>
      </c>
      <c r="AZ110" s="0"/>
      <c r="BA110" s="0" t="s">
        <v>102</v>
      </c>
      <c r="BB110" s="387" t="n">
        <v>0.00353871821425855</v>
      </c>
      <c r="BC110" s="387" t="n">
        <v>0.00469306949526072</v>
      </c>
      <c r="BD110" s="387" t="n">
        <v>0.00776904681697488</v>
      </c>
      <c r="BE110" s="387" t="n">
        <v>0.00733575597405434</v>
      </c>
      <c r="BF110" s="387" t="n">
        <v>0.00733579648658633</v>
      </c>
      <c r="BH110" s="0" t="s">
        <v>318</v>
      </c>
      <c r="BI110" s="387" t="n">
        <v>0.00870602950453758</v>
      </c>
      <c r="BJ110" s="387" t="n">
        <v>0.0112424418330193</v>
      </c>
      <c r="BK110" s="387" t="n">
        <v>0.00640018144622445</v>
      </c>
      <c r="BL110" s="387" t="n">
        <v>0.00426296144723892</v>
      </c>
      <c r="BM110" s="387" t="n">
        <v>0.00432088784873486</v>
      </c>
      <c r="BO110" s="0" t="s">
        <v>317</v>
      </c>
      <c r="BP110" s="387" t="n">
        <v>0.00915899127721787</v>
      </c>
      <c r="BQ110" s="387" t="n">
        <v>0.00860476121306419</v>
      </c>
      <c r="BR110" s="387" t="n">
        <v>0.00427788589149714</v>
      </c>
      <c r="BS110" s="387" t="n">
        <v>0.00434555998072028</v>
      </c>
      <c r="BT110" s="387" t="n">
        <v>0.00439489632844925</v>
      </c>
      <c r="BV110" s="387" t="n">
        <v>8.70657539367676</v>
      </c>
      <c r="BW110" s="387" t="n">
        <v>8.78722190856934</v>
      </c>
      <c r="BX110" s="387" t="n">
        <v>10.3259687423706</v>
      </c>
      <c r="BY110" s="387" t="n">
        <v>10.9537191390991</v>
      </c>
      <c r="BZ110" s="387" t="n">
        <v>11.2671718597412</v>
      </c>
      <c r="CA110" s="0" t="s">
        <v>316</v>
      </c>
      <c r="CC110" s="387" t="n">
        <v>8.76615047454834</v>
      </c>
      <c r="CD110" s="387" t="n">
        <v>9.56186294555664</v>
      </c>
      <c r="CE110" s="387" t="n">
        <v>10.8308706283569</v>
      </c>
      <c r="CF110" s="387" t="n">
        <v>11.1404447555542</v>
      </c>
      <c r="CG110" s="387" t="n">
        <v>11.4599714279175</v>
      </c>
      <c r="CH110" s="0" t="s">
        <v>317</v>
      </c>
      <c r="CK110" s="387" t="n">
        <v>12</v>
      </c>
      <c r="CL110" s="0" t="s">
        <v>887</v>
      </c>
      <c r="CO110" s="0" t="s">
        <v>102</v>
      </c>
      <c r="CP110" s="387" t="n">
        <v>0.00722387060523033</v>
      </c>
      <c r="CQ110" s="387" t="n">
        <v>0.0053178146481514</v>
      </c>
      <c r="CR110" s="387" t="n">
        <v>0.0161810256540775</v>
      </c>
      <c r="CS110" s="387" t="n">
        <v>0.0139162484556437</v>
      </c>
      <c r="CT110" s="387" t="n">
        <v>0.0470043234527111</v>
      </c>
      <c r="CV110" s="0" t="s">
        <v>318</v>
      </c>
      <c r="CW110" s="387" t="n">
        <v>0.00441036699339747</v>
      </c>
      <c r="CX110" s="387" t="n">
        <v>0.013321416452527</v>
      </c>
      <c r="CY110" s="387" t="n">
        <v>0.0155619494616985</v>
      </c>
      <c r="CZ110" s="387" t="n">
        <v>0.0114494226872921</v>
      </c>
      <c r="DA110" s="387" t="n">
        <v>0.00517318584024906</v>
      </c>
      <c r="DC110" s="0" t="s">
        <v>317</v>
      </c>
      <c r="DD110" s="387" t="n">
        <v>0.00406345725059509</v>
      </c>
      <c r="DE110" s="387" t="n">
        <v>0.0138698639348149</v>
      </c>
      <c r="DF110" s="387" t="n">
        <v>0.00755159603431821</v>
      </c>
      <c r="DG110" s="387" t="n">
        <v>0.0105272978544235</v>
      </c>
      <c r="DH110" s="387" t="n">
        <v>0.0182584077119827</v>
      </c>
      <c r="DL110" s="387" t="n">
        <v>0.724879989624023</v>
      </c>
      <c r="DM110" s="0" t="s">
        <v>888</v>
      </c>
      <c r="DP110" s="387" t="n">
        <v>0.808610000610352</v>
      </c>
      <c r="DQ110" s="0" t="s">
        <v>888</v>
      </c>
      <c r="DT110" s="387" t="n">
        <v>0.657369995117188</v>
      </c>
      <c r="DU110" s="0" t="s">
        <v>888</v>
      </c>
      <c r="DW110" s="387" t="n">
        <v>0.0695371627807617</v>
      </c>
      <c r="DX110" s="387" t="n">
        <v>0.0665881037712097</v>
      </c>
      <c r="DY110" s="387" t="n">
        <v>0.0373580567538738</v>
      </c>
      <c r="DZ110" s="387" t="n">
        <v>0.0406151562929153</v>
      </c>
      <c r="EA110" s="387" t="n">
        <v>0.0451164208352566</v>
      </c>
      <c r="EB110" s="0" t="s">
        <v>104</v>
      </c>
      <c r="ED110" s="387" t="n">
        <v>0.0702021643519402</v>
      </c>
      <c r="EE110" s="387" t="n">
        <v>0.0674982815980911</v>
      </c>
      <c r="EF110" s="387" t="n">
        <v>0.038780715316534</v>
      </c>
      <c r="EG110" s="387" t="n">
        <v>0.0434595830738544</v>
      </c>
      <c r="EH110" s="387" t="n">
        <v>0.0614344626665115</v>
      </c>
      <c r="EI110" s="0" t="s">
        <v>248</v>
      </c>
      <c r="EK110" s="387"/>
      <c r="EL110" s="0" t="s">
        <v>886</v>
      </c>
      <c r="EO110" s="387" t="n">
        <v>0.286666542291641</v>
      </c>
      <c r="EP110" s="387" t="n">
        <v>0.323406547307968</v>
      </c>
      <c r="EQ110" s="387" t="n">
        <v>0.354062885046005</v>
      </c>
      <c r="ER110" s="387" t="n">
        <v>0.356522798538208</v>
      </c>
      <c r="ES110" s="387" t="n">
        <v>0.145391166210175</v>
      </c>
      <c r="ET110" s="0" t="s">
        <v>248</v>
      </c>
      <c r="FE110" s="387" t="n">
        <v>6665000</v>
      </c>
      <c r="FF110" s="387" t="n">
        <v>6714300</v>
      </c>
      <c r="FG110" s="387" t="n">
        <v>6744100</v>
      </c>
      <c r="FH110" s="387" t="n">
        <v>6730800</v>
      </c>
      <c r="FI110" s="387" t="n">
        <v>6783500</v>
      </c>
      <c r="FJ110" s="387" t="n">
        <v>6813200</v>
      </c>
      <c r="FK110" s="387" t="n">
        <v>6857100</v>
      </c>
      <c r="FL110" s="387" t="n">
        <v>6916300</v>
      </c>
      <c r="FM110" s="387" t="n">
        <v>6957800</v>
      </c>
      <c r="FN110" s="387" t="n">
        <v>6972800</v>
      </c>
      <c r="FO110" s="387" t="n">
        <v>7024200</v>
      </c>
      <c r="FP110" s="387" t="n">
        <v>7071600</v>
      </c>
      <c r="FQ110" s="387" t="n">
        <v>7150100</v>
      </c>
      <c r="FR110" s="387" t="n">
        <v>7178900</v>
      </c>
      <c r="FS110" s="387" t="n">
        <v>7229500</v>
      </c>
      <c r="FT110" s="387" t="n">
        <v>7291300</v>
      </c>
      <c r="FU110" s="387" t="n">
        <v>7336600</v>
      </c>
      <c r="FV110" s="387" t="n">
        <v>7391700</v>
      </c>
      <c r="FW110" s="387" t="n">
        <v>7451000</v>
      </c>
      <c r="FX110" s="387" t="n">
        <v>7507400</v>
      </c>
      <c r="FY110" s="387" t="n">
        <v>7560000</v>
      </c>
      <c r="FZ110" s="387" t="n">
        <v>7611000</v>
      </c>
      <c r="GA110" s="387" t="n">
        <v>7661000</v>
      </c>
      <c r="GB110" s="387" t="n">
        <v>7712000</v>
      </c>
      <c r="GC110" s="387" t="n">
        <v>7766000</v>
      </c>
      <c r="GD110" s="387" t="n">
        <v>7824000</v>
      </c>
      <c r="GE110" s="387" t="n">
        <v>7883000</v>
      </c>
      <c r="GF110" s="387" t="n">
        <v>7940000</v>
      </c>
      <c r="GG110" s="387" t="n">
        <v>7993000</v>
      </c>
      <c r="GH110" s="387" t="n">
        <v>8037000</v>
      </c>
      <c r="GI110" s="387" t="n">
        <v>8070000</v>
      </c>
      <c r="GJ110" s="387" t="n">
        <v>8094000</v>
      </c>
      <c r="GK110" s="387" t="n">
        <v>8110000</v>
      </c>
      <c r="GL110" s="387" t="n">
        <v>8120000</v>
      </c>
      <c r="GM110" s="387" t="n">
        <v>8126000</v>
      </c>
      <c r="GN110" s="387" t="n">
        <v>8128000</v>
      </c>
      <c r="GO110" s="387" t="n">
        <v>8129000</v>
      </c>
      <c r="GP110" s="387" t="n">
        <v>8126000</v>
      </c>
      <c r="GQ110" s="387" t="n">
        <v>8121000</v>
      </c>
      <c r="GR110" s="387" t="n">
        <v>8112000</v>
      </c>
      <c r="GS110" s="387" t="n">
        <v>8100000</v>
      </c>
      <c r="GT110" s="387" t="n">
        <v>8085000</v>
      </c>
      <c r="GU110" s="387" t="n">
        <v>8068000</v>
      </c>
      <c r="GV110" s="387" t="n">
        <v>8049000</v>
      </c>
      <c r="GW110" s="387" t="n">
        <v>8029000</v>
      </c>
      <c r="GX110" s="387" t="n">
        <v>8009000</v>
      </c>
      <c r="GY110" s="387" t="n">
        <v>7988000</v>
      </c>
      <c r="GZ110" s="387" t="n">
        <v>7968000</v>
      </c>
      <c r="HA110" s="387" t="n">
        <v>7949000</v>
      </c>
      <c r="HB110" s="387" t="n">
        <v>7931000</v>
      </c>
      <c r="HC110" s="387" t="n">
        <v>7913000</v>
      </c>
      <c r="HG110" s="387" t="n">
        <v>0.00619366345927119</v>
      </c>
      <c r="HH110" s="387" t="n">
        <v>0.0074822292663157</v>
      </c>
      <c r="HI110" s="387" t="n">
        <v>0.00799050275236368</v>
      </c>
      <c r="HJ110" s="387" t="n">
        <v>0.0075409491546452</v>
      </c>
      <c r="HK110" s="387" t="n">
        <v>0.00698198936879635</v>
      </c>
      <c r="HL110" s="387" t="n">
        <v>0.00672337925061584</v>
      </c>
      <c r="HM110" s="387" t="n">
        <v>0.00654795439913869</v>
      </c>
      <c r="HN110" s="387" t="n">
        <v>0.00663503399118781</v>
      </c>
      <c r="HO110" s="387" t="n">
        <v>0.00697767408564687</v>
      </c>
      <c r="HP110" s="387" t="n">
        <v>0.00744070159271359</v>
      </c>
      <c r="HQ110" s="387" t="n">
        <v>0.00751260947436094</v>
      </c>
      <c r="HR110" s="387" t="n">
        <v>0.00720473332330585</v>
      </c>
      <c r="HS110" s="387" t="n">
        <v>0.0066528832539916</v>
      </c>
      <c r="HT110" s="387" t="n">
        <v>0.00548972049728036</v>
      </c>
      <c r="HU110" s="387" t="n">
        <v>0.0040976032614708</v>
      </c>
      <c r="HV110" s="387" t="n">
        <v>0.00296956417150795</v>
      </c>
      <c r="HW110" s="387" t="n">
        <v>0.00197482178919017</v>
      </c>
      <c r="HX110" s="387" t="n">
        <v>0.00123228610027581</v>
      </c>
      <c r="HY110" s="387" t="n">
        <v>0.000738643400836736</v>
      </c>
      <c r="HZ110" s="387" t="n">
        <v>0.000246093259193003</v>
      </c>
      <c r="IA110" s="387" t="n">
        <v>0.000123023928608745</v>
      </c>
      <c r="IB110" s="387" t="n">
        <v>-0.000369117187801749</v>
      </c>
      <c r="IC110" s="387" t="n">
        <v>-0.000615498283877969</v>
      </c>
      <c r="ID110" s="387" t="n">
        <v>-0.0011088524479419</v>
      </c>
      <c r="IE110" s="387" t="n">
        <v>-0.0014803851954639</v>
      </c>
      <c r="IF110" s="387" t="n">
        <v>-0.00185356859583408</v>
      </c>
      <c r="IG110" s="387" t="n">
        <v>-0.0021048728376627</v>
      </c>
      <c r="IH110" s="387" t="n">
        <v>-0.0023577599786222</v>
      </c>
      <c r="II110" s="387" t="n">
        <v>-0.00248787296004593</v>
      </c>
      <c r="IJ110" s="387" t="n">
        <v>-0.00249407789669931</v>
      </c>
      <c r="IK110" s="387" t="n">
        <v>-0.00262549379840493</v>
      </c>
      <c r="IL110" s="387" t="n">
        <v>-0.00250689522363246</v>
      </c>
      <c r="IM110" s="387" t="n">
        <v>-0.00238738558255136</v>
      </c>
      <c r="IN110" s="387" t="n">
        <v>-0.00226700352504849</v>
      </c>
      <c r="IO110" s="387" t="n">
        <v>-0.00227215443737805</v>
      </c>
      <c r="IP110" s="0" t="s">
        <v>889</v>
      </c>
      <c r="IU110" s="0" t="s">
        <v>889</v>
      </c>
      <c r="IV110" s="387" t="n">
        <v>0.463870263145297</v>
      </c>
      <c r="IW110" s="387" t="n">
        <v>0.462760961800313</v>
      </c>
      <c r="IX110" s="387" t="n">
        <v>0.461694985776003</v>
      </c>
      <c r="IY110" s="387" t="n">
        <v>0.460675570232651</v>
      </c>
      <c r="IZ110" s="387" t="n">
        <v>0.459711514966669</v>
      </c>
      <c r="JA110" s="387" t="n">
        <v>0.458806389979549</v>
      </c>
      <c r="JB110" s="387" t="n">
        <v>0.457945927338206</v>
      </c>
      <c r="JC110" s="387" t="n">
        <v>0.457131393712983</v>
      </c>
      <c r="JD110" s="387" t="n">
        <v>0.456412972807988</v>
      </c>
      <c r="JE110" s="387" t="n">
        <v>0.455856681768197</v>
      </c>
      <c r="JF110" s="387" t="n">
        <v>0.455506105574134</v>
      </c>
      <c r="JG110" s="387" t="n">
        <v>0.455378395522842</v>
      </c>
      <c r="JH110" s="387" t="n">
        <v>0.45543760611637</v>
      </c>
      <c r="JI110" s="387" t="n">
        <v>0.45560452109286</v>
      </c>
      <c r="JJ110" s="387" t="n">
        <v>0.455768866216586</v>
      </c>
      <c r="JK110" s="387" t="n">
        <v>0.455851179384522</v>
      </c>
      <c r="JL110" s="387" t="n">
        <v>0.455828172933394</v>
      </c>
      <c r="JM110" s="387" t="n">
        <v>0.455718232235736</v>
      </c>
      <c r="JN110" s="387" t="n">
        <v>0.455540623380821</v>
      </c>
      <c r="JO110" s="387" t="n">
        <v>0.455333183602583</v>
      </c>
      <c r="JP110" s="387" t="n">
        <v>0.455122498327374</v>
      </c>
      <c r="JQ110" s="387" t="n">
        <v>0.454912497450206</v>
      </c>
      <c r="JR110" s="387" t="n">
        <v>0.45469353746836</v>
      </c>
      <c r="JS110" s="387" t="n">
        <v>0.454470263564048</v>
      </c>
      <c r="JT110" s="387" t="n">
        <v>0.454245026227401</v>
      </c>
      <c r="JU110" s="387" t="n">
        <v>0.454021830650426</v>
      </c>
      <c r="JV110" s="387" t="n">
        <v>0.453805888011861</v>
      </c>
      <c r="JW110" s="387" t="n">
        <v>0.453602659087217</v>
      </c>
      <c r="JX110" s="387" t="n">
        <v>0.453421988181213</v>
      </c>
      <c r="JY110" s="387" t="n">
        <v>0.453276081538588</v>
      </c>
      <c r="JZ110" s="387" t="n">
        <v>0.453174908364919</v>
      </c>
      <c r="KA110" s="387" t="n">
        <v>0.453123868810284</v>
      </c>
      <c r="KB110" s="387" t="n">
        <v>0.453126270207159</v>
      </c>
      <c r="KC110" s="387" t="n">
        <v>0.453185669312359</v>
      </c>
      <c r="KD110" s="387" t="n">
        <v>0.453304727914145</v>
      </c>
      <c r="KE110" s="387" t="n">
        <v>0.453486252154882</v>
      </c>
      <c r="KH110" s="0" t="s">
        <v>889</v>
      </c>
      <c r="KI110" s="387" t="n">
        <v>0.736460566520691</v>
      </c>
      <c r="KJ110" s="387" t="n">
        <v>0.730503618717194</v>
      </c>
      <c r="KK110" s="387" t="n">
        <v>0.722183108329773</v>
      </c>
      <c r="KL110" s="387" t="n">
        <v>0.712240517139435</v>
      </c>
      <c r="KM110" s="387" t="n">
        <v>0.70175039768219</v>
      </c>
      <c r="KN110" s="387" t="n">
        <v>0.691269814968109</v>
      </c>
      <c r="KO110" s="387" t="n">
        <v>0.680856645107269</v>
      </c>
      <c r="KP110" s="387" t="n">
        <v>0.671061217784882</v>
      </c>
      <c r="KQ110" s="387" t="n">
        <v>0.661955416202545</v>
      </c>
      <c r="KR110" s="387" t="n">
        <v>0.652459442615509</v>
      </c>
      <c r="KS110" s="387" t="n">
        <v>0.642382383346558</v>
      </c>
      <c r="KT110" s="387" t="n">
        <v>0.633134603500366</v>
      </c>
      <c r="KU110" s="387" t="n">
        <v>0.623425722122192</v>
      </c>
      <c r="KV110" s="387" t="n">
        <v>0.613536834716797</v>
      </c>
      <c r="KW110" s="387" t="n">
        <v>0.604827642440796</v>
      </c>
      <c r="KX110" s="387" t="n">
        <v>0.597645580768585</v>
      </c>
      <c r="KY110" s="387" t="n">
        <v>0.59105509519577</v>
      </c>
      <c r="KZ110" s="387" t="n">
        <v>0.586189866065979</v>
      </c>
      <c r="LA110" s="387" t="n">
        <v>0.582389175891876</v>
      </c>
      <c r="LB110" s="387" t="n">
        <v>0.579005658626556</v>
      </c>
      <c r="LC110" s="387" t="n">
        <v>0.575295269489288</v>
      </c>
      <c r="LD110" s="387" t="n">
        <v>0.572764158248901</v>
      </c>
      <c r="LE110" s="387" t="n">
        <v>0.570145189762116</v>
      </c>
      <c r="LF110" s="387" t="n">
        <v>0.567048370838165</v>
      </c>
      <c r="LG110" s="387" t="n">
        <v>0.564349114894867</v>
      </c>
      <c r="LH110" s="387" t="n">
        <v>0.561851859092712</v>
      </c>
      <c r="LI110" s="387" t="n">
        <v>0.55992579460144</v>
      </c>
      <c r="LJ110" s="387" t="n">
        <v>0.558378756046295</v>
      </c>
      <c r="LK110" s="387" t="n">
        <v>0.556963622570038</v>
      </c>
      <c r="LL110" s="387" t="n">
        <v>0.555361807346344</v>
      </c>
      <c r="LM110" s="387" t="n">
        <v>0.552753150463104</v>
      </c>
      <c r="LN110" s="387" t="n">
        <v>0.550325512886047</v>
      </c>
      <c r="LO110" s="387" t="n">
        <v>0.547439754009247</v>
      </c>
      <c r="LP110" s="387" t="n">
        <v>0.54396778345108</v>
      </c>
      <c r="LQ110" s="387" t="n">
        <v>0.540284931659699</v>
      </c>
      <c r="LR110" s="387" t="n">
        <v>0.536458969116211</v>
      </c>
      <c r="LT110" s="0" t="s">
        <v>889</v>
      </c>
      <c r="LU110" s="387" t="n">
        <v>0.670590281486511</v>
      </c>
      <c r="LV110" s="387" t="n">
        <v>0.661848962306976</v>
      </c>
      <c r="LW110" s="387" t="n">
        <v>0.650632321834564</v>
      </c>
      <c r="LX110" s="387" t="n">
        <v>0.637908041477203</v>
      </c>
      <c r="LY110" s="387" t="n">
        <v>0.625025868415833</v>
      </c>
      <c r="LZ110" s="387" t="n">
        <v>0.612698435783386</v>
      </c>
      <c r="MA110" s="387" t="n">
        <v>0.600840866565704</v>
      </c>
      <c r="MB110" s="387" t="n">
        <v>0.589870750904083</v>
      </c>
      <c r="MC110" s="387" t="n">
        <v>0.580134868621826</v>
      </c>
      <c r="MD110" s="387" t="n">
        <v>0.570692777633667</v>
      </c>
      <c r="ME110" s="387" t="n">
        <v>0.56173312664032</v>
      </c>
      <c r="MF110" s="387" t="n">
        <v>0.554103791713715</v>
      </c>
      <c r="MG110" s="387" t="n">
        <v>0.546977341175079</v>
      </c>
      <c r="MH110" s="387" t="n">
        <v>0.539972484111786</v>
      </c>
      <c r="MI110" s="387" t="n">
        <v>0.533905684947968</v>
      </c>
      <c r="MJ110" s="387" t="n">
        <v>0.528624534606934</v>
      </c>
      <c r="MK110" s="387" t="n">
        <v>0.523227095603943</v>
      </c>
      <c r="ML110" s="387" t="n">
        <v>0.518742322921753</v>
      </c>
      <c r="MM110" s="387" t="n">
        <v>0.515024602413178</v>
      </c>
      <c r="MN110" s="387" t="n">
        <v>0.511321663856506</v>
      </c>
      <c r="MO110" s="387" t="n">
        <v>0.507627964019775</v>
      </c>
      <c r="MP110" s="387" t="n">
        <v>0.505105197429657</v>
      </c>
      <c r="MQ110" s="387" t="n">
        <v>0.502338171005249</v>
      </c>
      <c r="MR110" s="387" t="n">
        <v>0.499199599027634</v>
      </c>
      <c r="MS110" s="387" t="n">
        <v>0.496301770210266</v>
      </c>
      <c r="MT110" s="387" t="n">
        <v>0.49320986866951</v>
      </c>
      <c r="MU110" s="387" t="n">
        <v>0.490661710500717</v>
      </c>
      <c r="MV110" s="387" t="n">
        <v>0.488225072622299</v>
      </c>
      <c r="MW110" s="387" t="n">
        <v>0.485774636268616</v>
      </c>
      <c r="MX110" s="387" t="n">
        <v>0.483372777700424</v>
      </c>
      <c r="MY110" s="387" t="n">
        <v>0.480584353208542</v>
      </c>
      <c r="MZ110" s="387" t="n">
        <v>0.47834250330925</v>
      </c>
      <c r="NA110" s="387" t="n">
        <v>0.476280122995377</v>
      </c>
      <c r="NB110" s="387" t="n">
        <v>0.473770290613174</v>
      </c>
      <c r="NC110" s="387" t="n">
        <v>0.471188992261887</v>
      </c>
      <c r="ND110" s="387" t="n">
        <v>0.467964112758637</v>
      </c>
      <c r="NG110" s="0" t="s">
        <v>889</v>
      </c>
      <c r="NH110" s="387" t="n">
        <v>0.686860382556915</v>
      </c>
      <c r="NI110" s="387" t="n">
        <v>0.683889925479889</v>
      </c>
      <c r="NJ110" s="387" t="n">
        <v>0.678973019123077</v>
      </c>
      <c r="NK110" s="387" t="n">
        <v>0.672346651554108</v>
      </c>
      <c r="NL110" s="387" t="n">
        <v>0.664494395256043</v>
      </c>
      <c r="NM110" s="387" t="n">
        <v>0.655687808990479</v>
      </c>
      <c r="NN110" s="387" t="n">
        <v>0.645775854587555</v>
      </c>
      <c r="NO110" s="387" t="n">
        <v>0.635165095329285</v>
      </c>
      <c r="NP110" s="387" t="n">
        <v>0.624740660190582</v>
      </c>
      <c r="NQ110" s="387" t="n">
        <v>0.613829493522644</v>
      </c>
      <c r="NR110" s="387" t="n">
        <v>0.602888524532318</v>
      </c>
      <c r="NS110" s="387" t="n">
        <v>0.592794597148895</v>
      </c>
      <c r="NT110" s="387" t="n">
        <v>0.582997500896454</v>
      </c>
      <c r="NU110" s="387" t="n">
        <v>0.573376715183258</v>
      </c>
      <c r="NV110" s="387" t="n">
        <v>0.564762949943543</v>
      </c>
      <c r="NW110" s="387" t="n">
        <v>0.557125151157379</v>
      </c>
      <c r="NX110" s="387" t="n">
        <v>0.549666404724121</v>
      </c>
      <c r="NY110" s="387" t="n">
        <v>0.543279886245728</v>
      </c>
      <c r="NZ110" s="387" t="n">
        <v>0.537931025028229</v>
      </c>
      <c r="OA110" s="387" t="n">
        <v>0.532980561256409</v>
      </c>
      <c r="OB110" s="387" t="n">
        <v>0.528297245502472</v>
      </c>
      <c r="OC110" s="387" t="n">
        <v>0.524787783622742</v>
      </c>
      <c r="OD110" s="387" t="n">
        <v>0.521658897399902</v>
      </c>
      <c r="OE110" s="387" t="n">
        <v>0.518409073352814</v>
      </c>
      <c r="OF110" s="387" t="n">
        <v>0.515532553195953</v>
      </c>
      <c r="OG110" s="387" t="n">
        <v>0.512839496135712</v>
      </c>
      <c r="OH110" s="387" t="n">
        <v>0.510327756404877</v>
      </c>
      <c r="OI110" s="387" t="n">
        <v>0.508180439472199</v>
      </c>
      <c r="OJ110" s="387" t="n">
        <v>0.506149828433991</v>
      </c>
      <c r="OK110" s="387" t="n">
        <v>0.504296898841858</v>
      </c>
      <c r="OL110" s="387" t="n">
        <v>0.502060174942017</v>
      </c>
      <c r="OM110" s="387" t="n">
        <v>0.500250399112701</v>
      </c>
      <c r="ON110" s="387" t="n">
        <v>0.498368471860886</v>
      </c>
      <c r="OO110" s="387" t="n">
        <v>0.49628883600235</v>
      </c>
      <c r="OP110" s="387" t="n">
        <v>0.494010835886002</v>
      </c>
      <c r="OQ110" s="387" t="n">
        <v>0.491596102714539</v>
      </c>
      <c r="OT110" s="387" t="n">
        <v>0.699209976196289</v>
      </c>
      <c r="OU110" s="387" t="n">
        <v>0.705410003662109</v>
      </c>
      <c r="OV110" s="387" t="n">
        <v>0.703290023803711</v>
      </c>
      <c r="OW110" s="387" t="n">
        <v>0.703809967041016</v>
      </c>
      <c r="OX110" s="387" t="n">
        <v>0.701660003662109</v>
      </c>
      <c r="OY110" s="387" t="n">
        <v>0.700940017700195</v>
      </c>
      <c r="OZ110" s="387" t="n">
        <v>0.701869964599609</v>
      </c>
      <c r="PA110" s="387" t="n">
        <v>0.696650009155273</v>
      </c>
      <c r="PB110" s="387" t="n">
        <v>0.695449981689453</v>
      </c>
      <c r="PC110" s="387" t="n">
        <v>0.683730010986328</v>
      </c>
      <c r="PD110" s="387" t="n">
        <v>0.691119995117188</v>
      </c>
      <c r="PE110" s="387" t="n">
        <v>0.69745002746582</v>
      </c>
      <c r="PF110" s="387" t="n">
        <v>0.708399963378906</v>
      </c>
      <c r="PG110" s="387" t="n">
        <v>0.709140014648438</v>
      </c>
      <c r="PH110" s="387" t="n">
        <v>0.713659973144531</v>
      </c>
      <c r="PI110" s="387" t="n">
        <v>0.715989990234375</v>
      </c>
      <c r="PJ110" s="387" t="n">
        <v>0.719720001220703</v>
      </c>
      <c r="PK110" s="387" t="n">
        <v>0.723209991455078</v>
      </c>
      <c r="PL110" s="387" t="n">
        <v>0.724879989624023</v>
      </c>
      <c r="PQ110" s="387" t="n">
        <v>0.00230648508295417</v>
      </c>
      <c r="PZ110" s="387"/>
      <c r="QA110" s="387"/>
      <c r="QB110" s="0" t="s">
        <v>886</v>
      </c>
      <c r="QD110" s="387"/>
      <c r="QE110" s="387"/>
      <c r="QF110" s="0" t="s">
        <v>886</v>
      </c>
      <c r="QH110" s="387"/>
      <c r="QI110" s="387"/>
      <c r="QJ110" s="0" t="s">
        <v>886</v>
      </c>
      <c r="QL110" s="387"/>
      <c r="QM110" s="387"/>
      <c r="QN110" s="0" t="s">
        <v>886</v>
      </c>
      <c r="QP110" s="387"/>
      <c r="QQ110" s="387"/>
      <c r="QR110" s="0" t="s">
        <v>886</v>
      </c>
      <c r="QT110" s="0" t="s">
        <v>104</v>
      </c>
      <c r="QU110" s="387" t="n">
        <v>0.23171503841877</v>
      </c>
      <c r="QV110" s="387" t="n">
        <v>0.224150657653809</v>
      </c>
      <c r="QW110" s="387" t="n">
        <v>0.223816007375717</v>
      </c>
      <c r="QX110" s="387" t="n">
        <v>0.212310597300529</v>
      </c>
      <c r="QY110" s="387" t="n">
        <v>0.190080344676971</v>
      </c>
      <c r="RB110" s="387" t="n">
        <v>0.224267050623894</v>
      </c>
      <c r="RC110" s="387" t="n">
        <v>0.220006868243217</v>
      </c>
      <c r="RD110" s="387" t="n">
        <v>0.224559560418129</v>
      </c>
      <c r="RE110" s="387" t="n">
        <v>0.212489500641823</v>
      </c>
      <c r="RF110" s="387" t="n">
        <v>0.190937995910645</v>
      </c>
      <c r="RG110" s="0" t="s">
        <v>248</v>
      </c>
      <c r="RJ110" s="387" t="n">
        <v>0.03465636074543</v>
      </c>
      <c r="RK110" s="387" t="n">
        <v>0.0322490148246288</v>
      </c>
      <c r="RL110" s="387" t="n">
        <v>0.0285690538585186</v>
      </c>
      <c r="RM110" s="387" t="n">
        <v>0.0197057891637087</v>
      </c>
      <c r="RN110" s="387" t="n">
        <v>-0.0119538633152843</v>
      </c>
      <c r="RO110" s="0" t="s">
        <v>104</v>
      </c>
      <c r="RR110" s="387" t="n">
        <v>0.0346186570823193</v>
      </c>
      <c r="RS110" s="387" t="n">
        <v>0.0321987494826317</v>
      </c>
      <c r="RT110" s="387" t="n">
        <v>0.0284934639930725</v>
      </c>
      <c r="RU110" s="387" t="n">
        <v>0.0195544306188822</v>
      </c>
      <c r="RV110" s="387" t="n">
        <v>-0.0125735988840461</v>
      </c>
      <c r="RW110" s="0" t="s">
        <v>248</v>
      </c>
      <c r="SA110" s="387" t="n">
        <v>0.0282606016844511</v>
      </c>
      <c r="SB110" s="387" t="n">
        <v>0.0254839509725571</v>
      </c>
      <c r="SC110" s="387" t="n">
        <v>0.0211738292127848</v>
      </c>
      <c r="SD110" s="387" t="n">
        <v>0.0121459346264601</v>
      </c>
      <c r="SE110" s="387" t="n">
        <v>-0.0195747539401054</v>
      </c>
      <c r="SF110" s="0" t="s">
        <v>104</v>
      </c>
      <c r="SJ110" s="387" t="n">
        <v>0.0282268971204758</v>
      </c>
      <c r="SK110" s="387" t="n">
        <v>0.025439016520977</v>
      </c>
      <c r="SL110" s="387" t="n">
        <v>0.0211062300950289</v>
      </c>
      <c r="SM110" s="387" t="n">
        <v>0.0120105659589171</v>
      </c>
      <c r="SN110" s="387" t="n">
        <v>-0.0201145485043526</v>
      </c>
      <c r="SO110" s="0" t="s">
        <v>248</v>
      </c>
      <c r="SQ110" s="387" t="n">
        <v>50800</v>
      </c>
      <c r="SR110" s="0" t="s">
        <v>248</v>
      </c>
      <c r="ST110" s="387" t="n">
        <v>44413.5546875</v>
      </c>
      <c r="SU110" s="0" t="s">
        <v>104</v>
      </c>
      <c r="SW110" s="387" t="n">
        <v>37928.3533295197</v>
      </c>
      <c r="SX110" s="0" t="s">
        <v>248</v>
      </c>
      <c r="TA110" s="387" t="n">
        <v>0.30125218629837</v>
      </c>
      <c r="TB110" s="387" t="n">
        <v>0.290738761425018</v>
      </c>
      <c r="TC110" s="387" t="n">
        <v>0.26117405295372</v>
      </c>
      <c r="TD110" s="387" t="n">
        <v>0.252925753593445</v>
      </c>
      <c r="TE110" s="387" t="n">
        <v>0.235196769237518</v>
      </c>
      <c r="TF110" s="0" t="s">
        <v>104</v>
      </c>
      <c r="TJ110" s="387" t="n">
        <v>0.294469207525253</v>
      </c>
      <c r="TK110" s="387" t="n">
        <v>0.287505149841309</v>
      </c>
      <c r="TL110" s="387" t="n">
        <v>0.263340264558792</v>
      </c>
      <c r="TM110" s="387" t="n">
        <v>0.255949079990387</v>
      </c>
      <c r="TN110" s="387" t="n">
        <v>0.252372443675995</v>
      </c>
      <c r="TO110" s="0" t="s">
        <v>248</v>
      </c>
      <c r="TP110" s="386"/>
      <c r="TQ110" s="386"/>
    </row>
    <row r="111" customFormat="false" ht="15.75" hidden="false" customHeight="false" outlineLevel="0" collapsed="false">
      <c r="A111" s="0" t="s">
        <v>900</v>
      </c>
      <c r="B111" s="18" t="s">
        <v>1067</v>
      </c>
      <c r="C111" s="0" t="s">
        <v>1068</v>
      </c>
      <c r="D111" s="387" t="n">
        <v>0.0354426056146622</v>
      </c>
      <c r="E111" s="0" t="s">
        <v>102</v>
      </c>
      <c r="F111" s="387" t="n">
        <v>0.0445553287863731</v>
      </c>
      <c r="G111" s="0" t="s">
        <v>316</v>
      </c>
      <c r="H111" s="387" t="n">
        <v>0.0453138798475266</v>
      </c>
      <c r="I111" s="0" t="s">
        <v>317</v>
      </c>
      <c r="J111" s="0" t="s">
        <v>102</v>
      </c>
      <c r="K111" s="387" t="n">
        <v>0.612477779388428</v>
      </c>
      <c r="L111" s="387" t="n">
        <v>0.654322862625122</v>
      </c>
      <c r="M111" s="0" t="s">
        <v>102</v>
      </c>
      <c r="N111" s="387" t="n">
        <v>0.612477779388428</v>
      </c>
      <c r="O111" s="0" t="s">
        <v>102</v>
      </c>
      <c r="P111" s="387" t="n">
        <v>0.613633930683136</v>
      </c>
      <c r="Q111" s="0" t="s">
        <v>102</v>
      </c>
      <c r="R111" s="387" t="n">
        <v>0.572193443775177</v>
      </c>
      <c r="S111" s="0" t="s">
        <v>102</v>
      </c>
      <c r="U111" s="0" t="s">
        <v>316</v>
      </c>
      <c r="V111" s="387" t="n">
        <v>0.601480662822723</v>
      </c>
      <c r="W111" s="387" t="n">
        <v>0.638291597366333</v>
      </c>
      <c r="X111" s="0" t="s">
        <v>316</v>
      </c>
      <c r="Y111" s="387" t="n">
        <v>0.601480662822723</v>
      </c>
      <c r="Z111" s="0" t="s">
        <v>316</v>
      </c>
      <c r="AA111" s="387" t="n">
        <v>0.615302801132202</v>
      </c>
      <c r="AB111" s="0" t="s">
        <v>316</v>
      </c>
      <c r="AC111" s="387" t="n">
        <v>0.591455161571503</v>
      </c>
      <c r="AD111" s="0" t="s">
        <v>316</v>
      </c>
      <c r="AF111" s="0" t="s">
        <v>317</v>
      </c>
      <c r="AG111" s="387" t="n">
        <v>0.590700030326843</v>
      </c>
      <c r="AH111" s="387" t="n">
        <v>0.630871534347534</v>
      </c>
      <c r="AI111" s="0" t="s">
        <v>317</v>
      </c>
      <c r="AJ111" s="387" t="n">
        <v>0.590700030326843</v>
      </c>
      <c r="AK111" s="0" t="s">
        <v>317</v>
      </c>
      <c r="AL111" s="387" t="n">
        <v>0.60168331861496</v>
      </c>
      <c r="AM111" s="0" t="s">
        <v>317</v>
      </c>
      <c r="AN111" s="387" t="n">
        <v>0.577088713645935</v>
      </c>
      <c r="AO111" s="0" t="s">
        <v>317</v>
      </c>
      <c r="AP111" s="0"/>
      <c r="AQ111" s="0" t="s">
        <v>102</v>
      </c>
      <c r="AR111" s="387" t="n">
        <v>3.15724039077759</v>
      </c>
      <c r="AS111" s="0" t="s">
        <v>318</v>
      </c>
      <c r="AT111" s="387" t="n">
        <v>4.45204639434814</v>
      </c>
      <c r="AU111" s="0" t="s">
        <v>317</v>
      </c>
      <c r="AV111" s="387" t="n">
        <v>4.65744638442993</v>
      </c>
      <c r="AW111" s="0"/>
      <c r="AX111" s="387" t="n">
        <v>3.14956498146057</v>
      </c>
      <c r="AY111" s="0" t="s">
        <v>104</v>
      </c>
      <c r="AZ111" s="0"/>
      <c r="BA111" s="0" t="s">
        <v>102</v>
      </c>
      <c r="BB111" s="387" t="n">
        <v>0.00950557738542557</v>
      </c>
      <c r="BC111" s="387" t="n">
        <v>0.00520608341321349</v>
      </c>
      <c r="BD111" s="387" t="n">
        <v>0.00265565374866128</v>
      </c>
      <c r="BE111" s="387" t="n">
        <v>0.00139771262183785</v>
      </c>
      <c r="BF111" s="387" t="n">
        <v>0.00139768281951547</v>
      </c>
      <c r="BH111" s="0" t="s">
        <v>318</v>
      </c>
      <c r="BI111" s="387" t="n">
        <v>0.00761196156963706</v>
      </c>
      <c r="BJ111" s="387" t="n">
        <v>0.0083157317712903</v>
      </c>
      <c r="BK111" s="387" t="n">
        <v>0.00791125651448965</v>
      </c>
      <c r="BL111" s="387" t="n">
        <v>0.00579182710498571</v>
      </c>
      <c r="BM111" s="387" t="n">
        <v>0.00473213335499167</v>
      </c>
      <c r="BO111" s="0" t="s">
        <v>317</v>
      </c>
      <c r="BP111" s="387" t="n">
        <v>0.007496677339077</v>
      </c>
      <c r="BQ111" s="387" t="n">
        <v>0.00755801796913147</v>
      </c>
      <c r="BR111" s="387" t="n">
        <v>0.00632168399170041</v>
      </c>
      <c r="BS111" s="387" t="n">
        <v>0.00473212404176593</v>
      </c>
      <c r="BT111" s="387" t="n">
        <v>0.00473214732483029</v>
      </c>
      <c r="BV111" s="387" t="n">
        <v>9.6603479385376</v>
      </c>
      <c r="BW111" s="387" t="n">
        <v>10.0648078918457</v>
      </c>
      <c r="BX111" s="387" t="n">
        <v>10.7357406616211</v>
      </c>
      <c r="BY111" s="387" t="n">
        <v>11.4732904434204</v>
      </c>
      <c r="BZ111" s="387" t="n">
        <v>11.8991603851318</v>
      </c>
      <c r="CA111" s="0" t="s">
        <v>316</v>
      </c>
      <c r="CC111" s="387" t="n">
        <v>9.90302467346191</v>
      </c>
      <c r="CD111" s="387" t="n">
        <v>10.4407205581665</v>
      </c>
      <c r="CE111" s="387" t="n">
        <v>11.1782703399658</v>
      </c>
      <c r="CF111" s="387" t="n">
        <v>11.7599802017212</v>
      </c>
      <c r="CG111" s="387" t="n">
        <v>12.1079301834106</v>
      </c>
      <c r="CH111" s="0" t="s">
        <v>317</v>
      </c>
      <c r="CK111" s="387" t="n">
        <v>11.8999996185303</v>
      </c>
      <c r="CL111" s="0" t="s">
        <v>887</v>
      </c>
      <c r="CO111" s="0" t="s">
        <v>102</v>
      </c>
      <c r="CP111" s="387" t="n">
        <v>0.00485958904027939</v>
      </c>
      <c r="CQ111" s="387" t="n">
        <v>0.0087217316031456</v>
      </c>
      <c r="CR111" s="387" t="n">
        <v>0.010426027700305</v>
      </c>
      <c r="CS111" s="387" t="n">
        <v>-0.00748095056042075</v>
      </c>
      <c r="CT111" s="387" t="n">
        <v>0.00384489237330854</v>
      </c>
      <c r="CV111" s="0" t="s">
        <v>318</v>
      </c>
      <c r="CW111" s="387" t="n">
        <v>0.00968210678547621</v>
      </c>
      <c r="CX111" s="387" t="n">
        <v>0.0108273597434163</v>
      </c>
      <c r="CY111" s="387" t="n">
        <v>0.00180937792174518</v>
      </c>
      <c r="CZ111" s="387" t="n">
        <v>0.00781525205820799</v>
      </c>
      <c r="DA111" s="387" t="n">
        <v>0.0166339352726936</v>
      </c>
      <c r="DC111" s="0" t="s">
        <v>317</v>
      </c>
      <c r="DD111" s="387" t="n">
        <v>0.00632338551804423</v>
      </c>
      <c r="DE111" s="387" t="n">
        <v>0.00420293258503079</v>
      </c>
      <c r="DF111" s="387" t="n">
        <v>-0.00242371833883226</v>
      </c>
      <c r="DG111" s="387" t="n">
        <v>0.00636829109862447</v>
      </c>
      <c r="DH111" s="387" t="n">
        <v>0.0189559645950794</v>
      </c>
      <c r="DL111" s="387" t="n">
        <v>0.723639984130859</v>
      </c>
      <c r="DM111" s="0" t="s">
        <v>888</v>
      </c>
      <c r="DP111" s="387" t="n">
        <v>0.792850036621094</v>
      </c>
      <c r="DQ111" s="0" t="s">
        <v>888</v>
      </c>
      <c r="DT111" s="387" t="n">
        <v>0.655350036621094</v>
      </c>
      <c r="DU111" s="0" t="s">
        <v>888</v>
      </c>
      <c r="DW111" s="387" t="n">
        <v>-0.0276136565953493</v>
      </c>
      <c r="DX111" s="387" t="n">
        <v>-0.0105236247181892</v>
      </c>
      <c r="DY111" s="387" t="n">
        <v>0.0167712792754173</v>
      </c>
      <c r="DZ111" s="387" t="n">
        <v>0.0195758193731308</v>
      </c>
      <c r="EA111" s="387" t="n">
        <v>-0.00373740657232702</v>
      </c>
      <c r="EB111" s="0" t="s">
        <v>104</v>
      </c>
      <c r="ED111" s="387" t="n">
        <v>-0.0274558942764997</v>
      </c>
      <c r="EE111" s="387" t="n">
        <v>-0.010775176808238</v>
      </c>
      <c r="EF111" s="387" t="n">
        <v>0.0160332657396793</v>
      </c>
      <c r="EG111" s="387" t="n">
        <v>0.0180290043354034</v>
      </c>
      <c r="EH111" s="387" t="n">
        <v>-0.00198853970505297</v>
      </c>
      <c r="EI111" s="0" t="s">
        <v>248</v>
      </c>
      <c r="EK111" s="387"/>
      <c r="EL111" s="0" t="s">
        <v>886</v>
      </c>
      <c r="EO111" s="387" t="n">
        <v>0.0959636643528938</v>
      </c>
      <c r="EP111" s="387" t="n">
        <v>0.109285861253738</v>
      </c>
      <c r="EQ111" s="387" t="n">
        <v>0.0276127848774195</v>
      </c>
      <c r="ER111" s="387" t="n">
        <v>0.0414659343659878</v>
      </c>
      <c r="ES111" s="387" t="n">
        <v>0.19606140255928</v>
      </c>
      <c r="ET111" s="0" t="s">
        <v>248</v>
      </c>
      <c r="FE111" s="387" t="n">
        <v>10210971</v>
      </c>
      <c r="FF111" s="387" t="n">
        <v>10187576</v>
      </c>
      <c r="FG111" s="387" t="n">
        <v>10158608</v>
      </c>
      <c r="FH111" s="387" t="n">
        <v>10129552</v>
      </c>
      <c r="FI111" s="387" t="n">
        <v>10107146</v>
      </c>
      <c r="FJ111" s="387" t="n">
        <v>10087065</v>
      </c>
      <c r="FK111" s="387" t="n">
        <v>10071370</v>
      </c>
      <c r="FL111" s="387" t="n">
        <v>10055780</v>
      </c>
      <c r="FM111" s="387" t="n">
        <v>10038188</v>
      </c>
      <c r="FN111" s="387" t="n">
        <v>10022650</v>
      </c>
      <c r="FO111" s="387" t="n">
        <v>10000023</v>
      </c>
      <c r="FP111" s="387" t="n">
        <v>9971727</v>
      </c>
      <c r="FQ111" s="387" t="n">
        <v>9920362</v>
      </c>
      <c r="FR111" s="387" t="n">
        <v>9893082</v>
      </c>
      <c r="FS111" s="387" t="n">
        <v>9866468</v>
      </c>
      <c r="FT111" s="387" t="n">
        <v>9843028</v>
      </c>
      <c r="FU111" s="387" t="n">
        <v>9814023</v>
      </c>
      <c r="FV111" s="387" t="n">
        <v>9787966</v>
      </c>
      <c r="FW111" s="387" t="n">
        <v>9775564</v>
      </c>
      <c r="FX111" s="387" t="n">
        <v>9769949</v>
      </c>
      <c r="FY111" s="387" t="n">
        <v>9741000</v>
      </c>
      <c r="FZ111" s="387" t="n">
        <v>9712000</v>
      </c>
      <c r="GA111" s="387" t="n">
        <v>9681000</v>
      </c>
      <c r="GB111" s="387" t="n">
        <v>9649000</v>
      </c>
      <c r="GC111" s="387" t="n">
        <v>9617000</v>
      </c>
      <c r="GD111" s="387" t="n">
        <v>9583000</v>
      </c>
      <c r="GE111" s="387" t="n">
        <v>9549000</v>
      </c>
      <c r="GF111" s="387" t="n">
        <v>9514000</v>
      </c>
      <c r="GG111" s="387" t="n">
        <v>9478000</v>
      </c>
      <c r="GH111" s="387" t="n">
        <v>9440000</v>
      </c>
      <c r="GI111" s="387" t="n">
        <v>9400000</v>
      </c>
      <c r="GJ111" s="387" t="n">
        <v>9359000</v>
      </c>
      <c r="GK111" s="387" t="n">
        <v>9316000</v>
      </c>
      <c r="GL111" s="387" t="n">
        <v>9271000</v>
      </c>
      <c r="GM111" s="387" t="n">
        <v>9224000</v>
      </c>
      <c r="GN111" s="387" t="n">
        <v>9177000</v>
      </c>
      <c r="GO111" s="387" t="n">
        <v>9130000</v>
      </c>
      <c r="GP111" s="387" t="n">
        <v>9082000</v>
      </c>
      <c r="GQ111" s="387" t="n">
        <v>9034000</v>
      </c>
      <c r="GR111" s="387" t="n">
        <v>8987000</v>
      </c>
      <c r="GS111" s="387" t="n">
        <v>8940000</v>
      </c>
      <c r="GT111" s="387" t="n">
        <v>8895000</v>
      </c>
      <c r="GU111" s="387" t="n">
        <v>8851000</v>
      </c>
      <c r="GV111" s="387" t="n">
        <v>8808000</v>
      </c>
      <c r="GW111" s="387" t="n">
        <v>8766000</v>
      </c>
      <c r="GX111" s="387" t="n">
        <v>8725000</v>
      </c>
      <c r="GY111" s="387" t="n">
        <v>8684000</v>
      </c>
      <c r="GZ111" s="387" t="n">
        <v>8644000</v>
      </c>
      <c r="HA111" s="387" t="n">
        <v>8604000</v>
      </c>
      <c r="HB111" s="387" t="n">
        <v>8564000</v>
      </c>
      <c r="HC111" s="387" t="n">
        <v>8522000</v>
      </c>
      <c r="HG111" s="387" t="n">
        <v>-0.00295110605657101</v>
      </c>
      <c r="HH111" s="387" t="n">
        <v>-0.00265860930085182</v>
      </c>
      <c r="HI111" s="387" t="n">
        <v>-0.00126786949113011</v>
      </c>
      <c r="HJ111" s="387" t="n">
        <v>-0.000574556412175298</v>
      </c>
      <c r="HK111" s="387" t="n">
        <v>-0.00296746427193284</v>
      </c>
      <c r="HL111" s="387" t="n">
        <v>-0.00298154749907553</v>
      </c>
      <c r="HM111" s="387" t="n">
        <v>-0.00319703249260783</v>
      </c>
      <c r="HN111" s="387" t="n">
        <v>-0.0033109188079834</v>
      </c>
      <c r="HO111" s="387" t="n">
        <v>-0.00332191726192832</v>
      </c>
      <c r="HP111" s="387" t="n">
        <v>-0.00354167027398944</v>
      </c>
      <c r="HQ111" s="387" t="n">
        <v>-0.00355425849556923</v>
      </c>
      <c r="HR111" s="387" t="n">
        <v>-0.00367203890345991</v>
      </c>
      <c r="HS111" s="387" t="n">
        <v>-0.00379107450135052</v>
      </c>
      <c r="HT111" s="387" t="n">
        <v>-0.0040173432789743</v>
      </c>
      <c r="HU111" s="387" t="n">
        <v>-0.00424629077315331</v>
      </c>
      <c r="HV111" s="387" t="n">
        <v>-0.00437124213203788</v>
      </c>
      <c r="HW111" s="387" t="n">
        <v>-0.00460509536787868</v>
      </c>
      <c r="HX111" s="387" t="n">
        <v>-0.00484210345894098</v>
      </c>
      <c r="HY111" s="387" t="n">
        <v>-0.00508246570825577</v>
      </c>
      <c r="HZ111" s="387" t="n">
        <v>-0.0051084291189909</v>
      </c>
      <c r="IA111" s="387" t="n">
        <v>-0.00513465935364366</v>
      </c>
      <c r="IB111" s="387" t="n">
        <v>-0.00527126202359796</v>
      </c>
      <c r="IC111" s="387" t="n">
        <v>-0.00529919564723969</v>
      </c>
      <c r="ID111" s="387" t="n">
        <v>-0.00521614868193865</v>
      </c>
      <c r="IE111" s="387" t="n">
        <v>-0.00524349929764867</v>
      </c>
      <c r="IF111" s="387" t="n">
        <v>-0.00504626799374819</v>
      </c>
      <c r="IG111" s="387" t="n">
        <v>-0.00495887408033013</v>
      </c>
      <c r="IH111" s="387" t="n">
        <v>-0.00487004779279232</v>
      </c>
      <c r="II111" s="387" t="n">
        <v>-0.00477979751303792</v>
      </c>
      <c r="IJ111" s="387" t="n">
        <v>-0.00468813395127654</v>
      </c>
      <c r="IK111" s="387" t="n">
        <v>-0.00471021607518196</v>
      </c>
      <c r="IL111" s="387" t="n">
        <v>-0.00461681326851249</v>
      </c>
      <c r="IM111" s="387" t="n">
        <v>-0.00463822716847062</v>
      </c>
      <c r="IN111" s="387" t="n">
        <v>-0.00465984083712101</v>
      </c>
      <c r="IO111" s="387" t="n">
        <v>-0.00491631543263793</v>
      </c>
      <c r="IP111" s="0" t="s">
        <v>889</v>
      </c>
      <c r="IU111" s="0" t="s">
        <v>889</v>
      </c>
      <c r="IV111" s="387" t="n">
        <v>0.475225162802947</v>
      </c>
      <c r="IW111" s="387" t="n">
        <v>0.475380832710446</v>
      </c>
      <c r="IX111" s="387" t="n">
        <v>0.475529357063264</v>
      </c>
      <c r="IY111" s="387" t="n">
        <v>0.475675719665059</v>
      </c>
      <c r="IZ111" s="387" t="n">
        <v>0.475828834819529</v>
      </c>
      <c r="JA111" s="387" t="n">
        <v>0.475996004285559</v>
      </c>
      <c r="JB111" s="387" t="n">
        <v>0.476176858973308</v>
      </c>
      <c r="JC111" s="387" t="n">
        <v>0.476370284685432</v>
      </c>
      <c r="JD111" s="387" t="n">
        <v>0.47657408810301</v>
      </c>
      <c r="JE111" s="387" t="n">
        <v>0.476785093048502</v>
      </c>
      <c r="JF111" s="387" t="n">
        <v>0.476999956907108</v>
      </c>
      <c r="JG111" s="387" t="n">
        <v>0.477218344544498</v>
      </c>
      <c r="JH111" s="387" t="n">
        <v>0.477443299842026</v>
      </c>
      <c r="JI111" s="387" t="n">
        <v>0.477674612554946</v>
      </c>
      <c r="JJ111" s="387" t="n">
        <v>0.477913709401068</v>
      </c>
      <c r="JK111" s="387" t="n">
        <v>0.478162980724647</v>
      </c>
      <c r="JL111" s="387" t="n">
        <v>0.478421918395091</v>
      </c>
      <c r="JM111" s="387" t="n">
        <v>0.478690475007593</v>
      </c>
      <c r="JN111" s="387" t="n">
        <v>0.4789712300694</v>
      </c>
      <c r="JO111" s="387" t="n">
        <v>0.479267016836649</v>
      </c>
      <c r="JP111" s="387" t="n">
        <v>0.479579309363796</v>
      </c>
      <c r="JQ111" s="387" t="n">
        <v>0.479908861809176</v>
      </c>
      <c r="JR111" s="387" t="n">
        <v>0.480254403622357</v>
      </c>
      <c r="JS111" s="387" t="n">
        <v>0.480614695413001</v>
      </c>
      <c r="JT111" s="387" t="n">
        <v>0.480987626463751</v>
      </c>
      <c r="JU111" s="387" t="n">
        <v>0.481370120110848</v>
      </c>
      <c r="JV111" s="387" t="n">
        <v>0.48176226825624</v>
      </c>
      <c r="JW111" s="387" t="n">
        <v>0.482162102440681</v>
      </c>
      <c r="JX111" s="387" t="n">
        <v>0.482568176373855</v>
      </c>
      <c r="JY111" s="387" t="n">
        <v>0.482973963806723</v>
      </c>
      <c r="JZ111" s="387" t="n">
        <v>0.483377640581446</v>
      </c>
      <c r="KA111" s="387" t="n">
        <v>0.483777169298225</v>
      </c>
      <c r="KB111" s="387" t="n">
        <v>0.484171807890996</v>
      </c>
      <c r="KC111" s="387" t="n">
        <v>0.484560781964852</v>
      </c>
      <c r="KD111" s="387" t="n">
        <v>0.484941917372318</v>
      </c>
      <c r="KE111" s="387" t="n">
        <v>0.485315514380244</v>
      </c>
      <c r="KH111" s="0" t="s">
        <v>889</v>
      </c>
      <c r="KI111" s="387" t="n">
        <v>0.680825769901276</v>
      </c>
      <c r="KJ111" s="387" t="n">
        <v>0.676266372203827</v>
      </c>
      <c r="KK111" s="387" t="n">
        <v>0.670498728752136</v>
      </c>
      <c r="KL111" s="387" t="n">
        <v>0.664302825927734</v>
      </c>
      <c r="KM111" s="387" t="n">
        <v>0.658723175525665</v>
      </c>
      <c r="KN111" s="387" t="n">
        <v>0.654347598552704</v>
      </c>
      <c r="KO111" s="387" t="n">
        <v>0.649505794048309</v>
      </c>
      <c r="KP111" s="387" t="n">
        <v>0.646110951900482</v>
      </c>
      <c r="KQ111" s="387" t="n">
        <v>0.643797278404236</v>
      </c>
      <c r="KR111" s="387" t="n">
        <v>0.641988158226013</v>
      </c>
      <c r="KS111" s="387" t="n">
        <v>0.640509247779846</v>
      </c>
      <c r="KT111" s="387" t="n">
        <v>0.639438688755035</v>
      </c>
      <c r="KU111" s="387" t="n">
        <v>0.63853269815445</v>
      </c>
      <c r="KV111" s="387" t="n">
        <v>0.63789826631546</v>
      </c>
      <c r="KW111" s="387" t="n">
        <v>0.637499988079071</v>
      </c>
      <c r="KX111" s="387" t="n">
        <v>0.63702130317688</v>
      </c>
      <c r="KY111" s="387" t="n">
        <v>0.635965406894684</v>
      </c>
      <c r="KZ111" s="387" t="n">
        <v>0.634929180145264</v>
      </c>
      <c r="LA111" s="387" t="n">
        <v>0.633804321289063</v>
      </c>
      <c r="LB111" s="387" t="n">
        <v>0.632372081279755</v>
      </c>
      <c r="LC111" s="387" t="n">
        <v>0.630380272865295</v>
      </c>
      <c r="LD111" s="387" t="n">
        <v>0.627491772174835</v>
      </c>
      <c r="LE111" s="387" t="n">
        <v>0.624311804771423</v>
      </c>
      <c r="LF111" s="387" t="n">
        <v>0.620876669883728</v>
      </c>
      <c r="LG111" s="387" t="n">
        <v>0.617002308368683</v>
      </c>
      <c r="LH111" s="387" t="n">
        <v>0.612863540649414</v>
      </c>
      <c r="LI111" s="387" t="n">
        <v>0.607982039451599</v>
      </c>
      <c r="LJ111" s="387" t="n">
        <v>0.602869749069214</v>
      </c>
      <c r="LK111" s="387" t="n">
        <v>0.597979128360748</v>
      </c>
      <c r="LL111" s="387" t="n">
        <v>0.593543231487274</v>
      </c>
      <c r="LM111" s="387" t="n">
        <v>0.590143263339996</v>
      </c>
      <c r="LN111" s="387" t="n">
        <v>0.587056636810303</v>
      </c>
      <c r="LO111" s="387" t="n">
        <v>0.58503007888794</v>
      </c>
      <c r="LP111" s="387" t="n">
        <v>0.583682000637054</v>
      </c>
      <c r="LQ111" s="387" t="n">
        <v>0.582554876804352</v>
      </c>
      <c r="LR111" s="387" t="n">
        <v>0.581318914890289</v>
      </c>
      <c r="LT111" s="0" t="s">
        <v>889</v>
      </c>
      <c r="LU111" s="387" t="n">
        <v>0.605547308921814</v>
      </c>
      <c r="LV111" s="387" t="n">
        <v>0.601037502288818</v>
      </c>
      <c r="LW111" s="387" t="n">
        <v>0.596722662448883</v>
      </c>
      <c r="LX111" s="387" t="n">
        <v>0.592956066131592</v>
      </c>
      <c r="LY111" s="387" t="n">
        <v>0.590145945549011</v>
      </c>
      <c r="LZ111" s="387" t="n">
        <v>0.588440597057343</v>
      </c>
      <c r="MA111" s="387" t="n">
        <v>0.586593925952911</v>
      </c>
      <c r="MB111" s="387" t="n">
        <v>0.586199760437012</v>
      </c>
      <c r="MC111" s="387" t="n">
        <v>0.586485624313355</v>
      </c>
      <c r="MD111" s="387" t="n">
        <v>0.586669445037842</v>
      </c>
      <c r="ME111" s="387" t="n">
        <v>0.586037755012512</v>
      </c>
      <c r="MF111" s="387" t="n">
        <v>0.584878027439117</v>
      </c>
      <c r="MG111" s="387" t="n">
        <v>0.582720220088959</v>
      </c>
      <c r="MH111" s="387" t="n">
        <v>0.58018571138382</v>
      </c>
      <c r="MI111" s="387" t="n">
        <v>0.577436447143555</v>
      </c>
      <c r="MJ111" s="387" t="n">
        <v>0.574468076229096</v>
      </c>
      <c r="MK111" s="387" t="n">
        <v>0.571001172065735</v>
      </c>
      <c r="ML111" s="387" t="n">
        <v>0.567410886287689</v>
      </c>
      <c r="MM111" s="387" t="n">
        <v>0.563693225383759</v>
      </c>
      <c r="MN111" s="387" t="n">
        <v>0.559627056121826</v>
      </c>
      <c r="MO111" s="387" t="n">
        <v>0.555301308631897</v>
      </c>
      <c r="MP111" s="387" t="n">
        <v>0.550273835659027</v>
      </c>
      <c r="MQ111" s="387" t="n">
        <v>0.545034110546112</v>
      </c>
      <c r="MR111" s="387" t="n">
        <v>0.539960145950317</v>
      </c>
      <c r="MS111" s="387" t="n">
        <v>0.53544008731842</v>
      </c>
      <c r="MT111" s="387" t="n">
        <v>0.531879186630249</v>
      </c>
      <c r="MU111" s="387" t="n">
        <v>0.528948843479157</v>
      </c>
      <c r="MV111" s="387" t="n">
        <v>0.527059078216553</v>
      </c>
      <c r="MW111" s="387" t="n">
        <v>0.525885581970215</v>
      </c>
      <c r="MX111" s="387" t="n">
        <v>0.524868786334992</v>
      </c>
      <c r="MY111" s="387" t="n">
        <v>0.523896872997284</v>
      </c>
      <c r="MZ111" s="387" t="n">
        <v>0.522455096244812</v>
      </c>
      <c r="NA111" s="387" t="n">
        <v>0.521170735359192</v>
      </c>
      <c r="NB111" s="387" t="n">
        <v>0.519758224487305</v>
      </c>
      <c r="NC111" s="387" t="n">
        <v>0.518215775489807</v>
      </c>
      <c r="ND111" s="387" t="n">
        <v>0.516193389892578</v>
      </c>
      <c r="NG111" s="0" t="s">
        <v>889</v>
      </c>
      <c r="NH111" s="387" t="n">
        <v>0.628372967243195</v>
      </c>
      <c r="NI111" s="387" t="n">
        <v>0.625053763389587</v>
      </c>
      <c r="NJ111" s="387" t="n">
        <v>0.619966804981232</v>
      </c>
      <c r="NK111" s="387" t="n">
        <v>0.614003360271454</v>
      </c>
      <c r="NL111" s="387" t="n">
        <v>0.608446955680847</v>
      </c>
      <c r="NM111" s="387" t="n">
        <v>0.604044735431671</v>
      </c>
      <c r="NN111" s="387" t="n">
        <v>0.599052727222443</v>
      </c>
      <c r="NO111" s="387" t="n">
        <v>0.595393061637878</v>
      </c>
      <c r="NP111" s="387" t="n">
        <v>0.592703878879547</v>
      </c>
      <c r="NQ111" s="387" t="n">
        <v>0.590724766254425</v>
      </c>
      <c r="NR111" s="387" t="n">
        <v>0.589377045631409</v>
      </c>
      <c r="NS111" s="387" t="n">
        <v>0.588648021221161</v>
      </c>
      <c r="NT111" s="387" t="n">
        <v>0.588396072387695</v>
      </c>
      <c r="NU111" s="387" t="n">
        <v>0.588626265525818</v>
      </c>
      <c r="NV111" s="387" t="n">
        <v>0.588877141475678</v>
      </c>
      <c r="NW111" s="387" t="n">
        <v>0.588829815387726</v>
      </c>
      <c r="NX111" s="387" t="n">
        <v>0.587562799453735</v>
      </c>
      <c r="NY111" s="387" t="n">
        <v>0.585873782634735</v>
      </c>
      <c r="NZ111" s="387" t="n">
        <v>0.583971500396729</v>
      </c>
      <c r="OA111" s="387" t="n">
        <v>0.581851720809937</v>
      </c>
      <c r="OB111" s="387" t="n">
        <v>0.579492211341858</v>
      </c>
      <c r="OC111" s="387" t="n">
        <v>0.57634174823761</v>
      </c>
      <c r="OD111" s="387" t="n">
        <v>0.573111653327942</v>
      </c>
      <c r="OE111" s="387" t="n">
        <v>0.569957911968231</v>
      </c>
      <c r="OF111" s="387" t="n">
        <v>0.566373646259308</v>
      </c>
      <c r="OG111" s="387" t="n">
        <v>0.562416136264801</v>
      </c>
      <c r="OH111" s="387" t="n">
        <v>0.557616651058197</v>
      </c>
      <c r="OI111" s="387" t="n">
        <v>0.552705883979797</v>
      </c>
      <c r="OJ111" s="387" t="n">
        <v>0.547797441482544</v>
      </c>
      <c r="OK111" s="387" t="n">
        <v>0.543577432632446</v>
      </c>
      <c r="OL111" s="387" t="n">
        <v>0.540286540985107</v>
      </c>
      <c r="OM111" s="387" t="n">
        <v>0.537310004234314</v>
      </c>
      <c r="ON111" s="387" t="n">
        <v>0.53551596403122</v>
      </c>
      <c r="OO111" s="387" t="n">
        <v>0.534286379814148</v>
      </c>
      <c r="OP111" s="387" t="n">
        <v>0.53339558839798</v>
      </c>
      <c r="OQ111" s="387" t="n">
        <v>0.532386779785156</v>
      </c>
      <c r="OT111" s="387" t="n">
        <v>0.593849983215332</v>
      </c>
      <c r="OU111" s="387" t="n">
        <v>0.594210014343262</v>
      </c>
      <c r="OV111" s="387" t="n">
        <v>0.604280014038086</v>
      </c>
      <c r="OW111" s="387" t="n">
        <v>0.601310005187988</v>
      </c>
      <c r="OX111" s="387" t="n">
        <v>0.611780014038086</v>
      </c>
      <c r="OY111" s="387" t="n">
        <v>0.617540016174316</v>
      </c>
      <c r="OZ111" s="387" t="n">
        <v>0.615180015563965</v>
      </c>
      <c r="PA111" s="387" t="n">
        <v>0.611440010070801</v>
      </c>
      <c r="PB111" s="387" t="n">
        <v>0.611609992980957</v>
      </c>
      <c r="PC111" s="387" t="n">
        <v>0.618209991455078</v>
      </c>
      <c r="PD111" s="387" t="n">
        <v>0.622869987487793</v>
      </c>
      <c r="PE111" s="387" t="n">
        <v>0.634900016784668</v>
      </c>
      <c r="PF111" s="387" t="n">
        <v>0.643280029296875</v>
      </c>
      <c r="PG111" s="387" t="n">
        <v>0.666039962768555</v>
      </c>
      <c r="PH111" s="387" t="n">
        <v>0.68370002746582</v>
      </c>
      <c r="PI111" s="387" t="n">
        <v>0.699540023803711</v>
      </c>
      <c r="PJ111" s="387" t="n">
        <v>0.71088996887207</v>
      </c>
      <c r="PK111" s="387" t="n">
        <v>0.719280014038086</v>
      </c>
      <c r="PL111" s="387" t="n">
        <v>0.723639984130859</v>
      </c>
      <c r="PQ111" s="387" t="n">
        <v>0.00604327814653516</v>
      </c>
      <c r="PZ111" s="387" t="n">
        <v>0.306</v>
      </c>
      <c r="QA111" s="387" t="n">
        <v>2017</v>
      </c>
      <c r="QB111" s="0" t="s">
        <v>248</v>
      </c>
      <c r="QD111" s="387" t="n">
        <v>0.006</v>
      </c>
      <c r="QE111" s="387" t="n">
        <v>2017</v>
      </c>
      <c r="QF111" s="0" t="s">
        <v>248</v>
      </c>
      <c r="QH111" s="387" t="n">
        <v>0.012</v>
      </c>
      <c r="QI111" s="387" t="n">
        <v>2017</v>
      </c>
      <c r="QJ111" s="0" t="s">
        <v>248</v>
      </c>
      <c r="QL111" s="387" t="n">
        <v>0.03</v>
      </c>
      <c r="QM111" s="387" t="n">
        <v>2017</v>
      </c>
      <c r="QN111" s="0" t="s">
        <v>248</v>
      </c>
      <c r="QP111" s="387" t="n">
        <v>0.123</v>
      </c>
      <c r="QQ111" s="387" t="n">
        <v>2018</v>
      </c>
      <c r="QR111" s="0" t="s">
        <v>248</v>
      </c>
      <c r="QT111" s="0" t="s">
        <v>104</v>
      </c>
      <c r="QU111" s="387" t="n">
        <v>0.233871757984161</v>
      </c>
      <c r="QV111" s="387" t="n">
        <v>0.232900455594063</v>
      </c>
      <c r="QW111" s="387" t="n">
        <v>0.23050919175148</v>
      </c>
      <c r="QX111" s="387" t="n">
        <v>0.246855854988098</v>
      </c>
      <c r="QY111" s="387" t="n">
        <v>0.293205618858337</v>
      </c>
      <c r="RB111" s="387" t="n">
        <v>0.228806406259537</v>
      </c>
      <c r="RC111" s="387" t="n">
        <v>0.223230287432671</v>
      </c>
      <c r="RD111" s="387" t="n">
        <v>0.217647403478622</v>
      </c>
      <c r="RE111" s="387" t="n">
        <v>0.231772094964981</v>
      </c>
      <c r="RF111" s="387" t="n">
        <v>0.272271692752838</v>
      </c>
      <c r="RG111" s="0" t="s">
        <v>248</v>
      </c>
      <c r="RJ111" s="387" t="n">
        <v>0.0255791209638119</v>
      </c>
      <c r="RK111" s="387" t="n">
        <v>0.0196249261498451</v>
      </c>
      <c r="RL111" s="387" t="n">
        <v>0.02696936391294</v>
      </c>
      <c r="RM111" s="387" t="n">
        <v>0.0398676432669163</v>
      </c>
      <c r="RN111" s="387" t="n">
        <v>0.0478373281657696</v>
      </c>
      <c r="RO111" s="0" t="s">
        <v>104</v>
      </c>
      <c r="RR111" s="387" t="n">
        <v>0.025825722143054</v>
      </c>
      <c r="RS111" s="387" t="n">
        <v>0.019953727722168</v>
      </c>
      <c r="RT111" s="387" t="n">
        <v>0.0274625662714243</v>
      </c>
      <c r="RU111" s="387" t="n">
        <v>0.0396653413772583</v>
      </c>
      <c r="RV111" s="387" t="n">
        <v>0.0447648391127586</v>
      </c>
      <c r="RW111" s="0" t="s">
        <v>248</v>
      </c>
      <c r="SA111" s="387" t="n">
        <v>0.0280290320515633</v>
      </c>
      <c r="SB111" s="387" t="n">
        <v>0.0220369622111321</v>
      </c>
      <c r="SC111" s="387" t="n">
        <v>0.0297479033470154</v>
      </c>
      <c r="SD111" s="387" t="n">
        <v>0.0422836020588875</v>
      </c>
      <c r="SE111" s="387" t="n">
        <v>0.0506609976291657</v>
      </c>
      <c r="SF111" s="0" t="s">
        <v>104</v>
      </c>
      <c r="SJ111" s="387" t="n">
        <v>0.0281631778925657</v>
      </c>
      <c r="SK111" s="387" t="n">
        <v>0.0222158245742321</v>
      </c>
      <c r="SL111" s="387" t="n">
        <v>0.0300161950290203</v>
      </c>
      <c r="SM111" s="387" t="n">
        <v>0.0416314788162708</v>
      </c>
      <c r="SN111" s="387" t="n">
        <v>0.0453393943607807</v>
      </c>
      <c r="SO111" s="0" t="s">
        <v>248</v>
      </c>
      <c r="SQ111" s="387" t="n">
        <v>16500</v>
      </c>
      <c r="SR111" s="0" t="s">
        <v>248</v>
      </c>
      <c r="ST111" s="387" t="n">
        <v>15015.5458984375</v>
      </c>
      <c r="SU111" s="0" t="s">
        <v>104</v>
      </c>
      <c r="SW111" s="387" t="n">
        <v>17572.310646757</v>
      </c>
      <c r="SX111" s="0" t="s">
        <v>248</v>
      </c>
      <c r="TA111" s="387" t="n">
        <v>0.206258103251457</v>
      </c>
      <c r="TB111" s="387" t="n">
        <v>0.222376823425293</v>
      </c>
      <c r="TC111" s="387" t="n">
        <v>0.247280478477478</v>
      </c>
      <c r="TD111" s="387" t="n">
        <v>0.26643168926239</v>
      </c>
      <c r="TE111" s="387" t="n">
        <v>0.289468199014664</v>
      </c>
      <c r="TF111" s="0" t="s">
        <v>104</v>
      </c>
      <c r="TJ111" s="387" t="n">
        <v>0.201350510120392</v>
      </c>
      <c r="TK111" s="387" t="n">
        <v>0.212455108761787</v>
      </c>
      <c r="TL111" s="387" t="n">
        <v>0.233680680394173</v>
      </c>
      <c r="TM111" s="387" t="n">
        <v>0.249801114201546</v>
      </c>
      <c r="TN111" s="387" t="n">
        <v>0.270283162593842</v>
      </c>
      <c r="TO111" s="0" t="s">
        <v>248</v>
      </c>
      <c r="TP111" s="386"/>
      <c r="TQ111" s="386"/>
    </row>
    <row r="112" customFormat="false" ht="15.75" hidden="false" customHeight="false" outlineLevel="0" collapsed="false">
      <c r="A112" s="0" t="s">
        <v>900</v>
      </c>
      <c r="B112" s="18" t="s">
        <v>1069</v>
      </c>
      <c r="C112" s="0" t="s">
        <v>1070</v>
      </c>
      <c r="D112" s="387" t="n">
        <v>0.0337599962949753</v>
      </c>
      <c r="E112" s="0" t="s">
        <v>102</v>
      </c>
      <c r="F112" s="387" t="n">
        <v>0.0370524860918522</v>
      </c>
      <c r="G112" s="0" t="s">
        <v>316</v>
      </c>
      <c r="H112" s="387" t="n">
        <v>0.0425831787288189</v>
      </c>
      <c r="I112" s="0" t="s">
        <v>317</v>
      </c>
      <c r="J112" s="0" t="s">
        <v>102</v>
      </c>
      <c r="K112" s="387" t="n">
        <v>0.747243404388428</v>
      </c>
      <c r="L112" s="387"/>
      <c r="M112" s="0" t="s">
        <v>885</v>
      </c>
      <c r="N112" s="387"/>
      <c r="O112" s="0" t="s">
        <v>885</v>
      </c>
      <c r="P112" s="387" t="n">
        <v>0.806219637393951</v>
      </c>
      <c r="Q112" s="0" t="s">
        <v>102</v>
      </c>
      <c r="R112" s="387" t="n">
        <v>0.747243404388428</v>
      </c>
      <c r="S112" s="0" t="s">
        <v>102</v>
      </c>
      <c r="U112" s="0" t="s">
        <v>316</v>
      </c>
      <c r="V112" s="387" t="n">
        <v>0.746368229389191</v>
      </c>
      <c r="W112" s="387"/>
      <c r="X112" s="0" t="s">
        <v>885</v>
      </c>
      <c r="Y112" s="387"/>
      <c r="Z112" s="0" t="s">
        <v>885</v>
      </c>
      <c r="AA112" s="387" t="n">
        <v>0.813007593154907</v>
      </c>
      <c r="AB112" s="0" t="s">
        <v>316</v>
      </c>
      <c r="AC112" s="387" t="n">
        <v>0.746368229389191</v>
      </c>
      <c r="AD112" s="0" t="s">
        <v>316</v>
      </c>
      <c r="AF112" s="0" t="s">
        <v>317</v>
      </c>
      <c r="AG112" s="387" t="n">
        <v>0.602433383464813</v>
      </c>
      <c r="AH112" s="387" t="n">
        <v>0.610777080059052</v>
      </c>
      <c r="AI112" s="0" t="s">
        <v>317</v>
      </c>
      <c r="AJ112" s="387" t="n">
        <v>0.602433383464813</v>
      </c>
      <c r="AK112" s="0" t="s">
        <v>317</v>
      </c>
      <c r="AL112" s="387" t="n">
        <v>0.683400630950928</v>
      </c>
      <c r="AM112" s="0" t="s">
        <v>317</v>
      </c>
      <c r="AN112" s="387" t="n">
        <v>0.649999618530273</v>
      </c>
      <c r="AO112" s="0" t="s">
        <v>317</v>
      </c>
      <c r="AP112" s="0"/>
      <c r="AQ112" s="0" t="s">
        <v>102</v>
      </c>
      <c r="AR112" s="387" t="n">
        <v>4.5947413444519</v>
      </c>
      <c r="AS112" s="0" t="s">
        <v>318</v>
      </c>
      <c r="AT112" s="387" t="n">
        <v>3.98792815208435</v>
      </c>
      <c r="AU112" s="0" t="s">
        <v>317</v>
      </c>
      <c r="AV112" s="387" t="n">
        <v>3.43578267097473</v>
      </c>
      <c r="AW112" s="0"/>
      <c r="AX112" s="387" t="n">
        <v>2.50923013687134</v>
      </c>
      <c r="AY112" s="0" t="s">
        <v>104</v>
      </c>
      <c r="AZ112" s="0"/>
      <c r="BA112" s="0" t="s">
        <v>102</v>
      </c>
      <c r="BB112" s="387" t="n">
        <v>0.00672743609175086</v>
      </c>
      <c r="BC112" s="387" t="n">
        <v>0.00700696790590882</v>
      </c>
      <c r="BD112" s="387" t="n">
        <v>0.00757655221968889</v>
      </c>
      <c r="BE112" s="387" t="n">
        <v>0.00764920469373465</v>
      </c>
      <c r="BF112" s="387" t="n">
        <v>0.00764927081763744</v>
      </c>
      <c r="BH112" s="0" t="s">
        <v>318</v>
      </c>
      <c r="BI112" s="387" t="n">
        <v>0.00752861704677343</v>
      </c>
      <c r="BJ112" s="387" t="n">
        <v>0.00773653760552406</v>
      </c>
      <c r="BK112" s="387" t="n">
        <v>0.00767861166968942</v>
      </c>
      <c r="BL112" s="387" t="n">
        <v>0.00776677113026381</v>
      </c>
      <c r="BM112" s="387" t="n">
        <v>0.00796589069068432</v>
      </c>
      <c r="BO112" s="0" t="s">
        <v>317</v>
      </c>
      <c r="BP112" s="387" t="n">
        <v>0.00772569142282009</v>
      </c>
      <c r="BQ112" s="387" t="n">
        <v>0.00782117899507284</v>
      </c>
      <c r="BR112" s="387" t="n">
        <v>0.00781941320747137</v>
      </c>
      <c r="BS112" s="387" t="n">
        <v>0.0080522121861577</v>
      </c>
      <c r="BT112" s="387" t="n">
        <v>0.00822474900633097</v>
      </c>
      <c r="BV112" s="387" t="n">
        <v>8.83563327789307</v>
      </c>
      <c r="BW112" s="387" t="n">
        <v>9.34334373474121</v>
      </c>
      <c r="BX112" s="387" t="n">
        <v>9.92072582244873</v>
      </c>
      <c r="BY112" s="387" t="n">
        <v>10.4788465499878</v>
      </c>
      <c r="BZ112" s="387" t="n">
        <v>11.0499334335327</v>
      </c>
      <c r="CA112" s="0" t="s">
        <v>316</v>
      </c>
      <c r="CC112" s="387" t="n">
        <v>9.13669490814209</v>
      </c>
      <c r="CD112" s="387" t="n">
        <v>9.68369674682617</v>
      </c>
      <c r="CE112" s="387" t="n">
        <v>10.2590436935425</v>
      </c>
      <c r="CF112" s="387" t="n">
        <v>10.8168830871582</v>
      </c>
      <c r="CG112" s="387" t="n">
        <v>11.4089574813843</v>
      </c>
      <c r="CH112" s="0" t="s">
        <v>317</v>
      </c>
      <c r="CK112" s="387" t="n">
        <v>12.3999996185303</v>
      </c>
      <c r="CL112" s="0" t="s">
        <v>887</v>
      </c>
      <c r="CO112" s="0" t="s">
        <v>102</v>
      </c>
      <c r="CP112" s="387" t="n">
        <v>0.00127392902504653</v>
      </c>
      <c r="CQ112" s="387" t="n">
        <v>0.00550373736768961</v>
      </c>
      <c r="CR112" s="387" t="n">
        <v>-0.0015532459365204</v>
      </c>
      <c r="CS112" s="387" t="n">
        <v>-0.0240361820906401</v>
      </c>
      <c r="CT112" s="387" t="n">
        <v>-0.0490006767213345</v>
      </c>
      <c r="CV112" s="0" t="s">
        <v>318</v>
      </c>
      <c r="CW112" s="387" t="n">
        <v>0.010020230896771</v>
      </c>
      <c r="CX112" s="387" t="n">
        <v>0.00968528352677822</v>
      </c>
      <c r="CY112" s="387" t="n">
        <v>0.00335014658048749</v>
      </c>
      <c r="CZ112" s="387" t="n">
        <v>-0.00479878066107631</v>
      </c>
      <c r="DA112" s="387" t="n">
        <v>-0.00690485164523125</v>
      </c>
      <c r="DC112" s="0" t="s">
        <v>317</v>
      </c>
      <c r="DD112" s="387" t="n">
        <v>0.0108240162953734</v>
      </c>
      <c r="DE112" s="387" t="n">
        <v>0.0124308122321963</v>
      </c>
      <c r="DF112" s="387" t="n">
        <v>0.00605870317667723</v>
      </c>
      <c r="DG112" s="387" t="n">
        <v>0.0170497484505177</v>
      </c>
      <c r="DH112" s="387" t="n">
        <v>0.00212205667048693</v>
      </c>
      <c r="DL112" s="387" t="n">
        <v>0.870960006713867</v>
      </c>
      <c r="DM112" s="0" t="s">
        <v>888</v>
      </c>
      <c r="DP112" s="387" t="n">
        <v>0.896190032958984</v>
      </c>
      <c r="DQ112" s="0" t="s">
        <v>888</v>
      </c>
      <c r="DT112" s="387" t="n">
        <v>0.845240020751953</v>
      </c>
      <c r="DU112" s="0" t="s">
        <v>888</v>
      </c>
      <c r="DW112" s="387" t="n">
        <v>-0.0466909632086754</v>
      </c>
      <c r="DX112" s="387" t="n">
        <v>-0.0435290560126305</v>
      </c>
      <c r="DY112" s="387" t="n">
        <v>0.0195198860019445</v>
      </c>
      <c r="DZ112" s="387" t="n">
        <v>0.0504312813282013</v>
      </c>
      <c r="EA112" s="387" t="n">
        <v>0.0588573403656483</v>
      </c>
      <c r="EB112" s="0" t="s">
        <v>104</v>
      </c>
      <c r="ED112" s="387" t="n">
        <v>-0.0471847765147686</v>
      </c>
      <c r="EE112" s="387" t="n">
        <v>-0.0439950227737427</v>
      </c>
      <c r="EF112" s="387" t="n">
        <v>0.0203911177814007</v>
      </c>
      <c r="EG112" s="387" t="n">
        <v>0.0520316623151302</v>
      </c>
      <c r="EH112" s="387" t="n">
        <v>0.0618378669023514</v>
      </c>
      <c r="EI112" s="0" t="s">
        <v>248</v>
      </c>
      <c r="EK112" s="387"/>
      <c r="EL112" s="0" t="s">
        <v>886</v>
      </c>
      <c r="EO112" s="387" t="n">
        <v>0.0424965396523476</v>
      </c>
      <c r="EP112" s="387" t="n">
        <v>0.0479275844991207</v>
      </c>
      <c r="EQ112" s="387" t="n">
        <v>-0.00817318074405193</v>
      </c>
      <c r="ER112" s="387" t="n">
        <v>-0.0631500706076622</v>
      </c>
      <c r="ES112" s="387" t="n">
        <v>-0.0198821742087603</v>
      </c>
      <c r="ET112" s="0" t="s">
        <v>248</v>
      </c>
      <c r="FE112" s="387" t="n">
        <v>281205</v>
      </c>
      <c r="FF112" s="387" t="n">
        <v>284968</v>
      </c>
      <c r="FG112" s="387" t="n">
        <v>287523</v>
      </c>
      <c r="FH112" s="387" t="n">
        <v>289521</v>
      </c>
      <c r="FI112" s="387" t="n">
        <v>292074</v>
      </c>
      <c r="FJ112" s="387" t="n">
        <v>296734</v>
      </c>
      <c r="FK112" s="387" t="n">
        <v>303782</v>
      </c>
      <c r="FL112" s="387" t="n">
        <v>311566</v>
      </c>
      <c r="FM112" s="387" t="n">
        <v>317414</v>
      </c>
      <c r="FN112" s="387" t="n">
        <v>318499</v>
      </c>
      <c r="FO112" s="387" t="n">
        <v>318041</v>
      </c>
      <c r="FP112" s="387" t="n">
        <v>319014</v>
      </c>
      <c r="FQ112" s="387" t="n">
        <v>320716</v>
      </c>
      <c r="FR112" s="387" t="n">
        <v>323764</v>
      </c>
      <c r="FS112" s="387" t="n">
        <v>327386</v>
      </c>
      <c r="FT112" s="387" t="n">
        <v>330815</v>
      </c>
      <c r="FU112" s="387" t="n">
        <v>335439</v>
      </c>
      <c r="FV112" s="387" t="n">
        <v>343400</v>
      </c>
      <c r="FW112" s="387" t="n">
        <v>352721</v>
      </c>
      <c r="FX112" s="387" t="n">
        <v>361313</v>
      </c>
      <c r="FY112" s="387" t="n">
        <v>364000</v>
      </c>
      <c r="FZ112" s="387" t="n">
        <v>366000</v>
      </c>
      <c r="GA112" s="387" t="n">
        <v>368000</v>
      </c>
      <c r="GB112" s="387" t="n">
        <v>370000</v>
      </c>
      <c r="GC112" s="387" t="n">
        <v>372000</v>
      </c>
      <c r="GD112" s="387" t="n">
        <v>374000</v>
      </c>
      <c r="GE112" s="387" t="n">
        <v>376000</v>
      </c>
      <c r="GF112" s="387" t="n">
        <v>377000</v>
      </c>
      <c r="GG112" s="387" t="n">
        <v>379000</v>
      </c>
      <c r="GH112" s="387" t="n">
        <v>381000</v>
      </c>
      <c r="GI112" s="387" t="n">
        <v>382000</v>
      </c>
      <c r="GJ112" s="387" t="n">
        <v>384000</v>
      </c>
      <c r="GK112" s="387" t="n">
        <v>385000</v>
      </c>
      <c r="GL112" s="387" t="n">
        <v>386000</v>
      </c>
      <c r="GM112" s="387" t="n">
        <v>387000</v>
      </c>
      <c r="GN112" s="387" t="n">
        <v>389000</v>
      </c>
      <c r="GO112" s="387" t="n">
        <v>390000</v>
      </c>
      <c r="GP112" s="387" t="n">
        <v>391000</v>
      </c>
      <c r="GQ112" s="387" t="n">
        <v>392000</v>
      </c>
      <c r="GR112" s="387" t="n">
        <v>392000</v>
      </c>
      <c r="GS112" s="387" t="n">
        <v>393000</v>
      </c>
      <c r="GT112" s="387" t="n">
        <v>394000</v>
      </c>
      <c r="GU112" s="387" t="n">
        <v>394000</v>
      </c>
      <c r="GV112" s="387" t="n">
        <v>395000</v>
      </c>
      <c r="GW112" s="387" t="n">
        <v>396000</v>
      </c>
      <c r="GX112" s="387" t="n">
        <v>396000</v>
      </c>
      <c r="GY112" s="387" t="n">
        <v>396000</v>
      </c>
      <c r="GZ112" s="387" t="n">
        <v>397000</v>
      </c>
      <c r="HA112" s="387" t="n">
        <v>397000</v>
      </c>
      <c r="HB112" s="387" t="n">
        <v>397000</v>
      </c>
      <c r="HC112" s="387" t="n">
        <v>398000</v>
      </c>
      <c r="HG112" s="387" t="n">
        <v>0.0138808153569698</v>
      </c>
      <c r="HH112" s="387" t="n">
        <v>0.0234558265656233</v>
      </c>
      <c r="HI112" s="387" t="n">
        <v>0.0267814286053181</v>
      </c>
      <c r="HJ112" s="387" t="n">
        <v>0.0240672416985035</v>
      </c>
      <c r="HK112" s="387" t="n">
        <v>0.00740924896672368</v>
      </c>
      <c r="HL112" s="387" t="n">
        <v>0.00547946570441127</v>
      </c>
      <c r="HM112" s="387" t="n">
        <v>0.00544960470870137</v>
      </c>
      <c r="HN112" s="387" t="n">
        <v>0.00542006734758616</v>
      </c>
      <c r="HO112" s="387" t="n">
        <v>0.00539084849879146</v>
      </c>
      <c r="HP112" s="387" t="n">
        <v>0.00536194304004312</v>
      </c>
      <c r="HQ112" s="387" t="n">
        <v>0.00533334584906697</v>
      </c>
      <c r="HR112" s="387" t="n">
        <v>0.00265604397282004</v>
      </c>
      <c r="HS112" s="387" t="n">
        <v>0.00529101770371199</v>
      </c>
      <c r="HT112" s="387" t="n">
        <v>0.00526317022740841</v>
      </c>
      <c r="HU112" s="387" t="n">
        <v>0.00262123346328735</v>
      </c>
      <c r="HV112" s="387" t="n">
        <v>0.00522194383665919</v>
      </c>
      <c r="HW112" s="387" t="n">
        <v>0.0026007816195488</v>
      </c>
      <c r="HX112" s="387" t="n">
        <v>0.00259403511881828</v>
      </c>
      <c r="HY112" s="387" t="n">
        <v>0.00258732354268432</v>
      </c>
      <c r="HZ112" s="387" t="n">
        <v>0.00515465065836906</v>
      </c>
      <c r="IA112" s="387" t="n">
        <v>0.00256739556789398</v>
      </c>
      <c r="IB112" s="387" t="n">
        <v>0.00256082089617848</v>
      </c>
      <c r="IC112" s="387" t="n">
        <v>0.00255427975207567</v>
      </c>
      <c r="ID112" s="387" t="n">
        <v>0</v>
      </c>
      <c r="IE112" s="387" t="n">
        <v>0.00254777213558555</v>
      </c>
      <c r="IF112" s="387" t="n">
        <v>0.00254129734821618</v>
      </c>
      <c r="IG112" s="387" t="n">
        <v>0</v>
      </c>
      <c r="IH112" s="387" t="n">
        <v>0.0025348556227982</v>
      </c>
      <c r="II112" s="387" t="n">
        <v>0.0025284462608397</v>
      </c>
      <c r="IJ112" s="387" t="n">
        <v>0</v>
      </c>
      <c r="IK112" s="387" t="n">
        <v>0</v>
      </c>
      <c r="IL112" s="387" t="n">
        <v>0.00252206949517131</v>
      </c>
      <c r="IM112" s="387" t="n">
        <v>0</v>
      </c>
      <c r="IN112" s="387" t="n">
        <v>0</v>
      </c>
      <c r="IO112" s="387" t="n">
        <v>0.0025157246273011</v>
      </c>
      <c r="IP112" s="0" t="s">
        <v>889</v>
      </c>
      <c r="IU112" s="0" t="s">
        <v>889</v>
      </c>
      <c r="IV112" s="387" t="n">
        <v>0.501715434672675</v>
      </c>
      <c r="IW112" s="387" t="n">
        <v>0.501623977676704</v>
      </c>
      <c r="IX112" s="387" t="n">
        <v>0.501685132851867</v>
      </c>
      <c r="IY112" s="387" t="n">
        <v>0.501882914775832</v>
      </c>
      <c r="IZ112" s="387" t="n">
        <v>0.502098591009241</v>
      </c>
      <c r="JA112" s="387" t="n">
        <v>0.502285714285714</v>
      </c>
      <c r="JB112" s="387" t="n">
        <v>0.50239981360671</v>
      </c>
      <c r="JC112" s="387" t="n">
        <v>0.502510133178923</v>
      </c>
      <c r="JD112" s="387" t="n">
        <v>0.502602337497841</v>
      </c>
      <c r="JE112" s="387" t="n">
        <v>0.502676674854143</v>
      </c>
      <c r="JF112" s="387" t="n">
        <v>0.502756421208497</v>
      </c>
      <c r="JG112" s="387" t="n">
        <v>0.502841295381408</v>
      </c>
      <c r="JH112" s="387" t="n">
        <v>0.502920135972355</v>
      </c>
      <c r="JI112" s="387" t="n">
        <v>0.502995943694212</v>
      </c>
      <c r="JJ112" s="387" t="n">
        <v>0.503044992167627</v>
      </c>
      <c r="JK112" s="387" t="n">
        <v>0.503081657673286</v>
      </c>
      <c r="JL112" s="387" t="n">
        <v>0.50312968033243</v>
      </c>
      <c r="JM112" s="387" t="n">
        <v>0.503161249941407</v>
      </c>
      <c r="JN112" s="387" t="n">
        <v>0.503176752707725</v>
      </c>
      <c r="JO112" s="387" t="n">
        <v>0.503181854261495</v>
      </c>
      <c r="JP112" s="387" t="n">
        <v>0.503195624599353</v>
      </c>
      <c r="JQ112" s="387" t="n">
        <v>0.503200404605102</v>
      </c>
      <c r="JR112" s="387" t="n">
        <v>0.503184039948925</v>
      </c>
      <c r="JS112" s="387" t="n">
        <v>0.503196766737406</v>
      </c>
      <c r="JT112" s="387" t="n">
        <v>0.503177774721793</v>
      </c>
      <c r="JU112" s="387" t="n">
        <v>0.503174159116831</v>
      </c>
      <c r="JV112" s="387" t="n">
        <v>0.503160539291341</v>
      </c>
      <c r="JW112" s="387" t="n">
        <v>0.503170397833361</v>
      </c>
      <c r="JX112" s="387" t="n">
        <v>0.503167374835882</v>
      </c>
      <c r="JY112" s="387" t="n">
        <v>0.503179747862814</v>
      </c>
      <c r="JZ112" s="387" t="n">
        <v>0.503196651381039</v>
      </c>
      <c r="KA112" s="387" t="n">
        <v>0.503223418447913</v>
      </c>
      <c r="KB112" s="387" t="n">
        <v>0.503257333322693</v>
      </c>
      <c r="KC112" s="387" t="n">
        <v>0.50329187808489</v>
      </c>
      <c r="KD112" s="387" t="n">
        <v>0.503332102664354</v>
      </c>
      <c r="KE112" s="387" t="n">
        <v>0.503399410114075</v>
      </c>
      <c r="KH112" s="0" t="s">
        <v>889</v>
      </c>
      <c r="KI112" s="387" t="n">
        <v>0.659728229045868</v>
      </c>
      <c r="KJ112" s="387" t="n">
        <v>0.657878160476685</v>
      </c>
      <c r="KK112" s="387" t="n">
        <v>0.655847430229187</v>
      </c>
      <c r="KL112" s="387" t="n">
        <v>0.65372633934021</v>
      </c>
      <c r="KM112" s="387" t="n">
        <v>0.651606798171997</v>
      </c>
      <c r="KN112" s="387" t="n">
        <v>0.648351669311523</v>
      </c>
      <c r="KO112" s="387" t="n">
        <v>0.647540986537933</v>
      </c>
      <c r="KP112" s="387" t="n">
        <v>0.64673912525177</v>
      </c>
      <c r="KQ112" s="387" t="n">
        <v>0.643243253231049</v>
      </c>
      <c r="KR112" s="387" t="n">
        <v>0.642473101615906</v>
      </c>
      <c r="KS112" s="387" t="n">
        <v>0.639037430286408</v>
      </c>
      <c r="KT112" s="387" t="n">
        <v>0.638297855854034</v>
      </c>
      <c r="KU112" s="387" t="n">
        <v>0.63660478591919</v>
      </c>
      <c r="KV112" s="387" t="n">
        <v>0.635883927345276</v>
      </c>
      <c r="KW112" s="387" t="n">
        <v>0.632545948028565</v>
      </c>
      <c r="KX112" s="387" t="n">
        <v>0.630890071392059</v>
      </c>
      <c r="KY112" s="387" t="n">
        <v>0.630208313465118</v>
      </c>
      <c r="KZ112" s="387" t="n">
        <v>0.628571450710297</v>
      </c>
      <c r="LA112" s="387" t="n">
        <v>0.626942992210388</v>
      </c>
      <c r="LB112" s="387" t="n">
        <v>0.625322997570038</v>
      </c>
      <c r="LC112" s="387" t="n">
        <v>0.622107982635498</v>
      </c>
      <c r="LD112" s="387" t="n">
        <v>0.620512843132019</v>
      </c>
      <c r="LE112" s="387" t="n">
        <v>0.61892580986023</v>
      </c>
      <c r="LF112" s="387" t="n">
        <v>0.617346942424774</v>
      </c>
      <c r="LG112" s="387" t="n">
        <v>0.617346942424774</v>
      </c>
      <c r="LH112" s="387" t="n">
        <v>0.615776062011719</v>
      </c>
      <c r="LI112" s="387" t="n">
        <v>0.614213168621063</v>
      </c>
      <c r="LJ112" s="387" t="n">
        <v>0.614213168621063</v>
      </c>
      <c r="LK112" s="387" t="n">
        <v>0.610126554965973</v>
      </c>
      <c r="LL112" s="387" t="n">
        <v>0.608585834503174</v>
      </c>
      <c r="LM112" s="387" t="n">
        <v>0.608585834503174</v>
      </c>
      <c r="LN112" s="387" t="n">
        <v>0.60606062412262</v>
      </c>
      <c r="LO112" s="387" t="n">
        <v>0.604534029960632</v>
      </c>
      <c r="LP112" s="387" t="n">
        <v>0.602015137672424</v>
      </c>
      <c r="LQ112" s="387" t="n">
        <v>0.599496245384216</v>
      </c>
      <c r="LR112" s="387" t="n">
        <v>0.595477402210236</v>
      </c>
      <c r="LT112" s="0" t="s">
        <v>889</v>
      </c>
      <c r="LU112" s="387" t="n">
        <v>0.605698049068451</v>
      </c>
      <c r="LV112" s="387" t="n">
        <v>0.602696776390076</v>
      </c>
      <c r="LW112" s="387" t="n">
        <v>0.599356412887573</v>
      </c>
      <c r="LX112" s="387" t="n">
        <v>0.595893085002899</v>
      </c>
      <c r="LY112" s="387" t="n">
        <v>0.592621922492981</v>
      </c>
      <c r="LZ112" s="387" t="n">
        <v>0.587912082672119</v>
      </c>
      <c r="MA112" s="387" t="n">
        <v>0.58743166923523</v>
      </c>
      <c r="MB112" s="387" t="n">
        <v>0.58695650100708</v>
      </c>
      <c r="MC112" s="387" t="n">
        <v>0.583783805370331</v>
      </c>
      <c r="MD112" s="387" t="n">
        <v>0.583333313465118</v>
      </c>
      <c r="ME112" s="387" t="n">
        <v>0.580213904380798</v>
      </c>
      <c r="MF112" s="387" t="n">
        <v>0.579787254333496</v>
      </c>
      <c r="MG112" s="387" t="n">
        <v>0.578249335289002</v>
      </c>
      <c r="MH112" s="387" t="n">
        <v>0.577836394309998</v>
      </c>
      <c r="MI112" s="387" t="n">
        <v>0.574803173542023</v>
      </c>
      <c r="MJ112" s="387" t="n">
        <v>0.573298454284668</v>
      </c>
      <c r="MK112" s="387" t="n">
        <v>0.572916686534882</v>
      </c>
      <c r="ML112" s="387" t="n">
        <v>0.571428596973419</v>
      </c>
      <c r="MM112" s="387" t="n">
        <v>0.569948196411133</v>
      </c>
      <c r="MN112" s="387" t="n">
        <v>0.568475425243378</v>
      </c>
      <c r="MO112" s="387" t="n">
        <v>0.565552711486816</v>
      </c>
      <c r="MP112" s="387" t="n">
        <v>0.564102590084076</v>
      </c>
      <c r="MQ112" s="387" t="n">
        <v>0.562659859657288</v>
      </c>
      <c r="MR112" s="387" t="n">
        <v>0.561224460601807</v>
      </c>
      <c r="MS112" s="387" t="n">
        <v>0.561224460601807</v>
      </c>
      <c r="MT112" s="387" t="n">
        <v>0.559796452522278</v>
      </c>
      <c r="MU112" s="387" t="n">
        <v>0.558375656604767</v>
      </c>
      <c r="MV112" s="387" t="n">
        <v>0.553299486637116</v>
      </c>
      <c r="MW112" s="387" t="n">
        <v>0.549367070198059</v>
      </c>
      <c r="MX112" s="387" t="n">
        <v>0.547979772090912</v>
      </c>
      <c r="MY112" s="387" t="n">
        <v>0.547979772090912</v>
      </c>
      <c r="MZ112" s="387" t="n">
        <v>0.545454561710358</v>
      </c>
      <c r="NA112" s="387" t="n">
        <v>0.54408061504364</v>
      </c>
      <c r="NB112" s="387" t="n">
        <v>0.541561722755432</v>
      </c>
      <c r="NC112" s="387" t="n">
        <v>0.539042830467224</v>
      </c>
      <c r="ND112" s="387" t="n">
        <v>0.535175859928131</v>
      </c>
      <c r="NG112" s="0" t="s">
        <v>889</v>
      </c>
      <c r="NH112" s="387" t="n">
        <v>0.593419253826141</v>
      </c>
      <c r="NI112" s="387" t="n">
        <v>0.593151092529297</v>
      </c>
      <c r="NJ112" s="387" t="n">
        <v>0.592175304889679</v>
      </c>
      <c r="NK112" s="387" t="n">
        <v>0.590625464916229</v>
      </c>
      <c r="NL112" s="387" t="n">
        <v>0.588705658912659</v>
      </c>
      <c r="NM112" s="387" t="n">
        <v>0.585164844989777</v>
      </c>
      <c r="NN112" s="387" t="n">
        <v>0.58469945192337</v>
      </c>
      <c r="NO112" s="387" t="n">
        <v>0.58152174949646</v>
      </c>
      <c r="NP112" s="387" t="n">
        <v>0.57837837934494</v>
      </c>
      <c r="NQ112" s="387" t="n">
        <v>0.575268805027008</v>
      </c>
      <c r="NR112" s="387" t="n">
        <v>0.572192490100861</v>
      </c>
      <c r="NS112" s="387" t="n">
        <v>0.571808516979218</v>
      </c>
      <c r="NT112" s="387" t="n">
        <v>0.570291757583618</v>
      </c>
      <c r="NU112" s="387" t="n">
        <v>0.569920837879181</v>
      </c>
      <c r="NV112" s="387" t="n">
        <v>0.566929161548615</v>
      </c>
      <c r="NW112" s="387" t="n">
        <v>0.568062841892242</v>
      </c>
      <c r="NX112" s="387" t="n">
        <v>0.567708313465118</v>
      </c>
      <c r="NY112" s="387" t="n">
        <v>0.56623375415802</v>
      </c>
      <c r="NZ112" s="387" t="n">
        <v>0.567357540130615</v>
      </c>
      <c r="OA112" s="387" t="n">
        <v>0.568475425243378</v>
      </c>
      <c r="OB112" s="387" t="n">
        <v>0.565552711486816</v>
      </c>
      <c r="OC112" s="387" t="n">
        <v>0.564102590084076</v>
      </c>
      <c r="OD112" s="387" t="n">
        <v>0.562659859657288</v>
      </c>
      <c r="OE112" s="387" t="n">
        <v>0.561224460601807</v>
      </c>
      <c r="OF112" s="387" t="n">
        <v>0.561224460601807</v>
      </c>
      <c r="OG112" s="387" t="n">
        <v>0.562340974807739</v>
      </c>
      <c r="OH112" s="387" t="n">
        <v>0.560913681983948</v>
      </c>
      <c r="OI112" s="387" t="n">
        <v>0.560913681983948</v>
      </c>
      <c r="OJ112" s="387" t="n">
        <v>0.556962013244629</v>
      </c>
      <c r="OK112" s="387" t="n">
        <v>0.555555582046509</v>
      </c>
      <c r="OL112" s="387" t="n">
        <v>0.555555582046509</v>
      </c>
      <c r="OM112" s="387" t="n">
        <v>0.55303031206131</v>
      </c>
      <c r="ON112" s="387" t="n">
        <v>0.551637291908264</v>
      </c>
      <c r="OO112" s="387" t="n">
        <v>0.549118399620056</v>
      </c>
      <c r="OP112" s="387" t="n">
        <v>0.546599507331848</v>
      </c>
      <c r="OQ112" s="387" t="n">
        <v>0.542713582515717</v>
      </c>
      <c r="OT112" s="387" t="n">
        <v>0.882979965209961</v>
      </c>
      <c r="OU112" s="387" t="n">
        <v>0.868769989013672</v>
      </c>
      <c r="OV112" s="387" t="n">
        <v>0.866859970092773</v>
      </c>
      <c r="OW112" s="387" t="n">
        <v>0.862929992675781</v>
      </c>
      <c r="OX112" s="387" t="n">
        <v>0.856790008544922</v>
      </c>
      <c r="OY112" s="387" t="n">
        <v>0.866740036010742</v>
      </c>
      <c r="OZ112" s="387" t="n">
        <v>0.867040023803711</v>
      </c>
      <c r="PA112" s="387" t="n">
        <v>0.85754997253418</v>
      </c>
      <c r="PB112" s="387" t="n">
        <v>0.841009979248047</v>
      </c>
      <c r="PC112" s="387" t="n">
        <v>0.843610000610352</v>
      </c>
      <c r="PD112" s="387" t="n">
        <v>0.841569976806641</v>
      </c>
      <c r="PE112" s="387" t="n">
        <v>0.845169982910156</v>
      </c>
      <c r="PF112" s="387" t="n">
        <v>0.855589981079102</v>
      </c>
      <c r="PG112" s="387" t="n">
        <v>0.870240020751953</v>
      </c>
      <c r="PH112" s="387" t="n">
        <v>0.880879974365234</v>
      </c>
      <c r="PI112" s="387" t="n">
        <v>0.890879974365234</v>
      </c>
      <c r="PJ112" s="387" t="n">
        <v>0.883489990234375</v>
      </c>
      <c r="PK112" s="387" t="n">
        <v>0.870759963989258</v>
      </c>
      <c r="PL112" s="387" t="n">
        <v>0.870960006713867</v>
      </c>
      <c r="PQ112" s="387" t="n">
        <v>0.000229707104153931</v>
      </c>
      <c r="PZ112" s="387" t="n">
        <v>0.268</v>
      </c>
      <c r="QA112" s="387" t="n">
        <v>2015</v>
      </c>
      <c r="QB112" s="0" t="s">
        <v>248</v>
      </c>
      <c r="QD112" s="387" t="n">
        <v>0</v>
      </c>
      <c r="QE112" s="387" t="n">
        <v>2015</v>
      </c>
      <c r="QF112" s="0" t="s">
        <v>248</v>
      </c>
      <c r="QH112" s="387" t="n">
        <v>0</v>
      </c>
      <c r="QI112" s="387" t="n">
        <v>2015</v>
      </c>
      <c r="QJ112" s="0" t="s">
        <v>248</v>
      </c>
      <c r="QL112" s="387" t="n">
        <v>0.001</v>
      </c>
      <c r="QM112" s="387" t="n">
        <v>2015</v>
      </c>
      <c r="QN112" s="0" t="s">
        <v>248</v>
      </c>
      <c r="QP112" s="387" t="n">
        <v>0.101</v>
      </c>
      <c r="QQ112" s="387" t="n">
        <v>2016</v>
      </c>
      <c r="QR112" s="0" t="s">
        <v>248</v>
      </c>
      <c r="QT112" s="0" t="s">
        <v>104</v>
      </c>
      <c r="QU112" s="387" t="n">
        <v>0.201321229338646</v>
      </c>
      <c r="QV112" s="387" t="n">
        <v>0.195644676685333</v>
      </c>
      <c r="QW112" s="387" t="n">
        <v>0.165059193968773</v>
      </c>
      <c r="QX112" s="387" t="n">
        <v>0.194238096475601</v>
      </c>
      <c r="QY112" s="387" t="n">
        <v>0.185218960046768</v>
      </c>
      <c r="RB112" s="387" t="n">
        <v>0.216180354356766</v>
      </c>
      <c r="RC112" s="387" t="n">
        <v>0.212242439389229</v>
      </c>
      <c r="RD112" s="387" t="n">
        <v>0.182558253407478</v>
      </c>
      <c r="RE112" s="387" t="n">
        <v>0.208560436964035</v>
      </c>
      <c r="RF112" s="387" t="n">
        <v>0.202205747365952</v>
      </c>
      <c r="RG112" s="0" t="s">
        <v>248</v>
      </c>
      <c r="RJ112" s="387" t="n">
        <v>0.0305283311754465</v>
      </c>
      <c r="RK112" s="387" t="n">
        <v>0.0278663150966167</v>
      </c>
      <c r="RL112" s="387" t="n">
        <v>0.0266389846801758</v>
      </c>
      <c r="RM112" s="387" t="n">
        <v>0.0417422354221344</v>
      </c>
      <c r="RN112" s="387" t="n">
        <v>0.0079683680087328</v>
      </c>
      <c r="RO112" s="0" t="s">
        <v>104</v>
      </c>
      <c r="RR112" s="387" t="n">
        <v>0.030665785074234</v>
      </c>
      <c r="RS112" s="387" t="n">
        <v>0.0280495285987854</v>
      </c>
      <c r="RT112" s="387" t="n">
        <v>0.0269138943403959</v>
      </c>
      <c r="RU112" s="387" t="n">
        <v>0.0422920323908329</v>
      </c>
      <c r="RV112" s="387" t="n">
        <v>0.0190050229430199</v>
      </c>
      <c r="RW112" s="0" t="s">
        <v>248</v>
      </c>
      <c r="SA112" s="387" t="n">
        <v>0.0181920398026705</v>
      </c>
      <c r="SB112" s="387" t="n">
        <v>0.01485894061625</v>
      </c>
      <c r="SC112" s="387" t="n">
        <v>0.0157891381531954</v>
      </c>
      <c r="SD112" s="387" t="n">
        <v>0.0255466643720865</v>
      </c>
      <c r="SE112" s="387" t="n">
        <v>0.00152798381168395</v>
      </c>
      <c r="SF112" s="0" t="s">
        <v>104</v>
      </c>
      <c r="SJ112" s="387" t="n">
        <v>0.0174481552094221</v>
      </c>
      <c r="SK112" s="387" t="n">
        <v>0.0138670345768332</v>
      </c>
      <c r="SL112" s="387" t="n">
        <v>0.0143013661727309</v>
      </c>
      <c r="SM112" s="387" t="n">
        <v>0.0225710906088352</v>
      </c>
      <c r="SN112" s="387" t="n">
        <v>-0.00506221875548363</v>
      </c>
      <c r="SO112" s="0" t="s">
        <v>248</v>
      </c>
      <c r="SQ112" s="387" t="n">
        <v>72850</v>
      </c>
      <c r="SR112" s="0" t="s">
        <v>248</v>
      </c>
      <c r="ST112" s="387" t="n">
        <v>57615.77734375</v>
      </c>
      <c r="SU112" s="0" t="s">
        <v>104</v>
      </c>
      <c r="SW112" s="387" t="n">
        <v>51332.1412452913</v>
      </c>
      <c r="SX112" s="0" t="s">
        <v>248</v>
      </c>
      <c r="TA112" s="387" t="n">
        <v>0.154630273580551</v>
      </c>
      <c r="TB112" s="387" t="n">
        <v>0.152115613222122</v>
      </c>
      <c r="TC112" s="387" t="n">
        <v>0.184579074382782</v>
      </c>
      <c r="TD112" s="387" t="n">
        <v>0.244669377803803</v>
      </c>
      <c r="TE112" s="387" t="n">
        <v>0.244076296687126</v>
      </c>
      <c r="TF112" s="0" t="s">
        <v>104</v>
      </c>
      <c r="TJ112" s="387" t="n">
        <v>0.168995589017868</v>
      </c>
      <c r="TK112" s="387" t="n">
        <v>0.168247431516647</v>
      </c>
      <c r="TL112" s="387" t="n">
        <v>0.202949374914169</v>
      </c>
      <c r="TM112" s="387" t="n">
        <v>0.260592103004456</v>
      </c>
      <c r="TN112" s="387" t="n">
        <v>0.264043599367142</v>
      </c>
      <c r="TO112" s="0" t="s">
        <v>248</v>
      </c>
      <c r="TP112" s="386"/>
      <c r="TQ112" s="386"/>
    </row>
    <row r="113" customFormat="false" ht="15.75" hidden="false" customHeight="false" outlineLevel="0" collapsed="false">
      <c r="A113" s="0" t="s">
        <v>895</v>
      </c>
      <c r="B113" s="18" t="s">
        <v>1071</v>
      </c>
      <c r="C113" s="0" t="s">
        <v>1072</v>
      </c>
      <c r="D113" s="387" t="n">
        <v>0.0652859732508659</v>
      </c>
      <c r="E113" s="0" t="s">
        <v>102</v>
      </c>
      <c r="F113" s="387" t="n">
        <v>0.0568173415958881</v>
      </c>
      <c r="G113" s="0" t="s">
        <v>316</v>
      </c>
      <c r="H113" s="387" t="n">
        <v>0.0605753883719444</v>
      </c>
      <c r="I113" s="0" t="s">
        <v>317</v>
      </c>
      <c r="J113" s="0" t="s">
        <v>102</v>
      </c>
      <c r="K113" s="387" t="n">
        <v>0.485937476158142</v>
      </c>
      <c r="L113" s="387"/>
      <c r="M113" s="0" t="s">
        <v>885</v>
      </c>
      <c r="N113" s="387"/>
      <c r="O113" s="0" t="s">
        <v>885</v>
      </c>
      <c r="P113" s="387" t="n">
        <v>0.744436740875244</v>
      </c>
      <c r="Q113" s="0" t="s">
        <v>102</v>
      </c>
      <c r="R113" s="387" t="n">
        <v>0.485937476158142</v>
      </c>
      <c r="S113" s="0" t="s">
        <v>102</v>
      </c>
      <c r="U113" s="0" t="s">
        <v>316</v>
      </c>
      <c r="V113" s="387" t="n">
        <v>0.495425283908844</v>
      </c>
      <c r="W113" s="387"/>
      <c r="X113" s="0" t="s">
        <v>885</v>
      </c>
      <c r="Y113" s="387"/>
      <c r="Z113" s="0" t="s">
        <v>885</v>
      </c>
      <c r="AA113" s="387" t="n">
        <v>0.753271043300629</v>
      </c>
      <c r="AB113" s="0" t="s">
        <v>316</v>
      </c>
      <c r="AC113" s="387" t="n">
        <v>0.495425283908844</v>
      </c>
      <c r="AD113" s="0" t="s">
        <v>316</v>
      </c>
      <c r="AF113" s="0" t="s">
        <v>317</v>
      </c>
      <c r="AG113" s="387" t="n">
        <v>0.517520666122437</v>
      </c>
      <c r="AH113" s="387"/>
      <c r="AI113" s="0" t="s">
        <v>885</v>
      </c>
      <c r="AJ113" s="387"/>
      <c r="AK113" s="0" t="s">
        <v>885</v>
      </c>
      <c r="AL113" s="387" t="n">
        <v>0.699356734752655</v>
      </c>
      <c r="AM113" s="0" t="s">
        <v>317</v>
      </c>
      <c r="AN113" s="387" t="n">
        <v>0.517520666122437</v>
      </c>
      <c r="AO113" s="0" t="s">
        <v>317</v>
      </c>
      <c r="AP113" s="0"/>
      <c r="AQ113" s="0" t="s">
        <v>102</v>
      </c>
      <c r="AR113" s="387" t="n">
        <v>2.19487690925598</v>
      </c>
      <c r="AS113" s="0" t="s">
        <v>318</v>
      </c>
      <c r="AT113" s="387" t="n">
        <v>3.05488848686218</v>
      </c>
      <c r="AU113" s="0" t="s">
        <v>317</v>
      </c>
      <c r="AV113" s="387" t="n">
        <v>3.4132125377655</v>
      </c>
      <c r="AW113" s="0"/>
      <c r="AX113" s="387" t="n">
        <v>2.76587104797363</v>
      </c>
      <c r="AY113" s="0" t="s">
        <v>104</v>
      </c>
      <c r="AZ113" s="0"/>
      <c r="BA113" s="0" t="s">
        <v>102</v>
      </c>
      <c r="BB113" s="387" t="n">
        <v>0.00978969316929579</v>
      </c>
      <c r="BC113" s="387" t="n">
        <v>0.0098790917545557</v>
      </c>
      <c r="BD113" s="387" t="n">
        <v>0.00993729755282402</v>
      </c>
      <c r="BE113" s="387" t="n">
        <v>0.0102928495034575</v>
      </c>
      <c r="BF113" s="387" t="n">
        <v>0.0102928467094898</v>
      </c>
      <c r="BH113" s="0" t="s">
        <v>318</v>
      </c>
      <c r="BI113" s="387" t="n">
        <v>0.01321039814502</v>
      </c>
      <c r="BJ113" s="387" t="n">
        <v>0.0107040908187628</v>
      </c>
      <c r="BK113" s="387" t="n">
        <v>0.0109486142173409</v>
      </c>
      <c r="BL113" s="387" t="n">
        <v>0.0111057497560978</v>
      </c>
      <c r="BM113" s="387" t="n">
        <v>0.0110236527398229</v>
      </c>
      <c r="BO113" s="0" t="s">
        <v>317</v>
      </c>
      <c r="BP113" s="387" t="n">
        <v>0.0117099527269602</v>
      </c>
      <c r="BQ113" s="387" t="n">
        <v>0.0105999018996954</v>
      </c>
      <c r="BR113" s="387" t="n">
        <v>0.0111467987298965</v>
      </c>
      <c r="BS113" s="387" t="n">
        <v>0.0110236406326294</v>
      </c>
      <c r="BT113" s="387" t="n">
        <v>0.0110236704349518</v>
      </c>
      <c r="BV113" s="387" t="n">
        <v>3.40251851081848</v>
      </c>
      <c r="BW113" s="387" t="n">
        <v>4.23350620269775</v>
      </c>
      <c r="BX113" s="387" t="n">
        <v>4.73920154571533</v>
      </c>
      <c r="BY113" s="387" t="n">
        <v>5.27343273162842</v>
      </c>
      <c r="BZ113" s="387" t="n">
        <v>5.82322263717651</v>
      </c>
      <c r="CA113" s="0" t="s">
        <v>316</v>
      </c>
      <c r="CC113" s="387" t="n">
        <v>3.87326383590698</v>
      </c>
      <c r="CD113" s="387" t="n">
        <v>4.57641458511353</v>
      </c>
      <c r="CE113" s="387" t="n">
        <v>5.04701375961304</v>
      </c>
      <c r="CF113" s="387" t="n">
        <v>5.60493230819702</v>
      </c>
      <c r="CG113" s="387" t="n">
        <v>6.15065765380859</v>
      </c>
      <c r="CH113" s="0" t="s">
        <v>317</v>
      </c>
      <c r="CK113" s="387" t="n">
        <v>6.40000009536743</v>
      </c>
      <c r="CL113" s="0" t="s">
        <v>887</v>
      </c>
      <c r="CO113" s="0" t="s">
        <v>102</v>
      </c>
      <c r="CP113" s="387" t="n">
        <v>0.0140251563861966</v>
      </c>
      <c r="CQ113" s="387" t="n">
        <v>0.0149737820029259</v>
      </c>
      <c r="CR113" s="387" t="n">
        <v>0.0137126808986068</v>
      </c>
      <c r="CS113" s="387" t="n">
        <v>0.0119075700640678</v>
      </c>
      <c r="CT113" s="387" t="n">
        <v>0.027875917032361</v>
      </c>
      <c r="CV113" s="0" t="s">
        <v>318</v>
      </c>
      <c r="CW113" s="387" t="n">
        <v>0.0150021193549037</v>
      </c>
      <c r="CX113" s="387" t="n">
        <v>0.0162581391632557</v>
      </c>
      <c r="CY113" s="387" t="n">
        <v>0.0236910171806812</v>
      </c>
      <c r="CZ113" s="387" t="n">
        <v>0.0198362376540899</v>
      </c>
      <c r="DA113" s="387" t="n">
        <v>0.0236267931759357</v>
      </c>
      <c r="DC113" s="0" t="s">
        <v>317</v>
      </c>
      <c r="DD113" s="387" t="n">
        <v>0.0126403039321303</v>
      </c>
      <c r="DE113" s="387" t="n">
        <v>0.0151076857000589</v>
      </c>
      <c r="DF113" s="387" t="n">
        <v>0.0134067516773939</v>
      </c>
      <c r="DG113" s="387" t="n">
        <v>0.0265123937278986</v>
      </c>
      <c r="DH113" s="387" t="n">
        <v>0.0215325616300106</v>
      </c>
      <c r="DL113" s="387" t="n">
        <v>0.521030006408691</v>
      </c>
      <c r="DM113" s="0" t="s">
        <v>888</v>
      </c>
      <c r="DP113" s="387" t="n">
        <v>0.797470016479492</v>
      </c>
      <c r="DQ113" s="0" t="s">
        <v>888</v>
      </c>
      <c r="DT113" s="387" t="n">
        <v>0.220069999694824</v>
      </c>
      <c r="DU113" s="0" t="s">
        <v>888</v>
      </c>
      <c r="DW113" s="387" t="n">
        <v>-0.0133467596024275</v>
      </c>
      <c r="DX113" s="387" t="n">
        <v>-0.0200411770492792</v>
      </c>
      <c r="DY113" s="387" t="n">
        <v>-0.0213540308177471</v>
      </c>
      <c r="DZ113" s="387" t="n">
        <v>-0.0129310628399253</v>
      </c>
      <c r="EA113" s="387" t="n">
        <v>-0.00848541595041752</v>
      </c>
      <c r="EB113" s="0" t="s">
        <v>104</v>
      </c>
      <c r="ED113" s="387" t="n">
        <v>-0.0136853400617838</v>
      </c>
      <c r="EE113" s="387" t="n">
        <v>-0.0197355691343546</v>
      </c>
      <c r="EF113" s="387" t="n">
        <v>-0.0221622977405787</v>
      </c>
      <c r="EG113" s="387" t="n">
        <v>-0.0129789272323251</v>
      </c>
      <c r="EH113" s="387" t="n">
        <v>-0.0103742061182857</v>
      </c>
      <c r="EI113" s="0" t="s">
        <v>248</v>
      </c>
      <c r="EK113" s="387" t="n">
        <v>0.195206791162491</v>
      </c>
      <c r="EL113" s="0" t="s">
        <v>248</v>
      </c>
      <c r="EO113" s="387" t="n">
        <v>0.0162904504686594</v>
      </c>
      <c r="EP113" s="387" t="n">
        <v>0.0189174972474575</v>
      </c>
      <c r="EQ113" s="387" t="n">
        <v>0.0170144680887461</v>
      </c>
      <c r="ER113" s="387" t="n">
        <v>0.0177049972116947</v>
      </c>
      <c r="ES113" s="387" t="n">
        <v>0.0176409520208836</v>
      </c>
      <c r="ET113" s="0" t="s">
        <v>248</v>
      </c>
      <c r="FE113" s="387" t="n">
        <v>1056575549</v>
      </c>
      <c r="FF113" s="387" t="n">
        <v>1075000085</v>
      </c>
      <c r="FG113" s="387" t="n">
        <v>1093317189</v>
      </c>
      <c r="FH113" s="387" t="n">
        <v>1111523144</v>
      </c>
      <c r="FI113" s="387" t="n">
        <v>1129623456</v>
      </c>
      <c r="FJ113" s="387" t="n">
        <v>1147609927</v>
      </c>
      <c r="FK113" s="387" t="n">
        <v>1165486291</v>
      </c>
      <c r="FL113" s="387" t="n">
        <v>1183209472</v>
      </c>
      <c r="FM113" s="387" t="n">
        <v>1200669765</v>
      </c>
      <c r="FN113" s="387" t="n">
        <v>1217726215</v>
      </c>
      <c r="FO113" s="387" t="n">
        <v>1234281170</v>
      </c>
      <c r="FP113" s="387" t="n">
        <v>1250288729</v>
      </c>
      <c r="FQ113" s="387" t="n">
        <v>1265782790</v>
      </c>
      <c r="FR113" s="387" t="n">
        <v>1280846129</v>
      </c>
      <c r="FS113" s="387" t="n">
        <v>1295604184</v>
      </c>
      <c r="FT113" s="387" t="n">
        <v>1310152403</v>
      </c>
      <c r="FU113" s="387" t="n">
        <v>1324509589</v>
      </c>
      <c r="FV113" s="387" t="n">
        <v>1338658835</v>
      </c>
      <c r="FW113" s="387" t="n">
        <v>1352617328</v>
      </c>
      <c r="FX113" s="387" t="n">
        <v>1366417754</v>
      </c>
      <c r="FY113" s="387" t="n">
        <v>1380004000</v>
      </c>
      <c r="FZ113" s="387" t="n">
        <v>1393409000</v>
      </c>
      <c r="GA113" s="387" t="n">
        <v>1406632000</v>
      </c>
      <c r="GB113" s="387" t="n">
        <v>1419656000</v>
      </c>
      <c r="GC113" s="387" t="n">
        <v>1432456000</v>
      </c>
      <c r="GD113" s="387" t="n">
        <v>1445012000</v>
      </c>
      <c r="GE113" s="387" t="n">
        <v>1457309000</v>
      </c>
      <c r="GF113" s="387" t="n">
        <v>1469339000</v>
      </c>
      <c r="GG113" s="387" t="n">
        <v>1481083000</v>
      </c>
      <c r="GH113" s="387" t="n">
        <v>1492524000</v>
      </c>
      <c r="GI113" s="387" t="n">
        <v>1503642000</v>
      </c>
      <c r="GJ113" s="387" t="n">
        <v>1514427000</v>
      </c>
      <c r="GK113" s="387" t="n">
        <v>1524862000</v>
      </c>
      <c r="GL113" s="387" t="n">
        <v>1534914000</v>
      </c>
      <c r="GM113" s="387" t="n">
        <v>1544544000</v>
      </c>
      <c r="GN113" s="387" t="n">
        <v>1553724000</v>
      </c>
      <c r="GO113" s="387" t="n">
        <v>1562439000</v>
      </c>
      <c r="GP113" s="387" t="n">
        <v>1570690000</v>
      </c>
      <c r="GQ113" s="387" t="n">
        <v>1578478000</v>
      </c>
      <c r="GR113" s="387" t="n">
        <v>1585809000</v>
      </c>
      <c r="GS113" s="387" t="n">
        <v>1592692000</v>
      </c>
      <c r="GT113" s="387" t="n">
        <v>1599124000</v>
      </c>
      <c r="GU113" s="387" t="n">
        <v>1605111000</v>
      </c>
      <c r="GV113" s="387" t="n">
        <v>1610673000</v>
      </c>
      <c r="GW113" s="387" t="n">
        <v>1615835000</v>
      </c>
      <c r="GX113" s="387" t="n">
        <v>1620619000</v>
      </c>
      <c r="GY113" s="387" t="n">
        <v>1625034000</v>
      </c>
      <c r="GZ113" s="387" t="n">
        <v>1629085000</v>
      </c>
      <c r="HA113" s="387" t="n">
        <v>1632783000</v>
      </c>
      <c r="HB113" s="387" t="n">
        <v>1636144000</v>
      </c>
      <c r="HC113" s="387" t="n">
        <v>1639176000</v>
      </c>
      <c r="HG113" s="387" t="n">
        <v>0.0108988005667925</v>
      </c>
      <c r="HH113" s="387" t="n">
        <v>0.0106259742751718</v>
      </c>
      <c r="HI113" s="387" t="n">
        <v>0.0103732338175178</v>
      </c>
      <c r="HJ113" s="387" t="n">
        <v>0.0101510602980852</v>
      </c>
      <c r="HK113" s="387" t="n">
        <v>0.00989386066794395</v>
      </c>
      <c r="HL113" s="387" t="n">
        <v>0.00966686476022005</v>
      </c>
      <c r="HM113" s="387" t="n">
        <v>0.00944493152201176</v>
      </c>
      <c r="HN113" s="387" t="n">
        <v>0.00921639427542687</v>
      </c>
      <c r="HO113" s="387" t="n">
        <v>0.00897586531937122</v>
      </c>
      <c r="HP113" s="387" t="n">
        <v>0.0087271723896265</v>
      </c>
      <c r="HQ113" s="387" t="n">
        <v>0.00847395788878202</v>
      </c>
      <c r="HR113" s="387" t="n">
        <v>0.00822105538100004</v>
      </c>
      <c r="HS113" s="387" t="n">
        <v>0.00796093698590994</v>
      </c>
      <c r="HT113" s="387" t="n">
        <v>0.00769506953656673</v>
      </c>
      <c r="HU113" s="387" t="n">
        <v>0.00742151867598295</v>
      </c>
      <c r="HV113" s="387" t="n">
        <v>0.00714698433876038</v>
      </c>
      <c r="HW113" s="387" t="n">
        <v>0.00686676474288106</v>
      </c>
      <c r="HX113" s="387" t="n">
        <v>0.00657043932005763</v>
      </c>
      <c r="HY113" s="387" t="n">
        <v>0.00625436753034592</v>
      </c>
      <c r="HZ113" s="387" t="n">
        <v>0.00592590868473053</v>
      </c>
      <c r="IA113" s="387" t="n">
        <v>0.00559343164786696</v>
      </c>
      <c r="IB113" s="387" t="n">
        <v>0.00526695139706135</v>
      </c>
      <c r="IC113" s="387" t="n">
        <v>0.0049460781738162</v>
      </c>
      <c r="ID113" s="387" t="n">
        <v>0.00463359570130706</v>
      </c>
      <c r="IE113" s="387" t="n">
        <v>0.0043309791944921</v>
      </c>
      <c r="IF113" s="387" t="n">
        <v>0.00403031287714839</v>
      </c>
      <c r="IG113" s="387" t="n">
        <v>0.00373693369328976</v>
      </c>
      <c r="IH113" s="387" t="n">
        <v>0.00345919094979763</v>
      </c>
      <c r="II113" s="387" t="n">
        <v>0.00319974683225155</v>
      </c>
      <c r="IJ113" s="387" t="n">
        <v>0.00295632402412593</v>
      </c>
      <c r="IK113" s="387" t="n">
        <v>0.00272056367248297</v>
      </c>
      <c r="IL113" s="387" t="n">
        <v>0.00248976889997721</v>
      </c>
      <c r="IM113" s="387" t="n">
        <v>0.00226741330698133</v>
      </c>
      <c r="IN113" s="387" t="n">
        <v>0.00205633300356567</v>
      </c>
      <c r="IO113" s="387" t="n">
        <v>0.00185142271220684</v>
      </c>
      <c r="IP113" s="0" t="s">
        <v>889</v>
      </c>
      <c r="IU113" s="0" t="s">
        <v>889</v>
      </c>
      <c r="IV113" s="387" t="n">
        <v>0.519957324170576</v>
      </c>
      <c r="IW113" s="387" t="n">
        <v>0.519891067481379</v>
      </c>
      <c r="IX113" s="387" t="n">
        <v>0.519827140439253</v>
      </c>
      <c r="IY113" s="387" t="n">
        <v>0.519764603573316</v>
      </c>
      <c r="IZ113" s="387" t="n">
        <v>0.519701657038479</v>
      </c>
      <c r="JA113" s="387" t="n">
        <v>0.519636732893425</v>
      </c>
      <c r="JB113" s="387" t="n">
        <v>0.519569932341611</v>
      </c>
      <c r="JC113" s="387" t="n">
        <v>0.519500998676782</v>
      </c>
      <c r="JD113" s="387" t="n">
        <v>0.519427585193538</v>
      </c>
      <c r="JE113" s="387" t="n">
        <v>0.51934676096832</v>
      </c>
      <c r="JF113" s="387" t="n">
        <v>0.519256403626706</v>
      </c>
      <c r="JG113" s="387" t="n">
        <v>0.519155735257599</v>
      </c>
      <c r="JH113" s="387" t="n">
        <v>0.519045013644657</v>
      </c>
      <c r="JI113" s="387" t="n">
        <v>0.518924515804558</v>
      </c>
      <c r="JJ113" s="387" t="n">
        <v>0.518794887594847</v>
      </c>
      <c r="JK113" s="387" t="n">
        <v>0.518656653245436</v>
      </c>
      <c r="JL113" s="387" t="n">
        <v>0.518509870755355</v>
      </c>
      <c r="JM113" s="387" t="n">
        <v>0.518354450146632</v>
      </c>
      <c r="JN113" s="387" t="n">
        <v>0.51819065830994</v>
      </c>
      <c r="JO113" s="387" t="n">
        <v>0.518018816795815</v>
      </c>
      <c r="JP113" s="387" t="n">
        <v>0.517839256772412</v>
      </c>
      <c r="JQ113" s="387" t="n">
        <v>0.517652377550704</v>
      </c>
      <c r="JR113" s="387" t="n">
        <v>0.517458555359896</v>
      </c>
      <c r="JS113" s="387" t="n">
        <v>0.517258158151437</v>
      </c>
      <c r="JT113" s="387" t="n">
        <v>0.517051557254527</v>
      </c>
      <c r="JU113" s="387" t="n">
        <v>0.516839235133242</v>
      </c>
      <c r="JV113" s="387" t="n">
        <v>0.516621437198366</v>
      </c>
      <c r="JW113" s="387" t="n">
        <v>0.516398833209862</v>
      </c>
      <c r="JX113" s="387" t="n">
        <v>0.51617285277346</v>
      </c>
      <c r="JY113" s="387" t="n">
        <v>0.515945254031405</v>
      </c>
      <c r="JZ113" s="387" t="n">
        <v>0.515717389040465</v>
      </c>
      <c r="KA113" s="387" t="n">
        <v>0.515490003969283</v>
      </c>
      <c r="KB113" s="387" t="n">
        <v>0.515263193157358</v>
      </c>
      <c r="KC113" s="387" t="n">
        <v>0.515036824283531</v>
      </c>
      <c r="KD113" s="387" t="n">
        <v>0.514810480653336</v>
      </c>
      <c r="KE113" s="387" t="n">
        <v>0.514583915622837</v>
      </c>
      <c r="KH113" s="0" t="s">
        <v>889</v>
      </c>
      <c r="KI113" s="387" t="n">
        <v>0.659441649913788</v>
      </c>
      <c r="KJ113" s="387" t="n">
        <v>0.662742614746094</v>
      </c>
      <c r="KK113" s="387" t="n">
        <v>0.665381848812103</v>
      </c>
      <c r="KL113" s="387" t="n">
        <v>0.66766744852066</v>
      </c>
      <c r="KM113" s="387" t="n">
        <v>0.670038104057312</v>
      </c>
      <c r="KN113" s="387" t="n">
        <v>0.672655284404755</v>
      </c>
      <c r="KO113" s="387" t="n">
        <v>0.674451649188995</v>
      </c>
      <c r="KP113" s="387" t="n">
        <v>0.676657438278198</v>
      </c>
      <c r="KQ113" s="387" t="n">
        <v>0.678973615169525</v>
      </c>
      <c r="KR113" s="387" t="n">
        <v>0.680970311164856</v>
      </c>
      <c r="KS113" s="387" t="n">
        <v>0.682448983192444</v>
      </c>
      <c r="KT113" s="387" t="n">
        <v>0.683309435844421</v>
      </c>
      <c r="KU113" s="387" t="n">
        <v>0.683808863162994</v>
      </c>
      <c r="KV113" s="387" t="n">
        <v>0.684034585952759</v>
      </c>
      <c r="KW113" s="387" t="n">
        <v>0.684201419353485</v>
      </c>
      <c r="KX113" s="387" t="n">
        <v>0.684428215026856</v>
      </c>
      <c r="KY113" s="387" t="n">
        <v>0.684399425983429</v>
      </c>
      <c r="KZ113" s="387" t="n">
        <v>0.684447526931763</v>
      </c>
      <c r="LA113" s="387" t="n">
        <v>0.684560179710388</v>
      </c>
      <c r="LB113" s="387" t="n">
        <v>0.68470048904419</v>
      </c>
      <c r="LC113" s="387" t="n">
        <v>0.684845566749573</v>
      </c>
      <c r="LD113" s="387" t="n">
        <v>0.684717297554016</v>
      </c>
      <c r="LE113" s="387" t="n">
        <v>0.684679985046387</v>
      </c>
      <c r="LF113" s="387" t="n">
        <v>0.684703886508942</v>
      </c>
      <c r="LG113" s="387" t="n">
        <v>0.68475204706192</v>
      </c>
      <c r="LH113" s="387" t="n">
        <v>0.684791564941406</v>
      </c>
      <c r="LI113" s="387" t="n">
        <v>0.684587299823761</v>
      </c>
      <c r="LJ113" s="387" t="n">
        <v>0.684406220912933</v>
      </c>
      <c r="LK113" s="387" t="n">
        <v>0.684197247028351</v>
      </c>
      <c r="LL113" s="387" t="n">
        <v>0.683893442153931</v>
      </c>
      <c r="LM113" s="387" t="n">
        <v>0.683441936969757</v>
      </c>
      <c r="LN113" s="387" t="n">
        <v>0.682522356510162</v>
      </c>
      <c r="LO113" s="387" t="n">
        <v>0.681518137454987</v>
      </c>
      <c r="LP113" s="387" t="n">
        <v>0.680419862270355</v>
      </c>
      <c r="LQ113" s="387" t="n">
        <v>0.679220795631409</v>
      </c>
      <c r="LR113" s="387" t="n">
        <v>0.677908897399902</v>
      </c>
      <c r="LT113" s="0" t="s">
        <v>889</v>
      </c>
      <c r="LU113" s="387" t="n">
        <v>0.626458823680878</v>
      </c>
      <c r="LV113" s="387" t="n">
        <v>0.629059255123138</v>
      </c>
      <c r="LW113" s="387" t="n">
        <v>0.631217539310455</v>
      </c>
      <c r="LX113" s="387" t="n">
        <v>0.633138835430145</v>
      </c>
      <c r="LY113" s="387" t="n">
        <v>0.635113954544067</v>
      </c>
      <c r="LZ113" s="387" t="n">
        <v>0.637227118015289</v>
      </c>
      <c r="MA113" s="387" t="n">
        <v>0.638633728027344</v>
      </c>
      <c r="MB113" s="387" t="n">
        <v>0.640350162982941</v>
      </c>
      <c r="MC113" s="387" t="n">
        <v>0.642113327980042</v>
      </c>
      <c r="MD113" s="387" t="n">
        <v>0.643543660640717</v>
      </c>
      <c r="ME113" s="387" t="n">
        <v>0.644462466239929</v>
      </c>
      <c r="MF113" s="387" t="n">
        <v>0.644912660121918</v>
      </c>
      <c r="MG113" s="387" t="n">
        <v>0.64497983455658</v>
      </c>
      <c r="MH113" s="387" t="n">
        <v>0.644735634326935</v>
      </c>
      <c r="MI113" s="387" t="n">
        <v>0.644358813762665</v>
      </c>
      <c r="MJ113" s="387" t="n">
        <v>0.643950462341309</v>
      </c>
      <c r="MK113" s="387" t="n">
        <v>0.643366098403931</v>
      </c>
      <c r="ML113" s="387" t="n">
        <v>0.642756521701813</v>
      </c>
      <c r="MM113" s="387" t="n">
        <v>0.64213502407074</v>
      </c>
      <c r="MN113" s="387" t="n">
        <v>0.64149421453476</v>
      </c>
      <c r="MO113" s="387" t="n">
        <v>0.64082682132721</v>
      </c>
      <c r="MP113" s="387" t="n">
        <v>0.640027523040772</v>
      </c>
      <c r="MQ113" s="387" t="n">
        <v>0.639284014701843</v>
      </c>
      <c r="MR113" s="387" t="n">
        <v>0.638532817363739</v>
      </c>
      <c r="MS113" s="387" t="n">
        <v>0.637678265571594</v>
      </c>
      <c r="MT113" s="387" t="n">
        <v>0.636660397052765</v>
      </c>
      <c r="MU113" s="387" t="n">
        <v>0.635437905788422</v>
      </c>
      <c r="MV113" s="387" t="n">
        <v>0.634088814258575</v>
      </c>
      <c r="MW113" s="387" t="n">
        <v>0.632638037204742</v>
      </c>
      <c r="MX113" s="387" t="n">
        <v>0.63112199306488</v>
      </c>
      <c r="MY113" s="387" t="n">
        <v>0.629548966884613</v>
      </c>
      <c r="MZ113" s="387" t="n">
        <v>0.627781331539154</v>
      </c>
      <c r="NA113" s="387" t="n">
        <v>0.625986397266388</v>
      </c>
      <c r="NB113" s="387" t="n">
        <v>0.624150335788727</v>
      </c>
      <c r="NC113" s="387" t="n">
        <v>0.622250258922577</v>
      </c>
      <c r="ND113" s="387" t="n">
        <v>0.620264053344727</v>
      </c>
      <c r="NG113" s="0" t="s">
        <v>889</v>
      </c>
      <c r="NH113" s="387" t="n">
        <v>0.565068006515503</v>
      </c>
      <c r="NI113" s="387" t="n">
        <v>0.568859994411469</v>
      </c>
      <c r="NJ113" s="387" t="n">
        <v>0.57209175825119</v>
      </c>
      <c r="NK113" s="387" t="n">
        <v>0.575028777122498</v>
      </c>
      <c r="NL113" s="387" t="n">
        <v>0.57805347442627</v>
      </c>
      <c r="NM113" s="387" t="n">
        <v>0.581317901611328</v>
      </c>
      <c r="NN113" s="387" t="n">
        <v>0.583842217922211</v>
      </c>
      <c r="NO113" s="387" t="n">
        <v>0.586720585823059</v>
      </c>
      <c r="NP113" s="387" t="n">
        <v>0.589778780937195</v>
      </c>
      <c r="NQ113" s="387" t="n">
        <v>0.592775642871857</v>
      </c>
      <c r="NR113" s="387" t="n">
        <v>0.595606088638306</v>
      </c>
      <c r="NS113" s="387" t="n">
        <v>0.598101735115051</v>
      </c>
      <c r="NT113" s="387" t="n">
        <v>0.600563943386078</v>
      </c>
      <c r="NU113" s="387" t="n">
        <v>0.602876424789429</v>
      </c>
      <c r="NV113" s="387" t="n">
        <v>0.604948401451111</v>
      </c>
      <c r="NW113" s="387" t="n">
        <v>0.606717586517334</v>
      </c>
      <c r="NX113" s="387" t="n">
        <v>0.607885360717773</v>
      </c>
      <c r="NY113" s="387" t="n">
        <v>0.608791470527649</v>
      </c>
      <c r="NZ113" s="387" t="n">
        <v>0.60950779914856</v>
      </c>
      <c r="OA113" s="387" t="n">
        <v>0.610154211521149</v>
      </c>
      <c r="OB113" s="387" t="n">
        <v>0.610808610916138</v>
      </c>
      <c r="OC113" s="387" t="n">
        <v>0.61115026473999</v>
      </c>
      <c r="OD113" s="387" t="n">
        <v>0.611557960510254</v>
      </c>
      <c r="OE113" s="387" t="n">
        <v>0.612008512020111</v>
      </c>
      <c r="OF113" s="387" t="n">
        <v>0.61246657371521</v>
      </c>
      <c r="OG113" s="387" t="n">
        <v>0.612907588481903</v>
      </c>
      <c r="OH113" s="387" t="n">
        <v>0.613083779811859</v>
      </c>
      <c r="OI113" s="387" t="n">
        <v>0.613300263881683</v>
      </c>
      <c r="OJ113" s="387" t="n">
        <v>0.613506317138672</v>
      </c>
      <c r="OK113" s="387" t="n">
        <v>0.613635659217835</v>
      </c>
      <c r="OL113" s="387" t="n">
        <v>0.613638997077942</v>
      </c>
      <c r="OM113" s="387" t="n">
        <v>0.613184094429016</v>
      </c>
      <c r="ON113" s="387" t="n">
        <v>0.6126708984375</v>
      </c>
      <c r="OO113" s="387" t="n">
        <v>0.612096071243286</v>
      </c>
      <c r="OP113" s="387" t="n">
        <v>0.611466348171234</v>
      </c>
      <c r="OQ113" s="387" t="n">
        <v>0.610779404640198</v>
      </c>
      <c r="OT113" s="387" t="n">
        <v>0.597890014648438</v>
      </c>
      <c r="OU113" s="387" t="n">
        <v>0.599339981079102</v>
      </c>
      <c r="OV113" s="387" t="n">
        <v>0.600890007019043</v>
      </c>
      <c r="OW113" s="387" t="n">
        <v>0.602519989013672</v>
      </c>
      <c r="OX113" s="387" t="n">
        <v>0.60423999786377</v>
      </c>
      <c r="OY113" s="387" t="n">
        <v>0.595219993591309</v>
      </c>
      <c r="OZ113" s="387" t="n">
        <v>0.586500015258789</v>
      </c>
      <c r="PA113" s="387" t="n">
        <v>0.578030014038086</v>
      </c>
      <c r="PB113" s="387" t="n">
        <v>0.569780006408691</v>
      </c>
      <c r="PC113" s="387" t="n">
        <v>0.561710014343262</v>
      </c>
      <c r="PD113" s="387" t="n">
        <v>0.552159996032715</v>
      </c>
      <c r="PE113" s="387" t="n">
        <v>0.542879981994629</v>
      </c>
      <c r="PF113" s="387" t="n">
        <v>0.539039993286133</v>
      </c>
      <c r="PG113" s="387" t="n">
        <v>0.535320014953613</v>
      </c>
      <c r="PH113" s="387" t="n">
        <v>0.531730003356934</v>
      </c>
      <c r="PI113" s="387" t="n">
        <v>0.528209991455078</v>
      </c>
      <c r="PJ113" s="387" t="n">
        <v>0.524809989929199</v>
      </c>
      <c r="PK113" s="387" t="n">
        <v>0.52148998260498</v>
      </c>
      <c r="PL113" s="387" t="n">
        <v>0.521030006408691</v>
      </c>
      <c r="PQ113" s="387" t="n">
        <v>-0.000882431457284838</v>
      </c>
      <c r="PZ113" s="387" t="n">
        <v>0.357</v>
      </c>
      <c r="QA113" s="387" t="n">
        <v>2011</v>
      </c>
      <c r="QB113" s="0" t="s">
        <v>248</v>
      </c>
      <c r="QD113" s="387" t="n">
        <v>0.225</v>
      </c>
      <c r="QE113" s="387" t="n">
        <v>2011</v>
      </c>
      <c r="QF113" s="0" t="s">
        <v>248</v>
      </c>
      <c r="QH113" s="387" t="n">
        <v>0.617</v>
      </c>
      <c r="QI113" s="387" t="n">
        <v>2011</v>
      </c>
      <c r="QJ113" s="0" t="s">
        <v>248</v>
      </c>
      <c r="QL113" s="387" t="n">
        <v>0.874</v>
      </c>
      <c r="QM113" s="387" t="n">
        <v>2011</v>
      </c>
      <c r="QN113" s="0" t="s">
        <v>248</v>
      </c>
      <c r="QP113" s="387" t="n">
        <v>0.219</v>
      </c>
      <c r="QQ113" s="387" t="n">
        <v>2011</v>
      </c>
      <c r="QR113" s="0" t="s">
        <v>248</v>
      </c>
      <c r="QT113" s="0" t="s">
        <v>104</v>
      </c>
      <c r="QU113" s="387" t="n">
        <v>0.297558605670929</v>
      </c>
      <c r="QV113" s="387" t="n">
        <v>0.313131749629974</v>
      </c>
      <c r="QW113" s="387" t="n">
        <v>0.31838321685791</v>
      </c>
      <c r="QX113" s="387" t="n">
        <v>0.307948142290115</v>
      </c>
      <c r="QY113" s="387" t="n">
        <v>0.297549486160278</v>
      </c>
      <c r="RB113" s="387" t="n">
        <v>0.308678567409515</v>
      </c>
      <c r="RC113" s="387" t="n">
        <v>0.316018372774124</v>
      </c>
      <c r="RD113" s="387" t="n">
        <v>0.303204834461212</v>
      </c>
      <c r="RE113" s="387" t="n">
        <v>0.281696885824204</v>
      </c>
      <c r="RF113" s="387" t="n">
        <v>0.269028872251511</v>
      </c>
      <c r="RG113" s="0" t="s">
        <v>248</v>
      </c>
      <c r="RJ113" s="387" t="n">
        <v>0.0625781938433647</v>
      </c>
      <c r="RK113" s="387" t="n">
        <v>0.0651674866676331</v>
      </c>
      <c r="RL113" s="387" t="n">
        <v>0.0643840134143829</v>
      </c>
      <c r="RM113" s="387" t="n">
        <v>0.0649358630180359</v>
      </c>
      <c r="RN113" s="387" t="n">
        <v>0.0409569703042507</v>
      </c>
      <c r="RO113" s="0" t="s">
        <v>104</v>
      </c>
      <c r="RR113" s="387" t="n">
        <v>0.0625781938433647</v>
      </c>
      <c r="RS113" s="387" t="n">
        <v>0.0651674866676331</v>
      </c>
      <c r="RT113" s="387" t="n">
        <v>0.0643840134143829</v>
      </c>
      <c r="RU113" s="387" t="n">
        <v>0.0649358630180359</v>
      </c>
      <c r="RV113" s="387" t="n">
        <v>0.0409569703042507</v>
      </c>
      <c r="RW113" s="0" t="s">
        <v>248</v>
      </c>
      <c r="SA113" s="387" t="n">
        <v>0.0485700406134129</v>
      </c>
      <c r="SB113" s="387" t="n">
        <v>0.0518483966588974</v>
      </c>
      <c r="SC113" s="387" t="n">
        <v>0.0516809858381748</v>
      </c>
      <c r="SD113" s="387" t="n">
        <v>0.052983857691288</v>
      </c>
      <c r="SE113" s="387" t="n">
        <v>0.0301721561700106</v>
      </c>
      <c r="SF113" s="0" t="s">
        <v>104</v>
      </c>
      <c r="SJ113" s="387" t="n">
        <v>0.0488361567258835</v>
      </c>
      <c r="SK113" s="387" t="n">
        <v>0.0524802729487419</v>
      </c>
      <c r="SL113" s="387" t="n">
        <v>0.0528632961213589</v>
      </c>
      <c r="SM113" s="387" t="n">
        <v>0.0542927794158459</v>
      </c>
      <c r="SN113" s="387" t="n">
        <v>0.0308059100061655</v>
      </c>
      <c r="SO113" s="0" t="s">
        <v>248</v>
      </c>
      <c r="SQ113" s="387" t="n">
        <v>2120</v>
      </c>
      <c r="SR113" s="0" t="s">
        <v>248</v>
      </c>
      <c r="ST113" s="387" t="n">
        <v>1965.19860839844</v>
      </c>
      <c r="SU113" s="0" t="s">
        <v>104</v>
      </c>
      <c r="SW113" s="387" t="n">
        <v>2151.72603537868</v>
      </c>
      <c r="SX113" s="0" t="s">
        <v>248</v>
      </c>
      <c r="TA113" s="387" t="n">
        <v>0.284211844205856</v>
      </c>
      <c r="TB113" s="387" t="n">
        <v>0.293090581893921</v>
      </c>
      <c r="TC113" s="387" t="n">
        <v>0.297029197216034</v>
      </c>
      <c r="TD113" s="387" t="n">
        <v>0.295017093420029</v>
      </c>
      <c r="TE113" s="387" t="n">
        <v>0.289064079523087</v>
      </c>
      <c r="TF113" s="0" t="s">
        <v>104</v>
      </c>
      <c r="TJ113" s="387" t="n">
        <v>0.294993221759796</v>
      </c>
      <c r="TK113" s="387" t="n">
        <v>0.296282798051834</v>
      </c>
      <c r="TL113" s="387" t="n">
        <v>0.281042546033859</v>
      </c>
      <c r="TM113" s="387" t="n">
        <v>0.268717974424362</v>
      </c>
      <c r="TN113" s="387" t="n">
        <v>0.258654654026032</v>
      </c>
      <c r="TO113" s="0" t="s">
        <v>248</v>
      </c>
      <c r="TP113" s="386"/>
      <c r="TQ113" s="386"/>
    </row>
    <row r="114" customFormat="false" ht="15.75" hidden="false" customHeight="false" outlineLevel="0" collapsed="false">
      <c r="A114" s="0" t="s">
        <v>890</v>
      </c>
      <c r="B114" s="18" t="s">
        <v>1073</v>
      </c>
      <c r="C114" s="0" t="s">
        <v>1074</v>
      </c>
      <c r="D114" s="387" t="n">
        <v>0.0287990774959326</v>
      </c>
      <c r="E114" s="0" t="s">
        <v>102</v>
      </c>
      <c r="F114" s="387" t="n">
        <v>0.0379519946873188</v>
      </c>
      <c r="G114" s="0" t="s">
        <v>316</v>
      </c>
      <c r="H114" s="387" t="n">
        <v>0.0369878001511097</v>
      </c>
      <c r="I114" s="0" t="s">
        <v>317</v>
      </c>
      <c r="J114" s="0" t="s">
        <v>102</v>
      </c>
      <c r="K114" s="387" t="n">
        <v>0.466521143913269</v>
      </c>
      <c r="L114" s="387"/>
      <c r="M114" s="0" t="s">
        <v>885</v>
      </c>
      <c r="N114" s="387"/>
      <c r="O114" s="0" t="s">
        <v>885</v>
      </c>
      <c r="P114" s="387" t="n">
        <v>1.12942051887512</v>
      </c>
      <c r="Q114" s="0" t="s">
        <v>102</v>
      </c>
      <c r="R114" s="387" t="n">
        <v>0.466521143913269</v>
      </c>
      <c r="S114" s="0" t="s">
        <v>102</v>
      </c>
      <c r="U114" s="0" t="s">
        <v>316</v>
      </c>
      <c r="V114" s="387" t="n">
        <v>0.456579208374023</v>
      </c>
      <c r="W114" s="387"/>
      <c r="X114" s="0" t="s">
        <v>885</v>
      </c>
      <c r="Y114" s="387"/>
      <c r="Z114" s="0" t="s">
        <v>885</v>
      </c>
      <c r="AA114" s="387" t="n">
        <v>0.835343539714813</v>
      </c>
      <c r="AB114" s="0" t="s">
        <v>316</v>
      </c>
      <c r="AC114" s="387" t="n">
        <v>0.456579208374023</v>
      </c>
      <c r="AD114" s="0" t="s">
        <v>316</v>
      </c>
      <c r="AF114" s="0" t="s">
        <v>317</v>
      </c>
      <c r="AG114" s="387" t="n">
        <v>0.463751018047333</v>
      </c>
      <c r="AH114" s="387"/>
      <c r="AI114" s="0" t="s">
        <v>885</v>
      </c>
      <c r="AJ114" s="387"/>
      <c r="AK114" s="0" t="s">
        <v>885</v>
      </c>
      <c r="AL114" s="387" t="n">
        <v>0.697963297367096</v>
      </c>
      <c r="AM114" s="0" t="s">
        <v>317</v>
      </c>
      <c r="AN114" s="387" t="n">
        <v>0.463751018047333</v>
      </c>
      <c r="AO114" s="0" t="s">
        <v>317</v>
      </c>
      <c r="AP114" s="0"/>
      <c r="AQ114" s="0" t="s">
        <v>102</v>
      </c>
      <c r="AR114" s="387" t="n">
        <v>2.93260598182678</v>
      </c>
      <c r="AS114" s="0" t="s">
        <v>318</v>
      </c>
      <c r="AT114" s="387" t="n">
        <v>5.17915058135986</v>
      </c>
      <c r="AU114" s="0" t="s">
        <v>317</v>
      </c>
      <c r="AV114" s="387" t="n">
        <v>5.37267923355103</v>
      </c>
      <c r="AW114" s="0"/>
      <c r="AX114" s="387" t="n">
        <v>3.22460436820984</v>
      </c>
      <c r="AY114" s="0" t="s">
        <v>104</v>
      </c>
      <c r="AZ114" s="0"/>
      <c r="BA114" s="0" t="s">
        <v>102</v>
      </c>
      <c r="BB114" s="387" t="n">
        <v>0.00937731936573982</v>
      </c>
      <c r="BC114" s="387" t="n">
        <v>0.00983788631856442</v>
      </c>
      <c r="BD114" s="387" t="n">
        <v>0.00929539557546377</v>
      </c>
      <c r="BE114" s="387" t="n">
        <v>0.00995973031967878</v>
      </c>
      <c r="BF114" s="387" t="n">
        <v>0.00995971355587244</v>
      </c>
      <c r="BH114" s="0" t="s">
        <v>318</v>
      </c>
      <c r="BI114" s="387" t="n">
        <v>0.00808664783835411</v>
      </c>
      <c r="BJ114" s="387" t="n">
        <v>0.00603081611916423</v>
      </c>
      <c r="BK114" s="387" t="n">
        <v>0.0036003696732223</v>
      </c>
      <c r="BL114" s="387" t="n">
        <v>-0.00285036652348936</v>
      </c>
      <c r="BM114" s="387" t="n">
        <v>-0.00607573846355081</v>
      </c>
      <c r="BO114" s="0" t="s">
        <v>317</v>
      </c>
      <c r="BP114" s="387" t="n">
        <v>0.00503716478124261</v>
      </c>
      <c r="BQ114" s="387" t="n">
        <v>0.00252524600364268</v>
      </c>
      <c r="BR114" s="387" t="n">
        <v>-0.00123769300989807</v>
      </c>
      <c r="BS114" s="387" t="n">
        <v>-0.00607575848698616</v>
      </c>
      <c r="BT114" s="387" t="n">
        <v>-0.00607573892921209</v>
      </c>
      <c r="BV114" s="387" t="n">
        <v>5.58807992935181</v>
      </c>
      <c r="BW114" s="387" t="n">
        <v>6.29373025894165</v>
      </c>
      <c r="BX114" s="387" t="n">
        <v>6.83292388916016</v>
      </c>
      <c r="BY114" s="387" t="n">
        <v>7.33050394058228</v>
      </c>
      <c r="BZ114" s="387" t="n">
        <v>7.18939590454102</v>
      </c>
      <c r="CA114" s="0" t="s">
        <v>316</v>
      </c>
      <c r="CC114" s="387" t="n">
        <v>6.01147031784058</v>
      </c>
      <c r="CD114" s="387" t="n">
        <v>6.63389205932617</v>
      </c>
      <c r="CE114" s="387" t="n">
        <v>7.13147211074829</v>
      </c>
      <c r="CF114" s="387" t="n">
        <v>7.30970811843872</v>
      </c>
      <c r="CG114" s="387" t="n">
        <v>7.0089282989502</v>
      </c>
      <c r="CH114" s="0" t="s">
        <v>317</v>
      </c>
      <c r="CK114" s="387" t="n">
        <v>8</v>
      </c>
      <c r="CL114" s="0" t="s">
        <v>887</v>
      </c>
      <c r="CO114" s="0" t="s">
        <v>102</v>
      </c>
      <c r="CP114" s="387" t="n">
        <v>-0.00153774104546756</v>
      </c>
      <c r="CQ114" s="387" t="n">
        <v>-0.00832230225205421</v>
      </c>
      <c r="CR114" s="387" t="n">
        <v>0.00900382455438376</v>
      </c>
      <c r="CS114" s="387" t="n">
        <v>0.00508570158854127</v>
      </c>
      <c r="CT114" s="387" t="n">
        <v>0.00657663680613041</v>
      </c>
      <c r="CV114" s="0" t="s">
        <v>318</v>
      </c>
      <c r="CW114" s="387" t="n">
        <v>0.000170669096405618</v>
      </c>
      <c r="CX114" s="387" t="n">
        <v>0.0175099410116673</v>
      </c>
      <c r="CY114" s="387" t="n">
        <v>0.0183416400104761</v>
      </c>
      <c r="CZ114" s="387" t="n">
        <v>0.0241769608110189</v>
      </c>
      <c r="DA114" s="387" t="n">
        <v>0.0308704618364573</v>
      </c>
      <c r="DC114" s="0" t="s">
        <v>317</v>
      </c>
      <c r="DD114" s="387" t="n">
        <v>0.00395147828385234</v>
      </c>
      <c r="DE114" s="387" t="n">
        <v>0.015128867700696</v>
      </c>
      <c r="DF114" s="387" t="n">
        <v>0.0183905083686113</v>
      </c>
      <c r="DG114" s="387" t="n">
        <v>0.0203991960734129</v>
      </c>
      <c r="DH114" s="387" t="n">
        <v>0.0188006684184074</v>
      </c>
      <c r="DL114" s="387" t="n">
        <v>0.697710037231445</v>
      </c>
      <c r="DM114" s="0" t="s">
        <v>888</v>
      </c>
      <c r="DP114" s="387" t="n">
        <v>0.839169998168945</v>
      </c>
      <c r="DQ114" s="0" t="s">
        <v>888</v>
      </c>
      <c r="DT114" s="387" t="n">
        <v>0.553680000305176</v>
      </c>
      <c r="DU114" s="0" t="s">
        <v>888</v>
      </c>
      <c r="DW114" s="387" t="n">
        <v>0.00201424723491073</v>
      </c>
      <c r="DX114" s="387" t="n">
        <v>-0.00808658171445131</v>
      </c>
      <c r="DY114" s="387" t="n">
        <v>-0.0191716104745865</v>
      </c>
      <c r="DZ114" s="387" t="n">
        <v>-0.0222062692046165</v>
      </c>
      <c r="EA114" s="387" t="n">
        <v>-0.0271507445722818</v>
      </c>
      <c r="EB114" s="0" t="s">
        <v>104</v>
      </c>
      <c r="ED114" s="387" t="n">
        <v>0.00276561570353806</v>
      </c>
      <c r="EE114" s="387" t="n">
        <v>-0.00778200849890709</v>
      </c>
      <c r="EF114" s="387" t="n">
        <v>-0.0191705375909805</v>
      </c>
      <c r="EG114" s="387" t="n">
        <v>-0.0222042221575975</v>
      </c>
      <c r="EH114" s="387" t="n">
        <v>-0.0271410066634417</v>
      </c>
      <c r="EI114" s="0" t="s">
        <v>248</v>
      </c>
      <c r="EK114" s="387" t="n">
        <v>0.359263032674789</v>
      </c>
      <c r="EL114" s="0" t="s">
        <v>248</v>
      </c>
      <c r="EO114" s="387" t="n">
        <v>0.0126997185871005</v>
      </c>
      <c r="EP114" s="387" t="n">
        <v>0.01963628269732</v>
      </c>
      <c r="EQ114" s="387" t="n">
        <v>0.0208571068942547</v>
      </c>
      <c r="ER114" s="387" t="n">
        <v>0.0176956690847874</v>
      </c>
      <c r="ES114" s="387" t="n">
        <v>0.0222901236265898</v>
      </c>
      <c r="ET114" s="0" t="s">
        <v>248</v>
      </c>
      <c r="FE114" s="387" t="n">
        <v>211513823</v>
      </c>
      <c r="FF114" s="387" t="n">
        <v>214427417</v>
      </c>
      <c r="FG114" s="387" t="n">
        <v>217357793</v>
      </c>
      <c r="FH114" s="387" t="n">
        <v>220309469</v>
      </c>
      <c r="FI114" s="387" t="n">
        <v>223285676</v>
      </c>
      <c r="FJ114" s="387" t="n">
        <v>226289470</v>
      </c>
      <c r="FK114" s="387" t="n">
        <v>229318262</v>
      </c>
      <c r="FL114" s="387" t="n">
        <v>232374245</v>
      </c>
      <c r="FM114" s="387" t="n">
        <v>235469762</v>
      </c>
      <c r="FN114" s="387" t="n">
        <v>238620563</v>
      </c>
      <c r="FO114" s="387" t="n">
        <v>241834215</v>
      </c>
      <c r="FP114" s="387" t="n">
        <v>245116206</v>
      </c>
      <c r="FQ114" s="387" t="n">
        <v>248452413</v>
      </c>
      <c r="FR114" s="387" t="n">
        <v>251806402</v>
      </c>
      <c r="FS114" s="387" t="n">
        <v>255129004</v>
      </c>
      <c r="FT114" s="387" t="n">
        <v>258383256</v>
      </c>
      <c r="FU114" s="387" t="n">
        <v>261554226</v>
      </c>
      <c r="FV114" s="387" t="n">
        <v>264645886</v>
      </c>
      <c r="FW114" s="387" t="n">
        <v>267663435</v>
      </c>
      <c r="FX114" s="387" t="n">
        <v>270625568</v>
      </c>
      <c r="FY114" s="387" t="n">
        <v>273524000</v>
      </c>
      <c r="FZ114" s="387" t="n">
        <v>276362000</v>
      </c>
      <c r="GA114" s="387" t="n">
        <v>279135000</v>
      </c>
      <c r="GB114" s="387" t="n">
        <v>281844000</v>
      </c>
      <c r="GC114" s="387" t="n">
        <v>284495000</v>
      </c>
      <c r="GD114" s="387" t="n">
        <v>287090000</v>
      </c>
      <c r="GE114" s="387" t="n">
        <v>289628000</v>
      </c>
      <c r="GF114" s="387" t="n">
        <v>292109000</v>
      </c>
      <c r="GG114" s="387" t="n">
        <v>294533000</v>
      </c>
      <c r="GH114" s="387" t="n">
        <v>296896000</v>
      </c>
      <c r="GI114" s="387" t="n">
        <v>299198000</v>
      </c>
      <c r="GJ114" s="387" t="n">
        <v>301439000</v>
      </c>
      <c r="GK114" s="387" t="n">
        <v>303618000</v>
      </c>
      <c r="GL114" s="387" t="n">
        <v>305733000</v>
      </c>
      <c r="GM114" s="387" t="n">
        <v>307783000</v>
      </c>
      <c r="GN114" s="387" t="n">
        <v>309765000</v>
      </c>
      <c r="GO114" s="387" t="n">
        <v>311679000</v>
      </c>
      <c r="GP114" s="387" t="n">
        <v>313525000</v>
      </c>
      <c r="GQ114" s="387" t="n">
        <v>315300000</v>
      </c>
      <c r="GR114" s="387" t="n">
        <v>317005000</v>
      </c>
      <c r="GS114" s="387" t="n">
        <v>318638000</v>
      </c>
      <c r="GT114" s="387" t="n">
        <v>320199000</v>
      </c>
      <c r="GU114" s="387" t="n">
        <v>321688000</v>
      </c>
      <c r="GV114" s="387" t="n">
        <v>323103000</v>
      </c>
      <c r="GW114" s="387" t="n">
        <v>324442000</v>
      </c>
      <c r="GX114" s="387" t="n">
        <v>325705000</v>
      </c>
      <c r="GY114" s="387" t="n">
        <v>326892000</v>
      </c>
      <c r="GZ114" s="387" t="n">
        <v>328004000</v>
      </c>
      <c r="HA114" s="387" t="n">
        <v>329042000</v>
      </c>
      <c r="HB114" s="387" t="n">
        <v>330008000</v>
      </c>
      <c r="HC114" s="387" t="n">
        <v>330905000</v>
      </c>
      <c r="HG114" s="387" t="n">
        <v>0.0121976565569639</v>
      </c>
      <c r="HH114" s="387" t="n">
        <v>0.0117510259151459</v>
      </c>
      <c r="HI114" s="387" t="n">
        <v>0.0113376984372735</v>
      </c>
      <c r="HJ114" s="387" t="n">
        <v>0.0110058458521962</v>
      </c>
      <c r="HK114" s="387" t="n">
        <v>0.0106531716883183</v>
      </c>
      <c r="HL114" s="387" t="n">
        <v>0.0103222308680415</v>
      </c>
      <c r="HM114" s="387" t="n">
        <v>0.00998393539339304</v>
      </c>
      <c r="HN114" s="387" t="n">
        <v>0.00965819042176008</v>
      </c>
      <c r="HO114" s="387" t="n">
        <v>0.00936195254325867</v>
      </c>
      <c r="HP114" s="387" t="n">
        <v>0.0090800765901804</v>
      </c>
      <c r="HQ114" s="387" t="n">
        <v>0.00880158506333828</v>
      </c>
      <c r="HR114" s="387" t="n">
        <v>0.00852967891842127</v>
      </c>
      <c r="HS114" s="387" t="n">
        <v>0.00826403126120567</v>
      </c>
      <c r="HT114" s="387" t="n">
        <v>0.00799085758626461</v>
      </c>
      <c r="HU114" s="387" t="n">
        <v>0.00772365229204297</v>
      </c>
      <c r="HV114" s="387" t="n">
        <v>0.00746211223304272</v>
      </c>
      <c r="HW114" s="387" t="n">
        <v>0.0072026583366096</v>
      </c>
      <c r="HX114" s="387" t="n">
        <v>0.00694183958694339</v>
      </c>
      <c r="HY114" s="387" t="n">
        <v>0.00668281735852361</v>
      </c>
      <c r="HZ114" s="387" t="n">
        <v>0.00641895644366741</v>
      </c>
      <c r="IA114" s="387" t="n">
        <v>0.00615986669436097</v>
      </c>
      <c r="IB114" s="387" t="n">
        <v>0.00590528966858983</v>
      </c>
      <c r="IC114" s="387" t="n">
        <v>0.00564546464011073</v>
      </c>
      <c r="ID114" s="387" t="n">
        <v>0.00539298029616475</v>
      </c>
      <c r="IE114" s="387" t="n">
        <v>0.00513811549171805</v>
      </c>
      <c r="IF114" s="387" t="n">
        <v>0.00488701555877924</v>
      </c>
      <c r="IG114" s="387" t="n">
        <v>0.00463945418596268</v>
      </c>
      <c r="IH114" s="387" t="n">
        <v>0.00438902620226145</v>
      </c>
      <c r="II114" s="387" t="n">
        <v>0.00413562590256333</v>
      </c>
      <c r="IJ114" s="387" t="n">
        <v>0.00388528010807931</v>
      </c>
      <c r="IK114" s="387" t="n">
        <v>0.00363777740858495</v>
      </c>
      <c r="IL114" s="387" t="n">
        <v>0.00339596229605377</v>
      </c>
      <c r="IM114" s="387" t="n">
        <v>0.00315959868021309</v>
      </c>
      <c r="IN114" s="387" t="n">
        <v>0.0029314944986254</v>
      </c>
      <c r="IO114" s="387" t="n">
        <v>0.00271442858502269</v>
      </c>
      <c r="IP114" s="0" t="s">
        <v>889</v>
      </c>
      <c r="IU114" s="0" t="s">
        <v>889</v>
      </c>
      <c r="IV114" s="387" t="n">
        <v>0.503642703133818</v>
      </c>
      <c r="IW114" s="387" t="n">
        <v>0.503604083289329</v>
      </c>
      <c r="IX114" s="387" t="n">
        <v>0.503579437111375</v>
      </c>
      <c r="IY114" s="387" t="n">
        <v>0.503561178110783</v>
      </c>
      <c r="IZ114" s="387" t="n">
        <v>0.503536168110827</v>
      </c>
      <c r="JA114" s="387" t="n">
        <v>0.503495312384739</v>
      </c>
      <c r="JB114" s="387" t="n">
        <v>0.503438952276572</v>
      </c>
      <c r="JC114" s="387" t="n">
        <v>0.503371627237557</v>
      </c>
      <c r="JD114" s="387" t="n">
        <v>0.503293434857172</v>
      </c>
      <c r="JE114" s="387" t="n">
        <v>0.503204790934279</v>
      </c>
      <c r="JF114" s="387" t="n">
        <v>0.503106195322457</v>
      </c>
      <c r="JG114" s="387" t="n">
        <v>0.502997840403364</v>
      </c>
      <c r="JH114" s="387" t="n">
        <v>0.502880067806915</v>
      </c>
      <c r="JI114" s="387" t="n">
        <v>0.502753629241229</v>
      </c>
      <c r="JJ114" s="387" t="n">
        <v>0.502619600679449</v>
      </c>
      <c r="JK114" s="387" t="n">
        <v>0.502478980254007</v>
      </c>
      <c r="JL114" s="387" t="n">
        <v>0.502332560902504</v>
      </c>
      <c r="JM114" s="387" t="n">
        <v>0.502181174842366</v>
      </c>
      <c r="JN114" s="387" t="n">
        <v>0.502025904505691</v>
      </c>
      <c r="JO114" s="387" t="n">
        <v>0.501867872137545</v>
      </c>
      <c r="JP114" s="387" t="n">
        <v>0.501708261404466</v>
      </c>
      <c r="JQ114" s="387" t="n">
        <v>0.501547811073135</v>
      </c>
      <c r="JR114" s="387" t="n">
        <v>0.501387591400651</v>
      </c>
      <c r="JS114" s="387" t="n">
        <v>0.501229457277238</v>
      </c>
      <c r="JT114" s="387" t="n">
        <v>0.501075480489301</v>
      </c>
      <c r="JU114" s="387" t="n">
        <v>0.500927325459693</v>
      </c>
      <c r="JV114" s="387" t="n">
        <v>0.500786059643506</v>
      </c>
      <c r="JW114" s="387" t="n">
        <v>0.50065212013417</v>
      </c>
      <c r="JX114" s="387" t="n">
        <v>0.50052575568377</v>
      </c>
      <c r="JY114" s="387" t="n">
        <v>0.500406969416759</v>
      </c>
      <c r="JZ114" s="387" t="n">
        <v>0.500295854831612</v>
      </c>
      <c r="KA114" s="387" t="n">
        <v>0.500192788253987</v>
      </c>
      <c r="KB114" s="387" t="n">
        <v>0.500098395142723</v>
      </c>
      <c r="KC114" s="387" t="n">
        <v>0.500013276425521</v>
      </c>
      <c r="KD114" s="387" t="n">
        <v>0.49993818181795</v>
      </c>
      <c r="KE114" s="387" t="n">
        <v>0.499873619191451</v>
      </c>
      <c r="KH114" s="0" t="s">
        <v>889</v>
      </c>
      <c r="KI114" s="387" t="n">
        <v>0.671655893325806</v>
      </c>
      <c r="KJ114" s="387" t="n">
        <v>0.672429800033569</v>
      </c>
      <c r="KK114" s="387" t="n">
        <v>0.674031496047974</v>
      </c>
      <c r="KL114" s="387" t="n">
        <v>0.675916373729706</v>
      </c>
      <c r="KM114" s="387" t="n">
        <v>0.677345752716065</v>
      </c>
      <c r="KN114" s="387" t="n">
        <v>0.678013622760773</v>
      </c>
      <c r="KO114" s="387" t="n">
        <v>0.678667843341827</v>
      </c>
      <c r="KP114" s="387" t="n">
        <v>0.678395748138428</v>
      </c>
      <c r="KQ114" s="387" t="n">
        <v>0.677630186080933</v>
      </c>
      <c r="KR114" s="387" t="n">
        <v>0.677052319049835</v>
      </c>
      <c r="KS114" s="387" t="n">
        <v>0.676951467990875</v>
      </c>
      <c r="KT114" s="387" t="n">
        <v>0.676571309566498</v>
      </c>
      <c r="KU114" s="387" t="n">
        <v>0.676658391952515</v>
      </c>
      <c r="KV114" s="387" t="n">
        <v>0.676980197429657</v>
      </c>
      <c r="KW114" s="387" t="n">
        <v>0.677136123180389</v>
      </c>
      <c r="KX114" s="387" t="n">
        <v>0.676909625530243</v>
      </c>
      <c r="KY114" s="387" t="n">
        <v>0.676193177700043</v>
      </c>
      <c r="KZ114" s="387" t="n">
        <v>0.675262987613678</v>
      </c>
      <c r="LA114" s="387" t="n">
        <v>0.674137234687805</v>
      </c>
      <c r="LB114" s="387" t="n">
        <v>0.672889649868012</v>
      </c>
      <c r="LC114" s="387" t="n">
        <v>0.671576857566834</v>
      </c>
      <c r="LD114" s="387" t="n">
        <v>0.670035541057587</v>
      </c>
      <c r="LE114" s="387" t="n">
        <v>0.668450653553009</v>
      </c>
      <c r="LF114" s="387" t="n">
        <v>0.666844248771668</v>
      </c>
      <c r="LG114" s="387" t="n">
        <v>0.665232419967651</v>
      </c>
      <c r="LH114" s="387" t="n">
        <v>0.66362452507019</v>
      </c>
      <c r="LI114" s="387" t="n">
        <v>0.661925852298737</v>
      </c>
      <c r="LJ114" s="387" t="n">
        <v>0.660338580608368</v>
      </c>
      <c r="LK114" s="387" t="n">
        <v>0.658793032169342</v>
      </c>
      <c r="LL114" s="387" t="n">
        <v>0.657189905643463</v>
      </c>
      <c r="LM114" s="387" t="n">
        <v>0.655479669570923</v>
      </c>
      <c r="LN114" s="387" t="n">
        <v>0.653598129749298</v>
      </c>
      <c r="LO114" s="387" t="n">
        <v>0.651681065559387</v>
      </c>
      <c r="LP114" s="387" t="n">
        <v>0.649850189685822</v>
      </c>
      <c r="LQ114" s="387" t="n">
        <v>0.648302435874939</v>
      </c>
      <c r="LR114" s="387" t="n">
        <v>0.64712530374527</v>
      </c>
      <c r="LT114" s="0" t="s">
        <v>889</v>
      </c>
      <c r="LU114" s="387" t="n">
        <v>0.640760958194733</v>
      </c>
      <c r="LV114" s="387" t="n">
        <v>0.640243113040924</v>
      </c>
      <c r="LW114" s="387" t="n">
        <v>0.640381395816803</v>
      </c>
      <c r="LX114" s="387" t="n">
        <v>0.640726625919342</v>
      </c>
      <c r="LY114" s="387" t="n">
        <v>0.64067953824997</v>
      </c>
      <c r="LZ114" s="387" t="n">
        <v>0.640013337135315</v>
      </c>
      <c r="MA114" s="387" t="n">
        <v>0.639559686183929</v>
      </c>
      <c r="MB114" s="387" t="n">
        <v>0.638321936130524</v>
      </c>
      <c r="MC114" s="387" t="n">
        <v>0.636653602123261</v>
      </c>
      <c r="MD114" s="387" t="n">
        <v>0.635128915309906</v>
      </c>
      <c r="ME114" s="387" t="n">
        <v>0.633989334106445</v>
      </c>
      <c r="MF114" s="387" t="n">
        <v>0.632694363594055</v>
      </c>
      <c r="MG114" s="387" t="n">
        <v>0.63178813457489</v>
      </c>
      <c r="MH114" s="387" t="n">
        <v>0.631080389022827</v>
      </c>
      <c r="MI114" s="387" t="n">
        <v>0.63021057844162</v>
      </c>
      <c r="MJ114" s="387" t="n">
        <v>0.629004836082459</v>
      </c>
      <c r="MK114" s="387" t="n">
        <v>0.627510070800781</v>
      </c>
      <c r="ML114" s="387" t="n">
        <v>0.62580281496048</v>
      </c>
      <c r="MM114" s="387" t="n">
        <v>0.623926758766174</v>
      </c>
      <c r="MN114" s="387" t="n">
        <v>0.621970653533936</v>
      </c>
      <c r="MO114" s="387" t="n">
        <v>0.619995772838593</v>
      </c>
      <c r="MP114" s="387" t="n">
        <v>0.61803013086319</v>
      </c>
      <c r="MQ114" s="387" t="n">
        <v>0.616091191768646</v>
      </c>
      <c r="MR114" s="387" t="n">
        <v>0.6141357421875</v>
      </c>
      <c r="MS114" s="387" t="n">
        <v>0.612066030502319</v>
      </c>
      <c r="MT114" s="387" t="n">
        <v>0.609839379787445</v>
      </c>
      <c r="MU114" s="387" t="n">
        <v>0.607547163963318</v>
      </c>
      <c r="MV114" s="387" t="n">
        <v>0.605160892009735</v>
      </c>
      <c r="MW114" s="387" t="n">
        <v>0.602820158004761</v>
      </c>
      <c r="MX114" s="387" t="n">
        <v>0.600739061832428</v>
      </c>
      <c r="MY114" s="387" t="n">
        <v>0.599029839038849</v>
      </c>
      <c r="MZ114" s="387" t="n">
        <v>0.597738683223724</v>
      </c>
      <c r="NA114" s="387" t="n">
        <v>0.596825003623962</v>
      </c>
      <c r="NB114" s="387" t="n">
        <v>0.59616094827652</v>
      </c>
      <c r="NC114" s="387" t="n">
        <v>0.595546185970306</v>
      </c>
      <c r="ND114" s="387" t="n">
        <v>0.594850480556488</v>
      </c>
      <c r="NG114" s="0" t="s">
        <v>889</v>
      </c>
      <c r="NH114" s="387" t="n">
        <v>0.583113431930542</v>
      </c>
      <c r="NI114" s="387" t="n">
        <v>0.584309756755829</v>
      </c>
      <c r="NJ114" s="387" t="n">
        <v>0.5863898396492</v>
      </c>
      <c r="NK114" s="387" t="n">
        <v>0.588869988918304</v>
      </c>
      <c r="NL114" s="387" t="n">
        <v>0.59109103679657</v>
      </c>
      <c r="NM114" s="387" t="n">
        <v>0.592763364315033</v>
      </c>
      <c r="NN114" s="387" t="n">
        <v>0.594524562358856</v>
      </c>
      <c r="NO114" s="387" t="n">
        <v>0.595654428005219</v>
      </c>
      <c r="NP114" s="387" t="n">
        <v>0.596326351165772</v>
      </c>
      <c r="NQ114" s="387" t="n">
        <v>0.596850514411926</v>
      </c>
      <c r="NR114" s="387" t="n">
        <v>0.597331821918488</v>
      </c>
      <c r="NS114" s="387" t="n">
        <v>0.59711766242981</v>
      </c>
      <c r="NT114" s="387" t="n">
        <v>0.596859395503998</v>
      </c>
      <c r="NU114" s="387" t="n">
        <v>0.596602082252502</v>
      </c>
      <c r="NV114" s="387" t="n">
        <v>0.596404135227203</v>
      </c>
      <c r="NW114" s="387" t="n">
        <v>0.596307456493378</v>
      </c>
      <c r="NX114" s="387" t="n">
        <v>0.596143782138825</v>
      </c>
      <c r="NY114" s="387" t="n">
        <v>0.596199810504913</v>
      </c>
      <c r="NZ114" s="387" t="n">
        <v>0.596327483654022</v>
      </c>
      <c r="OA114" s="387" t="n">
        <v>0.596329212188721</v>
      </c>
      <c r="OB114" s="387" t="n">
        <v>0.59609055519104</v>
      </c>
      <c r="OC114" s="387" t="n">
        <v>0.595484435558319</v>
      </c>
      <c r="OD114" s="387" t="n">
        <v>0.594711720943451</v>
      </c>
      <c r="OE114" s="387" t="n">
        <v>0.593809068202972</v>
      </c>
      <c r="OF114" s="387" t="n">
        <v>0.592848718166351</v>
      </c>
      <c r="OG114" s="387" t="n">
        <v>0.591881692409515</v>
      </c>
      <c r="OH114" s="387" t="n">
        <v>0.590792000293732</v>
      </c>
      <c r="OI114" s="387" t="n">
        <v>0.589770197868347</v>
      </c>
      <c r="OJ114" s="387" t="n">
        <v>0.588756501674652</v>
      </c>
      <c r="OK114" s="387" t="n">
        <v>0.587655127048492</v>
      </c>
      <c r="OL114" s="387" t="n">
        <v>0.586420238018036</v>
      </c>
      <c r="OM114" s="387" t="n">
        <v>0.584991335868835</v>
      </c>
      <c r="ON114" s="387" t="n">
        <v>0.583511173725128</v>
      </c>
      <c r="OO114" s="387" t="n">
        <v>0.582095921039581</v>
      </c>
      <c r="OP114" s="387" t="n">
        <v>0.580946505069733</v>
      </c>
      <c r="OQ114" s="387" t="n">
        <v>0.58014839887619</v>
      </c>
      <c r="OT114" s="387" t="n">
        <v>0.682600021362305</v>
      </c>
      <c r="OU114" s="387" t="n">
        <v>0.671640014648438</v>
      </c>
      <c r="OV114" s="387" t="n">
        <v>0.666129989624023</v>
      </c>
      <c r="OW114" s="387" t="n">
        <v>0.668509979248047</v>
      </c>
      <c r="OX114" s="387" t="n">
        <v>0.658740005493164</v>
      </c>
      <c r="OY114" s="387" t="n">
        <v>0.660619964599609</v>
      </c>
      <c r="OZ114" s="387" t="n">
        <v>0.682490005493164</v>
      </c>
      <c r="PA114" s="387" t="n">
        <v>0.686279983520508</v>
      </c>
      <c r="PB114" s="387" t="n">
        <v>0.686240005493164</v>
      </c>
      <c r="PC114" s="387" t="n">
        <v>0.691910018920898</v>
      </c>
      <c r="PD114" s="387" t="n">
        <v>0.694309997558594</v>
      </c>
      <c r="PE114" s="387" t="n">
        <v>0.699459991455078</v>
      </c>
      <c r="PF114" s="387" t="n">
        <v>0.692669982910156</v>
      </c>
      <c r="PG114" s="387" t="n">
        <v>0.690029983520508</v>
      </c>
      <c r="PH114" s="387" t="n">
        <v>0.686579971313477</v>
      </c>
      <c r="PI114" s="387" t="n">
        <v>0.683740005493164</v>
      </c>
      <c r="PJ114" s="387" t="n">
        <v>0.692099990844727</v>
      </c>
      <c r="PK114" s="387" t="n">
        <v>0.697269973754883</v>
      </c>
      <c r="PL114" s="387" t="n">
        <v>0.697710037231445</v>
      </c>
      <c r="PQ114" s="387" t="n">
        <v>0.000630924419965595</v>
      </c>
      <c r="PZ114" s="387" t="n">
        <v>0.378</v>
      </c>
      <c r="QA114" s="387" t="n">
        <v>2018</v>
      </c>
      <c r="QB114" s="0" t="s">
        <v>248</v>
      </c>
      <c r="QD114" s="387" t="n">
        <v>0.036</v>
      </c>
      <c r="QE114" s="387" t="n">
        <v>2018</v>
      </c>
      <c r="QF114" s="0" t="s">
        <v>248</v>
      </c>
      <c r="QH114" s="387" t="n">
        <v>0.215</v>
      </c>
      <c r="QI114" s="387" t="n">
        <v>2018</v>
      </c>
      <c r="QJ114" s="0" t="s">
        <v>248</v>
      </c>
      <c r="QL114" s="387" t="n">
        <v>0.532</v>
      </c>
      <c r="QM114" s="387" t="n">
        <v>2018</v>
      </c>
      <c r="QN114" s="0" t="s">
        <v>248</v>
      </c>
      <c r="QP114" s="387" t="n">
        <v>0.098</v>
      </c>
      <c r="QQ114" s="387" t="n">
        <v>2018</v>
      </c>
      <c r="QR114" s="0" t="s">
        <v>248</v>
      </c>
      <c r="QT114" s="0" t="s">
        <v>104</v>
      </c>
      <c r="QU114" s="387" t="n">
        <v>0.301556885242462</v>
      </c>
      <c r="QV114" s="387" t="n">
        <v>0.314146131277084</v>
      </c>
      <c r="QW114" s="387" t="n">
        <v>0.323504507541657</v>
      </c>
      <c r="QX114" s="387" t="n">
        <v>0.326188772916794</v>
      </c>
      <c r="QY114" s="387" t="n">
        <v>0.328457742929459</v>
      </c>
      <c r="RB114" s="387" t="n">
        <v>0.277054011821747</v>
      </c>
      <c r="RC114" s="387" t="n">
        <v>0.302133768796921</v>
      </c>
      <c r="RD114" s="387" t="n">
        <v>0.321668833494186</v>
      </c>
      <c r="RE114" s="387" t="n">
        <v>0.324319660663605</v>
      </c>
      <c r="RF114" s="387" t="n">
        <v>0.323323786258698</v>
      </c>
      <c r="RG114" s="0" t="s">
        <v>248</v>
      </c>
      <c r="RJ114" s="387" t="n">
        <v>0.0512513481080532</v>
      </c>
      <c r="RK114" s="387" t="n">
        <v>0.0534279607236385</v>
      </c>
      <c r="RL114" s="387" t="n">
        <v>0.052733913064003</v>
      </c>
      <c r="RM114" s="387" t="n">
        <v>0.0491203665733337</v>
      </c>
      <c r="RN114" s="387" t="n">
        <v>0.049025509506464</v>
      </c>
      <c r="RO114" s="0" t="s">
        <v>104</v>
      </c>
      <c r="RR114" s="387" t="n">
        <v>0.0512513481080532</v>
      </c>
      <c r="RS114" s="387" t="n">
        <v>0.0534279607236385</v>
      </c>
      <c r="RT114" s="387" t="n">
        <v>0.052733913064003</v>
      </c>
      <c r="RU114" s="387" t="n">
        <v>0.0491203665733337</v>
      </c>
      <c r="RV114" s="387" t="n">
        <v>0.049025509506464</v>
      </c>
      <c r="RW114" s="0" t="s">
        <v>248</v>
      </c>
      <c r="SA114" s="387" t="n">
        <v>0.0382402576506138</v>
      </c>
      <c r="SB114" s="387" t="n">
        <v>0.040610309690237</v>
      </c>
      <c r="SC114" s="387" t="n">
        <v>0.04014752805233</v>
      </c>
      <c r="SD114" s="387" t="n">
        <v>0.0373277701437473</v>
      </c>
      <c r="SE114" s="387" t="n">
        <v>0.0380068384110928</v>
      </c>
      <c r="SF114" s="0" t="s">
        <v>104</v>
      </c>
      <c r="SJ114" s="387" t="n">
        <v>0.038239099085331</v>
      </c>
      <c r="SK114" s="387" t="n">
        <v>0.0406090170145035</v>
      </c>
      <c r="SL114" s="387" t="n">
        <v>0.0401477627456188</v>
      </c>
      <c r="SM114" s="387" t="n">
        <v>0.0373269878327847</v>
      </c>
      <c r="SN114" s="387" t="n">
        <v>0.0380196608603001</v>
      </c>
      <c r="SO114" s="0" t="s">
        <v>248</v>
      </c>
      <c r="SQ114" s="387" t="n">
        <v>4050</v>
      </c>
      <c r="SR114" s="0" t="s">
        <v>248</v>
      </c>
      <c r="ST114" s="387" t="n">
        <v>3877.45678710938</v>
      </c>
      <c r="SU114" s="0" t="s">
        <v>104</v>
      </c>
      <c r="SW114" s="387" t="n">
        <v>4450.72450013922</v>
      </c>
      <c r="SX114" s="0" t="s">
        <v>248</v>
      </c>
      <c r="TA114" s="387" t="n">
        <v>0.303571134805679</v>
      </c>
      <c r="TB114" s="387" t="n">
        <v>0.306059539318085</v>
      </c>
      <c r="TC114" s="387" t="n">
        <v>0.304332911968231</v>
      </c>
      <c r="TD114" s="387" t="n">
        <v>0.303982496261597</v>
      </c>
      <c r="TE114" s="387" t="n">
        <v>0.301306992769241</v>
      </c>
      <c r="TF114" s="0" t="s">
        <v>104</v>
      </c>
      <c r="TJ114" s="387" t="n">
        <v>0.27981960773468</v>
      </c>
      <c r="TK114" s="387" t="n">
        <v>0.294351756572723</v>
      </c>
      <c r="TL114" s="387" t="n">
        <v>0.302498310804367</v>
      </c>
      <c r="TM114" s="387" t="n">
        <v>0.302115440368652</v>
      </c>
      <c r="TN114" s="387" t="n">
        <v>0.296182781457901</v>
      </c>
      <c r="TO114" s="0" t="s">
        <v>248</v>
      </c>
      <c r="TP114" s="386"/>
      <c r="TQ114" s="386"/>
    </row>
    <row r="115" customFormat="false" ht="15.75" hidden="false" customHeight="false" outlineLevel="0" collapsed="false">
      <c r="A115" s="0" t="s">
        <v>890</v>
      </c>
      <c r="B115" s="18" t="s">
        <v>1075</v>
      </c>
      <c r="C115" s="0" t="s">
        <v>1076</v>
      </c>
      <c r="D115" s="387" t="n">
        <v>0.0464498177170754</v>
      </c>
      <c r="E115" s="0" t="s">
        <v>102</v>
      </c>
      <c r="F115" s="387" t="n">
        <v>0.0541789941489697</v>
      </c>
      <c r="G115" s="0" t="s">
        <v>316</v>
      </c>
      <c r="H115" s="387" t="n">
        <v>0.0432113185524941</v>
      </c>
      <c r="I115" s="0" t="s">
        <v>317</v>
      </c>
      <c r="J115" s="0" t="s">
        <v>102</v>
      </c>
      <c r="K115" s="387" t="n">
        <v>0.259469091892242</v>
      </c>
      <c r="L115" s="387" t="n">
        <v>0.440846920013428</v>
      </c>
      <c r="M115" s="0" t="s">
        <v>102</v>
      </c>
      <c r="N115" s="387" t="n">
        <v>0.259469091892242</v>
      </c>
      <c r="O115" s="0" t="s">
        <v>102</v>
      </c>
      <c r="P115" s="387" t="n">
        <v>0.381419986486435</v>
      </c>
      <c r="Q115" s="0" t="s">
        <v>102</v>
      </c>
      <c r="R115" s="387" t="n">
        <v>0.286690354347229</v>
      </c>
      <c r="S115" s="0" t="s">
        <v>102</v>
      </c>
      <c r="U115" s="0" t="s">
        <v>316</v>
      </c>
      <c r="V115" s="387" t="n">
        <v>0.262268930673599</v>
      </c>
      <c r="W115" s="387" t="n">
        <v>0.423164665699005</v>
      </c>
      <c r="X115" s="0" t="s">
        <v>316</v>
      </c>
      <c r="Y115" s="387" t="n">
        <v>0.262268930673599</v>
      </c>
      <c r="Z115" s="0" t="s">
        <v>316</v>
      </c>
      <c r="AA115" s="387" t="n">
        <v>0.41397351026535</v>
      </c>
      <c r="AB115" s="0" t="s">
        <v>316</v>
      </c>
      <c r="AC115" s="387" t="n">
        <v>0.262331634759903</v>
      </c>
      <c r="AD115" s="0" t="s">
        <v>316</v>
      </c>
      <c r="AF115" s="0" t="s">
        <v>317</v>
      </c>
      <c r="AG115" s="387" t="n">
        <v>0.36115288734436</v>
      </c>
      <c r="AH115" s="387" t="n">
        <v>0.543421506881714</v>
      </c>
      <c r="AI115" s="0" t="s">
        <v>317</v>
      </c>
      <c r="AJ115" s="387" t="n">
        <v>0.36115288734436</v>
      </c>
      <c r="AK115" s="0" t="s">
        <v>317</v>
      </c>
      <c r="AL115" s="387" t="n">
        <v>0.399093419313431</v>
      </c>
      <c r="AM115" s="0" t="s">
        <v>317</v>
      </c>
      <c r="AN115" s="387" t="n">
        <v>0.363634645938873</v>
      </c>
      <c r="AO115" s="0" t="s">
        <v>317</v>
      </c>
      <c r="AP115" s="0"/>
      <c r="AQ115" s="0" t="s">
        <v>102</v>
      </c>
      <c r="AR115" s="387" t="n">
        <v>2.5962405204773</v>
      </c>
      <c r="AS115" s="0" t="s">
        <v>318</v>
      </c>
      <c r="AT115" s="387" t="n">
        <v>2.77525067329407</v>
      </c>
      <c r="AU115" s="0" t="s">
        <v>317</v>
      </c>
      <c r="AV115" s="387" t="n">
        <v>3.18935513496399</v>
      </c>
      <c r="AW115" s="0"/>
      <c r="AX115" s="387" t="n">
        <v>3.14772701263428</v>
      </c>
      <c r="AY115" s="0" t="s">
        <v>104</v>
      </c>
      <c r="AZ115" s="0"/>
      <c r="BA115" s="0" t="s">
        <v>102</v>
      </c>
      <c r="BB115" s="387" t="n">
        <v>0.0181482844054699</v>
      </c>
      <c r="BC115" s="387" t="n">
        <v>0.0154545502737165</v>
      </c>
      <c r="BD115" s="387" t="n">
        <v>0.0131686264649034</v>
      </c>
      <c r="BE115" s="387" t="n">
        <v>0.00792007520794869</v>
      </c>
      <c r="BF115" s="387" t="n">
        <v>0.00792006030678749</v>
      </c>
      <c r="BH115" s="0" t="s">
        <v>318</v>
      </c>
      <c r="BI115" s="387" t="n">
        <v>0.0203727185726166</v>
      </c>
      <c r="BJ115" s="387" t="n">
        <v>0.0209006424993277</v>
      </c>
      <c r="BK115" s="387" t="n">
        <v>0.0206884928047657</v>
      </c>
      <c r="BL115" s="387" t="n">
        <v>0.0195635110139847</v>
      </c>
      <c r="BM115" s="387" t="n">
        <v>0.019001018255949</v>
      </c>
      <c r="BO115" s="0" t="s">
        <v>317</v>
      </c>
      <c r="BP115" s="387" t="n">
        <v>0.0204045325517654</v>
      </c>
      <c r="BQ115" s="387" t="n">
        <v>0.0205010008066893</v>
      </c>
      <c r="BR115" s="387" t="n">
        <v>0.019844762980938</v>
      </c>
      <c r="BS115" s="387" t="n">
        <v>0.0190010257065296</v>
      </c>
      <c r="BT115" s="387" t="n">
        <v>0.0190010778605938</v>
      </c>
      <c r="BV115" s="387" t="n">
        <v>3.14107394218445</v>
      </c>
      <c r="BW115" s="387" t="n">
        <v>3.84215402603149</v>
      </c>
      <c r="BX115" s="387" t="n">
        <v>4.8462700843811</v>
      </c>
      <c r="BY115" s="387" t="n">
        <v>5.92614507675171</v>
      </c>
      <c r="BZ115" s="387" t="n">
        <v>6.89463567733765</v>
      </c>
      <c r="CA115" s="0" t="s">
        <v>316</v>
      </c>
      <c r="CC115" s="387" t="n">
        <v>3.56172180175781</v>
      </c>
      <c r="CD115" s="387" t="n">
        <v>4.41431999206543</v>
      </c>
      <c r="CE115" s="387" t="n">
        <v>5.49419498443604</v>
      </c>
      <c r="CF115" s="387" t="n">
        <v>6.51837778091431</v>
      </c>
      <c r="CG115" s="387" t="n">
        <v>7.45902299880981</v>
      </c>
      <c r="CH115" s="0" t="s">
        <v>317</v>
      </c>
      <c r="CK115" s="387" t="n">
        <v>9.80000019073486</v>
      </c>
      <c r="CL115" s="0" t="s">
        <v>887</v>
      </c>
      <c r="CO115" s="0" t="s">
        <v>102</v>
      </c>
      <c r="CP115" s="387" t="n">
        <v>0.00580188632011414</v>
      </c>
      <c r="CQ115" s="387" t="n">
        <v>0.00491391634568572</v>
      </c>
      <c r="CR115" s="387" t="n">
        <v>0.00745164416730404</v>
      </c>
      <c r="CS115" s="387" t="n">
        <v>0.0108586633577943</v>
      </c>
      <c r="CT115" s="387" t="n">
        <v>0.0142461964860559</v>
      </c>
      <c r="CV115" s="0" t="s">
        <v>318</v>
      </c>
      <c r="CW115" s="387" t="n">
        <v>-0.004358084872365</v>
      </c>
      <c r="CX115" s="387" t="n">
        <v>-0.00261813960969448</v>
      </c>
      <c r="CY115" s="387" t="n">
        <v>-0.00726215494796634</v>
      </c>
      <c r="CZ115" s="387" t="n">
        <v>-0.0200234204530716</v>
      </c>
      <c r="DA115" s="387" t="n">
        <v>0.0199801065027714</v>
      </c>
      <c r="DC115" s="0" t="s">
        <v>317</v>
      </c>
      <c r="DD115" s="387" t="n">
        <v>0.00138221343513578</v>
      </c>
      <c r="DE115" s="387" t="n">
        <v>0.00692047225311399</v>
      </c>
      <c r="DF115" s="387" t="n">
        <v>0.00597808323800564</v>
      </c>
      <c r="DG115" s="387" t="n">
        <v>0.0348137579858303</v>
      </c>
      <c r="DH115" s="387" t="n">
        <v>0.0462816841900349</v>
      </c>
      <c r="DL115" s="387" t="n">
        <v>0.475909996032715</v>
      </c>
      <c r="DM115" s="0" t="s">
        <v>888</v>
      </c>
      <c r="DP115" s="387" t="n">
        <v>0.761190032958984</v>
      </c>
      <c r="DQ115" s="0" t="s">
        <v>888</v>
      </c>
      <c r="DT115" s="387" t="n">
        <v>0.188899993896484</v>
      </c>
      <c r="DU115" s="0" t="s">
        <v>888</v>
      </c>
      <c r="DW115" s="387" t="n">
        <v>0.0391812324523926</v>
      </c>
      <c r="DX115" s="387" t="n">
        <v>0.0495906621217728</v>
      </c>
      <c r="DY115" s="387" t="n">
        <v>0.0425616167485714</v>
      </c>
      <c r="DZ115" s="387" t="n">
        <v>0.0289639420807362</v>
      </c>
      <c r="EA115" s="387" t="n">
        <v>0.0085240276530385</v>
      </c>
      <c r="EB115" s="0" t="s">
        <v>104</v>
      </c>
      <c r="ED115" s="387" t="n">
        <v>0.11388635635376</v>
      </c>
      <c r="EE115" s="387"/>
      <c r="EF115" s="387"/>
      <c r="EG115" s="387"/>
      <c r="EH115" s="387"/>
      <c r="EI115" s="0" t="s">
        <v>248</v>
      </c>
      <c r="EK115" s="387"/>
      <c r="EL115" s="0" t="s">
        <v>886</v>
      </c>
      <c r="EO115" s="387" t="n">
        <v>0.00888824835419655</v>
      </c>
      <c r="EP115" s="387" t="n">
        <v>0.00737290177494288</v>
      </c>
      <c r="EQ115" s="387" t="n">
        <v>0.00711394986137748</v>
      </c>
      <c r="ER115" s="387" t="n">
        <v>0.00747236702591181</v>
      </c>
      <c r="ES115" s="387"/>
      <c r="ET115" s="0" t="s">
        <v>248</v>
      </c>
      <c r="FE115" s="387" t="n">
        <v>65623405</v>
      </c>
      <c r="FF115" s="387" t="n">
        <v>66449112</v>
      </c>
      <c r="FG115" s="387" t="n">
        <v>67284796</v>
      </c>
      <c r="FH115" s="387" t="n">
        <v>68122938</v>
      </c>
      <c r="FI115" s="387" t="n">
        <v>68951281</v>
      </c>
      <c r="FJ115" s="387" t="n">
        <v>69762347</v>
      </c>
      <c r="FK115" s="387" t="n">
        <v>70554760</v>
      </c>
      <c r="FL115" s="387" t="n">
        <v>71336475</v>
      </c>
      <c r="FM115" s="387" t="n">
        <v>72120604</v>
      </c>
      <c r="FN115" s="387" t="n">
        <v>72924837</v>
      </c>
      <c r="FO115" s="387" t="n">
        <v>73762519</v>
      </c>
      <c r="FP115" s="387" t="n">
        <v>74634956</v>
      </c>
      <c r="FQ115" s="387" t="n">
        <v>75539862</v>
      </c>
      <c r="FR115" s="387" t="n">
        <v>76481943</v>
      </c>
      <c r="FS115" s="387" t="n">
        <v>77465753</v>
      </c>
      <c r="FT115" s="387" t="n">
        <v>78492215</v>
      </c>
      <c r="FU115" s="387" t="n">
        <v>79564016</v>
      </c>
      <c r="FV115" s="387" t="n">
        <v>80673951</v>
      </c>
      <c r="FW115" s="387" t="n">
        <v>81800269</v>
      </c>
      <c r="FX115" s="387" t="n">
        <v>82913906</v>
      </c>
      <c r="FY115" s="387" t="n">
        <v>83993000</v>
      </c>
      <c r="FZ115" s="387" t="n">
        <v>85029000</v>
      </c>
      <c r="GA115" s="387" t="n">
        <v>86023000</v>
      </c>
      <c r="GB115" s="387" t="n">
        <v>86976000</v>
      </c>
      <c r="GC115" s="387" t="n">
        <v>87892000</v>
      </c>
      <c r="GD115" s="387" t="n">
        <v>88775000</v>
      </c>
      <c r="GE115" s="387" t="n">
        <v>89623000</v>
      </c>
      <c r="GF115" s="387" t="n">
        <v>90433000</v>
      </c>
      <c r="GG115" s="387" t="n">
        <v>91208000</v>
      </c>
      <c r="GH115" s="387" t="n">
        <v>91951000</v>
      </c>
      <c r="GI115" s="387" t="n">
        <v>92664000</v>
      </c>
      <c r="GJ115" s="387" t="n">
        <v>93348000</v>
      </c>
      <c r="GK115" s="387" t="n">
        <v>94005000</v>
      </c>
      <c r="GL115" s="387" t="n">
        <v>94638000</v>
      </c>
      <c r="GM115" s="387" t="n">
        <v>95250000</v>
      </c>
      <c r="GN115" s="387" t="n">
        <v>95844000</v>
      </c>
      <c r="GO115" s="387" t="n">
        <v>96422000</v>
      </c>
      <c r="GP115" s="387" t="n">
        <v>96985000</v>
      </c>
      <c r="GQ115" s="387" t="n">
        <v>97534000</v>
      </c>
      <c r="GR115" s="387" t="n">
        <v>98070000</v>
      </c>
      <c r="GS115" s="387" t="n">
        <v>98594000</v>
      </c>
      <c r="GT115" s="387" t="n">
        <v>99106000</v>
      </c>
      <c r="GU115" s="387" t="n">
        <v>99606000</v>
      </c>
      <c r="GV115" s="387" t="n">
        <v>100094000</v>
      </c>
      <c r="GW115" s="387" t="n">
        <v>100570000</v>
      </c>
      <c r="GX115" s="387" t="n">
        <v>101032000</v>
      </c>
      <c r="GY115" s="387" t="n">
        <v>101480000</v>
      </c>
      <c r="GZ115" s="387" t="n">
        <v>101913000</v>
      </c>
      <c r="HA115" s="387" t="n">
        <v>102329000</v>
      </c>
      <c r="HB115" s="387" t="n">
        <v>102725000</v>
      </c>
      <c r="HC115" s="387" t="n">
        <v>103098000</v>
      </c>
      <c r="HG115" s="387" t="n">
        <v>0.0135624827817082</v>
      </c>
      <c r="HH115" s="387" t="n">
        <v>0.0138538051396608</v>
      </c>
      <c r="HI115" s="387" t="n">
        <v>0.0138647966086864</v>
      </c>
      <c r="HJ115" s="387" t="n">
        <v>0.0135222598910332</v>
      </c>
      <c r="HK115" s="387" t="n">
        <v>0.0129306698217988</v>
      </c>
      <c r="HL115" s="387" t="n">
        <v>0.0122589124366641</v>
      </c>
      <c r="HM115" s="387" t="n">
        <v>0.0116223273798823</v>
      </c>
      <c r="HN115" s="387" t="n">
        <v>0.0110175162553787</v>
      </c>
      <c r="HO115" s="387" t="n">
        <v>0.0104765696451068</v>
      </c>
      <c r="HP115" s="387" t="n">
        <v>0.00999629124999046</v>
      </c>
      <c r="HQ115" s="387" t="n">
        <v>0.0095069045200944</v>
      </c>
      <c r="HR115" s="387" t="n">
        <v>0.00899726152420044</v>
      </c>
      <c r="HS115" s="387" t="n">
        <v>0.00853336788713932</v>
      </c>
      <c r="HT115" s="387" t="n">
        <v>0.00811321381479502</v>
      </c>
      <c r="HU115" s="387" t="n">
        <v>0.00772422133013606</v>
      </c>
      <c r="HV115" s="387" t="n">
        <v>0.00735439732670784</v>
      </c>
      <c r="HW115" s="387" t="n">
        <v>0.00701352721080184</v>
      </c>
      <c r="HX115" s="387" t="n">
        <v>0.00671111419796944</v>
      </c>
      <c r="HY115" s="387" t="n">
        <v>0.00644592707976699</v>
      </c>
      <c r="HZ115" s="387" t="n">
        <v>0.00621685571968555</v>
      </c>
      <c r="IA115" s="387" t="n">
        <v>0.00601252168416977</v>
      </c>
      <c r="IB115" s="387" t="n">
        <v>0.00582193583250046</v>
      </c>
      <c r="IC115" s="387" t="n">
        <v>0.00564470794051886</v>
      </c>
      <c r="ID115" s="387" t="n">
        <v>0.00548047432675958</v>
      </c>
      <c r="IE115" s="387" t="n">
        <v>0.0053288983181119</v>
      </c>
      <c r="IF115" s="387" t="n">
        <v>0.00517957657575607</v>
      </c>
      <c r="IG115" s="387" t="n">
        <v>0.00503241922706366</v>
      </c>
      <c r="IH115" s="387" t="n">
        <v>0.00488734059035778</v>
      </c>
      <c r="II115" s="387" t="n">
        <v>0.00474425777792931</v>
      </c>
      <c r="IJ115" s="387" t="n">
        <v>0.00458329590037465</v>
      </c>
      <c r="IK115" s="387" t="n">
        <v>0.00442443648353219</v>
      </c>
      <c r="IL115" s="387" t="n">
        <v>0.00425777351483703</v>
      </c>
      <c r="IM115" s="387" t="n">
        <v>0.00407360447570682</v>
      </c>
      <c r="IN115" s="387" t="n">
        <v>0.00386240193620324</v>
      </c>
      <c r="IO115" s="387" t="n">
        <v>0.00362447742372751</v>
      </c>
      <c r="IP115" s="0" t="s">
        <v>889</v>
      </c>
      <c r="IU115" s="0" t="s">
        <v>889</v>
      </c>
      <c r="IV115" s="387" t="n">
        <v>0.506166714025932</v>
      </c>
      <c r="IW115" s="387" t="n">
        <v>0.506190470007971</v>
      </c>
      <c r="IX115" s="387" t="n">
        <v>0.505975192369556</v>
      </c>
      <c r="IY115" s="387" t="n">
        <v>0.505608702393945</v>
      </c>
      <c r="IZ115" s="387" t="n">
        <v>0.505221603814936</v>
      </c>
      <c r="JA115" s="387" t="n">
        <v>0.504904334057644</v>
      </c>
      <c r="JB115" s="387" t="n">
        <v>0.504669737627598</v>
      </c>
      <c r="JC115" s="387" t="n">
        <v>0.504485105194675</v>
      </c>
      <c r="JD115" s="387" t="n">
        <v>0.504338924262641</v>
      </c>
      <c r="JE115" s="387" t="n">
        <v>0.504209022568727</v>
      </c>
      <c r="JF115" s="387" t="n">
        <v>0.504080297492609</v>
      </c>
      <c r="JG115" s="387" t="n">
        <v>0.503954027548114</v>
      </c>
      <c r="JH115" s="387" t="n">
        <v>0.503838188441536</v>
      </c>
      <c r="JI115" s="387" t="n">
        <v>0.503731623232835</v>
      </c>
      <c r="JJ115" s="387" t="n">
        <v>0.503633353916854</v>
      </c>
      <c r="JK115" s="387" t="n">
        <v>0.503542509171175</v>
      </c>
      <c r="JL115" s="387" t="n">
        <v>0.503458523143225</v>
      </c>
      <c r="JM115" s="387" t="n">
        <v>0.503380941348126</v>
      </c>
      <c r="JN115" s="387" t="n">
        <v>0.503309181345031</v>
      </c>
      <c r="JO115" s="387" t="n">
        <v>0.503242909213534</v>
      </c>
      <c r="JP115" s="387" t="n">
        <v>0.503181775546234</v>
      </c>
      <c r="JQ115" s="387" t="n">
        <v>0.503125385576471</v>
      </c>
      <c r="JR115" s="387" t="n">
        <v>0.503073695093592</v>
      </c>
      <c r="JS115" s="387" t="n">
        <v>0.50302715733347</v>
      </c>
      <c r="JT115" s="387" t="n">
        <v>0.502986208360392</v>
      </c>
      <c r="JU115" s="387" t="n">
        <v>0.502951306884899</v>
      </c>
      <c r="JV115" s="387" t="n">
        <v>0.50292240170421</v>
      </c>
      <c r="JW115" s="387" t="n">
        <v>0.502899334013868</v>
      </c>
      <c r="JX115" s="387" t="n">
        <v>0.502882102062471</v>
      </c>
      <c r="JY115" s="387" t="n">
        <v>0.502870732142568</v>
      </c>
      <c r="JZ115" s="387" t="n">
        <v>0.502865151167513</v>
      </c>
      <c r="KA115" s="387" t="n">
        <v>0.502865359512934</v>
      </c>
      <c r="KB115" s="387" t="n">
        <v>0.502871209061864</v>
      </c>
      <c r="KC115" s="387" t="n">
        <v>0.502882371344949</v>
      </c>
      <c r="KD115" s="387" t="n">
        <v>0.502898455958729</v>
      </c>
      <c r="KE115" s="387" t="n">
        <v>0.502919147390936</v>
      </c>
      <c r="KH115" s="0" t="s">
        <v>889</v>
      </c>
      <c r="KI115" s="387" t="n">
        <v>0.70311850309372</v>
      </c>
      <c r="KJ115" s="387" t="n">
        <v>0.70052582025528</v>
      </c>
      <c r="KK115" s="387" t="n">
        <v>0.697134494781494</v>
      </c>
      <c r="KL115" s="387" t="n">
        <v>0.69338870048523</v>
      </c>
      <c r="KM115" s="387" t="n">
        <v>0.689868211746216</v>
      </c>
      <c r="KN115" s="387" t="n">
        <v>0.686914384365082</v>
      </c>
      <c r="KO115" s="387" t="n">
        <v>0.683613836765289</v>
      </c>
      <c r="KP115" s="387" t="n">
        <v>0.681468904018402</v>
      </c>
      <c r="KQ115" s="387" t="n">
        <v>0.680130124092102</v>
      </c>
      <c r="KR115" s="387" t="n">
        <v>0.679060637950897</v>
      </c>
      <c r="KS115" s="387" t="n">
        <v>0.678028702735901</v>
      </c>
      <c r="KT115" s="387" t="n">
        <v>0.678330361843109</v>
      </c>
      <c r="KU115" s="387" t="n">
        <v>0.678270101547241</v>
      </c>
      <c r="KV115" s="387" t="n">
        <v>0.678164184093475</v>
      </c>
      <c r="KW115" s="387" t="n">
        <v>0.678437411785126</v>
      </c>
      <c r="KX115" s="387" t="n">
        <v>0.679206609725952</v>
      </c>
      <c r="KY115" s="387" t="n">
        <v>0.679907441139221</v>
      </c>
      <c r="KZ115" s="387" t="n">
        <v>0.680985033512116</v>
      </c>
      <c r="LA115" s="387" t="n">
        <v>0.682220697402954</v>
      </c>
      <c r="LB115" s="387" t="n">
        <v>0.683212578296661</v>
      </c>
      <c r="LC115" s="387" t="n">
        <v>0.683715224266052</v>
      </c>
      <c r="LD115" s="387" t="n">
        <v>0.683941423892975</v>
      </c>
      <c r="LE115" s="387" t="n">
        <v>0.683713972568512</v>
      </c>
      <c r="LF115" s="387" t="n">
        <v>0.682890057563782</v>
      </c>
      <c r="LG115" s="387" t="n">
        <v>0.681421458721161</v>
      </c>
      <c r="LH115" s="387" t="n">
        <v>0.679229974746704</v>
      </c>
      <c r="LI115" s="387" t="n">
        <v>0.676518082618713</v>
      </c>
      <c r="LJ115" s="387" t="n">
        <v>0.673212468624115</v>
      </c>
      <c r="LK115" s="387" t="n">
        <v>0.669190943241119</v>
      </c>
      <c r="LL115" s="387" t="n">
        <v>0.664273619651794</v>
      </c>
      <c r="LM115" s="387" t="n">
        <v>0.658415138721466</v>
      </c>
      <c r="LN115" s="387" t="n">
        <v>0.65202009677887</v>
      </c>
      <c r="LO115" s="387" t="n">
        <v>0.644922614097595</v>
      </c>
      <c r="LP115" s="387" t="n">
        <v>0.637307107448578</v>
      </c>
      <c r="LQ115" s="387" t="n">
        <v>0.62947678565979</v>
      </c>
      <c r="LR115" s="387" t="n">
        <v>0.621631860733032</v>
      </c>
      <c r="LT115" s="0" t="s">
        <v>889</v>
      </c>
      <c r="LU115" s="387" t="n">
        <v>0.67241370677948</v>
      </c>
      <c r="LV115" s="387" t="n">
        <v>0.668388068675995</v>
      </c>
      <c r="LW115" s="387" t="n">
        <v>0.663521349430084</v>
      </c>
      <c r="LX115" s="387" t="n">
        <v>0.658349871635437</v>
      </c>
      <c r="LY115" s="387" t="n">
        <v>0.653581559658051</v>
      </c>
      <c r="LZ115" s="387" t="n">
        <v>0.649625539779663</v>
      </c>
      <c r="MA115" s="387" t="n">
        <v>0.645720899105072</v>
      </c>
      <c r="MB115" s="387" t="n">
        <v>0.6431884765625</v>
      </c>
      <c r="MC115" s="387" t="n">
        <v>0.641498804092407</v>
      </c>
      <c r="MD115" s="387" t="n">
        <v>0.639842092990875</v>
      </c>
      <c r="ME115" s="387" t="n">
        <v>0.637848496437073</v>
      </c>
      <c r="MF115" s="387" t="n">
        <v>0.636923551559448</v>
      </c>
      <c r="MG115" s="387" t="n">
        <v>0.635243773460388</v>
      </c>
      <c r="MH115" s="387" t="n">
        <v>0.633376479148865</v>
      </c>
      <c r="MI115" s="387" t="n">
        <v>0.632075786590576</v>
      </c>
      <c r="MJ115" s="387" t="n">
        <v>0.631647646427155</v>
      </c>
      <c r="MK115" s="387" t="n">
        <v>0.631625771522522</v>
      </c>
      <c r="ML115" s="387" t="n">
        <v>0.632253587245941</v>
      </c>
      <c r="MM115" s="387" t="n">
        <v>0.63310718536377</v>
      </c>
      <c r="MN115" s="387" t="n">
        <v>0.633417308330536</v>
      </c>
      <c r="MO115" s="387" t="n">
        <v>0.632746934890747</v>
      </c>
      <c r="MP115" s="387" t="n">
        <v>0.631484508514404</v>
      </c>
      <c r="MQ115" s="387" t="n">
        <v>0.629396319389343</v>
      </c>
      <c r="MR115" s="387" t="n">
        <v>0.626325190067291</v>
      </c>
      <c r="MS115" s="387" t="n">
        <v>0.62224942445755</v>
      </c>
      <c r="MT115" s="387" t="n">
        <v>0.617126822471619</v>
      </c>
      <c r="MU115" s="387" t="n">
        <v>0.611325263977051</v>
      </c>
      <c r="MV115" s="387" t="n">
        <v>0.604612171649933</v>
      </c>
      <c r="MW115" s="387" t="n">
        <v>0.597188651561737</v>
      </c>
      <c r="MX115" s="387" t="n">
        <v>0.589300990104675</v>
      </c>
      <c r="MY115" s="387" t="n">
        <v>0.58120197057724</v>
      </c>
      <c r="MZ115" s="387" t="n">
        <v>0.573354363441467</v>
      </c>
      <c r="NA115" s="387" t="n">
        <v>0.565443098545075</v>
      </c>
      <c r="NB115" s="387" t="n">
        <v>0.557710886001587</v>
      </c>
      <c r="NC115" s="387" t="n">
        <v>0.55057680606842</v>
      </c>
      <c r="ND115" s="387" t="n">
        <v>0.544268548488617</v>
      </c>
      <c r="NG115" s="0" t="s">
        <v>889</v>
      </c>
      <c r="NH115" s="387" t="n">
        <v>0.631395518779755</v>
      </c>
      <c r="NI115" s="387" t="n">
        <v>0.631262481212616</v>
      </c>
      <c r="NJ115" s="387" t="n">
        <v>0.629605352878571</v>
      </c>
      <c r="NK115" s="387" t="n">
        <v>0.626932442188263</v>
      </c>
      <c r="NL115" s="387" t="n">
        <v>0.623941242694855</v>
      </c>
      <c r="NM115" s="387" t="n">
        <v>0.621075570583344</v>
      </c>
      <c r="NN115" s="387" t="n">
        <v>0.617565751075745</v>
      </c>
      <c r="NO115" s="387" t="n">
        <v>0.614765822887421</v>
      </c>
      <c r="NP115" s="387" t="n">
        <v>0.61246782541275</v>
      </c>
      <c r="NQ115" s="387" t="n">
        <v>0.610351324081421</v>
      </c>
      <c r="NR115" s="387" t="n">
        <v>0.608324408531189</v>
      </c>
      <c r="NS115" s="387" t="n">
        <v>0.607600748538971</v>
      </c>
      <c r="NT115" s="387" t="n">
        <v>0.6067253947258</v>
      </c>
      <c r="NU115" s="387" t="n">
        <v>0.605856955051422</v>
      </c>
      <c r="NV115" s="387" t="n">
        <v>0.605224549770355</v>
      </c>
      <c r="NW115" s="387" t="n">
        <v>0.604862749576569</v>
      </c>
      <c r="NX115" s="387" t="n">
        <v>0.604319334030151</v>
      </c>
      <c r="NY115" s="387" t="n">
        <v>0.603946626186371</v>
      </c>
      <c r="NZ115" s="387" t="n">
        <v>0.603837788105011</v>
      </c>
      <c r="OA115" s="387" t="n">
        <v>0.604041993618012</v>
      </c>
      <c r="OB115" s="387" t="n">
        <v>0.60459703207016</v>
      </c>
      <c r="OC115" s="387" t="n">
        <v>0.605650186538696</v>
      </c>
      <c r="OD115" s="387" t="n">
        <v>0.60704231262207</v>
      </c>
      <c r="OE115" s="387" t="n">
        <v>0.608362197875977</v>
      </c>
      <c r="OF115" s="387" t="n">
        <v>0.609146535396576</v>
      </c>
      <c r="OG115" s="387" t="n">
        <v>0.609022855758667</v>
      </c>
      <c r="OH115" s="387" t="n">
        <v>0.608247756958008</v>
      </c>
      <c r="OI115" s="387" t="n">
        <v>0.606720507144928</v>
      </c>
      <c r="OJ115" s="387" t="n">
        <v>0.604311943054199</v>
      </c>
      <c r="OK115" s="387" t="n">
        <v>0.600904822349548</v>
      </c>
      <c r="OL115" s="387" t="n">
        <v>0.596464514732361</v>
      </c>
      <c r="OM115" s="387" t="n">
        <v>0.591338217258453</v>
      </c>
      <c r="ON115" s="387" t="n">
        <v>0.585362017154694</v>
      </c>
      <c r="OO115" s="387" t="n">
        <v>0.578711807727814</v>
      </c>
      <c r="OP115" s="387" t="n">
        <v>0.571671962738037</v>
      </c>
      <c r="OQ115" s="387" t="n">
        <v>0.56445324420929</v>
      </c>
      <c r="OT115" s="387" t="n">
        <v>0.46048999786377</v>
      </c>
      <c r="OU115" s="387" t="n">
        <v>0.467290000915527</v>
      </c>
      <c r="OV115" s="387" t="n">
        <v>0.474749984741211</v>
      </c>
      <c r="OW115" s="387" t="n">
        <v>0.482830009460449</v>
      </c>
      <c r="OX115" s="387" t="n">
        <v>0.491459999084473</v>
      </c>
      <c r="OY115" s="387" t="n">
        <v>0.481100006103516</v>
      </c>
      <c r="OZ115" s="387" t="n">
        <v>0.471360015869141</v>
      </c>
      <c r="PA115" s="387" t="n">
        <v>0.449210014343262</v>
      </c>
      <c r="PB115" s="387" t="n">
        <v>0.454230003356934</v>
      </c>
      <c r="PC115" s="387" t="n">
        <v>0.448769989013672</v>
      </c>
      <c r="PD115" s="387" t="n">
        <v>0.445299987792969</v>
      </c>
      <c r="PE115" s="387" t="n">
        <v>0.442239990234375</v>
      </c>
      <c r="PF115" s="387" t="n">
        <v>0.439370002746582</v>
      </c>
      <c r="PG115" s="387" t="n">
        <v>0.436370010375977</v>
      </c>
      <c r="PH115" s="387" t="n">
        <v>0.44882999420166</v>
      </c>
      <c r="PI115" s="387" t="n">
        <v>0.465410003662109</v>
      </c>
      <c r="PJ115" s="387" t="n">
        <v>0.476370010375977</v>
      </c>
      <c r="PK115" s="387" t="n">
        <v>0.477849998474121</v>
      </c>
      <c r="PL115" s="387" t="n">
        <v>0.475909996032715</v>
      </c>
      <c r="PQ115" s="387" t="n">
        <v>-0.00406811991706491</v>
      </c>
      <c r="PZ115" s="387" t="n">
        <v>0.408</v>
      </c>
      <c r="QA115" s="387" t="n">
        <v>2017</v>
      </c>
      <c r="QB115" s="0" t="s">
        <v>248</v>
      </c>
      <c r="QD115" s="387" t="n">
        <v>0.003</v>
      </c>
      <c r="QE115" s="387" t="n">
        <v>2017</v>
      </c>
      <c r="QF115" s="0" t="s">
        <v>248</v>
      </c>
      <c r="QH115" s="387" t="n">
        <v>0.027</v>
      </c>
      <c r="QI115" s="387" t="n">
        <v>2017</v>
      </c>
      <c r="QJ115" s="0" t="s">
        <v>248</v>
      </c>
      <c r="QL115" s="387" t="n">
        <v>0.129</v>
      </c>
      <c r="QM115" s="387" t="n">
        <v>2017</v>
      </c>
      <c r="QN115" s="0" t="s">
        <v>248</v>
      </c>
      <c r="QP115" s="387"/>
      <c r="QQ115" s="387"/>
      <c r="QR115" s="0" t="s">
        <v>886</v>
      </c>
      <c r="QT115" s="0" t="s">
        <v>104</v>
      </c>
      <c r="QU115" s="387" t="n">
        <v>0.222102776169777</v>
      </c>
      <c r="QV115" s="387" t="n">
        <v>0.219485327601433</v>
      </c>
      <c r="QW115" s="387" t="n">
        <v>0.204616457223892</v>
      </c>
      <c r="QX115" s="387" t="n">
        <v>0.168407499790192</v>
      </c>
      <c r="QY115" s="387" t="n">
        <v>0.155377864837646</v>
      </c>
      <c r="RB115" s="387" t="n">
        <v>0.275429576635361</v>
      </c>
      <c r="RC115" s="387" t="n">
        <v>0.257741510868073</v>
      </c>
      <c r="RD115" s="387" t="n">
        <v>0.239688292145729</v>
      </c>
      <c r="RE115" s="387" t="n">
        <v>0.211633294820786</v>
      </c>
      <c r="RF115" s="387" t="n">
        <v>0.223139986395836</v>
      </c>
      <c r="RG115" s="0" t="s">
        <v>248</v>
      </c>
      <c r="RJ115" s="387" t="n">
        <v>0.0248777884989977</v>
      </c>
      <c r="RK115" s="387" t="n">
        <v>0.0157452095299959</v>
      </c>
      <c r="RL115" s="387" t="n">
        <v>0.0065058832988143</v>
      </c>
      <c r="RM115" s="387" t="n">
        <v>0.00337672932073474</v>
      </c>
      <c r="RN115" s="387" t="n">
        <v>-0.0702533423900604</v>
      </c>
      <c r="RO115" s="0" t="s">
        <v>104</v>
      </c>
      <c r="RR115" s="387" t="n">
        <v>0.0248777437955141</v>
      </c>
      <c r="RS115" s="387" t="n">
        <v>0.0157451499253511</v>
      </c>
      <c r="RT115" s="387" t="n">
        <v>0.00650579575449228</v>
      </c>
      <c r="RU115" s="387" t="n">
        <v>0.00337655423209071</v>
      </c>
      <c r="RV115" s="387" t="n">
        <v>-0.0702531188726425</v>
      </c>
      <c r="RW115" s="0" t="s">
        <v>248</v>
      </c>
      <c r="SA115" s="387" t="n">
        <v>0.0128098027780652</v>
      </c>
      <c r="SB115" s="387" t="n">
        <v>0.00417069392278791</v>
      </c>
      <c r="SC115" s="387" t="n">
        <v>-0.00517436489462853</v>
      </c>
      <c r="SD115" s="387" t="n">
        <v>-0.00756689673289657</v>
      </c>
      <c r="SE115" s="387" t="n">
        <v>-0.0800817906856537</v>
      </c>
      <c r="SF115" s="0" t="s">
        <v>104</v>
      </c>
      <c r="SJ115" s="387" t="n">
        <v>0.0125535633414984</v>
      </c>
      <c r="SK115" s="387" t="n">
        <v>0.00345164304599166</v>
      </c>
      <c r="SL115" s="387" t="n">
        <v>-0.00633155601099134</v>
      </c>
      <c r="SM115" s="387" t="n">
        <v>-0.0102168163284659</v>
      </c>
      <c r="SN115" s="387" t="n">
        <v>-0.0837753787636757</v>
      </c>
      <c r="SO115" s="0" t="s">
        <v>248</v>
      </c>
      <c r="SQ115" s="387"/>
      <c r="SR115" s="0" t="s">
        <v>886</v>
      </c>
      <c r="ST115" s="387" t="n">
        <v>4801.94287109375</v>
      </c>
      <c r="SU115" s="0" t="s">
        <v>104</v>
      </c>
      <c r="SW115" s="387" t="n">
        <v>5922.52758728661</v>
      </c>
      <c r="SX115" s="0" t="s">
        <v>248</v>
      </c>
      <c r="TA115" s="387" t="n">
        <v>0.261284023523331</v>
      </c>
      <c r="TB115" s="387" t="n">
        <v>0.269075989723206</v>
      </c>
      <c r="TC115" s="387" t="n">
        <v>0.247178077697754</v>
      </c>
      <c r="TD115" s="387" t="n">
        <v>0.197371438145638</v>
      </c>
      <c r="TE115" s="387" t="n">
        <v>0.163901895284653</v>
      </c>
      <c r="TF115" s="0" t="s">
        <v>104</v>
      </c>
      <c r="TJ115" s="387" t="n">
        <v>0.426940888166428</v>
      </c>
      <c r="TK115" s="387"/>
      <c r="TL115" s="387"/>
      <c r="TM115" s="387"/>
      <c r="TN115" s="387" t="n">
        <v>0.173416152596474</v>
      </c>
      <c r="TO115" s="0" t="s">
        <v>248</v>
      </c>
      <c r="TP115" s="386"/>
      <c r="TQ115" s="386"/>
    </row>
    <row r="116" customFormat="false" ht="15.75" hidden="false" customHeight="false" outlineLevel="0" collapsed="false">
      <c r="A116" s="0" t="s">
        <v>890</v>
      </c>
      <c r="B116" s="18" t="s">
        <v>1077</v>
      </c>
      <c r="C116" s="0" t="s">
        <v>1078</v>
      </c>
      <c r="D116" s="387" t="n">
        <v>0.0493849813938141</v>
      </c>
      <c r="E116" s="0" t="s">
        <v>102</v>
      </c>
      <c r="F116" s="387" t="n">
        <v>0.0511247888207436</v>
      </c>
      <c r="G116" s="0" t="s">
        <v>316</v>
      </c>
      <c r="H116" s="387" t="n">
        <v>0.04960136115551</v>
      </c>
      <c r="I116" s="0" t="s">
        <v>317</v>
      </c>
      <c r="J116" s="0" t="s">
        <v>102</v>
      </c>
      <c r="K116" s="387" t="n">
        <v>0.297546684741974</v>
      </c>
      <c r="L116" s="387"/>
      <c r="M116" s="0" t="s">
        <v>885</v>
      </c>
      <c r="N116" s="387"/>
      <c r="O116" s="0" t="s">
        <v>885</v>
      </c>
      <c r="P116" s="387"/>
      <c r="Q116" s="0" t="s">
        <v>885</v>
      </c>
      <c r="R116" s="387" t="n">
        <v>0.297546684741974</v>
      </c>
      <c r="S116" s="0" t="s">
        <v>102</v>
      </c>
      <c r="U116" s="0" t="s">
        <v>316</v>
      </c>
      <c r="V116" s="387" t="n">
        <v>0.296306312084198</v>
      </c>
      <c r="W116" s="387"/>
      <c r="X116" s="0" t="s">
        <v>885</v>
      </c>
      <c r="Y116" s="387"/>
      <c r="Z116" s="0" t="s">
        <v>885</v>
      </c>
      <c r="AA116" s="387"/>
      <c r="AB116" s="0" t="s">
        <v>885</v>
      </c>
      <c r="AC116" s="387" t="n">
        <v>0.296306312084198</v>
      </c>
      <c r="AD116" s="0" t="s">
        <v>316</v>
      </c>
      <c r="AF116" s="0" t="s">
        <v>317</v>
      </c>
      <c r="AG116" s="387" t="n">
        <v>0.296306312084198</v>
      </c>
      <c r="AH116" s="387"/>
      <c r="AI116" s="0" t="s">
        <v>885</v>
      </c>
      <c r="AJ116" s="387"/>
      <c r="AK116" s="0" t="s">
        <v>885</v>
      </c>
      <c r="AL116" s="387"/>
      <c r="AM116" s="0" t="s">
        <v>885</v>
      </c>
      <c r="AN116" s="387" t="n">
        <v>0.296306312084198</v>
      </c>
      <c r="AO116" s="0" t="s">
        <v>317</v>
      </c>
      <c r="AP116" s="0"/>
      <c r="AQ116" s="0" t="s">
        <v>102</v>
      </c>
      <c r="AR116" s="387" t="n">
        <v>1.59543931484222</v>
      </c>
      <c r="AS116" s="0" t="s">
        <v>318</v>
      </c>
      <c r="AT116" s="387" t="n">
        <v>1.70742952823639</v>
      </c>
      <c r="AU116" s="0" t="s">
        <v>317</v>
      </c>
      <c r="AV116" s="387" t="n">
        <v>1.5876030921936</v>
      </c>
      <c r="AW116" s="0"/>
      <c r="AX116" s="387" t="n">
        <v>1.80955219268799</v>
      </c>
      <c r="AY116" s="0" t="s">
        <v>104</v>
      </c>
      <c r="AZ116" s="0"/>
      <c r="BA116" s="0" t="s">
        <v>102</v>
      </c>
      <c r="BB116" s="387" t="n">
        <v>0.00820934306830168</v>
      </c>
      <c r="BC116" s="387" t="n">
        <v>0.00747359404340386</v>
      </c>
      <c r="BD116" s="387" t="n">
        <v>0.00821074657142162</v>
      </c>
      <c r="BE116" s="387" t="n">
        <v>0.0110087431967258</v>
      </c>
      <c r="BF116" s="387" t="n">
        <v>0.0110086901113391</v>
      </c>
      <c r="BH116" s="0" t="s">
        <v>318</v>
      </c>
      <c r="BI116" s="387" t="n">
        <v>0.0133479861542583</v>
      </c>
      <c r="BJ116" s="387" t="n">
        <v>0.0117192678153515</v>
      </c>
      <c r="BK116" s="387" t="n">
        <v>0.00936224590986967</v>
      </c>
      <c r="BL116" s="387" t="n">
        <v>0.00676391553133726</v>
      </c>
      <c r="BM116" s="387" t="n">
        <v>0.00572594115510583</v>
      </c>
      <c r="BO116" s="0" t="s">
        <v>317</v>
      </c>
      <c r="BP116" s="387" t="n">
        <v>0.0114091942086816</v>
      </c>
      <c r="BQ116" s="387" t="n">
        <v>0.00953861698508263</v>
      </c>
      <c r="BR116" s="387" t="n">
        <v>0.00728290760889649</v>
      </c>
      <c r="BS116" s="387" t="n">
        <v>0.00572593742981553</v>
      </c>
      <c r="BT116" s="387" t="n">
        <v>0.00572595046833158</v>
      </c>
      <c r="BV116" s="387" t="n">
        <v>3.9737651348114</v>
      </c>
      <c r="BW116" s="387" t="n">
        <v>4.86787366867065</v>
      </c>
      <c r="BX116" s="387" t="n">
        <v>5.68140363693237</v>
      </c>
      <c r="BY116" s="387" t="n">
        <v>6.27351188659668</v>
      </c>
      <c r="BZ116" s="387" t="n">
        <v>6.60835886001587</v>
      </c>
      <c r="CA116" s="0" t="s">
        <v>316</v>
      </c>
      <c r="CC116" s="387" t="n">
        <v>4.51918983459473</v>
      </c>
      <c r="CD116" s="387" t="n">
        <v>5.36180973052979</v>
      </c>
      <c r="CE116" s="387" t="n">
        <v>6.05735635757446</v>
      </c>
      <c r="CF116" s="387" t="n">
        <v>6.49497413635254</v>
      </c>
      <c r="CG116" s="387" t="n">
        <v>6.77843570709229</v>
      </c>
      <c r="CH116" s="0" t="s">
        <v>317</v>
      </c>
      <c r="CK116" s="387" t="n">
        <v>6.80000019073486</v>
      </c>
      <c r="CL116" s="0" t="s">
        <v>887</v>
      </c>
      <c r="CO116" s="0" t="s">
        <v>102</v>
      </c>
      <c r="CP116" s="387" t="n">
        <v>0.0202851854264736</v>
      </c>
      <c r="CQ116" s="387" t="n">
        <v>0.0720807239413261</v>
      </c>
      <c r="CR116" s="387" t="n">
        <v>-0.00441999547183514</v>
      </c>
      <c r="CS116" s="387" t="n">
        <v>0.0100413141772151</v>
      </c>
      <c r="CT116" s="387" t="n">
        <v>-0.00658851349726319</v>
      </c>
      <c r="CV116" s="0" t="s">
        <v>318</v>
      </c>
      <c r="CW116" s="387" t="n">
        <v>0.0413745976984501</v>
      </c>
      <c r="CX116" s="387" t="n">
        <v>-0.00488887075334787</v>
      </c>
      <c r="CY116" s="387" t="n">
        <v>-0.00310878246091306</v>
      </c>
      <c r="CZ116" s="387" t="n">
        <v>-0.00970208086073399</v>
      </c>
      <c r="DA116" s="387" t="n">
        <v>-0.109078019857407</v>
      </c>
      <c r="DC116" s="0" t="s">
        <v>317</v>
      </c>
      <c r="DD116" s="387" t="n">
        <v>-0.00162623543292284</v>
      </c>
      <c r="DE116" s="387" t="n">
        <v>-0.000492612831294537</v>
      </c>
      <c r="DF116" s="387" t="n">
        <v>0.033246885985136</v>
      </c>
      <c r="DG116" s="387" t="n">
        <v>0.0253600720316172</v>
      </c>
      <c r="DH116" s="387" t="n">
        <v>-0.00471696071326733</v>
      </c>
      <c r="DL116" s="387" t="n">
        <v>0.447109985351563</v>
      </c>
      <c r="DM116" s="0" t="s">
        <v>888</v>
      </c>
      <c r="DP116" s="387" t="n">
        <v>0.767119979858398</v>
      </c>
      <c r="DQ116" s="0" t="s">
        <v>888</v>
      </c>
      <c r="DT116" s="387" t="n">
        <v>0.121590003967285</v>
      </c>
      <c r="DU116" s="0" t="s">
        <v>888</v>
      </c>
      <c r="DW116" s="387" t="n">
        <v>0.0325436033308506</v>
      </c>
      <c r="DX116" s="387" t="n">
        <v>0.0325436033308506</v>
      </c>
      <c r="DY116" s="387" t="n">
        <v>0.0248178597539663</v>
      </c>
      <c r="DZ116" s="387" t="n">
        <v>-0.00125736894551665</v>
      </c>
      <c r="EA116" s="387" t="n">
        <v>0.0541651956737042</v>
      </c>
      <c r="EB116" s="0" t="s">
        <v>104</v>
      </c>
      <c r="ED116" s="387" t="n">
        <v>0.073876716196537</v>
      </c>
      <c r="EE116" s="387" t="n">
        <v>0.073876716196537</v>
      </c>
      <c r="EF116" s="387" t="n">
        <v>0.0753084272146225</v>
      </c>
      <c r="EG116" s="387" t="n">
        <v>0.0587158463895321</v>
      </c>
      <c r="EH116" s="387" t="n">
        <v>0.0673344805836678</v>
      </c>
      <c r="EI116" s="0" t="s">
        <v>248</v>
      </c>
      <c r="EK116" s="387"/>
      <c r="EL116" s="0" t="s">
        <v>886</v>
      </c>
      <c r="EO116" s="387" t="n">
        <v>-0.0057359104976058</v>
      </c>
      <c r="EP116" s="387" t="n">
        <v>-0.00666433619335294</v>
      </c>
      <c r="EQ116" s="387" t="n">
        <v>-0.015551220625639</v>
      </c>
      <c r="ER116" s="387" t="n">
        <v>-0.0278220884501934</v>
      </c>
      <c r="ES116" s="387" t="n">
        <v>-0.0131383091211319</v>
      </c>
      <c r="ET116" s="0" t="s">
        <v>248</v>
      </c>
      <c r="FE116" s="387" t="n">
        <v>23497585</v>
      </c>
      <c r="FF116" s="387" t="n">
        <v>24208180</v>
      </c>
      <c r="FG116" s="387" t="n">
        <v>24931919</v>
      </c>
      <c r="FH116" s="387" t="n">
        <v>25644499</v>
      </c>
      <c r="FI116" s="387" t="n">
        <v>26313838</v>
      </c>
      <c r="FJ116" s="387" t="n">
        <v>26922284</v>
      </c>
      <c r="FK116" s="387" t="n">
        <v>27448124</v>
      </c>
      <c r="FL116" s="387" t="n">
        <v>27911248</v>
      </c>
      <c r="FM116" s="387" t="n">
        <v>28385746</v>
      </c>
      <c r="FN116" s="387" t="n">
        <v>28973162</v>
      </c>
      <c r="FO116" s="387" t="n">
        <v>29741976</v>
      </c>
      <c r="FP116" s="387" t="n">
        <v>30725300</v>
      </c>
      <c r="FQ116" s="387" t="n">
        <v>31890011</v>
      </c>
      <c r="FR116" s="387" t="n">
        <v>33157050</v>
      </c>
      <c r="FS116" s="387" t="n">
        <v>34411951</v>
      </c>
      <c r="FT116" s="387" t="n">
        <v>35572261</v>
      </c>
      <c r="FU116" s="387" t="n">
        <v>36610632</v>
      </c>
      <c r="FV116" s="387" t="n">
        <v>37552781</v>
      </c>
      <c r="FW116" s="387" t="n">
        <v>38433600</v>
      </c>
      <c r="FX116" s="387" t="n">
        <v>39309783</v>
      </c>
      <c r="FY116" s="387" t="n">
        <v>40222000</v>
      </c>
      <c r="FZ116" s="387" t="n">
        <v>41179000</v>
      </c>
      <c r="GA116" s="387" t="n">
        <v>42165000</v>
      </c>
      <c r="GB116" s="387" t="n">
        <v>43171000</v>
      </c>
      <c r="GC116" s="387" t="n">
        <v>44182000</v>
      </c>
      <c r="GD116" s="387" t="n">
        <v>45187000</v>
      </c>
      <c r="GE116" s="387" t="n">
        <v>46186000</v>
      </c>
      <c r="GF116" s="387" t="n">
        <v>47183000</v>
      </c>
      <c r="GG116" s="387" t="n">
        <v>48181000</v>
      </c>
      <c r="GH116" s="387" t="n">
        <v>49184000</v>
      </c>
      <c r="GI116" s="387" t="n">
        <v>50194000</v>
      </c>
      <c r="GJ116" s="387" t="n">
        <v>51212000</v>
      </c>
      <c r="GK116" s="387" t="n">
        <v>52236000</v>
      </c>
      <c r="GL116" s="387" t="n">
        <v>53267000</v>
      </c>
      <c r="GM116" s="387" t="n">
        <v>54303000</v>
      </c>
      <c r="GN116" s="387" t="n">
        <v>55343000</v>
      </c>
      <c r="GO116" s="387" t="n">
        <v>56386000</v>
      </c>
      <c r="GP116" s="387" t="n">
        <v>57433000</v>
      </c>
      <c r="GQ116" s="387" t="n">
        <v>58483000</v>
      </c>
      <c r="GR116" s="387" t="n">
        <v>59533000</v>
      </c>
      <c r="GS116" s="387" t="n">
        <v>60584000</v>
      </c>
      <c r="GT116" s="387" t="n">
        <v>61633000</v>
      </c>
      <c r="GU116" s="387" t="n">
        <v>62681000</v>
      </c>
      <c r="GV116" s="387" t="n">
        <v>63726000</v>
      </c>
      <c r="GW116" s="387" t="n">
        <v>64769000</v>
      </c>
      <c r="GX116" s="387" t="n">
        <v>65809000</v>
      </c>
      <c r="GY116" s="387" t="n">
        <v>66845000</v>
      </c>
      <c r="GZ116" s="387" t="n">
        <v>67876000</v>
      </c>
      <c r="HA116" s="387" t="n">
        <v>68903000</v>
      </c>
      <c r="HB116" s="387" t="n">
        <v>69924000</v>
      </c>
      <c r="HC116" s="387" t="n">
        <v>70940000</v>
      </c>
      <c r="HG116" s="387" t="n">
        <v>0.0287725403904915</v>
      </c>
      <c r="HH116" s="387" t="n">
        <v>0.0254087466746569</v>
      </c>
      <c r="HI116" s="387" t="n">
        <v>0.0231846403330565</v>
      </c>
      <c r="HJ116" s="387" t="n">
        <v>0.0225413423031569</v>
      </c>
      <c r="HK116" s="387" t="n">
        <v>0.0229406896978617</v>
      </c>
      <c r="HL116" s="387" t="n">
        <v>0.0235143080353737</v>
      </c>
      <c r="HM116" s="387" t="n">
        <v>0.0236620754003525</v>
      </c>
      <c r="HN116" s="387" t="n">
        <v>0.023578479886055</v>
      </c>
      <c r="HO116" s="387" t="n">
        <v>0.0231484919786453</v>
      </c>
      <c r="HP116" s="387" t="n">
        <v>0.0224919691681862</v>
      </c>
      <c r="HQ116" s="387" t="n">
        <v>0.021867286413908</v>
      </c>
      <c r="HR116" s="387" t="n">
        <v>0.0213569365441799</v>
      </c>
      <c r="HS116" s="387" t="n">
        <v>0.0209310948848724</v>
      </c>
      <c r="HT116" s="387" t="n">
        <v>0.0206036157906055</v>
      </c>
      <c r="HU116" s="387" t="n">
        <v>0.0203271303325892</v>
      </c>
      <c r="HV116" s="387" t="n">
        <v>0.02007838152349</v>
      </c>
      <c r="HW116" s="387" t="n">
        <v>0.0197980329394341</v>
      </c>
      <c r="HX116" s="387" t="n">
        <v>0.0195450894534588</v>
      </c>
      <c r="HY116" s="387" t="n">
        <v>0.0192624721676111</v>
      </c>
      <c r="HZ116" s="387" t="n">
        <v>0.0189707092940807</v>
      </c>
      <c r="IA116" s="387" t="n">
        <v>0.018670717254281</v>
      </c>
      <c r="IB116" s="387" t="n">
        <v>0.0183981508016586</v>
      </c>
      <c r="IC116" s="387" t="n">
        <v>0.0181170627474785</v>
      </c>
      <c r="ID116" s="387" t="n">
        <v>0.0177946668118238</v>
      </c>
      <c r="IE116" s="387" t="n">
        <v>0.0175000503659248</v>
      </c>
      <c r="IF116" s="387" t="n">
        <v>0.0171666089445353</v>
      </c>
      <c r="IG116" s="387" t="n">
        <v>0.016860930249095</v>
      </c>
      <c r="IH116" s="387" t="n">
        <v>0.0165342707186937</v>
      </c>
      <c r="II116" s="387" t="n">
        <v>0.0162344519048929</v>
      </c>
      <c r="IJ116" s="387" t="n">
        <v>0.0159295126795769</v>
      </c>
      <c r="IK116" s="387" t="n">
        <v>0.0156198991462588</v>
      </c>
      <c r="IL116" s="387" t="n">
        <v>0.0153060043230653</v>
      </c>
      <c r="IM116" s="387" t="n">
        <v>0.015017207711935</v>
      </c>
      <c r="IN116" s="387" t="n">
        <v>0.0147092193365097</v>
      </c>
      <c r="IO116" s="387" t="n">
        <v>0.0144255114719272</v>
      </c>
      <c r="IP116" s="0" t="s">
        <v>889</v>
      </c>
      <c r="IU116" s="0" t="s">
        <v>889</v>
      </c>
      <c r="IV116" s="387" t="n">
        <v>0.505555071564313</v>
      </c>
      <c r="IW116" s="387" t="n">
        <v>0.505671822327459</v>
      </c>
      <c r="IX116" s="387" t="n">
        <v>0.505792951889672</v>
      </c>
      <c r="IY116" s="387" t="n">
        <v>0.505913184722411</v>
      </c>
      <c r="IZ116" s="387" t="n">
        <v>0.506026984779796</v>
      </c>
      <c r="JA116" s="387" t="n">
        <v>0.506129069093487</v>
      </c>
      <c r="JB116" s="387" t="n">
        <v>0.506217424359116</v>
      </c>
      <c r="JC116" s="387" t="n">
        <v>0.506292748318076</v>
      </c>
      <c r="JD116" s="387" t="n">
        <v>0.506357930571974</v>
      </c>
      <c r="JE116" s="387" t="n">
        <v>0.506417354262567</v>
      </c>
      <c r="JF116" s="387" t="n">
        <v>0.506473584486315</v>
      </c>
      <c r="JG116" s="387" t="n">
        <v>0.50652766682232</v>
      </c>
      <c r="JH116" s="387" t="n">
        <v>0.506577546468572</v>
      </c>
      <c r="JI116" s="387" t="n">
        <v>0.506619989792634</v>
      </c>
      <c r="JJ116" s="387" t="n">
        <v>0.506650223224084</v>
      </c>
      <c r="JK116" s="387" t="n">
        <v>0.50666560916474</v>
      </c>
      <c r="JL116" s="387" t="n">
        <v>0.506665354730161</v>
      </c>
      <c r="JM116" s="387" t="n">
        <v>0.506651973479133</v>
      </c>
      <c r="JN116" s="387" t="n">
        <v>0.506629506758254</v>
      </c>
      <c r="JO116" s="387" t="n">
        <v>0.506603651331836</v>
      </c>
      <c r="JP116" s="387" t="n">
        <v>0.506578160998775</v>
      </c>
      <c r="JQ116" s="387" t="n">
        <v>0.506554083288921</v>
      </c>
      <c r="JR116" s="387" t="n">
        <v>0.5065302143401</v>
      </c>
      <c r="JS116" s="387" t="n">
        <v>0.506504794263525</v>
      </c>
      <c r="JT116" s="387" t="n">
        <v>0.506475707933875</v>
      </c>
      <c r="JU116" s="387" t="n">
        <v>0.506440979842818</v>
      </c>
      <c r="JV116" s="387" t="n">
        <v>0.506400893080557</v>
      </c>
      <c r="JW116" s="387" t="n">
        <v>0.506356108676152</v>
      </c>
      <c r="JX116" s="387" t="n">
        <v>0.5063068563778</v>
      </c>
      <c r="JY116" s="387" t="n">
        <v>0.50625346277014</v>
      </c>
      <c r="JZ116" s="387" t="n">
        <v>0.506196299453523</v>
      </c>
      <c r="KA116" s="387" t="n">
        <v>0.506135649133209</v>
      </c>
      <c r="KB116" s="387" t="n">
        <v>0.506071546169548</v>
      </c>
      <c r="KC116" s="387" t="n">
        <v>0.506004169157966</v>
      </c>
      <c r="KD116" s="387" t="n">
        <v>0.505933764359184</v>
      </c>
      <c r="KE116" s="387" t="n">
        <v>0.505860681311682</v>
      </c>
      <c r="KH116" s="0" t="s">
        <v>889</v>
      </c>
      <c r="KI116" s="387" t="n">
        <v>0.575857400894165</v>
      </c>
      <c r="KJ116" s="387" t="n">
        <v>0.577478289604187</v>
      </c>
      <c r="KK116" s="387" t="n">
        <v>0.579941928386688</v>
      </c>
      <c r="KL116" s="387" t="n">
        <v>0.582898378372192</v>
      </c>
      <c r="KM116" s="387" t="n">
        <v>0.585805416107178</v>
      </c>
      <c r="KN116" s="387" t="n">
        <v>0.588434219360352</v>
      </c>
      <c r="KO116" s="387" t="n">
        <v>0.592219352722168</v>
      </c>
      <c r="KP116" s="387" t="n">
        <v>0.595090687274933</v>
      </c>
      <c r="KQ116" s="387" t="n">
        <v>0.597646594047546</v>
      </c>
      <c r="KR116" s="387" t="n">
        <v>0.600651860237122</v>
      </c>
      <c r="KS116" s="387" t="n">
        <v>0.604377388954163</v>
      </c>
      <c r="KT116" s="387" t="n">
        <v>0.607261955738068</v>
      </c>
      <c r="KU116" s="387" t="n">
        <v>0.610982775688171</v>
      </c>
      <c r="KV116" s="387" t="n">
        <v>0.615055739879608</v>
      </c>
      <c r="KW116" s="387" t="n">
        <v>0.61865645647049</v>
      </c>
      <c r="KX116" s="387" t="n">
        <v>0.621468722820282</v>
      </c>
      <c r="KY116" s="387" t="n">
        <v>0.623525738716126</v>
      </c>
      <c r="KZ116" s="387" t="n">
        <v>0.625009596347809</v>
      </c>
      <c r="LA116" s="387" t="n">
        <v>0.626053631305695</v>
      </c>
      <c r="LB116" s="387" t="n">
        <v>0.627037167549133</v>
      </c>
      <c r="LC116" s="387" t="n">
        <v>0.62815535068512</v>
      </c>
      <c r="LD116" s="387" t="n">
        <v>0.62912780046463</v>
      </c>
      <c r="LE116" s="387" t="n">
        <v>0.630195200443268</v>
      </c>
      <c r="LF116" s="387" t="n">
        <v>0.631294548511505</v>
      </c>
      <c r="LG116" s="387" t="n">
        <v>0.632388770580292</v>
      </c>
      <c r="LH116" s="387" t="n">
        <v>0.633451104164124</v>
      </c>
      <c r="LI116" s="387" t="n">
        <v>0.634303033351898</v>
      </c>
      <c r="LJ116" s="387" t="n">
        <v>0.635184526443481</v>
      </c>
      <c r="LK116" s="387" t="n">
        <v>0.636114001274109</v>
      </c>
      <c r="LL116" s="387" t="n">
        <v>0.637064039707184</v>
      </c>
      <c r="LM116" s="387" t="n">
        <v>0.638043403625488</v>
      </c>
      <c r="LN116" s="387" t="n">
        <v>0.638910889625549</v>
      </c>
      <c r="LO116" s="387" t="n">
        <v>0.639843225479126</v>
      </c>
      <c r="LP116" s="387" t="n">
        <v>0.640784859657288</v>
      </c>
      <c r="LQ116" s="387" t="n">
        <v>0.641710996627808</v>
      </c>
      <c r="LR116" s="387" t="n">
        <v>0.642557084560394</v>
      </c>
      <c r="LT116" s="0" t="s">
        <v>889</v>
      </c>
      <c r="LU116" s="387" t="n">
        <v>0.55623197555542</v>
      </c>
      <c r="LV116" s="387" t="n">
        <v>0.55816376209259</v>
      </c>
      <c r="LW116" s="387" t="n">
        <v>0.561387240886688</v>
      </c>
      <c r="LX116" s="387" t="n">
        <v>0.565264761447907</v>
      </c>
      <c r="LY116" s="387" t="n">
        <v>0.568873465061188</v>
      </c>
      <c r="LZ116" s="387" t="n">
        <v>0.571801483631134</v>
      </c>
      <c r="MA116" s="387" t="n">
        <v>0.575584650039673</v>
      </c>
      <c r="MB116" s="387" t="n">
        <v>0.578204691410065</v>
      </c>
      <c r="MC116" s="387" t="n">
        <v>0.58025062084198</v>
      </c>
      <c r="MD116" s="387" t="n">
        <v>0.58252227306366</v>
      </c>
      <c r="ME116" s="387" t="n">
        <v>0.585278928279877</v>
      </c>
      <c r="MF116" s="387" t="n">
        <v>0.58708268404007</v>
      </c>
      <c r="MG116" s="387" t="n">
        <v>0.589513182640076</v>
      </c>
      <c r="MH116" s="387" t="n">
        <v>0.592204391956329</v>
      </c>
      <c r="MI116" s="387" t="n">
        <v>0.594542920589447</v>
      </c>
      <c r="MJ116" s="387" t="n">
        <v>0.596286416053772</v>
      </c>
      <c r="MK116" s="387" t="n">
        <v>0.597574770450592</v>
      </c>
      <c r="ML116" s="387" t="n">
        <v>0.59843784570694</v>
      </c>
      <c r="MM116" s="387" t="n">
        <v>0.598982512950897</v>
      </c>
      <c r="MN116" s="387" t="n">
        <v>0.599432826042175</v>
      </c>
      <c r="MO116" s="387" t="n">
        <v>0.600003600120544</v>
      </c>
      <c r="MP116" s="387" t="n">
        <v>0.600521385669708</v>
      </c>
      <c r="MQ116" s="387" t="n">
        <v>0.601082980632782</v>
      </c>
      <c r="MR116" s="387" t="n">
        <v>0.601662039756775</v>
      </c>
      <c r="MS116" s="387" t="n">
        <v>0.602271020412445</v>
      </c>
      <c r="MT116" s="387" t="n">
        <v>0.602881968021393</v>
      </c>
      <c r="MU116" s="387" t="n">
        <v>0.603459179401398</v>
      </c>
      <c r="MV116" s="387" t="n">
        <v>0.604074597358704</v>
      </c>
      <c r="MW116" s="387" t="n">
        <v>0.604713916778565</v>
      </c>
      <c r="MX116" s="387" t="n">
        <v>0.605305016040802</v>
      </c>
      <c r="MY116" s="387" t="n">
        <v>0.605768203735352</v>
      </c>
      <c r="MZ116" s="387" t="n">
        <v>0.606163501739502</v>
      </c>
      <c r="NA116" s="387" t="n">
        <v>0.606503009796143</v>
      </c>
      <c r="NB116" s="387" t="n">
        <v>0.606780529022217</v>
      </c>
      <c r="NC116" s="387" t="n">
        <v>0.607016205787659</v>
      </c>
      <c r="ND116" s="387" t="n">
        <v>0.607203245162964</v>
      </c>
      <c r="NG116" s="0" t="s">
        <v>889</v>
      </c>
      <c r="NH116" s="387" t="n">
        <v>0.468526065349579</v>
      </c>
      <c r="NI116" s="387" t="n">
        <v>0.471064150333405</v>
      </c>
      <c r="NJ116" s="387" t="n">
        <v>0.474342703819275</v>
      </c>
      <c r="NK116" s="387" t="n">
        <v>0.47806254029274</v>
      </c>
      <c r="NL116" s="387" t="n">
        <v>0.481759577989578</v>
      </c>
      <c r="NM116" s="387" t="n">
        <v>0.485207110643387</v>
      </c>
      <c r="NN116" s="387" t="n">
        <v>0.489594221115112</v>
      </c>
      <c r="NO116" s="387" t="n">
        <v>0.493276417255402</v>
      </c>
      <c r="NP116" s="387" t="n">
        <v>0.496652841567993</v>
      </c>
      <c r="NQ116" s="387" t="n">
        <v>0.500135779380798</v>
      </c>
      <c r="NR116" s="387" t="n">
        <v>0.503817498683929</v>
      </c>
      <c r="NS116" s="387" t="n">
        <v>0.506322264671326</v>
      </c>
      <c r="NT116" s="387" t="n">
        <v>0.509124040603638</v>
      </c>
      <c r="NU116" s="387" t="n">
        <v>0.512152075767517</v>
      </c>
      <c r="NV116" s="387" t="n">
        <v>0.515167534351349</v>
      </c>
      <c r="NW116" s="387" t="n">
        <v>0.518169522285461</v>
      </c>
      <c r="NX116" s="387" t="n">
        <v>0.521069288253784</v>
      </c>
      <c r="NY116" s="387" t="n">
        <v>0.524083018302918</v>
      </c>
      <c r="NZ116" s="387" t="n">
        <v>0.526986718177795</v>
      </c>
      <c r="OA116" s="387" t="n">
        <v>0.529676079750061</v>
      </c>
      <c r="OB116" s="387" t="n">
        <v>0.532045602798462</v>
      </c>
      <c r="OC116" s="387" t="n">
        <v>0.533926844596863</v>
      </c>
      <c r="OD116" s="387" t="n">
        <v>0.535510957241058</v>
      </c>
      <c r="OE116" s="387" t="n">
        <v>0.536925256252289</v>
      </c>
      <c r="OF116" s="387" t="n">
        <v>0.538289666175842</v>
      </c>
      <c r="OG116" s="387" t="n">
        <v>0.539746463298798</v>
      </c>
      <c r="OH116" s="387" t="n">
        <v>0.541025102138519</v>
      </c>
      <c r="OI116" s="387" t="n">
        <v>0.542365312576294</v>
      </c>
      <c r="OJ116" s="387" t="n">
        <v>0.543812572956085</v>
      </c>
      <c r="OK116" s="387" t="n">
        <v>0.545291721820831</v>
      </c>
      <c r="OL116" s="387" t="n">
        <v>0.546794533729553</v>
      </c>
      <c r="OM116" s="387" t="n">
        <v>0.548148691654205</v>
      </c>
      <c r="ON116" s="387" t="n">
        <v>0.549590408802033</v>
      </c>
      <c r="OO116" s="387" t="n">
        <v>0.551050007343292</v>
      </c>
      <c r="OP116" s="387" t="n">
        <v>0.552485585212708</v>
      </c>
      <c r="OQ116" s="387" t="n">
        <v>0.553834199905396</v>
      </c>
      <c r="OT116" s="387" t="n">
        <v>0.439980010986328</v>
      </c>
      <c r="OU116" s="387" t="n">
        <v>0.440509986877441</v>
      </c>
      <c r="OV116" s="387" t="n">
        <v>0.440940017700195</v>
      </c>
      <c r="OW116" s="387" t="n">
        <v>0.441269989013672</v>
      </c>
      <c r="OX116" s="387" t="n">
        <v>0.441549987792969</v>
      </c>
      <c r="OY116" s="387" t="n">
        <v>0.441669998168945</v>
      </c>
      <c r="OZ116" s="387" t="n">
        <v>0.441689987182617</v>
      </c>
      <c r="PA116" s="387" t="n">
        <v>0.441549987792969</v>
      </c>
      <c r="PB116" s="387" t="n">
        <v>0.441129989624023</v>
      </c>
      <c r="PC116" s="387" t="n">
        <v>0.440429992675781</v>
      </c>
      <c r="PD116" s="387" t="n">
        <v>0.440250015258789</v>
      </c>
      <c r="PE116" s="387" t="n">
        <v>0.440139999389648</v>
      </c>
      <c r="PF116" s="387" t="n">
        <v>0.448320007324219</v>
      </c>
      <c r="PG116" s="387" t="n">
        <v>0.456910018920898</v>
      </c>
      <c r="PH116" s="387" t="n">
        <v>0.457169990539551</v>
      </c>
      <c r="PI116" s="387" t="n">
        <v>0.457229995727539</v>
      </c>
      <c r="PJ116" s="387" t="n">
        <v>0.442540016174316</v>
      </c>
      <c r="PK116" s="387" t="n">
        <v>0.445110015869141</v>
      </c>
      <c r="PL116" s="387" t="n">
        <v>0.447109985351563</v>
      </c>
      <c r="PQ116" s="387" t="n">
        <v>0.00448313821107149</v>
      </c>
      <c r="PZ116" s="387" t="n">
        <v>0.295</v>
      </c>
      <c r="QA116" s="387" t="n">
        <v>2012</v>
      </c>
      <c r="QB116" s="0" t="s">
        <v>248</v>
      </c>
      <c r="QD116" s="387" t="n">
        <v>0.017</v>
      </c>
      <c r="QE116" s="387" t="n">
        <v>2012</v>
      </c>
      <c r="QF116" s="0" t="s">
        <v>248</v>
      </c>
      <c r="QH116" s="387" t="n">
        <v>0.148</v>
      </c>
      <c r="QI116" s="387" t="n">
        <v>2012</v>
      </c>
      <c r="QJ116" s="0" t="s">
        <v>248</v>
      </c>
      <c r="QL116" s="387" t="n">
        <v>0.524</v>
      </c>
      <c r="QM116" s="387" t="n">
        <v>2012</v>
      </c>
      <c r="QN116" s="0" t="s">
        <v>248</v>
      </c>
      <c r="QP116" s="387" t="n">
        <v>0.189</v>
      </c>
      <c r="QQ116" s="387" t="n">
        <v>2012</v>
      </c>
      <c r="QR116" s="0" t="s">
        <v>248</v>
      </c>
      <c r="QT116" s="0" t="s">
        <v>104</v>
      </c>
      <c r="QU116" s="387" t="n">
        <v>0.15418016910553</v>
      </c>
      <c r="QV116" s="387" t="n">
        <v>0.185290172696114</v>
      </c>
      <c r="QW116" s="387" t="n">
        <v>0.214527994394302</v>
      </c>
      <c r="QX116" s="387" t="n">
        <v>0.221426829695702</v>
      </c>
      <c r="QY116" s="387" t="n">
        <v>0.158143997192383</v>
      </c>
      <c r="RB116" s="387" t="n">
        <v>0.141791045665741</v>
      </c>
      <c r="RC116" s="387" t="n">
        <v>0.168771326541901</v>
      </c>
      <c r="RD116" s="387" t="n">
        <v>0.18974557518959</v>
      </c>
      <c r="RE116" s="387" t="n">
        <v>0.17176516354084</v>
      </c>
      <c r="RF116" s="387" t="n">
        <v>0.106081672012806</v>
      </c>
      <c r="RG116" s="0" t="s">
        <v>248</v>
      </c>
      <c r="RJ116" s="387" t="n">
        <v>0.0392813831567764</v>
      </c>
      <c r="RK116" s="387" t="n">
        <v>0.0526363141834736</v>
      </c>
      <c r="RL116" s="387" t="n">
        <v>0.0523744560778141</v>
      </c>
      <c r="RM116" s="387" t="n">
        <v>0.0356471352279186</v>
      </c>
      <c r="RN116" s="387" t="n">
        <v>0.043068204075098</v>
      </c>
      <c r="RO116" s="0" t="s">
        <v>104</v>
      </c>
      <c r="RR116" s="387" t="n">
        <v>0.0392813831567764</v>
      </c>
      <c r="RS116" s="387" t="n">
        <v>0.0526363141834736</v>
      </c>
      <c r="RT116" s="387" t="n">
        <v>0.0523744560778141</v>
      </c>
      <c r="RU116" s="387" t="n">
        <v>0.0356471352279186</v>
      </c>
      <c r="RV116" s="387" t="n">
        <v>0.043068204075098</v>
      </c>
      <c r="RW116" s="0" t="s">
        <v>248</v>
      </c>
      <c r="SA116" s="387" t="n">
        <v>0.0112725161015987</v>
      </c>
      <c r="SB116" s="387" t="n">
        <v>0.0245997589081526</v>
      </c>
      <c r="SC116" s="387" t="n">
        <v>0.0233063995838165</v>
      </c>
      <c r="SD116" s="387" t="n">
        <v>0.010078189894557</v>
      </c>
      <c r="SE116" s="387" t="n">
        <v>0.0348005779087544</v>
      </c>
      <c r="SF116" s="0" t="s">
        <v>104</v>
      </c>
      <c r="SJ116" s="387" t="n">
        <v>0.0120502654463053</v>
      </c>
      <c r="SK116" s="387" t="n">
        <v>0.0258777514100075</v>
      </c>
      <c r="SL116" s="387" t="n">
        <v>0.0218641106039286</v>
      </c>
      <c r="SM116" s="387" t="n">
        <v>0.00903323199599981</v>
      </c>
      <c r="SN116" s="387" t="n">
        <v>0.0205268617719412</v>
      </c>
      <c r="SO116" s="0" t="s">
        <v>248</v>
      </c>
      <c r="SQ116" s="387" t="n">
        <v>5740</v>
      </c>
      <c r="SR116" s="0" t="s">
        <v>248</v>
      </c>
      <c r="ST116" s="387" t="n">
        <v>5166.17041015625</v>
      </c>
      <c r="SU116" s="0" t="s">
        <v>104</v>
      </c>
      <c r="SW116" s="387" t="n">
        <v>5589.02158223942</v>
      </c>
      <c r="SX116" s="0" t="s">
        <v>248</v>
      </c>
      <c r="TA116" s="387" t="n">
        <v>0.217833772301674</v>
      </c>
      <c r="TB116" s="387" t="n">
        <v>0.217833772301674</v>
      </c>
      <c r="TC116" s="387" t="n">
        <v>0.239345863461494</v>
      </c>
      <c r="TD116" s="387" t="n">
        <v>0.220169454813004</v>
      </c>
      <c r="TE116" s="387" t="n">
        <v>0.212309196591377</v>
      </c>
      <c r="TF116" s="0" t="s">
        <v>104</v>
      </c>
      <c r="TJ116" s="387" t="n">
        <v>0.242648050189018</v>
      </c>
      <c r="TK116" s="387" t="n">
        <v>0.242648050189018</v>
      </c>
      <c r="TL116" s="387" t="n">
        <v>0.265053987503052</v>
      </c>
      <c r="TM116" s="387" t="n">
        <v>0.230481013655663</v>
      </c>
      <c r="TN116" s="387" t="n">
        <v>0.173416152596474</v>
      </c>
      <c r="TO116" s="0" t="s">
        <v>248</v>
      </c>
      <c r="TP116" s="386"/>
      <c r="TQ116" s="386"/>
    </row>
    <row r="117" customFormat="false" ht="15.75" hidden="false" customHeight="false" outlineLevel="0" collapsed="false">
      <c r="A117" s="0" t="s">
        <v>900</v>
      </c>
      <c r="B117" s="18" t="s">
        <v>1079</v>
      </c>
      <c r="C117" s="0" t="s">
        <v>1080</v>
      </c>
      <c r="D117" s="387" t="n">
        <v>0.0417523384094238</v>
      </c>
      <c r="E117" s="0" t="s">
        <v>102</v>
      </c>
      <c r="F117" s="387" t="n">
        <v>0.0510273873806</v>
      </c>
      <c r="G117" s="0" t="s">
        <v>316</v>
      </c>
      <c r="H117" s="387" t="n">
        <v>0.067596971988678</v>
      </c>
      <c r="I117" s="0" t="s">
        <v>317</v>
      </c>
      <c r="J117" s="0" t="s">
        <v>102</v>
      </c>
      <c r="K117" s="387" t="n">
        <v>0.529498338699341</v>
      </c>
      <c r="L117" s="387" t="n">
        <v>0.566191971302033</v>
      </c>
      <c r="M117" s="0" t="s">
        <v>102</v>
      </c>
      <c r="N117" s="387" t="n">
        <v>0.529498338699341</v>
      </c>
      <c r="O117" s="0" t="s">
        <v>102</v>
      </c>
      <c r="P117" s="387" t="n">
        <v>0.614270746707916</v>
      </c>
      <c r="Q117" s="0" t="s">
        <v>102</v>
      </c>
      <c r="R117" s="387" t="n">
        <v>0.517094671726227</v>
      </c>
      <c r="S117" s="0" t="s">
        <v>102</v>
      </c>
      <c r="U117" s="0" t="s">
        <v>316</v>
      </c>
      <c r="V117" s="387" t="n">
        <v>0.485076516866684</v>
      </c>
      <c r="W117" s="387" t="n">
        <v>0.517272591590881</v>
      </c>
      <c r="X117" s="0" t="s">
        <v>316</v>
      </c>
      <c r="Y117" s="387" t="n">
        <v>0.485076516866684</v>
      </c>
      <c r="Z117" s="0" t="s">
        <v>316</v>
      </c>
      <c r="AA117" s="387" t="n">
        <v>0.549849331378937</v>
      </c>
      <c r="AB117" s="0" t="s">
        <v>316</v>
      </c>
      <c r="AC117" s="387" t="n">
        <v>0.469056010246277</v>
      </c>
      <c r="AD117" s="0" t="s">
        <v>316</v>
      </c>
      <c r="AF117" s="0" t="s">
        <v>317</v>
      </c>
      <c r="AG117" s="387" t="n">
        <v>0.328618347644806</v>
      </c>
      <c r="AH117" s="387" t="n">
        <v>0.355647206306458</v>
      </c>
      <c r="AI117" s="0" t="s">
        <v>317</v>
      </c>
      <c r="AJ117" s="387" t="n">
        <v>0.328618347644806</v>
      </c>
      <c r="AK117" s="0" t="s">
        <v>317</v>
      </c>
      <c r="AL117" s="387" t="n">
        <v>0.494486153125763</v>
      </c>
      <c r="AM117" s="0" t="s">
        <v>317</v>
      </c>
      <c r="AN117" s="387" t="n">
        <v>0.327869027853012</v>
      </c>
      <c r="AO117" s="0" t="s">
        <v>317</v>
      </c>
      <c r="AP117" s="0"/>
      <c r="AQ117" s="0" t="s">
        <v>102</v>
      </c>
      <c r="AR117" s="387" t="n">
        <v>1.87733662128448</v>
      </c>
      <c r="AS117" s="0" t="s">
        <v>318</v>
      </c>
      <c r="AT117" s="387" t="n">
        <v>3.91808271408081</v>
      </c>
      <c r="AU117" s="0" t="s">
        <v>317</v>
      </c>
      <c r="AV117" s="387" t="n">
        <v>3.34853601455688</v>
      </c>
      <c r="AW117" s="0"/>
      <c r="AX117" s="387" t="n">
        <v>2.43651342391968</v>
      </c>
      <c r="AY117" s="0" t="s">
        <v>104</v>
      </c>
      <c r="AZ117" s="0"/>
      <c r="BA117" s="0" t="s">
        <v>102</v>
      </c>
      <c r="BB117" s="387" t="n">
        <v>0.00351254013366997</v>
      </c>
      <c r="BC117" s="387" t="n">
        <v>0.00420763762667775</v>
      </c>
      <c r="BD117" s="387" t="n">
        <v>0.00509157916530967</v>
      </c>
      <c r="BE117" s="387" t="n">
        <v>0.00527946744114161</v>
      </c>
      <c r="BF117" s="387" t="n">
        <v>0.00527947675436735</v>
      </c>
      <c r="BH117" s="0" t="s">
        <v>318</v>
      </c>
      <c r="BI117" s="387" t="n">
        <v>0.00544817233458161</v>
      </c>
      <c r="BJ117" s="387" t="n">
        <v>0.0057443380355835</v>
      </c>
      <c r="BK117" s="387" t="n">
        <v>0.00577520811930299</v>
      </c>
      <c r="BL117" s="387" t="n">
        <v>0.00558710237964988</v>
      </c>
      <c r="BM117" s="387" t="n">
        <v>0.00549299502745271</v>
      </c>
      <c r="BO117" s="0" t="s">
        <v>317</v>
      </c>
      <c r="BP117" s="387" t="n">
        <v>0.00558817805722356</v>
      </c>
      <c r="BQ117" s="387" t="n">
        <v>0.00574385747313499</v>
      </c>
      <c r="BR117" s="387" t="n">
        <v>0.00563412485644221</v>
      </c>
      <c r="BS117" s="387" t="n">
        <v>0.00549304205924273</v>
      </c>
      <c r="BT117" s="387" t="n">
        <v>0.00549305835738778</v>
      </c>
      <c r="BV117" s="387" t="n">
        <v>9.20861625671387</v>
      </c>
      <c r="BW117" s="387" t="n">
        <v>9.54388618469238</v>
      </c>
      <c r="BX117" s="387" t="n">
        <v>9.96172428131104</v>
      </c>
      <c r="BY117" s="387" t="n">
        <v>10.400203704834</v>
      </c>
      <c r="BZ117" s="387" t="n">
        <v>10.8110198974609</v>
      </c>
      <c r="CA117" s="0" t="s">
        <v>316</v>
      </c>
      <c r="CC117" s="387" t="n">
        <v>9.40977764129639</v>
      </c>
      <c r="CD117" s="387" t="n">
        <v>9.78633213043213</v>
      </c>
      <c r="CE117" s="387" t="n">
        <v>10.2248115539551</v>
      </c>
      <c r="CF117" s="387" t="n">
        <v>10.6494598388672</v>
      </c>
      <c r="CG117" s="387" t="n">
        <v>11.0533599853516</v>
      </c>
      <c r="CH117" s="0" t="s">
        <v>317</v>
      </c>
      <c r="CK117" s="387" t="n">
        <v>12.5</v>
      </c>
      <c r="CL117" s="0" t="s">
        <v>887</v>
      </c>
      <c r="CO117" s="0" t="s">
        <v>102</v>
      </c>
      <c r="CP117" s="387" t="n">
        <v>0.00489338440820575</v>
      </c>
      <c r="CQ117" s="387" t="n">
        <v>-0.000876915291883051</v>
      </c>
      <c r="CR117" s="387" t="n">
        <v>-0.0182577669620514</v>
      </c>
      <c r="CS117" s="387" t="n">
        <v>-0.017829030752182</v>
      </c>
      <c r="CT117" s="387" t="n">
        <v>0.00532820774242282</v>
      </c>
      <c r="CV117" s="0" t="s">
        <v>318</v>
      </c>
      <c r="CW117" s="387" t="n">
        <v>0.0139861255884171</v>
      </c>
      <c r="CX117" s="387" t="n">
        <v>0.00388390920124948</v>
      </c>
      <c r="CY117" s="387" t="n">
        <v>0.00012857117690146</v>
      </c>
      <c r="CZ117" s="387" t="n">
        <v>0.0123426280915737</v>
      </c>
      <c r="DA117" s="387" t="n">
        <v>0.0330441035330296</v>
      </c>
      <c r="DC117" s="0" t="s">
        <v>317</v>
      </c>
      <c r="DD117" s="387" t="n">
        <v>0.0134390201419592</v>
      </c>
      <c r="DE117" s="387" t="n">
        <v>0.0109187988564372</v>
      </c>
      <c r="DF117" s="387" t="n">
        <v>0.0179758965969086</v>
      </c>
      <c r="DG117" s="387" t="n">
        <v>0.0392051786184311</v>
      </c>
      <c r="DH117" s="387" t="n">
        <v>0.0371572114527226</v>
      </c>
      <c r="DL117" s="387" t="n">
        <v>0.731480026245117</v>
      </c>
      <c r="DM117" s="0" t="s">
        <v>888</v>
      </c>
      <c r="DP117" s="387" t="n">
        <v>0.790029983520508</v>
      </c>
      <c r="DQ117" s="0" t="s">
        <v>888</v>
      </c>
      <c r="DT117" s="387" t="n">
        <v>0.67375</v>
      </c>
      <c r="DU117" s="0" t="s">
        <v>888</v>
      </c>
      <c r="DW117" s="387" t="n">
        <v>0.00403688941150904</v>
      </c>
      <c r="DX117" s="387" t="n">
        <v>0.00338386092334986</v>
      </c>
      <c r="DY117" s="387" t="n">
        <v>0.0294110029935837</v>
      </c>
      <c r="DZ117" s="387" t="n">
        <v>0.0464413017034531</v>
      </c>
      <c r="EA117" s="387" t="n">
        <v>0.0155643345788121</v>
      </c>
      <c r="EB117" s="0" t="s">
        <v>104</v>
      </c>
      <c r="ED117" s="387" t="n">
        <v>-0.0147347655147314</v>
      </c>
      <c r="EE117" s="387" t="n">
        <v>-0.0147347655147314</v>
      </c>
      <c r="EF117" s="387" t="n">
        <v>-0.00252533121965826</v>
      </c>
      <c r="EG117" s="387" t="n">
        <v>-0.00793717429041863</v>
      </c>
      <c r="EH117" s="387" t="n">
        <v>-0.115600742399693</v>
      </c>
      <c r="EI117" s="0" t="s">
        <v>248</v>
      </c>
      <c r="EK117" s="387"/>
      <c r="EL117" s="0" t="s">
        <v>886</v>
      </c>
      <c r="EO117" s="387" t="n">
        <v>0.204949021339417</v>
      </c>
      <c r="EP117" s="387" t="n">
        <v>0.229282602667809</v>
      </c>
      <c r="EQ117" s="387" t="n">
        <v>0.258695513010025</v>
      </c>
      <c r="ER117" s="387" t="n">
        <v>0.277088552713394</v>
      </c>
      <c r="ES117" s="387" t="n">
        <v>-0.119972683489323</v>
      </c>
      <c r="ET117" s="0" t="s">
        <v>248</v>
      </c>
      <c r="FE117" s="387" t="n">
        <v>3805174</v>
      </c>
      <c r="FF117" s="387" t="n">
        <v>3866243</v>
      </c>
      <c r="FG117" s="387" t="n">
        <v>3931947</v>
      </c>
      <c r="FH117" s="387" t="n">
        <v>3996521</v>
      </c>
      <c r="FI117" s="387" t="n">
        <v>4070262</v>
      </c>
      <c r="FJ117" s="387" t="n">
        <v>4159914</v>
      </c>
      <c r="FK117" s="387" t="n">
        <v>4273591</v>
      </c>
      <c r="FL117" s="387" t="n">
        <v>4398942</v>
      </c>
      <c r="FM117" s="387" t="n">
        <v>4489544</v>
      </c>
      <c r="FN117" s="387" t="n">
        <v>4535375</v>
      </c>
      <c r="FO117" s="387" t="n">
        <v>4560155</v>
      </c>
      <c r="FP117" s="387" t="n">
        <v>4580084</v>
      </c>
      <c r="FQ117" s="387" t="n">
        <v>4599533</v>
      </c>
      <c r="FR117" s="387" t="n">
        <v>4623816</v>
      </c>
      <c r="FS117" s="387" t="n">
        <v>4657740</v>
      </c>
      <c r="FT117" s="387" t="n">
        <v>4701957</v>
      </c>
      <c r="FU117" s="387" t="n">
        <v>4755335</v>
      </c>
      <c r="FV117" s="387" t="n">
        <v>4807388</v>
      </c>
      <c r="FW117" s="387" t="n">
        <v>4867316</v>
      </c>
      <c r="FX117" s="387" t="n">
        <v>4941444</v>
      </c>
      <c r="FY117" s="387" t="n">
        <v>4991000</v>
      </c>
      <c r="FZ117" s="387" t="n">
        <v>5030000</v>
      </c>
      <c r="GA117" s="387" t="n">
        <v>5063000</v>
      </c>
      <c r="GB117" s="387" t="n">
        <v>5091000</v>
      </c>
      <c r="GC117" s="387" t="n">
        <v>5117000</v>
      </c>
      <c r="GD117" s="387" t="n">
        <v>5143000</v>
      </c>
      <c r="GE117" s="387" t="n">
        <v>5170000</v>
      </c>
      <c r="GF117" s="387" t="n">
        <v>5197000</v>
      </c>
      <c r="GG117" s="387" t="n">
        <v>5224000</v>
      </c>
      <c r="GH117" s="387" t="n">
        <v>5250000</v>
      </c>
      <c r="GI117" s="387" t="n">
        <v>5274000</v>
      </c>
      <c r="GJ117" s="387" t="n">
        <v>5298000</v>
      </c>
      <c r="GK117" s="387" t="n">
        <v>5321000</v>
      </c>
      <c r="GL117" s="387" t="n">
        <v>5343000</v>
      </c>
      <c r="GM117" s="387" t="n">
        <v>5366000</v>
      </c>
      <c r="GN117" s="387" t="n">
        <v>5389000</v>
      </c>
      <c r="GO117" s="387" t="n">
        <v>5411000</v>
      </c>
      <c r="GP117" s="387" t="n">
        <v>5434000</v>
      </c>
      <c r="GQ117" s="387" t="n">
        <v>5457000</v>
      </c>
      <c r="GR117" s="387" t="n">
        <v>5480000</v>
      </c>
      <c r="GS117" s="387" t="n">
        <v>5503000</v>
      </c>
      <c r="GT117" s="387" t="n">
        <v>5526000</v>
      </c>
      <c r="GU117" s="387" t="n">
        <v>5548000</v>
      </c>
      <c r="GV117" s="387" t="n">
        <v>5569000</v>
      </c>
      <c r="GW117" s="387" t="n">
        <v>5590000</v>
      </c>
      <c r="GX117" s="387" t="n">
        <v>5610000</v>
      </c>
      <c r="GY117" s="387" t="n">
        <v>5629000</v>
      </c>
      <c r="GZ117" s="387" t="n">
        <v>5647000</v>
      </c>
      <c r="HA117" s="387" t="n">
        <v>5663000</v>
      </c>
      <c r="HB117" s="387" t="n">
        <v>5678000</v>
      </c>
      <c r="HC117" s="387" t="n">
        <v>5691000</v>
      </c>
      <c r="HG117" s="387" t="n">
        <v>0.011288340203464</v>
      </c>
      <c r="HH117" s="387" t="n">
        <v>0.010886755771935</v>
      </c>
      <c r="HI117" s="387" t="n">
        <v>0.0123887546360493</v>
      </c>
      <c r="HJ117" s="387" t="n">
        <v>0.0151149407029152</v>
      </c>
      <c r="HK117" s="387" t="n">
        <v>0.0099786939099431</v>
      </c>
      <c r="HL117" s="387" t="n">
        <v>0.00778369372710586</v>
      </c>
      <c r="HM117" s="387" t="n">
        <v>0.00653920881450176</v>
      </c>
      <c r="HN117" s="387" t="n">
        <v>0.005515081807971</v>
      </c>
      <c r="HO117" s="387" t="n">
        <v>0.00509405508637428</v>
      </c>
      <c r="HP117" s="387" t="n">
        <v>0.00506823696196079</v>
      </c>
      <c r="HQ117" s="387" t="n">
        <v>0.00523612182587385</v>
      </c>
      <c r="HR117" s="387" t="n">
        <v>0.00520884757861495</v>
      </c>
      <c r="HS117" s="387" t="n">
        <v>0.00518185598775744</v>
      </c>
      <c r="HT117" s="387" t="n">
        <v>0.00496468460187316</v>
      </c>
      <c r="HU117" s="387" t="n">
        <v>0.00456101121380925</v>
      </c>
      <c r="HV117" s="387" t="n">
        <v>0.00454030279070139</v>
      </c>
      <c r="HW117" s="387" t="n">
        <v>0.00433186488226056</v>
      </c>
      <c r="HX117" s="387" t="n">
        <v>0.00412603747099638</v>
      </c>
      <c r="HY117" s="387" t="n">
        <v>0.00429545901715756</v>
      </c>
      <c r="HZ117" s="387" t="n">
        <v>0.00427708681672812</v>
      </c>
      <c r="IA117" s="387" t="n">
        <v>0.00407407991588116</v>
      </c>
      <c r="IB117" s="387" t="n">
        <v>0.00424159225076437</v>
      </c>
      <c r="IC117" s="387" t="n">
        <v>0.00422367732971907</v>
      </c>
      <c r="ID117" s="387" t="n">
        <v>0.00420591281726956</v>
      </c>
      <c r="IE117" s="387" t="n">
        <v>0.004188297316432</v>
      </c>
      <c r="IF117" s="387" t="n">
        <v>0.00417082849889994</v>
      </c>
      <c r="IG117" s="387" t="n">
        <v>0.00397327588871121</v>
      </c>
      <c r="IH117" s="387" t="n">
        <v>0.00377800222486258</v>
      </c>
      <c r="II117" s="387" t="n">
        <v>0.0037637825589627</v>
      </c>
      <c r="IJ117" s="387" t="n">
        <v>0.00357143231667578</v>
      </c>
      <c r="IK117" s="387" t="n">
        <v>0.00338108697906137</v>
      </c>
      <c r="IL117" s="387" t="n">
        <v>0.00319262431003153</v>
      </c>
      <c r="IM117" s="387" t="n">
        <v>0.00282935635186732</v>
      </c>
      <c r="IN117" s="387" t="n">
        <v>0.00264527089893818</v>
      </c>
      <c r="IO117" s="387" t="n">
        <v>0.00228692148812115</v>
      </c>
      <c r="IP117" s="0" t="s">
        <v>889</v>
      </c>
      <c r="IU117" s="0" t="s">
        <v>889</v>
      </c>
      <c r="IV117" s="387" t="n">
        <v>0.494913184966104</v>
      </c>
      <c r="IW117" s="387" t="n">
        <v>0.495022988677092</v>
      </c>
      <c r="IX117" s="387" t="n">
        <v>0.495330909323476</v>
      </c>
      <c r="IY117" s="387" t="n">
        <v>0.495744905154799</v>
      </c>
      <c r="IZ117" s="387" t="n">
        <v>0.496143162782658</v>
      </c>
      <c r="JA117" s="387" t="n">
        <v>0.496445985212836</v>
      </c>
      <c r="JB117" s="387" t="n">
        <v>0.49663047893357</v>
      </c>
      <c r="JC117" s="387" t="n">
        <v>0.496721546917525</v>
      </c>
      <c r="JD117" s="387" t="n">
        <v>0.496749751663528</v>
      </c>
      <c r="JE117" s="387" t="n">
        <v>0.496758781032403</v>
      </c>
      <c r="JF117" s="387" t="n">
        <v>0.496780374572592</v>
      </c>
      <c r="JG117" s="387" t="n">
        <v>0.496819676029857</v>
      </c>
      <c r="JH117" s="387" t="n">
        <v>0.49686466165268</v>
      </c>
      <c r="JI117" s="387" t="n">
        <v>0.496913242170874</v>
      </c>
      <c r="JJ117" s="387" t="n">
        <v>0.496961935720351</v>
      </c>
      <c r="JK117" s="387" t="n">
        <v>0.497010026030675</v>
      </c>
      <c r="JL117" s="387" t="n">
        <v>0.497058577020266</v>
      </c>
      <c r="JM117" s="387" t="n">
        <v>0.497109518960242</v>
      </c>
      <c r="JN117" s="387" t="n">
        <v>0.497163817460185</v>
      </c>
      <c r="JO117" s="387" t="n">
        <v>0.497222119379308</v>
      </c>
      <c r="JP117" s="387" t="n">
        <v>0.497284043736008</v>
      </c>
      <c r="JQ117" s="387" t="n">
        <v>0.49734880831658</v>
      </c>
      <c r="JR117" s="387" t="n">
        <v>0.497420826276593</v>
      </c>
      <c r="JS117" s="387" t="n">
        <v>0.497495126478246</v>
      </c>
      <c r="JT117" s="387" t="n">
        <v>0.497572496279486</v>
      </c>
      <c r="JU117" s="387" t="n">
        <v>0.49765079457615</v>
      </c>
      <c r="JV117" s="387" t="n">
        <v>0.497732001709889</v>
      </c>
      <c r="JW117" s="387" t="n">
        <v>0.49781509288295</v>
      </c>
      <c r="JX117" s="387" t="n">
        <v>0.497898477005664</v>
      </c>
      <c r="JY117" s="387" t="n">
        <v>0.497981935981912</v>
      </c>
      <c r="JZ117" s="387" t="n">
        <v>0.49806573100891</v>
      </c>
      <c r="KA117" s="387" t="n">
        <v>0.49814951083209</v>
      </c>
      <c r="KB117" s="387" t="n">
        <v>0.49823294888452</v>
      </c>
      <c r="KC117" s="387" t="n">
        <v>0.498314546069369</v>
      </c>
      <c r="KD117" s="387" t="n">
        <v>0.498395034742466</v>
      </c>
      <c r="KE117" s="387" t="n">
        <v>0.498472071043853</v>
      </c>
      <c r="KH117" s="0" t="s">
        <v>889</v>
      </c>
      <c r="KI117" s="387" t="n">
        <v>0.653362214565277</v>
      </c>
      <c r="KJ117" s="387" t="n">
        <v>0.650970757007599</v>
      </c>
      <c r="KK117" s="387" t="n">
        <v>0.648900628089905</v>
      </c>
      <c r="KL117" s="387" t="n">
        <v>0.647277891635895</v>
      </c>
      <c r="KM117" s="387" t="n">
        <v>0.646267950534821</v>
      </c>
      <c r="KN117" s="387" t="n">
        <v>0.645762383937836</v>
      </c>
      <c r="KO117" s="387" t="n">
        <v>0.646322071552277</v>
      </c>
      <c r="KP117" s="387" t="n">
        <v>0.646849691867828</v>
      </c>
      <c r="KQ117" s="387" t="n">
        <v>0.647613406181335</v>
      </c>
      <c r="KR117" s="387" t="n">
        <v>0.648622214794159</v>
      </c>
      <c r="KS117" s="387" t="n">
        <v>0.649620831012726</v>
      </c>
      <c r="KT117" s="387" t="n">
        <v>0.650483548641205</v>
      </c>
      <c r="KU117" s="387" t="n">
        <v>0.651144862174988</v>
      </c>
      <c r="KV117" s="387" t="n">
        <v>0.651799380779266</v>
      </c>
      <c r="KW117" s="387" t="n">
        <v>0.65200001001358</v>
      </c>
      <c r="KX117" s="387" t="n">
        <v>0.651877105236054</v>
      </c>
      <c r="KY117" s="387" t="n">
        <v>0.651377856731415</v>
      </c>
      <c r="KZ117" s="387" t="n">
        <v>0.650441646575928</v>
      </c>
      <c r="LA117" s="387" t="n">
        <v>0.649073541164398</v>
      </c>
      <c r="LB117" s="387" t="n">
        <v>0.646850526332855</v>
      </c>
      <c r="LC117" s="387" t="n">
        <v>0.643904268741608</v>
      </c>
      <c r="LD117" s="387" t="n">
        <v>0.640731871128082</v>
      </c>
      <c r="LE117" s="387" t="n">
        <v>0.637099742889404</v>
      </c>
      <c r="LF117" s="387" t="n">
        <v>0.632765233516693</v>
      </c>
      <c r="LG117" s="387" t="n">
        <v>0.62810218334198</v>
      </c>
      <c r="LH117" s="387" t="n">
        <v>0.622932970523834</v>
      </c>
      <c r="LI117" s="387" t="n">
        <v>0.617806732654572</v>
      </c>
      <c r="LJ117" s="387" t="n">
        <v>0.612653195858002</v>
      </c>
      <c r="LK117" s="387" t="n">
        <v>0.607290327548981</v>
      </c>
      <c r="LL117" s="387" t="n">
        <v>0.601967811584473</v>
      </c>
      <c r="LM117" s="387" t="n">
        <v>0.596434950828552</v>
      </c>
      <c r="LN117" s="387" t="n">
        <v>0.59157931804657</v>
      </c>
      <c r="LO117" s="387" t="n">
        <v>0.58703738451004</v>
      </c>
      <c r="LP117" s="387" t="n">
        <v>0.582729995250702</v>
      </c>
      <c r="LQ117" s="387" t="n">
        <v>0.579077124595642</v>
      </c>
      <c r="LR117" s="387" t="n">
        <v>0.575997173786163</v>
      </c>
      <c r="LT117" s="0" t="s">
        <v>889</v>
      </c>
      <c r="LU117" s="387" t="n">
        <v>0.601958513259888</v>
      </c>
      <c r="LV117" s="387" t="n">
        <v>0.599804639816284</v>
      </c>
      <c r="LW117" s="387" t="n">
        <v>0.598091304302216</v>
      </c>
      <c r="LX117" s="387" t="n">
        <v>0.596803069114685</v>
      </c>
      <c r="LY117" s="387" t="n">
        <v>0.595899879932404</v>
      </c>
      <c r="LZ117" s="387" t="n">
        <v>0.595271468162537</v>
      </c>
      <c r="MA117" s="387" t="n">
        <v>0.595029830932617</v>
      </c>
      <c r="MB117" s="387" t="n">
        <v>0.59470671415329</v>
      </c>
      <c r="MC117" s="387" t="n">
        <v>0.594185829162598</v>
      </c>
      <c r="MD117" s="387" t="n">
        <v>0.594293534755707</v>
      </c>
      <c r="ME117" s="387" t="n">
        <v>0.59440016746521</v>
      </c>
      <c r="MF117" s="387" t="n">
        <v>0.594777584075928</v>
      </c>
      <c r="MG117" s="387" t="n">
        <v>0.59515106678009</v>
      </c>
      <c r="MH117" s="387" t="n">
        <v>0.595520675182343</v>
      </c>
      <c r="MI117" s="387" t="n">
        <v>0.595238089561462</v>
      </c>
      <c r="MJ117" s="387" t="n">
        <v>0.594046235084534</v>
      </c>
      <c r="MK117" s="387" t="n">
        <v>0.592298984527588</v>
      </c>
      <c r="ML117" s="387" t="n">
        <v>0.589550852775574</v>
      </c>
      <c r="MM117" s="387" t="n">
        <v>0.586187541484833</v>
      </c>
      <c r="MN117" s="387" t="n">
        <v>0.582184135913849</v>
      </c>
      <c r="MO117" s="387" t="n">
        <v>0.577472627162933</v>
      </c>
      <c r="MP117" s="387" t="n">
        <v>0.57327663898468</v>
      </c>
      <c r="MQ117" s="387" t="n">
        <v>0.568457841873169</v>
      </c>
      <c r="MR117" s="387" t="n">
        <v>0.56349641084671</v>
      </c>
      <c r="MS117" s="387" t="n">
        <v>0.55821168422699</v>
      </c>
      <c r="MT117" s="387" t="n">
        <v>0.552789390087128</v>
      </c>
      <c r="MU117" s="387" t="n">
        <v>0.547593176364899</v>
      </c>
      <c r="MV117" s="387" t="n">
        <v>0.542357623577118</v>
      </c>
      <c r="MW117" s="387" t="n">
        <v>0.537259817123413</v>
      </c>
      <c r="MX117" s="387" t="n">
        <v>0.532915949821472</v>
      </c>
      <c r="MY117" s="387" t="n">
        <v>0.528877019882202</v>
      </c>
      <c r="MZ117" s="387" t="n">
        <v>0.526025950908661</v>
      </c>
      <c r="NA117" s="387" t="n">
        <v>0.523995041847229</v>
      </c>
      <c r="NB117" s="387" t="n">
        <v>0.522514581680298</v>
      </c>
      <c r="NC117" s="387" t="n">
        <v>0.521662533283234</v>
      </c>
      <c r="ND117" s="387" t="n">
        <v>0.52082234621048</v>
      </c>
      <c r="NG117" s="0" t="s">
        <v>889</v>
      </c>
      <c r="NH117" s="387" t="n">
        <v>0.593560695648193</v>
      </c>
      <c r="NI117" s="387" t="n">
        <v>0.590350210666657</v>
      </c>
      <c r="NJ117" s="387" t="n">
        <v>0.587717890739441</v>
      </c>
      <c r="NK117" s="387" t="n">
        <v>0.585625648498535</v>
      </c>
      <c r="NL117" s="387" t="n">
        <v>0.583985149860382</v>
      </c>
      <c r="NM117" s="387" t="n">
        <v>0.582448422908783</v>
      </c>
      <c r="NN117" s="387" t="n">
        <v>0.581510961055756</v>
      </c>
      <c r="NO117" s="387" t="n">
        <v>0.580485880374908</v>
      </c>
      <c r="NP117" s="387" t="n">
        <v>0.579453945159912</v>
      </c>
      <c r="NQ117" s="387" t="n">
        <v>0.579245626926422</v>
      </c>
      <c r="NR117" s="387" t="n">
        <v>0.579233884811401</v>
      </c>
      <c r="NS117" s="387" t="n">
        <v>0.57949709892273</v>
      </c>
      <c r="NT117" s="387" t="n">
        <v>0.579949975013733</v>
      </c>
      <c r="NU117" s="387" t="n">
        <v>0.580780982971191</v>
      </c>
      <c r="NV117" s="387" t="n">
        <v>0.581714272499085</v>
      </c>
      <c r="NW117" s="387" t="n">
        <v>0.582669675350189</v>
      </c>
      <c r="NX117" s="387" t="n">
        <v>0.583616435527802</v>
      </c>
      <c r="NY117" s="387" t="n">
        <v>0.584664523601532</v>
      </c>
      <c r="NZ117" s="387" t="n">
        <v>0.585438907146454</v>
      </c>
      <c r="OA117" s="387" t="n">
        <v>0.58535224199295</v>
      </c>
      <c r="OB117" s="387" t="n">
        <v>0.584338486194611</v>
      </c>
      <c r="OC117" s="387" t="n">
        <v>0.582701921463013</v>
      </c>
      <c r="OD117" s="387" t="n">
        <v>0.580419600009918</v>
      </c>
      <c r="OE117" s="387" t="n">
        <v>0.577240228652954</v>
      </c>
      <c r="OF117" s="387" t="n">
        <v>0.573905110359192</v>
      </c>
      <c r="OG117" s="387" t="n">
        <v>0.569689273834229</v>
      </c>
      <c r="OH117" s="387" t="n">
        <v>0.565508484840393</v>
      </c>
      <c r="OI117" s="387" t="n">
        <v>0.561103105545044</v>
      </c>
      <c r="OJ117" s="387" t="n">
        <v>0.556652903556824</v>
      </c>
      <c r="OK117" s="387" t="n">
        <v>0.551878333091736</v>
      </c>
      <c r="OL117" s="387" t="n">
        <v>0.546880543231964</v>
      </c>
      <c r="OM117" s="387" t="n">
        <v>0.542192220687866</v>
      </c>
      <c r="ON117" s="387" t="n">
        <v>0.537630617618561</v>
      </c>
      <c r="OO117" s="387" t="n">
        <v>0.533286273479462</v>
      </c>
      <c r="OP117" s="387" t="n">
        <v>0.529411792755127</v>
      </c>
      <c r="OQ117" s="387" t="n">
        <v>0.52609384059906</v>
      </c>
      <c r="OT117" s="387" t="n">
        <v>0.707939987182617</v>
      </c>
      <c r="OU117" s="387" t="n">
        <v>0.708529968261719</v>
      </c>
      <c r="OV117" s="387" t="n">
        <v>0.710950012207031</v>
      </c>
      <c r="OW117" s="387" t="n">
        <v>0.714580001831055</v>
      </c>
      <c r="OX117" s="387" t="n">
        <v>0.737740020751953</v>
      </c>
      <c r="OY117" s="387" t="n">
        <v>0.746399993896484</v>
      </c>
      <c r="OZ117" s="387" t="n">
        <v>0.752529983520508</v>
      </c>
      <c r="PA117" s="387" t="n">
        <v>0.745979995727539</v>
      </c>
      <c r="PB117" s="387" t="n">
        <v>0.729280014038086</v>
      </c>
      <c r="PC117" s="387" t="n">
        <v>0.716330032348633</v>
      </c>
      <c r="PD117" s="387" t="n">
        <v>0.712300033569336</v>
      </c>
      <c r="PE117" s="387" t="n">
        <v>0.712399978637695</v>
      </c>
      <c r="PF117" s="387" t="n">
        <v>0.719710006713867</v>
      </c>
      <c r="PG117" s="387" t="n">
        <v>0.720759963989258</v>
      </c>
      <c r="PH117" s="387" t="n">
        <v>0.722799987792969</v>
      </c>
      <c r="PI117" s="387" t="n">
        <v>0.728539962768555</v>
      </c>
      <c r="PJ117" s="387" t="n">
        <v>0.729100036621094</v>
      </c>
      <c r="PK117" s="387" t="n">
        <v>0.732279968261719</v>
      </c>
      <c r="PL117" s="387" t="n">
        <v>0.731480026245117</v>
      </c>
      <c r="PQ117" s="387" t="n">
        <v>-0.00109299621544778</v>
      </c>
      <c r="PZ117" s="387" t="n">
        <v>0.328</v>
      </c>
      <c r="QA117" s="387" t="n">
        <v>2016</v>
      </c>
      <c r="QB117" s="0" t="s">
        <v>248</v>
      </c>
      <c r="QD117" s="387" t="n">
        <v>0.001</v>
      </c>
      <c r="QE117" s="387" t="n">
        <v>2016</v>
      </c>
      <c r="QF117" s="0" t="s">
        <v>248</v>
      </c>
      <c r="QH117" s="387" t="n">
        <v>0.004</v>
      </c>
      <c r="QI117" s="387" t="n">
        <v>2016</v>
      </c>
      <c r="QJ117" s="0" t="s">
        <v>248</v>
      </c>
      <c r="QL117" s="387" t="n">
        <v>0.007</v>
      </c>
      <c r="QM117" s="387" t="n">
        <v>2016</v>
      </c>
      <c r="QN117" s="0" t="s">
        <v>248</v>
      </c>
      <c r="QP117" s="387" t="n">
        <v>0.149</v>
      </c>
      <c r="QQ117" s="387" t="n">
        <v>2017</v>
      </c>
      <c r="QR117" s="0" t="s">
        <v>248</v>
      </c>
      <c r="QT117" s="0" t="s">
        <v>104</v>
      </c>
      <c r="QU117" s="387" t="n">
        <v>0.237032070755959</v>
      </c>
      <c r="QV117" s="387" t="n">
        <v>0.240638926625252</v>
      </c>
      <c r="QW117" s="387" t="n">
        <v>0.238130494952202</v>
      </c>
      <c r="QX117" s="387" t="n">
        <v>0.289547622203827</v>
      </c>
      <c r="QY117" s="387" t="n">
        <v>0.291047215461731</v>
      </c>
      <c r="RB117" s="387" t="n">
        <v>0.254728406667709</v>
      </c>
      <c r="RC117" s="387" t="n">
        <v>0.257495224475861</v>
      </c>
      <c r="RD117" s="387" t="n">
        <v>0.250862777233124</v>
      </c>
      <c r="RE117" s="387" t="n">
        <v>0.315828770399094</v>
      </c>
      <c r="RF117" s="387" t="n">
        <v>0.43439906835556</v>
      </c>
      <c r="RG117" s="0" t="s">
        <v>248</v>
      </c>
      <c r="RJ117" s="387" t="n">
        <v>0.0469557568430901</v>
      </c>
      <c r="RK117" s="387" t="n">
        <v>0.0430066995322704</v>
      </c>
      <c r="RL117" s="387" t="n">
        <v>0.0586292520165443</v>
      </c>
      <c r="RM117" s="387" t="n">
        <v>0.0934280157089233</v>
      </c>
      <c r="RN117" s="387" t="n">
        <v>0.0497420914471149</v>
      </c>
      <c r="RO117" s="0" t="s">
        <v>104</v>
      </c>
      <c r="RR117" s="387" t="n">
        <v>0.0471691079437733</v>
      </c>
      <c r="RS117" s="387" t="n">
        <v>0.0432912707328796</v>
      </c>
      <c r="RT117" s="387" t="n">
        <v>0.05905606970191</v>
      </c>
      <c r="RU117" s="387" t="n">
        <v>0.0942822992801666</v>
      </c>
      <c r="RV117" s="387" t="n">
        <v>0.0540123842656612</v>
      </c>
      <c r="RW117" s="0" t="s">
        <v>248</v>
      </c>
      <c r="SA117" s="387" t="n">
        <v>0.0333708077669144</v>
      </c>
      <c r="SB117" s="387" t="n">
        <v>0.030271839350462</v>
      </c>
      <c r="SC117" s="387" t="n">
        <v>0.0503470003604889</v>
      </c>
      <c r="SD117" s="387" t="n">
        <v>0.0821880176663399</v>
      </c>
      <c r="SE117" s="387" t="n">
        <v>0.0375530235469341</v>
      </c>
      <c r="SF117" s="0" t="s">
        <v>104</v>
      </c>
      <c r="SJ117" s="387" t="n">
        <v>0.0334377959370613</v>
      </c>
      <c r="SK117" s="387" t="n">
        <v>0.0303612574934959</v>
      </c>
      <c r="SL117" s="387" t="n">
        <v>0.0504810884594917</v>
      </c>
      <c r="SM117" s="387" t="n">
        <v>0.0824568495154381</v>
      </c>
      <c r="SN117" s="387" t="n">
        <v>0.0388974435627461</v>
      </c>
      <c r="SO117" s="0" t="s">
        <v>248</v>
      </c>
      <c r="SQ117" s="387" t="n">
        <v>64000</v>
      </c>
      <c r="SR117" s="0" t="s">
        <v>248</v>
      </c>
      <c r="ST117" s="387" t="n">
        <v>75415.2734375</v>
      </c>
      <c r="SU117" s="0" t="s">
        <v>104</v>
      </c>
      <c r="SW117" s="387" t="n">
        <v>79703.4116080567</v>
      </c>
      <c r="SX117" s="0" t="s">
        <v>248</v>
      </c>
      <c r="TA117" s="387" t="n">
        <v>0.241068959236145</v>
      </c>
      <c r="TB117" s="387" t="n">
        <v>0.244022786617279</v>
      </c>
      <c r="TC117" s="387" t="n">
        <v>0.267541497945786</v>
      </c>
      <c r="TD117" s="387" t="n">
        <v>0.335988938808441</v>
      </c>
      <c r="TE117" s="387" t="n">
        <v>0.30661153793335</v>
      </c>
      <c r="TF117" s="0" t="s">
        <v>104</v>
      </c>
      <c r="TJ117" s="387" t="n">
        <v>0.242760479450226</v>
      </c>
      <c r="TK117" s="387" t="n">
        <v>0.242760479450226</v>
      </c>
      <c r="TL117" s="387" t="n">
        <v>0.248337462544441</v>
      </c>
      <c r="TM117" s="387" t="n">
        <v>0.307891607284546</v>
      </c>
      <c r="TN117" s="387" t="n">
        <v>0.318798333406448</v>
      </c>
      <c r="TO117" s="0" t="s">
        <v>248</v>
      </c>
      <c r="TP117" s="386"/>
      <c r="TQ117" s="386"/>
    </row>
    <row r="118" customFormat="false" ht="15.75" hidden="false" customHeight="false" outlineLevel="0" collapsed="false">
      <c r="A118" s="0" t="s">
        <v>900</v>
      </c>
      <c r="B118" s="18" t="s">
        <v>1081</v>
      </c>
      <c r="C118" s="0" t="s">
        <v>1082</v>
      </c>
      <c r="D118" s="387" t="n">
        <v>0.0397863872349262</v>
      </c>
      <c r="E118" s="0" t="s">
        <v>884</v>
      </c>
      <c r="F118" s="387" t="n">
        <v>0.0446503646671772</v>
      </c>
      <c r="G118" s="0" t="s">
        <v>884</v>
      </c>
      <c r="H118" s="387" t="n">
        <v>0.044149175286293</v>
      </c>
      <c r="I118" s="0" t="s">
        <v>884</v>
      </c>
      <c r="J118" s="0" t="s">
        <v>884</v>
      </c>
      <c r="K118" s="387" t="n">
        <v>0.554487764835358</v>
      </c>
      <c r="L118" s="387"/>
      <c r="M118" s="0" t="s">
        <v>885</v>
      </c>
      <c r="N118" s="387"/>
      <c r="O118" s="0" t="s">
        <v>885</v>
      </c>
      <c r="P118" s="387"/>
      <c r="Q118" s="0" t="s">
        <v>885</v>
      </c>
      <c r="R118" s="387"/>
      <c r="S118" s="0" t="s">
        <v>885</v>
      </c>
      <c r="U118" s="0" t="s">
        <v>884</v>
      </c>
      <c r="V118" s="387" t="n">
        <v>0.552265286445618</v>
      </c>
      <c r="W118" s="387"/>
      <c r="X118" s="0" t="s">
        <v>885</v>
      </c>
      <c r="Y118" s="387"/>
      <c r="Z118" s="0" t="s">
        <v>885</v>
      </c>
      <c r="AA118" s="387"/>
      <c r="AB118" s="0" t="s">
        <v>885</v>
      </c>
      <c r="AC118" s="387"/>
      <c r="AD118" s="0" t="s">
        <v>885</v>
      </c>
      <c r="AF118" s="0" t="s">
        <v>884</v>
      </c>
      <c r="AG118" s="387" t="n">
        <v>0.550330102443695</v>
      </c>
      <c r="AH118" s="387"/>
      <c r="AI118" s="0" t="s">
        <v>885</v>
      </c>
      <c r="AJ118" s="387"/>
      <c r="AK118" s="0" t="s">
        <v>885</v>
      </c>
      <c r="AL118" s="387"/>
      <c r="AM118" s="0" t="s">
        <v>885</v>
      </c>
      <c r="AN118" s="387"/>
      <c r="AO118" s="0" t="s">
        <v>885</v>
      </c>
      <c r="AP118" s="0"/>
      <c r="AQ118" s="0" t="s">
        <v>884</v>
      </c>
      <c r="AR118" s="387" t="n">
        <v>3.05433869361877</v>
      </c>
      <c r="AS118" s="0" t="s">
        <v>884</v>
      </c>
      <c r="AT118" s="387" t="n">
        <v>4.06047630310059</v>
      </c>
      <c r="AU118" s="0" t="s">
        <v>884</v>
      </c>
      <c r="AV118" s="387" t="n">
        <v>4.41995906829834</v>
      </c>
      <c r="AW118" s="0"/>
      <c r="AX118" s="387" t="n">
        <v>2.97744178771973</v>
      </c>
      <c r="AY118" s="0" t="s">
        <v>884</v>
      </c>
      <c r="AZ118" s="0"/>
      <c r="BA118" s="0" t="s">
        <v>884</v>
      </c>
      <c r="BB118" s="387" t="n">
        <v>0.00546333892270923</v>
      </c>
      <c r="BC118" s="387" t="n">
        <v>0.00487412232905626</v>
      </c>
      <c r="BD118" s="387" t="n">
        <v>0.00473871733993292</v>
      </c>
      <c r="BE118" s="387" t="n">
        <v>0.00403207121416926</v>
      </c>
      <c r="BF118" s="387" t="n">
        <v>0.00403205817565322</v>
      </c>
      <c r="BH118" s="0" t="s">
        <v>884</v>
      </c>
      <c r="BI118" s="387" t="n">
        <v>0.00661692675203085</v>
      </c>
      <c r="BJ118" s="387" t="n">
        <v>0.00601945864036679</v>
      </c>
      <c r="BK118" s="387" t="n">
        <v>0.00578104332089424</v>
      </c>
      <c r="BL118" s="387" t="n">
        <v>0.00569337932392955</v>
      </c>
      <c r="BM118" s="387" t="n">
        <v>0.0057845008559525</v>
      </c>
      <c r="BO118" s="0" t="s">
        <v>884</v>
      </c>
      <c r="BP118" s="387" t="n">
        <v>0.00602822098881006</v>
      </c>
      <c r="BQ118" s="387" t="n">
        <v>0.00574385747313499</v>
      </c>
      <c r="BR118" s="387" t="n">
        <v>0.00573226762935519</v>
      </c>
      <c r="BS118" s="387" t="n">
        <v>0.00582337379455566</v>
      </c>
      <c r="BT118" s="387" t="n">
        <v>0.0055761244148016</v>
      </c>
      <c r="BV118" s="387"/>
      <c r="BW118" s="387"/>
      <c r="BX118" s="387"/>
      <c r="BY118" s="387"/>
      <c r="BZ118" s="387"/>
      <c r="CA118" s="0" t="s">
        <v>886</v>
      </c>
      <c r="CC118" s="387"/>
      <c r="CD118" s="387"/>
      <c r="CE118" s="387"/>
      <c r="CF118" s="387"/>
      <c r="CG118" s="387"/>
      <c r="CH118" s="0" t="s">
        <v>886</v>
      </c>
      <c r="CK118" s="387"/>
      <c r="CL118" s="0" t="s">
        <v>886</v>
      </c>
      <c r="CO118" s="0" t="s">
        <v>884</v>
      </c>
      <c r="CP118" s="387" t="n">
        <v>0.00266850809566677</v>
      </c>
      <c r="CQ118" s="387" t="n">
        <v>0.00324820238165557</v>
      </c>
      <c r="CR118" s="387" t="n">
        <v>-2.62276735156775E-005</v>
      </c>
      <c r="CS118" s="387" t="n">
        <v>-0.00549570564180613</v>
      </c>
      <c r="CT118" s="387" t="n">
        <v>0.0107991974800825</v>
      </c>
      <c r="CV118" s="0" t="s">
        <v>884</v>
      </c>
      <c r="CW118" s="387" t="n">
        <v>0.0037750001065433</v>
      </c>
      <c r="CX118" s="387" t="n">
        <v>0.00313333328813314</v>
      </c>
      <c r="CY118" s="387" t="n">
        <v>-5.00001187901944E-005</v>
      </c>
      <c r="CZ118" s="387" t="n">
        <v>0.00189999991562217</v>
      </c>
      <c r="DA118" s="387" t="n">
        <v>0.0020000000949949</v>
      </c>
      <c r="DC118" s="0" t="s">
        <v>884</v>
      </c>
      <c r="DD118" s="387" t="n">
        <v>0.00354777090251446</v>
      </c>
      <c r="DE118" s="387" t="n">
        <v>0.00289799948222935</v>
      </c>
      <c r="DF118" s="387" t="n">
        <v>-0.00122297729831189</v>
      </c>
      <c r="DG118" s="387" t="n">
        <v>0.00519620673730969</v>
      </c>
      <c r="DH118" s="387" t="n">
        <v>0.00750134838744998</v>
      </c>
      <c r="DL118" s="387"/>
      <c r="DM118" s="0" t="s">
        <v>886</v>
      </c>
      <c r="DP118" s="387"/>
      <c r="DQ118" s="0" t="s">
        <v>886</v>
      </c>
      <c r="DT118" s="387"/>
      <c r="DU118" s="0" t="s">
        <v>886</v>
      </c>
      <c r="DW118" s="387"/>
      <c r="DX118" s="387"/>
      <c r="DY118" s="387"/>
      <c r="DZ118" s="387"/>
      <c r="EA118" s="387"/>
      <c r="EB118" s="0" t="s">
        <v>886</v>
      </c>
      <c r="ED118" s="387"/>
      <c r="EE118" s="387"/>
      <c r="EF118" s="387"/>
      <c r="EG118" s="387"/>
      <c r="EH118" s="387"/>
      <c r="EI118" s="0" t="s">
        <v>886</v>
      </c>
      <c r="EK118" s="387"/>
      <c r="EL118" s="0" t="s">
        <v>886</v>
      </c>
      <c r="EO118" s="387"/>
      <c r="EP118" s="387"/>
      <c r="EQ118" s="387"/>
      <c r="ER118" s="387"/>
      <c r="ES118" s="387"/>
      <c r="ET118" s="0" t="s">
        <v>886</v>
      </c>
      <c r="FE118" s="387" t="n">
        <v>76941</v>
      </c>
      <c r="FF118" s="387" t="n">
        <v>77703</v>
      </c>
      <c r="FG118" s="387" t="n">
        <v>78318</v>
      </c>
      <c r="FH118" s="387" t="n">
        <v>78884</v>
      </c>
      <c r="FI118" s="387" t="n">
        <v>79520</v>
      </c>
      <c r="FJ118" s="387" t="n">
        <v>80305</v>
      </c>
      <c r="FK118" s="387" t="n">
        <v>81285</v>
      </c>
      <c r="FL118" s="387" t="n">
        <v>82408</v>
      </c>
      <c r="FM118" s="387" t="n">
        <v>83508</v>
      </c>
      <c r="FN118" s="387" t="n">
        <v>84376</v>
      </c>
      <c r="FO118" s="387" t="n">
        <v>84857</v>
      </c>
      <c r="FP118" s="387" t="n">
        <v>84886</v>
      </c>
      <c r="FQ118" s="387" t="n">
        <v>84533</v>
      </c>
      <c r="FR118" s="387" t="n">
        <v>83976</v>
      </c>
      <c r="FS118" s="387" t="n">
        <v>83488</v>
      </c>
      <c r="FT118" s="387" t="n">
        <v>83234</v>
      </c>
      <c r="FU118" s="387" t="n">
        <v>83287</v>
      </c>
      <c r="FV118" s="387" t="n">
        <v>83598</v>
      </c>
      <c r="FW118" s="387" t="n">
        <v>84077</v>
      </c>
      <c r="FX118" s="387" t="n">
        <v>84584</v>
      </c>
      <c r="FY118" s="387" t="n">
        <v>85000</v>
      </c>
      <c r="FZ118" s="387" t="n">
        <v>85000</v>
      </c>
      <c r="GA118" s="387" t="n">
        <v>86000</v>
      </c>
      <c r="GB118" s="387" t="n">
        <v>86000</v>
      </c>
      <c r="GC118" s="387" t="n">
        <v>86000</v>
      </c>
      <c r="GD118" s="387" t="n">
        <v>87000</v>
      </c>
      <c r="GE118" s="387" t="n">
        <v>87000</v>
      </c>
      <c r="GF118" s="387" t="n">
        <v>87000</v>
      </c>
      <c r="GG118" s="387" t="n">
        <v>87000</v>
      </c>
      <c r="GH118" s="387" t="n">
        <v>88000</v>
      </c>
      <c r="GI118" s="387" t="n">
        <v>88000</v>
      </c>
      <c r="GJ118" s="387" t="n">
        <v>88000</v>
      </c>
      <c r="GK118" s="387" t="n">
        <v>88000</v>
      </c>
      <c r="GL118" s="387" t="n">
        <v>89000</v>
      </c>
      <c r="GM118" s="387" t="n">
        <v>89000</v>
      </c>
      <c r="GN118" s="387" t="n">
        <v>89000</v>
      </c>
      <c r="GO118" s="387" t="n">
        <v>89000</v>
      </c>
      <c r="GP118" s="387" t="n">
        <v>90000</v>
      </c>
      <c r="GQ118" s="387" t="n">
        <v>90000</v>
      </c>
      <c r="GR118" s="387" t="n">
        <v>90000</v>
      </c>
      <c r="GS118" s="387" t="n">
        <v>90000</v>
      </c>
      <c r="GT118" s="387" t="n">
        <v>90000</v>
      </c>
      <c r="GU118" s="387" t="n">
        <v>90000</v>
      </c>
      <c r="GV118" s="387" t="n">
        <v>90000</v>
      </c>
      <c r="GW118" s="387" t="n">
        <v>91000</v>
      </c>
      <c r="GX118" s="387" t="n">
        <v>91000</v>
      </c>
      <c r="GY118" s="387" t="n">
        <v>91000</v>
      </c>
      <c r="GZ118" s="387" t="n">
        <v>91000</v>
      </c>
      <c r="HA118" s="387" t="n">
        <v>91000</v>
      </c>
      <c r="HB118" s="387" t="n">
        <v>91000</v>
      </c>
      <c r="HC118" s="387" t="n">
        <v>91000</v>
      </c>
      <c r="HG118" s="387" t="n">
        <v>0.000636556360404939</v>
      </c>
      <c r="HH118" s="387" t="n">
        <v>0.0037271217443049</v>
      </c>
      <c r="HI118" s="387" t="n">
        <v>0.00571344932541251</v>
      </c>
      <c r="HJ118" s="387" t="n">
        <v>0.00601207790896297</v>
      </c>
      <c r="HK118" s="387" t="n">
        <v>0.00490613328292966</v>
      </c>
      <c r="HL118" s="387" t="n">
        <v>0</v>
      </c>
      <c r="HM118" s="387" t="n">
        <v>0.011696039699018</v>
      </c>
      <c r="HN118" s="387" t="n">
        <v>0</v>
      </c>
      <c r="HO118" s="387" t="n">
        <v>0</v>
      </c>
      <c r="HP118" s="387" t="n">
        <v>0.0115608228370547</v>
      </c>
      <c r="HQ118" s="387" t="n">
        <v>0</v>
      </c>
      <c r="HR118" s="387" t="n">
        <v>0</v>
      </c>
      <c r="HS118" s="387" t="n">
        <v>0</v>
      </c>
      <c r="HT118" s="387" t="n">
        <v>0.011428696103394</v>
      </c>
      <c r="HU118" s="387" t="n">
        <v>0</v>
      </c>
      <c r="HV118" s="387" t="n">
        <v>0</v>
      </c>
      <c r="HW118" s="387" t="n">
        <v>0</v>
      </c>
      <c r="HX118" s="387" t="n">
        <v>0.0112995551899076</v>
      </c>
      <c r="HY118" s="387" t="n">
        <v>0</v>
      </c>
      <c r="HZ118" s="387" t="n">
        <v>0</v>
      </c>
      <c r="IA118" s="387" t="n">
        <v>0</v>
      </c>
      <c r="IB118" s="387" t="n">
        <v>0.0111733004450798</v>
      </c>
      <c r="IC118" s="387" t="n">
        <v>0</v>
      </c>
      <c r="ID118" s="387" t="n">
        <v>0</v>
      </c>
      <c r="IE118" s="387" t="n">
        <v>0</v>
      </c>
      <c r="IF118" s="387" t="n">
        <v>0</v>
      </c>
      <c r="IG118" s="387" t="n">
        <v>0</v>
      </c>
      <c r="IH118" s="387" t="n">
        <v>0</v>
      </c>
      <c r="II118" s="387" t="n">
        <v>0.0110498359426856</v>
      </c>
      <c r="IJ118" s="387" t="n">
        <v>0</v>
      </c>
      <c r="IK118" s="387" t="n">
        <v>0</v>
      </c>
      <c r="IL118" s="387" t="n">
        <v>0</v>
      </c>
      <c r="IM118" s="387" t="n">
        <v>0</v>
      </c>
      <c r="IN118" s="387" t="n">
        <v>0</v>
      </c>
      <c r="IO118" s="387" t="n">
        <v>0</v>
      </c>
      <c r="IP118" s="0" t="s">
        <v>889</v>
      </c>
      <c r="IU118" s="0" t="s">
        <v>884</v>
      </c>
      <c r="IV118" s="387" t="n">
        <v>0.5</v>
      </c>
      <c r="IW118" s="387" t="n">
        <v>0.5</v>
      </c>
      <c r="IX118" s="387" t="n">
        <v>0.5</v>
      </c>
      <c r="IY118" s="387" t="n">
        <v>0.5</v>
      </c>
      <c r="IZ118" s="387" t="n">
        <v>0.5</v>
      </c>
      <c r="JA118" s="387" t="n">
        <v>0.5</v>
      </c>
      <c r="JB118" s="387" t="n">
        <v>0.5</v>
      </c>
      <c r="JC118" s="387" t="n">
        <v>0.5</v>
      </c>
      <c r="JD118" s="387" t="n">
        <v>0.5</v>
      </c>
      <c r="JE118" s="387" t="n">
        <v>0.5</v>
      </c>
      <c r="JF118" s="387" t="n">
        <v>0.5</v>
      </c>
      <c r="JG118" s="387" t="n">
        <v>0.5</v>
      </c>
      <c r="JH118" s="387" t="n">
        <v>0.5</v>
      </c>
      <c r="JI118" s="387" t="n">
        <v>0.5</v>
      </c>
      <c r="JJ118" s="387" t="n">
        <v>0.5</v>
      </c>
      <c r="JK118" s="387" t="n">
        <v>0.5</v>
      </c>
      <c r="JL118" s="387" t="n">
        <v>0.5</v>
      </c>
      <c r="JM118" s="387" t="n">
        <v>0.5</v>
      </c>
      <c r="JN118" s="387" t="n">
        <v>0.5</v>
      </c>
      <c r="JO118" s="387" t="n">
        <v>0.5</v>
      </c>
      <c r="JP118" s="387" t="n">
        <v>0.5</v>
      </c>
      <c r="JQ118" s="387" t="n">
        <v>0.5</v>
      </c>
      <c r="JR118" s="387" t="n">
        <v>0.5</v>
      </c>
      <c r="JS118" s="387" t="n">
        <v>0.5</v>
      </c>
      <c r="JT118" s="387" t="n">
        <v>0.5</v>
      </c>
      <c r="JU118" s="387" t="n">
        <v>0.5</v>
      </c>
      <c r="JV118" s="387" t="n">
        <v>0.5</v>
      </c>
      <c r="JW118" s="387" t="n">
        <v>0.5</v>
      </c>
      <c r="JX118" s="387" t="n">
        <v>0.5</v>
      </c>
      <c r="JY118" s="387" t="n">
        <v>0.5</v>
      </c>
      <c r="JZ118" s="387" t="n">
        <v>0.5</v>
      </c>
      <c r="KA118" s="387" t="n">
        <v>0.5</v>
      </c>
      <c r="KB118" s="387" t="n">
        <v>0.5</v>
      </c>
      <c r="KC118" s="387" t="n">
        <v>0.5</v>
      </c>
      <c r="KD118" s="387" t="n">
        <v>0.5</v>
      </c>
      <c r="KE118" s="387" t="n">
        <v>0.5</v>
      </c>
      <c r="KH118" s="0" t="s">
        <v>886</v>
      </c>
      <c r="KI118" s="387"/>
      <c r="KJ118" s="387"/>
      <c r="KK118" s="387"/>
      <c r="KL118" s="387"/>
      <c r="KM118" s="387"/>
      <c r="KN118" s="387"/>
      <c r="KO118" s="387"/>
      <c r="KP118" s="387"/>
      <c r="KQ118" s="387"/>
      <c r="KR118" s="387"/>
      <c r="KS118" s="387"/>
      <c r="KT118" s="387"/>
      <c r="KU118" s="387"/>
      <c r="KV118" s="387"/>
      <c r="KW118" s="387"/>
      <c r="KX118" s="387"/>
      <c r="KY118" s="387"/>
      <c r="KZ118" s="387"/>
      <c r="LA118" s="387"/>
      <c r="LB118" s="387"/>
      <c r="LC118" s="387"/>
      <c r="LD118" s="387"/>
      <c r="LE118" s="387"/>
      <c r="LF118" s="387"/>
      <c r="LG118" s="387"/>
      <c r="LH118" s="387"/>
      <c r="LI118" s="387"/>
      <c r="LJ118" s="387"/>
      <c r="LK118" s="387"/>
      <c r="LL118" s="387"/>
      <c r="LM118" s="387"/>
      <c r="LN118" s="387"/>
      <c r="LO118" s="387"/>
      <c r="LP118" s="387"/>
      <c r="LQ118" s="387"/>
      <c r="LR118" s="387"/>
      <c r="LT118" s="0" t="s">
        <v>886</v>
      </c>
      <c r="LU118" s="387"/>
      <c r="LV118" s="387"/>
      <c r="LW118" s="387"/>
      <c r="LX118" s="387"/>
      <c r="LY118" s="387"/>
      <c r="LZ118" s="387"/>
      <c r="MA118" s="387"/>
      <c r="MB118" s="387"/>
      <c r="MC118" s="387"/>
      <c r="MD118" s="387"/>
      <c r="ME118" s="387"/>
      <c r="MF118" s="387"/>
      <c r="MG118" s="387"/>
      <c r="MH118" s="387"/>
      <c r="MI118" s="387"/>
      <c r="MJ118" s="387"/>
      <c r="MK118" s="387"/>
      <c r="ML118" s="387"/>
      <c r="MM118" s="387"/>
      <c r="MN118" s="387"/>
      <c r="MO118" s="387"/>
      <c r="MP118" s="387"/>
      <c r="MQ118" s="387"/>
      <c r="MR118" s="387"/>
      <c r="MS118" s="387"/>
      <c r="MT118" s="387"/>
      <c r="MU118" s="387"/>
      <c r="MV118" s="387"/>
      <c r="MW118" s="387"/>
      <c r="MX118" s="387"/>
      <c r="MY118" s="387"/>
      <c r="MZ118" s="387"/>
      <c r="NA118" s="387"/>
      <c r="NB118" s="387"/>
      <c r="NC118" s="387"/>
      <c r="ND118" s="387"/>
      <c r="NG118" s="0" t="s">
        <v>886</v>
      </c>
      <c r="NH118" s="387"/>
      <c r="NI118" s="387"/>
      <c r="NJ118" s="387"/>
      <c r="NK118" s="387"/>
      <c r="NL118" s="387"/>
      <c r="NM118" s="387"/>
      <c r="NN118" s="387"/>
      <c r="NO118" s="387"/>
      <c r="NP118" s="387"/>
      <c r="NQ118" s="387"/>
      <c r="NR118" s="387"/>
      <c r="NS118" s="387"/>
      <c r="NT118" s="387"/>
      <c r="NU118" s="387"/>
      <c r="NV118" s="387"/>
      <c r="NW118" s="387"/>
      <c r="NX118" s="387"/>
      <c r="NY118" s="387"/>
      <c r="NZ118" s="387"/>
      <c r="OA118" s="387"/>
      <c r="OB118" s="387"/>
      <c r="OC118" s="387"/>
      <c r="OD118" s="387"/>
      <c r="OE118" s="387"/>
      <c r="OF118" s="387"/>
      <c r="OG118" s="387"/>
      <c r="OH118" s="387"/>
      <c r="OI118" s="387"/>
      <c r="OJ118" s="387"/>
      <c r="OK118" s="387"/>
      <c r="OL118" s="387"/>
      <c r="OM118" s="387"/>
      <c r="ON118" s="387"/>
      <c r="OO118" s="387"/>
      <c r="OP118" s="387"/>
      <c r="OQ118" s="387"/>
      <c r="OT118" s="387"/>
      <c r="OU118" s="387"/>
      <c r="OV118" s="387"/>
      <c r="OW118" s="387"/>
      <c r="OX118" s="387"/>
      <c r="OY118" s="387"/>
      <c r="OZ118" s="387"/>
      <c r="PA118" s="387"/>
      <c r="PB118" s="387"/>
      <c r="PC118" s="387"/>
      <c r="PD118" s="387"/>
      <c r="PE118" s="387"/>
      <c r="PF118" s="387"/>
      <c r="PG118" s="387"/>
      <c r="PH118" s="387"/>
      <c r="PI118" s="387"/>
      <c r="PJ118" s="387"/>
      <c r="PK118" s="387"/>
      <c r="PL118" s="387"/>
      <c r="PQ118" s="387"/>
      <c r="PZ118" s="387"/>
      <c r="QA118" s="387"/>
      <c r="QB118" s="0" t="s">
        <v>886</v>
      </c>
      <c r="QD118" s="387"/>
      <c r="QE118" s="387"/>
      <c r="QF118" s="0" t="s">
        <v>886</v>
      </c>
      <c r="QH118" s="387"/>
      <c r="QI118" s="387"/>
      <c r="QJ118" s="0" t="s">
        <v>886</v>
      </c>
      <c r="QL118" s="387"/>
      <c r="QM118" s="387"/>
      <c r="QN118" s="0" t="s">
        <v>886</v>
      </c>
      <c r="QP118" s="387"/>
      <c r="QQ118" s="387"/>
      <c r="QR118" s="0" t="s">
        <v>886</v>
      </c>
      <c r="QT118" s="0" t="s">
        <v>884</v>
      </c>
      <c r="QU118" s="387" t="n">
        <v>0.225577771663666</v>
      </c>
      <c r="QV118" s="387" t="n">
        <v>0.226873621344566</v>
      </c>
      <c r="QW118" s="387" t="n">
        <v>0.225593701004982</v>
      </c>
      <c r="QX118" s="387" t="n">
        <v>0.221587538719177</v>
      </c>
      <c r="QY118" s="387" t="n">
        <v>0.231162548065186</v>
      </c>
      <c r="RB118" s="387"/>
      <c r="RC118" s="387"/>
      <c r="RD118" s="387"/>
      <c r="RE118" s="387"/>
      <c r="RF118" s="387" t="n">
        <v>0.216664850711823</v>
      </c>
      <c r="RG118" s="0" t="s">
        <v>884</v>
      </c>
      <c r="RJ118" s="387"/>
      <c r="RK118" s="387"/>
      <c r="RL118" s="387"/>
      <c r="RM118" s="387"/>
      <c r="RN118" s="387"/>
      <c r="RO118" s="0" t="s">
        <v>886</v>
      </c>
      <c r="RR118" s="387" t="n">
        <v>0.0459789671003819</v>
      </c>
      <c r="RS118" s="387" t="n">
        <v>0.0428749099373817</v>
      </c>
      <c r="RT118" s="387" t="n">
        <v>0.0364226400852203</v>
      </c>
      <c r="RU118" s="387" t="n">
        <v>0.0283055733889341</v>
      </c>
      <c r="RV118" s="387"/>
      <c r="RW118" s="0" t="s">
        <v>248</v>
      </c>
      <c r="SA118" s="387"/>
      <c r="SB118" s="387"/>
      <c r="SC118" s="387"/>
      <c r="SD118" s="387"/>
      <c r="SE118" s="387"/>
      <c r="SF118" s="0" t="s">
        <v>886</v>
      </c>
      <c r="SJ118" s="387" t="n">
        <v>0.0406638868153095</v>
      </c>
      <c r="SK118" s="387" t="n">
        <v>0.0388945899903774</v>
      </c>
      <c r="SL118" s="387" t="n">
        <v>0.0368170812726021</v>
      </c>
      <c r="SM118" s="387" t="n">
        <v>0.0265480373054743</v>
      </c>
      <c r="SN118" s="387"/>
      <c r="SO118" s="0" t="s">
        <v>248</v>
      </c>
      <c r="SQ118" s="387"/>
      <c r="SR118" s="0" t="s">
        <v>886</v>
      </c>
      <c r="ST118" s="387"/>
      <c r="SU118" s="0" t="s">
        <v>886</v>
      </c>
      <c r="SW118" s="387"/>
      <c r="SX118" s="0" t="s">
        <v>886</v>
      </c>
      <c r="TA118" s="387"/>
      <c r="TB118" s="387"/>
      <c r="TC118" s="387"/>
      <c r="TD118" s="387"/>
      <c r="TE118" s="387"/>
      <c r="TF118" s="0" t="s">
        <v>886</v>
      </c>
      <c r="TJ118" s="387"/>
      <c r="TK118" s="387"/>
      <c r="TL118" s="387"/>
      <c r="TM118" s="387"/>
      <c r="TN118" s="387" t="n">
        <v>0.248736917972565</v>
      </c>
      <c r="TO118" s="0" t="s">
        <v>884</v>
      </c>
      <c r="TP118" s="386"/>
      <c r="TQ118" s="386"/>
    </row>
    <row r="119" customFormat="false" ht="15.75" hidden="false" customHeight="false" outlineLevel="0" collapsed="false">
      <c r="A119" s="0" t="s">
        <v>900</v>
      </c>
      <c r="B119" s="18" t="s">
        <v>1083</v>
      </c>
      <c r="C119" s="0" t="s">
        <v>1084</v>
      </c>
      <c r="D119" s="387" t="n">
        <v>0.0459441877901554</v>
      </c>
      <c r="E119" s="0" t="s">
        <v>102</v>
      </c>
      <c r="F119" s="387" t="n">
        <v>0.0444759801030159</v>
      </c>
      <c r="G119" s="0" t="s">
        <v>316</v>
      </c>
      <c r="H119" s="387" t="n">
        <v>0.044149175286293</v>
      </c>
      <c r="I119" s="0" t="s">
        <v>317</v>
      </c>
      <c r="J119" s="0" t="s">
        <v>102</v>
      </c>
      <c r="K119" s="387" t="n">
        <v>0.559996008872986</v>
      </c>
      <c r="L119" s="387"/>
      <c r="M119" s="0" t="s">
        <v>885</v>
      </c>
      <c r="N119" s="387"/>
      <c r="O119" s="0" t="s">
        <v>885</v>
      </c>
      <c r="P119" s="387" t="n">
        <v>0.619589149951935</v>
      </c>
      <c r="Q119" s="0" t="s">
        <v>102</v>
      </c>
      <c r="R119" s="387" t="n">
        <v>0.559996008872986</v>
      </c>
      <c r="S119" s="0" t="s">
        <v>102</v>
      </c>
      <c r="U119" s="0" t="s">
        <v>316</v>
      </c>
      <c r="V119" s="387" t="n">
        <v>0.536046981811523</v>
      </c>
      <c r="W119" s="387"/>
      <c r="X119" s="0" t="s">
        <v>885</v>
      </c>
      <c r="Y119" s="387"/>
      <c r="Z119" s="0" t="s">
        <v>885</v>
      </c>
      <c r="AA119" s="387" t="n">
        <v>0.597922384738922</v>
      </c>
      <c r="AB119" s="0" t="s">
        <v>316</v>
      </c>
      <c r="AC119" s="387" t="n">
        <v>0.536046981811523</v>
      </c>
      <c r="AD119" s="0" t="s">
        <v>316</v>
      </c>
      <c r="AF119" s="0" t="s">
        <v>317</v>
      </c>
      <c r="AG119" s="387" t="n">
        <v>0.549768447875977</v>
      </c>
      <c r="AH119" s="387" t="n">
        <v>0.57474946975708</v>
      </c>
      <c r="AI119" s="0" t="s">
        <v>317</v>
      </c>
      <c r="AJ119" s="387" t="n">
        <v>0.549768447875977</v>
      </c>
      <c r="AK119" s="0" t="s">
        <v>317</v>
      </c>
      <c r="AL119" s="387" t="n">
        <v>0.589384615421295</v>
      </c>
      <c r="AM119" s="0" t="s">
        <v>317</v>
      </c>
      <c r="AN119" s="387" t="n">
        <v>0.532630920410156</v>
      </c>
      <c r="AO119" s="0" t="s">
        <v>317</v>
      </c>
      <c r="AP119" s="0"/>
      <c r="AQ119" s="0" t="s">
        <v>102</v>
      </c>
      <c r="AR119" s="387" t="n">
        <v>2.81102204322815</v>
      </c>
      <c r="AS119" s="0" t="s">
        <v>318</v>
      </c>
      <c r="AT119" s="387" t="n">
        <v>3.19448518753052</v>
      </c>
      <c r="AU119" s="0" t="s">
        <v>317</v>
      </c>
      <c r="AV119" s="387" t="n">
        <v>3.42840003967285</v>
      </c>
      <c r="AW119" s="0"/>
      <c r="AX119" s="387" t="n">
        <v>2.37097668647766</v>
      </c>
      <c r="AY119" s="0" t="s">
        <v>104</v>
      </c>
      <c r="AZ119" s="0"/>
      <c r="BA119" s="0" t="s">
        <v>102</v>
      </c>
      <c r="BB119" s="387" t="n">
        <v>0.00258848746307194</v>
      </c>
      <c r="BC119" s="387" t="n">
        <v>0.00225841999053955</v>
      </c>
      <c r="BD119" s="387" t="n">
        <v>0.00144661706872284</v>
      </c>
      <c r="BE119" s="387" t="n">
        <v>0.00104571820702404</v>
      </c>
      <c r="BF119" s="387" t="n">
        <v>0.00104574428405613</v>
      </c>
      <c r="BH119" s="0" t="s">
        <v>318</v>
      </c>
      <c r="BI119" s="387" t="n">
        <v>0.00692923832684755</v>
      </c>
      <c r="BJ119" s="387" t="n">
        <v>0.00746179139241576</v>
      </c>
      <c r="BK119" s="387" t="n">
        <v>0.00929670687764883</v>
      </c>
      <c r="BL119" s="387" t="n">
        <v>0.010136729106307</v>
      </c>
      <c r="BM119" s="387" t="n">
        <v>0.0104178879410028</v>
      </c>
      <c r="BO119" s="0" t="s">
        <v>317</v>
      </c>
      <c r="BP119" s="387" t="n">
        <v>0.00773484632372856</v>
      </c>
      <c r="BQ119" s="387" t="n">
        <v>0.00878232344985008</v>
      </c>
      <c r="BR119" s="387" t="n">
        <v>0.0102113811299205</v>
      </c>
      <c r="BS119" s="387" t="n">
        <v>0.0105401435866952</v>
      </c>
      <c r="BT119" s="387" t="n">
        <v>0.0107845868915319</v>
      </c>
      <c r="BV119" s="387" t="n">
        <v>11.3277969360352</v>
      </c>
      <c r="BW119" s="387" t="n">
        <v>11.7198247909546</v>
      </c>
      <c r="BX119" s="387" t="n">
        <v>11.9986448287964</v>
      </c>
      <c r="BY119" s="387" t="n">
        <v>12.6204605102539</v>
      </c>
      <c r="BZ119" s="387" t="n">
        <v>13.3658084869385</v>
      </c>
      <c r="CA119" s="0" t="s">
        <v>316</v>
      </c>
      <c r="CC119" s="387" t="n">
        <v>11.5612106323242</v>
      </c>
      <c r="CD119" s="387" t="n">
        <v>11.8988885879517</v>
      </c>
      <c r="CE119" s="387" t="n">
        <v>12.3344917297363</v>
      </c>
      <c r="CF119" s="387" t="n">
        <v>13.0611543655396</v>
      </c>
      <c r="CG119" s="387" t="n">
        <v>13.8361654281616</v>
      </c>
      <c r="CH119" s="0" t="s">
        <v>317</v>
      </c>
      <c r="CK119" s="387" t="n">
        <v>13</v>
      </c>
      <c r="CL119" s="0" t="s">
        <v>887</v>
      </c>
      <c r="CO119" s="0" t="s">
        <v>102</v>
      </c>
      <c r="CP119" s="387" t="n">
        <v>0.00217158743180335</v>
      </c>
      <c r="CQ119" s="387" t="n">
        <v>0.000948250759392977</v>
      </c>
      <c r="CR119" s="387" t="n">
        <v>-0.000799381174147129</v>
      </c>
      <c r="CS119" s="387" t="n">
        <v>0.00098768575116992</v>
      </c>
      <c r="CT119" s="387" t="n">
        <v>0.00705382786691189</v>
      </c>
      <c r="CV119" s="0" t="s">
        <v>318</v>
      </c>
      <c r="CW119" s="387" t="n">
        <v>0.00409538671374321</v>
      </c>
      <c r="CX119" s="387" t="n">
        <v>0.00449326075613499</v>
      </c>
      <c r="CY119" s="387" t="n">
        <v>0.00243333959951997</v>
      </c>
      <c r="CZ119" s="387" t="n">
        <v>0.00188270269427449</v>
      </c>
      <c r="DA119" s="387" t="n">
        <v>-0.00823687482625246</v>
      </c>
      <c r="DC119" s="0" t="s">
        <v>317</v>
      </c>
      <c r="DD119" s="387" t="n">
        <v>0.00376263749785721</v>
      </c>
      <c r="DE119" s="387" t="n">
        <v>0.00467970268800855</v>
      </c>
      <c r="DF119" s="387" t="n">
        <v>-0.00039990188088268</v>
      </c>
      <c r="DG119" s="387" t="n">
        <v>0.000689676613546908</v>
      </c>
      <c r="DH119" s="387" t="n">
        <v>-0.00295716966502368</v>
      </c>
      <c r="DL119" s="387" t="n">
        <v>0.724980010986328</v>
      </c>
      <c r="DM119" s="0" t="s">
        <v>888</v>
      </c>
      <c r="DP119" s="387" t="n">
        <v>0.752939987182617</v>
      </c>
      <c r="DQ119" s="0" t="s">
        <v>888</v>
      </c>
      <c r="DT119" s="387" t="n">
        <v>0.69697998046875</v>
      </c>
      <c r="DU119" s="0" t="s">
        <v>888</v>
      </c>
      <c r="DW119" s="387" t="n">
        <v>0.0220324564725161</v>
      </c>
      <c r="DX119" s="387" t="n">
        <v>0.0307254642248154</v>
      </c>
      <c r="DY119" s="387" t="n">
        <v>0.0317866690456867</v>
      </c>
      <c r="DZ119" s="387" t="n">
        <v>0.0365725755691528</v>
      </c>
      <c r="EA119" s="387" t="n">
        <v>0.0386504046618938</v>
      </c>
      <c r="EB119" s="0" t="s">
        <v>104</v>
      </c>
      <c r="ED119" s="387" t="n">
        <v>0.0220662653446198</v>
      </c>
      <c r="EE119" s="387" t="n">
        <v>0.0307126455008984</v>
      </c>
      <c r="EF119" s="387" t="n">
        <v>0.0306150130927563</v>
      </c>
      <c r="EG119" s="387" t="n">
        <v>0.0357146412134171</v>
      </c>
      <c r="EH119" s="387" t="n">
        <v>0.0332827232778072</v>
      </c>
      <c r="EI119" s="0" t="s">
        <v>248</v>
      </c>
      <c r="EK119" s="387"/>
      <c r="EL119" s="0" t="s">
        <v>886</v>
      </c>
      <c r="EO119" s="387" t="n">
        <v>0.0384528711438179</v>
      </c>
      <c r="EP119" s="387" t="n">
        <v>0.0422480925917625</v>
      </c>
      <c r="EQ119" s="387" t="n">
        <v>0.038754791021347</v>
      </c>
      <c r="ER119" s="387" t="n">
        <v>0.0459068939089775</v>
      </c>
      <c r="ES119" s="387" t="n">
        <v>0.0482630021870136</v>
      </c>
      <c r="ET119" s="0" t="s">
        <v>248</v>
      </c>
      <c r="FE119" s="387" t="n">
        <v>6289000</v>
      </c>
      <c r="FF119" s="387" t="n">
        <v>6439000</v>
      </c>
      <c r="FG119" s="387" t="n">
        <v>6570000</v>
      </c>
      <c r="FH119" s="387" t="n">
        <v>6689700</v>
      </c>
      <c r="FI119" s="387" t="n">
        <v>6809000</v>
      </c>
      <c r="FJ119" s="387" t="n">
        <v>6930100</v>
      </c>
      <c r="FK119" s="387" t="n">
        <v>7053700</v>
      </c>
      <c r="FL119" s="387" t="n">
        <v>7180100</v>
      </c>
      <c r="FM119" s="387" t="n">
        <v>7308800</v>
      </c>
      <c r="FN119" s="387" t="n">
        <v>7485600</v>
      </c>
      <c r="FO119" s="387" t="n">
        <v>7623600</v>
      </c>
      <c r="FP119" s="387" t="n">
        <v>7765800</v>
      </c>
      <c r="FQ119" s="387" t="n">
        <v>7910500</v>
      </c>
      <c r="FR119" s="387" t="n">
        <v>8059500</v>
      </c>
      <c r="FS119" s="387" t="n">
        <v>8215700</v>
      </c>
      <c r="FT119" s="387" t="n">
        <v>8380100</v>
      </c>
      <c r="FU119" s="387" t="n">
        <v>8546000</v>
      </c>
      <c r="FV119" s="387" t="n">
        <v>8713300</v>
      </c>
      <c r="FW119" s="387" t="n">
        <v>8882800</v>
      </c>
      <c r="FX119" s="387" t="n">
        <v>9053300</v>
      </c>
      <c r="FY119" s="387" t="n">
        <v>9197000</v>
      </c>
      <c r="FZ119" s="387" t="n">
        <v>9339000</v>
      </c>
      <c r="GA119" s="387" t="n">
        <v>9479000</v>
      </c>
      <c r="GB119" s="387" t="n">
        <v>9619000</v>
      </c>
      <c r="GC119" s="387" t="n">
        <v>9757000</v>
      </c>
      <c r="GD119" s="387" t="n">
        <v>9896000</v>
      </c>
      <c r="GE119" s="387" t="n">
        <v>10034000</v>
      </c>
      <c r="GF119" s="387" t="n">
        <v>10172000</v>
      </c>
      <c r="GG119" s="387" t="n">
        <v>10310000</v>
      </c>
      <c r="GH119" s="387" t="n">
        <v>10448000</v>
      </c>
      <c r="GI119" s="387" t="n">
        <v>10586000</v>
      </c>
      <c r="GJ119" s="387" t="n">
        <v>10723000</v>
      </c>
      <c r="GK119" s="387" t="n">
        <v>10861000</v>
      </c>
      <c r="GL119" s="387" t="n">
        <v>10999000</v>
      </c>
      <c r="GM119" s="387" t="n">
        <v>11138000</v>
      </c>
      <c r="GN119" s="387" t="n">
        <v>11277000</v>
      </c>
      <c r="GO119" s="387" t="n">
        <v>11417000</v>
      </c>
      <c r="GP119" s="387" t="n">
        <v>11558000</v>
      </c>
      <c r="GQ119" s="387" t="n">
        <v>11701000</v>
      </c>
      <c r="GR119" s="387" t="n">
        <v>11845000</v>
      </c>
      <c r="GS119" s="387" t="n">
        <v>11989000</v>
      </c>
      <c r="GT119" s="387" t="n">
        <v>12135000</v>
      </c>
      <c r="GU119" s="387" t="n">
        <v>12282000</v>
      </c>
      <c r="GV119" s="387" t="n">
        <v>12429000</v>
      </c>
      <c r="GW119" s="387" t="n">
        <v>12577000</v>
      </c>
      <c r="GX119" s="387" t="n">
        <v>12725000</v>
      </c>
      <c r="GY119" s="387" t="n">
        <v>12874000</v>
      </c>
      <c r="GZ119" s="387" t="n">
        <v>13022000</v>
      </c>
      <c r="HA119" s="387" t="n">
        <v>13170000</v>
      </c>
      <c r="HB119" s="387" t="n">
        <v>13317000</v>
      </c>
      <c r="HC119" s="387" t="n">
        <v>13463000</v>
      </c>
      <c r="HG119" s="387" t="n">
        <v>0.0196034889668226</v>
      </c>
      <c r="HH119" s="387" t="n">
        <v>0.0193872563540936</v>
      </c>
      <c r="HI119" s="387" t="n">
        <v>0.0192662291228771</v>
      </c>
      <c r="HJ119" s="387" t="n">
        <v>0.0190125089138746</v>
      </c>
      <c r="HK119" s="387" t="n">
        <v>0.0157480109483004</v>
      </c>
      <c r="HL119" s="387" t="n">
        <v>0.0153218358755112</v>
      </c>
      <c r="HM119" s="387" t="n">
        <v>0.0148796457797289</v>
      </c>
      <c r="HN119" s="387" t="n">
        <v>0.0146614834666252</v>
      </c>
      <c r="HO119" s="387" t="n">
        <v>0.0142446672543883</v>
      </c>
      <c r="HP119" s="387" t="n">
        <v>0.0141456592828035</v>
      </c>
      <c r="HQ119" s="387" t="n">
        <v>0.0138486912474036</v>
      </c>
      <c r="HR119" s="387" t="n">
        <v>0.0136595219373703</v>
      </c>
      <c r="HS119" s="387" t="n">
        <v>0.0134754506871104</v>
      </c>
      <c r="HT119" s="387" t="n">
        <v>0.0132962744683027</v>
      </c>
      <c r="HU119" s="387" t="n">
        <v>0.0131218004971743</v>
      </c>
      <c r="HV119" s="387" t="n">
        <v>0.0128585938364267</v>
      </c>
      <c r="HW119" s="387" t="n">
        <v>0.0127874240279198</v>
      </c>
      <c r="HX119" s="387" t="n">
        <v>0.0126259680837393</v>
      </c>
      <c r="HY119" s="387" t="n">
        <v>0.0125583251938224</v>
      </c>
      <c r="HZ119" s="387" t="n">
        <v>0.012402568012476</v>
      </c>
      <c r="IA119" s="387" t="n">
        <v>0.0123382192105055</v>
      </c>
      <c r="IB119" s="387" t="n">
        <v>0.0122743649408221</v>
      </c>
      <c r="IC119" s="387" t="n">
        <v>0.0122964698821306</v>
      </c>
      <c r="ID119" s="387" t="n">
        <v>0.0122315296903253</v>
      </c>
      <c r="IE119" s="387" t="n">
        <v>0.0120837250724435</v>
      </c>
      <c r="IF119" s="387" t="n">
        <v>0.0121042765676975</v>
      </c>
      <c r="IG119" s="387" t="n">
        <v>0.0120409363880754</v>
      </c>
      <c r="IH119" s="387" t="n">
        <v>0.0118976756930351</v>
      </c>
      <c r="II119" s="387" t="n">
        <v>0.0118372971192002</v>
      </c>
      <c r="IJ119" s="387" t="n">
        <v>0.0116988131776452</v>
      </c>
      <c r="IK119" s="387" t="n">
        <v>0.0116412108764052</v>
      </c>
      <c r="IL119" s="387" t="n">
        <v>0.0114304609596729</v>
      </c>
      <c r="IM119" s="387" t="n">
        <v>0.0113012809306383</v>
      </c>
      <c r="IN119" s="387" t="n">
        <v>0.0110998991876841</v>
      </c>
      <c r="IO119" s="387" t="n">
        <v>0.0109037673100829</v>
      </c>
      <c r="IP119" s="0" t="s">
        <v>889</v>
      </c>
      <c r="IU119" s="0" t="s">
        <v>889</v>
      </c>
      <c r="IV119" s="387" t="n">
        <v>0.495874661089007</v>
      </c>
      <c r="IW119" s="387" t="n">
        <v>0.496274255813059</v>
      </c>
      <c r="IX119" s="387" t="n">
        <v>0.496654172098494</v>
      </c>
      <c r="IY119" s="387" t="n">
        <v>0.497018734220469</v>
      </c>
      <c r="IZ119" s="387" t="n">
        <v>0.497375452395382</v>
      </c>
      <c r="JA119" s="387" t="n">
        <v>0.497729373588549</v>
      </c>
      <c r="JB119" s="387" t="n">
        <v>0.498079473242549</v>
      </c>
      <c r="JC119" s="387" t="n">
        <v>0.498422428689888</v>
      </c>
      <c r="JD119" s="387" t="n">
        <v>0.498757557991026</v>
      </c>
      <c r="JE119" s="387" t="n">
        <v>0.499082838832599</v>
      </c>
      <c r="JF119" s="387" t="n">
        <v>0.499398913548176</v>
      </c>
      <c r="JG119" s="387" t="n">
        <v>0.49970505551252</v>
      </c>
      <c r="JH119" s="387" t="n">
        <v>0.50000099135445</v>
      </c>
      <c r="JI119" s="387" t="n">
        <v>0.500287240697205</v>
      </c>
      <c r="JJ119" s="387" t="n">
        <v>0.500563567110185</v>
      </c>
      <c r="JK119" s="387" t="n">
        <v>0.500828732741832</v>
      </c>
      <c r="JL119" s="387" t="n">
        <v>0.501085116505034</v>
      </c>
      <c r="JM119" s="387" t="n">
        <v>0.501332437786794</v>
      </c>
      <c r="JN119" s="387" t="n">
        <v>0.501571347621091</v>
      </c>
      <c r="JO119" s="387" t="n">
        <v>0.501803746039862</v>
      </c>
      <c r="JP119" s="387" t="n">
        <v>0.502030414288648</v>
      </c>
      <c r="JQ119" s="387" t="n">
        <v>0.502252134892217</v>
      </c>
      <c r="JR119" s="387" t="n">
        <v>0.502468468630149</v>
      </c>
      <c r="JS119" s="387" t="n">
        <v>0.502681286753578</v>
      </c>
      <c r="JT119" s="387" t="n">
        <v>0.502890053106161</v>
      </c>
      <c r="JU119" s="387" t="n">
        <v>0.503095542371336</v>
      </c>
      <c r="JV119" s="387" t="n">
        <v>0.503297896341219</v>
      </c>
      <c r="JW119" s="387" t="n">
        <v>0.503497434686287</v>
      </c>
      <c r="JX119" s="387" t="n">
        <v>0.503692953781713</v>
      </c>
      <c r="JY119" s="387" t="n">
        <v>0.503882708555955</v>
      </c>
      <c r="JZ119" s="387" t="n">
        <v>0.504066946104837</v>
      </c>
      <c r="KA119" s="387" t="n">
        <v>0.504244823345571</v>
      </c>
      <c r="KB119" s="387" t="n">
        <v>0.504416511832852</v>
      </c>
      <c r="KC119" s="387" t="n">
        <v>0.504581203105696</v>
      </c>
      <c r="KD119" s="387" t="n">
        <v>0.504738851749733</v>
      </c>
      <c r="KE119" s="387" t="n">
        <v>0.504888873515526</v>
      </c>
      <c r="KH119" s="0" t="s">
        <v>889</v>
      </c>
      <c r="KI119" s="387" t="n">
        <v>0.609126269817352</v>
      </c>
      <c r="KJ119" s="387" t="n">
        <v>0.606010794639587</v>
      </c>
      <c r="KK119" s="387" t="n">
        <v>0.603299081325531</v>
      </c>
      <c r="KL119" s="387" t="n">
        <v>0.600977599620819</v>
      </c>
      <c r="KM119" s="387" t="n">
        <v>0.599057555198669</v>
      </c>
      <c r="KN119" s="387" t="n">
        <v>0.597586154937744</v>
      </c>
      <c r="KO119" s="387" t="n">
        <v>0.597066044807434</v>
      </c>
      <c r="KP119" s="387" t="n">
        <v>0.596898436546326</v>
      </c>
      <c r="KQ119" s="387" t="n">
        <v>0.596943557262421</v>
      </c>
      <c r="KR119" s="387" t="n">
        <v>0.597519755363464</v>
      </c>
      <c r="KS119" s="387" t="n">
        <v>0.598322570323944</v>
      </c>
      <c r="KT119" s="387" t="n">
        <v>0.59966117143631</v>
      </c>
      <c r="KU119" s="387" t="n">
        <v>0.601160049438477</v>
      </c>
      <c r="KV119" s="387" t="n">
        <v>0.602715790271759</v>
      </c>
      <c r="KW119" s="387" t="n">
        <v>0.60442191362381</v>
      </c>
      <c r="KX119" s="387" t="n">
        <v>0.605800092220306</v>
      </c>
      <c r="KY119" s="387" t="n">
        <v>0.607385993003845</v>
      </c>
      <c r="KZ119" s="387" t="n">
        <v>0.608783721923828</v>
      </c>
      <c r="LA119" s="387" t="n">
        <v>0.609964549541473</v>
      </c>
      <c r="LB119" s="387" t="n">
        <v>0.610702097415924</v>
      </c>
      <c r="LC119" s="387" t="n">
        <v>0.61106675863266</v>
      </c>
      <c r="LD119" s="387" t="n">
        <v>0.611193835735321</v>
      </c>
      <c r="LE119" s="387" t="n">
        <v>0.611091911792755</v>
      </c>
      <c r="LF119" s="387" t="n">
        <v>0.610460638999939</v>
      </c>
      <c r="LG119" s="387" t="n">
        <v>0.609624326229096</v>
      </c>
      <c r="LH119" s="387" t="n">
        <v>0.608641266822815</v>
      </c>
      <c r="LI119" s="387" t="n">
        <v>0.607746183872223</v>
      </c>
      <c r="LJ119" s="387" t="n">
        <v>0.606741547584534</v>
      </c>
      <c r="LK119" s="387" t="n">
        <v>0.60576069355011</v>
      </c>
      <c r="LL119" s="387" t="n">
        <v>0.60467517375946</v>
      </c>
      <c r="LM119" s="387" t="n">
        <v>0.603614926338196</v>
      </c>
      <c r="LN119" s="387" t="n">
        <v>0.602842926979065</v>
      </c>
      <c r="LO119" s="387" t="n">
        <v>0.602211654186249</v>
      </c>
      <c r="LP119" s="387" t="n">
        <v>0.601746380329132</v>
      </c>
      <c r="LQ119" s="387" t="n">
        <v>0.601336658000946</v>
      </c>
      <c r="LR119" s="387" t="n">
        <v>0.600906193256378</v>
      </c>
      <c r="LT119" s="0" t="s">
        <v>889</v>
      </c>
      <c r="LU119" s="387" t="n">
        <v>0.563010931015015</v>
      </c>
      <c r="LV119" s="387" t="n">
        <v>0.560805976390839</v>
      </c>
      <c r="LW119" s="387" t="n">
        <v>0.559358894824982</v>
      </c>
      <c r="LX119" s="387" t="n">
        <v>0.558438658714294</v>
      </c>
      <c r="LY119" s="387" t="n">
        <v>0.557749092578888</v>
      </c>
      <c r="LZ119" s="387" t="n">
        <v>0.557246923446655</v>
      </c>
      <c r="MA119" s="387" t="n">
        <v>0.557233095169067</v>
      </c>
      <c r="MB119" s="387" t="n">
        <v>0.557337284088135</v>
      </c>
      <c r="MC119" s="387" t="n">
        <v>0.557334423065186</v>
      </c>
      <c r="MD119" s="387" t="n">
        <v>0.557855904102325</v>
      </c>
      <c r="ME119" s="387" t="n">
        <v>0.558609545230866</v>
      </c>
      <c r="MF119" s="387" t="n">
        <v>0.559996008872986</v>
      </c>
      <c r="MG119" s="387" t="n">
        <v>0.561443150043488</v>
      </c>
      <c r="MH119" s="387" t="n">
        <v>0.56294858455658</v>
      </c>
      <c r="MI119" s="387" t="n">
        <v>0.564414262771606</v>
      </c>
      <c r="MJ119" s="387" t="n">
        <v>0.565180420875549</v>
      </c>
      <c r="MK119" s="387" t="n">
        <v>0.566072940826416</v>
      </c>
      <c r="ML119" s="387" t="n">
        <v>0.566522419452667</v>
      </c>
      <c r="MM119" s="387" t="n">
        <v>0.566596984863281</v>
      </c>
      <c r="MN119" s="387" t="n">
        <v>0.566439211368561</v>
      </c>
      <c r="MO119" s="387" t="n">
        <v>0.565930664539337</v>
      </c>
      <c r="MP119" s="387" t="n">
        <v>0.565560102462769</v>
      </c>
      <c r="MQ119" s="387" t="n">
        <v>0.564976632595062</v>
      </c>
      <c r="MR119" s="387" t="n">
        <v>0.564139842987061</v>
      </c>
      <c r="MS119" s="387" t="n">
        <v>0.56319123506546</v>
      </c>
      <c r="MT119" s="387" t="n">
        <v>0.562098562717438</v>
      </c>
      <c r="MU119" s="387" t="n">
        <v>0.561433851718903</v>
      </c>
      <c r="MV119" s="387" t="n">
        <v>0.560576438903809</v>
      </c>
      <c r="MW119" s="387" t="n">
        <v>0.559980690479279</v>
      </c>
      <c r="MX119" s="387" t="n">
        <v>0.559195339679718</v>
      </c>
      <c r="MY119" s="387" t="n">
        <v>0.558428287506104</v>
      </c>
      <c r="MZ119" s="387" t="n">
        <v>0.557946264743805</v>
      </c>
      <c r="NA119" s="387" t="n">
        <v>0.557594835758209</v>
      </c>
      <c r="NB119" s="387" t="n">
        <v>0.557403206825256</v>
      </c>
      <c r="NC119" s="387" t="n">
        <v>0.557257652282715</v>
      </c>
      <c r="ND119" s="387" t="n">
        <v>0.557156622409821</v>
      </c>
      <c r="NG119" s="0" t="s">
        <v>889</v>
      </c>
      <c r="NH119" s="387" t="n">
        <v>0.531764030456543</v>
      </c>
      <c r="NI119" s="387" t="n">
        <v>0.528584122657776</v>
      </c>
      <c r="NJ119" s="387" t="n">
        <v>0.525954902172089</v>
      </c>
      <c r="NK119" s="387" t="n">
        <v>0.523791611194611</v>
      </c>
      <c r="NL119" s="387" t="n">
        <v>0.521977305412293</v>
      </c>
      <c r="NM119" s="387" t="n">
        <v>0.5204958319664</v>
      </c>
      <c r="NN119" s="387" t="n">
        <v>0.519648790359497</v>
      </c>
      <c r="NO119" s="387" t="n">
        <v>0.519042074680328</v>
      </c>
      <c r="NP119" s="387" t="n">
        <v>0.518764972686768</v>
      </c>
      <c r="NQ119" s="387" t="n">
        <v>0.518704533576965</v>
      </c>
      <c r="NR119" s="387" t="n">
        <v>0.518795490264893</v>
      </c>
      <c r="NS119" s="387" t="n">
        <v>0.519334256649017</v>
      </c>
      <c r="NT119" s="387" t="n">
        <v>0.519956767559052</v>
      </c>
      <c r="NU119" s="387" t="n">
        <v>0.520659565925598</v>
      </c>
      <c r="NV119" s="387" t="n">
        <v>0.521822333335877</v>
      </c>
      <c r="NW119" s="387" t="n">
        <v>0.522954821586609</v>
      </c>
      <c r="NX119" s="387" t="n">
        <v>0.524480104446411</v>
      </c>
      <c r="NY119" s="387" t="n">
        <v>0.526286721229553</v>
      </c>
      <c r="NZ119" s="387" t="n">
        <v>0.528138935565949</v>
      </c>
      <c r="OA119" s="387" t="n">
        <v>0.529718101024628</v>
      </c>
      <c r="OB119" s="387" t="n">
        <v>0.53090363740921</v>
      </c>
      <c r="OC119" s="387" t="n">
        <v>0.531838476657867</v>
      </c>
      <c r="OD119" s="387" t="n">
        <v>0.532704591751099</v>
      </c>
      <c r="OE119" s="387" t="n">
        <v>0.533031344413757</v>
      </c>
      <c r="OF119" s="387" t="n">
        <v>0.533136367797852</v>
      </c>
      <c r="OG119" s="387" t="n">
        <v>0.533071994781494</v>
      </c>
      <c r="OH119" s="387" t="n">
        <v>0.532838881015778</v>
      </c>
      <c r="OI119" s="387" t="n">
        <v>0.53248655796051</v>
      </c>
      <c r="OJ119" s="387" t="n">
        <v>0.532062113285065</v>
      </c>
      <c r="OK119" s="387" t="n">
        <v>0.531446278095245</v>
      </c>
      <c r="OL119" s="387" t="n">
        <v>0.530923366546631</v>
      </c>
      <c r="OM119" s="387" t="n">
        <v>0.530371308326721</v>
      </c>
      <c r="ON119" s="387" t="n">
        <v>0.530026137828827</v>
      </c>
      <c r="OO119" s="387" t="n">
        <v>0.529764592647553</v>
      </c>
      <c r="OP119" s="387" t="n">
        <v>0.529548704624176</v>
      </c>
      <c r="OQ119" s="387" t="n">
        <v>0.529228270053864</v>
      </c>
      <c r="OT119" s="387" t="n">
        <v>0.694300003051758</v>
      </c>
      <c r="OU119" s="387" t="n">
        <v>0.68552001953125</v>
      </c>
      <c r="OV119" s="387" t="n">
        <v>0.689300003051758</v>
      </c>
      <c r="OW119" s="387" t="n">
        <v>0.694820022583008</v>
      </c>
      <c r="OX119" s="387" t="n">
        <v>0.698479995727539</v>
      </c>
      <c r="OY119" s="387" t="n">
        <v>0.703960037231445</v>
      </c>
      <c r="OZ119" s="387" t="n">
        <v>0.710770034790039</v>
      </c>
      <c r="PA119" s="387" t="n">
        <v>0.710400009155273</v>
      </c>
      <c r="PB119" s="387" t="n">
        <v>0.709980010986328</v>
      </c>
      <c r="PC119" s="387" t="n">
        <v>0.713369979858398</v>
      </c>
      <c r="PD119" s="387" t="n">
        <v>0.710739974975586</v>
      </c>
      <c r="PE119" s="387" t="n">
        <v>0.716500015258789</v>
      </c>
      <c r="PF119" s="387" t="n">
        <v>0.718059997558594</v>
      </c>
      <c r="PG119" s="387" t="n">
        <v>0.723789978027344</v>
      </c>
      <c r="PH119" s="387" t="n">
        <v>0.724290008544922</v>
      </c>
      <c r="PI119" s="387" t="n">
        <v>0.724029998779297</v>
      </c>
      <c r="PJ119" s="387" t="n">
        <v>0.724570007324219</v>
      </c>
      <c r="PK119" s="387" t="n">
        <v>0.724059982299805</v>
      </c>
      <c r="PL119" s="387" t="n">
        <v>0.724980010986328</v>
      </c>
      <c r="PQ119" s="387" t="n">
        <v>0.00126984599046409</v>
      </c>
      <c r="PZ119" s="387" t="n">
        <v>0.39</v>
      </c>
      <c r="QA119" s="387" t="n">
        <v>2016</v>
      </c>
      <c r="QB119" s="0" t="s">
        <v>248</v>
      </c>
      <c r="QD119" s="387" t="n">
        <v>0.002</v>
      </c>
      <c r="QE119" s="387" t="n">
        <v>2016</v>
      </c>
      <c r="QF119" s="0" t="s">
        <v>248</v>
      </c>
      <c r="QH119" s="387" t="n">
        <v>0.007</v>
      </c>
      <c r="QI119" s="387" t="n">
        <v>2016</v>
      </c>
      <c r="QJ119" s="0" t="s">
        <v>248</v>
      </c>
      <c r="QL119" s="387" t="n">
        <v>0.027</v>
      </c>
      <c r="QM119" s="387" t="n">
        <v>2016</v>
      </c>
      <c r="QN119" s="0" t="s">
        <v>248</v>
      </c>
      <c r="QP119" s="387"/>
      <c r="QQ119" s="387"/>
      <c r="QR119" s="0" t="s">
        <v>886</v>
      </c>
      <c r="QT119" s="0" t="s">
        <v>104</v>
      </c>
      <c r="QU119" s="387" t="n">
        <v>0.193877205252647</v>
      </c>
      <c r="QV119" s="387" t="n">
        <v>0.193946704268456</v>
      </c>
      <c r="QW119" s="387" t="n">
        <v>0.20147493481636</v>
      </c>
      <c r="QX119" s="387" t="n">
        <v>0.205943137407303</v>
      </c>
      <c r="QY119" s="387" t="n">
        <v>0.207808956503868</v>
      </c>
      <c r="RB119" s="387" t="n">
        <v>0.200974136590958</v>
      </c>
      <c r="RC119" s="387" t="n">
        <v>0.200683772563934</v>
      </c>
      <c r="RD119" s="387" t="n">
        <v>0.203443422913551</v>
      </c>
      <c r="RE119" s="387" t="n">
        <v>0.205316543579102</v>
      </c>
      <c r="RF119" s="387" t="n">
        <v>0.208664417266846</v>
      </c>
      <c r="RG119" s="0" t="s">
        <v>248</v>
      </c>
      <c r="RJ119" s="387" t="n">
        <v>0.0355842038989067</v>
      </c>
      <c r="RK119" s="387" t="n">
        <v>0.03788797929883</v>
      </c>
      <c r="RL119" s="387" t="n">
        <v>0.0369674935936928</v>
      </c>
      <c r="RM119" s="387" t="n">
        <v>0.0330930650234222</v>
      </c>
      <c r="RN119" s="387" t="n">
        <v>0.0346037745475769</v>
      </c>
      <c r="RO119" s="0" t="s">
        <v>104</v>
      </c>
      <c r="RR119" s="387" t="n">
        <v>0.0338297598063946</v>
      </c>
      <c r="RS119" s="387" t="n">
        <v>0.0368658937513828</v>
      </c>
      <c r="RT119" s="387" t="n">
        <v>0.036561131477356</v>
      </c>
      <c r="RU119" s="387" t="n">
        <v>0.0329057089984417</v>
      </c>
      <c r="RV119" s="387" t="n">
        <v>0.0341278463602066</v>
      </c>
      <c r="RW119" s="0" t="s">
        <v>248</v>
      </c>
      <c r="SA119" s="387" t="n">
        <v>0.016186598688364</v>
      </c>
      <c r="SB119" s="387" t="n">
        <v>0.0190822705626488</v>
      </c>
      <c r="SC119" s="387" t="n">
        <v>0.0182325206696987</v>
      </c>
      <c r="SD119" s="387" t="n">
        <v>0.0142362797632813</v>
      </c>
      <c r="SE119" s="387" t="n">
        <v>0.0183897092938423</v>
      </c>
      <c r="SF119" s="0" t="s">
        <v>104</v>
      </c>
      <c r="SJ119" s="387" t="n">
        <v>0.0142922308295965</v>
      </c>
      <c r="SK119" s="387" t="n">
        <v>0.0178736206144094</v>
      </c>
      <c r="SL119" s="387" t="n">
        <v>0.0175463147461414</v>
      </c>
      <c r="SM119" s="387" t="n">
        <v>0.0134892323985696</v>
      </c>
      <c r="SN119" s="387" t="n">
        <v>0.0151153365150094</v>
      </c>
      <c r="SO119" s="0" t="s">
        <v>248</v>
      </c>
      <c r="SQ119" s="387" t="n">
        <v>43110</v>
      </c>
      <c r="SR119" s="0" t="s">
        <v>248</v>
      </c>
      <c r="ST119" s="387" t="n">
        <v>38299.43359375</v>
      </c>
      <c r="SU119" s="0" t="s">
        <v>104</v>
      </c>
      <c r="SW119" s="387" t="n">
        <v>35278.9210208615</v>
      </c>
      <c r="SX119" s="0" t="s">
        <v>248</v>
      </c>
      <c r="TA119" s="387" t="n">
        <v>0.215909659862518</v>
      </c>
      <c r="TB119" s="387" t="n">
        <v>0.224672168493271</v>
      </c>
      <c r="TC119" s="387" t="n">
        <v>0.233261600136757</v>
      </c>
      <c r="TD119" s="387" t="n">
        <v>0.242515712976456</v>
      </c>
      <c r="TE119" s="387" t="n">
        <v>0.246459364891052</v>
      </c>
      <c r="TF119" s="0" t="s">
        <v>104</v>
      </c>
      <c r="TJ119" s="387" t="n">
        <v>0.223040401935577</v>
      </c>
      <c r="TK119" s="387" t="n">
        <v>0.231396421790123</v>
      </c>
      <c r="TL119" s="387" t="n">
        <v>0.234058424830437</v>
      </c>
      <c r="TM119" s="387" t="n">
        <v>0.241031184792519</v>
      </c>
      <c r="TN119" s="387" t="n">
        <v>0.241947144269943</v>
      </c>
      <c r="TO119" s="0" t="s">
        <v>248</v>
      </c>
      <c r="TP119" s="386"/>
      <c r="TQ119" s="386"/>
    </row>
    <row r="120" customFormat="false" ht="15.75" hidden="false" customHeight="false" outlineLevel="0" collapsed="false">
      <c r="A120" s="0" t="s">
        <v>900</v>
      </c>
      <c r="B120" s="18" t="s">
        <v>1085</v>
      </c>
      <c r="C120" s="0" t="s">
        <v>1086</v>
      </c>
      <c r="D120" s="387" t="n">
        <v>0.0400740094482899</v>
      </c>
      <c r="E120" s="0" t="s">
        <v>102</v>
      </c>
      <c r="F120" s="387" t="n">
        <v>0.036707304418087</v>
      </c>
      <c r="G120" s="0" t="s">
        <v>316</v>
      </c>
      <c r="H120" s="387" t="n">
        <v>0.0367621555924416</v>
      </c>
      <c r="I120" s="0" t="s">
        <v>317</v>
      </c>
      <c r="J120" s="0" t="s">
        <v>102</v>
      </c>
      <c r="K120" s="387" t="n">
        <v>0.551355481147766</v>
      </c>
      <c r="L120" s="387" t="n">
        <v>0.62278562784195</v>
      </c>
      <c r="M120" s="0" t="s">
        <v>102</v>
      </c>
      <c r="N120" s="387" t="n">
        <v>0.551355481147766</v>
      </c>
      <c r="O120" s="0" t="s">
        <v>102</v>
      </c>
      <c r="P120" s="387" t="n">
        <v>0.635663866996765</v>
      </c>
      <c r="Q120" s="0" t="s">
        <v>102</v>
      </c>
      <c r="R120" s="387" t="n">
        <v>0.496195137500763</v>
      </c>
      <c r="S120" s="0" t="s">
        <v>102</v>
      </c>
      <c r="U120" s="0" t="s">
        <v>316</v>
      </c>
      <c r="V120" s="387" t="n">
        <v>0.539695143699646</v>
      </c>
      <c r="W120" s="387" t="n">
        <v>0.621057689189911</v>
      </c>
      <c r="X120" s="0" t="s">
        <v>316</v>
      </c>
      <c r="Y120" s="387" t="n">
        <v>0.539695143699646</v>
      </c>
      <c r="Z120" s="0" t="s">
        <v>316</v>
      </c>
      <c r="AA120" s="387" t="n">
        <v>0.589892745018005</v>
      </c>
      <c r="AB120" s="0" t="s">
        <v>316</v>
      </c>
      <c r="AC120" s="387" t="n">
        <v>0.466070353984833</v>
      </c>
      <c r="AD120" s="0" t="s">
        <v>316</v>
      </c>
      <c r="AF120" s="0" t="s">
        <v>317</v>
      </c>
      <c r="AG120" s="387" t="n">
        <v>0.522185921669006</v>
      </c>
      <c r="AH120" s="387" t="n">
        <v>0.593141734600067</v>
      </c>
      <c r="AI120" s="0" t="s">
        <v>317</v>
      </c>
      <c r="AJ120" s="387" t="n">
        <v>0.522185921669006</v>
      </c>
      <c r="AK120" s="0" t="s">
        <v>317</v>
      </c>
      <c r="AL120" s="387" t="n">
        <v>0.584628939628601</v>
      </c>
      <c r="AM120" s="0" t="s">
        <v>317</v>
      </c>
      <c r="AN120" s="387" t="n">
        <v>0.465963363647461</v>
      </c>
      <c r="AO120" s="0" t="s">
        <v>317</v>
      </c>
      <c r="AP120" s="0"/>
      <c r="AQ120" s="0" t="s">
        <v>102</v>
      </c>
      <c r="AR120" s="387" t="n">
        <v>4.4330587387085</v>
      </c>
      <c r="AS120" s="0" t="s">
        <v>318</v>
      </c>
      <c r="AT120" s="387" t="n">
        <v>5.93669080734253</v>
      </c>
      <c r="AU120" s="0" t="s">
        <v>317</v>
      </c>
      <c r="AV120" s="387" t="n">
        <v>5.98950910568237</v>
      </c>
      <c r="AW120" s="0"/>
      <c r="AX120" s="387" t="n">
        <v>3.34839463233948</v>
      </c>
      <c r="AY120" s="0" t="s">
        <v>104</v>
      </c>
      <c r="AZ120" s="0"/>
      <c r="BA120" s="0" t="s">
        <v>102</v>
      </c>
      <c r="BB120" s="387" t="n">
        <v>0.00639763986691833</v>
      </c>
      <c r="BC120" s="387" t="n">
        <v>0.00539355492219329</v>
      </c>
      <c r="BD120" s="387" t="n">
        <v>0.00458415551111102</v>
      </c>
      <c r="BE120" s="387" t="n">
        <v>0.00426190672442317</v>
      </c>
      <c r="BF120" s="387" t="n">
        <v>0.00426187785342336</v>
      </c>
      <c r="BH120" s="0" t="s">
        <v>318</v>
      </c>
      <c r="BI120" s="387" t="n">
        <v>0.00750298937782645</v>
      </c>
      <c r="BJ120" s="387" t="n">
        <v>0.00730222882702947</v>
      </c>
      <c r="BK120" s="387" t="n">
        <v>0.00701995939016342</v>
      </c>
      <c r="BL120" s="387" t="n">
        <v>0.00623276084661484</v>
      </c>
      <c r="BM120" s="387" t="n">
        <v>0.00583915645256639</v>
      </c>
      <c r="BO120" s="0" t="s">
        <v>317</v>
      </c>
      <c r="BP120" s="387" t="n">
        <v>0.00716306455433369</v>
      </c>
      <c r="BQ120" s="387" t="n">
        <v>0.00688875140622258</v>
      </c>
      <c r="BR120" s="387" t="n">
        <v>0.00642954744398594</v>
      </c>
      <c r="BS120" s="387" t="n">
        <v>0.00583915319293737</v>
      </c>
      <c r="BT120" s="387" t="n">
        <v>0.00583909871056676</v>
      </c>
      <c r="BV120" s="387" t="n">
        <v>8.4530200958252</v>
      </c>
      <c r="BW120" s="387" t="n">
        <v>9.04899501800537</v>
      </c>
      <c r="BX120" s="387" t="n">
        <v>9.62743377685547</v>
      </c>
      <c r="BY120" s="387" t="n">
        <v>10.2014894485474</v>
      </c>
      <c r="BZ120" s="387" t="n">
        <v>10.6597805023193</v>
      </c>
      <c r="CA120" s="0" t="s">
        <v>316</v>
      </c>
      <c r="CC120" s="387" t="n">
        <v>8.8106050491333</v>
      </c>
      <c r="CD120" s="387" t="n">
        <v>9.39781188964844</v>
      </c>
      <c r="CE120" s="387" t="n">
        <v>9.97186756134033</v>
      </c>
      <c r="CF120" s="387" t="n">
        <v>10.488039970398</v>
      </c>
      <c r="CG120" s="387" t="n">
        <v>10.9173898696899</v>
      </c>
      <c r="CH120" s="0" t="s">
        <v>317</v>
      </c>
      <c r="CK120" s="387" t="n">
        <v>10.1999998092651</v>
      </c>
      <c r="CL120" s="0" t="s">
        <v>887</v>
      </c>
      <c r="CO120" s="0" t="s">
        <v>102</v>
      </c>
      <c r="CP120" s="387" t="n">
        <v>-0.00512104202061892</v>
      </c>
      <c r="CQ120" s="387" t="n">
        <v>-0.00787253305315971</v>
      </c>
      <c r="CR120" s="387" t="n">
        <v>-0.0121220601722598</v>
      </c>
      <c r="CS120" s="387" t="n">
        <v>-0.0134648019447923</v>
      </c>
      <c r="CT120" s="387" t="n">
        <v>0.0148682035505772</v>
      </c>
      <c r="CV120" s="0" t="s">
        <v>318</v>
      </c>
      <c r="CW120" s="387" t="n">
        <v>-0.0066121038980782</v>
      </c>
      <c r="CX120" s="387" t="n">
        <v>-0.00927258096635342</v>
      </c>
      <c r="CY120" s="387" t="n">
        <v>-0.0110229318961501</v>
      </c>
      <c r="CZ120" s="387" t="n">
        <v>-0.00517832767218351</v>
      </c>
      <c r="DA120" s="387" t="n">
        <v>-0.00759976543486118</v>
      </c>
      <c r="DC120" s="0" t="s">
        <v>317</v>
      </c>
      <c r="DD120" s="387" t="n">
        <v>-0.00662585394456983</v>
      </c>
      <c r="DE120" s="387" t="n">
        <v>-0.00694991508498788</v>
      </c>
      <c r="DF120" s="387" t="n">
        <v>-0.00638732127845287</v>
      </c>
      <c r="DG120" s="387" t="n">
        <v>0.00137764913961291</v>
      </c>
      <c r="DH120" s="387" t="n">
        <v>0.00402230070903897</v>
      </c>
      <c r="DL120" s="387" t="n">
        <v>0.656920013427734</v>
      </c>
      <c r="DM120" s="0" t="s">
        <v>888</v>
      </c>
      <c r="DP120" s="387" t="n">
        <v>0.75109001159668</v>
      </c>
      <c r="DQ120" s="0" t="s">
        <v>888</v>
      </c>
      <c r="DT120" s="387" t="n">
        <v>0.562980003356934</v>
      </c>
      <c r="DU120" s="0" t="s">
        <v>888</v>
      </c>
      <c r="DW120" s="387" t="n">
        <v>-0.00108645448926836</v>
      </c>
      <c r="DX120" s="387" t="n">
        <v>-0.000152798529597931</v>
      </c>
      <c r="DY120" s="387" t="n">
        <v>0.00826254859566689</v>
      </c>
      <c r="DZ120" s="387" t="n">
        <v>0.024391695857048</v>
      </c>
      <c r="EA120" s="387" t="n">
        <v>0.0292624197900295</v>
      </c>
      <c r="EB120" s="0" t="s">
        <v>104</v>
      </c>
      <c r="ED120" s="387" t="n">
        <v>-0.000817416468635202</v>
      </c>
      <c r="EE120" s="387" t="n">
        <v>0.000162494863616303</v>
      </c>
      <c r="EF120" s="387" t="n">
        <v>0.00857290625572205</v>
      </c>
      <c r="EG120" s="387" t="n">
        <v>0.0239766798913479</v>
      </c>
      <c r="EH120" s="387" t="n">
        <v>0.0294137559831142</v>
      </c>
      <c r="EI120" s="0" t="s">
        <v>248</v>
      </c>
      <c r="EK120" s="387"/>
      <c r="EL120" s="0" t="s">
        <v>886</v>
      </c>
      <c r="EO120" s="387" t="n">
        <v>0.0120387021452189</v>
      </c>
      <c r="EP120" s="387" t="n">
        <v>0.0119573911651969</v>
      </c>
      <c r="EQ120" s="387" t="n">
        <v>0.00968430563807488</v>
      </c>
      <c r="ER120" s="387" t="n">
        <v>0.0120251271873713</v>
      </c>
      <c r="ES120" s="387" t="n">
        <v>0.0145842181518674</v>
      </c>
      <c r="ET120" s="0" t="s">
        <v>248</v>
      </c>
      <c r="FE120" s="387" t="n">
        <v>56942108</v>
      </c>
      <c r="FF120" s="387" t="n">
        <v>56974100</v>
      </c>
      <c r="FG120" s="387" t="n">
        <v>57059007</v>
      </c>
      <c r="FH120" s="387" t="n">
        <v>57313203</v>
      </c>
      <c r="FI120" s="387" t="n">
        <v>57685327</v>
      </c>
      <c r="FJ120" s="387" t="n">
        <v>57969484</v>
      </c>
      <c r="FK120" s="387" t="n">
        <v>58143979</v>
      </c>
      <c r="FL120" s="387" t="n">
        <v>58438310</v>
      </c>
      <c r="FM120" s="387" t="n">
        <v>58826731</v>
      </c>
      <c r="FN120" s="387" t="n">
        <v>59095365</v>
      </c>
      <c r="FO120" s="387" t="n">
        <v>59277417</v>
      </c>
      <c r="FP120" s="387" t="n">
        <v>59379449</v>
      </c>
      <c r="FQ120" s="387" t="n">
        <v>59539717</v>
      </c>
      <c r="FR120" s="387" t="n">
        <v>60233948</v>
      </c>
      <c r="FS120" s="387" t="n">
        <v>60789140</v>
      </c>
      <c r="FT120" s="387" t="n">
        <v>60730582</v>
      </c>
      <c r="FU120" s="387" t="n">
        <v>60627498</v>
      </c>
      <c r="FV120" s="387" t="n">
        <v>60536709</v>
      </c>
      <c r="FW120" s="387" t="n">
        <v>60421760</v>
      </c>
      <c r="FX120" s="387" t="n">
        <v>60297396</v>
      </c>
      <c r="FY120" s="387" t="n">
        <v>60172000</v>
      </c>
      <c r="FZ120" s="387" t="n">
        <v>60052000</v>
      </c>
      <c r="GA120" s="387" t="n">
        <v>59930000</v>
      </c>
      <c r="GB120" s="387" t="n">
        <v>59802000</v>
      </c>
      <c r="GC120" s="387" t="n">
        <v>59660000</v>
      </c>
      <c r="GD120" s="387" t="n">
        <v>59503000</v>
      </c>
      <c r="GE120" s="387" t="n">
        <v>59332000</v>
      </c>
      <c r="GF120" s="387" t="n">
        <v>59151000</v>
      </c>
      <c r="GG120" s="387" t="n">
        <v>58963000</v>
      </c>
      <c r="GH120" s="387" t="n">
        <v>58771000</v>
      </c>
      <c r="GI120" s="387" t="n">
        <v>58580000</v>
      </c>
      <c r="GJ120" s="387" t="n">
        <v>58391000</v>
      </c>
      <c r="GK120" s="387" t="n">
        <v>58203000</v>
      </c>
      <c r="GL120" s="387" t="n">
        <v>58015000</v>
      </c>
      <c r="GM120" s="387" t="n">
        <v>57828000</v>
      </c>
      <c r="GN120" s="387" t="n">
        <v>57639000</v>
      </c>
      <c r="GO120" s="387" t="n">
        <v>57447000</v>
      </c>
      <c r="GP120" s="387" t="n">
        <v>57251000</v>
      </c>
      <c r="GQ120" s="387" t="n">
        <v>57049000</v>
      </c>
      <c r="GR120" s="387" t="n">
        <v>56838000</v>
      </c>
      <c r="GS120" s="387" t="n">
        <v>56616000</v>
      </c>
      <c r="GT120" s="387" t="n">
        <v>56382000</v>
      </c>
      <c r="GU120" s="387" t="n">
        <v>56132000</v>
      </c>
      <c r="GV120" s="387" t="n">
        <v>55867000</v>
      </c>
      <c r="GW120" s="387" t="n">
        <v>55586000</v>
      </c>
      <c r="GX120" s="387" t="n">
        <v>55288000</v>
      </c>
      <c r="GY120" s="387" t="n">
        <v>54975000</v>
      </c>
      <c r="GZ120" s="387" t="n">
        <v>54648000</v>
      </c>
      <c r="HA120" s="387" t="n">
        <v>54308000</v>
      </c>
      <c r="HB120" s="387" t="n">
        <v>53957000</v>
      </c>
      <c r="HC120" s="387" t="n">
        <v>53588000</v>
      </c>
      <c r="HG120" s="387" t="n">
        <v>-0.00169884075876325</v>
      </c>
      <c r="HH120" s="387" t="n">
        <v>-0.00149861117824912</v>
      </c>
      <c r="HI120" s="387" t="n">
        <v>-0.0019006363581866</v>
      </c>
      <c r="HJ120" s="387" t="n">
        <v>-0.00206038635224104</v>
      </c>
      <c r="HK120" s="387" t="n">
        <v>-0.00208179093897343</v>
      </c>
      <c r="HL120" s="387" t="n">
        <v>-0.00199627433903515</v>
      </c>
      <c r="HM120" s="387" t="n">
        <v>-0.00203363900072873</v>
      </c>
      <c r="HN120" s="387" t="n">
        <v>-0.00213810917921364</v>
      </c>
      <c r="HO120" s="387" t="n">
        <v>-0.00237732613459229</v>
      </c>
      <c r="HP120" s="387" t="n">
        <v>-0.00263504753820598</v>
      </c>
      <c r="HQ120" s="387" t="n">
        <v>-0.00287794205360115</v>
      </c>
      <c r="HR120" s="387" t="n">
        <v>-0.00305529311299324</v>
      </c>
      <c r="HS120" s="387" t="n">
        <v>-0.00318336789496243</v>
      </c>
      <c r="HT120" s="387" t="n">
        <v>-0.00326159247197211</v>
      </c>
      <c r="HU120" s="387" t="n">
        <v>-0.00325519451871514</v>
      </c>
      <c r="HV120" s="387" t="n">
        <v>-0.00323157291859388</v>
      </c>
      <c r="HW120" s="387" t="n">
        <v>-0.00322486856020987</v>
      </c>
      <c r="HX120" s="387" t="n">
        <v>-0.00323530193418264</v>
      </c>
      <c r="HY120" s="387" t="n">
        <v>-0.00322851026430726</v>
      </c>
      <c r="HZ120" s="387" t="n">
        <v>-0.00327366543933749</v>
      </c>
      <c r="IA120" s="387" t="n">
        <v>-0.00333663821220398</v>
      </c>
      <c r="IB120" s="387" t="n">
        <v>-0.00341767398640513</v>
      </c>
      <c r="IC120" s="387" t="n">
        <v>-0.00353456195443869</v>
      </c>
      <c r="ID120" s="387" t="n">
        <v>-0.00370543147437274</v>
      </c>
      <c r="IE120" s="387" t="n">
        <v>-0.00391348544508219</v>
      </c>
      <c r="IF120" s="387" t="n">
        <v>-0.00414167204871774</v>
      </c>
      <c r="IG120" s="387" t="n">
        <v>-0.00444389879703522</v>
      </c>
      <c r="IH120" s="387" t="n">
        <v>-0.00473219389095902</v>
      </c>
      <c r="II120" s="387" t="n">
        <v>-0.00504249474033713</v>
      </c>
      <c r="IJ120" s="387" t="n">
        <v>-0.00537548400461674</v>
      </c>
      <c r="IK120" s="387" t="n">
        <v>-0.00567735033109784</v>
      </c>
      <c r="IL120" s="387" t="n">
        <v>-0.00596591923385859</v>
      </c>
      <c r="IM120" s="387" t="n">
        <v>-0.00624107150360942</v>
      </c>
      <c r="IN120" s="387" t="n">
        <v>-0.00648411270231009</v>
      </c>
      <c r="IO120" s="387" t="n">
        <v>-0.00686227064579725</v>
      </c>
      <c r="IP120" s="0" t="s">
        <v>889</v>
      </c>
      <c r="IU120" s="0" t="s">
        <v>889</v>
      </c>
      <c r="IV120" s="387" t="n">
        <v>0.485223773078922</v>
      </c>
      <c r="IW120" s="387" t="n">
        <v>0.48557146829435</v>
      </c>
      <c r="IX120" s="387" t="n">
        <v>0.485907451094044</v>
      </c>
      <c r="IY120" s="387" t="n">
        <v>0.486233303744348</v>
      </c>
      <c r="IZ120" s="387" t="n">
        <v>0.486556403580691</v>
      </c>
      <c r="JA120" s="387" t="n">
        <v>0.486881160787927</v>
      </c>
      <c r="JB120" s="387" t="n">
        <v>0.487203431132638</v>
      </c>
      <c r="JC120" s="387" t="n">
        <v>0.4875158180143</v>
      </c>
      <c r="JD120" s="387" t="n">
        <v>0.487815647911639</v>
      </c>
      <c r="JE120" s="387" t="n">
        <v>0.488100859708083</v>
      </c>
      <c r="JF120" s="387" t="n">
        <v>0.48836989664385</v>
      </c>
      <c r="JG120" s="387" t="n">
        <v>0.488620970466703</v>
      </c>
      <c r="JH120" s="387" t="n">
        <v>0.488853621576865</v>
      </c>
      <c r="JI120" s="387" t="n">
        <v>0.489070121232715</v>
      </c>
      <c r="JJ120" s="387" t="n">
        <v>0.489273653691242</v>
      </c>
      <c r="JK120" s="387" t="n">
        <v>0.489467033966779</v>
      </c>
      <c r="JL120" s="387" t="n">
        <v>0.48965075283749</v>
      </c>
      <c r="JM120" s="387" t="n">
        <v>0.489824303742811</v>
      </c>
      <c r="JN120" s="387" t="n">
        <v>0.48998811804374</v>
      </c>
      <c r="JO120" s="387" t="n">
        <v>0.490142046062498</v>
      </c>
      <c r="JP120" s="387" t="n">
        <v>0.490286455999531</v>
      </c>
      <c r="JQ120" s="387" t="n">
        <v>0.490421687076515</v>
      </c>
      <c r="JR120" s="387" t="n">
        <v>0.490548565290406</v>
      </c>
      <c r="JS120" s="387" t="n">
        <v>0.490668119539103</v>
      </c>
      <c r="JT120" s="387" t="n">
        <v>0.490781730774561</v>
      </c>
      <c r="JU120" s="387" t="n">
        <v>0.490890442572685</v>
      </c>
      <c r="JV120" s="387" t="n">
        <v>0.490995342266105</v>
      </c>
      <c r="JW120" s="387" t="n">
        <v>0.491096880716499</v>
      </c>
      <c r="JX120" s="387" t="n">
        <v>0.49119461453274</v>
      </c>
      <c r="JY120" s="387" t="n">
        <v>0.491287945011151</v>
      </c>
      <c r="JZ120" s="387" t="n">
        <v>0.491376543927041</v>
      </c>
      <c r="KA120" s="387" t="n">
        <v>0.491461176942411</v>
      </c>
      <c r="KB120" s="387" t="n">
        <v>0.491542966873971</v>
      </c>
      <c r="KC120" s="387" t="n">
        <v>0.491623508697098</v>
      </c>
      <c r="KD120" s="387" t="n">
        <v>0.491704893602794</v>
      </c>
      <c r="KE120" s="387" t="n">
        <v>0.491789035401889</v>
      </c>
      <c r="KH120" s="0" t="s">
        <v>889</v>
      </c>
      <c r="KI120" s="387" t="n">
        <v>0.643359839916229</v>
      </c>
      <c r="KJ120" s="387" t="n">
        <v>0.641604721546173</v>
      </c>
      <c r="KK120" s="387" t="n">
        <v>0.640252411365509</v>
      </c>
      <c r="KL120" s="387" t="n">
        <v>0.639192044734955</v>
      </c>
      <c r="KM120" s="387" t="n">
        <v>0.638212025165558</v>
      </c>
      <c r="KN120" s="387" t="n">
        <v>0.637106955051422</v>
      </c>
      <c r="KO120" s="387" t="n">
        <v>0.636065423488617</v>
      </c>
      <c r="KP120" s="387" t="n">
        <v>0.63494074344635</v>
      </c>
      <c r="KQ120" s="387" t="n">
        <v>0.633557379245758</v>
      </c>
      <c r="KR120" s="387" t="n">
        <v>0.631729781627655</v>
      </c>
      <c r="KS120" s="387" t="n">
        <v>0.629296004772186</v>
      </c>
      <c r="KT120" s="387" t="n">
        <v>0.626306235790253</v>
      </c>
      <c r="KU120" s="387" t="n">
        <v>0.622812807559967</v>
      </c>
      <c r="KV120" s="387" t="n">
        <v>0.618811786174774</v>
      </c>
      <c r="KW120" s="387" t="n">
        <v>0.614333629608154</v>
      </c>
      <c r="KX120" s="387" t="n">
        <v>0.609371781349182</v>
      </c>
      <c r="KY120" s="387" t="n">
        <v>0.604305446147919</v>
      </c>
      <c r="KZ120" s="387" t="n">
        <v>0.598989725112915</v>
      </c>
      <c r="LA120" s="387" t="n">
        <v>0.593415498733521</v>
      </c>
      <c r="LB120" s="387" t="n">
        <v>0.587518155574799</v>
      </c>
      <c r="LC120" s="387" t="n">
        <v>0.581307768821716</v>
      </c>
      <c r="LD120" s="387" t="n">
        <v>0.575365126132965</v>
      </c>
      <c r="LE120" s="387" t="n">
        <v>0.569317579269409</v>
      </c>
      <c r="LF120" s="387" t="n">
        <v>0.563235104084015</v>
      </c>
      <c r="LG120" s="387" t="n">
        <v>0.557338416576386</v>
      </c>
      <c r="LH120" s="387" t="n">
        <v>0.551734507083893</v>
      </c>
      <c r="LI120" s="387" t="n">
        <v>0.547018527984619</v>
      </c>
      <c r="LJ120" s="387" t="n">
        <v>0.542774200439453</v>
      </c>
      <c r="LK120" s="387" t="n">
        <v>0.538994371891022</v>
      </c>
      <c r="LL120" s="387" t="n">
        <v>0.535566508769989</v>
      </c>
      <c r="LM120" s="387" t="n">
        <v>0.532357811927795</v>
      </c>
      <c r="LN120" s="387" t="n">
        <v>0.530077278614044</v>
      </c>
      <c r="LO120" s="387" t="n">
        <v>0.52821695804596</v>
      </c>
      <c r="LP120" s="387" t="n">
        <v>0.52662593126297</v>
      </c>
      <c r="LQ120" s="387" t="n">
        <v>0.525140404701233</v>
      </c>
      <c r="LR120" s="387" t="n">
        <v>0.52362471818924</v>
      </c>
      <c r="LT120" s="0" t="s">
        <v>889</v>
      </c>
      <c r="LU120" s="387" t="n">
        <v>0.582925021648407</v>
      </c>
      <c r="LV120" s="387" t="n">
        <v>0.580921232700348</v>
      </c>
      <c r="LW120" s="387" t="n">
        <v>0.578932285308838</v>
      </c>
      <c r="LX120" s="387" t="n">
        <v>0.576849818229675</v>
      </c>
      <c r="LY120" s="387" t="n">
        <v>0.574497938156128</v>
      </c>
      <c r="LZ120" s="387" t="n">
        <v>0.571711122989655</v>
      </c>
      <c r="MA120" s="387" t="n">
        <v>0.56870710849762</v>
      </c>
      <c r="MB120" s="387" t="n">
        <v>0.565292835235596</v>
      </c>
      <c r="MC120" s="387" t="n">
        <v>0.561452805995941</v>
      </c>
      <c r="MD120" s="387" t="n">
        <v>0.557341575622559</v>
      </c>
      <c r="ME120" s="387" t="n">
        <v>0.553030967712402</v>
      </c>
      <c r="MF120" s="387" t="n">
        <v>0.548557281494141</v>
      </c>
      <c r="MG120" s="387" t="n">
        <v>0.543997585773468</v>
      </c>
      <c r="MH120" s="387" t="n">
        <v>0.539236485958099</v>
      </c>
      <c r="MI120" s="387" t="n">
        <v>0.534175038337708</v>
      </c>
      <c r="MJ120" s="387" t="n">
        <v>0.528678715229034</v>
      </c>
      <c r="MK120" s="387" t="n">
        <v>0.523214221000671</v>
      </c>
      <c r="ML120" s="387" t="n">
        <v>0.517567813396454</v>
      </c>
      <c r="MM120" s="387" t="n">
        <v>0.511867642402649</v>
      </c>
      <c r="MN120" s="387" t="n">
        <v>0.506225347518921</v>
      </c>
      <c r="MO120" s="387" t="n">
        <v>0.500806748867035</v>
      </c>
      <c r="MP120" s="387" t="n">
        <v>0.496161669492722</v>
      </c>
      <c r="MQ120" s="387" t="n">
        <v>0.491851657629013</v>
      </c>
      <c r="MR120" s="387" t="n">
        <v>0.487826257944107</v>
      </c>
      <c r="MS120" s="387" t="n">
        <v>0.4840247631073</v>
      </c>
      <c r="MT120" s="387" t="n">
        <v>0.480376571416855</v>
      </c>
      <c r="MU120" s="387" t="n">
        <v>0.477475076913834</v>
      </c>
      <c r="MV120" s="387" t="n">
        <v>0.474916279315949</v>
      </c>
      <c r="MW120" s="387" t="n">
        <v>0.472622483968735</v>
      </c>
      <c r="MX120" s="387" t="n">
        <v>0.470460176467896</v>
      </c>
      <c r="MY120" s="387" t="n">
        <v>0.468293309211731</v>
      </c>
      <c r="MZ120" s="387" t="n">
        <v>0.466775804758072</v>
      </c>
      <c r="NA120" s="387" t="n">
        <v>0.465396732091904</v>
      </c>
      <c r="NB120" s="387" t="n">
        <v>0.464056849479675</v>
      </c>
      <c r="NC120" s="387" t="n">
        <v>0.462738841772079</v>
      </c>
      <c r="ND120" s="387" t="n">
        <v>0.461371958255768</v>
      </c>
      <c r="NG120" s="0" t="s">
        <v>889</v>
      </c>
      <c r="NH120" s="387" t="n">
        <v>0.59660416841507</v>
      </c>
      <c r="NI120" s="387" t="n">
        <v>0.594749748706818</v>
      </c>
      <c r="NJ120" s="387" t="n">
        <v>0.593223631381989</v>
      </c>
      <c r="NK120" s="387" t="n">
        <v>0.591957330703735</v>
      </c>
      <c r="NL120" s="387" t="n">
        <v>0.590788245201111</v>
      </c>
      <c r="NM120" s="387" t="n">
        <v>0.589543282985687</v>
      </c>
      <c r="NN120" s="387" t="n">
        <v>0.588173568248749</v>
      </c>
      <c r="NO120" s="387" t="n">
        <v>0.586734533309937</v>
      </c>
      <c r="NP120" s="387" t="n">
        <v>0.585147678852081</v>
      </c>
      <c r="NQ120" s="387" t="n">
        <v>0.583271861076355</v>
      </c>
      <c r="NR120" s="387" t="n">
        <v>0.580962300300598</v>
      </c>
      <c r="NS120" s="387" t="n">
        <v>0.578102886676788</v>
      </c>
      <c r="NT120" s="387" t="n">
        <v>0.574901521205902</v>
      </c>
      <c r="NU120" s="387" t="n">
        <v>0.571375250816345</v>
      </c>
      <c r="NV120" s="387" t="n">
        <v>0.567558825016022</v>
      </c>
      <c r="NW120" s="387" t="n">
        <v>0.563417553901672</v>
      </c>
      <c r="NX120" s="387" t="n">
        <v>0.559144377708435</v>
      </c>
      <c r="NY120" s="387" t="n">
        <v>0.554765224456787</v>
      </c>
      <c r="NZ120" s="387" t="n">
        <v>0.550254225730896</v>
      </c>
      <c r="OA120" s="387" t="n">
        <v>0.545393228530884</v>
      </c>
      <c r="OB120" s="387" t="n">
        <v>0.540172457695007</v>
      </c>
      <c r="OC120" s="387" t="n">
        <v>0.53496265411377</v>
      </c>
      <c r="OD120" s="387" t="n">
        <v>0.529527842998505</v>
      </c>
      <c r="OE120" s="387" t="n">
        <v>0.523988127708435</v>
      </c>
      <c r="OF120" s="387" t="n">
        <v>0.518579125404358</v>
      </c>
      <c r="OG120" s="387" t="n">
        <v>0.513388454914093</v>
      </c>
      <c r="OH120" s="387" t="n">
        <v>0.508832633495331</v>
      </c>
      <c r="OI120" s="387" t="n">
        <v>0.50463193655014</v>
      </c>
      <c r="OJ120" s="387" t="n">
        <v>0.500832319259644</v>
      </c>
      <c r="OK120" s="387" t="n">
        <v>0.497319459915161</v>
      </c>
      <c r="OL120" s="387" t="n">
        <v>0.494049340486527</v>
      </c>
      <c r="OM120" s="387" t="n">
        <v>0.491477936506271</v>
      </c>
      <c r="ON120" s="387" t="n">
        <v>0.489313423633575</v>
      </c>
      <c r="OO120" s="387" t="n">
        <v>0.487423598766327</v>
      </c>
      <c r="OP120" s="387" t="n">
        <v>0.485645979642868</v>
      </c>
      <c r="OQ120" s="387" t="n">
        <v>0.48383966088295</v>
      </c>
      <c r="OT120" s="387" t="n">
        <v>0.602480010986328</v>
      </c>
      <c r="OU120" s="387" t="n">
        <v>0.610449981689453</v>
      </c>
      <c r="OV120" s="387" t="n">
        <v>0.618230018615723</v>
      </c>
      <c r="OW120" s="387" t="n">
        <v>0.63015998840332</v>
      </c>
      <c r="OX120" s="387" t="n">
        <v>0.625629997253418</v>
      </c>
      <c r="OY120" s="387" t="n">
        <v>0.626139984130859</v>
      </c>
      <c r="OZ120" s="387" t="n">
        <v>0.623660011291504</v>
      </c>
      <c r="PA120" s="387" t="n">
        <v>0.628400001525879</v>
      </c>
      <c r="PB120" s="387" t="n">
        <v>0.621870002746582</v>
      </c>
      <c r="PC120" s="387" t="n">
        <v>0.620200004577637</v>
      </c>
      <c r="PD120" s="387" t="n">
        <v>0.621459999084473</v>
      </c>
      <c r="PE120" s="387" t="n">
        <v>0.635670013427734</v>
      </c>
      <c r="PF120" s="387" t="n">
        <v>0.633810005187988</v>
      </c>
      <c r="PG120" s="387" t="n">
        <v>0.639490013122559</v>
      </c>
      <c r="PH120" s="387" t="n">
        <v>0.640660018920898</v>
      </c>
      <c r="PI120" s="387" t="n">
        <v>0.649789962768555</v>
      </c>
      <c r="PJ120" s="387" t="n">
        <v>0.654929962158203</v>
      </c>
      <c r="PK120" s="387" t="n">
        <v>0.657099990844727</v>
      </c>
      <c r="PL120" s="387" t="n">
        <v>0.656920013427734</v>
      </c>
      <c r="PQ120" s="387" t="n">
        <v>-0.000273934070719406</v>
      </c>
      <c r="PZ120" s="387" t="n">
        <v>0.359</v>
      </c>
      <c r="QA120" s="387" t="n">
        <v>2017</v>
      </c>
      <c r="QB120" s="0" t="s">
        <v>248</v>
      </c>
      <c r="QD120" s="387" t="n">
        <v>0.014</v>
      </c>
      <c r="QE120" s="387" t="n">
        <v>2017</v>
      </c>
      <c r="QF120" s="0" t="s">
        <v>248</v>
      </c>
      <c r="QH120" s="387" t="n">
        <v>0.018</v>
      </c>
      <c r="QI120" s="387" t="n">
        <v>2017</v>
      </c>
      <c r="QJ120" s="0" t="s">
        <v>248</v>
      </c>
      <c r="QL120" s="387" t="n">
        <v>0.031</v>
      </c>
      <c r="QM120" s="387" t="n">
        <v>2017</v>
      </c>
      <c r="QN120" s="0" t="s">
        <v>248</v>
      </c>
      <c r="QP120" s="387" t="n">
        <v>0.203</v>
      </c>
      <c r="QQ120" s="387" t="n">
        <v>2017</v>
      </c>
      <c r="QR120" s="0" t="s">
        <v>248</v>
      </c>
      <c r="QT120" s="0" t="s">
        <v>104</v>
      </c>
      <c r="QU120" s="387" t="n">
        <v>0.195448219776154</v>
      </c>
      <c r="QV120" s="387" t="n">
        <v>0.190473288297653</v>
      </c>
      <c r="QW120" s="387" t="n">
        <v>0.179746270179749</v>
      </c>
      <c r="QX120" s="387" t="n">
        <v>0.177436724305153</v>
      </c>
      <c r="QY120" s="387" t="n">
        <v>0.186384841799736</v>
      </c>
      <c r="RB120" s="387" t="n">
        <v>0.195008903741837</v>
      </c>
      <c r="RC120" s="387" t="n">
        <v>0.190242052078247</v>
      </c>
      <c r="RD120" s="387" t="n">
        <v>0.179452106356621</v>
      </c>
      <c r="RE120" s="387" t="n">
        <v>0.174956381320953</v>
      </c>
      <c r="RF120" s="387" t="n">
        <v>0.180576860904694</v>
      </c>
      <c r="RG120" s="0" t="s">
        <v>248</v>
      </c>
      <c r="RJ120" s="387" t="n">
        <v>0.00373057019896805</v>
      </c>
      <c r="RK120" s="387" t="n">
        <v>4.15906333728344E-006</v>
      </c>
      <c r="RL120" s="387" t="n">
        <v>0.0023332298733294</v>
      </c>
      <c r="RM120" s="387" t="n">
        <v>0.00963784568011761</v>
      </c>
      <c r="RN120" s="387" t="n">
        <v>0.00299550895579159</v>
      </c>
      <c r="RO120" s="0" t="s">
        <v>104</v>
      </c>
      <c r="RR120" s="387" t="n">
        <v>0.00381977669894695</v>
      </c>
      <c r="RS120" s="387" t="n">
        <v>0.000122838915558532</v>
      </c>
      <c r="RT120" s="387" t="n">
        <v>0.00251097534783185</v>
      </c>
      <c r="RU120" s="387" t="n">
        <v>0.00999271403998137</v>
      </c>
      <c r="RV120" s="387" t="n">
        <v>0.00342133059166372</v>
      </c>
      <c r="RW120" s="0" t="s">
        <v>248</v>
      </c>
      <c r="SA120" s="387" t="n">
        <v>0.000843897578306496</v>
      </c>
      <c r="SB120" s="387" t="n">
        <v>-0.00295002316124737</v>
      </c>
      <c r="SC120" s="387" t="n">
        <v>0.000316927034873515</v>
      </c>
      <c r="SD120" s="387" t="n">
        <v>0.0112569704651833</v>
      </c>
      <c r="SE120" s="387" t="n">
        <v>0.0050292769446969</v>
      </c>
      <c r="SF120" s="0" t="s">
        <v>104</v>
      </c>
      <c r="SJ120" s="387" t="n">
        <v>0.000934434065129608</v>
      </c>
      <c r="SK120" s="387" t="n">
        <v>-0.00282956613227725</v>
      </c>
      <c r="SL120" s="387" t="n">
        <v>0.000497333065140992</v>
      </c>
      <c r="SM120" s="387" t="n">
        <v>0.0116171613335609</v>
      </c>
      <c r="SN120" s="387" t="n">
        <v>0.00548171671107411</v>
      </c>
      <c r="SO120" s="0" t="s">
        <v>248</v>
      </c>
      <c r="SQ120" s="387" t="n">
        <v>34530</v>
      </c>
      <c r="SR120" s="0" t="s">
        <v>248</v>
      </c>
      <c r="ST120" s="387" t="n">
        <v>31703.015625</v>
      </c>
      <c r="SU120" s="0" t="s">
        <v>104</v>
      </c>
      <c r="SW120" s="387" t="n">
        <v>35680.1597080093</v>
      </c>
      <c r="SX120" s="0" t="s">
        <v>248</v>
      </c>
      <c r="TA120" s="387" t="n">
        <v>0.19436177611351</v>
      </c>
      <c r="TB120" s="387" t="n">
        <v>0.190320491790771</v>
      </c>
      <c r="TC120" s="387" t="n">
        <v>0.188008815050125</v>
      </c>
      <c r="TD120" s="387" t="n">
        <v>0.201828420162201</v>
      </c>
      <c r="TE120" s="387" t="n">
        <v>0.215647265315056</v>
      </c>
      <c r="TF120" s="0" t="s">
        <v>104</v>
      </c>
      <c r="TJ120" s="387" t="n">
        <v>0.194191485643387</v>
      </c>
      <c r="TK120" s="387" t="n">
        <v>0.190404549241066</v>
      </c>
      <c r="TL120" s="387" t="n">
        <v>0.188025012612343</v>
      </c>
      <c r="TM120" s="387" t="n">
        <v>0.198933064937592</v>
      </c>
      <c r="TN120" s="387" t="n">
        <v>0.209990620613098</v>
      </c>
      <c r="TO120" s="0" t="s">
        <v>248</v>
      </c>
      <c r="TP120" s="386"/>
      <c r="TQ120" s="386"/>
    </row>
    <row r="121" customFormat="false" ht="15.75" hidden="false" customHeight="false" outlineLevel="0" collapsed="false">
      <c r="A121" s="0" t="s">
        <v>890</v>
      </c>
      <c r="B121" s="18" t="s">
        <v>1087</v>
      </c>
      <c r="C121" s="0" t="s">
        <v>1088</v>
      </c>
      <c r="D121" s="387" t="n">
        <v>0.0410185195505619</v>
      </c>
      <c r="E121" s="0" t="s">
        <v>102</v>
      </c>
      <c r="F121" s="387" t="n">
        <v>0.0350261256098747</v>
      </c>
      <c r="G121" s="0" t="s">
        <v>316</v>
      </c>
      <c r="H121" s="387" t="n">
        <v>0.0321437641978264</v>
      </c>
      <c r="I121" s="0" t="s">
        <v>317</v>
      </c>
      <c r="J121" s="0" t="s">
        <v>102</v>
      </c>
      <c r="K121" s="387" t="n">
        <v>0.559319019317627</v>
      </c>
      <c r="L121" s="387"/>
      <c r="M121" s="0" t="s">
        <v>885</v>
      </c>
      <c r="N121" s="387"/>
      <c r="O121" s="0" t="s">
        <v>885</v>
      </c>
      <c r="P121" s="387" t="n">
        <v>0.853329718112946</v>
      </c>
      <c r="Q121" s="0" t="s">
        <v>102</v>
      </c>
      <c r="R121" s="387" t="n">
        <v>0.559319019317627</v>
      </c>
      <c r="S121" s="0" t="s">
        <v>102</v>
      </c>
      <c r="U121" s="0" t="s">
        <v>316</v>
      </c>
      <c r="V121" s="387" t="n">
        <v>0.60558807849884</v>
      </c>
      <c r="W121" s="387"/>
      <c r="X121" s="0" t="s">
        <v>885</v>
      </c>
      <c r="Y121" s="387"/>
      <c r="Z121" s="0" t="s">
        <v>885</v>
      </c>
      <c r="AA121" s="387" t="n">
        <v>0.901367783546448</v>
      </c>
      <c r="AB121" s="0" t="s">
        <v>316</v>
      </c>
      <c r="AC121" s="387" t="n">
        <v>0.60558807849884</v>
      </c>
      <c r="AD121" s="0" t="s">
        <v>316</v>
      </c>
      <c r="AF121" s="0" t="s">
        <v>317</v>
      </c>
      <c r="AG121" s="387" t="n">
        <v>0.605940341949463</v>
      </c>
      <c r="AH121" s="387"/>
      <c r="AI121" s="0" t="s">
        <v>885</v>
      </c>
      <c r="AJ121" s="387"/>
      <c r="AK121" s="0" t="s">
        <v>885</v>
      </c>
      <c r="AL121" s="387" t="n">
        <v>0.901056289672852</v>
      </c>
      <c r="AM121" s="0" t="s">
        <v>317</v>
      </c>
      <c r="AN121" s="387" t="n">
        <v>0.605940341949463</v>
      </c>
      <c r="AO121" s="0" t="s">
        <v>317</v>
      </c>
      <c r="AP121" s="0"/>
      <c r="AQ121" s="0" t="s">
        <v>102</v>
      </c>
      <c r="AR121" s="387" t="n">
        <v>2.76148533821106</v>
      </c>
      <c r="AS121" s="0" t="s">
        <v>318</v>
      </c>
      <c r="AT121" s="387" t="n">
        <v>6.69705009460449</v>
      </c>
      <c r="AU121" s="0" t="s">
        <v>317</v>
      </c>
      <c r="AV121" s="387" t="n">
        <v>7.69603872299194</v>
      </c>
      <c r="AW121" s="0"/>
      <c r="AX121" s="387" t="n">
        <v>3.74894857406616</v>
      </c>
      <c r="AY121" s="0" t="s">
        <v>104</v>
      </c>
      <c r="AZ121" s="0"/>
      <c r="BA121" s="0" t="s">
        <v>102</v>
      </c>
      <c r="BB121" s="387" t="n">
        <v>0.0104608992114663</v>
      </c>
      <c r="BC121" s="387" t="n">
        <v>0.00736863957718015</v>
      </c>
      <c r="BD121" s="387" t="n">
        <v>0.00467374594882131</v>
      </c>
      <c r="BE121" s="387" t="n">
        <v>0.00293920049443841</v>
      </c>
      <c r="BF121" s="387" t="n">
        <v>0.0029391860589385</v>
      </c>
      <c r="BH121" s="0" t="s">
        <v>318</v>
      </c>
      <c r="BI121" s="387" t="n">
        <v>0.00259536178782582</v>
      </c>
      <c r="BJ121" s="387" t="n">
        <v>0.000567373121157289</v>
      </c>
      <c r="BK121" s="387" t="n">
        <v>0.000418256444390863</v>
      </c>
      <c r="BL121" s="387" t="n">
        <v>0.00168025738094002</v>
      </c>
      <c r="BM121" s="387" t="n">
        <v>0.00200731167569757</v>
      </c>
      <c r="BO121" s="0" t="s">
        <v>317</v>
      </c>
      <c r="BP121" s="387" t="n">
        <v>0.00159455253742635</v>
      </c>
      <c r="BQ121" s="387" t="n">
        <v>0.000594815996009857</v>
      </c>
      <c r="BR121" s="387" t="n">
        <v>0.00125186366494745</v>
      </c>
      <c r="BS121" s="387" t="n">
        <v>0.00200729514472187</v>
      </c>
      <c r="BT121" s="387" t="n">
        <v>0.00200724345631897</v>
      </c>
      <c r="BV121" s="387" t="n">
        <v>7.53854560852051</v>
      </c>
      <c r="BW121" s="387" t="n">
        <v>7.96821546554565</v>
      </c>
      <c r="BX121" s="387" t="n">
        <v>8.01643753051758</v>
      </c>
      <c r="BY121" s="387" t="n">
        <v>7.96929788589478</v>
      </c>
      <c r="BZ121" s="387" t="n">
        <v>8.07794570922852</v>
      </c>
      <c r="CA121" s="0" t="s">
        <v>316</v>
      </c>
      <c r="CC121" s="387" t="n">
        <v>7.79634761810303</v>
      </c>
      <c r="CD121" s="387" t="n">
        <v>8.03529357910156</v>
      </c>
      <c r="CE121" s="387" t="n">
        <v>7.98815393447876</v>
      </c>
      <c r="CF121" s="387" t="n">
        <v>8.01890754699707</v>
      </c>
      <c r="CG121" s="387" t="n">
        <v>8.16650295257568</v>
      </c>
      <c r="CH121" s="0" t="s">
        <v>317</v>
      </c>
      <c r="CK121" s="387" t="n">
        <v>9.80000019073486</v>
      </c>
      <c r="CL121" s="0" t="s">
        <v>887</v>
      </c>
      <c r="CO121" s="0" t="s">
        <v>102</v>
      </c>
      <c r="CP121" s="387" t="n">
        <v>-0.00671545974910259</v>
      </c>
      <c r="CQ121" s="387" t="n">
        <v>-0.00964062660932541</v>
      </c>
      <c r="CR121" s="387" t="n">
        <v>-0.0100967306643724</v>
      </c>
      <c r="CS121" s="387" t="n">
        <v>-0.00724985264241695</v>
      </c>
      <c r="CT121" s="387" t="n">
        <v>0.00150317384395748</v>
      </c>
      <c r="CV121" s="0" t="s">
        <v>318</v>
      </c>
      <c r="CW121" s="387" t="n">
        <v>-0.00552387768402696</v>
      </c>
      <c r="CX121" s="387" t="n">
        <v>-0.00373736396431923</v>
      </c>
      <c r="CY121" s="387" t="n">
        <v>-0.00440605077892542</v>
      </c>
      <c r="CZ121" s="387" t="n">
        <v>0.000496160122565925</v>
      </c>
      <c r="DA121" s="387" t="n">
        <v>-0.00727169308811426</v>
      </c>
      <c r="DC121" s="0" t="s">
        <v>317</v>
      </c>
      <c r="DD121" s="387" t="n">
        <v>-0.00304796546697617</v>
      </c>
      <c r="DE121" s="387" t="n">
        <v>-0.00133086030837148</v>
      </c>
      <c r="DF121" s="387" t="n">
        <v>-0.00158791127614677</v>
      </c>
      <c r="DG121" s="387" t="n">
        <v>-0.00325647066347301</v>
      </c>
      <c r="DH121" s="387" t="n">
        <v>-0.00299722352065146</v>
      </c>
      <c r="DL121" s="387" t="n">
        <v>0.707220001220703</v>
      </c>
      <c r="DM121" s="0" t="s">
        <v>888</v>
      </c>
      <c r="DP121" s="387" t="n">
        <v>0.762419967651367</v>
      </c>
      <c r="DQ121" s="0" t="s">
        <v>888</v>
      </c>
      <c r="DT121" s="387" t="n">
        <v>0.653479995727539</v>
      </c>
      <c r="DU121" s="0" t="s">
        <v>888</v>
      </c>
      <c r="DW121" s="387" t="n">
        <v>-0.0798409506678581</v>
      </c>
      <c r="DX121" s="387" t="n">
        <v>-0.082579143345356</v>
      </c>
      <c r="DY121" s="387" t="n">
        <v>-0.0578023605048656</v>
      </c>
      <c r="DZ121" s="387" t="n">
        <v>-0.0195613615214825</v>
      </c>
      <c r="EA121" s="387" t="n">
        <v>-0.0202759485691786</v>
      </c>
      <c r="EB121" s="0" t="s">
        <v>104</v>
      </c>
      <c r="ED121" s="387" t="n">
        <v>-0.0831300392746925</v>
      </c>
      <c r="EE121" s="387" t="n">
        <v>-0.0867317467927933</v>
      </c>
      <c r="EF121" s="387" t="n">
        <v>-0.0626453310251236</v>
      </c>
      <c r="EG121" s="387" t="n">
        <v>-0.0194367952644825</v>
      </c>
      <c r="EH121" s="387"/>
      <c r="EI121" s="0" t="s">
        <v>248</v>
      </c>
      <c r="EK121" s="387" t="n">
        <v>0.963769793510437</v>
      </c>
      <c r="EL121" s="0" t="s">
        <v>248</v>
      </c>
      <c r="EO121" s="387" t="n">
        <v>0.0514308549463749</v>
      </c>
      <c r="EP121" s="387" t="n">
        <v>0.0497400499880314</v>
      </c>
      <c r="EQ121" s="387" t="n">
        <v>0.0414887852966785</v>
      </c>
      <c r="ER121" s="387" t="n">
        <v>0.0561758726835251</v>
      </c>
      <c r="ES121" s="387" t="n">
        <v>0.0404309816658497</v>
      </c>
      <c r="ET121" s="0" t="s">
        <v>248</v>
      </c>
      <c r="FE121" s="387" t="n">
        <v>2654701</v>
      </c>
      <c r="FF121" s="387" t="n">
        <v>2674702</v>
      </c>
      <c r="FG121" s="387" t="n">
        <v>2692845</v>
      </c>
      <c r="FH121" s="387" t="n">
        <v>2709437</v>
      </c>
      <c r="FI121" s="387" t="n">
        <v>2725015</v>
      </c>
      <c r="FJ121" s="387" t="n">
        <v>2740003</v>
      </c>
      <c r="FK121" s="387" t="n">
        <v>2754407</v>
      </c>
      <c r="FL121" s="387" t="n">
        <v>2768227</v>
      </c>
      <c r="FM121" s="387" t="n">
        <v>2781876</v>
      </c>
      <c r="FN121" s="387" t="n">
        <v>2795837</v>
      </c>
      <c r="FO121" s="387" t="n">
        <v>2810460</v>
      </c>
      <c r="FP121" s="387" t="n">
        <v>2825929</v>
      </c>
      <c r="FQ121" s="387" t="n">
        <v>2842132</v>
      </c>
      <c r="FR121" s="387" t="n">
        <v>2858709</v>
      </c>
      <c r="FS121" s="387" t="n">
        <v>2875136</v>
      </c>
      <c r="FT121" s="387" t="n">
        <v>2891021</v>
      </c>
      <c r="FU121" s="387" t="n">
        <v>2906238</v>
      </c>
      <c r="FV121" s="387" t="n">
        <v>2920853</v>
      </c>
      <c r="FW121" s="387" t="n">
        <v>2934855</v>
      </c>
      <c r="FX121" s="387" t="n">
        <v>2948279</v>
      </c>
      <c r="FY121" s="387" t="n">
        <v>2961000</v>
      </c>
      <c r="FZ121" s="387" t="n">
        <v>2973000</v>
      </c>
      <c r="GA121" s="387" t="n">
        <v>2985000</v>
      </c>
      <c r="GB121" s="387" t="n">
        <v>2996000</v>
      </c>
      <c r="GC121" s="387" t="n">
        <v>3006000</v>
      </c>
      <c r="GD121" s="387" t="n">
        <v>3015000</v>
      </c>
      <c r="GE121" s="387" t="n">
        <v>3024000</v>
      </c>
      <c r="GF121" s="387" t="n">
        <v>3031000</v>
      </c>
      <c r="GG121" s="387" t="n">
        <v>3038000</v>
      </c>
      <c r="GH121" s="387" t="n">
        <v>3043000</v>
      </c>
      <c r="GI121" s="387" t="n">
        <v>3048000</v>
      </c>
      <c r="GJ121" s="387" t="n">
        <v>3052000</v>
      </c>
      <c r="GK121" s="387" t="n">
        <v>3055000</v>
      </c>
      <c r="GL121" s="387" t="n">
        <v>3057000</v>
      </c>
      <c r="GM121" s="387" t="n">
        <v>3058000</v>
      </c>
      <c r="GN121" s="387" t="n">
        <v>3058000</v>
      </c>
      <c r="GO121" s="387" t="n">
        <v>3057000</v>
      </c>
      <c r="GP121" s="387" t="n">
        <v>3055000</v>
      </c>
      <c r="GQ121" s="387" t="n">
        <v>3053000</v>
      </c>
      <c r="GR121" s="387" t="n">
        <v>3049000</v>
      </c>
      <c r="GS121" s="387" t="n">
        <v>3045000</v>
      </c>
      <c r="GT121" s="387" t="n">
        <v>3040000</v>
      </c>
      <c r="GU121" s="387" t="n">
        <v>3034000</v>
      </c>
      <c r="GV121" s="387" t="n">
        <v>3027000</v>
      </c>
      <c r="GW121" s="387" t="n">
        <v>3020000</v>
      </c>
      <c r="GX121" s="387" t="n">
        <v>3012000</v>
      </c>
      <c r="GY121" s="387" t="n">
        <v>3003000</v>
      </c>
      <c r="GZ121" s="387" t="n">
        <v>2993000</v>
      </c>
      <c r="HA121" s="387" t="n">
        <v>2983000</v>
      </c>
      <c r="HB121" s="387" t="n">
        <v>2972000</v>
      </c>
      <c r="HC121" s="387" t="n">
        <v>2960000</v>
      </c>
      <c r="HG121" s="387" t="n">
        <v>0.00524973450228572</v>
      </c>
      <c r="HH121" s="387" t="n">
        <v>0.00501623563468456</v>
      </c>
      <c r="HI121" s="387" t="n">
        <v>0.00478235119953752</v>
      </c>
      <c r="HJ121" s="387" t="n">
        <v>0.00456356210634112</v>
      </c>
      <c r="HK121" s="387" t="n">
        <v>0.00430543860420585</v>
      </c>
      <c r="HL121" s="387" t="n">
        <v>0.00404449505731463</v>
      </c>
      <c r="HM121" s="387" t="n">
        <v>0.0040282029658556</v>
      </c>
      <c r="HN121" s="387" t="n">
        <v>0.00367831881158054</v>
      </c>
      <c r="HO121" s="387" t="n">
        <v>0.00333222560584545</v>
      </c>
      <c r="HP121" s="387" t="n">
        <v>0.00298953894525766</v>
      </c>
      <c r="HQ121" s="387" t="n">
        <v>0.00298062805086374</v>
      </c>
      <c r="HR121" s="387" t="n">
        <v>0.00231213984079659</v>
      </c>
      <c r="HS121" s="387" t="n">
        <v>0.00230680615641177</v>
      </c>
      <c r="HT121" s="387" t="n">
        <v>0.00164446677081287</v>
      </c>
      <c r="HU121" s="387" t="n">
        <v>0.00164176686666906</v>
      </c>
      <c r="HV121" s="387" t="n">
        <v>0.00131147564388812</v>
      </c>
      <c r="HW121" s="387" t="n">
        <v>0.000982479192316532</v>
      </c>
      <c r="HX121" s="387" t="n">
        <v>0.000654450268484652</v>
      </c>
      <c r="HY121" s="387" t="n">
        <v>0.000327064597513527</v>
      </c>
      <c r="HZ121" s="387" t="n">
        <v>0</v>
      </c>
      <c r="IA121" s="387" t="n">
        <v>-0.000327064597513527</v>
      </c>
      <c r="IB121" s="387" t="n">
        <v>-0.000654450268484652</v>
      </c>
      <c r="IC121" s="387" t="n">
        <v>-0.000654878851491958</v>
      </c>
      <c r="ID121" s="387" t="n">
        <v>-0.00131104572210461</v>
      </c>
      <c r="IE121" s="387" t="n">
        <v>-0.0013127668062225</v>
      </c>
      <c r="IF121" s="387" t="n">
        <v>-0.00164338573813438</v>
      </c>
      <c r="IG121" s="387" t="n">
        <v>-0.00197563460096717</v>
      </c>
      <c r="IH121" s="387" t="n">
        <v>-0.00230985088273883</v>
      </c>
      <c r="II121" s="387" t="n">
        <v>-0.00231519853696227</v>
      </c>
      <c r="IJ121" s="387" t="n">
        <v>-0.0026525214780122</v>
      </c>
      <c r="IK121" s="387" t="n">
        <v>-0.00299252104014158</v>
      </c>
      <c r="IL121" s="387" t="n">
        <v>-0.00333556020632386</v>
      </c>
      <c r="IM121" s="387" t="n">
        <v>-0.00334672327153385</v>
      </c>
      <c r="IN121" s="387" t="n">
        <v>-0.00369437877088785</v>
      </c>
      <c r="IO121" s="387" t="n">
        <v>-0.00404585851356387</v>
      </c>
      <c r="IP121" s="0" t="s">
        <v>889</v>
      </c>
      <c r="IU121" s="0" t="s">
        <v>889</v>
      </c>
      <c r="IV121" s="387" t="n">
        <v>0.496951945054763</v>
      </c>
      <c r="IW121" s="387" t="n">
        <v>0.496833023540366</v>
      </c>
      <c r="IX121" s="387" t="n">
        <v>0.496719103493232</v>
      </c>
      <c r="IY121" s="387" t="n">
        <v>0.496601703730988</v>
      </c>
      <c r="IZ121" s="387" t="n">
        <v>0.496466241129989</v>
      </c>
      <c r="JA121" s="387" t="n">
        <v>0.496305671998247</v>
      </c>
      <c r="JB121" s="387" t="n">
        <v>0.496118329408615</v>
      </c>
      <c r="JC121" s="387" t="n">
        <v>0.495913519438462</v>
      </c>
      <c r="JD121" s="387" t="n">
        <v>0.495691754236233</v>
      </c>
      <c r="JE121" s="387" t="n">
        <v>0.495454893233403</v>
      </c>
      <c r="JF121" s="387" t="n">
        <v>0.495209302618658</v>
      </c>
      <c r="JG121" s="387" t="n">
        <v>0.494955631717625</v>
      </c>
      <c r="JH121" s="387" t="n">
        <v>0.494691866294217</v>
      </c>
      <c r="JI121" s="387" t="n">
        <v>0.494425244484008</v>
      </c>
      <c r="JJ121" s="387" t="n">
        <v>0.49415625511377</v>
      </c>
      <c r="JK121" s="387" t="n">
        <v>0.493886256717178</v>
      </c>
      <c r="JL121" s="387" t="n">
        <v>0.49362144839586</v>
      </c>
      <c r="JM121" s="387" t="n">
        <v>0.493357959792569</v>
      </c>
      <c r="JN121" s="387" t="n">
        <v>0.493098251081481</v>
      </c>
      <c r="JO121" s="387" t="n">
        <v>0.492842776551386</v>
      </c>
      <c r="JP121" s="387" t="n">
        <v>0.49258999336798</v>
      </c>
      <c r="JQ121" s="387" t="n">
        <v>0.492339371141187</v>
      </c>
      <c r="JR121" s="387" t="n">
        <v>0.492094755583484</v>
      </c>
      <c r="JS121" s="387" t="n">
        <v>0.491855688439752</v>
      </c>
      <c r="JT121" s="387" t="n">
        <v>0.491623541248079</v>
      </c>
      <c r="JU121" s="387" t="n">
        <v>0.491398487174081</v>
      </c>
      <c r="JV121" s="387" t="n">
        <v>0.491179623580169</v>
      </c>
      <c r="JW121" s="387" t="n">
        <v>0.49097015914114</v>
      </c>
      <c r="JX121" s="387" t="n">
        <v>0.490770330953454</v>
      </c>
      <c r="JY121" s="387" t="n">
        <v>0.490577002355956</v>
      </c>
      <c r="JZ121" s="387" t="n">
        <v>0.490395652054095</v>
      </c>
      <c r="KA121" s="387" t="n">
        <v>0.490225644533351</v>
      </c>
      <c r="KB121" s="387" t="n">
        <v>0.49006062545748</v>
      </c>
      <c r="KC121" s="387" t="n">
        <v>0.489908467862511</v>
      </c>
      <c r="KD121" s="387" t="n">
        <v>0.489763287268939</v>
      </c>
      <c r="KE121" s="387" t="n">
        <v>0.489627982911313</v>
      </c>
      <c r="KH121" s="0" t="s">
        <v>889</v>
      </c>
      <c r="KI121" s="387" t="n">
        <v>0.668903112411499</v>
      </c>
      <c r="KJ121" s="387" t="n">
        <v>0.670953989028931</v>
      </c>
      <c r="KK121" s="387" t="n">
        <v>0.672924339771271</v>
      </c>
      <c r="KL121" s="387" t="n">
        <v>0.674532473087311</v>
      </c>
      <c r="KM121" s="387" t="n">
        <v>0.675463914871216</v>
      </c>
      <c r="KN121" s="387" t="n">
        <v>0.675785183906555</v>
      </c>
      <c r="KO121" s="387" t="n">
        <v>0.675748407840729</v>
      </c>
      <c r="KP121" s="387" t="n">
        <v>0.674706876277924</v>
      </c>
      <c r="KQ121" s="387" t="n">
        <v>0.673230946063995</v>
      </c>
      <c r="KR121" s="387" t="n">
        <v>0.671656668186188</v>
      </c>
      <c r="KS121" s="387" t="n">
        <v>0.670646786689758</v>
      </c>
      <c r="KT121" s="387" t="n">
        <v>0.669642865657806</v>
      </c>
      <c r="KU121" s="387" t="n">
        <v>0.66908609867096</v>
      </c>
      <c r="KV121" s="387" t="n">
        <v>0.668531954288483</v>
      </c>
      <c r="KW121" s="387" t="n">
        <v>0.66809070110321</v>
      </c>
      <c r="KX121" s="387" t="n">
        <v>0.667322814464569</v>
      </c>
      <c r="KY121" s="387" t="n">
        <v>0.66677588224411</v>
      </c>
      <c r="KZ121" s="387" t="n">
        <v>0.665793776512146</v>
      </c>
      <c r="LA121" s="387" t="n">
        <v>0.6650310754776</v>
      </c>
      <c r="LB121" s="387" t="n">
        <v>0.664159595966339</v>
      </c>
      <c r="LC121" s="387" t="n">
        <v>0.663178563117981</v>
      </c>
      <c r="LD121" s="387" t="n">
        <v>0.662741243839264</v>
      </c>
      <c r="LE121" s="387" t="n">
        <v>0.661865770816803</v>
      </c>
      <c r="LF121" s="387" t="n">
        <v>0.660989165306091</v>
      </c>
      <c r="LG121" s="387" t="n">
        <v>0.660544455051422</v>
      </c>
      <c r="LH121" s="387" t="n">
        <v>0.660098493099213</v>
      </c>
      <c r="LI121" s="387" t="n">
        <v>0.659539461135864</v>
      </c>
      <c r="LJ121" s="387" t="n">
        <v>0.659525394439697</v>
      </c>
      <c r="LK121" s="387" t="n">
        <v>0.65939873456955</v>
      </c>
      <c r="LL121" s="387" t="n">
        <v>0.6586092710495</v>
      </c>
      <c r="LM121" s="387" t="n">
        <v>0.657370507717133</v>
      </c>
      <c r="LN121" s="387" t="n">
        <v>0.656010627746582</v>
      </c>
      <c r="LO121" s="387" t="n">
        <v>0.654193103313446</v>
      </c>
      <c r="LP121" s="387" t="n">
        <v>0.651692926883698</v>
      </c>
      <c r="LQ121" s="387" t="n">
        <v>0.649057865142822</v>
      </c>
      <c r="LR121" s="387" t="n">
        <v>0.646283805370331</v>
      </c>
      <c r="LT121" s="0" t="s">
        <v>889</v>
      </c>
      <c r="LU121" s="387" t="n">
        <v>0.63459312915802</v>
      </c>
      <c r="LV121" s="387" t="n">
        <v>0.635448634624481</v>
      </c>
      <c r="LW121" s="387" t="n">
        <v>0.635849893093109</v>
      </c>
      <c r="LX121" s="387" t="n">
        <v>0.63570362329483</v>
      </c>
      <c r="LY121" s="387" t="n">
        <v>0.634969055652618</v>
      </c>
      <c r="LZ121" s="387" t="n">
        <v>0.633907437324524</v>
      </c>
      <c r="MA121" s="387" t="n">
        <v>0.632694244384766</v>
      </c>
      <c r="MB121" s="387" t="n">
        <v>0.630820751190186</v>
      </c>
      <c r="MC121" s="387" t="n">
        <v>0.628504693508148</v>
      </c>
      <c r="MD121" s="387" t="n">
        <v>0.626081168651581</v>
      </c>
      <c r="ME121" s="387" t="n">
        <v>0.624212265014648</v>
      </c>
      <c r="MF121" s="387" t="n">
        <v>0.622354507446289</v>
      </c>
      <c r="MG121" s="387" t="n">
        <v>0.620917201042175</v>
      </c>
      <c r="MH121" s="387" t="n">
        <v>0.619486510753632</v>
      </c>
      <c r="MI121" s="387" t="n">
        <v>0.618139982223511</v>
      </c>
      <c r="MJ121" s="387" t="n">
        <v>0.616797924041748</v>
      </c>
      <c r="MK121" s="387" t="n">
        <v>0.615661859512329</v>
      </c>
      <c r="ML121" s="387" t="n">
        <v>0.614729940891266</v>
      </c>
      <c r="MM121" s="387" t="n">
        <v>0.613673508167267</v>
      </c>
      <c r="MN121" s="387" t="n">
        <v>0.612818837165833</v>
      </c>
      <c r="MO121" s="387" t="n">
        <v>0.611837804317474</v>
      </c>
      <c r="MP121" s="387" t="n">
        <v>0.61203795671463</v>
      </c>
      <c r="MQ121" s="387" t="n">
        <v>0.611783981323242</v>
      </c>
      <c r="MR121" s="387" t="n">
        <v>0.611529648303986</v>
      </c>
      <c r="MS121" s="387" t="n">
        <v>0.611020028591156</v>
      </c>
      <c r="MT121" s="387" t="n">
        <v>0.610180616378784</v>
      </c>
      <c r="MU121" s="387" t="n">
        <v>0.608223676681519</v>
      </c>
      <c r="MV121" s="387" t="n">
        <v>0.606460094451904</v>
      </c>
      <c r="MW121" s="387" t="n">
        <v>0.604228615760803</v>
      </c>
      <c r="MX121" s="387" t="n">
        <v>0.601655602455139</v>
      </c>
      <c r="MY121" s="387" t="n">
        <v>0.598605573177338</v>
      </c>
      <c r="MZ121" s="387" t="n">
        <v>0.59607058763504</v>
      </c>
      <c r="NA121" s="387" t="n">
        <v>0.593050479888916</v>
      </c>
      <c r="NB121" s="387" t="n">
        <v>0.589674830436707</v>
      </c>
      <c r="NC121" s="387" t="n">
        <v>0.58580082654953</v>
      </c>
      <c r="ND121" s="387" t="n">
        <v>0.581756770610809</v>
      </c>
      <c r="NG121" s="0" t="s">
        <v>889</v>
      </c>
      <c r="NH121" s="387" t="n">
        <v>0.574302613735199</v>
      </c>
      <c r="NI121" s="387" t="n">
        <v>0.578834235668182</v>
      </c>
      <c r="NJ121" s="387" t="n">
        <v>0.583665788173676</v>
      </c>
      <c r="NK121" s="387" t="n">
        <v>0.588282227516174</v>
      </c>
      <c r="NL121" s="387" t="n">
        <v>0.592051863670349</v>
      </c>
      <c r="NM121" s="387" t="n">
        <v>0.595069229602814</v>
      </c>
      <c r="NN121" s="387" t="n">
        <v>0.597039997577667</v>
      </c>
      <c r="NO121" s="387" t="n">
        <v>0.598324954509735</v>
      </c>
      <c r="NP121" s="387" t="n">
        <v>0.598464608192444</v>
      </c>
      <c r="NQ121" s="387" t="n">
        <v>0.598137080669403</v>
      </c>
      <c r="NR121" s="387" t="n">
        <v>0.597346603870392</v>
      </c>
      <c r="NS121" s="387" t="n">
        <v>0.597222208976746</v>
      </c>
      <c r="NT121" s="387" t="n">
        <v>0.596172869205475</v>
      </c>
      <c r="NU121" s="387" t="n">
        <v>0.595457553863525</v>
      </c>
      <c r="NV121" s="387" t="n">
        <v>0.594479143619537</v>
      </c>
      <c r="NW121" s="387" t="n">
        <v>0.593175828456879</v>
      </c>
      <c r="NX121" s="387" t="n">
        <v>0.592726051807404</v>
      </c>
      <c r="NY121" s="387" t="n">
        <v>0.592471361160278</v>
      </c>
      <c r="NZ121" s="387" t="n">
        <v>0.592083752155304</v>
      </c>
      <c r="OA121" s="387" t="n">
        <v>0.591563105583191</v>
      </c>
      <c r="OB121" s="387" t="n">
        <v>0.591236114501953</v>
      </c>
      <c r="OC121" s="387" t="n">
        <v>0.591429531574249</v>
      </c>
      <c r="OD121" s="387" t="n">
        <v>0.591162025928497</v>
      </c>
      <c r="OE121" s="387" t="n">
        <v>0.590894222259522</v>
      </c>
      <c r="OF121" s="387" t="n">
        <v>0.591013431549072</v>
      </c>
      <c r="OG121" s="387" t="n">
        <v>0.591132998466492</v>
      </c>
      <c r="OH121" s="387" t="n">
        <v>0.591776311397553</v>
      </c>
      <c r="OI121" s="387" t="n">
        <v>0.592617034912109</v>
      </c>
      <c r="OJ121" s="387" t="n">
        <v>0.59332674741745</v>
      </c>
      <c r="OK121" s="387" t="n">
        <v>0.593377470970154</v>
      </c>
      <c r="OL121" s="387" t="n">
        <v>0.592961490154266</v>
      </c>
      <c r="OM121" s="387" t="n">
        <v>0.592407584190369</v>
      </c>
      <c r="ON121" s="387" t="n">
        <v>0.591379880905151</v>
      </c>
      <c r="OO121" s="387" t="n">
        <v>0.589674830436707</v>
      </c>
      <c r="OP121" s="387" t="n">
        <v>0.587483167648315</v>
      </c>
      <c r="OQ121" s="387" t="n">
        <v>0.585473001003265</v>
      </c>
      <c r="OT121" s="387" t="n">
        <v>0.71161003112793</v>
      </c>
      <c r="OU121" s="387" t="n">
        <v>0.706029968261719</v>
      </c>
      <c r="OV121" s="387" t="n">
        <v>0.700220031738281</v>
      </c>
      <c r="OW121" s="387" t="n">
        <v>0.696890029907227</v>
      </c>
      <c r="OX121" s="387" t="n">
        <v>0.69390998840332</v>
      </c>
      <c r="OY121" s="387" t="n">
        <v>0.690709991455078</v>
      </c>
      <c r="OZ121" s="387" t="n">
        <v>0.687620010375977</v>
      </c>
      <c r="PA121" s="387" t="n">
        <v>0.684560012817383</v>
      </c>
      <c r="PB121" s="387" t="n">
        <v>0.681480026245117</v>
      </c>
      <c r="PC121" s="387" t="n">
        <v>0.678440017700195</v>
      </c>
      <c r="PD121" s="387" t="n">
        <v>0.67629997253418</v>
      </c>
      <c r="PE121" s="387" t="n">
        <v>0.674150009155273</v>
      </c>
      <c r="PF121" s="387" t="n">
        <v>0.685339965820313</v>
      </c>
      <c r="PG121" s="387" t="n">
        <v>0.683919982910156</v>
      </c>
      <c r="PH121" s="387" t="n">
        <v>0.687369995117188</v>
      </c>
      <c r="PI121" s="387" t="n">
        <v>0.703109970092773</v>
      </c>
      <c r="PJ121" s="387" t="n">
        <v>0.711520004272461</v>
      </c>
      <c r="PK121" s="387" t="n">
        <v>0.70443000793457</v>
      </c>
      <c r="PL121" s="387" t="n">
        <v>0.707220001220703</v>
      </c>
      <c r="PQ121" s="387" t="n">
        <v>0.00395281659439206</v>
      </c>
      <c r="PZ121" s="387" t="n">
        <v>0.455</v>
      </c>
      <c r="QA121" s="387" t="n">
        <v>2004</v>
      </c>
      <c r="QB121" s="0" t="s">
        <v>248</v>
      </c>
      <c r="QD121" s="387" t="n">
        <v>0.017</v>
      </c>
      <c r="QE121" s="387" t="n">
        <v>2004</v>
      </c>
      <c r="QF121" s="0" t="s">
        <v>248</v>
      </c>
      <c r="QH121" s="387" t="n">
        <v>0.089</v>
      </c>
      <c r="QI121" s="387" t="n">
        <v>2004</v>
      </c>
      <c r="QJ121" s="0" t="s">
        <v>248</v>
      </c>
      <c r="QL121" s="387" t="n">
        <v>0.293</v>
      </c>
      <c r="QM121" s="387" t="n">
        <v>2004</v>
      </c>
      <c r="QN121" s="0" t="s">
        <v>248</v>
      </c>
      <c r="QP121" s="387" t="n">
        <v>0.199</v>
      </c>
      <c r="QQ121" s="387" t="n">
        <v>2012</v>
      </c>
      <c r="QR121" s="0" t="s">
        <v>248</v>
      </c>
      <c r="QT121" s="0" t="s">
        <v>104</v>
      </c>
      <c r="QU121" s="387" t="n">
        <v>0.234188437461853</v>
      </c>
      <c r="QV121" s="387" t="n">
        <v>0.227323070168495</v>
      </c>
      <c r="QW121" s="387" t="n">
        <v>0.215540051460266</v>
      </c>
      <c r="QX121" s="387" t="n">
        <v>0.215345442295074</v>
      </c>
      <c r="QY121" s="387" t="n">
        <v>0.215260550379753</v>
      </c>
      <c r="RB121" s="387" t="n">
        <v>0.234485492110252</v>
      </c>
      <c r="RC121" s="387" t="n">
        <v>0.226937308907509</v>
      </c>
      <c r="RD121" s="387" t="n">
        <v>0.214652433991432</v>
      </c>
      <c r="RE121" s="387" t="n">
        <v>0.222319304943085</v>
      </c>
      <c r="RF121" s="387" t="n">
        <v>0.233059018850327</v>
      </c>
      <c r="RG121" s="0" t="s">
        <v>248</v>
      </c>
      <c r="RJ121" s="387" t="n">
        <v>0.00747167784720659</v>
      </c>
      <c r="RK121" s="387" t="n">
        <v>0.00414201011881232</v>
      </c>
      <c r="RL121" s="387" t="n">
        <v>0.00591819081455469</v>
      </c>
      <c r="RM121" s="387" t="n">
        <v>0.0102112973108888</v>
      </c>
      <c r="RN121" s="387" t="n">
        <v>-0.00100050028413534</v>
      </c>
      <c r="RO121" s="0" t="s">
        <v>104</v>
      </c>
      <c r="RR121" s="387" t="n">
        <v>0.00787031557410955</v>
      </c>
      <c r="RS121" s="387" t="n">
        <v>0.004424296785146</v>
      </c>
      <c r="RT121" s="387" t="n">
        <v>0.00671546626836062</v>
      </c>
      <c r="RU121" s="387" t="n">
        <v>0.011805847287178</v>
      </c>
      <c r="RV121" s="387" t="n">
        <v>0.00697561353445053</v>
      </c>
      <c r="RW121" s="0" t="s">
        <v>248</v>
      </c>
      <c r="SA121" s="387" t="n">
        <v>0.00258022244088352</v>
      </c>
      <c r="SB121" s="387" t="n">
        <v>-4.54806177003775E-005</v>
      </c>
      <c r="SC121" s="387" t="n">
        <v>0.00235901796258986</v>
      </c>
      <c r="SD121" s="387" t="n">
        <v>0.00718754762783647</v>
      </c>
      <c r="SE121" s="387" t="n">
        <v>-0.00341243017464876</v>
      </c>
      <c r="SF121" s="0" t="s">
        <v>104</v>
      </c>
      <c r="SJ121" s="387" t="n">
        <v>0.00220925686880946</v>
      </c>
      <c r="SK121" s="387" t="n">
        <v>-0.000825548253487796</v>
      </c>
      <c r="SL121" s="387" t="n">
        <v>0.00140645774081349</v>
      </c>
      <c r="SM121" s="387" t="n">
        <v>0.00678152125328779</v>
      </c>
      <c r="SN121" s="387" t="n">
        <v>0.00241205166094005</v>
      </c>
      <c r="SO121" s="0" t="s">
        <v>248</v>
      </c>
      <c r="SQ121" s="387" t="n">
        <v>5320</v>
      </c>
      <c r="SR121" s="0" t="s">
        <v>248</v>
      </c>
      <c r="ST121" s="387" t="n">
        <v>5079.28271484375</v>
      </c>
      <c r="SU121" s="0" t="s">
        <v>104</v>
      </c>
      <c r="SW121" s="387" t="n">
        <v>4866.98734957066</v>
      </c>
      <c r="SX121" s="0" t="s">
        <v>248</v>
      </c>
      <c r="TA121" s="387" t="n">
        <v>0.154347494244576</v>
      </c>
      <c r="TB121" s="387" t="n">
        <v>0.144743919372559</v>
      </c>
      <c r="TC121" s="387" t="n">
        <v>0.15773768723011</v>
      </c>
      <c r="TD121" s="387" t="n">
        <v>0.195784077048302</v>
      </c>
      <c r="TE121" s="387" t="n">
        <v>0.194984599947929</v>
      </c>
      <c r="TF121" s="0" t="s">
        <v>104</v>
      </c>
      <c r="TJ121" s="387" t="n">
        <v>0.151430532336235</v>
      </c>
      <c r="TK121" s="387" t="n">
        <v>0.139768287539482</v>
      </c>
      <c r="TL121" s="387" t="n">
        <v>0.149961933493614</v>
      </c>
      <c r="TM121" s="387" t="n">
        <v>0.200197577476501</v>
      </c>
      <c r="TN121" s="387" t="n">
        <v>0.173416152596474</v>
      </c>
      <c r="TO121" s="0" t="s">
        <v>248</v>
      </c>
      <c r="TP121" s="386"/>
      <c r="TQ121" s="386"/>
    </row>
    <row r="122" customFormat="false" ht="15.75" hidden="false" customHeight="false" outlineLevel="0" collapsed="false">
      <c r="A122" s="0" t="s">
        <v>900</v>
      </c>
      <c r="B122" s="18" t="s">
        <v>1089</v>
      </c>
      <c r="C122" s="0" t="s">
        <v>1090</v>
      </c>
      <c r="D122" s="387" t="n">
        <v>0.0430884920060635</v>
      </c>
      <c r="E122" s="0" t="s">
        <v>102</v>
      </c>
      <c r="F122" s="387" t="n">
        <v>0.0462441705167294</v>
      </c>
      <c r="G122" s="0" t="s">
        <v>316</v>
      </c>
      <c r="H122" s="387" t="n">
        <v>0.0455635264515877</v>
      </c>
      <c r="I122" s="0" t="s">
        <v>317</v>
      </c>
      <c r="J122" s="0" t="s">
        <v>102</v>
      </c>
      <c r="K122" s="387" t="n">
        <v>0.523815453052521</v>
      </c>
      <c r="L122" s="387" t="n">
        <v>0.544379413127899</v>
      </c>
      <c r="M122" s="0" t="s">
        <v>102</v>
      </c>
      <c r="N122" s="387" t="n">
        <v>0.523815453052521</v>
      </c>
      <c r="O122" s="0" t="s">
        <v>102</v>
      </c>
      <c r="P122" s="387" t="n">
        <v>0.578254461288452</v>
      </c>
      <c r="Q122" s="0" t="s">
        <v>102</v>
      </c>
      <c r="R122" s="387" t="n">
        <v>0.514230489730835</v>
      </c>
      <c r="S122" s="0" t="s">
        <v>102</v>
      </c>
      <c r="U122" s="0" t="s">
        <v>316</v>
      </c>
      <c r="V122" s="387" t="n">
        <v>0.602793037891388</v>
      </c>
      <c r="W122" s="387" t="n">
        <v>0.616338729858398</v>
      </c>
      <c r="X122" s="0" t="s">
        <v>316</v>
      </c>
      <c r="Y122" s="387" t="n">
        <v>0.602793037891388</v>
      </c>
      <c r="Z122" s="0" t="s">
        <v>316</v>
      </c>
      <c r="AA122" s="387" t="n">
        <v>0.6622713804245</v>
      </c>
      <c r="AB122" s="0" t="s">
        <v>316</v>
      </c>
      <c r="AC122" s="387" t="n">
        <v>0.594802737236023</v>
      </c>
      <c r="AD122" s="0" t="s">
        <v>316</v>
      </c>
      <c r="AF122" s="0" t="s">
        <v>317</v>
      </c>
      <c r="AG122" s="387" t="n">
        <v>0.561725795269013</v>
      </c>
      <c r="AH122" s="387" t="n">
        <v>0.575380980968475</v>
      </c>
      <c r="AI122" s="0" t="s">
        <v>317</v>
      </c>
      <c r="AJ122" s="387" t="n">
        <v>0.561725795269013</v>
      </c>
      <c r="AK122" s="0" t="s">
        <v>317</v>
      </c>
      <c r="AL122" s="387" t="n">
        <v>0.614874362945557</v>
      </c>
      <c r="AM122" s="0" t="s">
        <v>317</v>
      </c>
      <c r="AN122" s="387" t="n">
        <v>0.555817067623138</v>
      </c>
      <c r="AO122" s="0" t="s">
        <v>317</v>
      </c>
      <c r="AP122" s="0"/>
      <c r="AQ122" s="0" t="s">
        <v>102</v>
      </c>
      <c r="AR122" s="387" t="n">
        <v>4.30607557296753</v>
      </c>
      <c r="AS122" s="0" t="s">
        <v>318</v>
      </c>
      <c r="AT122" s="387" t="n">
        <v>3.85671806335449</v>
      </c>
      <c r="AU122" s="0" t="s">
        <v>317</v>
      </c>
      <c r="AV122" s="387" t="n">
        <v>4.53926992416382</v>
      </c>
      <c r="AW122" s="0"/>
      <c r="AX122" s="387" t="n">
        <v>4.11672782897949</v>
      </c>
      <c r="AY122" s="0" t="s">
        <v>104</v>
      </c>
      <c r="AZ122" s="0"/>
      <c r="BA122" s="0" t="s">
        <v>102</v>
      </c>
      <c r="BB122" s="387" t="n">
        <v>0.00550519628450275</v>
      </c>
      <c r="BC122" s="387" t="n">
        <v>0.0046325228177011</v>
      </c>
      <c r="BD122" s="387" t="n">
        <v>0.00451892428100109</v>
      </c>
      <c r="BE122" s="387" t="n">
        <v>0.0043756770901382</v>
      </c>
      <c r="BF122" s="387" t="n">
        <v>0.00437563145533204</v>
      </c>
      <c r="BH122" s="0" t="s">
        <v>318</v>
      </c>
      <c r="BI122" s="387" t="n">
        <v>0.004363012034446</v>
      </c>
      <c r="BJ122" s="387" t="n">
        <v>0.00409944402053952</v>
      </c>
      <c r="BK122" s="387" t="n">
        <v>0.00386498006992042</v>
      </c>
      <c r="BL122" s="387" t="n">
        <v>0.00330792390741408</v>
      </c>
      <c r="BM122" s="387" t="n">
        <v>0.00302936951629818</v>
      </c>
      <c r="BO122" s="0" t="s">
        <v>317</v>
      </c>
      <c r="BP122" s="387" t="n">
        <v>0.00404436979442835</v>
      </c>
      <c r="BQ122" s="387" t="n">
        <v>0.00377214280888438</v>
      </c>
      <c r="BR122" s="387" t="n">
        <v>0.00344719644635916</v>
      </c>
      <c r="BS122" s="387" t="n">
        <v>0.0030294181779027</v>
      </c>
      <c r="BT122" s="387" t="n">
        <v>0.0030294347088784</v>
      </c>
      <c r="BV122" s="387" t="n">
        <v>11.4831600189209</v>
      </c>
      <c r="BW122" s="387" t="n">
        <v>11.8621101379395</v>
      </c>
      <c r="BX122" s="387" t="n">
        <v>12.1980199813843</v>
      </c>
      <c r="BY122" s="387" t="n">
        <v>12.5231695175171</v>
      </c>
      <c r="BZ122" s="387" t="n">
        <v>12.7663993835449</v>
      </c>
      <c r="CA122" s="0" t="s">
        <v>316</v>
      </c>
      <c r="CC122" s="387" t="n">
        <v>11.7105293273926</v>
      </c>
      <c r="CD122" s="387" t="n">
        <v>12.0679597854614</v>
      </c>
      <c r="CE122" s="387" t="n">
        <v>12.3931093215942</v>
      </c>
      <c r="CF122" s="387" t="n">
        <v>12.6772994995117</v>
      </c>
      <c r="CG122" s="387" t="n">
        <v>12.900050163269</v>
      </c>
      <c r="CH122" s="0" t="s">
        <v>317</v>
      </c>
      <c r="CK122" s="387" t="n">
        <v>12.8000001907349</v>
      </c>
      <c r="CL122" s="0" t="s">
        <v>887</v>
      </c>
      <c r="CO122" s="0" t="s">
        <v>102</v>
      </c>
      <c r="CP122" s="387" t="n">
        <v>-0.00314340787008405</v>
      </c>
      <c r="CQ122" s="387" t="n">
        <v>0.000556239276193082</v>
      </c>
      <c r="CR122" s="387" t="n">
        <v>0.0025896467268467</v>
      </c>
      <c r="CS122" s="387" t="n">
        <v>-0.000611930794548243</v>
      </c>
      <c r="CT122" s="387" t="n">
        <v>0.0448985993862152</v>
      </c>
      <c r="CV122" s="0" t="s">
        <v>318</v>
      </c>
      <c r="CW122" s="387" t="n">
        <v>0.000311449402943254</v>
      </c>
      <c r="CX122" s="387" t="n">
        <v>0.00167086638975889</v>
      </c>
      <c r="CY122" s="387" t="n">
        <v>0.000117774165119044</v>
      </c>
      <c r="CZ122" s="387" t="n">
        <v>0.00755856418982148</v>
      </c>
      <c r="DA122" s="387" t="n">
        <v>-0.00872681196779013</v>
      </c>
      <c r="DC122" s="0" t="s">
        <v>317</v>
      </c>
      <c r="DD122" s="387" t="n">
        <v>0.00201223231852055</v>
      </c>
      <c r="DE122" s="387" t="n">
        <v>0.00289799948222935</v>
      </c>
      <c r="DF122" s="387" t="n">
        <v>0.00240340223535895</v>
      </c>
      <c r="DG122" s="387" t="n">
        <v>0.00611316412687302</v>
      </c>
      <c r="DH122" s="387" t="n">
        <v>0.00656583718955517</v>
      </c>
      <c r="DL122" s="387" t="n">
        <v>0.791780014038086</v>
      </c>
      <c r="DM122" s="0" t="s">
        <v>888</v>
      </c>
      <c r="DP122" s="387" t="n">
        <v>0.864410018920898</v>
      </c>
      <c r="DQ122" s="0" t="s">
        <v>888</v>
      </c>
      <c r="DT122" s="387" t="n">
        <v>0.716839981079102</v>
      </c>
      <c r="DU122" s="0" t="s">
        <v>888</v>
      </c>
      <c r="DW122" s="387" t="n">
        <v>0.00387394824065268</v>
      </c>
      <c r="DX122" s="387" t="n">
        <v>0.000577121623791754</v>
      </c>
      <c r="DY122" s="387" t="n">
        <v>-0.00464862724766135</v>
      </c>
      <c r="DZ122" s="387" t="n">
        <v>0.00267071533016861</v>
      </c>
      <c r="EA122" s="387" t="n">
        <v>0.00176600413396955</v>
      </c>
      <c r="EB122" s="0" t="s">
        <v>104</v>
      </c>
      <c r="ED122" s="387" t="n">
        <v>0.0295178685337305</v>
      </c>
      <c r="EE122" s="387" t="n">
        <v>0.0298653990030289</v>
      </c>
      <c r="EF122" s="387" t="n">
        <v>0.0270701013505459</v>
      </c>
      <c r="EG122" s="387" t="n">
        <v>0.0369441956281662</v>
      </c>
      <c r="EH122" s="387" t="n">
        <v>0.0363140515983105</v>
      </c>
      <c r="EI122" s="0" t="s">
        <v>248</v>
      </c>
      <c r="EK122" s="387"/>
      <c r="EL122" s="0" t="s">
        <v>886</v>
      </c>
      <c r="EO122" s="387" t="n">
        <v>0.00276828231289983</v>
      </c>
      <c r="EP122" s="387" t="n">
        <v>0.00304594729095697</v>
      </c>
      <c r="EQ122" s="387" t="n">
        <v>0.0033054465893656</v>
      </c>
      <c r="ER122" s="387" t="n">
        <v>0.00513227842748165</v>
      </c>
      <c r="ES122" s="387" t="n">
        <v>0.00731572601944208</v>
      </c>
      <c r="ET122" s="0" t="s">
        <v>248</v>
      </c>
      <c r="FE122" s="387" t="n">
        <v>126843000</v>
      </c>
      <c r="FF122" s="387" t="n">
        <v>127149000</v>
      </c>
      <c r="FG122" s="387" t="n">
        <v>127445000</v>
      </c>
      <c r="FH122" s="387" t="n">
        <v>127718000</v>
      </c>
      <c r="FI122" s="387" t="n">
        <v>127761000</v>
      </c>
      <c r="FJ122" s="387" t="n">
        <v>127773000</v>
      </c>
      <c r="FK122" s="387" t="n">
        <v>127854000</v>
      </c>
      <c r="FL122" s="387" t="n">
        <v>128001000</v>
      </c>
      <c r="FM122" s="387" t="n">
        <v>128063000</v>
      </c>
      <c r="FN122" s="387" t="n">
        <v>128047000</v>
      </c>
      <c r="FO122" s="387" t="n">
        <v>128070000</v>
      </c>
      <c r="FP122" s="387" t="n">
        <v>127833000</v>
      </c>
      <c r="FQ122" s="387" t="n">
        <v>127629000</v>
      </c>
      <c r="FR122" s="387" t="n">
        <v>127445000</v>
      </c>
      <c r="FS122" s="387" t="n">
        <v>127276000</v>
      </c>
      <c r="FT122" s="387" t="n">
        <v>127141000</v>
      </c>
      <c r="FU122" s="387" t="n">
        <v>126994511</v>
      </c>
      <c r="FV122" s="387" t="n">
        <v>126785797</v>
      </c>
      <c r="FW122" s="387" t="n">
        <v>126529100</v>
      </c>
      <c r="FX122" s="387" t="n">
        <v>126264931</v>
      </c>
      <c r="FY122" s="387" t="n">
        <v>125769000</v>
      </c>
      <c r="FZ122" s="387" t="n">
        <v>125259000</v>
      </c>
      <c r="GA122" s="387" t="n">
        <v>124722000</v>
      </c>
      <c r="GB122" s="387" t="n">
        <v>124150000</v>
      </c>
      <c r="GC122" s="387" t="n">
        <v>123541000</v>
      </c>
      <c r="GD122" s="387" t="n">
        <v>122896000</v>
      </c>
      <c r="GE122" s="387" t="n">
        <v>122218000</v>
      </c>
      <c r="GF122" s="387" t="n">
        <v>121512000</v>
      </c>
      <c r="GG122" s="387" t="n">
        <v>120782000</v>
      </c>
      <c r="GH122" s="387" t="n">
        <v>120034000</v>
      </c>
      <c r="GI122" s="387" t="n">
        <v>119276000</v>
      </c>
      <c r="GJ122" s="387" t="n">
        <v>118511000</v>
      </c>
      <c r="GK122" s="387" t="n">
        <v>117745000</v>
      </c>
      <c r="GL122" s="387" t="n">
        <v>116979000</v>
      </c>
      <c r="GM122" s="387" t="n">
        <v>116217000</v>
      </c>
      <c r="GN122" s="387" t="n">
        <v>115462000</v>
      </c>
      <c r="GO122" s="387" t="n">
        <v>114716000</v>
      </c>
      <c r="GP122" s="387" t="n">
        <v>113983000</v>
      </c>
      <c r="GQ122" s="387" t="n">
        <v>113262000</v>
      </c>
      <c r="GR122" s="387" t="n">
        <v>112554000</v>
      </c>
      <c r="GS122" s="387" t="n">
        <v>111856000</v>
      </c>
      <c r="GT122" s="387" t="n">
        <v>111166000</v>
      </c>
      <c r="GU122" s="387" t="n">
        <v>110483000</v>
      </c>
      <c r="GV122" s="387" t="n">
        <v>109802000</v>
      </c>
      <c r="GW122" s="387" t="n">
        <v>109123000</v>
      </c>
      <c r="GX122" s="387" t="n">
        <v>108442000</v>
      </c>
      <c r="GY122" s="387" t="n">
        <v>107758000</v>
      </c>
      <c r="GZ122" s="387" t="n">
        <v>107070000</v>
      </c>
      <c r="HA122" s="387" t="n">
        <v>106373000</v>
      </c>
      <c r="HB122" s="387" t="n">
        <v>105664000</v>
      </c>
      <c r="HC122" s="387" t="n">
        <v>104925000</v>
      </c>
      <c r="HG122" s="387" t="n">
        <v>-0.00115284172352403</v>
      </c>
      <c r="HH122" s="387" t="n">
        <v>-0.00164484034758061</v>
      </c>
      <c r="HI122" s="387" t="n">
        <v>-0.00202670344151557</v>
      </c>
      <c r="HJ122" s="387" t="n">
        <v>-0.00208999472670257</v>
      </c>
      <c r="HK122" s="387" t="n">
        <v>-0.00393543532118201</v>
      </c>
      <c r="HL122" s="387" t="n">
        <v>-0.00406329752877355</v>
      </c>
      <c r="HM122" s="387" t="n">
        <v>-0.00429633306339383</v>
      </c>
      <c r="HN122" s="387" t="n">
        <v>-0.00459674838930368</v>
      </c>
      <c r="HO122" s="387" t="n">
        <v>-0.00491742696613073</v>
      </c>
      <c r="HP122" s="387" t="n">
        <v>-0.00523461541160941</v>
      </c>
      <c r="HQ122" s="387" t="n">
        <v>-0.00553213385865092</v>
      </c>
      <c r="HR122" s="387" t="n">
        <v>-0.00579331209883094</v>
      </c>
      <c r="HS122" s="387" t="n">
        <v>-0.00602575577795506</v>
      </c>
      <c r="HT122" s="387" t="n">
        <v>-0.00621223170310259</v>
      </c>
      <c r="HU122" s="387" t="n">
        <v>-0.00633490085601807</v>
      </c>
      <c r="HV122" s="387" t="n">
        <v>-0.00643435213714838</v>
      </c>
      <c r="HW122" s="387" t="n">
        <v>-0.00648451410233975</v>
      </c>
      <c r="HX122" s="387" t="n">
        <v>-0.00652683759108186</v>
      </c>
      <c r="HY122" s="387" t="n">
        <v>-0.00653529819101095</v>
      </c>
      <c r="HZ122" s="387" t="n">
        <v>-0.00651766173541546</v>
      </c>
      <c r="IA122" s="387" t="n">
        <v>-0.00648196274414659</v>
      </c>
      <c r="IB122" s="387" t="n">
        <v>-0.00641019409522414</v>
      </c>
      <c r="IC122" s="387" t="n">
        <v>-0.00634559523314238</v>
      </c>
      <c r="ID122" s="387" t="n">
        <v>-0.00627061259001493</v>
      </c>
      <c r="IE122" s="387" t="n">
        <v>-0.00622077658772469</v>
      </c>
      <c r="IF122" s="387" t="n">
        <v>-0.00618775002658367</v>
      </c>
      <c r="IG122" s="387" t="n">
        <v>-0.00616291677579284</v>
      </c>
      <c r="IH122" s="387" t="n">
        <v>-0.00618291925638914</v>
      </c>
      <c r="II122" s="387" t="n">
        <v>-0.00620305724442005</v>
      </c>
      <c r="IJ122" s="387" t="n">
        <v>-0.00626021856442094</v>
      </c>
      <c r="IK122" s="387" t="n">
        <v>-0.00632749544456601</v>
      </c>
      <c r="IL122" s="387" t="n">
        <v>-0.00640514586120844</v>
      </c>
      <c r="IM122" s="387" t="n">
        <v>-0.0065310406498611</v>
      </c>
      <c r="IN122" s="387" t="n">
        <v>-0.00668753683567047</v>
      </c>
      <c r="IO122" s="387" t="n">
        <v>-0.00701843900606036</v>
      </c>
      <c r="IP122" s="0" t="s">
        <v>889</v>
      </c>
      <c r="IU122" s="0" t="s">
        <v>889</v>
      </c>
      <c r="IV122" s="387" t="n">
        <v>0.488625050444333</v>
      </c>
      <c r="IW122" s="387" t="n">
        <v>0.488549013074313</v>
      </c>
      <c r="IX122" s="387" t="n">
        <v>0.488477540653091</v>
      </c>
      <c r="IY122" s="387" t="n">
        <v>0.488407408708922</v>
      </c>
      <c r="IZ122" s="387" t="n">
        <v>0.488334888758224</v>
      </c>
      <c r="JA122" s="387" t="n">
        <v>0.488257229657712</v>
      </c>
      <c r="JB122" s="387" t="n">
        <v>0.488172744264146</v>
      </c>
      <c r="JC122" s="387" t="n">
        <v>0.488081479325701</v>
      </c>
      <c r="JD122" s="387" t="n">
        <v>0.487984200613943</v>
      </c>
      <c r="JE122" s="387" t="n">
        <v>0.487882616320027</v>
      </c>
      <c r="JF122" s="387" t="n">
        <v>0.487778160835848</v>
      </c>
      <c r="JG122" s="387" t="n">
        <v>0.487671344549446</v>
      </c>
      <c r="JH122" s="387" t="n">
        <v>0.487562245835707</v>
      </c>
      <c r="JI122" s="387" t="n">
        <v>0.487451425847082</v>
      </c>
      <c r="JJ122" s="387" t="n">
        <v>0.487339804944553</v>
      </c>
      <c r="JK122" s="387" t="n">
        <v>0.487228297216047</v>
      </c>
      <c r="JL122" s="387" t="n">
        <v>0.487117528219756</v>
      </c>
      <c r="JM122" s="387" t="n">
        <v>0.487008977863434</v>
      </c>
      <c r="JN122" s="387" t="n">
        <v>0.486905601381993</v>
      </c>
      <c r="JO122" s="387" t="n">
        <v>0.486811044977135</v>
      </c>
      <c r="JP122" s="387" t="n">
        <v>0.486728409534161</v>
      </c>
      <c r="JQ122" s="387" t="n">
        <v>0.486658143747341</v>
      </c>
      <c r="JR122" s="387" t="n">
        <v>0.486600747836564</v>
      </c>
      <c r="JS122" s="387" t="n">
        <v>0.486558589576549</v>
      </c>
      <c r="JT122" s="387" t="n">
        <v>0.486534499347906</v>
      </c>
      <c r="JU122" s="387" t="n">
        <v>0.486530020281769</v>
      </c>
      <c r="JV122" s="387" t="n">
        <v>0.486545611088305</v>
      </c>
      <c r="JW122" s="387" t="n">
        <v>0.486579188355758</v>
      </c>
      <c r="JX122" s="387" t="n">
        <v>0.486626233667506</v>
      </c>
      <c r="JY122" s="387" t="n">
        <v>0.486680391301707</v>
      </c>
      <c r="JZ122" s="387" t="n">
        <v>0.486736112526257</v>
      </c>
      <c r="KA122" s="387" t="n">
        <v>0.486791845068522</v>
      </c>
      <c r="KB122" s="387" t="n">
        <v>0.486845702594348</v>
      </c>
      <c r="KC122" s="387" t="n">
        <v>0.486890745322204</v>
      </c>
      <c r="KD122" s="387" t="n">
        <v>0.486918618361911</v>
      </c>
      <c r="KE122" s="387" t="n">
        <v>0.486923120116142</v>
      </c>
      <c r="KH122" s="0" t="s">
        <v>889</v>
      </c>
      <c r="KI122" s="387" t="n">
        <v>0.609912872314453</v>
      </c>
      <c r="KJ122" s="387" t="n">
        <v>0.604938209056854</v>
      </c>
      <c r="KK122" s="387" t="n">
        <v>0.600761294364929</v>
      </c>
      <c r="KL122" s="387" t="n">
        <v>0.597267806529999</v>
      </c>
      <c r="KM122" s="387" t="n">
        <v>0.594249188899994</v>
      </c>
      <c r="KN122" s="387" t="n">
        <v>0.591544806957245</v>
      </c>
      <c r="KO122" s="387" t="n">
        <v>0.59003347158432</v>
      </c>
      <c r="KP122" s="387" t="n">
        <v>0.588829576969147</v>
      </c>
      <c r="KQ122" s="387" t="n">
        <v>0.58785343170166</v>
      </c>
      <c r="KR122" s="387" t="n">
        <v>0.586963057518005</v>
      </c>
      <c r="KS122" s="387" t="n">
        <v>0.58595883846283</v>
      </c>
      <c r="KT122" s="387" t="n">
        <v>0.585167467594147</v>
      </c>
      <c r="KU122" s="387" t="n">
        <v>0.584370255470276</v>
      </c>
      <c r="KV122" s="387" t="n">
        <v>0.583389937877655</v>
      </c>
      <c r="KW122" s="387" t="n">
        <v>0.582001745700836</v>
      </c>
      <c r="KX122" s="387" t="n">
        <v>0.580032885074616</v>
      </c>
      <c r="KY122" s="387" t="n">
        <v>0.578233242034912</v>
      </c>
      <c r="KZ122" s="387" t="n">
        <v>0.576092422008514</v>
      </c>
      <c r="LA122" s="387" t="n">
        <v>0.573367893695831</v>
      </c>
      <c r="LB122" s="387" t="n">
        <v>0.569778919219971</v>
      </c>
      <c r="LC122" s="387" t="n">
        <v>0.565164268016815</v>
      </c>
      <c r="LD122" s="387" t="n">
        <v>0.560314178466797</v>
      </c>
      <c r="LE122" s="387" t="n">
        <v>0.554617822170258</v>
      </c>
      <c r="LF122" s="387" t="n">
        <v>0.548445224761963</v>
      </c>
      <c r="LG122" s="387" t="n">
        <v>0.542379677295685</v>
      </c>
      <c r="LH122" s="387" t="n">
        <v>0.536797285079956</v>
      </c>
      <c r="LI122" s="387" t="n">
        <v>0.532294034957886</v>
      </c>
      <c r="LJ122" s="387" t="n">
        <v>0.528551876544952</v>
      </c>
      <c r="LK122" s="387" t="n">
        <v>0.525409400463104</v>
      </c>
      <c r="LL122" s="387" t="n">
        <v>0.522419631481171</v>
      </c>
      <c r="LM122" s="387" t="n">
        <v>0.519208431243897</v>
      </c>
      <c r="LN122" s="387" t="n">
        <v>0.516602039337158</v>
      </c>
      <c r="LO122" s="387" t="n">
        <v>0.514205634593964</v>
      </c>
      <c r="LP122" s="387" t="n">
        <v>0.511868596076965</v>
      </c>
      <c r="LQ122" s="387" t="n">
        <v>0.509520769119263</v>
      </c>
      <c r="LR122" s="387" t="n">
        <v>0.507152736186981</v>
      </c>
      <c r="LT122" s="0" t="s">
        <v>889</v>
      </c>
      <c r="LU122" s="387" t="n">
        <v>0.542125403881073</v>
      </c>
      <c r="LV122" s="387" t="n">
        <v>0.539497017860413</v>
      </c>
      <c r="LW122" s="387" t="n">
        <v>0.537455141544342</v>
      </c>
      <c r="LX122" s="387" t="n">
        <v>0.535774350166321</v>
      </c>
      <c r="LY122" s="387" t="n">
        <v>0.534126818180084</v>
      </c>
      <c r="LZ122" s="387" t="n">
        <v>0.532269477844238</v>
      </c>
      <c r="MA122" s="387" t="n">
        <v>0.531035721302033</v>
      </c>
      <c r="MB122" s="387" t="n">
        <v>0.529481589794159</v>
      </c>
      <c r="MC122" s="387" t="n">
        <v>0.527676224708557</v>
      </c>
      <c r="MD122" s="387" t="n">
        <v>0.525752604007721</v>
      </c>
      <c r="ME122" s="387" t="n">
        <v>0.523662269115448</v>
      </c>
      <c r="MF122" s="387" t="n">
        <v>0.521797120571137</v>
      </c>
      <c r="MG122" s="387" t="n">
        <v>0.519948661327362</v>
      </c>
      <c r="MH122" s="387" t="n">
        <v>0.517784118652344</v>
      </c>
      <c r="MI122" s="387" t="n">
        <v>0.514779150485992</v>
      </c>
      <c r="MJ122" s="387" t="n">
        <v>0.510630786418915</v>
      </c>
      <c r="MK122" s="387" t="n">
        <v>0.506130218505859</v>
      </c>
      <c r="ML122" s="387" t="n">
        <v>0.500658214092255</v>
      </c>
      <c r="MM122" s="387" t="n">
        <v>0.494575947523117</v>
      </c>
      <c r="MN122" s="387" t="n">
        <v>0.488568812608719</v>
      </c>
      <c r="MO122" s="387" t="n">
        <v>0.483024716377258</v>
      </c>
      <c r="MP122" s="387" t="n">
        <v>0.478642910718918</v>
      </c>
      <c r="MQ122" s="387" t="n">
        <v>0.474921703338623</v>
      </c>
      <c r="MR122" s="387" t="n">
        <v>0.471649795770645</v>
      </c>
      <c r="MS122" s="387" t="n">
        <v>0.468441814184189</v>
      </c>
      <c r="MT122" s="387" t="n">
        <v>0.465053290128708</v>
      </c>
      <c r="MU122" s="387" t="n">
        <v>0.46218267083168</v>
      </c>
      <c r="MV122" s="387" t="n">
        <v>0.459419101476669</v>
      </c>
      <c r="MW122" s="387" t="n">
        <v>0.456813186407089</v>
      </c>
      <c r="MX122" s="387" t="n">
        <v>0.454358845949173</v>
      </c>
      <c r="MY122" s="387" t="n">
        <v>0.451928228139877</v>
      </c>
      <c r="MZ122" s="387" t="n">
        <v>0.450212508440018</v>
      </c>
      <c r="NA122" s="387" t="n">
        <v>0.448781162500381</v>
      </c>
      <c r="NB122" s="387" t="n">
        <v>0.447463184595108</v>
      </c>
      <c r="NC122" s="387" t="n">
        <v>0.446150064468384</v>
      </c>
      <c r="ND122" s="387" t="n">
        <v>0.444793909788132</v>
      </c>
      <c r="NG122" s="0" t="s">
        <v>889</v>
      </c>
      <c r="NH122" s="387" t="n">
        <v>0.563192129135132</v>
      </c>
      <c r="NI122" s="387" t="n">
        <v>0.558480978012085</v>
      </c>
      <c r="NJ122" s="387" t="n">
        <v>0.554669082164764</v>
      </c>
      <c r="NK122" s="387" t="n">
        <v>0.551582396030426</v>
      </c>
      <c r="NL122" s="387" t="n">
        <v>0.548914849758148</v>
      </c>
      <c r="NM122" s="387" t="n">
        <v>0.546462178230286</v>
      </c>
      <c r="NN122" s="387" t="n">
        <v>0.54504668712616</v>
      </c>
      <c r="NO122" s="387" t="n">
        <v>0.543865561485291</v>
      </c>
      <c r="NP122" s="387" t="n">
        <v>0.542859435081482</v>
      </c>
      <c r="NQ122" s="387" t="n">
        <v>0.541901051998138</v>
      </c>
      <c r="NR122" s="387" t="n">
        <v>0.540839433670044</v>
      </c>
      <c r="NS122" s="387" t="n">
        <v>0.539920449256897</v>
      </c>
      <c r="NT122" s="387" t="n">
        <v>0.538992047309876</v>
      </c>
      <c r="NU122" s="387" t="n">
        <v>0.537944376468658</v>
      </c>
      <c r="NV122" s="387" t="n">
        <v>0.536672949790955</v>
      </c>
      <c r="NW122" s="387" t="n">
        <v>0.535086691379547</v>
      </c>
      <c r="NX122" s="387" t="n">
        <v>0.533790111541748</v>
      </c>
      <c r="NY122" s="387" t="n">
        <v>0.532413244247437</v>
      </c>
      <c r="NZ122" s="387" t="n">
        <v>0.530599534511566</v>
      </c>
      <c r="OA122" s="387" t="n">
        <v>0.527926206588745</v>
      </c>
      <c r="OB122" s="387" t="n">
        <v>0.524111807346344</v>
      </c>
      <c r="OC122" s="387" t="n">
        <v>0.519849002361298</v>
      </c>
      <c r="OD122" s="387" t="n">
        <v>0.514603078365326</v>
      </c>
      <c r="OE122" s="387" t="n">
        <v>0.508776128292084</v>
      </c>
      <c r="OF122" s="387" t="n">
        <v>0.503003001213074</v>
      </c>
      <c r="OG122" s="387" t="n">
        <v>0.497684508562088</v>
      </c>
      <c r="OH122" s="387" t="n">
        <v>0.493307292461395</v>
      </c>
      <c r="OI122" s="387" t="n">
        <v>0.489622831344605</v>
      </c>
      <c r="OJ122" s="387" t="n">
        <v>0.48648476600647</v>
      </c>
      <c r="OK122" s="387" t="n">
        <v>0.483454436063767</v>
      </c>
      <c r="OL122" s="387" t="n">
        <v>0.480182945728302</v>
      </c>
      <c r="OM122" s="387" t="n">
        <v>0.47739377617836</v>
      </c>
      <c r="ON122" s="387" t="n">
        <v>0.474792182445526</v>
      </c>
      <c r="OO122" s="387" t="n">
        <v>0.472215682268143</v>
      </c>
      <c r="OP122" s="387" t="n">
        <v>0.469658553600311</v>
      </c>
      <c r="OQ122" s="387" t="n">
        <v>0.467105060815811</v>
      </c>
      <c r="OT122" s="387" t="n">
        <v>0.726750030517578</v>
      </c>
      <c r="OU122" s="387" t="n">
        <v>0.724489974975586</v>
      </c>
      <c r="OV122" s="387" t="n">
        <v>0.725059967041016</v>
      </c>
      <c r="OW122" s="387" t="n">
        <v>0.724029998779297</v>
      </c>
      <c r="OX122" s="387" t="n">
        <v>0.726890029907227</v>
      </c>
      <c r="OY122" s="387" t="n">
        <v>0.729520034790039</v>
      </c>
      <c r="OZ122" s="387" t="n">
        <v>0.735090026855469</v>
      </c>
      <c r="PA122" s="387" t="n">
        <v>0.737480010986328</v>
      </c>
      <c r="PB122" s="387" t="n">
        <v>0.739789962768555</v>
      </c>
      <c r="PC122" s="387" t="n">
        <v>0.741669998168945</v>
      </c>
      <c r="PD122" s="387" t="n">
        <v>0.74052001953125</v>
      </c>
      <c r="PE122" s="387" t="n">
        <v>0.74213996887207</v>
      </c>
      <c r="PF122" s="387" t="n">
        <v>0.750920028686523</v>
      </c>
      <c r="PG122" s="387" t="n">
        <v>0.756910018920898</v>
      </c>
      <c r="PH122" s="387" t="n">
        <v>0.76140998840332</v>
      </c>
      <c r="PI122" s="387" t="n">
        <v>0.770189971923828</v>
      </c>
      <c r="PJ122" s="387" t="n">
        <v>0.777610015869141</v>
      </c>
      <c r="PK122" s="387" t="n">
        <v>0.790540008544922</v>
      </c>
      <c r="PL122" s="387" t="n">
        <v>0.791780014038086</v>
      </c>
      <c r="PQ122" s="387" t="n">
        <v>0.00156732613686472</v>
      </c>
      <c r="PZ122" s="387" t="n">
        <v>0.329</v>
      </c>
      <c r="QA122" s="387" t="n">
        <v>2013</v>
      </c>
      <c r="QB122" s="0" t="s">
        <v>248</v>
      </c>
      <c r="QD122" s="387" t="n">
        <v>0.007</v>
      </c>
      <c r="QE122" s="387" t="n">
        <v>2013</v>
      </c>
      <c r="QF122" s="0" t="s">
        <v>248</v>
      </c>
      <c r="QH122" s="387" t="n">
        <v>0.009</v>
      </c>
      <c r="QI122" s="387" t="n">
        <v>2013</v>
      </c>
      <c r="QJ122" s="0" t="s">
        <v>248</v>
      </c>
      <c r="QL122" s="387" t="n">
        <v>0.012</v>
      </c>
      <c r="QM122" s="387" t="n">
        <v>2013</v>
      </c>
      <c r="QN122" s="0" t="s">
        <v>248</v>
      </c>
      <c r="QP122" s="387"/>
      <c r="QQ122" s="387"/>
      <c r="QR122" s="0" t="s">
        <v>886</v>
      </c>
      <c r="QT122" s="0" t="s">
        <v>104</v>
      </c>
      <c r="QU122" s="387" t="n">
        <v>0.243684604763985</v>
      </c>
      <c r="QV122" s="387" t="n">
        <v>0.23547089099884</v>
      </c>
      <c r="QW122" s="387" t="n">
        <v>0.230859443545342</v>
      </c>
      <c r="QX122" s="387" t="n">
        <v>0.23701623082161</v>
      </c>
      <c r="QY122" s="387" t="n">
        <v>0.238947346806526</v>
      </c>
      <c r="RB122" s="387" t="n">
        <v>0.239588797092438</v>
      </c>
      <c r="RC122" s="387" t="n">
        <v>0.234102010726929</v>
      </c>
      <c r="RD122" s="387" t="n">
        <v>0.231091916561127</v>
      </c>
      <c r="RE122" s="387" t="n">
        <v>0.237594053149223</v>
      </c>
      <c r="RF122" s="387" t="n">
        <v>0.216664850711823</v>
      </c>
      <c r="RG122" s="0" t="s">
        <v>884</v>
      </c>
      <c r="RJ122" s="387" t="n">
        <v>0.00883962027728558</v>
      </c>
      <c r="RK122" s="387" t="n">
        <v>0.00714445719495416</v>
      </c>
      <c r="RL122" s="387" t="n">
        <v>0.0126852225512266</v>
      </c>
      <c r="RM122" s="387" t="n">
        <v>0.00971171446144581</v>
      </c>
      <c r="RN122" s="387" t="n">
        <v>0.00652019726112485</v>
      </c>
      <c r="RO122" s="0" t="s">
        <v>104</v>
      </c>
      <c r="RR122" s="387" t="n">
        <v>0.00883964076638222</v>
      </c>
      <c r="RS122" s="387" t="n">
        <v>0.00714449724182487</v>
      </c>
      <c r="RT122" s="387" t="n">
        <v>0.0126852616667748</v>
      </c>
      <c r="RU122" s="387" t="n">
        <v>0.00971183180809021</v>
      </c>
      <c r="RV122" s="387" t="n">
        <v>0.00652021355926991</v>
      </c>
      <c r="RW122" s="0" t="s">
        <v>248</v>
      </c>
      <c r="SA122" s="387" t="n">
        <v>0.00905091222375631</v>
      </c>
      <c r="SB122" s="387" t="n">
        <v>0.00801844522356987</v>
      </c>
      <c r="SC122" s="387" t="n">
        <v>0.014219812117517</v>
      </c>
      <c r="SD122" s="387" t="n">
        <v>0.0115730036050081</v>
      </c>
      <c r="SE122" s="387" t="n">
        <v>0.00994101911783218</v>
      </c>
      <c r="SF122" s="0" t="s">
        <v>104</v>
      </c>
      <c r="SJ122" s="387" t="n">
        <v>0.00898439157754183</v>
      </c>
      <c r="SK122" s="387" t="n">
        <v>0.00792976468801498</v>
      </c>
      <c r="SL122" s="387" t="n">
        <v>0.0140867680311203</v>
      </c>
      <c r="SM122" s="387" t="n">
        <v>0.0113069582730532</v>
      </c>
      <c r="SN122" s="387" t="n">
        <v>0.00861020851880312</v>
      </c>
      <c r="SO122" s="0" t="s">
        <v>248</v>
      </c>
      <c r="SQ122" s="387" t="n">
        <v>41710</v>
      </c>
      <c r="SR122" s="0" t="s">
        <v>248</v>
      </c>
      <c r="ST122" s="387" t="n">
        <v>36100.875</v>
      </c>
      <c r="SU122" s="0" t="s">
        <v>104</v>
      </c>
      <c r="SW122" s="387" t="n">
        <v>49187.8330895642</v>
      </c>
      <c r="SX122" s="0" t="s">
        <v>248</v>
      </c>
      <c r="TA122" s="387" t="n">
        <v>0.247558563947678</v>
      </c>
      <c r="TB122" s="387" t="n">
        <v>0.236048012971878</v>
      </c>
      <c r="TC122" s="387" t="n">
        <v>0.226210817694664</v>
      </c>
      <c r="TD122" s="387" t="n">
        <v>0.23968693614006</v>
      </c>
      <c r="TE122" s="387" t="n">
        <v>0.240713357925415</v>
      </c>
      <c r="TF122" s="0" t="s">
        <v>104</v>
      </c>
      <c r="TJ122" s="387" t="n">
        <v>0.268748968839645</v>
      </c>
      <c r="TK122" s="387" t="n">
        <v>0.263506770133972</v>
      </c>
      <c r="TL122" s="387" t="n">
        <v>0.257134914398193</v>
      </c>
      <c r="TM122" s="387" t="n">
        <v>0.274695783853531</v>
      </c>
      <c r="TN122" s="387" t="n">
        <v>0.248736917972565</v>
      </c>
      <c r="TO122" s="0" t="s">
        <v>248</v>
      </c>
      <c r="TP122" s="386"/>
      <c r="TQ122" s="386"/>
    </row>
    <row r="123" customFormat="false" ht="15.75" hidden="false" customHeight="false" outlineLevel="0" collapsed="false">
      <c r="A123" s="0" t="s">
        <v>890</v>
      </c>
      <c r="B123" s="18" t="s">
        <v>1091</v>
      </c>
      <c r="C123" s="0" t="s">
        <v>1092</v>
      </c>
      <c r="D123" s="387" t="n">
        <v>0.0313933826982975</v>
      </c>
      <c r="E123" s="0" t="s">
        <v>102</v>
      </c>
      <c r="F123" s="387" t="n">
        <v>0.0392910912632942</v>
      </c>
      <c r="G123" s="0" t="s">
        <v>316</v>
      </c>
      <c r="H123" s="387" t="n">
        <v>0.0344716049730778</v>
      </c>
      <c r="I123" s="0" t="s">
        <v>317</v>
      </c>
      <c r="J123" s="0" t="s">
        <v>102</v>
      </c>
      <c r="K123" s="387" t="n">
        <v>0.483452498912811</v>
      </c>
      <c r="L123" s="387"/>
      <c r="M123" s="0" t="s">
        <v>885</v>
      </c>
      <c r="N123" s="387"/>
      <c r="O123" s="0" t="s">
        <v>885</v>
      </c>
      <c r="P123" s="387"/>
      <c r="Q123" s="0" t="s">
        <v>885</v>
      </c>
      <c r="R123" s="387" t="n">
        <v>0.483452498912811</v>
      </c>
      <c r="S123" s="0" t="s">
        <v>102</v>
      </c>
      <c r="U123" s="0" t="s">
        <v>316</v>
      </c>
      <c r="V123" s="387" t="n">
        <v>0.483452498912811</v>
      </c>
      <c r="W123" s="387"/>
      <c r="X123" s="0" t="s">
        <v>885</v>
      </c>
      <c r="Y123" s="387"/>
      <c r="Z123" s="0" t="s">
        <v>885</v>
      </c>
      <c r="AA123" s="387" t="n">
        <v>0.502145707607269</v>
      </c>
      <c r="AB123" s="0" t="s">
        <v>316</v>
      </c>
      <c r="AC123" s="387" t="n">
        <v>0.483452498912811</v>
      </c>
      <c r="AD123" s="0" t="s">
        <v>316</v>
      </c>
      <c r="AF123" s="0" t="s">
        <v>317</v>
      </c>
      <c r="AG123" s="387" t="n">
        <v>0.494292974472046</v>
      </c>
      <c r="AH123" s="387"/>
      <c r="AI123" s="0" t="s">
        <v>885</v>
      </c>
      <c r="AJ123" s="387"/>
      <c r="AK123" s="0" t="s">
        <v>885</v>
      </c>
      <c r="AL123" s="387" t="n">
        <v>0.502145707607269</v>
      </c>
      <c r="AM123" s="0" t="s">
        <v>317</v>
      </c>
      <c r="AN123" s="387" t="n">
        <v>0.494292974472046</v>
      </c>
      <c r="AO123" s="0" t="s">
        <v>317</v>
      </c>
      <c r="AP123" s="0"/>
      <c r="AQ123" s="0" t="s">
        <v>102</v>
      </c>
      <c r="AR123" s="387" t="n">
        <v>4.17329263687134</v>
      </c>
      <c r="AS123" s="0" t="s">
        <v>318</v>
      </c>
      <c r="AT123" s="387" t="n">
        <v>2.5369598865509</v>
      </c>
      <c r="AU123" s="0" t="s">
        <v>317</v>
      </c>
      <c r="AV123" s="387" t="n">
        <v>3.25645089149475</v>
      </c>
      <c r="AW123" s="0"/>
      <c r="AX123" s="387" t="n">
        <v>2.84210777282715</v>
      </c>
      <c r="AY123" s="0" t="s">
        <v>104</v>
      </c>
      <c r="AZ123" s="0"/>
      <c r="BA123" s="0" t="s">
        <v>102</v>
      </c>
      <c r="BB123" s="387" t="n">
        <v>0.0113673955202103</v>
      </c>
      <c r="BC123" s="387" t="n">
        <v>0.00941665098071098</v>
      </c>
      <c r="BD123" s="387" t="n">
        <v>0.00759958103299141</v>
      </c>
      <c r="BE123" s="387" t="n">
        <v>0.00631494959816337</v>
      </c>
      <c r="BF123" s="387" t="n">
        <v>0.00631496589630842</v>
      </c>
      <c r="BH123" s="0" t="s">
        <v>318</v>
      </c>
      <c r="BI123" s="387" t="n">
        <v>0.0130706308409572</v>
      </c>
      <c r="BJ123" s="387" t="n">
        <v>0.0100154411047697</v>
      </c>
      <c r="BK123" s="387" t="n">
        <v>0.00784757174551487</v>
      </c>
      <c r="BL123" s="387" t="n">
        <v>0.0057740961201489</v>
      </c>
      <c r="BM123" s="387" t="n">
        <v>0.004775186534971</v>
      </c>
      <c r="BO123" s="0" t="s">
        <v>317</v>
      </c>
      <c r="BP123" s="387" t="n">
        <v>0.0102716591209173</v>
      </c>
      <c r="BQ123" s="387" t="n">
        <v>0.00759015046060085</v>
      </c>
      <c r="BR123" s="387" t="n">
        <v>0.0062735783867538</v>
      </c>
      <c r="BS123" s="387" t="n">
        <v>0.00477516045793891</v>
      </c>
      <c r="BT123" s="387" t="n">
        <v>0.00477519119158387</v>
      </c>
      <c r="BV123" s="387" t="n">
        <v>6.41758298873901</v>
      </c>
      <c r="BW123" s="387" t="n">
        <v>7.51838493347168</v>
      </c>
      <c r="BX123" s="387" t="n">
        <v>8.33989334106445</v>
      </c>
      <c r="BY123" s="387" t="n">
        <v>9.06938171386719</v>
      </c>
      <c r="BZ123" s="387" t="n">
        <v>9.49394798278809</v>
      </c>
      <c r="CA123" s="0" t="s">
        <v>316</v>
      </c>
      <c r="CC123" s="387" t="n">
        <v>7.11367082595825</v>
      </c>
      <c r="CD123" s="387" t="n">
        <v>8.03031826019287</v>
      </c>
      <c r="CE123" s="387" t="n">
        <v>8.78203105926514</v>
      </c>
      <c r="CF123" s="387" t="n">
        <v>9.35350227355957</v>
      </c>
      <c r="CG123" s="387" t="n">
        <v>9.70461654663086</v>
      </c>
      <c r="CH123" s="0" t="s">
        <v>317</v>
      </c>
      <c r="CK123" s="387" t="n">
        <v>10.3999996185303</v>
      </c>
      <c r="CL123" s="0" t="s">
        <v>887</v>
      </c>
      <c r="CO123" s="0" t="s">
        <v>102</v>
      </c>
      <c r="CP123" s="387" t="n">
        <v>0.00877318158745766</v>
      </c>
      <c r="CQ123" s="387" t="n">
        <v>0.0179595276713371</v>
      </c>
      <c r="CR123" s="387" t="n">
        <v>0.0297905821353197</v>
      </c>
      <c r="CS123" s="387" t="n">
        <v>0.0323182977735996</v>
      </c>
      <c r="CT123" s="387" t="n">
        <v>0.000170707658980973</v>
      </c>
      <c r="CV123" s="0" t="s">
        <v>318</v>
      </c>
      <c r="CW123" s="387" t="n">
        <v>0.000584261200856417</v>
      </c>
      <c r="CX123" s="387" t="n">
        <v>0.00790567416697741</v>
      </c>
      <c r="CY123" s="387" t="n">
        <v>-0.00311336806043983</v>
      </c>
      <c r="CZ123" s="387" t="n">
        <v>-0.0185474753379822</v>
      </c>
      <c r="DA123" s="387" t="n">
        <v>-0.01661073602736</v>
      </c>
      <c r="DC123" s="0" t="s">
        <v>317</v>
      </c>
      <c r="DD123" s="387" t="n">
        <v>0.00322604551911354</v>
      </c>
      <c r="DE123" s="387" t="n">
        <v>-0.000152781474753283</v>
      </c>
      <c r="DF123" s="387" t="n">
        <v>-0.00989089254289866</v>
      </c>
      <c r="DG123" s="387" t="n">
        <v>-0.00993015337735415</v>
      </c>
      <c r="DH123" s="387" t="n">
        <v>-0.00773881608620286</v>
      </c>
      <c r="DL123" s="387" t="n">
        <v>0.416040000915527</v>
      </c>
      <c r="DM123" s="0" t="s">
        <v>888</v>
      </c>
      <c r="DP123" s="387" t="n">
        <v>0.671259994506836</v>
      </c>
      <c r="DQ123" s="0" t="s">
        <v>888</v>
      </c>
      <c r="DT123" s="387" t="n">
        <v>0.1533899974823</v>
      </c>
      <c r="DU123" s="0" t="s">
        <v>888</v>
      </c>
      <c r="DW123" s="387" t="n">
        <v>-0.0651286095380783</v>
      </c>
      <c r="DX123" s="387" t="n">
        <v>-0.0983094573020935</v>
      </c>
      <c r="DY123" s="387" t="n">
        <v>-0.0874888971447945</v>
      </c>
      <c r="DZ123" s="387" t="n">
        <v>-0.0768010318279266</v>
      </c>
      <c r="EA123" s="387" t="n">
        <v>-0.0225483700633049</v>
      </c>
      <c r="EB123" s="0" t="s">
        <v>104</v>
      </c>
      <c r="ED123" s="387" t="n">
        <v>-0.0652744174003601</v>
      </c>
      <c r="EE123" s="387" t="n">
        <v>-0.0986249223351479</v>
      </c>
      <c r="EF123" s="387" t="n">
        <v>-0.0875000208616257</v>
      </c>
      <c r="EG123" s="387" t="n">
        <v>-0.0768237337470055</v>
      </c>
      <c r="EH123" s="387" t="n">
        <v>-0.0225483030080795</v>
      </c>
      <c r="EI123" s="0" t="s">
        <v>248</v>
      </c>
      <c r="EK123" s="387" t="n">
        <v>0.756876468658447</v>
      </c>
      <c r="EL123" s="0" t="s">
        <v>248</v>
      </c>
      <c r="EO123" s="387" t="n">
        <v>0.0757863819599152</v>
      </c>
      <c r="EP123" s="387" t="n">
        <v>0.0811130329966545</v>
      </c>
      <c r="EQ123" s="387" t="n">
        <v>0.044733352959156</v>
      </c>
      <c r="ER123" s="387" t="n">
        <v>0.0340417809784412</v>
      </c>
      <c r="ES123" s="387" t="n">
        <v>0.0185491964221001</v>
      </c>
      <c r="ET123" s="0" t="s">
        <v>248</v>
      </c>
      <c r="FE123" s="387" t="n">
        <v>5122493</v>
      </c>
      <c r="FF123" s="387" t="n">
        <v>5217336</v>
      </c>
      <c r="FG123" s="387" t="n">
        <v>5317506</v>
      </c>
      <c r="FH123" s="387" t="n">
        <v>5434030</v>
      </c>
      <c r="FI123" s="387" t="n">
        <v>5580244</v>
      </c>
      <c r="FJ123" s="387" t="n">
        <v>5765635</v>
      </c>
      <c r="FK123" s="387" t="n">
        <v>5991540</v>
      </c>
      <c r="FL123" s="387" t="n">
        <v>6255280</v>
      </c>
      <c r="FM123" s="387" t="n">
        <v>6556478</v>
      </c>
      <c r="FN123" s="387" t="n">
        <v>6893260</v>
      </c>
      <c r="FO123" s="387" t="n">
        <v>7261539</v>
      </c>
      <c r="FP123" s="387" t="n">
        <v>7663131</v>
      </c>
      <c r="FQ123" s="387" t="n">
        <v>8090872</v>
      </c>
      <c r="FR123" s="387" t="n">
        <v>8520420</v>
      </c>
      <c r="FS123" s="387" t="n">
        <v>8920049</v>
      </c>
      <c r="FT123" s="387" t="n">
        <v>9266575</v>
      </c>
      <c r="FU123" s="387" t="n">
        <v>9551467</v>
      </c>
      <c r="FV123" s="387" t="n">
        <v>9779173</v>
      </c>
      <c r="FW123" s="387" t="n">
        <v>9956011</v>
      </c>
      <c r="FX123" s="387" t="n">
        <v>10101694</v>
      </c>
      <c r="FY123" s="387" t="n">
        <v>10203000</v>
      </c>
      <c r="FZ123" s="387" t="n">
        <v>10269000</v>
      </c>
      <c r="GA123" s="387" t="n">
        <v>10301000</v>
      </c>
      <c r="GB123" s="387" t="n">
        <v>10312000</v>
      </c>
      <c r="GC123" s="387" t="n">
        <v>10321000</v>
      </c>
      <c r="GD123" s="387" t="n">
        <v>10340000</v>
      </c>
      <c r="GE123" s="387" t="n">
        <v>10375000</v>
      </c>
      <c r="GF123" s="387" t="n">
        <v>10426000</v>
      </c>
      <c r="GG123" s="387" t="n">
        <v>10492000</v>
      </c>
      <c r="GH123" s="387" t="n">
        <v>10569000</v>
      </c>
      <c r="GI123" s="387" t="n">
        <v>10655000</v>
      </c>
      <c r="GJ123" s="387" t="n">
        <v>10751000</v>
      </c>
      <c r="GK123" s="387" t="n">
        <v>10858000</v>
      </c>
      <c r="GL123" s="387" t="n">
        <v>10974000</v>
      </c>
      <c r="GM123" s="387" t="n">
        <v>11096000</v>
      </c>
      <c r="GN123" s="387" t="n">
        <v>11224000</v>
      </c>
      <c r="GO123" s="387" t="n">
        <v>11355000</v>
      </c>
      <c r="GP123" s="387" t="n">
        <v>11489000</v>
      </c>
      <c r="GQ123" s="387" t="n">
        <v>11624000</v>
      </c>
      <c r="GR123" s="387" t="n">
        <v>11757000</v>
      </c>
      <c r="GS123" s="387" t="n">
        <v>11887000</v>
      </c>
      <c r="GT123" s="387" t="n">
        <v>12011000</v>
      </c>
      <c r="GU123" s="387" t="n">
        <v>12131000</v>
      </c>
      <c r="GV123" s="387" t="n">
        <v>12245000</v>
      </c>
      <c r="GW123" s="387" t="n">
        <v>12355000</v>
      </c>
      <c r="GX123" s="387" t="n">
        <v>12462000</v>
      </c>
      <c r="GY123" s="387" t="n">
        <v>12564000</v>
      </c>
      <c r="GZ123" s="387" t="n">
        <v>12662000</v>
      </c>
      <c r="HA123" s="387" t="n">
        <v>12756000</v>
      </c>
      <c r="HB123" s="387" t="n">
        <v>12846000</v>
      </c>
      <c r="HC123" s="387" t="n">
        <v>12932000</v>
      </c>
      <c r="HG123" s="387" t="n">
        <v>0.0302809160202742</v>
      </c>
      <c r="HH123" s="387" t="n">
        <v>0.0235601644963026</v>
      </c>
      <c r="HI123" s="387" t="n">
        <v>0.017921568825841</v>
      </c>
      <c r="HJ123" s="387" t="n">
        <v>0.0145266428589821</v>
      </c>
      <c r="HK123" s="387" t="n">
        <v>0.00997866224497557</v>
      </c>
      <c r="HL123" s="387" t="n">
        <v>0.00644785352051258</v>
      </c>
      <c r="HM123" s="387" t="n">
        <v>0.00311132962815464</v>
      </c>
      <c r="HN123" s="387" t="n">
        <v>0.00106728775426745</v>
      </c>
      <c r="HO123" s="387" t="n">
        <v>0.000872388947755098</v>
      </c>
      <c r="HP123" s="387" t="n">
        <v>0.00183921447023749</v>
      </c>
      <c r="HQ123" s="387" t="n">
        <v>0.00337919709272683</v>
      </c>
      <c r="HR123" s="387" t="n">
        <v>0.00490362010896206</v>
      </c>
      <c r="HS123" s="387" t="n">
        <v>0.00631037587299943</v>
      </c>
      <c r="HT123" s="387" t="n">
        <v>0.00731212599202991</v>
      </c>
      <c r="HU123" s="387" t="n">
        <v>0.00810407754033804</v>
      </c>
      <c r="HV123" s="387" t="n">
        <v>0.0089695081114769</v>
      </c>
      <c r="HW123" s="387" t="n">
        <v>0.00990336202085018</v>
      </c>
      <c r="HX123" s="387" t="n">
        <v>0.0106267035007477</v>
      </c>
      <c r="HY123" s="387" t="n">
        <v>0.011055844835937</v>
      </c>
      <c r="HZ123" s="387" t="n">
        <v>0.0114696593955159</v>
      </c>
      <c r="IA123" s="387" t="n">
        <v>0.0116038331761956</v>
      </c>
      <c r="IB123" s="387" t="n">
        <v>0.0117318807169795</v>
      </c>
      <c r="IC123" s="387" t="n">
        <v>0.0116818705573678</v>
      </c>
      <c r="ID123" s="387" t="n">
        <v>0.0113768819719553</v>
      </c>
      <c r="IE123" s="387" t="n">
        <v>0.0109965577721596</v>
      </c>
      <c r="IF123" s="387" t="n">
        <v>0.010377530939877</v>
      </c>
      <c r="IG123" s="387" t="n">
        <v>0.00994126312434673</v>
      </c>
      <c r="IH123" s="387" t="n">
        <v>0.00935353059321642</v>
      </c>
      <c r="II123" s="387" t="n">
        <v>0.00894314888864756</v>
      </c>
      <c r="IJ123" s="387" t="n">
        <v>0.00862317439168692</v>
      </c>
      <c r="IK123" s="387" t="n">
        <v>0.00815156754106283</v>
      </c>
      <c r="IL123" s="387" t="n">
        <v>0.00776980025693774</v>
      </c>
      <c r="IM123" s="387" t="n">
        <v>0.0073963669128716</v>
      </c>
      <c r="IN123" s="387" t="n">
        <v>0.00703072967007756</v>
      </c>
      <c r="IO123" s="387" t="n">
        <v>0.00667238095775247</v>
      </c>
      <c r="IP123" s="0" t="s">
        <v>889</v>
      </c>
      <c r="IU123" s="0" t="s">
        <v>889</v>
      </c>
      <c r="IV123" s="387" t="n">
        <v>0.506488213064312</v>
      </c>
      <c r="IW123" s="387" t="n">
        <v>0.506236991440281</v>
      </c>
      <c r="IX123" s="387" t="n">
        <v>0.506116184200845</v>
      </c>
      <c r="IY123" s="387" t="n">
        <v>0.50610316455404</v>
      </c>
      <c r="IZ123" s="387" t="n">
        <v>0.50617386365875</v>
      </c>
      <c r="JA123" s="387" t="n">
        <v>0.506312664532683</v>
      </c>
      <c r="JB123" s="387" t="n">
        <v>0.506512207296858</v>
      </c>
      <c r="JC123" s="387" t="n">
        <v>0.50677098673878</v>
      </c>
      <c r="JD123" s="387" t="n">
        <v>0.507080898664811</v>
      </c>
      <c r="JE123" s="387" t="n">
        <v>0.507432469552207</v>
      </c>
      <c r="JF123" s="387" t="n">
        <v>0.50781336588572</v>
      </c>
      <c r="JG123" s="387" t="n">
        <v>0.508218528076007</v>
      </c>
      <c r="JH123" s="387" t="n">
        <v>0.508633118021323</v>
      </c>
      <c r="JI123" s="387" t="n">
        <v>0.509027150170886</v>
      </c>
      <c r="JJ123" s="387" t="n">
        <v>0.509365149921308</v>
      </c>
      <c r="JK123" s="387" t="n">
        <v>0.509623249150531</v>
      </c>
      <c r="JL123" s="387" t="n">
        <v>0.509790146175506</v>
      </c>
      <c r="JM123" s="387" t="n">
        <v>0.509870896865959</v>
      </c>
      <c r="JN123" s="387" t="n">
        <v>0.509879092519556</v>
      </c>
      <c r="JO123" s="387" t="n">
        <v>0.509835210622682</v>
      </c>
      <c r="JP123" s="387" t="n">
        <v>0.509754666350192</v>
      </c>
      <c r="JQ123" s="387" t="n">
        <v>0.509640883167762</v>
      </c>
      <c r="JR123" s="387" t="n">
        <v>0.509494097550892</v>
      </c>
      <c r="JS123" s="387" t="n">
        <v>0.509325222461815</v>
      </c>
      <c r="JT123" s="387" t="n">
        <v>0.509147043421186</v>
      </c>
      <c r="JU123" s="387" t="n">
        <v>0.508968153389225</v>
      </c>
      <c r="JV123" s="387" t="n">
        <v>0.508793622814749</v>
      </c>
      <c r="JW123" s="387" t="n">
        <v>0.508623306264339</v>
      </c>
      <c r="JX123" s="387" t="n">
        <v>0.508456561552534</v>
      </c>
      <c r="JY123" s="387" t="n">
        <v>0.508289088628001</v>
      </c>
      <c r="JZ123" s="387" t="n">
        <v>0.508118410780134</v>
      </c>
      <c r="KA123" s="387" t="n">
        <v>0.507946305233503</v>
      </c>
      <c r="KB123" s="387" t="n">
        <v>0.507774304840948</v>
      </c>
      <c r="KC123" s="387" t="n">
        <v>0.507602832734074</v>
      </c>
      <c r="KD123" s="387" t="n">
        <v>0.507433211710424</v>
      </c>
      <c r="KE123" s="387" t="n">
        <v>0.507265702494293</v>
      </c>
      <c r="KH123" s="0" t="s">
        <v>889</v>
      </c>
      <c r="KI123" s="387" t="n">
        <v>0.602676391601563</v>
      </c>
      <c r="KJ123" s="387" t="n">
        <v>0.607565939426422</v>
      </c>
      <c r="KK123" s="387" t="n">
        <v>0.613035142421722</v>
      </c>
      <c r="KL123" s="387" t="n">
        <v>0.619080185890198</v>
      </c>
      <c r="KM123" s="387" t="n">
        <v>0.625443398952484</v>
      </c>
      <c r="KN123" s="387" t="n">
        <v>0.631971001625061</v>
      </c>
      <c r="KO123" s="387" t="n">
        <v>0.638621091842651</v>
      </c>
      <c r="KP123" s="387" t="n">
        <v>0.644306361675263</v>
      </c>
      <c r="KQ123" s="387" t="n">
        <v>0.649631500244141</v>
      </c>
      <c r="KR123" s="387" t="n">
        <v>0.654781520366669</v>
      </c>
      <c r="KS123" s="387" t="n">
        <v>0.660154759883881</v>
      </c>
      <c r="KT123" s="387" t="n">
        <v>0.663710832595825</v>
      </c>
      <c r="KU123" s="387" t="n">
        <v>0.667849600315094</v>
      </c>
      <c r="KV123" s="387" t="n">
        <v>0.671845197677612</v>
      </c>
      <c r="KW123" s="387" t="n">
        <v>0.674992918968201</v>
      </c>
      <c r="KX123" s="387" t="n">
        <v>0.676583766937256</v>
      </c>
      <c r="KY123" s="387" t="n">
        <v>0.677611410617828</v>
      </c>
      <c r="KZ123" s="387" t="n">
        <v>0.677564918994904</v>
      </c>
      <c r="LA123" s="387" t="n">
        <v>0.676599264144898</v>
      </c>
      <c r="LB123" s="387" t="n">
        <v>0.675558745861054</v>
      </c>
      <c r="LC123" s="387" t="n">
        <v>0.67453670501709</v>
      </c>
      <c r="LD123" s="387" t="n">
        <v>0.673447847366333</v>
      </c>
      <c r="LE123" s="387" t="n">
        <v>0.672556340694428</v>
      </c>
      <c r="LF123" s="387" t="n">
        <v>0.67188572883606</v>
      </c>
      <c r="LG123" s="387" t="n">
        <v>0.671259701251984</v>
      </c>
      <c r="LH123" s="387" t="n">
        <v>0.670648634433746</v>
      </c>
      <c r="LI123" s="387" t="n">
        <v>0.670302212238312</v>
      </c>
      <c r="LJ123" s="387" t="n">
        <v>0.670018970966339</v>
      </c>
      <c r="LK123" s="387" t="n">
        <v>0.669906079769135</v>
      </c>
      <c r="LL123" s="387" t="n">
        <v>0.66976934671402</v>
      </c>
      <c r="LM123" s="387" t="n">
        <v>0.669475197792053</v>
      </c>
      <c r="LN123" s="387" t="n">
        <v>0.669213652610779</v>
      </c>
      <c r="LO123" s="387" t="n">
        <v>0.669009625911713</v>
      </c>
      <c r="LP123" s="387" t="n">
        <v>0.668704926967621</v>
      </c>
      <c r="LQ123" s="387" t="n">
        <v>0.668379247188568</v>
      </c>
      <c r="LR123" s="387" t="n">
        <v>0.668187439441681</v>
      </c>
      <c r="LT123" s="0" t="s">
        <v>889</v>
      </c>
      <c r="LU123" s="387" t="n">
        <v>0.585115194320679</v>
      </c>
      <c r="LV123" s="387" t="n">
        <v>0.589582741260529</v>
      </c>
      <c r="LW123" s="387" t="n">
        <v>0.594467520713806</v>
      </c>
      <c r="LX123" s="387" t="n">
        <v>0.599764227867127</v>
      </c>
      <c r="LY123" s="387" t="n">
        <v>0.605216681957245</v>
      </c>
      <c r="LZ123" s="387" t="n">
        <v>0.610702753067017</v>
      </c>
      <c r="MA123" s="387" t="n">
        <v>0.616126179695129</v>
      </c>
      <c r="MB123" s="387" t="n">
        <v>0.620522260665894</v>
      </c>
      <c r="MC123" s="387" t="n">
        <v>0.624418139457703</v>
      </c>
      <c r="MD123" s="387" t="n">
        <v>0.628136813640595</v>
      </c>
      <c r="ME123" s="387" t="n">
        <v>0.632108330726624</v>
      </c>
      <c r="MF123" s="387" t="n">
        <v>0.634409666061401</v>
      </c>
      <c r="MG123" s="387" t="n">
        <v>0.637157082557678</v>
      </c>
      <c r="MH123" s="387" t="n">
        <v>0.639916121959686</v>
      </c>
      <c r="MI123" s="387" t="n">
        <v>0.64168792963028</v>
      </c>
      <c r="MJ123" s="387" t="n">
        <v>0.642045974731445</v>
      </c>
      <c r="MK123" s="387" t="n">
        <v>0.641986787319183</v>
      </c>
      <c r="ML123" s="387" t="n">
        <v>0.640817821025848</v>
      </c>
      <c r="MM123" s="387" t="n">
        <v>0.63887369632721</v>
      </c>
      <c r="MN123" s="387" t="n">
        <v>0.636986315250397</v>
      </c>
      <c r="MO123" s="387" t="n">
        <v>0.635156810283661</v>
      </c>
      <c r="MP123" s="387" t="n">
        <v>0.633729636669159</v>
      </c>
      <c r="MQ123" s="387" t="n">
        <v>0.632431030273438</v>
      </c>
      <c r="MR123" s="387" t="n">
        <v>0.631538212299347</v>
      </c>
      <c r="MS123" s="387" t="n">
        <v>0.630432963371277</v>
      </c>
      <c r="MT123" s="387" t="n">
        <v>0.62909060716629</v>
      </c>
      <c r="MU123" s="387" t="n">
        <v>0.627924382686615</v>
      </c>
      <c r="MV123" s="387" t="n">
        <v>0.626658976078033</v>
      </c>
      <c r="MW123" s="387" t="n">
        <v>0.625316441059113</v>
      </c>
      <c r="MX123" s="387" t="n">
        <v>0.624200701713562</v>
      </c>
      <c r="MY123" s="387" t="n">
        <v>0.623094201087952</v>
      </c>
      <c r="MZ123" s="387" t="n">
        <v>0.622413218021393</v>
      </c>
      <c r="NA123" s="387" t="n">
        <v>0.621860682964325</v>
      </c>
      <c r="NB123" s="387" t="n">
        <v>0.621433079242706</v>
      </c>
      <c r="NC123" s="387" t="n">
        <v>0.620815813541412</v>
      </c>
      <c r="ND123" s="387" t="n">
        <v>0.620244383811951</v>
      </c>
      <c r="NG123" s="0" t="s">
        <v>889</v>
      </c>
      <c r="NH123" s="387" t="n">
        <v>0.501746535301209</v>
      </c>
      <c r="NI123" s="387" t="n">
        <v>0.506655275821686</v>
      </c>
      <c r="NJ123" s="387" t="n">
        <v>0.511999130249023</v>
      </c>
      <c r="NK123" s="387" t="n">
        <v>0.517789423465729</v>
      </c>
      <c r="NL123" s="387" t="n">
        <v>0.523828208446503</v>
      </c>
      <c r="NM123" s="387" t="n">
        <v>0.530040204524994</v>
      </c>
      <c r="NN123" s="387" t="n">
        <v>0.536274194717407</v>
      </c>
      <c r="NO123" s="387" t="n">
        <v>0.54169499874115</v>
      </c>
      <c r="NP123" s="387" t="n">
        <v>0.546935617923737</v>
      </c>
      <c r="NQ123" s="387" t="n">
        <v>0.552078306674957</v>
      </c>
      <c r="NR123" s="387" t="n">
        <v>0.557736933231354</v>
      </c>
      <c r="NS123" s="387" t="n">
        <v>0.562024116516113</v>
      </c>
      <c r="NT123" s="387" t="n">
        <v>0.567043900489807</v>
      </c>
      <c r="NU123" s="387" t="n">
        <v>0.572245538234711</v>
      </c>
      <c r="NV123" s="387" t="n">
        <v>0.577159643173218</v>
      </c>
      <c r="NW123" s="387" t="n">
        <v>0.581135630607605</v>
      </c>
      <c r="NX123" s="387" t="n">
        <v>0.584968864917755</v>
      </c>
      <c r="NY123" s="387" t="n">
        <v>0.58832198381424</v>
      </c>
      <c r="NZ123" s="387" t="n">
        <v>0.590942203998566</v>
      </c>
      <c r="OA123" s="387" t="n">
        <v>0.593006491661072</v>
      </c>
      <c r="OB123" s="387" t="n">
        <v>0.594262301921845</v>
      </c>
      <c r="OC123" s="387" t="n">
        <v>0.594539821147919</v>
      </c>
      <c r="OD123" s="387" t="n">
        <v>0.594220578670502</v>
      </c>
      <c r="OE123" s="387" t="n">
        <v>0.593427419662476</v>
      </c>
      <c r="OF123" s="387" t="n">
        <v>0.592753231525421</v>
      </c>
      <c r="OG123" s="387" t="n">
        <v>0.592243611812592</v>
      </c>
      <c r="OH123" s="387" t="n">
        <v>0.592040657997131</v>
      </c>
      <c r="OI123" s="387" t="n">
        <v>0.592119336128235</v>
      </c>
      <c r="OJ123" s="387" t="n">
        <v>0.592405080795288</v>
      </c>
      <c r="OK123" s="387" t="n">
        <v>0.592796444892883</v>
      </c>
      <c r="OL123" s="387" t="n">
        <v>0.592842221260071</v>
      </c>
      <c r="OM123" s="387" t="n">
        <v>0.592884421348572</v>
      </c>
      <c r="ON123" s="387" t="n">
        <v>0.593034267425537</v>
      </c>
      <c r="OO123" s="387" t="n">
        <v>0.593054234981537</v>
      </c>
      <c r="OP123" s="387" t="n">
        <v>0.593180775642395</v>
      </c>
      <c r="OQ123" s="387" t="n">
        <v>0.593411684036255</v>
      </c>
      <c r="OT123" s="387" t="n">
        <v>0.437949981689453</v>
      </c>
      <c r="OU123" s="387" t="n">
        <v>0.433390007019043</v>
      </c>
      <c r="OV123" s="387" t="n">
        <v>0.427799987792969</v>
      </c>
      <c r="OW123" s="387" t="n">
        <v>0.428110008239746</v>
      </c>
      <c r="OX123" s="387" t="n">
        <v>0.427999992370605</v>
      </c>
      <c r="OY123" s="387" t="n">
        <v>0.426259994506836</v>
      </c>
      <c r="OZ123" s="387" t="n">
        <v>0.440919990539551</v>
      </c>
      <c r="PA123" s="387" t="n">
        <v>0.438619995117188</v>
      </c>
      <c r="PB123" s="387" t="n">
        <v>0.447439994812012</v>
      </c>
      <c r="PC123" s="387" t="n">
        <v>0.439900016784668</v>
      </c>
      <c r="PD123" s="387" t="n">
        <v>0.433470001220703</v>
      </c>
      <c r="PE123" s="387" t="n">
        <v>0.42439998626709</v>
      </c>
      <c r="PF123" s="387" t="n">
        <v>0.415260009765625</v>
      </c>
      <c r="PG123" s="387" t="n">
        <v>0.415320014953613</v>
      </c>
      <c r="PH123" s="387" t="n">
        <v>0.415559997558594</v>
      </c>
      <c r="PI123" s="387" t="n">
        <v>0.41609001159668</v>
      </c>
      <c r="PJ123" s="387" t="n">
        <v>0.416539993286133</v>
      </c>
      <c r="PK123" s="387" t="n">
        <v>0.416980018615723</v>
      </c>
      <c r="PL123" s="387" t="n">
        <v>0.416040000915527</v>
      </c>
      <c r="PQ123" s="387" t="n">
        <v>-0.00225689192302525</v>
      </c>
      <c r="PZ123" s="387" t="n">
        <v>0.337</v>
      </c>
      <c r="QA123" s="387" t="n">
        <v>2010</v>
      </c>
      <c r="QB123" s="0" t="s">
        <v>248</v>
      </c>
      <c r="QD123" s="387" t="n">
        <v>0.001</v>
      </c>
      <c r="QE123" s="387" t="n">
        <v>2010</v>
      </c>
      <c r="QF123" s="0" t="s">
        <v>248</v>
      </c>
      <c r="QH123" s="387" t="n">
        <v>0.02</v>
      </c>
      <c r="QI123" s="387" t="n">
        <v>2010</v>
      </c>
      <c r="QJ123" s="0" t="s">
        <v>248</v>
      </c>
      <c r="QL123" s="387" t="n">
        <v>0.175</v>
      </c>
      <c r="QM123" s="387" t="n">
        <v>2010</v>
      </c>
      <c r="QN123" s="0" t="s">
        <v>248</v>
      </c>
      <c r="QP123" s="387" t="n">
        <v>0.157</v>
      </c>
      <c r="QQ123" s="387" t="n">
        <v>2018</v>
      </c>
      <c r="QR123" s="0" t="s">
        <v>248</v>
      </c>
      <c r="QT123" s="0" t="s">
        <v>104</v>
      </c>
      <c r="QU123" s="387" t="n">
        <v>0.236876294016838</v>
      </c>
      <c r="QV123" s="387" t="n">
        <v>0.235225826501846</v>
      </c>
      <c r="QW123" s="387" t="n">
        <v>0.202778309583664</v>
      </c>
      <c r="QX123" s="387" t="n">
        <v>0.183562785387039</v>
      </c>
      <c r="QY123" s="387" t="n">
        <v>0.184308916330338</v>
      </c>
      <c r="RB123" s="387" t="n">
        <v>0.221807152032852</v>
      </c>
      <c r="RC123" s="387" t="n">
        <v>0.225814372301102</v>
      </c>
      <c r="RD123" s="387" t="n">
        <v>0.200897067785263</v>
      </c>
      <c r="RE123" s="387" t="n">
        <v>0.178305149078369</v>
      </c>
      <c r="RF123" s="387" t="n">
        <v>0.170921370387077</v>
      </c>
      <c r="RG123" s="0" t="s">
        <v>248</v>
      </c>
      <c r="RJ123" s="387" t="n">
        <v>0.0436971373856068</v>
      </c>
      <c r="RK123" s="387" t="n">
        <v>0.0401212610304356</v>
      </c>
      <c r="RL123" s="387" t="n">
        <v>0.0236521083861589</v>
      </c>
      <c r="RM123" s="387" t="n">
        <v>0.0207168105989695</v>
      </c>
      <c r="RN123" s="387" t="n">
        <v>0.0193668752908707</v>
      </c>
      <c r="RO123" s="0" t="s">
        <v>104</v>
      </c>
      <c r="RR123" s="387" t="n">
        <v>0.0431116111576557</v>
      </c>
      <c r="RS123" s="387" t="n">
        <v>0.0393395498394966</v>
      </c>
      <c r="RT123" s="387" t="n">
        <v>0.0236519873142242</v>
      </c>
      <c r="RU123" s="387" t="n">
        <v>0.0207165665924549</v>
      </c>
      <c r="RV123" s="387" t="n">
        <v>0.0193659272044897</v>
      </c>
      <c r="RW123" s="0" t="s">
        <v>248</v>
      </c>
      <c r="SA123" s="387" t="n">
        <v>0.00864216312766075</v>
      </c>
      <c r="SB123" s="387" t="n">
        <v>0.000564818386919797</v>
      </c>
      <c r="SC123" s="387" t="n">
        <v>-0.0145943183451891</v>
      </c>
      <c r="SD123" s="387" t="n">
        <v>-0.00413107965141535</v>
      </c>
      <c r="SE123" s="387" t="n">
        <v>0.00540858739987016</v>
      </c>
      <c r="SF123" s="0" t="s">
        <v>104</v>
      </c>
      <c r="SJ123" s="387" t="n">
        <v>0.00826496724039316</v>
      </c>
      <c r="SK123" s="387" t="n">
        <v>-0.000225157404202037</v>
      </c>
      <c r="SL123" s="387" t="n">
        <v>-0.0145639134570956</v>
      </c>
      <c r="SM123" s="387" t="n">
        <v>-0.00416377140209079</v>
      </c>
      <c r="SN123" s="387" t="n">
        <v>0.00483928481116891</v>
      </c>
      <c r="SO123" s="0" t="s">
        <v>248</v>
      </c>
      <c r="SQ123" s="387" t="n">
        <v>4410</v>
      </c>
      <c r="SR123" s="0" t="s">
        <v>248</v>
      </c>
      <c r="ST123" s="387" t="n">
        <v>4140.08056640625</v>
      </c>
      <c r="SU123" s="0" t="s">
        <v>104</v>
      </c>
      <c r="SW123" s="387" t="n">
        <v>3325.80780970269</v>
      </c>
      <c r="SX123" s="0" t="s">
        <v>248</v>
      </c>
      <c r="TA123" s="387" t="n">
        <v>0.17174768447876</v>
      </c>
      <c r="TB123" s="387" t="n">
        <v>0.136916369199753</v>
      </c>
      <c r="TC123" s="387" t="n">
        <v>0.115289404988289</v>
      </c>
      <c r="TD123" s="387" t="n">
        <v>0.106761746108532</v>
      </c>
      <c r="TE123" s="387" t="n">
        <v>0.161760538816452</v>
      </c>
      <c r="TF123" s="0" t="s">
        <v>104</v>
      </c>
      <c r="TJ123" s="387" t="n">
        <v>0.156532749533653</v>
      </c>
      <c r="TK123" s="387" t="n">
        <v>0.127189457416534</v>
      </c>
      <c r="TL123" s="387" t="n">
        <v>0.113397054374218</v>
      </c>
      <c r="TM123" s="387" t="n">
        <v>0.101481407880783</v>
      </c>
      <c r="TN123" s="387" t="n">
        <v>0.148373067378998</v>
      </c>
      <c r="TO123" s="0" t="s">
        <v>248</v>
      </c>
      <c r="TP123" s="386"/>
      <c r="TQ123" s="386"/>
    </row>
    <row r="124" customFormat="false" ht="15.75" hidden="false" customHeight="false" outlineLevel="0" collapsed="false">
      <c r="A124" s="0" t="s">
        <v>890</v>
      </c>
      <c r="B124" s="18" t="s">
        <v>1093</v>
      </c>
      <c r="C124" s="0" t="s">
        <v>1094</v>
      </c>
      <c r="D124" s="387" t="n">
        <v>0.0314152762293816</v>
      </c>
      <c r="E124" s="0" t="s">
        <v>102</v>
      </c>
      <c r="F124" s="387" t="n">
        <v>0.0418457686901093</v>
      </c>
      <c r="G124" s="0" t="s">
        <v>316</v>
      </c>
      <c r="H124" s="387" t="n">
        <v>0.0421578772366047</v>
      </c>
      <c r="I124" s="0" t="s">
        <v>317</v>
      </c>
      <c r="J124" s="0" t="s">
        <v>102</v>
      </c>
      <c r="K124" s="387" t="n">
        <v>0.40734076499939</v>
      </c>
      <c r="L124" s="387" t="n">
        <v>0.48374354839325</v>
      </c>
      <c r="M124" s="0" t="s">
        <v>102</v>
      </c>
      <c r="N124" s="387" t="n">
        <v>0.40734076499939</v>
      </c>
      <c r="O124" s="0" t="s">
        <v>102</v>
      </c>
      <c r="P124" s="387" t="n">
        <v>0.53224915266037</v>
      </c>
      <c r="Q124" s="0" t="s">
        <v>102</v>
      </c>
      <c r="R124" s="387" t="n">
        <v>0.40142810344696</v>
      </c>
      <c r="S124" s="0" t="s">
        <v>102</v>
      </c>
      <c r="U124" s="0" t="s">
        <v>316</v>
      </c>
      <c r="V124" s="387" t="n">
        <v>0.4155453145504</v>
      </c>
      <c r="W124" s="387" t="n">
        <v>0.500039279460907</v>
      </c>
      <c r="X124" s="0" t="s">
        <v>316</v>
      </c>
      <c r="Y124" s="387" t="n">
        <v>0.4155453145504</v>
      </c>
      <c r="Z124" s="0" t="s">
        <v>316</v>
      </c>
      <c r="AA124" s="387" t="n">
        <v>0.520154476165772</v>
      </c>
      <c r="AB124" s="0" t="s">
        <v>316</v>
      </c>
      <c r="AC124" s="387" t="n">
        <v>0.402125477790833</v>
      </c>
      <c r="AD124" s="0" t="s">
        <v>316</v>
      </c>
      <c r="AF124" s="0" t="s">
        <v>317</v>
      </c>
      <c r="AG124" s="387" t="n">
        <v>0.379780054092407</v>
      </c>
      <c r="AH124" s="387" t="n">
        <v>0.47497770190239</v>
      </c>
      <c r="AI124" s="0" t="s">
        <v>317</v>
      </c>
      <c r="AJ124" s="387" t="n">
        <v>0.379780054092407</v>
      </c>
      <c r="AK124" s="0" t="s">
        <v>317</v>
      </c>
      <c r="AL124" s="387" t="n">
        <v>0.484346151351929</v>
      </c>
      <c r="AM124" s="0" t="s">
        <v>317</v>
      </c>
      <c r="AN124" s="387" t="n">
        <v>0.363667875528336</v>
      </c>
      <c r="AO124" s="0" t="s">
        <v>317</v>
      </c>
      <c r="AP124" s="0"/>
      <c r="AQ124" s="0" t="s">
        <v>102</v>
      </c>
      <c r="AR124" s="387" t="n">
        <v>3.19374394416809</v>
      </c>
      <c r="AS124" s="0" t="s">
        <v>318</v>
      </c>
      <c r="AT124" s="387" t="n">
        <v>1.71886837482452</v>
      </c>
      <c r="AU124" s="0" t="s">
        <v>317</v>
      </c>
      <c r="AV124" s="387" t="n">
        <v>1.99587178230286</v>
      </c>
      <c r="AW124" s="0"/>
      <c r="AX124" s="387" t="n">
        <v>3.70627117156982</v>
      </c>
      <c r="AY124" s="0" t="s">
        <v>104</v>
      </c>
      <c r="AZ124" s="0"/>
      <c r="BA124" s="0" t="s">
        <v>102</v>
      </c>
      <c r="BB124" s="387" t="n">
        <v>0.00901289191097021</v>
      </c>
      <c r="BC124" s="387" t="n">
        <v>0.00631624506786466</v>
      </c>
      <c r="BD124" s="387" t="n">
        <v>0.00210867938585579</v>
      </c>
      <c r="BE124" s="387" t="n">
        <v>0.0015726356068626</v>
      </c>
      <c r="BF124" s="387" t="n">
        <v>0.00157266890164465</v>
      </c>
      <c r="BH124" s="0" t="s">
        <v>318</v>
      </c>
      <c r="BI124" s="387" t="n">
        <v>0.00728374952450395</v>
      </c>
      <c r="BJ124" s="387" t="n">
        <v>0.00421689217910171</v>
      </c>
      <c r="BK124" s="387" t="n">
        <v>-0.00218127109110355</v>
      </c>
      <c r="BL124" s="387" t="n">
        <v>-0.00429055094718933</v>
      </c>
      <c r="BM124" s="387" t="n">
        <v>-0.00423340173438191</v>
      </c>
      <c r="BO124" s="0" t="s">
        <v>317</v>
      </c>
      <c r="BP124" s="387" t="n">
        <v>0.00418195500969887</v>
      </c>
      <c r="BQ124" s="387" t="n">
        <v>-5.05341859025066E-006</v>
      </c>
      <c r="BR124" s="387" t="n">
        <v>-0.00427666585892439</v>
      </c>
      <c r="BS124" s="387" t="n">
        <v>-0.00421002553775907</v>
      </c>
      <c r="BT124" s="387" t="n">
        <v>-0.00416338490322232</v>
      </c>
      <c r="BV124" s="387" t="n">
        <v>9.02600002288818</v>
      </c>
      <c r="BW124" s="387" t="n">
        <v>10.2380828857422</v>
      </c>
      <c r="BX124" s="387" t="n">
        <v>11.4890546798706</v>
      </c>
      <c r="BY124" s="387" t="n">
        <v>11.4837608337402</v>
      </c>
      <c r="BZ124" s="387" t="n">
        <v>11.1682796478271</v>
      </c>
      <c r="CA124" s="0" t="s">
        <v>316</v>
      </c>
      <c r="CC124" s="387" t="n">
        <v>9.75359058380127</v>
      </c>
      <c r="CD124" s="387" t="n">
        <v>10.984691619873</v>
      </c>
      <c r="CE124" s="387" t="n">
        <v>11.6124982833862</v>
      </c>
      <c r="CF124" s="387" t="n">
        <v>11.293137550354</v>
      </c>
      <c r="CG124" s="387" t="n">
        <v>10.9835767745972</v>
      </c>
      <c r="CH124" s="0" t="s">
        <v>317</v>
      </c>
      <c r="CK124" s="387" t="n">
        <v>11.8000001907349</v>
      </c>
      <c r="CL124" s="0" t="s">
        <v>887</v>
      </c>
      <c r="CO124" s="0" t="s">
        <v>102</v>
      </c>
      <c r="CP124" s="387" t="n">
        <v>0.00203491235151887</v>
      </c>
      <c r="CQ124" s="387" t="n">
        <v>0.0424344651401043</v>
      </c>
      <c r="CR124" s="387" t="n">
        <v>0.0490853451192379</v>
      </c>
      <c r="CS124" s="387" t="n">
        <v>0.0211212001740932</v>
      </c>
      <c r="CT124" s="387" t="n">
        <v>0.0318324491381645</v>
      </c>
      <c r="CV124" s="0" t="s">
        <v>318</v>
      </c>
      <c r="CW124" s="387" t="n">
        <v>0.0310684219002724</v>
      </c>
      <c r="CX124" s="387" t="n">
        <v>0.0452186688780785</v>
      </c>
      <c r="CY124" s="387" t="n">
        <v>0.0308087114244699</v>
      </c>
      <c r="CZ124" s="387" t="n">
        <v>0.0262139514088631</v>
      </c>
      <c r="DA124" s="387" t="n">
        <v>0.0161419436335564</v>
      </c>
      <c r="DC124" s="0" t="s">
        <v>317</v>
      </c>
      <c r="DD124" s="387" t="n">
        <v>0.0341982021927834</v>
      </c>
      <c r="DE124" s="387" t="n">
        <v>0.0334628373384476</v>
      </c>
      <c r="DF124" s="387" t="n">
        <v>0.0339636541903019</v>
      </c>
      <c r="DG124" s="387" t="n">
        <v>0.0295374877750874</v>
      </c>
      <c r="DH124" s="387" t="n">
        <v>0.0314007438719273</v>
      </c>
      <c r="DL124" s="387" t="n">
        <v>0.76552001953125</v>
      </c>
      <c r="DM124" s="0" t="s">
        <v>888</v>
      </c>
      <c r="DP124" s="387" t="n">
        <v>0.816510009765625</v>
      </c>
      <c r="DQ124" s="0" t="s">
        <v>888</v>
      </c>
      <c r="DT124" s="387" t="n">
        <v>0.717030029296875</v>
      </c>
      <c r="DU124" s="0" t="s">
        <v>888</v>
      </c>
      <c r="DW124" s="387" t="n">
        <v>-0.0123735656961799</v>
      </c>
      <c r="DX124" s="387" t="n">
        <v>-0.0108083244413137</v>
      </c>
      <c r="DY124" s="387" t="n">
        <v>-0.00505500286817551</v>
      </c>
      <c r="DZ124" s="387" t="n">
        <v>-0.0319053381681442</v>
      </c>
      <c r="EA124" s="387" t="n">
        <v>-0.0360653661191464</v>
      </c>
      <c r="EB124" s="0" t="s">
        <v>104</v>
      </c>
      <c r="ED124" s="387" t="n">
        <v>-0.0123691167682409</v>
      </c>
      <c r="EE124" s="387" t="n">
        <v>-0.0108024487271905</v>
      </c>
      <c r="EF124" s="387" t="n">
        <v>-0.00504618883132935</v>
      </c>
      <c r="EG124" s="387" t="n">
        <v>-0.0318877100944519</v>
      </c>
      <c r="EH124" s="387" t="n">
        <v>-0.0357664972543716</v>
      </c>
      <c r="EI124" s="0" t="s">
        <v>248</v>
      </c>
      <c r="EK124" s="387" t="n">
        <v>0.860169053077698</v>
      </c>
      <c r="EL124" s="0" t="s">
        <v>248</v>
      </c>
      <c r="EO124" s="387" t="n">
        <v>0.0746710896492004</v>
      </c>
      <c r="EP124" s="387" t="n">
        <v>0.0650406554341316</v>
      </c>
      <c r="EQ124" s="387" t="n">
        <v>0.0473042614758015</v>
      </c>
      <c r="ER124" s="387" t="n">
        <v>0.0420629344880581</v>
      </c>
      <c r="ES124" s="387" t="n">
        <v>0.0197502598166466</v>
      </c>
      <c r="ET124" s="0" t="s">
        <v>248</v>
      </c>
      <c r="FE124" s="387" t="n">
        <v>14883626</v>
      </c>
      <c r="FF124" s="387" t="n">
        <v>14858335</v>
      </c>
      <c r="FG124" s="387" t="n">
        <v>14858948</v>
      </c>
      <c r="FH124" s="387" t="n">
        <v>14909018</v>
      </c>
      <c r="FI124" s="387" t="n">
        <v>15012985</v>
      </c>
      <c r="FJ124" s="387" t="n">
        <v>15147029</v>
      </c>
      <c r="FK124" s="387" t="n">
        <v>15308084</v>
      </c>
      <c r="FL124" s="387" t="n">
        <v>15484192</v>
      </c>
      <c r="FM124" s="387" t="n">
        <v>15674000</v>
      </c>
      <c r="FN124" s="387" t="n">
        <v>16092822</v>
      </c>
      <c r="FO124" s="387" t="n">
        <v>16321872</v>
      </c>
      <c r="FP124" s="387" t="n">
        <v>16557201</v>
      </c>
      <c r="FQ124" s="387" t="n">
        <v>16792089</v>
      </c>
      <c r="FR124" s="387" t="n">
        <v>17035550</v>
      </c>
      <c r="FS124" s="387" t="n">
        <v>17288285</v>
      </c>
      <c r="FT124" s="387" t="n">
        <v>17542806</v>
      </c>
      <c r="FU124" s="387" t="n">
        <v>17794055</v>
      </c>
      <c r="FV124" s="387" t="n">
        <v>18037776</v>
      </c>
      <c r="FW124" s="387" t="n">
        <v>18276498.5</v>
      </c>
      <c r="FX124" s="387" t="n">
        <v>18513930</v>
      </c>
      <c r="FY124" s="387" t="n">
        <v>18733000</v>
      </c>
      <c r="FZ124" s="387" t="n">
        <v>18949000</v>
      </c>
      <c r="GA124" s="387" t="n">
        <v>19160000</v>
      </c>
      <c r="GB124" s="387" t="n">
        <v>19364000</v>
      </c>
      <c r="GC124" s="387" t="n">
        <v>19561000</v>
      </c>
      <c r="GD124" s="387" t="n">
        <v>19749000</v>
      </c>
      <c r="GE124" s="387" t="n">
        <v>19929000</v>
      </c>
      <c r="GF124" s="387" t="n">
        <v>20104000</v>
      </c>
      <c r="GG124" s="387" t="n">
        <v>20275000</v>
      </c>
      <c r="GH124" s="387" t="n">
        <v>20444000</v>
      </c>
      <c r="GI124" s="387" t="n">
        <v>20613000</v>
      </c>
      <c r="GJ124" s="387" t="n">
        <v>20783000</v>
      </c>
      <c r="GK124" s="387" t="n">
        <v>20952000</v>
      </c>
      <c r="GL124" s="387" t="n">
        <v>21123000</v>
      </c>
      <c r="GM124" s="387" t="n">
        <v>21295000</v>
      </c>
      <c r="GN124" s="387" t="n">
        <v>21468000</v>
      </c>
      <c r="GO124" s="387" t="n">
        <v>21643000</v>
      </c>
      <c r="GP124" s="387" t="n">
        <v>21819000</v>
      </c>
      <c r="GQ124" s="387" t="n">
        <v>21997000</v>
      </c>
      <c r="GR124" s="387" t="n">
        <v>22175000</v>
      </c>
      <c r="GS124" s="387" t="n">
        <v>22351000</v>
      </c>
      <c r="GT124" s="387" t="n">
        <v>22527000</v>
      </c>
      <c r="GU124" s="387" t="n">
        <v>22702000</v>
      </c>
      <c r="GV124" s="387" t="n">
        <v>22874000</v>
      </c>
      <c r="GW124" s="387" t="n">
        <v>23043000</v>
      </c>
      <c r="GX124" s="387" t="n">
        <v>23210000</v>
      </c>
      <c r="GY124" s="387" t="n">
        <v>23374000</v>
      </c>
      <c r="GZ124" s="387" t="n">
        <v>23534000</v>
      </c>
      <c r="HA124" s="387" t="n">
        <v>23690000</v>
      </c>
      <c r="HB124" s="387" t="n">
        <v>23843000</v>
      </c>
      <c r="HC124" s="387" t="n">
        <v>23991000</v>
      </c>
      <c r="HG124" s="387" t="n">
        <v>0.0142204612493515</v>
      </c>
      <c r="HH124" s="387" t="n">
        <v>0.0136038130149245</v>
      </c>
      <c r="HI124" s="387" t="n">
        <v>0.0131477741524577</v>
      </c>
      <c r="HJ124" s="387" t="n">
        <v>0.0129074221476913</v>
      </c>
      <c r="HK124" s="387" t="n">
        <v>0.0117632523179054</v>
      </c>
      <c r="HL124" s="387" t="n">
        <v>0.0114644849672914</v>
      </c>
      <c r="HM124" s="387" t="n">
        <v>0.0110736126080155</v>
      </c>
      <c r="HN124" s="387" t="n">
        <v>0.0105908997356892</v>
      </c>
      <c r="HO124" s="387" t="n">
        <v>0.0101221157237887</v>
      </c>
      <c r="HP124" s="387" t="n">
        <v>0.00956506934016943</v>
      </c>
      <c r="HQ124" s="387" t="n">
        <v>0.00907310005277395</v>
      </c>
      <c r="HR124" s="387" t="n">
        <v>0.00874284282326698</v>
      </c>
      <c r="HS124" s="387" t="n">
        <v>0.00846979953348637</v>
      </c>
      <c r="HT124" s="387" t="n">
        <v>0.00830084085464478</v>
      </c>
      <c r="HU124" s="387" t="n">
        <v>0.00823250412940979</v>
      </c>
      <c r="HV124" s="387" t="n">
        <v>0.0082133999094367</v>
      </c>
      <c r="HW124" s="387" t="n">
        <v>0.00809876248240471</v>
      </c>
      <c r="HX124" s="387" t="n">
        <v>0.00812838692218065</v>
      </c>
      <c r="HY124" s="387" t="n">
        <v>0.00810980889946222</v>
      </c>
      <c r="HZ124" s="387" t="n">
        <v>0.00809115078300238</v>
      </c>
      <c r="IA124" s="387" t="n">
        <v>0.00811862200498581</v>
      </c>
      <c r="IB124" s="387" t="n">
        <v>0.00809907354414463</v>
      </c>
      <c r="IC124" s="387" t="n">
        <v>0.00812493078410626</v>
      </c>
      <c r="ID124" s="387" t="n">
        <v>0.00805944763123989</v>
      </c>
      <c r="IE124" s="387" t="n">
        <v>0.00790553446859121</v>
      </c>
      <c r="IF124" s="387" t="n">
        <v>0.00784352701157332</v>
      </c>
      <c r="IG124" s="387" t="n">
        <v>0.0077384365722537</v>
      </c>
      <c r="IH124" s="387" t="n">
        <v>0.00754786795005202</v>
      </c>
      <c r="II124" s="387" t="n">
        <v>0.00736114149913192</v>
      </c>
      <c r="IJ124" s="387" t="n">
        <v>0.00722118467092514</v>
      </c>
      <c r="IK124" s="387" t="n">
        <v>0.00704107340425253</v>
      </c>
      <c r="IL124" s="387" t="n">
        <v>0.00682189036160708</v>
      </c>
      <c r="IM124" s="387" t="n">
        <v>0.00660683400928974</v>
      </c>
      <c r="IN124" s="387" t="n">
        <v>0.00643765507265925</v>
      </c>
      <c r="IO124" s="387" t="n">
        <v>0.0061880866996944</v>
      </c>
      <c r="IP124" s="0" t="s">
        <v>889</v>
      </c>
      <c r="IU124" s="0" t="s">
        <v>889</v>
      </c>
      <c r="IV124" s="387" t="n">
        <v>0.48417272696749</v>
      </c>
      <c r="IW124" s="387" t="n">
        <v>0.484387553697508</v>
      </c>
      <c r="IX124" s="387" t="n">
        <v>0.484631131276769</v>
      </c>
      <c r="IY124" s="387" t="n">
        <v>0.484885163531812</v>
      </c>
      <c r="IZ124" s="387" t="n">
        <v>0.485124595260268</v>
      </c>
      <c r="JA124" s="387" t="n">
        <v>0.485332119204928</v>
      </c>
      <c r="JB124" s="387" t="n">
        <v>0.485504785006632</v>
      </c>
      <c r="JC124" s="387" t="n">
        <v>0.485649963306503</v>
      </c>
      <c r="JD124" s="387" t="n">
        <v>0.485772565091422</v>
      </c>
      <c r="JE124" s="387" t="n">
        <v>0.485881177197018</v>
      </c>
      <c r="JF124" s="387" t="n">
        <v>0.485982460356145</v>
      </c>
      <c r="JG124" s="387" t="n">
        <v>0.486077380462287</v>
      </c>
      <c r="JH124" s="387" t="n">
        <v>0.486165856785977</v>
      </c>
      <c r="JI124" s="387" t="n">
        <v>0.486250453403781</v>
      </c>
      <c r="JJ124" s="387" t="n">
        <v>0.48633397932927</v>
      </c>
      <c r="JK124" s="387" t="n">
        <v>0.486418952373657</v>
      </c>
      <c r="JL124" s="387" t="n">
        <v>0.486506518986916</v>
      </c>
      <c r="JM124" s="387" t="n">
        <v>0.486598478665426</v>
      </c>
      <c r="JN124" s="387" t="n">
        <v>0.48669725812143</v>
      </c>
      <c r="JO124" s="387" t="n">
        <v>0.486804934338825</v>
      </c>
      <c r="JP124" s="387" t="n">
        <v>0.486923262575782</v>
      </c>
      <c r="JQ124" s="387" t="n">
        <v>0.487053238843077</v>
      </c>
      <c r="JR124" s="387" t="n">
        <v>0.487194985923546</v>
      </c>
      <c r="JS124" s="387" t="n">
        <v>0.487348911786907</v>
      </c>
      <c r="JT124" s="387" t="n">
        <v>0.487515247165973</v>
      </c>
      <c r="JU124" s="387" t="n">
        <v>0.48769403036682</v>
      </c>
      <c r="JV124" s="387" t="n">
        <v>0.487885182199019</v>
      </c>
      <c r="JW124" s="387" t="n">
        <v>0.488087677390923</v>
      </c>
      <c r="JX124" s="387" t="n">
        <v>0.488300030701659</v>
      </c>
      <c r="JY124" s="387" t="n">
        <v>0.488520121814542</v>
      </c>
      <c r="JZ124" s="387" t="n">
        <v>0.488746006853691</v>
      </c>
      <c r="KA124" s="387" t="n">
        <v>0.488977400207961</v>
      </c>
      <c r="KB124" s="387" t="n">
        <v>0.489213034018267</v>
      </c>
      <c r="KC124" s="387" t="n">
        <v>0.489450937936524</v>
      </c>
      <c r="KD124" s="387" t="n">
        <v>0.4896887957951</v>
      </c>
      <c r="KE124" s="387" t="n">
        <v>0.489924548897612</v>
      </c>
      <c r="KH124" s="0" t="s">
        <v>889</v>
      </c>
      <c r="KI124" s="387" t="n">
        <v>0.665429830551148</v>
      </c>
      <c r="KJ124" s="387" t="n">
        <v>0.657740712165833</v>
      </c>
      <c r="KK124" s="387" t="n">
        <v>0.649483144283295</v>
      </c>
      <c r="KL124" s="387" t="n">
        <v>0.641476035118103</v>
      </c>
      <c r="KM124" s="387" t="n">
        <v>0.634664058685303</v>
      </c>
      <c r="KN124" s="387" t="n">
        <v>0.629530787467957</v>
      </c>
      <c r="KO124" s="387" t="n">
        <v>0.626523852348328</v>
      </c>
      <c r="KP124" s="387" t="n">
        <v>0.624895632266998</v>
      </c>
      <c r="KQ124" s="387" t="n">
        <v>0.62461268901825</v>
      </c>
      <c r="KR124" s="387" t="n">
        <v>0.62507027387619</v>
      </c>
      <c r="KS124" s="387" t="n">
        <v>0.626006364822388</v>
      </c>
      <c r="KT124" s="387" t="n">
        <v>0.627276837825775</v>
      </c>
      <c r="KU124" s="387" t="n">
        <v>0.628730595111847</v>
      </c>
      <c r="KV124" s="387" t="n">
        <v>0.63053023815155</v>
      </c>
      <c r="KW124" s="387" t="n">
        <v>0.632948517799377</v>
      </c>
      <c r="KX124" s="387" t="n">
        <v>0.635860860347748</v>
      </c>
      <c r="KY124" s="387" t="n">
        <v>0.638454496860504</v>
      </c>
      <c r="KZ124" s="387" t="n">
        <v>0.641609370708466</v>
      </c>
      <c r="LA124" s="387" t="n">
        <v>0.644700109958649</v>
      </c>
      <c r="LB124" s="387" t="n">
        <v>0.647241115570068</v>
      </c>
      <c r="LC124" s="387" t="n">
        <v>0.648965895175934</v>
      </c>
      <c r="LD124" s="387" t="n">
        <v>0.649494051933289</v>
      </c>
      <c r="LE124" s="387" t="n">
        <v>0.649433970451355</v>
      </c>
      <c r="LF124" s="387" t="n">
        <v>0.648724853992462</v>
      </c>
      <c r="LG124" s="387" t="n">
        <v>0.647666275501251</v>
      </c>
      <c r="LH124" s="387" t="n">
        <v>0.646458745002747</v>
      </c>
      <c r="LI124" s="387" t="n">
        <v>0.644914984703064</v>
      </c>
      <c r="LJ124" s="387" t="n">
        <v>0.643203258514404</v>
      </c>
      <c r="LK124" s="387" t="n">
        <v>0.641514360904694</v>
      </c>
      <c r="LL124" s="387" t="n">
        <v>0.639803826808929</v>
      </c>
      <c r="LM124" s="387" t="n">
        <v>0.638173222541809</v>
      </c>
      <c r="LN124" s="387" t="n">
        <v>0.636476397514343</v>
      </c>
      <c r="LO124" s="387" t="n">
        <v>0.635081171989441</v>
      </c>
      <c r="LP124" s="387" t="n">
        <v>0.633811712265015</v>
      </c>
      <c r="LQ124" s="387" t="n">
        <v>0.632344901561737</v>
      </c>
      <c r="LR124" s="387" t="n">
        <v>0.630569815635681</v>
      </c>
      <c r="LT124" s="0" t="s">
        <v>889</v>
      </c>
      <c r="LU124" s="387" t="n">
        <v>0.625640213489533</v>
      </c>
      <c r="LV124" s="387" t="n">
        <v>0.616700649261475</v>
      </c>
      <c r="LW124" s="387" t="n">
        <v>0.607974767684937</v>
      </c>
      <c r="LX124" s="387" t="n">
        <v>0.599823951721191</v>
      </c>
      <c r="LY124" s="387" t="n">
        <v>0.592548251152039</v>
      </c>
      <c r="LZ124" s="387" t="n">
        <v>0.586291551589966</v>
      </c>
      <c r="MA124" s="387" t="n">
        <v>0.581877648830414</v>
      </c>
      <c r="MB124" s="387" t="n">
        <v>0.578288078308106</v>
      </c>
      <c r="MC124" s="387" t="n">
        <v>0.576017379760742</v>
      </c>
      <c r="MD124" s="387" t="n">
        <v>0.575123965740204</v>
      </c>
      <c r="ME124" s="387" t="n">
        <v>0.575775980949402</v>
      </c>
      <c r="MF124" s="387" t="n">
        <v>0.577951729297638</v>
      </c>
      <c r="MG124" s="387" t="n">
        <v>0.581277370452881</v>
      </c>
      <c r="MH124" s="387" t="n">
        <v>0.585302114486694</v>
      </c>
      <c r="MI124" s="387" t="n">
        <v>0.589415013790131</v>
      </c>
      <c r="MJ124" s="387" t="n">
        <v>0.593217849731445</v>
      </c>
      <c r="MK124" s="387" t="n">
        <v>0.596160352230072</v>
      </c>
      <c r="ML124" s="387" t="n">
        <v>0.598892688751221</v>
      </c>
      <c r="MM124" s="387" t="n">
        <v>0.601050972938538</v>
      </c>
      <c r="MN124" s="387" t="n">
        <v>0.602723658084869</v>
      </c>
      <c r="MO124" s="387" t="n">
        <v>0.603875517845154</v>
      </c>
      <c r="MP124" s="387" t="n">
        <v>0.604167640209198</v>
      </c>
      <c r="MQ124" s="387" t="n">
        <v>0.604014873504639</v>
      </c>
      <c r="MR124" s="387" t="n">
        <v>0.603309571743012</v>
      </c>
      <c r="MS124" s="387" t="n">
        <v>0.602119505405426</v>
      </c>
      <c r="MT124" s="387" t="n">
        <v>0.600599527359009</v>
      </c>
      <c r="MU124" s="387" t="n">
        <v>0.598792552947998</v>
      </c>
      <c r="MV124" s="387" t="n">
        <v>0.596819639205933</v>
      </c>
      <c r="MW124" s="387" t="n">
        <v>0.594648957252502</v>
      </c>
      <c r="MX124" s="387" t="n">
        <v>0.591936826705933</v>
      </c>
      <c r="MY124" s="387" t="n">
        <v>0.588711738586426</v>
      </c>
      <c r="MZ124" s="387" t="n">
        <v>0.585051774978638</v>
      </c>
      <c r="NA124" s="387" t="n">
        <v>0.581159174442291</v>
      </c>
      <c r="NB124" s="387" t="n">
        <v>0.577247798442841</v>
      </c>
      <c r="NC124" s="387" t="n">
        <v>0.57387912273407</v>
      </c>
      <c r="ND124" s="387" t="n">
        <v>0.571214199066162</v>
      </c>
      <c r="NG124" s="0" t="s">
        <v>889</v>
      </c>
      <c r="NH124" s="387" t="n">
        <v>0.601594805717468</v>
      </c>
      <c r="NI124" s="387" t="n">
        <v>0.597218632698059</v>
      </c>
      <c r="NJ124" s="387" t="n">
        <v>0.591151177883148</v>
      </c>
      <c r="NK124" s="387" t="n">
        <v>0.584093511104584</v>
      </c>
      <c r="NL124" s="387" t="n">
        <v>0.576896727085114</v>
      </c>
      <c r="NM124" s="387" t="n">
        <v>0.570063531398773</v>
      </c>
      <c r="NN124" s="387" t="n">
        <v>0.563987553119659</v>
      </c>
      <c r="NO124" s="387" t="n">
        <v>0.558141946792603</v>
      </c>
      <c r="NP124" s="387" t="n">
        <v>0.552933275699616</v>
      </c>
      <c r="NQ124" s="387" t="n">
        <v>0.548489332199097</v>
      </c>
      <c r="NR124" s="387" t="n">
        <v>0.545090913772583</v>
      </c>
      <c r="NS124" s="387" t="n">
        <v>0.542375445365906</v>
      </c>
      <c r="NT124" s="387" t="n">
        <v>0.540489435195923</v>
      </c>
      <c r="NU124" s="387" t="n">
        <v>0.539580762386322</v>
      </c>
      <c r="NV124" s="387" t="n">
        <v>0.540011763572693</v>
      </c>
      <c r="NW124" s="387" t="n">
        <v>0.541794002056122</v>
      </c>
      <c r="NX124" s="387" t="n">
        <v>0.544050455093384</v>
      </c>
      <c r="NY124" s="387" t="n">
        <v>0.54768043756485</v>
      </c>
      <c r="NZ124" s="387" t="n">
        <v>0.551910221576691</v>
      </c>
      <c r="OA124" s="387" t="n">
        <v>0.55618691444397</v>
      </c>
      <c r="OB124" s="387" t="n">
        <v>0.559949696063995</v>
      </c>
      <c r="OC124" s="387" t="n">
        <v>0.562907159328461</v>
      </c>
      <c r="OD124" s="387" t="n">
        <v>0.565516293048859</v>
      </c>
      <c r="OE124" s="387" t="n">
        <v>0.567622840404511</v>
      </c>
      <c r="OF124" s="387" t="n">
        <v>0.569289743900299</v>
      </c>
      <c r="OG124" s="387" t="n">
        <v>0.57048898935318</v>
      </c>
      <c r="OH124" s="387" t="n">
        <v>0.570959270000458</v>
      </c>
      <c r="OI124" s="387" t="n">
        <v>0.570962905883789</v>
      </c>
      <c r="OJ124" s="387" t="n">
        <v>0.570647895336151</v>
      </c>
      <c r="OK124" s="387" t="n">
        <v>0.569891095161438</v>
      </c>
      <c r="OL124" s="387" t="n">
        <v>0.569021999835968</v>
      </c>
      <c r="OM124" s="387" t="n">
        <v>0.56776762008667</v>
      </c>
      <c r="ON124" s="387" t="n">
        <v>0.566457033157349</v>
      </c>
      <c r="OO124" s="387" t="n">
        <v>0.565090775489807</v>
      </c>
      <c r="OP124" s="387" t="n">
        <v>0.563309967517853</v>
      </c>
      <c r="OQ124" s="387" t="n">
        <v>0.561085402965546</v>
      </c>
      <c r="OT124" s="387" t="n">
        <v>0.764789962768555</v>
      </c>
      <c r="OU124" s="387" t="n">
        <v>0.764410018920898</v>
      </c>
      <c r="OV124" s="387" t="n">
        <v>0.764649963378906</v>
      </c>
      <c r="OW124" s="387" t="n">
        <v>0.761129989624023</v>
      </c>
      <c r="OX124" s="387" t="n">
        <v>0.76375</v>
      </c>
      <c r="OY124" s="387" t="n">
        <v>0.765449981689453</v>
      </c>
      <c r="OZ124" s="387" t="n">
        <v>0.766989974975586</v>
      </c>
      <c r="PA124" s="387" t="n">
        <v>0.768740005493164</v>
      </c>
      <c r="PB124" s="387" t="n">
        <v>0.764199981689453</v>
      </c>
      <c r="PC124" s="387" t="n">
        <v>0.766839981079102</v>
      </c>
      <c r="PD124" s="387" t="n">
        <v>0.768160018920898</v>
      </c>
      <c r="PE124" s="387" t="n">
        <v>0.770260009765625</v>
      </c>
      <c r="PF124" s="387" t="n">
        <v>0.772580032348633</v>
      </c>
      <c r="PG124" s="387" t="n">
        <v>0.775429992675781</v>
      </c>
      <c r="PH124" s="387" t="n">
        <v>0.775930023193359</v>
      </c>
      <c r="PI124" s="387" t="n">
        <v>0.770130004882813</v>
      </c>
      <c r="PJ124" s="387" t="n">
        <v>0.763759994506836</v>
      </c>
      <c r="PK124" s="387" t="n">
        <v>0.765309982299805</v>
      </c>
      <c r="PL124" s="387" t="n">
        <v>0.76552001953125</v>
      </c>
      <c r="PQ124" s="387" t="n">
        <v>0.000274409598205239</v>
      </c>
      <c r="PZ124" s="387" t="n">
        <v>0.275</v>
      </c>
      <c r="QA124" s="387" t="n">
        <v>2017</v>
      </c>
      <c r="QB124" s="0" t="s">
        <v>248</v>
      </c>
      <c r="QD124" s="387" t="n">
        <v>0</v>
      </c>
      <c r="QE124" s="387" t="n">
        <v>2017</v>
      </c>
      <c r="QF124" s="0" t="s">
        <v>248</v>
      </c>
      <c r="QH124" s="387" t="n">
        <v>0.003</v>
      </c>
      <c r="QI124" s="387" t="n">
        <v>2017</v>
      </c>
      <c r="QJ124" s="0" t="s">
        <v>248</v>
      </c>
      <c r="QL124" s="387" t="n">
        <v>0.066</v>
      </c>
      <c r="QM124" s="387" t="n">
        <v>2017</v>
      </c>
      <c r="QN124" s="0" t="s">
        <v>248</v>
      </c>
      <c r="QP124" s="387" t="n">
        <v>0.025</v>
      </c>
      <c r="QQ124" s="387" t="n">
        <v>2017</v>
      </c>
      <c r="QR124" s="0" t="s">
        <v>248</v>
      </c>
      <c r="QT124" s="0" t="s">
        <v>104</v>
      </c>
      <c r="QU124" s="387" t="n">
        <v>0.305284678936005</v>
      </c>
      <c r="QV124" s="387" t="n">
        <v>0.33484074473381</v>
      </c>
      <c r="QW124" s="387" t="n">
        <v>0.337910950183868</v>
      </c>
      <c r="QX124" s="387" t="n">
        <v>0.349664300680161</v>
      </c>
      <c r="QY124" s="387" t="n">
        <v>0.371452778577805</v>
      </c>
      <c r="RB124" s="387" t="n">
        <v>0.240311697125435</v>
      </c>
      <c r="RC124" s="387" t="n">
        <v>0.244952157139778</v>
      </c>
      <c r="RD124" s="387" t="n">
        <v>0.224614754319191</v>
      </c>
      <c r="RE124" s="387" t="n">
        <v>0.225162893533707</v>
      </c>
      <c r="RF124" s="387" t="n">
        <v>0.241062760353088</v>
      </c>
      <c r="RG124" s="0" t="s">
        <v>248</v>
      </c>
      <c r="RJ124" s="387" t="n">
        <v>0.0626743510365486</v>
      </c>
      <c r="RK124" s="387" t="n">
        <v>0.0506186857819557</v>
      </c>
      <c r="RL124" s="387" t="n">
        <v>0.0435391888022423</v>
      </c>
      <c r="RM124" s="387" t="n">
        <v>0.0294497944414616</v>
      </c>
      <c r="RN124" s="387" t="n">
        <v>0.0440168865025044</v>
      </c>
      <c r="RO124" s="0" t="s">
        <v>104</v>
      </c>
      <c r="RR124" s="387" t="n">
        <v>0.0626743510365486</v>
      </c>
      <c r="RS124" s="387" t="n">
        <v>0.0506186857819557</v>
      </c>
      <c r="RT124" s="387" t="n">
        <v>0.0435391888022423</v>
      </c>
      <c r="RU124" s="387" t="n">
        <v>0.0294497944414616</v>
      </c>
      <c r="RV124" s="387" t="n">
        <v>0.0440168865025044</v>
      </c>
      <c r="RW124" s="0" t="s">
        <v>248</v>
      </c>
      <c r="SA124" s="387" t="n">
        <v>0.0519122332334518</v>
      </c>
      <c r="SB124" s="387" t="n">
        <v>0.0366457477211952</v>
      </c>
      <c r="SC124" s="387" t="n">
        <v>0.029525563120842</v>
      </c>
      <c r="SD124" s="387" t="n">
        <v>0.015753697603941</v>
      </c>
      <c r="SE124" s="387" t="n">
        <v>0.0308845285326242</v>
      </c>
      <c r="SF124" s="0" t="s">
        <v>104</v>
      </c>
      <c r="SJ124" s="387" t="n">
        <v>0.0519115403294563</v>
      </c>
      <c r="SK124" s="387" t="n">
        <v>0.0366448275744915</v>
      </c>
      <c r="SL124" s="387" t="n">
        <v>0.0295241791754961</v>
      </c>
      <c r="SM124" s="387" t="n">
        <v>0.0157509315758944</v>
      </c>
      <c r="SN124" s="387" t="n">
        <v>0.0311094634234905</v>
      </c>
      <c r="SO124" s="0" t="s">
        <v>248</v>
      </c>
      <c r="SQ124" s="387" t="n">
        <v>8820</v>
      </c>
      <c r="SR124" s="0" t="s">
        <v>248</v>
      </c>
      <c r="ST124" s="387" t="n">
        <v>11402.759765625</v>
      </c>
      <c r="SU124" s="0" t="s">
        <v>104</v>
      </c>
      <c r="SW124" s="387" t="n">
        <v>11518.3582312232</v>
      </c>
      <c r="SX124" s="0" t="s">
        <v>248</v>
      </c>
      <c r="TA124" s="387" t="n">
        <v>0.292911112308502</v>
      </c>
      <c r="TB124" s="387" t="n">
        <v>0.324032425880432</v>
      </c>
      <c r="TC124" s="387" t="n">
        <v>0.332855939865112</v>
      </c>
      <c r="TD124" s="387" t="n">
        <v>0.317758947610855</v>
      </c>
      <c r="TE124" s="387" t="n">
        <v>0.335387408733368</v>
      </c>
      <c r="TF124" s="0" t="s">
        <v>104</v>
      </c>
      <c r="TJ124" s="387" t="n">
        <v>0.227942585945129</v>
      </c>
      <c r="TK124" s="387" t="n">
        <v>0.23414970934391</v>
      </c>
      <c r="TL124" s="387" t="n">
        <v>0.219568565487862</v>
      </c>
      <c r="TM124" s="387" t="n">
        <v>0.193275183439255</v>
      </c>
      <c r="TN124" s="387" t="n">
        <v>0.205296263098717</v>
      </c>
      <c r="TO124" s="0" t="s">
        <v>248</v>
      </c>
      <c r="TP124" s="386"/>
      <c r="TQ124" s="386"/>
    </row>
    <row r="125" customFormat="false" ht="15.75" hidden="false" customHeight="false" outlineLevel="0" collapsed="false">
      <c r="A125" s="0" t="s">
        <v>895</v>
      </c>
      <c r="B125" s="18" t="s">
        <v>1095</v>
      </c>
      <c r="C125" s="0" t="s">
        <v>1096</v>
      </c>
      <c r="D125" s="387" t="n">
        <v>0.0503559112548828</v>
      </c>
      <c r="E125" s="0" t="s">
        <v>102</v>
      </c>
      <c r="F125" s="387" t="n">
        <v>0.0586946234107018</v>
      </c>
      <c r="G125" s="0" t="s">
        <v>316</v>
      </c>
      <c r="H125" s="387" t="n">
        <v>0.0532251223921776</v>
      </c>
      <c r="I125" s="0" t="s">
        <v>317</v>
      </c>
      <c r="J125" s="0" t="s">
        <v>102</v>
      </c>
      <c r="K125" s="387" t="n">
        <v>0.668233215808868</v>
      </c>
      <c r="L125" s="387"/>
      <c r="M125" s="0" t="s">
        <v>885</v>
      </c>
      <c r="N125" s="387"/>
      <c r="O125" s="0" t="s">
        <v>885</v>
      </c>
      <c r="P125" s="387"/>
      <c r="Q125" s="0" t="s">
        <v>885</v>
      </c>
      <c r="R125" s="387" t="n">
        <v>0.668233215808868</v>
      </c>
      <c r="S125" s="0" t="s">
        <v>102</v>
      </c>
      <c r="U125" s="0" t="s">
        <v>316</v>
      </c>
      <c r="V125" s="387" t="n">
        <v>0.427733331918716</v>
      </c>
      <c r="W125" s="387"/>
      <c r="X125" s="0" t="s">
        <v>885</v>
      </c>
      <c r="Y125" s="387"/>
      <c r="Z125" s="0" t="s">
        <v>885</v>
      </c>
      <c r="AA125" s="387" t="n">
        <v>0.427733331918716</v>
      </c>
      <c r="AB125" s="0" t="s">
        <v>316</v>
      </c>
      <c r="AC125" s="387" t="n">
        <v>0.698301672935486</v>
      </c>
      <c r="AD125" s="0" t="s">
        <v>316</v>
      </c>
      <c r="AF125" s="0" t="s">
        <v>317</v>
      </c>
      <c r="AG125" s="387" t="n">
        <v>0.660526871681213</v>
      </c>
      <c r="AH125" s="387"/>
      <c r="AI125" s="0" t="s">
        <v>885</v>
      </c>
      <c r="AJ125" s="387"/>
      <c r="AK125" s="0" t="s">
        <v>885</v>
      </c>
      <c r="AL125" s="387" t="n">
        <v>0.351215928792954</v>
      </c>
      <c r="AM125" s="0" t="s">
        <v>317</v>
      </c>
      <c r="AN125" s="387" t="n">
        <v>0.660526871681213</v>
      </c>
      <c r="AO125" s="0" t="s">
        <v>317</v>
      </c>
      <c r="AP125" s="0"/>
      <c r="AQ125" s="0" t="s">
        <v>102</v>
      </c>
      <c r="AR125" s="387" t="n">
        <v>1.69111824035645</v>
      </c>
      <c r="AS125" s="0" t="s">
        <v>318</v>
      </c>
      <c r="AT125" s="387" t="n">
        <v>2.21110272407532</v>
      </c>
      <c r="AU125" s="0" t="s">
        <v>317</v>
      </c>
      <c r="AV125" s="387" t="n">
        <v>2.42247247695923</v>
      </c>
      <c r="AW125" s="0"/>
      <c r="AX125" s="387" t="n">
        <v>1.78475773334503</v>
      </c>
      <c r="AY125" s="0" t="s">
        <v>104</v>
      </c>
      <c r="AZ125" s="0"/>
      <c r="BA125" s="0" t="s">
        <v>102</v>
      </c>
      <c r="BB125" s="387" t="n">
        <v>0.007214046549052</v>
      </c>
      <c r="BC125" s="387" t="n">
        <v>0.00680444575846195</v>
      </c>
      <c r="BD125" s="387" t="n">
        <v>0.00679595582187176</v>
      </c>
      <c r="BE125" s="387" t="n">
        <v>0.00607958389446139</v>
      </c>
      <c r="BF125" s="387" t="n">
        <v>0.00607957225292921</v>
      </c>
      <c r="BH125" s="0" t="s">
        <v>318</v>
      </c>
      <c r="BI125" s="387" t="n">
        <v>0.0111786378547549</v>
      </c>
      <c r="BJ125" s="387" t="n">
        <v>0.0107023073360324</v>
      </c>
      <c r="BK125" s="387" t="n">
        <v>0.0103008709847927</v>
      </c>
      <c r="BL125" s="387" t="n">
        <v>0.00937214959412813</v>
      </c>
      <c r="BM125" s="387" t="n">
        <v>0.00890780612826347</v>
      </c>
      <c r="BO125" s="0" t="s">
        <v>317</v>
      </c>
      <c r="BP125" s="387" t="n">
        <v>0.0106236664578319</v>
      </c>
      <c r="BQ125" s="387" t="n">
        <v>0.0101460851728916</v>
      </c>
      <c r="BR125" s="387" t="n">
        <v>0.0096043311059475</v>
      </c>
      <c r="BS125" s="387" t="n">
        <v>0.00890779681503773</v>
      </c>
      <c r="BT125" s="387" t="n">
        <v>0.00890779495239258</v>
      </c>
      <c r="BV125" s="387" t="n">
        <v>4.48417186737061</v>
      </c>
      <c r="BW125" s="387" t="n">
        <v>5.10831212997437</v>
      </c>
      <c r="BX125" s="387" t="n">
        <v>5.67787599563599</v>
      </c>
      <c r="BY125" s="387" t="n">
        <v>6.23379564285278</v>
      </c>
      <c r="BZ125" s="387" t="n">
        <v>6.69776391983032</v>
      </c>
      <c r="CA125" s="0" t="s">
        <v>316</v>
      </c>
      <c r="CC125" s="387" t="n">
        <v>4.85865592956543</v>
      </c>
      <c r="CD125" s="387" t="n">
        <v>5.45550775527954</v>
      </c>
      <c r="CE125" s="387" t="n">
        <v>6.0114278793335</v>
      </c>
      <c r="CF125" s="387" t="n">
        <v>6.52137184143066</v>
      </c>
      <c r="CG125" s="387" t="n">
        <v>6.96235179901123</v>
      </c>
      <c r="CH125" s="0" t="s">
        <v>317</v>
      </c>
      <c r="CK125" s="387" t="n">
        <v>6.5</v>
      </c>
      <c r="CL125" s="0" t="s">
        <v>887</v>
      </c>
      <c r="CO125" s="0" t="s">
        <v>102</v>
      </c>
      <c r="CP125" s="387" t="n">
        <v>-0.00463948817923665</v>
      </c>
      <c r="CQ125" s="387" t="n">
        <v>-0.000321632687700912</v>
      </c>
      <c r="CR125" s="387" t="n">
        <v>0.00469483295455575</v>
      </c>
      <c r="CS125" s="387" t="n">
        <v>0.00138770579360425</v>
      </c>
      <c r="CT125" s="387" t="n">
        <v>0.0107018267735839</v>
      </c>
      <c r="CV125" s="0" t="s">
        <v>318</v>
      </c>
      <c r="CW125" s="387" t="n">
        <v>-0.00242228014394641</v>
      </c>
      <c r="CX125" s="387" t="n">
        <v>0.00255292491056025</v>
      </c>
      <c r="CY125" s="387" t="n">
        <v>0.00575171830132604</v>
      </c>
      <c r="CZ125" s="387" t="n">
        <v>0.00695178890600801</v>
      </c>
      <c r="DA125" s="387" t="n">
        <v>-0.00213247654028237</v>
      </c>
      <c r="DC125" s="0" t="s">
        <v>317</v>
      </c>
      <c r="DD125" s="387" t="n">
        <v>-0.000729628023691475</v>
      </c>
      <c r="DE125" s="387" t="n">
        <v>0.00452111475169659</v>
      </c>
      <c r="DF125" s="387" t="n">
        <v>0.000318384118145332</v>
      </c>
      <c r="DG125" s="387" t="n">
        <v>0.000783428375143558</v>
      </c>
      <c r="DH125" s="387" t="n">
        <v>-0.00138483289629221</v>
      </c>
      <c r="DL125" s="387" t="n">
        <v>0.750059967041016</v>
      </c>
      <c r="DM125" s="0" t="s">
        <v>888</v>
      </c>
      <c r="DP125" s="387" t="n">
        <v>0.775500030517578</v>
      </c>
      <c r="DQ125" s="0" t="s">
        <v>888</v>
      </c>
      <c r="DT125" s="387" t="n">
        <v>0.725100021362305</v>
      </c>
      <c r="DU125" s="0" t="s">
        <v>888</v>
      </c>
      <c r="DW125" s="387" t="n">
        <v>-0.0473387241363525</v>
      </c>
      <c r="DX125" s="387" t="n">
        <v>-0.0602862574160099</v>
      </c>
      <c r="DY125" s="387" t="n">
        <v>-0.0739662349224091</v>
      </c>
      <c r="DZ125" s="387" t="n">
        <v>-0.062818855047226</v>
      </c>
      <c r="EA125" s="387" t="n">
        <v>-0.057173240929842</v>
      </c>
      <c r="EB125" s="0" t="s">
        <v>104</v>
      </c>
      <c r="ED125" s="387" t="n">
        <v>-0.0477829836308956</v>
      </c>
      <c r="EE125" s="387" t="n">
        <v>-0.0604700408875942</v>
      </c>
      <c r="EF125" s="387" t="n">
        <v>-0.0740684196352959</v>
      </c>
      <c r="EG125" s="387" t="n">
        <v>-0.0630244538187981</v>
      </c>
      <c r="EH125" s="387" t="n">
        <v>-0.0582099594175816</v>
      </c>
      <c r="EI125" s="0" t="s">
        <v>248</v>
      </c>
      <c r="EK125" s="387" t="n">
        <v>0.3582823574543</v>
      </c>
      <c r="EL125" s="0" t="s">
        <v>248</v>
      </c>
      <c r="EO125" s="387" t="n">
        <v>0.010968211106956</v>
      </c>
      <c r="EP125" s="387" t="n">
        <v>0.0133186830207706</v>
      </c>
      <c r="EQ125" s="387" t="n">
        <v>0.0168070048093796</v>
      </c>
      <c r="ER125" s="387" t="n">
        <v>0.0136003494262695</v>
      </c>
      <c r="ES125" s="387" t="n">
        <v>0.0139517672359943</v>
      </c>
      <c r="ET125" s="0" t="s">
        <v>248</v>
      </c>
      <c r="FE125" s="387" t="n">
        <v>31964557</v>
      </c>
      <c r="FF125" s="387" t="n">
        <v>32848564</v>
      </c>
      <c r="FG125" s="387" t="n">
        <v>33751739</v>
      </c>
      <c r="FH125" s="387" t="n">
        <v>34678779</v>
      </c>
      <c r="FI125" s="387" t="n">
        <v>35635271</v>
      </c>
      <c r="FJ125" s="387" t="n">
        <v>36624895</v>
      </c>
      <c r="FK125" s="387" t="n">
        <v>37649033</v>
      </c>
      <c r="FL125" s="387" t="n">
        <v>38705932</v>
      </c>
      <c r="FM125" s="387" t="n">
        <v>39791981</v>
      </c>
      <c r="FN125" s="387" t="n">
        <v>40901792</v>
      </c>
      <c r="FO125" s="387" t="n">
        <v>42030676</v>
      </c>
      <c r="FP125" s="387" t="n">
        <v>43178257</v>
      </c>
      <c r="FQ125" s="387" t="n">
        <v>44343410</v>
      </c>
      <c r="FR125" s="387" t="n">
        <v>45519889</v>
      </c>
      <c r="FS125" s="387" t="n">
        <v>46699981</v>
      </c>
      <c r="FT125" s="387" t="n">
        <v>47878336</v>
      </c>
      <c r="FU125" s="387" t="n">
        <v>49051686</v>
      </c>
      <c r="FV125" s="387" t="n">
        <v>50221473</v>
      </c>
      <c r="FW125" s="387" t="n">
        <v>51393010</v>
      </c>
      <c r="FX125" s="387" t="n">
        <v>52573973</v>
      </c>
      <c r="FY125" s="387" t="n">
        <v>53771000</v>
      </c>
      <c r="FZ125" s="387" t="n">
        <v>54986000</v>
      </c>
      <c r="GA125" s="387" t="n">
        <v>56215000</v>
      </c>
      <c r="GB125" s="387" t="n">
        <v>57459000</v>
      </c>
      <c r="GC125" s="387" t="n">
        <v>58715000</v>
      </c>
      <c r="GD125" s="387" t="n">
        <v>59981000</v>
      </c>
      <c r="GE125" s="387" t="n">
        <v>61258000</v>
      </c>
      <c r="GF125" s="387" t="n">
        <v>62544000</v>
      </c>
      <c r="GG125" s="387" t="n">
        <v>63839000</v>
      </c>
      <c r="GH125" s="387" t="n">
        <v>65141000</v>
      </c>
      <c r="GI125" s="387" t="n">
        <v>66450000</v>
      </c>
      <c r="GJ125" s="387" t="n">
        <v>67763000</v>
      </c>
      <c r="GK125" s="387" t="n">
        <v>69081000</v>
      </c>
      <c r="GL125" s="387" t="n">
        <v>70399000</v>
      </c>
      <c r="GM125" s="387" t="n">
        <v>71715000</v>
      </c>
      <c r="GN125" s="387" t="n">
        <v>73026000</v>
      </c>
      <c r="GO125" s="387" t="n">
        <v>74331000</v>
      </c>
      <c r="GP125" s="387" t="n">
        <v>75628000</v>
      </c>
      <c r="GQ125" s="387" t="n">
        <v>76917000</v>
      </c>
      <c r="GR125" s="387" t="n">
        <v>78198000</v>
      </c>
      <c r="GS125" s="387" t="n">
        <v>79470000</v>
      </c>
      <c r="GT125" s="387" t="n">
        <v>80732000</v>
      </c>
      <c r="GU125" s="387" t="n">
        <v>81983000</v>
      </c>
      <c r="GV125" s="387" t="n">
        <v>83223000</v>
      </c>
      <c r="GW125" s="387" t="n">
        <v>84452000</v>
      </c>
      <c r="GX125" s="387" t="n">
        <v>85669000</v>
      </c>
      <c r="GY125" s="387" t="n">
        <v>86875000</v>
      </c>
      <c r="GZ125" s="387" t="n">
        <v>88068000</v>
      </c>
      <c r="HA125" s="387" t="n">
        <v>89248000</v>
      </c>
      <c r="HB125" s="387" t="n">
        <v>90417000</v>
      </c>
      <c r="HC125" s="387" t="n">
        <v>91575000</v>
      </c>
      <c r="HG125" s="387" t="n">
        <v>0.0242114327847958</v>
      </c>
      <c r="HH125" s="387" t="n">
        <v>0.0235681254416704</v>
      </c>
      <c r="HI125" s="387" t="n">
        <v>0.0230594873428345</v>
      </c>
      <c r="HJ125" s="387" t="n">
        <v>0.0227190162986517</v>
      </c>
      <c r="HK125" s="387" t="n">
        <v>0.0225131008774042</v>
      </c>
      <c r="HL125" s="387" t="n">
        <v>0.0223443191498518</v>
      </c>
      <c r="HM125" s="387" t="n">
        <v>0.0221050176769495</v>
      </c>
      <c r="HN125" s="387" t="n">
        <v>0.0218880251049995</v>
      </c>
      <c r="HO125" s="387" t="n">
        <v>0.0216235816478729</v>
      </c>
      <c r="HP125" s="387" t="n">
        <v>0.0213326141238213</v>
      </c>
      <c r="HQ125" s="387" t="n">
        <v>0.0210666079074144</v>
      </c>
      <c r="HR125" s="387" t="n">
        <v>0.0207758564502001</v>
      </c>
      <c r="HS125" s="387" t="n">
        <v>0.0204939804971218</v>
      </c>
      <c r="HT125" s="387" t="n">
        <v>0.0201898626983166</v>
      </c>
      <c r="HU125" s="387" t="n">
        <v>0.0198956336826086</v>
      </c>
      <c r="HV125" s="387" t="n">
        <v>0.0195665378123522</v>
      </c>
      <c r="HW125" s="387" t="n">
        <v>0.0192634053528309</v>
      </c>
      <c r="HX125" s="387" t="n">
        <v>0.0188993290066719</v>
      </c>
      <c r="HY125" s="387" t="n">
        <v>0.0185208730399609</v>
      </c>
      <c r="HZ125" s="387" t="n">
        <v>0.0181156117469072</v>
      </c>
      <c r="IA125" s="387" t="n">
        <v>0.0177125502377749</v>
      </c>
      <c r="IB125" s="387" t="n">
        <v>0.0172984935343266</v>
      </c>
      <c r="IC125" s="387" t="n">
        <v>0.0169003326445818</v>
      </c>
      <c r="ID125" s="387" t="n">
        <v>0.0165171530097723</v>
      </c>
      <c r="IE125" s="387" t="n">
        <v>0.0161355193704367</v>
      </c>
      <c r="IF125" s="387" t="n">
        <v>0.0157554354518652</v>
      </c>
      <c r="IG125" s="387" t="n">
        <v>0.0153768816962838</v>
      </c>
      <c r="IH125" s="387" t="n">
        <v>0.0150118432939053</v>
      </c>
      <c r="II125" s="387" t="n">
        <v>0.0146595733240247</v>
      </c>
      <c r="IJ125" s="387" t="n">
        <v>0.0143077075481415</v>
      </c>
      <c r="IK125" s="387" t="n">
        <v>0.0139792710542679</v>
      </c>
      <c r="IL125" s="387" t="n">
        <v>0.0136389397084713</v>
      </c>
      <c r="IM125" s="387" t="n">
        <v>0.0133097684010863</v>
      </c>
      <c r="IN125" s="387" t="n">
        <v>0.0130132911726832</v>
      </c>
      <c r="IO125" s="387" t="n">
        <v>0.0127260060980916</v>
      </c>
      <c r="IP125" s="0" t="s">
        <v>889</v>
      </c>
      <c r="IU125" s="0" t="s">
        <v>889</v>
      </c>
      <c r="IV125" s="387" t="n">
        <v>0.496730034849371</v>
      </c>
      <c r="IW125" s="387" t="n">
        <v>0.496768408716947</v>
      </c>
      <c r="IX125" s="387" t="n">
        <v>0.49680550897823</v>
      </c>
      <c r="IY125" s="387" t="n">
        <v>0.496839796102822</v>
      </c>
      <c r="IZ125" s="387" t="n">
        <v>0.496869144380906</v>
      </c>
      <c r="JA125" s="387" t="n">
        <v>0.496891966532332</v>
      </c>
      <c r="JB125" s="387" t="n">
        <v>0.496907868885624</v>
      </c>
      <c r="JC125" s="387" t="n">
        <v>0.496917418669363</v>
      </c>
      <c r="JD125" s="387" t="n">
        <v>0.496920720187947</v>
      </c>
      <c r="JE125" s="387" t="n">
        <v>0.4969180773457</v>
      </c>
      <c r="JF125" s="387" t="n">
        <v>0.496909762648585</v>
      </c>
      <c r="JG125" s="387" t="n">
        <v>0.496895685374296</v>
      </c>
      <c r="JH125" s="387" t="n">
        <v>0.496876015634879</v>
      </c>
      <c r="JI125" s="387" t="n">
        <v>0.496850594464598</v>
      </c>
      <c r="JJ125" s="387" t="n">
        <v>0.496819831772232</v>
      </c>
      <c r="JK125" s="387" t="n">
        <v>0.496783753053345</v>
      </c>
      <c r="JL125" s="387" t="n">
        <v>0.496742493177763</v>
      </c>
      <c r="JM125" s="387" t="n">
        <v>0.496696096493507</v>
      </c>
      <c r="JN125" s="387" t="n">
        <v>0.496644331814838</v>
      </c>
      <c r="JO125" s="387" t="n">
        <v>0.496587026623931</v>
      </c>
      <c r="JP125" s="387" t="n">
        <v>0.496523799663042</v>
      </c>
      <c r="JQ125" s="387" t="n">
        <v>0.496455079357349</v>
      </c>
      <c r="JR125" s="387" t="n">
        <v>0.496380758394194</v>
      </c>
      <c r="JS125" s="387" t="n">
        <v>0.496300964510633</v>
      </c>
      <c r="JT125" s="387" t="n">
        <v>0.496215677887807</v>
      </c>
      <c r="JU125" s="387" t="n">
        <v>0.496125100403082</v>
      </c>
      <c r="JV125" s="387" t="n">
        <v>0.496029288492976</v>
      </c>
      <c r="JW125" s="387" t="n">
        <v>0.495928470970112</v>
      </c>
      <c r="JX125" s="387" t="n">
        <v>0.495822935707269</v>
      </c>
      <c r="JY125" s="387" t="n">
        <v>0.495713018161748</v>
      </c>
      <c r="JZ125" s="387" t="n">
        <v>0.495599039945039</v>
      </c>
      <c r="KA125" s="387" t="n">
        <v>0.495481302727439</v>
      </c>
      <c r="KB125" s="387" t="n">
        <v>0.495360004905326</v>
      </c>
      <c r="KC125" s="387" t="n">
        <v>0.495235390425913</v>
      </c>
      <c r="KD125" s="387" t="n">
        <v>0.495107310645154</v>
      </c>
      <c r="KE125" s="387" t="n">
        <v>0.494976046543311</v>
      </c>
      <c r="KH125" s="0" t="s">
        <v>889</v>
      </c>
      <c r="KI125" s="387" t="n">
        <v>0.564557135105133</v>
      </c>
      <c r="KJ125" s="387" t="n">
        <v>0.569217026233673</v>
      </c>
      <c r="KK125" s="387" t="n">
        <v>0.573938846588135</v>
      </c>
      <c r="KL125" s="387" t="n">
        <v>0.578786492347717</v>
      </c>
      <c r="KM125" s="387" t="n">
        <v>0.583827972412109</v>
      </c>
      <c r="KN125" s="387" t="n">
        <v>0.589016377925873</v>
      </c>
      <c r="KO125" s="387" t="n">
        <v>0.594169437885284</v>
      </c>
      <c r="KP125" s="387" t="n">
        <v>0.599110543727875</v>
      </c>
      <c r="KQ125" s="387" t="n">
        <v>0.603891491889954</v>
      </c>
      <c r="KR125" s="387" t="n">
        <v>0.608549773693085</v>
      </c>
      <c r="KS125" s="387" t="n">
        <v>0.613060832023621</v>
      </c>
      <c r="KT125" s="387" t="n">
        <v>0.616441905498505</v>
      </c>
      <c r="KU125" s="387" t="n">
        <v>0.620011508464813</v>
      </c>
      <c r="KV125" s="387" t="n">
        <v>0.623474657535553</v>
      </c>
      <c r="KW125" s="387" t="n">
        <v>0.626502513885498</v>
      </c>
      <c r="KX125" s="387" t="n">
        <v>0.628969132900238</v>
      </c>
      <c r="KY125" s="387" t="n">
        <v>0.630978584289551</v>
      </c>
      <c r="KZ125" s="387" t="n">
        <v>0.632532835006714</v>
      </c>
      <c r="LA125" s="387" t="n">
        <v>0.633801639080048</v>
      </c>
      <c r="LB125" s="387" t="n">
        <v>0.635069370269775</v>
      </c>
      <c r="LC125" s="387" t="n">
        <v>0.636485636234283</v>
      </c>
      <c r="LD125" s="387" t="n">
        <v>0.63772851228714</v>
      </c>
      <c r="LE125" s="387" t="n">
        <v>0.63915479183197</v>
      </c>
      <c r="LF125" s="387" t="n">
        <v>0.64071661233902</v>
      </c>
      <c r="LG125" s="387" t="n">
        <v>0.642305433750153</v>
      </c>
      <c r="LH125" s="387" t="n">
        <v>0.643890798091888</v>
      </c>
      <c r="LI125" s="387" t="n">
        <v>0.64533269405365</v>
      </c>
      <c r="LJ125" s="387" t="n">
        <v>0.646792650222778</v>
      </c>
      <c r="LK125" s="387" t="n">
        <v>0.64825826883316</v>
      </c>
      <c r="LL125" s="387" t="n">
        <v>0.649741888046265</v>
      </c>
      <c r="LM125" s="387" t="n">
        <v>0.65120404958725</v>
      </c>
      <c r="LN125" s="387" t="n">
        <v>0.65240865945816</v>
      </c>
      <c r="LO125" s="387" t="n">
        <v>0.653642654418945</v>
      </c>
      <c r="LP125" s="387" t="n">
        <v>0.654883027076721</v>
      </c>
      <c r="LQ125" s="387" t="n">
        <v>0.65606027841568</v>
      </c>
      <c r="LR125" s="387" t="n">
        <v>0.657133519649506</v>
      </c>
      <c r="LT125" s="0" t="s">
        <v>889</v>
      </c>
      <c r="LU125" s="387" t="n">
        <v>0.549645006656647</v>
      </c>
      <c r="LV125" s="387" t="n">
        <v>0.553977310657501</v>
      </c>
      <c r="LW125" s="387" t="n">
        <v>0.558398902416229</v>
      </c>
      <c r="LX125" s="387" t="n">
        <v>0.562949538230896</v>
      </c>
      <c r="LY125" s="387" t="n">
        <v>0.567668974399567</v>
      </c>
      <c r="LZ125" s="387" t="n">
        <v>0.57250189781189</v>
      </c>
      <c r="MA125" s="387" t="n">
        <v>0.57732880115509</v>
      </c>
      <c r="MB125" s="387" t="n">
        <v>0.58192652463913</v>
      </c>
      <c r="MC125" s="387" t="n">
        <v>0.586296319961548</v>
      </c>
      <c r="MD125" s="387" t="n">
        <v>0.590530514717102</v>
      </c>
      <c r="ME125" s="387" t="n">
        <v>0.594571590423584</v>
      </c>
      <c r="MF125" s="387" t="n">
        <v>0.59753829240799</v>
      </c>
      <c r="MG125" s="387" t="n">
        <v>0.600649118423462</v>
      </c>
      <c r="MH125" s="387" t="n">
        <v>0.603612184524536</v>
      </c>
      <c r="MI125" s="387" t="n">
        <v>0.606054544448853</v>
      </c>
      <c r="MJ125" s="387" t="n">
        <v>0.607870578765869</v>
      </c>
      <c r="MK125" s="387" t="n">
        <v>0.609255790710449</v>
      </c>
      <c r="ML125" s="387" t="n">
        <v>0.610109865665436</v>
      </c>
      <c r="MM125" s="387" t="n">
        <v>0.610633671283722</v>
      </c>
      <c r="MN125" s="387" t="n">
        <v>0.611127376556397</v>
      </c>
      <c r="MO125" s="387" t="n">
        <v>0.611754715442658</v>
      </c>
      <c r="MP125" s="387" t="n">
        <v>0.612288296222687</v>
      </c>
      <c r="MQ125" s="387" t="n">
        <v>0.612987279891968</v>
      </c>
      <c r="MR125" s="387" t="n">
        <v>0.613791465759277</v>
      </c>
      <c r="MS125" s="387" t="n">
        <v>0.614593744277954</v>
      </c>
      <c r="MT125" s="387" t="n">
        <v>0.615313947200775</v>
      </c>
      <c r="MU125" s="387" t="n">
        <v>0.615976333618164</v>
      </c>
      <c r="MV125" s="387" t="n">
        <v>0.616603434085846</v>
      </c>
      <c r="MW125" s="387" t="n">
        <v>0.617233216762543</v>
      </c>
      <c r="MX125" s="387" t="n">
        <v>0.61788946390152</v>
      </c>
      <c r="MY125" s="387" t="n">
        <v>0.618566811084747</v>
      </c>
      <c r="MZ125" s="387" t="n">
        <v>0.619130909442902</v>
      </c>
      <c r="NA125" s="387" t="n">
        <v>0.619702935218811</v>
      </c>
      <c r="NB125" s="387" t="n">
        <v>0.62033885717392</v>
      </c>
      <c r="NC125" s="387" t="n">
        <v>0.621022582054138</v>
      </c>
      <c r="ND125" s="387" t="n">
        <v>0.621752679347992</v>
      </c>
      <c r="NG125" s="0" t="s">
        <v>889</v>
      </c>
      <c r="NH125" s="387" t="n">
        <v>0.454128682613373</v>
      </c>
      <c r="NI125" s="387" t="n">
        <v>0.458199083805084</v>
      </c>
      <c r="NJ125" s="387" t="n">
        <v>0.462638676166534</v>
      </c>
      <c r="NK125" s="387" t="n">
        <v>0.467381149530411</v>
      </c>
      <c r="NL125" s="387" t="n">
        <v>0.472289770841599</v>
      </c>
      <c r="NM125" s="387" t="n">
        <v>0.477227509021759</v>
      </c>
      <c r="NN125" s="387" t="n">
        <v>0.482086360454559</v>
      </c>
      <c r="NO125" s="387" t="n">
        <v>0.486738413572311</v>
      </c>
      <c r="NP125" s="387" t="n">
        <v>0.491376459598541</v>
      </c>
      <c r="NQ125" s="387" t="n">
        <v>0.496176451444626</v>
      </c>
      <c r="NR125" s="387" t="n">
        <v>0.501258730888367</v>
      </c>
      <c r="NS125" s="387" t="n">
        <v>0.505729854106903</v>
      </c>
      <c r="NT125" s="387" t="n">
        <v>0.510648488998413</v>
      </c>
      <c r="NU125" s="387" t="n">
        <v>0.515703558921814</v>
      </c>
      <c r="NV125" s="387" t="n">
        <v>0.52051705121994</v>
      </c>
      <c r="NW125" s="387" t="n">
        <v>0.524875819683075</v>
      </c>
      <c r="NX125" s="387" t="n">
        <v>0.528857946395874</v>
      </c>
      <c r="NY125" s="387" t="n">
        <v>0.532505333423615</v>
      </c>
      <c r="NZ125" s="387" t="n">
        <v>0.535788834095001</v>
      </c>
      <c r="OA125" s="387" t="n">
        <v>0.538757562637329</v>
      </c>
      <c r="OB125" s="387" t="n">
        <v>0.54145097732544</v>
      </c>
      <c r="OC125" s="387" t="n">
        <v>0.543555200099945</v>
      </c>
      <c r="OD125" s="387" t="n">
        <v>0.545419692993164</v>
      </c>
      <c r="OE125" s="387" t="n">
        <v>0.547135233879089</v>
      </c>
      <c r="OF125" s="387" t="n">
        <v>0.548837542533875</v>
      </c>
      <c r="OG125" s="387" t="n">
        <v>0.550610303878784</v>
      </c>
      <c r="OH125" s="387" t="n">
        <v>0.552271723747253</v>
      </c>
      <c r="OI125" s="387" t="n">
        <v>0.554017305374146</v>
      </c>
      <c r="OJ125" s="387" t="n">
        <v>0.555807888507843</v>
      </c>
      <c r="OK125" s="387" t="n">
        <v>0.557642221450806</v>
      </c>
      <c r="OL125" s="387" t="n">
        <v>0.559443891048431</v>
      </c>
      <c r="OM125" s="387" t="n">
        <v>0.561001420021057</v>
      </c>
      <c r="ON125" s="387" t="n">
        <v>0.5626220703125</v>
      </c>
      <c r="OO125" s="387" t="n">
        <v>0.564281523227692</v>
      </c>
      <c r="OP125" s="387" t="n">
        <v>0.565955519676209</v>
      </c>
      <c r="OQ125" s="387" t="n">
        <v>0.567622184753418</v>
      </c>
      <c r="OT125" s="387" t="n">
        <v>0.706289978027344</v>
      </c>
      <c r="OU125" s="387" t="n">
        <v>0.693889999389648</v>
      </c>
      <c r="OV125" s="387" t="n">
        <v>0.680979995727539</v>
      </c>
      <c r="OW125" s="387" t="n">
        <v>0.667789993286133</v>
      </c>
      <c r="OX125" s="387" t="n">
        <v>0.654459991455078</v>
      </c>
      <c r="OY125" s="387" t="n">
        <v>0.666179962158203</v>
      </c>
      <c r="OZ125" s="387" t="n">
        <v>0.677919998168945</v>
      </c>
      <c r="PA125" s="387" t="n">
        <v>0.689329986572266</v>
      </c>
      <c r="PB125" s="387" t="n">
        <v>0.699929962158203</v>
      </c>
      <c r="PC125" s="387" t="n">
        <v>0.709459991455078</v>
      </c>
      <c r="PD125" s="387" t="n">
        <v>0.718249969482422</v>
      </c>
      <c r="PE125" s="387" t="n">
        <v>0.726139984130859</v>
      </c>
      <c r="PF125" s="387" t="n">
        <v>0.733320007324219</v>
      </c>
      <c r="PG125" s="387" t="n">
        <v>0.740100021362305</v>
      </c>
      <c r="PH125" s="387" t="n">
        <v>0.746650009155273</v>
      </c>
      <c r="PI125" s="387" t="n">
        <v>0.753010025024414</v>
      </c>
      <c r="PJ125" s="387" t="n">
        <v>0.750630035400391</v>
      </c>
      <c r="PK125" s="387" t="n">
        <v>0.748119964599609</v>
      </c>
      <c r="PL125" s="387" t="n">
        <v>0.750059967041016</v>
      </c>
      <c r="PQ125" s="387" t="n">
        <v>0.00258981389924884</v>
      </c>
      <c r="PZ125" s="387" t="n">
        <v>0.408</v>
      </c>
      <c r="QA125" s="387" t="n">
        <v>2015</v>
      </c>
      <c r="QB125" s="0" t="s">
        <v>248</v>
      </c>
      <c r="QD125" s="387" t="n">
        <v>0.371</v>
      </c>
      <c r="QE125" s="387" t="n">
        <v>2015</v>
      </c>
      <c r="QF125" s="0" t="s">
        <v>248</v>
      </c>
      <c r="QH125" s="387" t="n">
        <v>0.665</v>
      </c>
      <c r="QI125" s="387" t="n">
        <v>2015</v>
      </c>
      <c r="QJ125" s="0" t="s">
        <v>248</v>
      </c>
      <c r="QL125" s="387" t="n">
        <v>0.866</v>
      </c>
      <c r="QM125" s="387" t="n">
        <v>2015</v>
      </c>
      <c r="QN125" s="0" t="s">
        <v>248</v>
      </c>
      <c r="QP125" s="387" t="n">
        <v>0.361</v>
      </c>
      <c r="QQ125" s="387" t="n">
        <v>2015</v>
      </c>
      <c r="QR125" s="0" t="s">
        <v>248</v>
      </c>
      <c r="QT125" s="0" t="s">
        <v>104</v>
      </c>
      <c r="QU125" s="387" t="n">
        <v>0.167290180921555</v>
      </c>
      <c r="QV125" s="387" t="n">
        <v>0.184641912579536</v>
      </c>
      <c r="QW125" s="387" t="n">
        <v>0.19646455347538</v>
      </c>
      <c r="QX125" s="387" t="n">
        <v>0.191576227545738</v>
      </c>
      <c r="QY125" s="387" t="n">
        <v>0.178293257951736</v>
      </c>
      <c r="RB125" s="387" t="n">
        <v>0.188284158706665</v>
      </c>
      <c r="RC125" s="387" t="n">
        <v>0.194915756583214</v>
      </c>
      <c r="RD125" s="387" t="n">
        <v>0.196915373206139</v>
      </c>
      <c r="RE125" s="387" t="n">
        <v>0.183104321360588</v>
      </c>
      <c r="RF125" s="387" t="n">
        <v>0.167537003755569</v>
      </c>
      <c r="RG125" s="0" t="s">
        <v>248</v>
      </c>
      <c r="RJ125" s="387" t="n">
        <v>0.0459950044751167</v>
      </c>
      <c r="RK125" s="387" t="n">
        <v>0.0524559766054153</v>
      </c>
      <c r="RL125" s="387" t="n">
        <v>0.0567156597971916</v>
      </c>
      <c r="RM125" s="387" t="n">
        <v>0.0546450838446617</v>
      </c>
      <c r="RN125" s="387" t="n">
        <v>0.0522828288376331</v>
      </c>
      <c r="RO125" s="0" t="s">
        <v>104</v>
      </c>
      <c r="RR125" s="387" t="n">
        <v>0.0457791872322559</v>
      </c>
      <c r="RS125" s="387" t="n">
        <v>0.0525575205683708</v>
      </c>
      <c r="RT125" s="387" t="n">
        <v>0.0567141212522984</v>
      </c>
      <c r="RU125" s="387" t="n">
        <v>0.0546420179307461</v>
      </c>
      <c r="RV125" s="387" t="n">
        <v>0.0522674359381199</v>
      </c>
      <c r="RW125" s="0" t="s">
        <v>248</v>
      </c>
      <c r="SA125" s="387" t="n">
        <v>0.0192771647125483</v>
      </c>
      <c r="SB125" s="387" t="n">
        <v>0.0259304270148277</v>
      </c>
      <c r="SC125" s="387" t="n">
        <v>0.0306578762829304</v>
      </c>
      <c r="SD125" s="387" t="n">
        <v>0.0294048059731722</v>
      </c>
      <c r="SE125" s="387" t="n">
        <v>0.0277773924171925</v>
      </c>
      <c r="SF125" s="0" t="s">
        <v>104</v>
      </c>
      <c r="SJ125" s="387" t="n">
        <v>0.0195265226066113</v>
      </c>
      <c r="SK125" s="387" t="n">
        <v>0.0266318377107382</v>
      </c>
      <c r="SL125" s="387" t="n">
        <v>0.0316093899309635</v>
      </c>
      <c r="SM125" s="387" t="n">
        <v>0.0309465304017067</v>
      </c>
      <c r="SN125" s="387" t="n">
        <v>0.029548417776823</v>
      </c>
      <c r="SO125" s="0" t="s">
        <v>248</v>
      </c>
      <c r="SQ125" s="387" t="n">
        <v>1750</v>
      </c>
      <c r="SR125" s="0" t="s">
        <v>248</v>
      </c>
      <c r="ST125" s="387" t="n">
        <v>1523.85437011719</v>
      </c>
      <c r="SU125" s="0" t="s">
        <v>104</v>
      </c>
      <c r="SW125" s="387" t="n">
        <v>1237.49749909667</v>
      </c>
      <c r="SX125" s="0" t="s">
        <v>248</v>
      </c>
      <c r="TA125" s="387" t="n">
        <v>0.119951449334621</v>
      </c>
      <c r="TB125" s="387" t="n">
        <v>0.124355658888817</v>
      </c>
      <c r="TC125" s="387" t="n">
        <v>0.122498326003551</v>
      </c>
      <c r="TD125" s="387" t="n">
        <v>0.128757372498512</v>
      </c>
      <c r="TE125" s="387" t="n">
        <v>0.121120020747185</v>
      </c>
      <c r="TF125" s="0" t="s">
        <v>104</v>
      </c>
      <c r="TJ125" s="387" t="n">
        <v>0.140501171350479</v>
      </c>
      <c r="TK125" s="387" t="n">
        <v>0.134445711970329</v>
      </c>
      <c r="TL125" s="387" t="n">
        <v>0.122846953570843</v>
      </c>
      <c r="TM125" s="387" t="n">
        <v>0.12007986754179</v>
      </c>
      <c r="TN125" s="387" t="n">
        <v>0.109327040612698</v>
      </c>
      <c r="TO125" s="0" t="s">
        <v>248</v>
      </c>
      <c r="TP125" s="386"/>
      <c r="TQ125" s="386"/>
    </row>
    <row r="126" customFormat="false" ht="15.75" hidden="false" customHeight="false" outlineLevel="0" collapsed="false">
      <c r="A126" s="0" t="s">
        <v>895</v>
      </c>
      <c r="B126" s="18" t="s">
        <v>1097</v>
      </c>
      <c r="C126" s="0" t="s">
        <v>1098</v>
      </c>
      <c r="D126" s="387" t="n">
        <v>0.0395659953355789</v>
      </c>
      <c r="E126" s="0" t="s">
        <v>884</v>
      </c>
      <c r="F126" s="387" t="n">
        <v>0.0473340079188347</v>
      </c>
      <c r="G126" s="0" t="s">
        <v>884</v>
      </c>
      <c r="H126" s="387" t="n">
        <v>0.0459316670894623</v>
      </c>
      <c r="I126" s="0" t="s">
        <v>884</v>
      </c>
      <c r="J126" s="0" t="s">
        <v>884</v>
      </c>
      <c r="K126" s="387" t="n">
        <v>0.518386483192444</v>
      </c>
      <c r="L126" s="387"/>
      <c r="M126" s="0" t="s">
        <v>885</v>
      </c>
      <c r="N126" s="387"/>
      <c r="O126" s="0" t="s">
        <v>885</v>
      </c>
      <c r="P126" s="387"/>
      <c r="Q126" s="0" t="s">
        <v>885</v>
      </c>
      <c r="R126" s="387"/>
      <c r="S126" s="0" t="s">
        <v>885</v>
      </c>
      <c r="U126" s="0" t="s">
        <v>884</v>
      </c>
      <c r="V126" s="387" t="n">
        <v>0.50167715549469</v>
      </c>
      <c r="W126" s="387"/>
      <c r="X126" s="0" t="s">
        <v>885</v>
      </c>
      <c r="Y126" s="387"/>
      <c r="Z126" s="0" t="s">
        <v>885</v>
      </c>
      <c r="AA126" s="387"/>
      <c r="AB126" s="0" t="s">
        <v>885</v>
      </c>
      <c r="AC126" s="387"/>
      <c r="AD126" s="0" t="s">
        <v>885</v>
      </c>
      <c r="AF126" s="0" t="s">
        <v>884</v>
      </c>
      <c r="AG126" s="387" t="n">
        <v>0.517520666122437</v>
      </c>
      <c r="AH126" s="387"/>
      <c r="AI126" s="0" t="s">
        <v>885</v>
      </c>
      <c r="AJ126" s="387"/>
      <c r="AK126" s="0" t="s">
        <v>885</v>
      </c>
      <c r="AL126" s="387"/>
      <c r="AM126" s="0" t="s">
        <v>885</v>
      </c>
      <c r="AN126" s="387"/>
      <c r="AO126" s="0" t="s">
        <v>885</v>
      </c>
      <c r="AP126" s="0"/>
      <c r="AQ126" s="0" t="s">
        <v>884</v>
      </c>
      <c r="AR126" s="387" t="n">
        <v>2.49515056610107</v>
      </c>
      <c r="AS126" s="0" t="s">
        <v>884</v>
      </c>
      <c r="AT126" s="387" t="n">
        <v>3.04242134094238</v>
      </c>
      <c r="AU126" s="0" t="s">
        <v>884</v>
      </c>
      <c r="AV126" s="387" t="n">
        <v>3.35817670822144</v>
      </c>
      <c r="AW126" s="0"/>
      <c r="AX126" s="387" t="n">
        <v>2.6473388671875</v>
      </c>
      <c r="AY126" s="0" t="s">
        <v>884</v>
      </c>
      <c r="AZ126" s="0"/>
      <c r="BA126" s="0" t="s">
        <v>884</v>
      </c>
      <c r="BB126" s="387" t="n">
        <v>0.00982722453773022</v>
      </c>
      <c r="BC126" s="387" t="n">
        <v>0.0094302324578166</v>
      </c>
      <c r="BD126" s="387" t="n">
        <v>0.0095276664942503</v>
      </c>
      <c r="BE126" s="387" t="n">
        <v>0.00966089684516192</v>
      </c>
      <c r="BF126" s="387" t="n">
        <v>0.00966088753193617</v>
      </c>
      <c r="BH126" s="0" t="s">
        <v>884</v>
      </c>
      <c r="BI126" s="387" t="n">
        <v>0.0104198018088937</v>
      </c>
      <c r="BJ126" s="387" t="n">
        <v>0.0106568606570363</v>
      </c>
      <c r="BK126" s="387" t="n">
        <v>0.0109486142173409</v>
      </c>
      <c r="BL126" s="387" t="n">
        <v>0.0112342443317175</v>
      </c>
      <c r="BM126" s="387" t="n">
        <v>0.011394614353776</v>
      </c>
      <c r="BO126" s="0" t="s">
        <v>884</v>
      </c>
      <c r="BP126" s="387" t="n">
        <v>0.0106236664578319</v>
      </c>
      <c r="BQ126" s="387" t="n">
        <v>0.0107035506516695</v>
      </c>
      <c r="BR126" s="387" t="n">
        <v>0.0108929732814431</v>
      </c>
      <c r="BS126" s="387" t="n">
        <v>0.0113945528864861</v>
      </c>
      <c r="BT126" s="387" t="n">
        <v>0.0111930500715971</v>
      </c>
      <c r="BV126" s="387"/>
      <c r="BW126" s="387"/>
      <c r="BX126" s="387"/>
      <c r="BY126" s="387"/>
      <c r="BZ126" s="387"/>
      <c r="CA126" s="0" t="s">
        <v>886</v>
      </c>
      <c r="CC126" s="387"/>
      <c r="CD126" s="387"/>
      <c r="CE126" s="387"/>
      <c r="CF126" s="387"/>
      <c r="CG126" s="387"/>
      <c r="CH126" s="0" t="s">
        <v>886</v>
      </c>
      <c r="CK126" s="387" t="n">
        <v>7.90000009536743</v>
      </c>
      <c r="CL126" s="0" t="s">
        <v>887</v>
      </c>
      <c r="CO126" s="0" t="s">
        <v>884</v>
      </c>
      <c r="CP126" s="387" t="n">
        <v>0.000248383177677169</v>
      </c>
      <c r="CQ126" s="387" t="n">
        <v>0.00667773466557264</v>
      </c>
      <c r="CR126" s="387" t="n">
        <v>0.00640422152355313</v>
      </c>
      <c r="CS126" s="387" t="n">
        <v>0.00482649356126785</v>
      </c>
      <c r="CT126" s="387" t="n">
        <v>0.00790462270379067</v>
      </c>
      <c r="CV126" s="0" t="s">
        <v>884</v>
      </c>
      <c r="CW126" s="387" t="n">
        <v>0.00774499960243702</v>
      </c>
      <c r="CX126" s="387" t="n">
        <v>0.0071666669100523</v>
      </c>
      <c r="CY126" s="387" t="n">
        <v>0.00690000038594008</v>
      </c>
      <c r="CZ126" s="387" t="n">
        <v>0.00619999971240759</v>
      </c>
      <c r="DA126" s="387" t="n">
        <v>0.000149999978020787</v>
      </c>
      <c r="DC126" s="0" t="s">
        <v>884</v>
      </c>
      <c r="DD126" s="387" t="n">
        <v>0.00343576888553798</v>
      </c>
      <c r="DE126" s="387" t="n">
        <v>0.0052266726270318</v>
      </c>
      <c r="DF126" s="387" t="n">
        <v>0.00523549132049084</v>
      </c>
      <c r="DG126" s="387" t="n">
        <v>0.00496621569618583</v>
      </c>
      <c r="DH126" s="387" t="n">
        <v>0.00132879172451794</v>
      </c>
      <c r="DL126" s="387"/>
      <c r="DM126" s="0" t="s">
        <v>886</v>
      </c>
      <c r="DP126" s="387"/>
      <c r="DQ126" s="0" t="s">
        <v>886</v>
      </c>
      <c r="DT126" s="387"/>
      <c r="DU126" s="0" t="s">
        <v>886</v>
      </c>
      <c r="DW126" s="387"/>
      <c r="DX126" s="387"/>
      <c r="DY126" s="387"/>
      <c r="DZ126" s="387"/>
      <c r="EA126" s="387"/>
      <c r="EB126" s="0" t="s">
        <v>886</v>
      </c>
      <c r="ED126" s="387" t="n">
        <v>0.085939034819603</v>
      </c>
      <c r="EE126" s="387" t="n">
        <v>0.085939034819603</v>
      </c>
      <c r="EF126" s="387" t="n">
        <v>0.154022395610809</v>
      </c>
      <c r="EG126" s="387" t="n">
        <v>0.300998866558075</v>
      </c>
      <c r="EH126" s="387"/>
      <c r="EI126" s="0" t="s">
        <v>248</v>
      </c>
      <c r="EK126" s="387"/>
      <c r="EL126" s="0" t="s">
        <v>886</v>
      </c>
      <c r="EO126" s="387" t="n">
        <v>0.00354099995456636</v>
      </c>
      <c r="EP126" s="387" t="n">
        <v>0.00229619047604501</v>
      </c>
      <c r="EQ126" s="387" t="n">
        <v>-0.00313819688744843</v>
      </c>
      <c r="ER126" s="387" t="n">
        <v>0.00123894703574479</v>
      </c>
      <c r="ES126" s="387" t="n">
        <v>0.00247907545417547</v>
      </c>
      <c r="ET126" s="0" t="s">
        <v>248</v>
      </c>
      <c r="FE126" s="387" t="n">
        <v>84396</v>
      </c>
      <c r="FF126" s="387" t="n">
        <v>85849</v>
      </c>
      <c r="FG126" s="387" t="n">
        <v>87305</v>
      </c>
      <c r="FH126" s="387" t="n">
        <v>88835</v>
      </c>
      <c r="FI126" s="387" t="n">
        <v>90499</v>
      </c>
      <c r="FJ126" s="387" t="n">
        <v>92325</v>
      </c>
      <c r="FK126" s="387" t="n">
        <v>94343</v>
      </c>
      <c r="FL126" s="387" t="n">
        <v>96527</v>
      </c>
      <c r="FM126" s="387" t="n">
        <v>98761</v>
      </c>
      <c r="FN126" s="387" t="n">
        <v>100930</v>
      </c>
      <c r="FO126" s="387" t="n">
        <v>102927</v>
      </c>
      <c r="FP126" s="387" t="n">
        <v>104728</v>
      </c>
      <c r="FQ126" s="387" t="n">
        <v>106370</v>
      </c>
      <c r="FR126" s="387" t="n">
        <v>107890</v>
      </c>
      <c r="FS126" s="387" t="n">
        <v>109391</v>
      </c>
      <c r="FT126" s="387" t="n">
        <v>110930</v>
      </c>
      <c r="FU126" s="387" t="n">
        <v>112524</v>
      </c>
      <c r="FV126" s="387" t="n">
        <v>114158</v>
      </c>
      <c r="FW126" s="387" t="n">
        <v>115847</v>
      </c>
      <c r="FX126" s="387" t="n">
        <v>117606</v>
      </c>
      <c r="FY126" s="387" t="n">
        <v>119000</v>
      </c>
      <c r="FZ126" s="387" t="n">
        <v>121000</v>
      </c>
      <c r="GA126" s="387" t="n">
        <v>123000</v>
      </c>
      <c r="GB126" s="387" t="n">
        <v>126000</v>
      </c>
      <c r="GC126" s="387" t="n">
        <v>128000</v>
      </c>
      <c r="GD126" s="387" t="n">
        <v>130000</v>
      </c>
      <c r="GE126" s="387" t="n">
        <v>132000</v>
      </c>
      <c r="GF126" s="387" t="n">
        <v>134000</v>
      </c>
      <c r="GG126" s="387" t="n">
        <v>135000</v>
      </c>
      <c r="GH126" s="387" t="n">
        <v>137000</v>
      </c>
      <c r="GI126" s="387" t="n">
        <v>139000</v>
      </c>
      <c r="GJ126" s="387" t="n">
        <v>141000</v>
      </c>
      <c r="GK126" s="387" t="n">
        <v>143000</v>
      </c>
      <c r="GL126" s="387" t="n">
        <v>145000</v>
      </c>
      <c r="GM126" s="387" t="n">
        <v>146000</v>
      </c>
      <c r="GN126" s="387" t="n">
        <v>148000</v>
      </c>
      <c r="GO126" s="387" t="n">
        <v>150000</v>
      </c>
      <c r="GP126" s="387" t="n">
        <v>152000</v>
      </c>
      <c r="GQ126" s="387" t="n">
        <v>154000</v>
      </c>
      <c r="GR126" s="387" t="n">
        <v>156000</v>
      </c>
      <c r="GS126" s="387" t="n">
        <v>157000</v>
      </c>
      <c r="GT126" s="387" t="n">
        <v>159000</v>
      </c>
      <c r="GU126" s="387" t="n">
        <v>161000</v>
      </c>
      <c r="GV126" s="387" t="n">
        <v>163000</v>
      </c>
      <c r="GW126" s="387" t="n">
        <v>165000</v>
      </c>
      <c r="GX126" s="387" t="n">
        <v>167000</v>
      </c>
      <c r="GY126" s="387" t="n">
        <v>169000</v>
      </c>
      <c r="GZ126" s="387" t="n">
        <v>171000</v>
      </c>
      <c r="HA126" s="387" t="n">
        <v>173000</v>
      </c>
      <c r="HB126" s="387" t="n">
        <v>175000</v>
      </c>
      <c r="HC126" s="387" t="n">
        <v>177000</v>
      </c>
      <c r="HG126" s="387" t="n">
        <v>0.0142671605572104</v>
      </c>
      <c r="HH126" s="387" t="n">
        <v>0.0144169218838215</v>
      </c>
      <c r="HI126" s="387" t="n">
        <v>0.0146869011223316</v>
      </c>
      <c r="HJ126" s="387" t="n">
        <v>0.0150696998462081</v>
      </c>
      <c r="HK126" s="387" t="n">
        <v>0.0117834387347102</v>
      </c>
      <c r="HL126" s="387" t="n">
        <v>0.016667053103447</v>
      </c>
      <c r="HM126" s="387" t="n">
        <v>0.0163938105106354</v>
      </c>
      <c r="HN126" s="387" t="n">
        <v>0.0240975506603718</v>
      </c>
      <c r="HO126" s="387" t="n">
        <v>0.0157483574002981</v>
      </c>
      <c r="HP126" s="387" t="n">
        <v>0.0155041869729757</v>
      </c>
      <c r="HQ126" s="387" t="n">
        <v>0.0152674717828631</v>
      </c>
      <c r="HR126" s="387" t="n">
        <v>0.0150378774851561</v>
      </c>
      <c r="HS126" s="387" t="n">
        <v>0.00743497861549258</v>
      </c>
      <c r="HT126" s="387" t="n">
        <v>0.0147061478346586</v>
      </c>
      <c r="HU126" s="387" t="n">
        <v>0.0144930072128773</v>
      </c>
      <c r="HV126" s="387" t="n">
        <v>0.0142859574407339</v>
      </c>
      <c r="HW126" s="387" t="n">
        <v>0.0140847396105528</v>
      </c>
      <c r="HX126" s="387" t="n">
        <v>0.0138891125097871</v>
      </c>
      <c r="HY126" s="387" t="n">
        <v>0.0068728793412447</v>
      </c>
      <c r="HZ126" s="387" t="n">
        <v>0.0136056523770094</v>
      </c>
      <c r="IA126" s="387" t="n">
        <v>0.0134230200201273</v>
      </c>
      <c r="IB126" s="387" t="n">
        <v>0.0132452268153429</v>
      </c>
      <c r="IC126" s="387" t="n">
        <v>0.0130720818415284</v>
      </c>
      <c r="ID126" s="387" t="n">
        <v>0.0129034044221044</v>
      </c>
      <c r="IE126" s="387" t="n">
        <v>0.00638979813084006</v>
      </c>
      <c r="IF126" s="387" t="n">
        <v>0.0126583967357874</v>
      </c>
      <c r="IG126" s="387" t="n">
        <v>0.0125001631677151</v>
      </c>
      <c r="IH126" s="387" t="n">
        <v>0.0123458355665207</v>
      </c>
      <c r="II126" s="387" t="n">
        <v>0.0121952733024955</v>
      </c>
      <c r="IJ126" s="387" t="n">
        <v>0.0120483385398984</v>
      </c>
      <c r="IK126" s="387" t="n">
        <v>0.0119049027562141</v>
      </c>
      <c r="IL126" s="387" t="n">
        <v>0.0117648411542177</v>
      </c>
      <c r="IM126" s="387" t="n">
        <v>0.0116280382499099</v>
      </c>
      <c r="IN126" s="387" t="n">
        <v>0.0114943794906139</v>
      </c>
      <c r="IO126" s="387" t="n">
        <v>0.0113637587055564</v>
      </c>
      <c r="IP126" s="0" t="s">
        <v>889</v>
      </c>
      <c r="IU126" s="0" t="s">
        <v>889</v>
      </c>
      <c r="IV126" s="387" t="n">
        <v>0.491232973036321</v>
      </c>
      <c r="IW126" s="387" t="n">
        <v>0.491233370953265</v>
      </c>
      <c r="IX126" s="387" t="n">
        <v>0.491331809063275</v>
      </c>
      <c r="IY126" s="387" t="n">
        <v>0.491514303965746</v>
      </c>
      <c r="IZ126" s="387" t="n">
        <v>0.491650227875655</v>
      </c>
      <c r="JA126" s="387" t="n">
        <v>0.491803827671081</v>
      </c>
      <c r="JB126" s="387" t="n">
        <v>0.491885524104524</v>
      </c>
      <c r="JC126" s="387" t="n">
        <v>0.491978349646723</v>
      </c>
      <c r="JD126" s="387" t="n">
        <v>0.492012015840511</v>
      </c>
      <c r="JE126" s="387" t="n">
        <v>0.492083398651826</v>
      </c>
      <c r="JF126" s="387" t="n">
        <v>0.492134640754828</v>
      </c>
      <c r="JG126" s="387" t="n">
        <v>0.492192664523923</v>
      </c>
      <c r="JH126" s="387" t="n">
        <v>0.492238222541729</v>
      </c>
      <c r="JI126" s="387" t="n">
        <v>0.492266233526524</v>
      </c>
      <c r="JJ126" s="387" t="n">
        <v>0.492288310856078</v>
      </c>
      <c r="JK126" s="387" t="n">
        <v>0.492347928551926</v>
      </c>
      <c r="JL126" s="387" t="n">
        <v>0.492366276884675</v>
      </c>
      <c r="JM126" s="387" t="n">
        <v>0.492383299263532</v>
      </c>
      <c r="JN126" s="387" t="n">
        <v>0.492399471868714</v>
      </c>
      <c r="JO126" s="387" t="n">
        <v>0.492421759790267</v>
      </c>
      <c r="JP126" s="387" t="n">
        <v>0.492463429931817</v>
      </c>
      <c r="JQ126" s="387" t="n">
        <v>0.492504896800757</v>
      </c>
      <c r="JR126" s="387" t="n">
        <v>0.492526015783896</v>
      </c>
      <c r="JS126" s="387" t="n">
        <v>0.492563036960438</v>
      </c>
      <c r="JT126" s="387" t="n">
        <v>0.492607418925779</v>
      </c>
      <c r="JU126" s="387" t="n">
        <v>0.492675864959078</v>
      </c>
      <c r="JV126" s="387" t="n">
        <v>0.492712796993519</v>
      </c>
      <c r="JW126" s="387" t="n">
        <v>0.492798908831644</v>
      </c>
      <c r="JX126" s="387" t="n">
        <v>0.492865763629792</v>
      </c>
      <c r="JY126" s="387" t="n">
        <v>0.49294035019738</v>
      </c>
      <c r="JZ126" s="387" t="n">
        <v>0.492992387973956</v>
      </c>
      <c r="KA126" s="387" t="n">
        <v>0.493090229300267</v>
      </c>
      <c r="KB126" s="387" t="n">
        <v>0.493206291272585</v>
      </c>
      <c r="KC126" s="387" t="n">
        <v>0.49329369509014</v>
      </c>
      <c r="KD126" s="387" t="n">
        <v>0.493432869973114</v>
      </c>
      <c r="KE126" s="387" t="n">
        <v>0.493486798175624</v>
      </c>
      <c r="KH126" s="0" t="s">
        <v>889</v>
      </c>
      <c r="KI126" s="387" t="n">
        <v>0.614432513713837</v>
      </c>
      <c r="KJ126" s="387" t="n">
        <v>0.613940119743347</v>
      </c>
      <c r="KK126" s="387" t="n">
        <v>0.61029452085495</v>
      </c>
      <c r="KL126" s="387" t="n">
        <v>0.605073928833008</v>
      </c>
      <c r="KM126" s="387" t="n">
        <v>0.600794196128845</v>
      </c>
      <c r="KN126" s="387" t="n">
        <v>0.605042040348053</v>
      </c>
      <c r="KO126" s="387" t="n">
        <v>0.603305757045746</v>
      </c>
      <c r="KP126" s="387" t="n">
        <v>0.601626038551331</v>
      </c>
      <c r="KQ126" s="387" t="n">
        <v>0.60317462682724</v>
      </c>
      <c r="KR126" s="387" t="n">
        <v>0.6015625</v>
      </c>
      <c r="KS126" s="387" t="n">
        <v>0.607692301273346</v>
      </c>
      <c r="KT126" s="387" t="n">
        <v>0.60606062412262</v>
      </c>
      <c r="KU126" s="387" t="n">
        <v>0.60447758436203</v>
      </c>
      <c r="KV126" s="387" t="n">
        <v>0.614814817905426</v>
      </c>
      <c r="KW126" s="387" t="n">
        <v>0.613138675689697</v>
      </c>
      <c r="KX126" s="387" t="n">
        <v>0.611510813236237</v>
      </c>
      <c r="KY126" s="387" t="n">
        <v>0.617021262645721</v>
      </c>
      <c r="KZ126" s="387" t="n">
        <v>0.615384638309479</v>
      </c>
      <c r="LA126" s="387" t="n">
        <v>0.613793075084686</v>
      </c>
      <c r="LB126" s="387" t="n">
        <v>0.623287677764893</v>
      </c>
      <c r="LC126" s="387" t="n">
        <v>0.621621608734131</v>
      </c>
      <c r="LD126" s="387" t="n">
        <v>0.62666666507721</v>
      </c>
      <c r="LE126" s="387" t="n">
        <v>0.625</v>
      </c>
      <c r="LF126" s="387" t="n">
        <v>0.629870116710663</v>
      </c>
      <c r="LG126" s="387" t="n">
        <v>0.628205120563507</v>
      </c>
      <c r="LH126" s="387" t="n">
        <v>0.636942684650421</v>
      </c>
      <c r="LI126" s="387" t="n">
        <v>0.635220110416412</v>
      </c>
      <c r="LJ126" s="387" t="n">
        <v>0.639751553535461</v>
      </c>
      <c r="LK126" s="387" t="n">
        <v>0.638036787509918</v>
      </c>
      <c r="LL126" s="387" t="n">
        <v>0.636363625526428</v>
      </c>
      <c r="LM126" s="387" t="n">
        <v>0.634730517864227</v>
      </c>
      <c r="LN126" s="387" t="n">
        <v>0.633136093616486</v>
      </c>
      <c r="LO126" s="387" t="n">
        <v>0.637426912784576</v>
      </c>
      <c r="LP126" s="387" t="n">
        <v>0.635838150978088</v>
      </c>
      <c r="LQ126" s="387" t="n">
        <v>0.634285688400269</v>
      </c>
      <c r="LR126" s="387" t="n">
        <v>0.632768332958221</v>
      </c>
      <c r="LT126" s="0" t="s">
        <v>889</v>
      </c>
      <c r="LU126" s="387" t="n">
        <v>0.592761218547821</v>
      </c>
      <c r="LV126" s="387" t="n">
        <v>0.591695964336395</v>
      </c>
      <c r="LW126" s="387" t="n">
        <v>0.587527811527252</v>
      </c>
      <c r="LX126" s="387" t="n">
        <v>0.581698298454285</v>
      </c>
      <c r="LY126" s="387" t="n">
        <v>0.57660323381424</v>
      </c>
      <c r="LZ126" s="387" t="n">
        <v>0.578991591930389</v>
      </c>
      <c r="MA126" s="387" t="n">
        <v>0.576033055782318</v>
      </c>
      <c r="MB126" s="387" t="n">
        <v>0.573170721530914</v>
      </c>
      <c r="MC126" s="387" t="n">
        <v>0.573809504508972</v>
      </c>
      <c r="MD126" s="387" t="n">
        <v>0.571093738079071</v>
      </c>
      <c r="ME126" s="387" t="n">
        <v>0.575384616851807</v>
      </c>
      <c r="MF126" s="387" t="n">
        <v>0.572727262973785</v>
      </c>
      <c r="MG126" s="387" t="n">
        <v>0.57014924287796</v>
      </c>
      <c r="MH126" s="387" t="n">
        <v>0.5799999833107</v>
      </c>
      <c r="MI126" s="387" t="n">
        <v>0.578832089900971</v>
      </c>
      <c r="MJ126" s="387" t="n">
        <v>0.577697813510895</v>
      </c>
      <c r="MK126" s="387" t="n">
        <v>0.583687961101532</v>
      </c>
      <c r="ML126" s="387" t="n">
        <v>0.583916068077087</v>
      </c>
      <c r="MM126" s="387" t="n">
        <v>0.584137916564941</v>
      </c>
      <c r="MN126" s="387" t="n">
        <v>0.59520548582077</v>
      </c>
      <c r="MO126" s="387" t="n">
        <v>0.593918919563294</v>
      </c>
      <c r="MP126" s="387" t="n">
        <v>0.598666667938232</v>
      </c>
      <c r="MQ126" s="387" t="n">
        <v>0.596052646636963</v>
      </c>
      <c r="MR126" s="387" t="n">
        <v>0.600000023841858</v>
      </c>
      <c r="MS126" s="387" t="n">
        <v>0.596794843673706</v>
      </c>
      <c r="MT126" s="387" t="n">
        <v>0.604458570480347</v>
      </c>
      <c r="MU126" s="387" t="n">
        <v>0.601886808872223</v>
      </c>
      <c r="MV126" s="387" t="n">
        <v>0.606211185455322</v>
      </c>
      <c r="MW126" s="387" t="n">
        <v>0.603680968284607</v>
      </c>
      <c r="MX126" s="387" t="n">
        <v>0.60121214389801</v>
      </c>
      <c r="MY126" s="387" t="n">
        <v>0.598802387714386</v>
      </c>
      <c r="MZ126" s="387" t="n">
        <v>0.596449732780457</v>
      </c>
      <c r="NA126" s="387" t="n">
        <v>0.599415183067322</v>
      </c>
      <c r="NB126" s="387" t="n">
        <v>0.597109854221344</v>
      </c>
      <c r="NC126" s="387" t="n">
        <v>0.594857156276703</v>
      </c>
      <c r="ND126" s="387" t="n">
        <v>0.5926553606987</v>
      </c>
      <c r="NG126" s="0" t="s">
        <v>889</v>
      </c>
      <c r="NH126" s="387" t="n">
        <v>0.508302509784699</v>
      </c>
      <c r="NI126" s="387" t="n">
        <v>0.511730849742889</v>
      </c>
      <c r="NJ126" s="387" t="n">
        <v>0.51375287771225</v>
      </c>
      <c r="NK126" s="387" t="n">
        <v>0.514506220817566</v>
      </c>
      <c r="NL126" s="387" t="n">
        <v>0.51428496837616</v>
      </c>
      <c r="NM126" s="387" t="n">
        <v>0.519327759742737</v>
      </c>
      <c r="NN126" s="387" t="n">
        <v>0.517355382442474</v>
      </c>
      <c r="NO126" s="387" t="n">
        <v>0.512195110321045</v>
      </c>
      <c r="NP126" s="387" t="n">
        <v>0.509523808956146</v>
      </c>
      <c r="NQ126" s="387" t="n">
        <v>0.503125011920929</v>
      </c>
      <c r="NR126" s="387" t="n">
        <v>0.50615382194519</v>
      </c>
      <c r="NS126" s="387" t="n">
        <v>0.503787875175476</v>
      </c>
      <c r="NT126" s="387" t="n">
        <v>0.502238810062408</v>
      </c>
      <c r="NU126" s="387" t="n">
        <v>0.513333320617676</v>
      </c>
      <c r="NV126" s="387" t="n">
        <v>0.51240873336792</v>
      </c>
      <c r="NW126" s="387" t="n">
        <v>0.511510789394379</v>
      </c>
      <c r="NX126" s="387" t="n">
        <v>0.517730474472046</v>
      </c>
      <c r="NY126" s="387" t="n">
        <v>0.516083896160126</v>
      </c>
      <c r="NZ126" s="387" t="n">
        <v>0.515172421932221</v>
      </c>
      <c r="OA126" s="387" t="n">
        <v>0.524657547473908</v>
      </c>
      <c r="OB126" s="387" t="n">
        <v>0.522973001003265</v>
      </c>
      <c r="OC126" s="387" t="n">
        <v>0.52866667509079</v>
      </c>
      <c r="OD126" s="387" t="n">
        <v>0.528289496898651</v>
      </c>
      <c r="OE126" s="387" t="n">
        <v>0.534415602684021</v>
      </c>
      <c r="OF126" s="387" t="n">
        <v>0.533974349498749</v>
      </c>
      <c r="OG126" s="387" t="n">
        <v>0.543312072753906</v>
      </c>
      <c r="OH126" s="387" t="n">
        <v>0.542767286300659</v>
      </c>
      <c r="OI126" s="387" t="n">
        <v>0.548447191715241</v>
      </c>
      <c r="OJ126" s="387" t="n">
        <v>0.547852754592896</v>
      </c>
      <c r="OK126" s="387" t="n">
        <v>0.547272741794586</v>
      </c>
      <c r="OL126" s="387" t="n">
        <v>0.546706557273865</v>
      </c>
      <c r="OM126" s="387" t="n">
        <v>0.546745538711548</v>
      </c>
      <c r="ON126" s="387" t="n">
        <v>0.552046775817871</v>
      </c>
      <c r="OO126" s="387" t="n">
        <v>0.551445066928864</v>
      </c>
      <c r="OP126" s="387" t="n">
        <v>0.550285696983337</v>
      </c>
      <c r="OQ126" s="387" t="n">
        <v>0.549717485904694</v>
      </c>
      <c r="OT126" s="387"/>
      <c r="OU126" s="387"/>
      <c r="OV126" s="387"/>
      <c r="OW126" s="387"/>
      <c r="OX126" s="387"/>
      <c r="OY126" s="387"/>
      <c r="OZ126" s="387"/>
      <c r="PA126" s="387"/>
      <c r="PB126" s="387"/>
      <c r="PC126" s="387"/>
      <c r="PD126" s="387"/>
      <c r="PE126" s="387"/>
      <c r="PF126" s="387"/>
      <c r="PG126" s="387"/>
      <c r="PH126" s="387"/>
      <c r="PI126" s="387"/>
      <c r="PJ126" s="387"/>
      <c r="PK126" s="387"/>
      <c r="PL126" s="387"/>
      <c r="PQ126" s="387"/>
      <c r="PZ126" s="387" t="n">
        <v>0.37</v>
      </c>
      <c r="QA126" s="387" t="n">
        <v>2006</v>
      </c>
      <c r="QB126" s="0" t="s">
        <v>248</v>
      </c>
      <c r="QD126" s="387" t="n">
        <v>0.129</v>
      </c>
      <c r="QE126" s="387" t="n">
        <v>2006</v>
      </c>
      <c r="QF126" s="0" t="s">
        <v>248</v>
      </c>
      <c r="QH126" s="387" t="n">
        <v>0.346</v>
      </c>
      <c r="QI126" s="387" t="n">
        <v>2006</v>
      </c>
      <c r="QJ126" s="0" t="s">
        <v>248</v>
      </c>
      <c r="QL126" s="387" t="n">
        <v>0.694</v>
      </c>
      <c r="QM126" s="387" t="n">
        <v>2006</v>
      </c>
      <c r="QN126" s="0" t="s">
        <v>248</v>
      </c>
      <c r="QP126" s="387" t="n">
        <v>0.218</v>
      </c>
      <c r="QQ126" s="387" t="n">
        <v>2006</v>
      </c>
      <c r="QR126" s="0" t="s">
        <v>248</v>
      </c>
      <c r="QT126" s="0" t="s">
        <v>884</v>
      </c>
      <c r="QU126" s="387" t="n">
        <v>0.237388014793396</v>
      </c>
      <c r="QV126" s="387" t="n">
        <v>0.248550072312355</v>
      </c>
      <c r="QW126" s="387" t="n">
        <v>0.252436727285385</v>
      </c>
      <c r="QX126" s="387" t="n">
        <v>0.262762874364853</v>
      </c>
      <c r="QY126" s="387" t="n">
        <v>0.266446501016617</v>
      </c>
      <c r="RB126" s="387" t="n">
        <v>0.257469803094864</v>
      </c>
      <c r="RC126" s="387" t="n">
        <v>0.257469803094864</v>
      </c>
      <c r="RD126" s="387" t="n">
        <v>0.283183872699738</v>
      </c>
      <c r="RE126" s="387" t="n">
        <v>0.345762550830841</v>
      </c>
      <c r="RF126" s="387" t="n">
        <v>0.254715204238892</v>
      </c>
      <c r="RG126" s="0" t="s">
        <v>884</v>
      </c>
      <c r="RJ126" s="387"/>
      <c r="RK126" s="387"/>
      <c r="RL126" s="387"/>
      <c r="RM126" s="387"/>
      <c r="RN126" s="387"/>
      <c r="RO126" s="0" t="s">
        <v>886</v>
      </c>
      <c r="RR126" s="387" t="n">
        <v>0.0215586721897125</v>
      </c>
      <c r="RS126" s="387" t="n">
        <v>0.0229834727942944</v>
      </c>
      <c r="RT126" s="387" t="n">
        <v>0.0289911292493343</v>
      </c>
      <c r="RU126" s="387" t="n">
        <v>0.0406072288751602</v>
      </c>
      <c r="RV126" s="387" t="n">
        <v>0.022224847227335</v>
      </c>
      <c r="RW126" s="0" t="s">
        <v>248</v>
      </c>
      <c r="SA126" s="387"/>
      <c r="SB126" s="387"/>
      <c r="SC126" s="387"/>
      <c r="SD126" s="387"/>
      <c r="SE126" s="387"/>
      <c r="SF126" s="0" t="s">
        <v>886</v>
      </c>
      <c r="SJ126" s="387" t="n">
        <v>0.00411683088168502</v>
      </c>
      <c r="SK126" s="387" t="n">
        <v>0.00551672372967005</v>
      </c>
      <c r="SL126" s="387" t="n">
        <v>0.0136998444795609</v>
      </c>
      <c r="SM126" s="387" t="n">
        <v>0.0261249430477619</v>
      </c>
      <c r="SN126" s="387" t="n">
        <v>0.00715514831244946</v>
      </c>
      <c r="SO126" s="0" t="s">
        <v>248</v>
      </c>
      <c r="SQ126" s="387" t="n">
        <v>3350</v>
      </c>
      <c r="SR126" s="0" t="s">
        <v>248</v>
      </c>
      <c r="ST126" s="387"/>
      <c r="SU126" s="0" t="s">
        <v>886</v>
      </c>
      <c r="SW126" s="387" t="n">
        <v>1790.47992986302</v>
      </c>
      <c r="SX126" s="0" t="s">
        <v>248</v>
      </c>
      <c r="TA126" s="387"/>
      <c r="TB126" s="387"/>
      <c r="TC126" s="387"/>
      <c r="TD126" s="387"/>
      <c r="TE126" s="387"/>
      <c r="TF126" s="0" t="s">
        <v>886</v>
      </c>
      <c r="TJ126" s="387" t="n">
        <v>0.368733674287796</v>
      </c>
      <c r="TK126" s="387" t="n">
        <v>0.368733674287796</v>
      </c>
      <c r="TL126" s="387" t="n">
        <v>0.437206268310547</v>
      </c>
      <c r="TM126" s="387" t="n">
        <v>0.646761417388916</v>
      </c>
      <c r="TN126" s="387" t="n">
        <v>0.213597610592842</v>
      </c>
      <c r="TO126" s="0" t="s">
        <v>248</v>
      </c>
      <c r="TP126" s="386"/>
      <c r="TQ126" s="386"/>
    </row>
    <row r="127" customFormat="false" ht="15.75" hidden="false" customHeight="false" outlineLevel="0" collapsed="false">
      <c r="A127" s="0" t="s">
        <v>881</v>
      </c>
      <c r="B127" s="18" t="s">
        <v>1099</v>
      </c>
      <c r="C127" s="0" t="s">
        <v>1100</v>
      </c>
      <c r="D127" s="387" t="n">
        <v>0.0377892777323723</v>
      </c>
      <c r="E127" s="0" t="s">
        <v>884</v>
      </c>
      <c r="F127" s="387" t="n">
        <v>0.0529027171432972</v>
      </c>
      <c r="G127" s="0" t="s">
        <v>884</v>
      </c>
      <c r="H127" s="387" t="n">
        <v>0.0503207966685295</v>
      </c>
      <c r="I127" s="0" t="s">
        <v>884</v>
      </c>
      <c r="J127" s="0" t="s">
        <v>884</v>
      </c>
      <c r="K127" s="387" t="n">
        <v>0.585879147052765</v>
      </c>
      <c r="L127" s="387"/>
      <c r="M127" s="0" t="s">
        <v>885</v>
      </c>
      <c r="N127" s="387"/>
      <c r="O127" s="0" t="s">
        <v>885</v>
      </c>
      <c r="P127" s="387"/>
      <c r="Q127" s="0" t="s">
        <v>885</v>
      </c>
      <c r="R127" s="387"/>
      <c r="S127" s="0" t="s">
        <v>885</v>
      </c>
      <c r="U127" s="0" t="s">
        <v>884</v>
      </c>
      <c r="V127" s="387" t="n">
        <v>0.531377196311951</v>
      </c>
      <c r="W127" s="387"/>
      <c r="X127" s="0" t="s">
        <v>885</v>
      </c>
      <c r="Y127" s="387"/>
      <c r="Z127" s="0" t="s">
        <v>885</v>
      </c>
      <c r="AA127" s="387"/>
      <c r="AB127" s="0" t="s">
        <v>885</v>
      </c>
      <c r="AC127" s="387"/>
      <c r="AD127" s="0" t="s">
        <v>885</v>
      </c>
      <c r="AF127" s="0" t="s">
        <v>884</v>
      </c>
      <c r="AG127" s="387" t="n">
        <v>0.513873279094696</v>
      </c>
      <c r="AH127" s="387"/>
      <c r="AI127" s="0" t="s">
        <v>885</v>
      </c>
      <c r="AJ127" s="387"/>
      <c r="AK127" s="0" t="s">
        <v>885</v>
      </c>
      <c r="AL127" s="387"/>
      <c r="AM127" s="0" t="s">
        <v>885</v>
      </c>
      <c r="AN127" s="387"/>
      <c r="AO127" s="0" t="s">
        <v>885</v>
      </c>
      <c r="AP127" s="0"/>
      <c r="AQ127" s="0" t="s">
        <v>884</v>
      </c>
      <c r="AR127" s="387" t="n">
        <v>1.92802536487579</v>
      </c>
      <c r="AS127" s="0" t="s">
        <v>884</v>
      </c>
      <c r="AT127" s="387" t="n">
        <v>2.41311168670654</v>
      </c>
      <c r="AU127" s="0" t="s">
        <v>884</v>
      </c>
      <c r="AV127" s="387" t="n">
        <v>3.01450729370117</v>
      </c>
      <c r="AW127" s="0"/>
      <c r="AX127" s="387" t="n">
        <v>2.23782300949097</v>
      </c>
      <c r="AY127" s="0" t="s">
        <v>884</v>
      </c>
      <c r="AZ127" s="0"/>
      <c r="BA127" s="0" t="s">
        <v>884</v>
      </c>
      <c r="BB127" s="387" t="n">
        <v>0.00917862355709076</v>
      </c>
      <c r="BC127" s="387" t="n">
        <v>0.00944861955940723</v>
      </c>
      <c r="BD127" s="387" t="n">
        <v>0.0103291738778353</v>
      </c>
      <c r="BE127" s="387" t="n">
        <v>0.00943403411656618</v>
      </c>
      <c r="BF127" s="387" t="n">
        <v>0.00943401455879211</v>
      </c>
      <c r="BH127" s="0" t="s">
        <v>884</v>
      </c>
      <c r="BI127" s="387" t="n">
        <v>0.00825859047472477</v>
      </c>
      <c r="BJ127" s="387" t="n">
        <v>0.00822791643440723</v>
      </c>
      <c r="BK127" s="387" t="n">
        <v>0.0082744974642992</v>
      </c>
      <c r="BL127" s="387" t="n">
        <v>0.009233676828444</v>
      </c>
      <c r="BM127" s="387" t="n">
        <v>0.00971328001469374</v>
      </c>
      <c r="BO127" s="0" t="s">
        <v>884</v>
      </c>
      <c r="BP127" s="387" t="n">
        <v>0.00853976514190435</v>
      </c>
      <c r="BQ127" s="387" t="n">
        <v>0.0084343608468771</v>
      </c>
      <c r="BR127" s="387" t="n">
        <v>0.00899387896060944</v>
      </c>
      <c r="BS127" s="387" t="n">
        <v>0.00971324648708105</v>
      </c>
      <c r="BT127" s="387" t="n">
        <v>0.00905040465295315</v>
      </c>
      <c r="BV127" s="387"/>
      <c r="BW127" s="387"/>
      <c r="BX127" s="387"/>
      <c r="BY127" s="387"/>
      <c r="BZ127" s="387"/>
      <c r="CA127" s="0" t="s">
        <v>886</v>
      </c>
      <c r="CC127" s="387"/>
      <c r="CD127" s="387"/>
      <c r="CE127" s="387"/>
      <c r="CF127" s="387"/>
      <c r="CG127" s="387"/>
      <c r="CH127" s="0" t="s">
        <v>886</v>
      </c>
      <c r="CK127" s="387"/>
      <c r="CL127" s="0" t="s">
        <v>886</v>
      </c>
      <c r="CO127" s="0" t="s">
        <v>884</v>
      </c>
      <c r="CP127" s="387" t="n">
        <v>0.0017731204861775</v>
      </c>
      <c r="CQ127" s="387" t="n">
        <v>0.00780738005414605</v>
      </c>
      <c r="CR127" s="387" t="n">
        <v>0.0104996981099248</v>
      </c>
      <c r="CS127" s="387" t="n">
        <v>0.0167827811092138</v>
      </c>
      <c r="CT127" s="387" t="n">
        <v>0.0106161758303642</v>
      </c>
      <c r="CV127" s="0" t="s">
        <v>884</v>
      </c>
      <c r="CW127" s="387" t="n">
        <v>0.00796249974519014</v>
      </c>
      <c r="CX127" s="387" t="n">
        <v>0.00966666638851166</v>
      </c>
      <c r="CY127" s="387" t="n">
        <v>0.0108950007706881</v>
      </c>
      <c r="CZ127" s="387" t="n">
        <v>0.00325000029988587</v>
      </c>
      <c r="DA127" s="387" t="n">
        <v>0.00249999994412065</v>
      </c>
      <c r="DC127" s="0" t="s">
        <v>884</v>
      </c>
      <c r="DD127" s="387" t="n">
        <v>0.000965044135227799</v>
      </c>
      <c r="DE127" s="387" t="n">
        <v>-0.00331708649173379</v>
      </c>
      <c r="DF127" s="387" t="n">
        <v>0.000983164529316127</v>
      </c>
      <c r="DG127" s="387" t="n">
        <v>-0.00744846416637301</v>
      </c>
      <c r="DH127" s="387" t="n">
        <v>-0.00521686719730496</v>
      </c>
      <c r="DL127" s="387" t="n">
        <v>0.858209991455078</v>
      </c>
      <c r="DM127" s="0" t="s">
        <v>888</v>
      </c>
      <c r="DP127" s="387" t="n">
        <v>0.908649978637695</v>
      </c>
      <c r="DQ127" s="0" t="s">
        <v>888</v>
      </c>
      <c r="DT127" s="387" t="n">
        <v>0.807509994506836</v>
      </c>
      <c r="DU127" s="0" t="s">
        <v>888</v>
      </c>
      <c r="DW127" s="387"/>
      <c r="DX127" s="387"/>
      <c r="DY127" s="387"/>
      <c r="DZ127" s="387"/>
      <c r="EA127" s="387"/>
      <c r="EB127" s="0" t="s">
        <v>886</v>
      </c>
      <c r="ED127" s="387"/>
      <c r="EE127" s="387"/>
      <c r="EF127" s="387"/>
      <c r="EG127" s="387"/>
      <c r="EH127" s="387"/>
      <c r="EI127" s="0" t="s">
        <v>886</v>
      </c>
      <c r="EK127" s="387"/>
      <c r="EL127" s="0" t="s">
        <v>886</v>
      </c>
      <c r="EO127" s="387"/>
      <c r="EP127" s="387"/>
      <c r="EQ127" s="387"/>
      <c r="ER127" s="387"/>
      <c r="ES127" s="387"/>
      <c r="ET127" s="0" t="s">
        <v>886</v>
      </c>
      <c r="FE127" s="387" t="n">
        <v>22929075</v>
      </c>
      <c r="FF127" s="387" t="n">
        <v>23132980</v>
      </c>
      <c r="FG127" s="387" t="n">
        <v>23339453</v>
      </c>
      <c r="FH127" s="387" t="n">
        <v>23542426</v>
      </c>
      <c r="FI127" s="387" t="n">
        <v>23732731</v>
      </c>
      <c r="FJ127" s="387" t="n">
        <v>23904167</v>
      </c>
      <c r="FK127" s="387" t="n">
        <v>24054864</v>
      </c>
      <c r="FL127" s="387" t="n">
        <v>24188331</v>
      </c>
      <c r="FM127" s="387" t="n">
        <v>24310142</v>
      </c>
      <c r="FN127" s="387" t="n">
        <v>24428341</v>
      </c>
      <c r="FO127" s="387" t="n">
        <v>24548836</v>
      </c>
      <c r="FP127" s="387" t="n">
        <v>24673385</v>
      </c>
      <c r="FQ127" s="387" t="n">
        <v>24800612</v>
      </c>
      <c r="FR127" s="387" t="n">
        <v>24929452</v>
      </c>
      <c r="FS127" s="387" t="n">
        <v>25057752</v>
      </c>
      <c r="FT127" s="387" t="n">
        <v>25183833</v>
      </c>
      <c r="FU127" s="387" t="n">
        <v>25307744</v>
      </c>
      <c r="FV127" s="387" t="n">
        <v>25429985</v>
      </c>
      <c r="FW127" s="387" t="n">
        <v>25549819</v>
      </c>
      <c r="FX127" s="387" t="n">
        <v>25666161</v>
      </c>
      <c r="FY127" s="387" t="n">
        <v>25779000</v>
      </c>
      <c r="FZ127" s="387" t="n">
        <v>25887000</v>
      </c>
      <c r="GA127" s="387" t="n">
        <v>25991000</v>
      </c>
      <c r="GB127" s="387" t="n">
        <v>26090000</v>
      </c>
      <c r="GC127" s="387" t="n">
        <v>26185000</v>
      </c>
      <c r="GD127" s="387" t="n">
        <v>26275000</v>
      </c>
      <c r="GE127" s="387" t="n">
        <v>26362000</v>
      </c>
      <c r="GF127" s="387" t="n">
        <v>26444000</v>
      </c>
      <c r="GG127" s="387" t="n">
        <v>26520000</v>
      </c>
      <c r="GH127" s="387" t="n">
        <v>26590000</v>
      </c>
      <c r="GI127" s="387" t="n">
        <v>26651000</v>
      </c>
      <c r="GJ127" s="387" t="n">
        <v>26705000</v>
      </c>
      <c r="GK127" s="387" t="n">
        <v>26751000</v>
      </c>
      <c r="GL127" s="387" t="n">
        <v>26789000</v>
      </c>
      <c r="GM127" s="387" t="n">
        <v>26820000</v>
      </c>
      <c r="GN127" s="387" t="n">
        <v>26843000</v>
      </c>
      <c r="GO127" s="387" t="n">
        <v>26859000</v>
      </c>
      <c r="GP127" s="387" t="n">
        <v>26868000</v>
      </c>
      <c r="GQ127" s="387" t="n">
        <v>26871000</v>
      </c>
      <c r="GR127" s="387" t="n">
        <v>26867000</v>
      </c>
      <c r="GS127" s="387" t="n">
        <v>26858000</v>
      </c>
      <c r="GT127" s="387" t="n">
        <v>26844000</v>
      </c>
      <c r="GU127" s="387" t="n">
        <v>26825000</v>
      </c>
      <c r="GV127" s="387" t="n">
        <v>26803000</v>
      </c>
      <c r="GW127" s="387" t="n">
        <v>26776000</v>
      </c>
      <c r="GX127" s="387" t="n">
        <v>26747000</v>
      </c>
      <c r="GY127" s="387" t="n">
        <v>26715000</v>
      </c>
      <c r="GZ127" s="387" t="n">
        <v>26680000</v>
      </c>
      <c r="HA127" s="387" t="n">
        <v>26644000</v>
      </c>
      <c r="HB127" s="387" t="n">
        <v>26604000</v>
      </c>
      <c r="HC127" s="387" t="n">
        <v>26562000</v>
      </c>
      <c r="HG127" s="387" t="n">
        <v>0.00490819476544857</v>
      </c>
      <c r="HH127" s="387" t="n">
        <v>0.00481855357065797</v>
      </c>
      <c r="HI127" s="387" t="n">
        <v>0.00470124278217554</v>
      </c>
      <c r="HJ127" s="387" t="n">
        <v>0.00454319920390844</v>
      </c>
      <c r="HK127" s="387" t="n">
        <v>0.0043867751955986</v>
      </c>
      <c r="HL127" s="387" t="n">
        <v>0.00418070517480373</v>
      </c>
      <c r="HM127" s="387" t="n">
        <v>0.00400941213592887</v>
      </c>
      <c r="HN127" s="387" t="n">
        <v>0.00380177493207157</v>
      </c>
      <c r="HO127" s="387" t="n">
        <v>0.00363462860696018</v>
      </c>
      <c r="HP127" s="387" t="n">
        <v>0.00343118910677731</v>
      </c>
      <c r="HQ127" s="387" t="n">
        <v>0.00330566242337227</v>
      </c>
      <c r="HR127" s="387" t="n">
        <v>0.00310571026057005</v>
      </c>
      <c r="HS127" s="387" t="n">
        <v>0.0028698758687824</v>
      </c>
      <c r="HT127" s="387" t="n">
        <v>0.00263603986240923</v>
      </c>
      <c r="HU127" s="387" t="n">
        <v>0.00229146820493042</v>
      </c>
      <c r="HV127" s="387" t="n">
        <v>0.00202414044179022</v>
      </c>
      <c r="HW127" s="387" t="n">
        <v>0.0017210419755429</v>
      </c>
      <c r="HX127" s="387" t="n">
        <v>0.00141949963290244</v>
      </c>
      <c r="HY127" s="387" t="n">
        <v>0.00115652231033891</v>
      </c>
      <c r="HZ127" s="387" t="n">
        <v>0.000857201463077217</v>
      </c>
      <c r="IA127" s="387" t="n">
        <v>0.000595880963373929</v>
      </c>
      <c r="IB127" s="387" t="n">
        <v>0.000335027085384354</v>
      </c>
      <c r="IC127" s="387" t="n">
        <v>0.000111650755570736</v>
      </c>
      <c r="ID127" s="387" t="n">
        <v>-0.000148870443808846</v>
      </c>
      <c r="IE127" s="387" t="n">
        <v>-0.00033503957092762</v>
      </c>
      <c r="IF127" s="387" t="n">
        <v>-0.000521395879331976</v>
      </c>
      <c r="IG127" s="387" t="n">
        <v>-0.000708043808117509</v>
      </c>
      <c r="IH127" s="387" t="n">
        <v>-0.000820466957520694</v>
      </c>
      <c r="II127" s="387" t="n">
        <v>-0.00100785761605948</v>
      </c>
      <c r="IJ127" s="387" t="n">
        <v>-0.00108364643529058</v>
      </c>
      <c r="IK127" s="387" t="n">
        <v>-0.00119711214210838</v>
      </c>
      <c r="IL127" s="387" t="n">
        <v>-0.00131098437123001</v>
      </c>
      <c r="IM127" s="387" t="n">
        <v>-0.00135023647453636</v>
      </c>
      <c r="IN127" s="387" t="n">
        <v>-0.00150240410584956</v>
      </c>
      <c r="IO127" s="387" t="n">
        <v>-0.00157995743211359</v>
      </c>
      <c r="IP127" s="0" t="s">
        <v>889</v>
      </c>
      <c r="IU127" s="0" t="s">
        <v>889</v>
      </c>
      <c r="IV127" s="387" t="n">
        <v>0.488974434073417</v>
      </c>
      <c r="IW127" s="387" t="n">
        <v>0.48901567963698</v>
      </c>
      <c r="IX127" s="387" t="n">
        <v>0.489042783479047</v>
      </c>
      <c r="IY127" s="387" t="n">
        <v>0.489061475155429</v>
      </c>
      <c r="IZ127" s="387" t="n">
        <v>0.489078341994154</v>
      </c>
      <c r="JA127" s="387" t="n">
        <v>0.489098470973162</v>
      </c>
      <c r="JB127" s="387" t="n">
        <v>0.489122454880424</v>
      </c>
      <c r="JC127" s="387" t="n">
        <v>0.48914793478815</v>
      </c>
      <c r="JD127" s="387" t="n">
        <v>0.489172172710775</v>
      </c>
      <c r="JE127" s="387" t="n">
        <v>0.489190869146022</v>
      </c>
      <c r="JF127" s="387" t="n">
        <v>0.489200656459789</v>
      </c>
      <c r="JG127" s="387" t="n">
        <v>0.489201484710028</v>
      </c>
      <c r="JH127" s="387" t="n">
        <v>0.489192553169926</v>
      </c>
      <c r="JI127" s="387" t="n">
        <v>0.48916972899662</v>
      </c>
      <c r="JJ127" s="387" t="n">
        <v>0.489127778868641</v>
      </c>
      <c r="JK127" s="387" t="n">
        <v>0.48906307824274</v>
      </c>
      <c r="JL127" s="387" t="n">
        <v>0.488975154296839</v>
      </c>
      <c r="JM127" s="387" t="n">
        <v>0.48886558859464</v>
      </c>
      <c r="JN127" s="387" t="n">
        <v>0.488735329354282</v>
      </c>
      <c r="JO127" s="387" t="n">
        <v>0.488586222363575</v>
      </c>
      <c r="JP127" s="387" t="n">
        <v>0.488420275963999</v>
      </c>
      <c r="JQ127" s="387" t="n">
        <v>0.488239341552497</v>
      </c>
      <c r="JR127" s="387" t="n">
        <v>0.488045872063621</v>
      </c>
      <c r="JS127" s="387" t="n">
        <v>0.48784532397608</v>
      </c>
      <c r="JT127" s="387" t="n">
        <v>0.487645339369797</v>
      </c>
      <c r="JU127" s="387" t="n">
        <v>0.487451891019115</v>
      </c>
      <c r="JV127" s="387" t="n">
        <v>0.487267950466745</v>
      </c>
      <c r="JW127" s="387" t="n">
        <v>0.487096017809959</v>
      </c>
      <c r="JX127" s="387" t="n">
        <v>0.486941623771271</v>
      </c>
      <c r="JY127" s="387" t="n">
        <v>0.486810422144546</v>
      </c>
      <c r="JZ127" s="387" t="n">
        <v>0.48670738288883</v>
      </c>
      <c r="KA127" s="387" t="n">
        <v>0.486634690806962</v>
      </c>
      <c r="KB127" s="387" t="n">
        <v>0.486593927103943</v>
      </c>
      <c r="KC127" s="387" t="n">
        <v>0.486584749815912</v>
      </c>
      <c r="KD127" s="387" t="n">
        <v>0.486606322456157</v>
      </c>
      <c r="KE127" s="387" t="n">
        <v>0.48665777614267</v>
      </c>
      <c r="KH127" s="0" t="s">
        <v>889</v>
      </c>
      <c r="KI127" s="387" t="n">
        <v>0.693611979484558</v>
      </c>
      <c r="KJ127" s="387" t="n">
        <v>0.696298003196716</v>
      </c>
      <c r="KK127" s="387" t="n">
        <v>0.70035445690155</v>
      </c>
      <c r="KL127" s="387" t="n">
        <v>0.70463365316391</v>
      </c>
      <c r="KM127" s="387" t="n">
        <v>0.707486271858215</v>
      </c>
      <c r="KN127" s="387" t="n">
        <v>0.708056926727295</v>
      </c>
      <c r="KO127" s="387" t="n">
        <v>0.706184566020966</v>
      </c>
      <c r="KP127" s="387" t="n">
        <v>0.702473938465118</v>
      </c>
      <c r="KQ127" s="387" t="n">
        <v>0.697853565216065</v>
      </c>
      <c r="KR127" s="387" t="n">
        <v>0.693603217601776</v>
      </c>
      <c r="KS127" s="387" t="n">
        <v>0.690542340278626</v>
      </c>
      <c r="KT127" s="387" t="n">
        <v>0.687770247459412</v>
      </c>
      <c r="KU127" s="387" t="n">
        <v>0.685940086841583</v>
      </c>
      <c r="KV127" s="387" t="n">
        <v>0.684539973735809</v>
      </c>
      <c r="KW127" s="387" t="n">
        <v>0.682662665843964</v>
      </c>
      <c r="KX127" s="387" t="n">
        <v>0.679861903190613</v>
      </c>
      <c r="KY127" s="387" t="n">
        <v>0.675603806972504</v>
      </c>
      <c r="KZ127" s="387" t="n">
        <v>0.670890808105469</v>
      </c>
      <c r="LA127" s="387" t="n">
        <v>0.665982306003571</v>
      </c>
      <c r="LB127" s="387" t="n">
        <v>0.661185681819916</v>
      </c>
      <c r="LC127" s="387" t="n">
        <v>0.656707525253296</v>
      </c>
      <c r="LD127" s="387" t="n">
        <v>0.652071952819824</v>
      </c>
      <c r="LE127" s="387" t="n">
        <v>0.647610545158386</v>
      </c>
      <c r="LF127" s="387" t="n">
        <v>0.643742322921753</v>
      </c>
      <c r="LG127" s="387" t="n">
        <v>0.641046643257141</v>
      </c>
      <c r="LH127" s="387" t="n">
        <v>0.639697670936585</v>
      </c>
      <c r="LI127" s="387" t="n">
        <v>0.639323472976685</v>
      </c>
      <c r="LJ127" s="387" t="n">
        <v>0.640298247337341</v>
      </c>
      <c r="LK127" s="387" t="n">
        <v>0.641980350017548</v>
      </c>
      <c r="LL127" s="387" t="n">
        <v>0.643524050712585</v>
      </c>
      <c r="LM127" s="387" t="n">
        <v>0.644333958625794</v>
      </c>
      <c r="LN127" s="387" t="n">
        <v>0.644169926643372</v>
      </c>
      <c r="LO127" s="387" t="n">
        <v>0.643403291702271</v>
      </c>
      <c r="LP127" s="387" t="n">
        <v>0.64217084646225</v>
      </c>
      <c r="LQ127" s="387" t="n">
        <v>0.640881061553955</v>
      </c>
      <c r="LR127" s="387" t="n">
        <v>0.639635562896729</v>
      </c>
      <c r="LT127" s="0" t="s">
        <v>889</v>
      </c>
      <c r="LU127" s="387" t="n">
        <v>0.663681507110596</v>
      </c>
      <c r="LV127" s="387" t="n">
        <v>0.662767350673676</v>
      </c>
      <c r="LW127" s="387" t="n">
        <v>0.660366475582123</v>
      </c>
      <c r="LX127" s="387" t="n">
        <v>0.657063841819763</v>
      </c>
      <c r="LY127" s="387" t="n">
        <v>0.653750836849213</v>
      </c>
      <c r="LZ127" s="387" t="n">
        <v>0.650917410850525</v>
      </c>
      <c r="MA127" s="387" t="n">
        <v>0.648433566093445</v>
      </c>
      <c r="MB127" s="387" t="n">
        <v>0.646569967269898</v>
      </c>
      <c r="MC127" s="387" t="n">
        <v>0.644653141498566</v>
      </c>
      <c r="MD127" s="387" t="n">
        <v>0.641932427883148</v>
      </c>
      <c r="ME127" s="387" t="n">
        <v>0.63794481754303</v>
      </c>
      <c r="MF127" s="387" t="n">
        <v>0.632653057575226</v>
      </c>
      <c r="MG127" s="387" t="n">
        <v>0.626455903053284</v>
      </c>
      <c r="MH127" s="387" t="n">
        <v>0.619796395301819</v>
      </c>
      <c r="MI127" s="387" t="n">
        <v>0.613200426101685</v>
      </c>
      <c r="MJ127" s="387" t="n">
        <v>0.607069134712219</v>
      </c>
      <c r="MK127" s="387" t="n">
        <v>0.601011037826538</v>
      </c>
      <c r="ML127" s="387" t="n">
        <v>0.595417022705078</v>
      </c>
      <c r="MM127" s="387" t="n">
        <v>0.590540885925293</v>
      </c>
      <c r="MN127" s="387" t="n">
        <v>0.586875438690186</v>
      </c>
      <c r="MO127" s="387" t="n">
        <v>0.584658920764923</v>
      </c>
      <c r="MP127" s="387" t="n">
        <v>0.583826661109924</v>
      </c>
      <c r="MQ127" s="387" t="n">
        <v>0.584449887275696</v>
      </c>
      <c r="MR127" s="387" t="n">
        <v>0.585910439491272</v>
      </c>
      <c r="MS127" s="387" t="n">
        <v>0.587374866008759</v>
      </c>
      <c r="MT127" s="387" t="n">
        <v>0.588092923164368</v>
      </c>
      <c r="MU127" s="387" t="n">
        <v>0.588176131248474</v>
      </c>
      <c r="MV127" s="387" t="n">
        <v>0.587698042392731</v>
      </c>
      <c r="MW127" s="387" t="n">
        <v>0.586837291717529</v>
      </c>
      <c r="MX127" s="387" t="n">
        <v>0.585823118686676</v>
      </c>
      <c r="MY127" s="387" t="n">
        <v>0.584850609302521</v>
      </c>
      <c r="MZ127" s="387" t="n">
        <v>0.583716988563538</v>
      </c>
      <c r="NA127" s="387" t="n">
        <v>0.582608699798584</v>
      </c>
      <c r="NB127" s="387" t="n">
        <v>0.581294119358063</v>
      </c>
      <c r="NC127" s="387" t="n">
        <v>0.579724848270416</v>
      </c>
      <c r="ND127" s="387" t="n">
        <v>0.577742636203766</v>
      </c>
      <c r="NG127" s="0" t="s">
        <v>889</v>
      </c>
      <c r="NH127" s="387" t="n">
        <v>0.61604118347168</v>
      </c>
      <c r="NI127" s="387" t="n">
        <v>0.619682908058167</v>
      </c>
      <c r="NJ127" s="387" t="n">
        <v>0.624493300914764</v>
      </c>
      <c r="NK127" s="387" t="n">
        <v>0.629499971866608</v>
      </c>
      <c r="NL127" s="387" t="n">
        <v>0.633332788944244</v>
      </c>
      <c r="NM127" s="387" t="n">
        <v>0.635284543037415</v>
      </c>
      <c r="NN127" s="387" t="n">
        <v>0.635067820549011</v>
      </c>
      <c r="NO127" s="387" t="n">
        <v>0.633334636688232</v>
      </c>
      <c r="NP127" s="387" t="n">
        <v>0.630778074264526</v>
      </c>
      <c r="NQ127" s="387" t="n">
        <v>0.628375053405762</v>
      </c>
      <c r="NR127" s="387" t="n">
        <v>0.626679360866547</v>
      </c>
      <c r="NS127" s="387" t="n">
        <v>0.624762892723084</v>
      </c>
      <c r="NT127" s="387" t="n">
        <v>0.623355031013489</v>
      </c>
      <c r="NU127" s="387" t="n">
        <v>0.62202113866806</v>
      </c>
      <c r="NV127" s="387" t="n">
        <v>0.620007514953613</v>
      </c>
      <c r="NW127" s="387" t="n">
        <v>0.617049992084503</v>
      </c>
      <c r="NX127" s="387" t="n">
        <v>0.612507045269013</v>
      </c>
      <c r="NY127" s="387" t="n">
        <v>0.607416570186615</v>
      </c>
      <c r="NZ127" s="387" t="n">
        <v>0.602112829685211</v>
      </c>
      <c r="OA127" s="387" t="n">
        <v>0.596979856491089</v>
      </c>
      <c r="OB127" s="387" t="n">
        <v>0.59225869178772</v>
      </c>
      <c r="OC127" s="387" t="n">
        <v>0.58747535943985</v>
      </c>
      <c r="OD127" s="387" t="n">
        <v>0.582998335361481</v>
      </c>
      <c r="OE127" s="387" t="n">
        <v>0.579249024391174</v>
      </c>
      <c r="OF127" s="387" t="n">
        <v>0.576692581176758</v>
      </c>
      <c r="OG127" s="387" t="n">
        <v>0.575545489788055</v>
      </c>
      <c r="OH127" s="387" t="n">
        <v>0.575398623943329</v>
      </c>
      <c r="OI127" s="387" t="n">
        <v>0.576626300811768</v>
      </c>
      <c r="OJ127" s="387" t="n">
        <v>0.5786292552948</v>
      </c>
      <c r="OK127" s="387" t="n">
        <v>0.580557227134705</v>
      </c>
      <c r="OL127" s="387" t="n">
        <v>0.581859648227692</v>
      </c>
      <c r="OM127" s="387" t="n">
        <v>0.582294583320618</v>
      </c>
      <c r="ON127" s="387" t="n">
        <v>0.582233905792236</v>
      </c>
      <c r="OO127" s="387" t="n">
        <v>0.581706941127777</v>
      </c>
      <c r="OP127" s="387" t="n">
        <v>0.581228375434876</v>
      </c>
      <c r="OQ127" s="387" t="n">
        <v>0.580716788768768</v>
      </c>
      <c r="OT127" s="387" t="n">
        <v>0.862480010986328</v>
      </c>
      <c r="OU127" s="387" t="n">
        <v>0.862730026245117</v>
      </c>
      <c r="OV127" s="387" t="n">
        <v>0.862870025634766</v>
      </c>
      <c r="OW127" s="387" t="n">
        <v>0.86306999206543</v>
      </c>
      <c r="OX127" s="387" t="n">
        <v>0.862880020141602</v>
      </c>
      <c r="OY127" s="387" t="n">
        <v>0.86302001953125</v>
      </c>
      <c r="OZ127" s="387" t="n">
        <v>0.862600021362305</v>
      </c>
      <c r="PA127" s="387" t="n">
        <v>0.86254997253418</v>
      </c>
      <c r="PB127" s="387" t="n">
        <v>0.86302001953125</v>
      </c>
      <c r="PC127" s="387" t="n">
        <v>0.863059997558594</v>
      </c>
      <c r="PD127" s="387" t="n">
        <v>0.863000030517578</v>
      </c>
      <c r="PE127" s="387" t="n">
        <v>0.863550033569336</v>
      </c>
      <c r="PF127" s="387" t="n">
        <v>0.864020004272461</v>
      </c>
      <c r="PG127" s="387" t="n">
        <v>0.864179992675781</v>
      </c>
      <c r="PH127" s="387" t="n">
        <v>0.863259963989258</v>
      </c>
      <c r="PI127" s="387" t="n">
        <v>0.862200012207031</v>
      </c>
      <c r="PJ127" s="387" t="n">
        <v>0.861070022583008</v>
      </c>
      <c r="PK127" s="387" t="n">
        <v>0.859489974975586</v>
      </c>
      <c r="PL127" s="387" t="n">
        <v>0.858209991455078</v>
      </c>
      <c r="PQ127" s="387" t="n">
        <v>-0.0014903461560607</v>
      </c>
      <c r="PZ127" s="387"/>
      <c r="QA127" s="387"/>
      <c r="QB127" s="0" t="s">
        <v>886</v>
      </c>
      <c r="QD127" s="387"/>
      <c r="QE127" s="387"/>
      <c r="QF127" s="0" t="s">
        <v>886</v>
      </c>
      <c r="QH127" s="387"/>
      <c r="QI127" s="387"/>
      <c r="QJ127" s="0" t="s">
        <v>886</v>
      </c>
      <c r="QL127" s="387"/>
      <c r="QM127" s="387"/>
      <c r="QN127" s="0" t="s">
        <v>886</v>
      </c>
      <c r="QP127" s="387"/>
      <c r="QQ127" s="387"/>
      <c r="QR127" s="0" t="s">
        <v>886</v>
      </c>
      <c r="QT127" s="0" t="s">
        <v>884</v>
      </c>
      <c r="QU127" s="387" t="n">
        <v>0.18827797472477</v>
      </c>
      <c r="QV127" s="387" t="n">
        <v>0.203996241092682</v>
      </c>
      <c r="QW127" s="387" t="n">
        <v>0.223322555422783</v>
      </c>
      <c r="QX127" s="387" t="n">
        <v>0.222676277160645</v>
      </c>
      <c r="QY127" s="387" t="n">
        <v>0.200727730989456</v>
      </c>
      <c r="RB127" s="387"/>
      <c r="RC127" s="387"/>
      <c r="RD127" s="387"/>
      <c r="RE127" s="387"/>
      <c r="RF127" s="387" t="n">
        <v>0.212779343128204</v>
      </c>
      <c r="RG127" s="0" t="s">
        <v>884</v>
      </c>
      <c r="RJ127" s="387"/>
      <c r="RK127" s="387"/>
      <c r="RL127" s="387"/>
      <c r="RM127" s="387"/>
      <c r="RN127" s="387"/>
      <c r="RO127" s="0" t="s">
        <v>886</v>
      </c>
      <c r="RR127" s="387"/>
      <c r="RS127" s="387"/>
      <c r="RT127" s="387"/>
      <c r="RU127" s="387"/>
      <c r="RV127" s="387"/>
      <c r="RW127" s="0" t="s">
        <v>886</v>
      </c>
      <c r="SA127" s="387"/>
      <c r="SB127" s="387"/>
      <c r="SC127" s="387"/>
      <c r="SD127" s="387"/>
      <c r="SE127" s="387"/>
      <c r="SF127" s="0" t="s">
        <v>886</v>
      </c>
      <c r="SJ127" s="387"/>
      <c r="SK127" s="387"/>
      <c r="SL127" s="387"/>
      <c r="SM127" s="387"/>
      <c r="SN127" s="387"/>
      <c r="SO127" s="0" t="s">
        <v>886</v>
      </c>
      <c r="SQ127" s="387"/>
      <c r="SR127" s="0" t="s">
        <v>886</v>
      </c>
      <c r="ST127" s="387"/>
      <c r="SU127" s="0" t="s">
        <v>886</v>
      </c>
      <c r="SW127" s="387"/>
      <c r="SX127" s="0" t="s">
        <v>886</v>
      </c>
      <c r="TA127" s="387"/>
      <c r="TB127" s="387"/>
      <c r="TC127" s="387"/>
      <c r="TD127" s="387"/>
      <c r="TE127" s="387"/>
      <c r="TF127" s="0" t="s">
        <v>886</v>
      </c>
      <c r="TJ127" s="387"/>
      <c r="TK127" s="387"/>
      <c r="TL127" s="387"/>
      <c r="TM127" s="387"/>
      <c r="TN127" s="387" t="n">
        <v>0.160322740674019</v>
      </c>
      <c r="TO127" s="0" t="s">
        <v>884</v>
      </c>
      <c r="TP127" s="386"/>
      <c r="TQ127" s="386"/>
    </row>
    <row r="128" customFormat="false" ht="15.75" hidden="false" customHeight="false" outlineLevel="0" collapsed="false">
      <c r="A128" s="0" t="s">
        <v>900</v>
      </c>
      <c r="B128" s="18" t="s">
        <v>1101</v>
      </c>
      <c r="C128" s="0" t="s">
        <v>1102</v>
      </c>
      <c r="D128" s="387" t="n">
        <v>0.0420651361346245</v>
      </c>
      <c r="E128" s="0" t="s">
        <v>102</v>
      </c>
      <c r="F128" s="387" t="n">
        <v>0.050105482339859</v>
      </c>
      <c r="G128" s="0" t="s">
        <v>316</v>
      </c>
      <c r="H128" s="387" t="n">
        <v>0.0519332215189934</v>
      </c>
      <c r="I128" s="0" t="s">
        <v>317</v>
      </c>
      <c r="J128" s="0" t="s">
        <v>102</v>
      </c>
      <c r="K128" s="387" t="n">
        <v>0.545466840267181</v>
      </c>
      <c r="L128" s="387"/>
      <c r="M128" s="0" t="s">
        <v>885</v>
      </c>
      <c r="N128" s="387"/>
      <c r="O128" s="0" t="s">
        <v>885</v>
      </c>
      <c r="P128" s="387" t="n">
        <v>0.739594459533691</v>
      </c>
      <c r="Q128" s="0" t="s">
        <v>102</v>
      </c>
      <c r="R128" s="387" t="n">
        <v>0.545466840267181</v>
      </c>
      <c r="S128" s="0" t="s">
        <v>102</v>
      </c>
      <c r="U128" s="0" t="s">
        <v>316</v>
      </c>
      <c r="V128" s="387" t="n">
        <v>0.519244849681854</v>
      </c>
      <c r="W128" s="387"/>
      <c r="X128" s="0" t="s">
        <v>885</v>
      </c>
      <c r="Y128" s="387"/>
      <c r="Z128" s="0" t="s">
        <v>885</v>
      </c>
      <c r="AA128" s="387" t="n">
        <v>0.673422694206238</v>
      </c>
      <c r="AB128" s="0" t="s">
        <v>316</v>
      </c>
      <c r="AC128" s="387" t="n">
        <v>0.519244849681854</v>
      </c>
      <c r="AD128" s="0" t="s">
        <v>316</v>
      </c>
      <c r="AF128" s="0" t="s">
        <v>317</v>
      </c>
      <c r="AG128" s="387" t="n">
        <v>0.517347276210785</v>
      </c>
      <c r="AH128" s="387"/>
      <c r="AI128" s="0" t="s">
        <v>885</v>
      </c>
      <c r="AJ128" s="387"/>
      <c r="AK128" s="0" t="s">
        <v>885</v>
      </c>
      <c r="AL128" s="387" t="n">
        <v>0.673422574996948</v>
      </c>
      <c r="AM128" s="0" t="s">
        <v>317</v>
      </c>
      <c r="AN128" s="387" t="n">
        <v>0.517347276210785</v>
      </c>
      <c r="AO128" s="0" t="s">
        <v>317</v>
      </c>
      <c r="AP128" s="0"/>
      <c r="AQ128" s="0" t="s">
        <v>102</v>
      </c>
      <c r="AR128" s="387" t="n">
        <v>3.61174392700195</v>
      </c>
      <c r="AS128" s="0" t="s">
        <v>318</v>
      </c>
      <c r="AT128" s="387" t="n">
        <v>3.85034346580505</v>
      </c>
      <c r="AU128" s="0" t="s">
        <v>317</v>
      </c>
      <c r="AV128" s="387" t="n">
        <v>3.99043226242065</v>
      </c>
      <c r="AW128" s="0"/>
      <c r="AX128" s="387" t="n">
        <v>3.58412623405457</v>
      </c>
      <c r="AY128" s="0" t="s">
        <v>104</v>
      </c>
      <c r="AZ128" s="0"/>
      <c r="BA128" s="0" t="s">
        <v>102</v>
      </c>
      <c r="BB128" s="387" t="n">
        <v>0.00882124435156584</v>
      </c>
      <c r="BC128" s="387" t="n">
        <v>0.00623726146295667</v>
      </c>
      <c r="BD128" s="387" t="n">
        <v>0.00603501684963703</v>
      </c>
      <c r="BE128" s="387" t="n">
        <v>0.00559028750285506</v>
      </c>
      <c r="BF128" s="387" t="n">
        <v>0.00559030938893557</v>
      </c>
      <c r="BH128" s="0" t="s">
        <v>318</v>
      </c>
      <c r="BI128" s="387" t="n">
        <v>0.00936032086610794</v>
      </c>
      <c r="BJ128" s="387" t="n">
        <v>0.00866134837269783</v>
      </c>
      <c r="BK128" s="387" t="n">
        <v>0.00853197276592255</v>
      </c>
      <c r="BL128" s="387" t="n">
        <v>0.00877814926207066</v>
      </c>
      <c r="BM128" s="387" t="n">
        <v>0.00903906393796206</v>
      </c>
      <c r="BO128" s="0" t="s">
        <v>317</v>
      </c>
      <c r="BP128" s="387" t="n">
        <v>0.00902582332491875</v>
      </c>
      <c r="BQ128" s="387" t="n">
        <v>0.00863821059465408</v>
      </c>
      <c r="BR128" s="387" t="n">
        <v>0.00881441403180361</v>
      </c>
      <c r="BS128" s="387" t="n">
        <v>0.00913348700851202</v>
      </c>
      <c r="BT128" s="387" t="n">
        <v>0.00932231172919273</v>
      </c>
      <c r="BV128" s="387" t="n">
        <v>10.2346658706665</v>
      </c>
      <c r="BW128" s="387" t="n">
        <v>11.0771102905273</v>
      </c>
      <c r="BX128" s="387" t="n">
        <v>11.7329998016357</v>
      </c>
      <c r="BY128" s="387" t="n">
        <v>12.3422498703003</v>
      </c>
      <c r="BZ128" s="387" t="n">
        <v>12.9877014160156</v>
      </c>
      <c r="CA128" s="0" t="s">
        <v>316</v>
      </c>
      <c r="CC128" s="387" t="n">
        <v>10.7401332855225</v>
      </c>
      <c r="CD128" s="387" t="n">
        <v>11.4892997741699</v>
      </c>
      <c r="CE128" s="387" t="n">
        <v>12.0985498428345</v>
      </c>
      <c r="CF128" s="387" t="n">
        <v>12.7232074737549</v>
      </c>
      <c r="CG128" s="387" t="n">
        <v>13.3947877883911</v>
      </c>
      <c r="CH128" s="0" t="s">
        <v>317</v>
      </c>
      <c r="CK128" s="387" t="n">
        <v>12.1000003814697</v>
      </c>
      <c r="CL128" s="0" t="s">
        <v>887</v>
      </c>
      <c r="CO128" s="0" t="s">
        <v>102</v>
      </c>
      <c r="CP128" s="387" t="n">
        <v>0.00590438907966018</v>
      </c>
      <c r="CQ128" s="387" t="n">
        <v>0.00665832497179508</v>
      </c>
      <c r="CR128" s="387" t="n">
        <v>0.00536306109279394</v>
      </c>
      <c r="CS128" s="387" t="n">
        <v>0.00650126021355391</v>
      </c>
      <c r="CT128" s="387" t="n">
        <v>0.0306169521063566</v>
      </c>
      <c r="CV128" s="0" t="s">
        <v>318</v>
      </c>
      <c r="CW128" s="387" t="n">
        <v>0.0124204801395535</v>
      </c>
      <c r="CX128" s="387" t="n">
        <v>0.0115887178108096</v>
      </c>
      <c r="CY128" s="387" t="n">
        <v>0.00954212807118893</v>
      </c>
      <c r="CZ128" s="387" t="n">
        <v>0.00953686516731978</v>
      </c>
      <c r="DA128" s="387" t="n">
        <v>-0.0111227491870523</v>
      </c>
      <c r="DC128" s="0" t="s">
        <v>317</v>
      </c>
      <c r="DD128" s="387" t="n">
        <v>0.0118333054706454</v>
      </c>
      <c r="DE128" s="387" t="n">
        <v>0.00945319421589375</v>
      </c>
      <c r="DF128" s="387" t="n">
        <v>0.00679045170545578</v>
      </c>
      <c r="DG128" s="387" t="n">
        <v>0.00185221282299608</v>
      </c>
      <c r="DH128" s="387" t="n">
        <v>-0.00036376467323862</v>
      </c>
      <c r="DL128" s="387" t="n">
        <v>0.693610000610352</v>
      </c>
      <c r="DM128" s="0" t="s">
        <v>888</v>
      </c>
      <c r="DP128" s="387" t="n">
        <v>0.784690017700195</v>
      </c>
      <c r="DQ128" s="0" t="s">
        <v>888</v>
      </c>
      <c r="DT128" s="387" t="n">
        <v>0.597639999389648</v>
      </c>
      <c r="DU128" s="0" t="s">
        <v>888</v>
      </c>
      <c r="DW128" s="387" t="n">
        <v>0.0305068381130695</v>
      </c>
      <c r="DX128" s="387" t="n">
        <v>0.0352674387395382</v>
      </c>
      <c r="DY128" s="387" t="n">
        <v>0.046830665320158</v>
      </c>
      <c r="DZ128" s="387" t="n">
        <v>0.0560272894799709</v>
      </c>
      <c r="EA128" s="387" t="n">
        <v>0.0509695112705231</v>
      </c>
      <c r="EB128" s="0" t="s">
        <v>104</v>
      </c>
      <c r="ED128" s="387" t="n">
        <v>0.0297325477004051</v>
      </c>
      <c r="EE128" s="387" t="n">
        <v>0.0342350490391254</v>
      </c>
      <c r="EF128" s="387" t="n">
        <v>0.0452820807695389</v>
      </c>
      <c r="EG128" s="387" t="n">
        <v>0.052930124104023</v>
      </c>
      <c r="EH128" s="387" t="n">
        <v>0.0364181511104107</v>
      </c>
      <c r="EI128" s="0" t="s">
        <v>248</v>
      </c>
      <c r="EK128" s="387"/>
      <c r="EL128" s="0" t="s">
        <v>886</v>
      </c>
      <c r="EO128" s="387" t="n">
        <v>0.00964383501559496</v>
      </c>
      <c r="EP128" s="387" t="n">
        <v>0.00836843345314264</v>
      </c>
      <c r="EQ128" s="387" t="n">
        <v>0.00744672771543264</v>
      </c>
      <c r="ER128" s="387" t="n">
        <v>0.00707575026899576</v>
      </c>
      <c r="ES128" s="387" t="n">
        <v>0.00641607353463769</v>
      </c>
      <c r="ET128" s="0" t="s">
        <v>248</v>
      </c>
      <c r="FE128" s="387" t="n">
        <v>47008111</v>
      </c>
      <c r="FF128" s="387" t="n">
        <v>47370164</v>
      </c>
      <c r="FG128" s="387" t="n">
        <v>47644736</v>
      </c>
      <c r="FH128" s="387" t="n">
        <v>47892330</v>
      </c>
      <c r="FI128" s="387" t="n">
        <v>48082519</v>
      </c>
      <c r="FJ128" s="387" t="n">
        <v>48184561</v>
      </c>
      <c r="FK128" s="387" t="n">
        <v>48438292</v>
      </c>
      <c r="FL128" s="387" t="n">
        <v>48683638</v>
      </c>
      <c r="FM128" s="387" t="n">
        <v>49054708</v>
      </c>
      <c r="FN128" s="387" t="n">
        <v>49307835</v>
      </c>
      <c r="FO128" s="387" t="n">
        <v>49554112</v>
      </c>
      <c r="FP128" s="387" t="n">
        <v>49936638</v>
      </c>
      <c r="FQ128" s="387" t="n">
        <v>50199853</v>
      </c>
      <c r="FR128" s="387" t="n">
        <v>50428893</v>
      </c>
      <c r="FS128" s="387" t="n">
        <v>50746659</v>
      </c>
      <c r="FT128" s="387" t="n">
        <v>51014947</v>
      </c>
      <c r="FU128" s="387" t="n">
        <v>51217803</v>
      </c>
      <c r="FV128" s="387" t="n">
        <v>51361911</v>
      </c>
      <c r="FW128" s="387" t="n">
        <v>51606633</v>
      </c>
      <c r="FX128" s="387" t="n">
        <v>51709098</v>
      </c>
      <c r="FY128" s="387" t="n">
        <v>51727000</v>
      </c>
      <c r="FZ128" s="387" t="n">
        <v>51737000</v>
      </c>
      <c r="GA128" s="387" t="n">
        <v>51740000</v>
      </c>
      <c r="GB128" s="387" t="n">
        <v>51736000</v>
      </c>
      <c r="GC128" s="387" t="n">
        <v>51724000</v>
      </c>
      <c r="GD128" s="387" t="n">
        <v>51703000</v>
      </c>
      <c r="GE128" s="387" t="n">
        <v>51673000</v>
      </c>
      <c r="GF128" s="387" t="n">
        <v>51635000</v>
      </c>
      <c r="GG128" s="387" t="n">
        <v>51587000</v>
      </c>
      <c r="GH128" s="387" t="n">
        <v>51534000</v>
      </c>
      <c r="GI128" s="387" t="n">
        <v>51473000</v>
      </c>
      <c r="GJ128" s="387" t="n">
        <v>51401000</v>
      </c>
      <c r="GK128" s="387" t="n">
        <v>51317000</v>
      </c>
      <c r="GL128" s="387" t="n">
        <v>51217000</v>
      </c>
      <c r="GM128" s="387" t="n">
        <v>51099000</v>
      </c>
      <c r="GN128" s="387" t="n">
        <v>50959000</v>
      </c>
      <c r="GO128" s="387" t="n">
        <v>50797000</v>
      </c>
      <c r="GP128" s="387" t="n">
        <v>50609000</v>
      </c>
      <c r="GQ128" s="387" t="n">
        <v>50398000</v>
      </c>
      <c r="GR128" s="387" t="n">
        <v>50163000</v>
      </c>
      <c r="GS128" s="387" t="n">
        <v>49909000</v>
      </c>
      <c r="GT128" s="387" t="n">
        <v>49636000</v>
      </c>
      <c r="GU128" s="387" t="n">
        <v>49348000</v>
      </c>
      <c r="GV128" s="387" t="n">
        <v>49046000</v>
      </c>
      <c r="GW128" s="387" t="n">
        <v>48731000</v>
      </c>
      <c r="GX128" s="387" t="n">
        <v>48405000</v>
      </c>
      <c r="GY128" s="387" t="n">
        <v>48068000</v>
      </c>
      <c r="GZ128" s="387" t="n">
        <v>47722000</v>
      </c>
      <c r="HA128" s="387" t="n">
        <v>47365000</v>
      </c>
      <c r="HB128" s="387" t="n">
        <v>46998000</v>
      </c>
      <c r="HC128" s="387" t="n">
        <v>46613000</v>
      </c>
      <c r="HG128" s="387" t="n">
        <v>0.00396851822733879</v>
      </c>
      <c r="HH128" s="387" t="n">
        <v>0.00280968006700277</v>
      </c>
      <c r="HI128" s="387" t="n">
        <v>0.00475334422662854</v>
      </c>
      <c r="HJ128" s="387" t="n">
        <v>0.00198353198356926</v>
      </c>
      <c r="HK128" s="387" t="n">
        <v>0.000346146087395027</v>
      </c>
      <c r="HL128" s="387" t="n">
        <v>0.000193303945707157</v>
      </c>
      <c r="HM128" s="387" t="n">
        <v>5.79838997509796E-005</v>
      </c>
      <c r="HN128" s="387" t="n">
        <v>-7.73126157582738E-005</v>
      </c>
      <c r="HO128" s="387" t="n">
        <v>-0.000231973710469902</v>
      </c>
      <c r="HP128" s="387" t="n">
        <v>-0.000406083534471691</v>
      </c>
      <c r="HQ128" s="387" t="n">
        <v>-0.000580405525397509</v>
      </c>
      <c r="HR128" s="387" t="n">
        <v>-0.000735664274543524</v>
      </c>
      <c r="HS128" s="387" t="n">
        <v>-0.000930034380871803</v>
      </c>
      <c r="HT128" s="387" t="n">
        <v>-0.00102791876997799</v>
      </c>
      <c r="HU128" s="387" t="n">
        <v>-0.00118438561912626</v>
      </c>
      <c r="HV128" s="387" t="n">
        <v>-0.00139977084472775</v>
      </c>
      <c r="HW128" s="387" t="n">
        <v>-0.00163554621394724</v>
      </c>
      <c r="HX128" s="387" t="n">
        <v>-0.00195057305973023</v>
      </c>
      <c r="HY128" s="387" t="n">
        <v>-0.00230658054351807</v>
      </c>
      <c r="HZ128" s="387" t="n">
        <v>-0.00274353963322938</v>
      </c>
      <c r="IA128" s="387" t="n">
        <v>-0.00318409013561904</v>
      </c>
      <c r="IB128" s="387" t="n">
        <v>-0.00370787153951824</v>
      </c>
      <c r="IC128" s="387" t="n">
        <v>-0.00417793449014425</v>
      </c>
      <c r="ID128" s="387" t="n">
        <v>-0.00467378878965974</v>
      </c>
      <c r="IE128" s="387" t="n">
        <v>-0.005076355766505</v>
      </c>
      <c r="IF128" s="387" t="n">
        <v>-0.00548497028648853</v>
      </c>
      <c r="IG128" s="387" t="n">
        <v>-0.0058191386051476</v>
      </c>
      <c r="IH128" s="387" t="n">
        <v>-0.00613860506564379</v>
      </c>
      <c r="II128" s="387" t="n">
        <v>-0.0064432555809617</v>
      </c>
      <c r="IJ128" s="387" t="n">
        <v>-0.0067122639156878</v>
      </c>
      <c r="IK128" s="387" t="n">
        <v>-0.00698643922805786</v>
      </c>
      <c r="IL128" s="387" t="n">
        <v>-0.00722416769713163</v>
      </c>
      <c r="IM128" s="387" t="n">
        <v>-0.00750894797965884</v>
      </c>
      <c r="IN128" s="387" t="n">
        <v>-0.0077785118483007</v>
      </c>
      <c r="IO128" s="387" t="n">
        <v>-0.00822557508945465</v>
      </c>
      <c r="IP128" s="0" t="s">
        <v>889</v>
      </c>
      <c r="IU128" s="0" t="s">
        <v>889</v>
      </c>
      <c r="IV128" s="387" t="n">
        <v>0.501071963613702</v>
      </c>
      <c r="IW128" s="387" t="n">
        <v>0.501020645014854</v>
      </c>
      <c r="IX128" s="387" t="n">
        <v>0.500937189166017</v>
      </c>
      <c r="IY128" s="387" t="n">
        <v>0.500831182079157</v>
      </c>
      <c r="IZ128" s="387" t="n">
        <v>0.500718326391747</v>
      </c>
      <c r="JA128" s="387" t="n">
        <v>0.500609771760943</v>
      </c>
      <c r="JB128" s="387" t="n">
        <v>0.500507473084981</v>
      </c>
      <c r="JC128" s="387" t="n">
        <v>0.500406946009349</v>
      </c>
      <c r="JD128" s="387" t="n">
        <v>0.500307484970047</v>
      </c>
      <c r="JE128" s="387" t="n">
        <v>0.500206778683358</v>
      </c>
      <c r="JF128" s="387" t="n">
        <v>0.500102922945424</v>
      </c>
      <c r="JG128" s="387" t="n">
        <v>0.499996288084906</v>
      </c>
      <c r="JH128" s="387" t="n">
        <v>0.499886623103398</v>
      </c>
      <c r="JI128" s="387" t="n">
        <v>0.499770691473049</v>
      </c>
      <c r="JJ128" s="387" t="n">
        <v>0.499644380667775</v>
      </c>
      <c r="JK128" s="387" t="n">
        <v>0.499504164544725</v>
      </c>
      <c r="JL128" s="387" t="n">
        <v>0.499349426291454</v>
      </c>
      <c r="JM128" s="387" t="n">
        <v>0.499180489112392</v>
      </c>
      <c r="JN128" s="387" t="n">
        <v>0.498996566370178</v>
      </c>
      <c r="JO128" s="387" t="n">
        <v>0.49879746174505</v>
      </c>
      <c r="JP128" s="387" t="n">
        <v>0.498583279216407</v>
      </c>
      <c r="JQ128" s="387" t="n">
        <v>0.498354050190058</v>
      </c>
      <c r="JR128" s="387" t="n">
        <v>0.498110837446784</v>
      </c>
      <c r="JS128" s="387" t="n">
        <v>0.497855539153284</v>
      </c>
      <c r="JT128" s="387" t="n">
        <v>0.497591094462806</v>
      </c>
      <c r="JU128" s="387" t="n">
        <v>0.497320098945557</v>
      </c>
      <c r="JV128" s="387" t="n">
        <v>0.49704420689575</v>
      </c>
      <c r="JW128" s="387" t="n">
        <v>0.496765135415292</v>
      </c>
      <c r="JX128" s="387" t="n">
        <v>0.496486210522511</v>
      </c>
      <c r="JY128" s="387" t="n">
        <v>0.496211754693393</v>
      </c>
      <c r="JZ128" s="387" t="n">
        <v>0.495945047381454</v>
      </c>
      <c r="KA128" s="387" t="n">
        <v>0.495688292639357</v>
      </c>
      <c r="KB128" s="387" t="n">
        <v>0.495443538870212</v>
      </c>
      <c r="KC128" s="387" t="n">
        <v>0.495214262890197</v>
      </c>
      <c r="KD128" s="387" t="n">
        <v>0.495003704773975</v>
      </c>
      <c r="KE128" s="387" t="n">
        <v>0.49481502468379</v>
      </c>
      <c r="KH128" s="0" t="s">
        <v>889</v>
      </c>
      <c r="KI128" s="387" t="n">
        <v>0.733589172363281</v>
      </c>
      <c r="KJ128" s="387" t="n">
        <v>0.731641292572022</v>
      </c>
      <c r="KK128" s="387" t="n">
        <v>0.729222536087036</v>
      </c>
      <c r="KL128" s="387" t="n">
        <v>0.726081192493439</v>
      </c>
      <c r="KM128" s="387" t="n">
        <v>0.721933782100678</v>
      </c>
      <c r="KN128" s="387" t="n">
        <v>0.716666340827942</v>
      </c>
      <c r="KO128" s="387" t="n">
        <v>0.711657047271729</v>
      </c>
      <c r="KP128" s="387" t="n">
        <v>0.705179750919342</v>
      </c>
      <c r="KQ128" s="387" t="n">
        <v>0.697811961174011</v>
      </c>
      <c r="KR128" s="387" t="n">
        <v>0.690298497676849</v>
      </c>
      <c r="KS128" s="387" t="n">
        <v>0.68301647901535</v>
      </c>
      <c r="KT128" s="387" t="n">
        <v>0.675904214382172</v>
      </c>
      <c r="KU128" s="387" t="n">
        <v>0.669158518314362</v>
      </c>
      <c r="KV128" s="387" t="n">
        <v>0.662550628185272</v>
      </c>
      <c r="KW128" s="387" t="n">
        <v>0.655547797679901</v>
      </c>
      <c r="KX128" s="387" t="n">
        <v>0.647931933403015</v>
      </c>
      <c r="KY128" s="387" t="n">
        <v>0.640415549278259</v>
      </c>
      <c r="KZ128" s="387" t="n">
        <v>0.632519423961639</v>
      </c>
      <c r="LA128" s="387" t="n">
        <v>0.624323964118958</v>
      </c>
      <c r="LB128" s="387" t="n">
        <v>0.615980744361877</v>
      </c>
      <c r="LC128" s="387" t="n">
        <v>0.607566893100739</v>
      </c>
      <c r="LD128" s="387" t="n">
        <v>0.599720478057861</v>
      </c>
      <c r="LE128" s="387" t="n">
        <v>0.59200930595398</v>
      </c>
      <c r="LF128" s="387" t="n">
        <v>0.584427952766419</v>
      </c>
      <c r="LG128" s="387" t="n">
        <v>0.577038824558258</v>
      </c>
      <c r="LH128" s="387" t="n">
        <v>0.569837093353272</v>
      </c>
      <c r="LI128" s="387" t="n">
        <v>0.563985824584961</v>
      </c>
      <c r="LJ128" s="387" t="n">
        <v>0.558442056179047</v>
      </c>
      <c r="LK128" s="387" t="n">
        <v>0.553093016147614</v>
      </c>
      <c r="LL128" s="387" t="n">
        <v>0.547803223133087</v>
      </c>
      <c r="LM128" s="387" t="n">
        <v>0.54242330789566</v>
      </c>
      <c r="LN128" s="387" t="n">
        <v>0.53773820400238</v>
      </c>
      <c r="LO128" s="387" t="n">
        <v>0.533087491989136</v>
      </c>
      <c r="LP128" s="387" t="n">
        <v>0.528533756732941</v>
      </c>
      <c r="LQ128" s="387" t="n">
        <v>0.524298906326294</v>
      </c>
      <c r="LR128" s="387" t="n">
        <v>0.520434200763702</v>
      </c>
      <c r="LT128" s="0" t="s">
        <v>889</v>
      </c>
      <c r="LU128" s="387" t="n">
        <v>0.67898964881897</v>
      </c>
      <c r="LV128" s="387" t="n">
        <v>0.673513293266296</v>
      </c>
      <c r="LW128" s="387" t="n">
        <v>0.666923940181732</v>
      </c>
      <c r="LX128" s="387" t="n">
        <v>0.659411072731018</v>
      </c>
      <c r="LY128" s="387" t="n">
        <v>0.651353359222412</v>
      </c>
      <c r="LZ128" s="387" t="n">
        <v>0.64304906129837</v>
      </c>
      <c r="MA128" s="387" t="n">
        <v>0.635753929615021</v>
      </c>
      <c r="MB128" s="387" t="n">
        <v>0.627850770950317</v>
      </c>
      <c r="MC128" s="387" t="n">
        <v>0.61968457698822</v>
      </c>
      <c r="MD128" s="387" t="n">
        <v>0.611572980880737</v>
      </c>
      <c r="ME128" s="387" t="n">
        <v>0.603659391403198</v>
      </c>
      <c r="MF128" s="387" t="n">
        <v>0.596017241477966</v>
      </c>
      <c r="MG128" s="387" t="n">
        <v>0.588747918605804</v>
      </c>
      <c r="MH128" s="387" t="n">
        <v>0.581658184528351</v>
      </c>
      <c r="MI128" s="387" t="n">
        <v>0.57428103685379</v>
      </c>
      <c r="MJ128" s="387" t="n">
        <v>0.566374599933624</v>
      </c>
      <c r="MK128" s="387" t="n">
        <v>0.558627247810364</v>
      </c>
      <c r="ML128" s="387" t="n">
        <v>0.550519347190857</v>
      </c>
      <c r="MM128" s="387" t="n">
        <v>0.542222321033478</v>
      </c>
      <c r="MN128" s="387" t="n">
        <v>0.534061312675476</v>
      </c>
      <c r="MO128" s="387" t="n">
        <v>0.526226937770844</v>
      </c>
      <c r="MP128" s="387" t="n">
        <v>0.519302308559418</v>
      </c>
      <c r="MQ128" s="387" t="n">
        <v>0.512912750244141</v>
      </c>
      <c r="MR128" s="387" t="n">
        <v>0.506785988807678</v>
      </c>
      <c r="MS128" s="387" t="n">
        <v>0.500667810440064</v>
      </c>
      <c r="MT128" s="387" t="n">
        <v>0.494299620389938</v>
      </c>
      <c r="MU128" s="387" t="n">
        <v>0.488778293132782</v>
      </c>
      <c r="MV128" s="387" t="n">
        <v>0.483038812875748</v>
      </c>
      <c r="MW128" s="387" t="n">
        <v>0.477286636829376</v>
      </c>
      <c r="MX128" s="387" t="n">
        <v>0.471958309412003</v>
      </c>
      <c r="MY128" s="387" t="n">
        <v>0.467286437749863</v>
      </c>
      <c r="MZ128" s="387" t="n">
        <v>0.463863700628281</v>
      </c>
      <c r="NA128" s="387" t="n">
        <v>0.46121284365654</v>
      </c>
      <c r="NB128" s="387" t="n">
        <v>0.458862036466599</v>
      </c>
      <c r="NC128" s="387" t="n">
        <v>0.456232190132141</v>
      </c>
      <c r="ND128" s="387" t="n">
        <v>0.452877938747406</v>
      </c>
      <c r="NG128" s="0" t="s">
        <v>889</v>
      </c>
      <c r="NH128" s="387" t="n">
        <v>0.670450389385223</v>
      </c>
      <c r="NI128" s="387" t="n">
        <v>0.671249926090241</v>
      </c>
      <c r="NJ128" s="387" t="n">
        <v>0.672057569026947</v>
      </c>
      <c r="NK128" s="387" t="n">
        <v>0.672303199768066</v>
      </c>
      <c r="NL128" s="387" t="n">
        <v>0.671214699745178</v>
      </c>
      <c r="NM128" s="387" t="n">
        <v>0.668354988098145</v>
      </c>
      <c r="NN128" s="387" t="n">
        <v>0.665017306804657</v>
      </c>
      <c r="NO128" s="387" t="n">
        <v>0.659586369991303</v>
      </c>
      <c r="NP128" s="387" t="n">
        <v>0.65279495716095</v>
      </c>
      <c r="NQ128" s="387" t="n">
        <v>0.645580410957336</v>
      </c>
      <c r="NR128" s="387" t="n">
        <v>0.638492941856384</v>
      </c>
      <c r="NS128" s="387" t="n">
        <v>0.631316184997559</v>
      </c>
      <c r="NT128" s="387" t="n">
        <v>0.624343931674957</v>
      </c>
      <c r="NU128" s="387" t="n">
        <v>0.617519915103912</v>
      </c>
      <c r="NV128" s="387" t="n">
        <v>0.610587179660797</v>
      </c>
      <c r="NW128" s="387" t="n">
        <v>0.603481411933899</v>
      </c>
      <c r="NX128" s="387" t="n">
        <v>0.596817195415497</v>
      </c>
      <c r="NY128" s="387" t="n">
        <v>0.59027224779129</v>
      </c>
      <c r="NZ128" s="387" t="n">
        <v>0.583673417568207</v>
      </c>
      <c r="OA128" s="387" t="n">
        <v>0.576880156993866</v>
      </c>
      <c r="OB128" s="387" t="n">
        <v>0.569752156734467</v>
      </c>
      <c r="OC128" s="387" t="n">
        <v>0.562789142131805</v>
      </c>
      <c r="OD128" s="387" t="n">
        <v>0.555711448192596</v>
      </c>
      <c r="OE128" s="387" t="n">
        <v>0.548513829708099</v>
      </c>
      <c r="OF128" s="387" t="n">
        <v>0.541414976119995</v>
      </c>
      <c r="OG128" s="387" t="n">
        <v>0.534472763538361</v>
      </c>
      <c r="OH128" s="387" t="n">
        <v>0.528668701648712</v>
      </c>
      <c r="OI128" s="387" t="n">
        <v>0.523121476173401</v>
      </c>
      <c r="OJ128" s="387" t="n">
        <v>0.517718076705933</v>
      </c>
      <c r="OK128" s="387" t="n">
        <v>0.512302219867706</v>
      </c>
      <c r="OL128" s="387" t="n">
        <v>0.506745159626007</v>
      </c>
      <c r="OM128" s="387" t="n">
        <v>0.501726746559143</v>
      </c>
      <c r="ON128" s="387" t="n">
        <v>0.496668189764023</v>
      </c>
      <c r="OO128" s="387" t="n">
        <v>0.49175551533699</v>
      </c>
      <c r="OP128" s="387" t="n">
        <v>0.487254768610001</v>
      </c>
      <c r="OQ128" s="387" t="n">
        <v>0.483320116996765</v>
      </c>
      <c r="OT128" s="387" t="n">
        <v>0.645189971923828</v>
      </c>
      <c r="OU128" s="387" t="n">
        <v>0.652369995117188</v>
      </c>
      <c r="OV128" s="387" t="n">
        <v>0.65120002746582</v>
      </c>
      <c r="OW128" s="387" t="n">
        <v>0.659300003051758</v>
      </c>
      <c r="OX128" s="387" t="n">
        <v>0.660309982299805</v>
      </c>
      <c r="OY128" s="387" t="n">
        <v>0.660100021362305</v>
      </c>
      <c r="OZ128" s="387" t="n">
        <v>0.659670028686523</v>
      </c>
      <c r="PA128" s="387" t="n">
        <v>0.655999984741211</v>
      </c>
      <c r="PB128" s="387" t="n">
        <v>0.649749984741211</v>
      </c>
      <c r="PC128" s="387" t="n">
        <v>0.653399963378906</v>
      </c>
      <c r="PD128" s="387" t="n">
        <v>0.657129974365234</v>
      </c>
      <c r="PE128" s="387" t="n">
        <v>0.660130004882813</v>
      </c>
      <c r="PF128" s="387" t="n">
        <v>0.662649993896484</v>
      </c>
      <c r="PG128" s="387" t="n">
        <v>0.675459976196289</v>
      </c>
      <c r="PH128" s="387" t="n">
        <v>0.680650024414063</v>
      </c>
      <c r="PI128" s="387" t="n">
        <v>0.684749984741211</v>
      </c>
      <c r="PJ128" s="387" t="n">
        <v>0.690339965820313</v>
      </c>
      <c r="PK128" s="387" t="n">
        <v>0.69052001953125</v>
      </c>
      <c r="PL128" s="387" t="n">
        <v>0.693610000610352</v>
      </c>
      <c r="PQ128" s="387" t="n">
        <v>0.00446487870067358</v>
      </c>
      <c r="PZ128" s="387" t="n">
        <v>0.316</v>
      </c>
      <c r="QA128" s="387" t="n">
        <v>2012</v>
      </c>
      <c r="QB128" s="0" t="s">
        <v>248</v>
      </c>
      <c r="QD128" s="387" t="n">
        <v>0.002</v>
      </c>
      <c r="QE128" s="387" t="n">
        <v>2012</v>
      </c>
      <c r="QF128" s="0" t="s">
        <v>248</v>
      </c>
      <c r="QH128" s="387" t="n">
        <v>0.005</v>
      </c>
      <c r="QI128" s="387" t="n">
        <v>2012</v>
      </c>
      <c r="QJ128" s="0" t="s">
        <v>248</v>
      </c>
      <c r="QL128" s="387" t="n">
        <v>0.012</v>
      </c>
      <c r="QM128" s="387" t="n">
        <v>2012</v>
      </c>
      <c r="QN128" s="0" t="s">
        <v>248</v>
      </c>
      <c r="QP128" s="387"/>
      <c r="QQ128" s="387"/>
      <c r="QR128" s="0" t="s">
        <v>886</v>
      </c>
      <c r="QT128" s="0" t="s">
        <v>104</v>
      </c>
      <c r="QU128" s="387" t="n">
        <v>0.307876467704773</v>
      </c>
      <c r="QV128" s="387" t="n">
        <v>0.299638360738754</v>
      </c>
      <c r="QW128" s="387" t="n">
        <v>0.294192522764206</v>
      </c>
      <c r="QX128" s="387" t="n">
        <v>0.300245732069016</v>
      </c>
      <c r="QY128" s="387" t="n">
        <v>0.287442296743393</v>
      </c>
      <c r="RB128" s="387" t="n">
        <v>0.303367495536804</v>
      </c>
      <c r="RC128" s="387" t="n">
        <v>0.301037758588791</v>
      </c>
      <c r="RD128" s="387" t="n">
        <v>0.298569798469543</v>
      </c>
      <c r="RE128" s="387" t="n">
        <v>0.301167488098145</v>
      </c>
      <c r="RF128" s="387" t="n">
        <v>0.299665719270706</v>
      </c>
      <c r="RG128" s="0" t="s">
        <v>248</v>
      </c>
      <c r="RJ128" s="387" t="n">
        <v>0.0400055013597012</v>
      </c>
      <c r="RK128" s="387" t="n">
        <v>0.0339947938919067</v>
      </c>
      <c r="RL128" s="387" t="n">
        <v>0.0322477743029594</v>
      </c>
      <c r="RM128" s="387" t="n">
        <v>0.0268061589449644</v>
      </c>
      <c r="RN128" s="387" t="n">
        <v>0.0198762640357018</v>
      </c>
      <c r="RO128" s="0" t="s">
        <v>104</v>
      </c>
      <c r="RR128" s="387" t="n">
        <v>0.0401390492916107</v>
      </c>
      <c r="RS128" s="387" t="n">
        <v>0.0341728627681732</v>
      </c>
      <c r="RT128" s="387" t="n">
        <v>0.0325148813426495</v>
      </c>
      <c r="RU128" s="387" t="n">
        <v>0.0273403730243444</v>
      </c>
      <c r="RV128" s="387" t="n">
        <v>0.020188320428133</v>
      </c>
      <c r="RW128" s="0" t="s">
        <v>248</v>
      </c>
      <c r="SA128" s="387" t="n">
        <v>0.0348924621939659</v>
      </c>
      <c r="SB128" s="387" t="n">
        <v>0.0292414296418428</v>
      </c>
      <c r="SC128" s="387" t="n">
        <v>0.0276341587305069</v>
      </c>
      <c r="SD128" s="387" t="n">
        <v>0.0233314875513315</v>
      </c>
      <c r="SE128" s="387" t="n">
        <v>0.0193073805421591</v>
      </c>
      <c r="SF128" s="0" t="s">
        <v>104</v>
      </c>
      <c r="SJ128" s="387" t="n">
        <v>0.0349552780389786</v>
      </c>
      <c r="SK128" s="387" t="n">
        <v>0.0293251927942038</v>
      </c>
      <c r="SL128" s="387" t="n">
        <v>0.0277598071843386</v>
      </c>
      <c r="SM128" s="387" t="n">
        <v>0.0235827807337046</v>
      </c>
      <c r="SN128" s="387" t="n">
        <v>0.0182047877460718</v>
      </c>
      <c r="SO128" s="0" t="s">
        <v>248</v>
      </c>
      <c r="SQ128" s="387" t="n">
        <v>33790</v>
      </c>
      <c r="SR128" s="0" t="s">
        <v>248</v>
      </c>
      <c r="ST128" s="387" t="n">
        <v>31571.228515625</v>
      </c>
      <c r="SU128" s="0" t="s">
        <v>104</v>
      </c>
      <c r="SW128" s="387" t="n">
        <v>28675.0344073464</v>
      </c>
      <c r="SX128" s="0" t="s">
        <v>248</v>
      </c>
      <c r="TA128" s="387" t="n">
        <v>0.338383316993713</v>
      </c>
      <c r="TB128" s="387" t="n">
        <v>0.334905803203583</v>
      </c>
      <c r="TC128" s="387" t="n">
        <v>0.341023176908493</v>
      </c>
      <c r="TD128" s="387" t="n">
        <v>0.356273025274277</v>
      </c>
      <c r="TE128" s="387" t="n">
        <v>0.338411808013916</v>
      </c>
      <c r="TF128" s="0" t="s">
        <v>104</v>
      </c>
      <c r="TJ128" s="387" t="n">
        <v>0.333100020885468</v>
      </c>
      <c r="TK128" s="387" t="n">
        <v>0.335272789001465</v>
      </c>
      <c r="TL128" s="387" t="n">
        <v>0.343851864337921</v>
      </c>
      <c r="TM128" s="387" t="n">
        <v>0.354097604751587</v>
      </c>
      <c r="TN128" s="387" t="n">
        <v>0.336083859205246</v>
      </c>
      <c r="TO128" s="0" t="s">
        <v>248</v>
      </c>
      <c r="TP128" s="386"/>
      <c r="TQ128" s="386"/>
    </row>
    <row r="129" customFormat="false" ht="15.75" hidden="false" customHeight="false" outlineLevel="0" collapsed="false">
      <c r="A129" s="0" t="s">
        <v>890</v>
      </c>
      <c r="B129" s="18" t="s">
        <v>1103</v>
      </c>
      <c r="C129" s="0" t="s">
        <v>1104</v>
      </c>
      <c r="D129" s="387" t="n">
        <v>0.0382374040782452</v>
      </c>
      <c r="E129" s="0" t="s">
        <v>884</v>
      </c>
      <c r="F129" s="387" t="n">
        <v>0.0454089418053627</v>
      </c>
      <c r="G129" s="0" t="s">
        <v>884</v>
      </c>
      <c r="H129" s="387" t="n">
        <v>0.0445238798856735</v>
      </c>
      <c r="I129" s="0" t="s">
        <v>884</v>
      </c>
      <c r="J129" s="0" t="s">
        <v>884</v>
      </c>
      <c r="K129" s="387" t="n">
        <v>0.457840174436569</v>
      </c>
      <c r="L129" s="387"/>
      <c r="M129" s="0" t="s">
        <v>885</v>
      </c>
      <c r="N129" s="387"/>
      <c r="O129" s="0" t="s">
        <v>885</v>
      </c>
      <c r="P129" s="387"/>
      <c r="Q129" s="0" t="s">
        <v>885</v>
      </c>
      <c r="R129" s="387"/>
      <c r="S129" s="0" t="s">
        <v>885</v>
      </c>
      <c r="U129" s="0" t="s">
        <v>884</v>
      </c>
      <c r="V129" s="387" t="n">
        <v>0.488626480102539</v>
      </c>
      <c r="W129" s="387"/>
      <c r="X129" s="0" t="s">
        <v>885</v>
      </c>
      <c r="Y129" s="387"/>
      <c r="Z129" s="0" t="s">
        <v>885</v>
      </c>
      <c r="AA129" s="387"/>
      <c r="AB129" s="0" t="s">
        <v>885</v>
      </c>
      <c r="AC129" s="387"/>
      <c r="AD129" s="0" t="s">
        <v>885</v>
      </c>
      <c r="AF129" s="0" t="s">
        <v>884</v>
      </c>
      <c r="AG129" s="387" t="n">
        <v>0.488626480102539</v>
      </c>
      <c r="AH129" s="387"/>
      <c r="AI129" s="0" t="s">
        <v>885</v>
      </c>
      <c r="AJ129" s="387"/>
      <c r="AK129" s="0" t="s">
        <v>885</v>
      </c>
      <c r="AL129" s="387"/>
      <c r="AM129" s="0" t="s">
        <v>885</v>
      </c>
      <c r="AN129" s="387"/>
      <c r="AO129" s="0" t="s">
        <v>885</v>
      </c>
      <c r="AP129" s="0"/>
      <c r="AQ129" s="0" t="s">
        <v>884</v>
      </c>
      <c r="AR129" s="387" t="n">
        <v>2.76148533821106</v>
      </c>
      <c r="AS129" s="0" t="s">
        <v>884</v>
      </c>
      <c r="AT129" s="387" t="n">
        <v>3.11870980262756</v>
      </c>
      <c r="AU129" s="0" t="s">
        <v>884</v>
      </c>
      <c r="AV129" s="387" t="n">
        <v>3.42202520370483</v>
      </c>
      <c r="AW129" s="0"/>
      <c r="AX129" s="387" t="n">
        <v>3.67790675163269</v>
      </c>
      <c r="AY129" s="0" t="s">
        <v>104</v>
      </c>
      <c r="AZ129" s="0"/>
      <c r="BA129" s="0" t="s">
        <v>884</v>
      </c>
      <c r="BB129" s="387" t="n">
        <v>0.00820934306830168</v>
      </c>
      <c r="BC129" s="387" t="n">
        <v>0.00736863957718015</v>
      </c>
      <c r="BD129" s="387" t="n">
        <v>0.00759958103299141</v>
      </c>
      <c r="BE129" s="387" t="n">
        <v>0.00781907513737679</v>
      </c>
      <c r="BF129" s="387" t="n">
        <v>0.00729722762480378</v>
      </c>
      <c r="BH129" s="0" t="s">
        <v>884</v>
      </c>
      <c r="BI129" s="387" t="n">
        <v>0.0101315155625343</v>
      </c>
      <c r="BJ129" s="387" t="n">
        <v>0.00970085058361292</v>
      </c>
      <c r="BK129" s="387" t="n">
        <v>0.00868091825395823</v>
      </c>
      <c r="BL129" s="387" t="n">
        <v>0.00836597662419081</v>
      </c>
      <c r="BM129" s="387" t="n">
        <v>0.00864100828766823</v>
      </c>
      <c r="BO129" s="0" t="s">
        <v>884</v>
      </c>
      <c r="BP129" s="387" t="n">
        <v>0.0102140679955482</v>
      </c>
      <c r="BQ129" s="387" t="n">
        <v>0.00919633824378252</v>
      </c>
      <c r="BR129" s="387" t="n">
        <v>0.00839217565953732</v>
      </c>
      <c r="BS129" s="387" t="n">
        <v>0.00876153260469437</v>
      </c>
      <c r="BT129" s="387" t="n">
        <v>0.00900252163410187</v>
      </c>
      <c r="BV129" s="387"/>
      <c r="BW129" s="387"/>
      <c r="BX129" s="387"/>
      <c r="BY129" s="387"/>
      <c r="BZ129" s="387"/>
      <c r="CA129" s="0" t="s">
        <v>886</v>
      </c>
      <c r="CC129" s="387"/>
      <c r="CD129" s="387"/>
      <c r="CE129" s="387"/>
      <c r="CF129" s="387"/>
      <c r="CG129" s="387"/>
      <c r="CH129" s="0" t="s">
        <v>886</v>
      </c>
      <c r="CK129" s="387"/>
      <c r="CL129" s="0" t="s">
        <v>886</v>
      </c>
      <c r="CO129" s="0" t="s">
        <v>884</v>
      </c>
      <c r="CP129" s="387" t="n">
        <v>0.000575770216528326</v>
      </c>
      <c r="CQ129" s="387" t="n">
        <v>0.00184385559987277</v>
      </c>
      <c r="CR129" s="387" t="n">
        <v>0.00550819560885429</v>
      </c>
      <c r="CS129" s="387" t="n">
        <v>0.00152746983803809</v>
      </c>
      <c r="CT129" s="387" t="n">
        <v>0.0142461964860559</v>
      </c>
      <c r="CV129" s="0" t="s">
        <v>884</v>
      </c>
      <c r="CW129" s="387" t="n">
        <v>0.00209999969229102</v>
      </c>
      <c r="CX129" s="387" t="n">
        <v>0.0051333331502974</v>
      </c>
      <c r="CY129" s="387" t="n">
        <v>0.00299999979324639</v>
      </c>
      <c r="CZ129" s="387" t="n">
        <v>0.00240000011399388</v>
      </c>
      <c r="DA129" s="387" t="n">
        <v>-0.00700000021606684</v>
      </c>
      <c r="DC129" s="0" t="s">
        <v>884</v>
      </c>
      <c r="DD129" s="387" t="n">
        <v>2.6309528038837E-005</v>
      </c>
      <c r="DE129" s="387" t="n">
        <v>0.00547172874212265</v>
      </c>
      <c r="DF129" s="387" t="n">
        <v>0.0018535100389272</v>
      </c>
      <c r="DG129" s="387" t="n">
        <v>0.00536527018994093</v>
      </c>
      <c r="DH129" s="387" t="n">
        <v>0.00374665716663003</v>
      </c>
      <c r="DL129" s="387"/>
      <c r="DM129" s="0" t="s">
        <v>886</v>
      </c>
      <c r="DP129" s="387"/>
      <c r="DQ129" s="0" t="s">
        <v>886</v>
      </c>
      <c r="DT129" s="387"/>
      <c r="DU129" s="0" t="s">
        <v>886</v>
      </c>
      <c r="DW129" s="387" t="n">
        <v>-0.0802433639764786</v>
      </c>
      <c r="DX129" s="387" t="n">
        <v>-0.0818344652652741</v>
      </c>
      <c r="DY129" s="387" t="n">
        <v>-0.075525313615799</v>
      </c>
      <c r="DZ129" s="387" t="n">
        <v>-0.0700932070612907</v>
      </c>
      <c r="EA129" s="387" t="n">
        <v>-0.0553442351520062</v>
      </c>
      <c r="EB129" s="0" t="s">
        <v>104</v>
      </c>
      <c r="ED129" s="387" t="n">
        <v>-0.0838748663663864</v>
      </c>
      <c r="EE129" s="387" t="n">
        <v>-0.0846117958426476</v>
      </c>
      <c r="EF129" s="387" t="n">
        <v>-0.0752147510647774</v>
      </c>
      <c r="EG129" s="387" t="n">
        <v>-0.069914922118187</v>
      </c>
      <c r="EH129" s="387" t="n">
        <v>-0.0579373054206371</v>
      </c>
      <c r="EI129" s="0" t="s">
        <v>248</v>
      </c>
      <c r="EK129" s="387" t="n">
        <v>0.306351363658905</v>
      </c>
      <c r="EL129" s="0" t="s">
        <v>248</v>
      </c>
      <c r="EO129" s="387" t="n">
        <v>0.0587302558124065</v>
      </c>
      <c r="EP129" s="387" t="n">
        <v>0.0616449676454067</v>
      </c>
      <c r="EQ129" s="387" t="n">
        <v>0.0496105588972569</v>
      </c>
      <c r="ER129" s="387" t="n">
        <v>0.0415258295834065</v>
      </c>
      <c r="ES129" s="387" t="n">
        <v>0.0383649170398712</v>
      </c>
      <c r="ET129" s="0" t="s">
        <v>248</v>
      </c>
      <c r="FE129" s="387" t="n">
        <v>1700000</v>
      </c>
      <c r="FF129" s="387" t="n">
        <v>1701154</v>
      </c>
      <c r="FG129" s="387" t="n">
        <v>1702310</v>
      </c>
      <c r="FH129" s="387" t="n">
        <v>1703466</v>
      </c>
      <c r="FI129" s="387" t="n">
        <v>1704622</v>
      </c>
      <c r="FJ129" s="387" t="n">
        <v>1705780</v>
      </c>
      <c r="FK129" s="387" t="n">
        <v>1719536</v>
      </c>
      <c r="FL129" s="387" t="n">
        <v>1733404</v>
      </c>
      <c r="FM129" s="387" t="n">
        <v>1747383</v>
      </c>
      <c r="FN129" s="387" t="n">
        <v>1761474</v>
      </c>
      <c r="FO129" s="387" t="n">
        <v>1775680</v>
      </c>
      <c r="FP129" s="387" t="n">
        <v>1791000</v>
      </c>
      <c r="FQ129" s="387" t="n">
        <v>1807106</v>
      </c>
      <c r="FR129" s="387" t="n">
        <v>1818117</v>
      </c>
      <c r="FS129" s="387" t="n">
        <v>1812771</v>
      </c>
      <c r="FT129" s="387" t="n">
        <v>1788196</v>
      </c>
      <c r="FU129" s="387" t="n">
        <v>1777557</v>
      </c>
      <c r="FV129" s="387" t="n">
        <v>1791003</v>
      </c>
      <c r="FW129" s="387" t="n">
        <v>1797085</v>
      </c>
      <c r="FX129" s="387" t="n">
        <v>1794248</v>
      </c>
      <c r="FY129" s="387" t="n">
        <v>1806000</v>
      </c>
      <c r="FZ129" s="387" t="n">
        <v>1818000</v>
      </c>
      <c r="GA129" s="387" t="n">
        <v>1830000</v>
      </c>
      <c r="GB129" s="387" t="n">
        <v>1843000</v>
      </c>
      <c r="GC129" s="387" t="n">
        <v>1856000</v>
      </c>
      <c r="GD129" s="387" t="n">
        <v>1869000</v>
      </c>
      <c r="GE129" s="387" t="n">
        <v>1882000</v>
      </c>
      <c r="GF129" s="387" t="n">
        <v>1894000</v>
      </c>
      <c r="GG129" s="387" t="n">
        <v>1907000</v>
      </c>
      <c r="GH129" s="387" t="n">
        <v>1919000</v>
      </c>
      <c r="GI129" s="387" t="n">
        <v>1930000</v>
      </c>
      <c r="GJ129" s="387" t="n">
        <v>1942000</v>
      </c>
      <c r="GK129" s="387" t="n">
        <v>1953000</v>
      </c>
      <c r="GL129" s="387" t="n">
        <v>1963000</v>
      </c>
      <c r="GM129" s="387" t="n">
        <v>1974000</v>
      </c>
      <c r="GN129" s="387" t="n">
        <v>1984000</v>
      </c>
      <c r="GO129" s="387" t="n">
        <v>1993000</v>
      </c>
      <c r="GP129" s="387" t="n">
        <v>2002000</v>
      </c>
      <c r="GQ129" s="387" t="n">
        <v>2011000</v>
      </c>
      <c r="GR129" s="387" t="n">
        <v>2019000</v>
      </c>
      <c r="GS129" s="387" t="n">
        <v>2027000</v>
      </c>
      <c r="GT129" s="387" t="n">
        <v>2034000</v>
      </c>
      <c r="GU129" s="387" t="n">
        <v>2041000</v>
      </c>
      <c r="GV129" s="387" t="n">
        <v>2047000</v>
      </c>
      <c r="GW129" s="387" t="n">
        <v>2053000</v>
      </c>
      <c r="GX129" s="387" t="n">
        <v>2059000</v>
      </c>
      <c r="GY129" s="387" t="n">
        <v>2063000</v>
      </c>
      <c r="GZ129" s="387" t="n">
        <v>2068000</v>
      </c>
      <c r="HA129" s="387" t="n">
        <v>2071000</v>
      </c>
      <c r="HB129" s="387" t="n">
        <v>2075000</v>
      </c>
      <c r="HC129" s="387" t="n">
        <v>2077000</v>
      </c>
      <c r="HG129" s="387" t="n">
        <v>-0.00596734089776874</v>
      </c>
      <c r="HH129" s="387" t="n">
        <v>0.00753584830090404</v>
      </c>
      <c r="HI129" s="387" t="n">
        <v>0.00339010963216424</v>
      </c>
      <c r="HJ129" s="387" t="n">
        <v>-0.00157991505693644</v>
      </c>
      <c r="HK129" s="387" t="n">
        <v>0.00652846228331327</v>
      </c>
      <c r="HL129" s="387" t="n">
        <v>0.00662254076451063</v>
      </c>
      <c r="HM129" s="387" t="n">
        <v>0.00657897116616368</v>
      </c>
      <c r="HN129" s="387" t="n">
        <v>0.00707871187478304</v>
      </c>
      <c r="HO129" s="387" t="n">
        <v>0.00702895550057292</v>
      </c>
      <c r="HP129" s="387" t="n">
        <v>0.00697989389300346</v>
      </c>
      <c r="HQ129" s="387" t="n">
        <v>0.00693151261657476</v>
      </c>
      <c r="HR129" s="387" t="n">
        <v>0.00635595340281725</v>
      </c>
      <c r="HS129" s="387" t="n">
        <v>0.00684033194556832</v>
      </c>
      <c r="HT129" s="387" t="n">
        <v>0.00627289060503244</v>
      </c>
      <c r="HU129" s="387" t="n">
        <v>0.00571578601375222</v>
      </c>
      <c r="HV129" s="387" t="n">
        <v>0.00619836710393429</v>
      </c>
      <c r="HW129" s="387" t="n">
        <v>0.00564828189089894</v>
      </c>
      <c r="HX129" s="387" t="n">
        <v>0.00510726356878877</v>
      </c>
      <c r="HY129" s="387" t="n">
        <v>0.00558802578598261</v>
      </c>
      <c r="HZ129" s="387" t="n">
        <v>0.00505306804552674</v>
      </c>
      <c r="IA129" s="387" t="n">
        <v>0.00452603260055184</v>
      </c>
      <c r="IB129" s="387" t="n">
        <v>0.00450563943013549</v>
      </c>
      <c r="IC129" s="387" t="n">
        <v>0.00448542973026633</v>
      </c>
      <c r="ID129" s="387" t="n">
        <v>0.00397022860124707</v>
      </c>
      <c r="IE129" s="387" t="n">
        <v>0.0039545283652842</v>
      </c>
      <c r="IF129" s="387" t="n">
        <v>0.00344743020832539</v>
      </c>
      <c r="IG129" s="387" t="n">
        <v>0.00343558611348271</v>
      </c>
      <c r="IH129" s="387" t="n">
        <v>0.00293542281724513</v>
      </c>
      <c r="II129" s="387" t="n">
        <v>0.0029268313664943</v>
      </c>
      <c r="IJ129" s="387" t="n">
        <v>0.00291828997433186</v>
      </c>
      <c r="IK129" s="387" t="n">
        <v>0.0019408060470596</v>
      </c>
      <c r="IL129" s="387" t="n">
        <v>0.00242072250694037</v>
      </c>
      <c r="IM129" s="387" t="n">
        <v>0.00144962582271546</v>
      </c>
      <c r="IN129" s="387" t="n">
        <v>0.00192957127001137</v>
      </c>
      <c r="IO129" s="387" t="n">
        <v>0.00096339121228084</v>
      </c>
      <c r="IP129" s="0" t="s">
        <v>889</v>
      </c>
      <c r="IU129" s="0" t="s">
        <v>884</v>
      </c>
      <c r="IV129" s="387" t="n">
        <v>0.5</v>
      </c>
      <c r="IW129" s="387" t="n">
        <v>0.5</v>
      </c>
      <c r="IX129" s="387" t="n">
        <v>0.5</v>
      </c>
      <c r="IY129" s="387" t="n">
        <v>0.5</v>
      </c>
      <c r="IZ129" s="387" t="n">
        <v>0.5</v>
      </c>
      <c r="JA129" s="387" t="n">
        <v>0.5</v>
      </c>
      <c r="JB129" s="387" t="n">
        <v>0.5</v>
      </c>
      <c r="JC129" s="387" t="n">
        <v>0.5</v>
      </c>
      <c r="JD129" s="387" t="n">
        <v>0.5</v>
      </c>
      <c r="JE129" s="387" t="n">
        <v>0.5</v>
      </c>
      <c r="JF129" s="387" t="n">
        <v>0.5</v>
      </c>
      <c r="JG129" s="387" t="n">
        <v>0.5</v>
      </c>
      <c r="JH129" s="387" t="n">
        <v>0.5</v>
      </c>
      <c r="JI129" s="387" t="n">
        <v>0.5</v>
      </c>
      <c r="JJ129" s="387" t="n">
        <v>0.5</v>
      </c>
      <c r="JK129" s="387" t="n">
        <v>0.5</v>
      </c>
      <c r="JL129" s="387" t="n">
        <v>0.5</v>
      </c>
      <c r="JM129" s="387" t="n">
        <v>0.5</v>
      </c>
      <c r="JN129" s="387" t="n">
        <v>0.5</v>
      </c>
      <c r="JO129" s="387" t="n">
        <v>0.5</v>
      </c>
      <c r="JP129" s="387" t="n">
        <v>0.5</v>
      </c>
      <c r="JQ129" s="387" t="n">
        <v>0.5</v>
      </c>
      <c r="JR129" s="387" t="n">
        <v>0.5</v>
      </c>
      <c r="JS129" s="387" t="n">
        <v>0.5</v>
      </c>
      <c r="JT129" s="387" t="n">
        <v>0.5</v>
      </c>
      <c r="JU129" s="387" t="n">
        <v>0.5</v>
      </c>
      <c r="JV129" s="387" t="n">
        <v>0.5</v>
      </c>
      <c r="JW129" s="387" t="n">
        <v>0.5</v>
      </c>
      <c r="JX129" s="387" t="n">
        <v>0.5</v>
      </c>
      <c r="JY129" s="387" t="n">
        <v>0.5</v>
      </c>
      <c r="JZ129" s="387" t="n">
        <v>0.5</v>
      </c>
      <c r="KA129" s="387" t="n">
        <v>0.5</v>
      </c>
      <c r="KB129" s="387" t="n">
        <v>0.5</v>
      </c>
      <c r="KC129" s="387" t="n">
        <v>0.5</v>
      </c>
      <c r="KD129" s="387" t="n">
        <v>0.5</v>
      </c>
      <c r="KE129" s="387" t="n">
        <v>0.5</v>
      </c>
      <c r="KH129" s="0" t="s">
        <v>886</v>
      </c>
      <c r="KI129" s="387"/>
      <c r="KJ129" s="387"/>
      <c r="KK129" s="387"/>
      <c r="KL129" s="387"/>
      <c r="KM129" s="387"/>
      <c r="KN129" s="387"/>
      <c r="KO129" s="387"/>
      <c r="KP129" s="387"/>
      <c r="KQ129" s="387"/>
      <c r="KR129" s="387"/>
      <c r="KS129" s="387"/>
      <c r="KT129" s="387"/>
      <c r="KU129" s="387"/>
      <c r="KV129" s="387"/>
      <c r="KW129" s="387"/>
      <c r="KX129" s="387"/>
      <c r="KY129" s="387"/>
      <c r="KZ129" s="387"/>
      <c r="LA129" s="387"/>
      <c r="LB129" s="387"/>
      <c r="LC129" s="387"/>
      <c r="LD129" s="387"/>
      <c r="LE129" s="387"/>
      <c r="LF129" s="387"/>
      <c r="LG129" s="387"/>
      <c r="LH129" s="387"/>
      <c r="LI129" s="387"/>
      <c r="LJ129" s="387"/>
      <c r="LK129" s="387"/>
      <c r="LL129" s="387"/>
      <c r="LM129" s="387"/>
      <c r="LN129" s="387"/>
      <c r="LO129" s="387"/>
      <c r="LP129" s="387"/>
      <c r="LQ129" s="387"/>
      <c r="LR129" s="387"/>
      <c r="LT129" s="0" t="s">
        <v>886</v>
      </c>
      <c r="LU129" s="387"/>
      <c r="LV129" s="387"/>
      <c r="LW129" s="387"/>
      <c r="LX129" s="387"/>
      <c r="LY129" s="387"/>
      <c r="LZ129" s="387"/>
      <c r="MA129" s="387"/>
      <c r="MB129" s="387"/>
      <c r="MC129" s="387"/>
      <c r="MD129" s="387"/>
      <c r="ME129" s="387"/>
      <c r="MF129" s="387"/>
      <c r="MG129" s="387"/>
      <c r="MH129" s="387"/>
      <c r="MI129" s="387"/>
      <c r="MJ129" s="387"/>
      <c r="MK129" s="387"/>
      <c r="ML129" s="387"/>
      <c r="MM129" s="387"/>
      <c r="MN129" s="387"/>
      <c r="MO129" s="387"/>
      <c r="MP129" s="387"/>
      <c r="MQ129" s="387"/>
      <c r="MR129" s="387"/>
      <c r="MS129" s="387"/>
      <c r="MT129" s="387"/>
      <c r="MU129" s="387"/>
      <c r="MV129" s="387"/>
      <c r="MW129" s="387"/>
      <c r="MX129" s="387"/>
      <c r="MY129" s="387"/>
      <c r="MZ129" s="387"/>
      <c r="NA129" s="387"/>
      <c r="NB129" s="387"/>
      <c r="NC129" s="387"/>
      <c r="ND129" s="387"/>
      <c r="NG129" s="0" t="s">
        <v>886</v>
      </c>
      <c r="NH129" s="387"/>
      <c r="NI129" s="387"/>
      <c r="NJ129" s="387"/>
      <c r="NK129" s="387"/>
      <c r="NL129" s="387"/>
      <c r="NM129" s="387"/>
      <c r="NN129" s="387"/>
      <c r="NO129" s="387"/>
      <c r="NP129" s="387"/>
      <c r="NQ129" s="387"/>
      <c r="NR129" s="387"/>
      <c r="NS129" s="387"/>
      <c r="NT129" s="387"/>
      <c r="NU129" s="387"/>
      <c r="NV129" s="387"/>
      <c r="NW129" s="387"/>
      <c r="NX129" s="387"/>
      <c r="NY129" s="387"/>
      <c r="NZ129" s="387"/>
      <c r="OA129" s="387"/>
      <c r="OB129" s="387"/>
      <c r="OC129" s="387"/>
      <c r="OD129" s="387"/>
      <c r="OE129" s="387"/>
      <c r="OF129" s="387"/>
      <c r="OG129" s="387"/>
      <c r="OH129" s="387"/>
      <c r="OI129" s="387"/>
      <c r="OJ129" s="387"/>
      <c r="OK129" s="387"/>
      <c r="OL129" s="387"/>
      <c r="OM129" s="387"/>
      <c r="ON129" s="387"/>
      <c r="OO129" s="387"/>
      <c r="OP129" s="387"/>
      <c r="OQ129" s="387"/>
      <c r="OT129" s="387"/>
      <c r="OU129" s="387"/>
      <c r="OV129" s="387"/>
      <c r="OW129" s="387"/>
      <c r="OX129" s="387"/>
      <c r="OY129" s="387"/>
      <c r="OZ129" s="387"/>
      <c r="PA129" s="387"/>
      <c r="PB129" s="387"/>
      <c r="PC129" s="387"/>
      <c r="PD129" s="387"/>
      <c r="PE129" s="387"/>
      <c r="PF129" s="387"/>
      <c r="PG129" s="387"/>
      <c r="PH129" s="387"/>
      <c r="PI129" s="387"/>
      <c r="PJ129" s="387"/>
      <c r="PK129" s="387"/>
      <c r="PL129" s="387"/>
      <c r="PQ129" s="387"/>
      <c r="PZ129" s="387" t="n">
        <v>0.29</v>
      </c>
      <c r="QA129" s="387" t="n">
        <v>2017</v>
      </c>
      <c r="QB129" s="0" t="s">
        <v>248</v>
      </c>
      <c r="QD129" s="387" t="n">
        <v>0.004</v>
      </c>
      <c r="QE129" s="387" t="n">
        <v>2017</v>
      </c>
      <c r="QF129" s="0" t="s">
        <v>248</v>
      </c>
      <c r="QH129" s="387" t="n">
        <v>0.036</v>
      </c>
      <c r="QI129" s="387" t="n">
        <v>2017</v>
      </c>
      <c r="QJ129" s="0" t="s">
        <v>248</v>
      </c>
      <c r="QL129" s="387" t="n">
        <v>0.244</v>
      </c>
      <c r="QM129" s="387" t="n">
        <v>2017</v>
      </c>
      <c r="QN129" s="0" t="s">
        <v>248</v>
      </c>
      <c r="QP129" s="387" t="n">
        <v>0.176</v>
      </c>
      <c r="QQ129" s="387" t="n">
        <v>2015</v>
      </c>
      <c r="QR129" s="0" t="s">
        <v>248</v>
      </c>
      <c r="QT129" s="0" t="s">
        <v>104</v>
      </c>
      <c r="QU129" s="387" t="n">
        <v>0.291423171758652</v>
      </c>
      <c r="QV129" s="387" t="n">
        <v>0.276491940021515</v>
      </c>
      <c r="QW129" s="387" t="n">
        <v>0.276082992553711</v>
      </c>
      <c r="QX129" s="387" t="n">
        <v>0.274796694517136</v>
      </c>
      <c r="QY129" s="387" t="n">
        <v>0.282533824443817</v>
      </c>
      <c r="RB129" s="387" t="n">
        <v>0.262751996517181</v>
      </c>
      <c r="RC129" s="387" t="n">
        <v>0.26368260383606</v>
      </c>
      <c r="RD129" s="387" t="n">
        <v>0.269448846578598</v>
      </c>
      <c r="RE129" s="387" t="n">
        <v>0.2702716588974</v>
      </c>
      <c r="RF129" s="387" t="n">
        <v>0.287662237882614</v>
      </c>
      <c r="RG129" s="0" t="s">
        <v>248</v>
      </c>
      <c r="RJ129" s="387" t="n">
        <v>0.0182949565351009</v>
      </c>
      <c r="RK129" s="387" t="n">
        <v>0.0560990869998932</v>
      </c>
      <c r="RL129" s="387" t="n">
        <v>0.0348838903009892</v>
      </c>
      <c r="RM129" s="387" t="n">
        <v>0.0399362966418266</v>
      </c>
      <c r="RN129" s="387" t="n">
        <v>0.0408712700009346</v>
      </c>
      <c r="RO129" s="0" t="s">
        <v>104</v>
      </c>
      <c r="RR129" s="387" t="n">
        <v>0.0491516925394535</v>
      </c>
      <c r="RS129" s="387" t="n">
        <v>0.0412158258259296</v>
      </c>
      <c r="RT129" s="387" t="n">
        <v>0.0348807983100414</v>
      </c>
      <c r="RU129" s="387" t="n">
        <v>0.0399484746158123</v>
      </c>
      <c r="RV129" s="387" t="n">
        <v>0.0408699214458466</v>
      </c>
      <c r="RW129" s="0" t="s">
        <v>248</v>
      </c>
      <c r="SA129" s="387" t="n">
        <v>0.0109664658084512</v>
      </c>
      <c r="SB129" s="387" t="n">
        <v>0.0520731098949909</v>
      </c>
      <c r="SC129" s="387" t="n">
        <v>0.032062754034996</v>
      </c>
      <c r="SD129" s="387" t="n">
        <v>0.0407756008207798</v>
      </c>
      <c r="SE129" s="387" t="n">
        <v>0.0398504622280598</v>
      </c>
      <c r="SF129" s="0" t="s">
        <v>104</v>
      </c>
      <c r="SJ129" s="387" t="n">
        <v>0.0463118143379688</v>
      </c>
      <c r="SK129" s="387" t="n">
        <v>0.0377996489405632</v>
      </c>
      <c r="SL129" s="387" t="n">
        <v>0.033037293702364</v>
      </c>
      <c r="SM129" s="387" t="n">
        <v>0.0420025996863842</v>
      </c>
      <c r="SN129" s="387" t="n">
        <v>0.0424498356878758</v>
      </c>
      <c r="SO129" s="0" t="s">
        <v>248</v>
      </c>
      <c r="SQ129" s="387" t="n">
        <v>4640</v>
      </c>
      <c r="SR129" s="0" t="s">
        <v>248</v>
      </c>
      <c r="ST129" s="387" t="n">
        <v>4202.9541015625</v>
      </c>
      <c r="SU129" s="0" t="s">
        <v>104</v>
      </c>
      <c r="SW129" s="387" t="n">
        <v>4462.38324961209</v>
      </c>
      <c r="SX129" s="0" t="s">
        <v>248</v>
      </c>
      <c r="TA129" s="387" t="n">
        <v>0.211179822683334</v>
      </c>
      <c r="TB129" s="387" t="n">
        <v>0.194657489657402</v>
      </c>
      <c r="TC129" s="387" t="n">
        <v>0.200557678937912</v>
      </c>
      <c r="TD129" s="387" t="n">
        <v>0.204703494906425</v>
      </c>
      <c r="TE129" s="387" t="n">
        <v>0.227189585566521</v>
      </c>
      <c r="TF129" s="0" t="s">
        <v>104</v>
      </c>
      <c r="TJ129" s="387" t="n">
        <v>0.177637875080109</v>
      </c>
      <c r="TK129" s="387" t="n">
        <v>0.179070800542831</v>
      </c>
      <c r="TL129" s="387" t="n">
        <v>0.194234102964401</v>
      </c>
      <c r="TM129" s="387" t="n">
        <v>0.200356736779213</v>
      </c>
      <c r="TN129" s="387" t="n">
        <v>0.229724928736687</v>
      </c>
      <c r="TO129" s="0" t="s">
        <v>248</v>
      </c>
      <c r="TP129" s="386"/>
      <c r="TQ129" s="386"/>
    </row>
    <row r="130" customFormat="false" ht="15.75" hidden="false" customHeight="false" outlineLevel="0" collapsed="false">
      <c r="A130" s="0" t="s">
        <v>900</v>
      </c>
      <c r="B130" s="18" t="s">
        <v>1105</v>
      </c>
      <c r="C130" s="0" t="s">
        <v>1106</v>
      </c>
      <c r="D130" s="387" t="n">
        <v>0.0290150623768568</v>
      </c>
      <c r="E130" s="0" t="s">
        <v>102</v>
      </c>
      <c r="F130" s="387" t="n">
        <v>0.0589944235980511</v>
      </c>
      <c r="G130" s="0" t="s">
        <v>316</v>
      </c>
      <c r="H130" s="387" t="n">
        <v>0.0459938608109951</v>
      </c>
      <c r="I130" s="0" t="s">
        <v>317</v>
      </c>
      <c r="J130" s="0" t="s">
        <v>102</v>
      </c>
      <c r="K130" s="387" t="n">
        <v>0.223695009946823</v>
      </c>
      <c r="L130" s="387"/>
      <c r="M130" s="0" t="s">
        <v>885</v>
      </c>
      <c r="N130" s="387"/>
      <c r="O130" s="0" t="s">
        <v>885</v>
      </c>
      <c r="P130" s="387" t="n">
        <v>0.223695009946823</v>
      </c>
      <c r="Q130" s="0" t="s">
        <v>102</v>
      </c>
      <c r="R130" s="387" t="n">
        <v>0.243922799825668</v>
      </c>
      <c r="S130" s="0" t="s">
        <v>102</v>
      </c>
      <c r="U130" s="0" t="s">
        <v>316</v>
      </c>
      <c r="V130" s="387" t="n">
        <v>0.245347037911415</v>
      </c>
      <c r="W130" s="387"/>
      <c r="X130" s="0" t="s">
        <v>885</v>
      </c>
      <c r="Y130" s="387"/>
      <c r="Z130" s="0" t="s">
        <v>885</v>
      </c>
      <c r="AA130" s="387" t="n">
        <v>0.249492630362511</v>
      </c>
      <c r="AB130" s="0" t="s">
        <v>316</v>
      </c>
      <c r="AC130" s="387" t="n">
        <v>0.245347037911415</v>
      </c>
      <c r="AD130" s="0" t="s">
        <v>316</v>
      </c>
      <c r="AF130" s="0" t="s">
        <v>317</v>
      </c>
      <c r="AG130" s="387" t="n">
        <v>0.249492630362511</v>
      </c>
      <c r="AH130" s="387"/>
      <c r="AI130" s="0" t="s">
        <v>885</v>
      </c>
      <c r="AJ130" s="387"/>
      <c r="AK130" s="0" t="s">
        <v>885</v>
      </c>
      <c r="AL130" s="387" t="n">
        <v>0.249492630362511</v>
      </c>
      <c r="AM130" s="0" t="s">
        <v>317</v>
      </c>
      <c r="AN130" s="387" t="n">
        <v>0.267959862947464</v>
      </c>
      <c r="AO130" s="0" t="s">
        <v>317</v>
      </c>
      <c r="AP130" s="0"/>
      <c r="AQ130" s="0" t="s">
        <v>102</v>
      </c>
      <c r="AR130" s="387" t="n">
        <v>2.5718400478363</v>
      </c>
      <c r="AS130" s="0" t="s">
        <v>318</v>
      </c>
      <c r="AT130" s="387" t="n">
        <v>1.81325626373291</v>
      </c>
      <c r="AU130" s="0" t="s">
        <v>317</v>
      </c>
      <c r="AV130" s="387" t="n">
        <v>2.31534171104431</v>
      </c>
      <c r="AW130" s="0"/>
      <c r="AX130" s="387" t="n">
        <v>2.22541975975037</v>
      </c>
      <c r="AY130" s="0" t="s">
        <v>104</v>
      </c>
      <c r="AZ130" s="0"/>
      <c r="BA130" s="0" t="s">
        <v>102</v>
      </c>
      <c r="BB130" s="387" t="n">
        <v>0.0024282936938107</v>
      </c>
      <c r="BC130" s="387" t="n">
        <v>0.00171314715407789</v>
      </c>
      <c r="BD130" s="387" t="n">
        <v>0.00350338243879378</v>
      </c>
      <c r="BE130" s="387" t="n">
        <v>0.00552250724285841</v>
      </c>
      <c r="BF130" s="387" t="n">
        <v>0.00552246021106839</v>
      </c>
      <c r="BH130" s="0" t="s">
        <v>318</v>
      </c>
      <c r="BI130" s="387" t="n">
        <v>0.00431295670568943</v>
      </c>
      <c r="BJ130" s="387" t="n">
        <v>0.00344241550192237</v>
      </c>
      <c r="BK130" s="387" t="n">
        <v>0.00518837850540876</v>
      </c>
      <c r="BL130" s="387" t="n">
        <v>0.00607815943658352</v>
      </c>
      <c r="BM130" s="387" t="n">
        <v>0.00621714117005467</v>
      </c>
      <c r="BO130" s="0" t="s">
        <v>317</v>
      </c>
      <c r="BP130" s="387" t="n">
        <v>0.00430701905861497</v>
      </c>
      <c r="BQ130" s="387" t="n">
        <v>0.00445978855714202</v>
      </c>
      <c r="BR130" s="387" t="n">
        <v>0.00611469941213727</v>
      </c>
      <c r="BS130" s="387" t="n">
        <v>0.0062771774828434</v>
      </c>
      <c r="BT130" s="387" t="n">
        <v>0.00639714347198606</v>
      </c>
      <c r="BV130" s="387" t="n">
        <v>5.6497654914856</v>
      </c>
      <c r="BW130" s="387" t="n">
        <v>5.99256706237793</v>
      </c>
      <c r="BX130" s="387" t="n">
        <v>5.99011564254761</v>
      </c>
      <c r="BY130" s="387" t="n">
        <v>6.20291709899902</v>
      </c>
      <c r="BZ130" s="387" t="n">
        <v>6.50381660461426</v>
      </c>
      <c r="CA130" s="0" t="s">
        <v>316</v>
      </c>
      <c r="CC130" s="387" t="n">
        <v>5.83916234970093</v>
      </c>
      <c r="CD130" s="387" t="n">
        <v>6.02969264984131</v>
      </c>
      <c r="CE130" s="387" t="n">
        <v>6.08662176132202</v>
      </c>
      <c r="CF130" s="387" t="n">
        <v>6.38128614425659</v>
      </c>
      <c r="CG130" s="387" t="n">
        <v>6.69203758239746</v>
      </c>
      <c r="CH130" s="0" t="s">
        <v>317</v>
      </c>
      <c r="CK130" s="387" t="n">
        <v>7.30000019073486</v>
      </c>
      <c r="CL130" s="0" t="s">
        <v>887</v>
      </c>
      <c r="CO130" s="0" t="s">
        <v>102</v>
      </c>
      <c r="CP130" s="387" t="n">
        <v>-0.0153826763853431</v>
      </c>
      <c r="CQ130" s="387" t="n">
        <v>-0.0265593342483044</v>
      </c>
      <c r="CR130" s="387" t="n">
        <v>-0.0227231755852699</v>
      </c>
      <c r="CS130" s="387" t="n">
        <v>-0.0612491443753243</v>
      </c>
      <c r="CT130" s="387" t="n">
        <v>-0.0066556241363287</v>
      </c>
      <c r="CV130" s="0" t="s">
        <v>318</v>
      </c>
      <c r="CW130" s="387" t="n">
        <v>-0.0136788738891482</v>
      </c>
      <c r="CX130" s="387" t="n">
        <v>-0.0143770193681121</v>
      </c>
      <c r="CY130" s="387" t="n">
        <v>-0.0434676222503185</v>
      </c>
      <c r="CZ130" s="387" t="n">
        <v>-0.0418623797595501</v>
      </c>
      <c r="DA130" s="387" t="n">
        <v>-0.0764693394303322</v>
      </c>
      <c r="DC130" s="0" t="s">
        <v>317</v>
      </c>
      <c r="DD130" s="387" t="n">
        <v>-0.0387862212955952</v>
      </c>
      <c r="DE130" s="387" t="n">
        <v>-0.0421092286705971</v>
      </c>
      <c r="DF130" s="387" t="n">
        <v>-0.0571547672152519</v>
      </c>
      <c r="DG130" s="387" t="n">
        <v>-0.0355742797255516</v>
      </c>
      <c r="DH130" s="387" t="n">
        <v>-0.047427523881197</v>
      </c>
      <c r="DL130" s="387" t="n">
        <v>0.748779983520508</v>
      </c>
      <c r="DM130" s="0" t="s">
        <v>888</v>
      </c>
      <c r="DP130" s="387" t="n">
        <v>0.886370010375977</v>
      </c>
      <c r="DQ130" s="0" t="s">
        <v>888</v>
      </c>
      <c r="DT130" s="387" t="n">
        <v>0.514770011901855</v>
      </c>
      <c r="DU130" s="0" t="s">
        <v>888</v>
      </c>
      <c r="DW130" s="387" t="n">
        <v>0.259522020816803</v>
      </c>
      <c r="DX130" s="387" t="n">
        <v>0.266219854354858</v>
      </c>
      <c r="DY130" s="387" t="n">
        <v>0.23128080368042</v>
      </c>
      <c r="DZ130" s="387" t="n">
        <v>0.0755070075392723</v>
      </c>
      <c r="EA130" s="387" t="n">
        <v>0.0810314267873764</v>
      </c>
      <c r="EB130" s="0" t="s">
        <v>104</v>
      </c>
      <c r="ED130" s="387" t="n">
        <v>0.278021186590195</v>
      </c>
      <c r="EE130" s="387" t="n">
        <v>0.290881246328354</v>
      </c>
      <c r="EF130" s="387" t="n">
        <v>0.250221312046051</v>
      </c>
      <c r="EG130" s="387" t="n">
        <v>0.113404676318169</v>
      </c>
      <c r="EH130" s="387" t="n">
        <v>0.250975728034973</v>
      </c>
      <c r="EI130" s="0" t="s">
        <v>248</v>
      </c>
      <c r="EK130" s="387"/>
      <c r="EL130" s="0" t="s">
        <v>886</v>
      </c>
      <c r="EO130" s="387" t="n">
        <v>0.00414956174790859</v>
      </c>
      <c r="EP130" s="387" t="n">
        <v>0.00577751453965902</v>
      </c>
      <c r="EQ130" s="387" t="n">
        <v>0.00711315171793103</v>
      </c>
      <c r="ER130" s="387" t="n">
        <v>0.00219069607555866</v>
      </c>
      <c r="ES130" s="387" t="n">
        <v>0.00501581700518727</v>
      </c>
      <c r="ET130" s="0" t="s">
        <v>248</v>
      </c>
      <c r="FE130" s="387" t="n">
        <v>2045123</v>
      </c>
      <c r="FF130" s="387" t="n">
        <v>2103282</v>
      </c>
      <c r="FG130" s="387" t="n">
        <v>2136997</v>
      </c>
      <c r="FH130" s="387" t="n">
        <v>2161626</v>
      </c>
      <c r="FI130" s="387" t="n">
        <v>2200492</v>
      </c>
      <c r="FJ130" s="387" t="n">
        <v>2270198</v>
      </c>
      <c r="FK130" s="387" t="n">
        <v>2373672</v>
      </c>
      <c r="FL130" s="387" t="n">
        <v>2504019</v>
      </c>
      <c r="FM130" s="387" t="n">
        <v>2656009</v>
      </c>
      <c r="FN130" s="387" t="n">
        <v>2821045</v>
      </c>
      <c r="FO130" s="387" t="n">
        <v>2991884</v>
      </c>
      <c r="FP130" s="387" t="n">
        <v>3168060</v>
      </c>
      <c r="FQ130" s="387" t="n">
        <v>3348853</v>
      </c>
      <c r="FR130" s="387" t="n">
        <v>3526376</v>
      </c>
      <c r="FS130" s="387" t="n">
        <v>3690941</v>
      </c>
      <c r="FT130" s="387" t="n">
        <v>3835591</v>
      </c>
      <c r="FU130" s="387" t="n">
        <v>3956875</v>
      </c>
      <c r="FV130" s="387" t="n">
        <v>4056099</v>
      </c>
      <c r="FW130" s="387" t="n">
        <v>4137312</v>
      </c>
      <c r="FX130" s="387" t="n">
        <v>4207083</v>
      </c>
      <c r="FY130" s="387" t="n">
        <v>4271000</v>
      </c>
      <c r="FZ130" s="387" t="n">
        <v>4329000</v>
      </c>
      <c r="GA130" s="387" t="n">
        <v>4380000</v>
      </c>
      <c r="GB130" s="387" t="n">
        <v>4428000</v>
      </c>
      <c r="GC130" s="387" t="n">
        <v>4473000</v>
      </c>
      <c r="GD130" s="387" t="n">
        <v>4518000</v>
      </c>
      <c r="GE130" s="387" t="n">
        <v>4563000</v>
      </c>
      <c r="GF130" s="387" t="n">
        <v>4609000</v>
      </c>
      <c r="GG130" s="387" t="n">
        <v>4656000</v>
      </c>
      <c r="GH130" s="387" t="n">
        <v>4702000</v>
      </c>
      <c r="GI130" s="387" t="n">
        <v>4747000</v>
      </c>
      <c r="GJ130" s="387" t="n">
        <v>4791000</v>
      </c>
      <c r="GK130" s="387" t="n">
        <v>4834000</v>
      </c>
      <c r="GL130" s="387" t="n">
        <v>4876000</v>
      </c>
      <c r="GM130" s="387" t="n">
        <v>4918000</v>
      </c>
      <c r="GN130" s="387" t="n">
        <v>4959000</v>
      </c>
      <c r="GO130" s="387" t="n">
        <v>5000000</v>
      </c>
      <c r="GP130" s="387" t="n">
        <v>5040000</v>
      </c>
      <c r="GQ130" s="387" t="n">
        <v>5079000</v>
      </c>
      <c r="GR130" s="387" t="n">
        <v>5116000</v>
      </c>
      <c r="GS130" s="387" t="n">
        <v>5153000</v>
      </c>
      <c r="GT130" s="387" t="n">
        <v>5187000</v>
      </c>
      <c r="GU130" s="387" t="n">
        <v>5219000</v>
      </c>
      <c r="GV130" s="387" t="n">
        <v>5250000</v>
      </c>
      <c r="GW130" s="387" t="n">
        <v>5278000</v>
      </c>
      <c r="GX130" s="387" t="n">
        <v>5304000</v>
      </c>
      <c r="GY130" s="387" t="n">
        <v>5326000</v>
      </c>
      <c r="GZ130" s="387" t="n">
        <v>5347000</v>
      </c>
      <c r="HA130" s="387" t="n">
        <v>5364000</v>
      </c>
      <c r="HB130" s="387" t="n">
        <v>5380000</v>
      </c>
      <c r="HC130" s="387" t="n">
        <v>5393000</v>
      </c>
      <c r="HG130" s="387" t="n">
        <v>0.0311310421675444</v>
      </c>
      <c r="HH130" s="387" t="n">
        <v>0.0247671026736498</v>
      </c>
      <c r="HI130" s="387" t="n">
        <v>0.0198246277868748</v>
      </c>
      <c r="HJ130" s="387" t="n">
        <v>0.0167232323437929</v>
      </c>
      <c r="HK130" s="387" t="n">
        <v>0.0150784580036998</v>
      </c>
      <c r="HL130" s="387" t="n">
        <v>0.0134885767474771</v>
      </c>
      <c r="HM130" s="387" t="n">
        <v>0.0117121562361717</v>
      </c>
      <c r="HN130" s="387" t="n">
        <v>0.0108992904424667</v>
      </c>
      <c r="HO130" s="387" t="n">
        <v>0.0101113095879555</v>
      </c>
      <c r="HP130" s="387" t="n">
        <v>0.0100100934505463</v>
      </c>
      <c r="HQ130" s="387" t="n">
        <v>0.00991088431328535</v>
      </c>
      <c r="HR130" s="387" t="n">
        <v>0.0100306114181876</v>
      </c>
      <c r="HS130" s="387" t="n">
        <v>0.0101457964628935</v>
      </c>
      <c r="HT130" s="387" t="n">
        <v>0.00983123946934938</v>
      </c>
      <c r="HU130" s="387" t="n">
        <v>0.00952488929033279</v>
      </c>
      <c r="HV130" s="387" t="n">
        <v>0.00922631844878197</v>
      </c>
      <c r="HW130" s="387" t="n">
        <v>0.00893512461334467</v>
      </c>
      <c r="HX130" s="387" t="n">
        <v>0.00865092966705561</v>
      </c>
      <c r="HY130" s="387" t="n">
        <v>0.00857673212885857</v>
      </c>
      <c r="HZ130" s="387" t="n">
        <v>0.00830216333270073</v>
      </c>
      <c r="IA130" s="387" t="n">
        <v>0.00823380518704653</v>
      </c>
      <c r="IB130" s="387" t="n">
        <v>0.0079681696370244</v>
      </c>
      <c r="IC130" s="387" t="n">
        <v>0.00770830968394876</v>
      </c>
      <c r="ID130" s="387" t="n">
        <v>0.00725849205628037</v>
      </c>
      <c r="IE130" s="387" t="n">
        <v>0.00720618572086096</v>
      </c>
      <c r="IF130" s="387" t="n">
        <v>0.00657642586156726</v>
      </c>
      <c r="IG130" s="387" t="n">
        <v>0.00615031737834215</v>
      </c>
      <c r="IH130" s="387" t="n">
        <v>0.00592226395383477</v>
      </c>
      <c r="II130" s="387" t="n">
        <v>0.00531916134059429</v>
      </c>
      <c r="IJ130" s="387" t="n">
        <v>0.00491401460021734</v>
      </c>
      <c r="IK130" s="387" t="n">
        <v>0.00413923431187868</v>
      </c>
      <c r="IL130" s="387" t="n">
        <v>0.00393516849726439</v>
      </c>
      <c r="IM130" s="387" t="n">
        <v>0.00317430938594043</v>
      </c>
      <c r="IN130" s="387" t="n">
        <v>0.00297840870916843</v>
      </c>
      <c r="IO130" s="387" t="n">
        <v>0.00241344212554395</v>
      </c>
      <c r="IP130" s="0" t="s">
        <v>889</v>
      </c>
      <c r="IU130" s="0" t="s">
        <v>889</v>
      </c>
      <c r="IV130" s="387" t="n">
        <v>0.588172921596376</v>
      </c>
      <c r="IW130" s="387" t="n">
        <v>0.593061117623005</v>
      </c>
      <c r="IX130" s="387" t="n">
        <v>0.598780553349004</v>
      </c>
      <c r="IY130" s="387" t="n">
        <v>0.604518293752903</v>
      </c>
      <c r="IZ130" s="387" t="n">
        <v>0.609224646946086</v>
      </c>
      <c r="JA130" s="387" t="n">
        <v>0.612201716729153</v>
      </c>
      <c r="JB130" s="387" t="n">
        <v>0.613208617290813</v>
      </c>
      <c r="JC130" s="387" t="n">
        <v>0.612571198973593</v>
      </c>
      <c r="JD130" s="387" t="n">
        <v>0.610851905744753</v>
      </c>
      <c r="JE130" s="387" t="n">
        <v>0.608857535484399</v>
      </c>
      <c r="JF130" s="387" t="n">
        <v>0.607160287950299</v>
      </c>
      <c r="JG130" s="387" t="n">
        <v>0.605884238897829</v>
      </c>
      <c r="JH130" s="387" t="n">
        <v>0.604856650069966</v>
      </c>
      <c r="JI130" s="387" t="n">
        <v>0.603981163335428</v>
      </c>
      <c r="JJ130" s="387" t="n">
        <v>0.603074146625089</v>
      </c>
      <c r="JK130" s="387" t="n">
        <v>0.602011593224723</v>
      </c>
      <c r="JL130" s="387" t="n">
        <v>0.600802999087833</v>
      </c>
      <c r="JM130" s="387" t="n">
        <v>0.599523223954407</v>
      </c>
      <c r="JN130" s="387" t="n">
        <v>0.598189530581896</v>
      </c>
      <c r="JO130" s="387" t="n">
        <v>0.596828179141384</v>
      </c>
      <c r="JP130" s="387" t="n">
        <v>0.59546057134376</v>
      </c>
      <c r="JQ130" s="387" t="n">
        <v>0.594090283676864</v>
      </c>
      <c r="JR130" s="387" t="n">
        <v>0.592713699559213</v>
      </c>
      <c r="JS130" s="387" t="n">
        <v>0.591326933255203</v>
      </c>
      <c r="JT130" s="387" t="n">
        <v>0.589920937028724</v>
      </c>
      <c r="JU130" s="387" t="n">
        <v>0.58849038316352</v>
      </c>
      <c r="JV130" s="387" t="n">
        <v>0.587035743177224</v>
      </c>
      <c r="JW130" s="387" t="n">
        <v>0.585563345606591</v>
      </c>
      <c r="JX130" s="387" t="n">
        <v>0.584078954937369</v>
      </c>
      <c r="JY130" s="387" t="n">
        <v>0.582588714789847</v>
      </c>
      <c r="JZ130" s="387" t="n">
        <v>0.581095704079914</v>
      </c>
      <c r="KA130" s="387" t="n">
        <v>0.579603222537864</v>
      </c>
      <c r="KB130" s="387" t="n">
        <v>0.57811310562977</v>
      </c>
      <c r="KC130" s="387" t="n">
        <v>0.576636989510061</v>
      </c>
      <c r="KD130" s="387" t="n">
        <v>0.575183987505969</v>
      </c>
      <c r="KE130" s="387" t="n">
        <v>0.573763352023215</v>
      </c>
      <c r="KH130" s="0" t="s">
        <v>889</v>
      </c>
      <c r="KI130" s="387" t="n">
        <v>0.766767382621765</v>
      </c>
      <c r="KJ130" s="387" t="n">
        <v>0.764608919620514</v>
      </c>
      <c r="KK130" s="387" t="n">
        <v>0.761950850486755</v>
      </c>
      <c r="KL130" s="387" t="n">
        <v>0.759106397628784</v>
      </c>
      <c r="KM130" s="387" t="n">
        <v>0.756663203239441</v>
      </c>
      <c r="KN130" s="387" t="n">
        <v>0.754858374595642</v>
      </c>
      <c r="KO130" s="387" t="n">
        <v>0.754677772521973</v>
      </c>
      <c r="KP130" s="387" t="n">
        <v>0.755479454994202</v>
      </c>
      <c r="KQ130" s="387" t="n">
        <v>0.75654923915863</v>
      </c>
      <c r="KR130" s="387" t="n">
        <v>0.757657051086426</v>
      </c>
      <c r="KS130" s="387" t="n">
        <v>0.758300125598908</v>
      </c>
      <c r="KT130" s="387" t="n">
        <v>0.75936883687973</v>
      </c>
      <c r="KU130" s="387" t="n">
        <v>0.760034739971161</v>
      </c>
      <c r="KV130" s="387" t="n">
        <v>0.759664952754974</v>
      </c>
      <c r="KW130" s="387" t="n">
        <v>0.758400678634644</v>
      </c>
      <c r="KX130" s="387" t="n">
        <v>0.755845785140991</v>
      </c>
      <c r="KY130" s="387" t="n">
        <v>0.751826345920563</v>
      </c>
      <c r="KZ130" s="387" t="n">
        <v>0.747207283973694</v>
      </c>
      <c r="LA130" s="387" t="n">
        <v>0.74200165271759</v>
      </c>
      <c r="LB130" s="387" t="n">
        <v>0.735461592674255</v>
      </c>
      <c r="LC130" s="387" t="n">
        <v>0.727969348430634</v>
      </c>
      <c r="LD130" s="387" t="n">
        <v>0.72000002861023</v>
      </c>
      <c r="LE130" s="387" t="n">
        <v>0.711706340312958</v>
      </c>
      <c r="LF130" s="387" t="n">
        <v>0.702697396278381</v>
      </c>
      <c r="LG130" s="387" t="n">
        <v>0.69351053237915</v>
      </c>
      <c r="LH130" s="387" t="n">
        <v>0.684261620044708</v>
      </c>
      <c r="LI130" s="387" t="n">
        <v>0.675534963607788</v>
      </c>
      <c r="LJ130" s="387" t="n">
        <v>0.667177617549896</v>
      </c>
      <c r="LK130" s="387" t="n">
        <v>0.659047603607178</v>
      </c>
      <c r="LL130" s="387" t="n">
        <v>0.651572585105896</v>
      </c>
      <c r="LM130" s="387" t="n">
        <v>0.644796371459961</v>
      </c>
      <c r="LN130" s="387" t="n">
        <v>0.639316558837891</v>
      </c>
      <c r="LO130" s="387" t="n">
        <v>0.634561419487</v>
      </c>
      <c r="LP130" s="387" t="n">
        <v>0.631245315074921</v>
      </c>
      <c r="LQ130" s="387" t="n">
        <v>0.629182159900665</v>
      </c>
      <c r="LR130" s="387" t="n">
        <v>0.628963470458984</v>
      </c>
      <c r="LT130" s="0" t="s">
        <v>889</v>
      </c>
      <c r="LU130" s="387" t="n">
        <v>0.746098816394806</v>
      </c>
      <c r="LV130" s="387" t="n">
        <v>0.74146693944931</v>
      </c>
      <c r="LW130" s="387" t="n">
        <v>0.735825002193451</v>
      </c>
      <c r="LX130" s="387" t="n">
        <v>0.729769229888916</v>
      </c>
      <c r="LY130" s="387" t="n">
        <v>0.724318027496338</v>
      </c>
      <c r="LZ130" s="387" t="n">
        <v>0.719971895217896</v>
      </c>
      <c r="MA130" s="387" t="n">
        <v>0.717948734760284</v>
      </c>
      <c r="MB130" s="387" t="n">
        <v>0.71712327003479</v>
      </c>
      <c r="MC130" s="387" t="n">
        <v>0.717253863811493</v>
      </c>
      <c r="MD130" s="387" t="n">
        <v>0.716297805309296</v>
      </c>
      <c r="ME130" s="387" t="n">
        <v>0.714475452899933</v>
      </c>
      <c r="MF130" s="387" t="n">
        <v>0.712250709533691</v>
      </c>
      <c r="MG130" s="387" t="n">
        <v>0.708613574504852</v>
      </c>
      <c r="MH130" s="387" t="n">
        <v>0.703823029994965</v>
      </c>
      <c r="MI130" s="387" t="n">
        <v>0.698213517665863</v>
      </c>
      <c r="MJ130" s="387" t="n">
        <v>0.692016005516052</v>
      </c>
      <c r="MK130" s="387" t="n">
        <v>0.685243189334869</v>
      </c>
      <c r="ML130" s="387" t="n">
        <v>0.678113341331482</v>
      </c>
      <c r="MM130" s="387" t="n">
        <v>0.670836746692658</v>
      </c>
      <c r="MN130" s="387" t="n">
        <v>0.662464439868927</v>
      </c>
      <c r="MO130" s="387" t="n">
        <v>0.653155863285065</v>
      </c>
      <c r="MP130" s="387" t="n">
        <v>0.644200026988983</v>
      </c>
      <c r="MQ130" s="387" t="n">
        <v>0.634920656681061</v>
      </c>
      <c r="MR130" s="387" t="n">
        <v>0.625123083591461</v>
      </c>
      <c r="MS130" s="387" t="n">
        <v>0.615715384483337</v>
      </c>
      <c r="MT130" s="387" t="n">
        <v>0.607025027275085</v>
      </c>
      <c r="MU130" s="387" t="n">
        <v>0.599575877189636</v>
      </c>
      <c r="MV130" s="387" t="n">
        <v>0.592833876609802</v>
      </c>
      <c r="MW130" s="387" t="n">
        <v>0.587047636508942</v>
      </c>
      <c r="MX130" s="387" t="n">
        <v>0.582796514034271</v>
      </c>
      <c r="MY130" s="387" t="n">
        <v>0.580316722393036</v>
      </c>
      <c r="MZ130" s="387" t="n">
        <v>0.579984962940216</v>
      </c>
      <c r="NA130" s="387" t="n">
        <v>0.58163458108902</v>
      </c>
      <c r="NB130" s="387" t="n">
        <v>0.585011184215546</v>
      </c>
      <c r="NC130" s="387" t="n">
        <v>0.588661730289459</v>
      </c>
      <c r="ND130" s="387" t="n">
        <v>0.593176364898682</v>
      </c>
      <c r="NG130" s="0" t="s">
        <v>889</v>
      </c>
      <c r="NH130" s="387" t="n">
        <v>0.710047006607056</v>
      </c>
      <c r="NI130" s="387" t="n">
        <v>0.709111630916596</v>
      </c>
      <c r="NJ130" s="387" t="n">
        <v>0.708106219768524</v>
      </c>
      <c r="NK130" s="387" t="n">
        <v>0.706743180751801</v>
      </c>
      <c r="NL130" s="387" t="n">
        <v>0.704836845397949</v>
      </c>
      <c r="NM130" s="387" t="n">
        <v>0.702177464962006</v>
      </c>
      <c r="NN130" s="387" t="n">
        <v>0.696927726268768</v>
      </c>
      <c r="NO130" s="387" t="n">
        <v>0.693150699138641</v>
      </c>
      <c r="NP130" s="387" t="n">
        <v>0.690605223178864</v>
      </c>
      <c r="NQ130" s="387" t="n">
        <v>0.689470171928406</v>
      </c>
      <c r="NR130" s="387" t="n">
        <v>0.689243018627167</v>
      </c>
      <c r="NS130" s="387" t="n">
        <v>0.688582062721252</v>
      </c>
      <c r="NT130" s="387" t="n">
        <v>0.688435673713684</v>
      </c>
      <c r="NU130" s="387" t="n">
        <v>0.688359081745148</v>
      </c>
      <c r="NV130" s="387" t="n">
        <v>0.688855826854706</v>
      </c>
      <c r="NW130" s="387" t="n">
        <v>0.687802851200104</v>
      </c>
      <c r="NX130" s="387" t="n">
        <v>0.684616982936859</v>
      </c>
      <c r="NY130" s="387" t="n">
        <v>0.681216359138489</v>
      </c>
      <c r="NZ130" s="387" t="n">
        <v>0.677399516105652</v>
      </c>
      <c r="OA130" s="387" t="n">
        <v>0.673444509506226</v>
      </c>
      <c r="OB130" s="387" t="n">
        <v>0.668481528759003</v>
      </c>
      <c r="OC130" s="387" t="n">
        <v>0.662000000476837</v>
      </c>
      <c r="OD130" s="387" t="n">
        <v>0.655753970146179</v>
      </c>
      <c r="OE130" s="387" t="n">
        <v>0.649143517017365</v>
      </c>
      <c r="OF130" s="387" t="n">
        <v>0.642298698425293</v>
      </c>
      <c r="OG130" s="387" t="n">
        <v>0.63496994972229</v>
      </c>
      <c r="OH130" s="387" t="n">
        <v>0.626566410064697</v>
      </c>
      <c r="OI130" s="387" t="n">
        <v>0.618126094341278</v>
      </c>
      <c r="OJ130" s="387" t="n">
        <v>0.609904766082764</v>
      </c>
      <c r="OK130" s="387" t="n">
        <v>0.602311491966248</v>
      </c>
      <c r="OL130" s="387" t="n">
        <v>0.595776796340942</v>
      </c>
      <c r="OM130" s="387" t="n">
        <v>0.58899736404419</v>
      </c>
      <c r="ON130" s="387" t="n">
        <v>0.583130717277527</v>
      </c>
      <c r="OO130" s="387" t="n">
        <v>0.578859031200409</v>
      </c>
      <c r="OP130" s="387" t="n">
        <v>0.576394081115723</v>
      </c>
      <c r="OQ130" s="387" t="n">
        <v>0.575746357440949</v>
      </c>
      <c r="OT130" s="387" t="n">
        <v>0.681360015869141</v>
      </c>
      <c r="OU130" s="387" t="n">
        <v>0.680940017700195</v>
      </c>
      <c r="OV130" s="387" t="n">
        <v>0.677089996337891</v>
      </c>
      <c r="OW130" s="387" t="n">
        <v>0.67875</v>
      </c>
      <c r="OX130" s="387" t="n">
        <v>0.682330017089844</v>
      </c>
      <c r="OY130" s="387" t="n">
        <v>0.678629989624023</v>
      </c>
      <c r="OZ130" s="387" t="n">
        <v>0.678320007324219</v>
      </c>
      <c r="PA130" s="387" t="n">
        <v>0.682570037841797</v>
      </c>
      <c r="PB130" s="387" t="n">
        <v>0.69427001953125</v>
      </c>
      <c r="PC130" s="387" t="n">
        <v>0.70463996887207</v>
      </c>
      <c r="PD130" s="387" t="n">
        <v>0.710309982299805</v>
      </c>
      <c r="PE130" s="387" t="n">
        <v>0.716269989013672</v>
      </c>
      <c r="PF130" s="387" t="n">
        <v>0.723850021362305</v>
      </c>
      <c r="PG130" s="387" t="n">
        <v>0.730930023193359</v>
      </c>
      <c r="PH130" s="387" t="n">
        <v>0.737259979248047</v>
      </c>
      <c r="PI130" s="387" t="n">
        <v>0.73963996887207</v>
      </c>
      <c r="PJ130" s="387" t="n">
        <v>0.744820022583008</v>
      </c>
      <c r="PK130" s="387" t="n">
        <v>0.747109985351563</v>
      </c>
      <c r="PL130" s="387" t="n">
        <v>0.748779983520508</v>
      </c>
      <c r="PQ130" s="387" t="n">
        <v>0.00223278300836682</v>
      </c>
      <c r="PZ130" s="387"/>
      <c r="QA130" s="387"/>
      <c r="QB130" s="0" t="s">
        <v>886</v>
      </c>
      <c r="QD130" s="387"/>
      <c r="QE130" s="387"/>
      <c r="QF130" s="0" t="s">
        <v>886</v>
      </c>
      <c r="QH130" s="387"/>
      <c r="QI130" s="387"/>
      <c r="QJ130" s="0" t="s">
        <v>886</v>
      </c>
      <c r="QL130" s="387"/>
      <c r="QM130" s="387"/>
      <c r="QN130" s="0" t="s">
        <v>886</v>
      </c>
      <c r="QP130" s="387"/>
      <c r="QQ130" s="387"/>
      <c r="QR130" s="0" t="s">
        <v>886</v>
      </c>
      <c r="QT130" s="0" t="s">
        <v>104</v>
      </c>
      <c r="QU130" s="387" t="n">
        <v>0.157335475087166</v>
      </c>
      <c r="QV130" s="387" t="n">
        <v>0.178788185119629</v>
      </c>
      <c r="QW130" s="387" t="n">
        <v>0.193902254104614</v>
      </c>
      <c r="QX130" s="387" t="n">
        <v>0.221858337521553</v>
      </c>
      <c r="QY130" s="387" t="n">
        <v>0.244695961475372</v>
      </c>
      <c r="RB130" s="387"/>
      <c r="RC130" s="387"/>
      <c r="RD130" s="387"/>
      <c r="RE130" s="387"/>
      <c r="RF130" s="387" t="n">
        <v>0.216664850711823</v>
      </c>
      <c r="RG130" s="0" t="s">
        <v>884</v>
      </c>
      <c r="RJ130" s="387" t="n">
        <v>0.0334534831345081</v>
      </c>
      <c r="RK130" s="387" t="n">
        <v>0.0222723484039307</v>
      </c>
      <c r="RL130" s="387" t="n">
        <v>0.0151499770581722</v>
      </c>
      <c r="RM130" s="387" t="n">
        <v>0.000595802557654679</v>
      </c>
      <c r="RN130" s="387" t="n">
        <v>0.00411501759663224</v>
      </c>
      <c r="RO130" s="0" t="s">
        <v>104</v>
      </c>
      <c r="RR130" s="387" t="n">
        <v>0.0334610603749752</v>
      </c>
      <c r="RS130" s="387" t="n">
        <v>0.0222824569791555</v>
      </c>
      <c r="RT130" s="387" t="n">
        <v>0.0151651399210095</v>
      </c>
      <c r="RU130" s="387" t="n">
        <v>0.000626780441962183</v>
      </c>
      <c r="RV130" s="387" t="n">
        <v>0.00426410278305411</v>
      </c>
      <c r="RW130" s="0" t="s">
        <v>248</v>
      </c>
      <c r="SA130" s="387" t="n">
        <v>-0.00530751049518585</v>
      </c>
      <c r="SB130" s="387" t="n">
        <v>-0.021370442584157</v>
      </c>
      <c r="SC130" s="387" t="n">
        <v>-0.0258837174624205</v>
      </c>
      <c r="SD130" s="387" t="n">
        <v>-0.0226638931781054</v>
      </c>
      <c r="SE130" s="387" t="n">
        <v>-0.00819863472133875</v>
      </c>
      <c r="SF130" s="0" t="s">
        <v>104</v>
      </c>
      <c r="SJ130" s="387" t="n">
        <v>-0.00494401436299086</v>
      </c>
      <c r="SK130" s="387" t="n">
        <v>-0.0209234468638897</v>
      </c>
      <c r="SL130" s="387" t="n">
        <v>-0.0248010754585266</v>
      </c>
      <c r="SM130" s="387" t="n">
        <v>-0.025550838559866</v>
      </c>
      <c r="SN130" s="387" t="n">
        <v>-0.0124591290950775</v>
      </c>
      <c r="SO130" s="0" t="s">
        <v>248</v>
      </c>
      <c r="SQ130" s="387"/>
      <c r="SR130" s="0" t="s">
        <v>886</v>
      </c>
      <c r="ST130" s="387" t="n">
        <v>26889.48828125</v>
      </c>
      <c r="SU130" s="0" t="s">
        <v>104</v>
      </c>
      <c r="SW130" s="387" t="n">
        <v>32702.2010302896</v>
      </c>
      <c r="SX130" s="0" t="s">
        <v>248</v>
      </c>
      <c r="TA130" s="387" t="n">
        <v>0.41685751080513</v>
      </c>
      <c r="TB130" s="387" t="n">
        <v>0.44500806927681</v>
      </c>
      <c r="TC130" s="387" t="n">
        <v>0.425183057785034</v>
      </c>
      <c r="TD130" s="387" t="n">
        <v>0.297365337610245</v>
      </c>
      <c r="TE130" s="387" t="n">
        <v>0.32572740316391</v>
      </c>
      <c r="TF130" s="0" t="s">
        <v>104</v>
      </c>
      <c r="TJ130" s="387"/>
      <c r="TK130" s="387"/>
      <c r="TL130" s="387"/>
      <c r="TM130" s="387"/>
      <c r="TN130" s="387" t="n">
        <v>0.248736917972565</v>
      </c>
      <c r="TO130" s="0" t="s">
        <v>884</v>
      </c>
      <c r="TP130" s="386"/>
      <c r="TQ130" s="386"/>
    </row>
    <row r="131" customFormat="false" ht="15.75" hidden="false" customHeight="false" outlineLevel="0" collapsed="false">
      <c r="A131" s="0" t="s">
        <v>895</v>
      </c>
      <c r="B131" s="18" t="s">
        <v>1107</v>
      </c>
      <c r="C131" s="0" t="s">
        <v>1108</v>
      </c>
      <c r="D131" s="387" t="n">
        <v>0.0320837907493115</v>
      </c>
      <c r="E131" s="0" t="s">
        <v>102</v>
      </c>
      <c r="F131" s="387" t="n">
        <v>0.038448229432106</v>
      </c>
      <c r="G131" s="0" t="s">
        <v>316</v>
      </c>
      <c r="H131" s="387" t="n">
        <v>0.036744799464941</v>
      </c>
      <c r="I131" s="0" t="s">
        <v>317</v>
      </c>
      <c r="J131" s="0" t="s">
        <v>102</v>
      </c>
      <c r="K131" s="387" t="n">
        <v>0.533086776733398</v>
      </c>
      <c r="L131" s="387" t="n">
        <v>0.711417317390442</v>
      </c>
      <c r="M131" s="0" t="s">
        <v>102</v>
      </c>
      <c r="N131" s="387" t="n">
        <v>0.533086776733398</v>
      </c>
      <c r="O131" s="0" t="s">
        <v>102</v>
      </c>
      <c r="P131" s="387" t="n">
        <v>0.578631222248077</v>
      </c>
      <c r="Q131" s="0" t="s">
        <v>102</v>
      </c>
      <c r="R131" s="387" t="n">
        <v>0.51703542470932</v>
      </c>
      <c r="S131" s="0" t="s">
        <v>102</v>
      </c>
      <c r="U131" s="0" t="s">
        <v>316</v>
      </c>
      <c r="V131" s="387" t="n">
        <v>0.563015878200531</v>
      </c>
      <c r="W131" s="387" t="n">
        <v>0.73198676109314</v>
      </c>
      <c r="X131" s="0" t="s">
        <v>316</v>
      </c>
      <c r="Y131" s="387" t="n">
        <v>0.563015878200531</v>
      </c>
      <c r="Z131" s="0" t="s">
        <v>316</v>
      </c>
      <c r="AA131" s="387" t="n">
        <v>0.603271007537842</v>
      </c>
      <c r="AB131" s="0" t="s">
        <v>316</v>
      </c>
      <c r="AC131" s="387" t="n">
        <v>0.530460298061371</v>
      </c>
      <c r="AD131" s="0" t="s">
        <v>316</v>
      </c>
      <c r="AF131" s="0" t="s">
        <v>317</v>
      </c>
      <c r="AG131" s="387" t="n">
        <v>0.524991989135742</v>
      </c>
      <c r="AH131" s="387" t="n">
        <v>0.704177618026733</v>
      </c>
      <c r="AI131" s="0" t="s">
        <v>317</v>
      </c>
      <c r="AJ131" s="387" t="n">
        <v>0.524991989135742</v>
      </c>
      <c r="AK131" s="0" t="s">
        <v>317</v>
      </c>
      <c r="AL131" s="387" t="n">
        <v>0.623927772045136</v>
      </c>
      <c r="AM131" s="0" t="s">
        <v>317</v>
      </c>
      <c r="AN131" s="387" t="n">
        <v>0.470306158065796</v>
      </c>
      <c r="AO131" s="0" t="s">
        <v>317</v>
      </c>
      <c r="AP131" s="0"/>
      <c r="AQ131" s="0" t="s">
        <v>102</v>
      </c>
      <c r="AR131" s="387" t="n">
        <v>2.03037881851196</v>
      </c>
      <c r="AS131" s="0" t="s">
        <v>318</v>
      </c>
      <c r="AT131" s="387" t="n">
        <v>1.27731573581696</v>
      </c>
      <c r="AU131" s="0" t="s">
        <v>317</v>
      </c>
      <c r="AV131" s="387" t="n">
        <v>1.39460206031799</v>
      </c>
      <c r="AW131" s="0"/>
      <c r="AX131" s="387" t="n">
        <v>2.47728514671326</v>
      </c>
      <c r="AY131" s="0" t="s">
        <v>104</v>
      </c>
      <c r="AZ131" s="0"/>
      <c r="BA131" s="0" t="s">
        <v>102</v>
      </c>
      <c r="BB131" s="387" t="n">
        <v>0.00209729257039726</v>
      </c>
      <c r="BC131" s="387" t="n">
        <v>0.00133526616264135</v>
      </c>
      <c r="BD131" s="387" t="n">
        <v>-0.000973601010628045</v>
      </c>
      <c r="BE131" s="387" t="n">
        <v>0.00188081292435527</v>
      </c>
      <c r="BF131" s="387" t="n">
        <v>0.00188079150393605</v>
      </c>
      <c r="BH131" s="0" t="s">
        <v>318</v>
      </c>
      <c r="BI131" s="387" t="n">
        <v>0.00962084252387285</v>
      </c>
      <c r="BJ131" s="387" t="n">
        <v>0.0100366221740842</v>
      </c>
      <c r="BK131" s="387" t="n">
        <v>0.0114984763786197</v>
      </c>
      <c r="BL131" s="387" t="n">
        <v>0.0123385433107615</v>
      </c>
      <c r="BM131" s="387" t="n">
        <v>0.0128162391483784</v>
      </c>
      <c r="BO131" s="0" t="s">
        <v>317</v>
      </c>
      <c r="BP131" s="387" t="n">
        <v>0.0103779081255198</v>
      </c>
      <c r="BQ131" s="387" t="n">
        <v>0.0112100560218096</v>
      </c>
      <c r="BR131" s="387" t="n">
        <v>0.0124683147296309</v>
      </c>
      <c r="BS131" s="387" t="n">
        <v>0.0130273811519146</v>
      </c>
      <c r="BT131" s="387" t="n">
        <v>0.0134496036916971</v>
      </c>
      <c r="BV131" s="387" t="n">
        <v>8.98849964141846</v>
      </c>
      <c r="BW131" s="387" t="n">
        <v>9.60419750213623</v>
      </c>
      <c r="BX131" s="387" t="n">
        <v>10.1272068023682</v>
      </c>
      <c r="BY131" s="387" t="n">
        <v>10.9109134674072</v>
      </c>
      <c r="BZ131" s="387" t="n">
        <v>11.8181591033936</v>
      </c>
      <c r="CA131" s="0" t="s">
        <v>316</v>
      </c>
      <c r="CC131" s="387" t="n">
        <v>9.34978485107422</v>
      </c>
      <c r="CD131" s="387" t="n">
        <v>9.92930507659912</v>
      </c>
      <c r="CE131" s="387" t="n">
        <v>10.5685358047485</v>
      </c>
      <c r="CF131" s="387" t="n">
        <v>11.4442148208618</v>
      </c>
      <c r="CG131" s="387" t="n">
        <v>12.4021110534668</v>
      </c>
      <c r="CH131" s="0" t="s">
        <v>317</v>
      </c>
      <c r="CK131" s="387" t="n">
        <v>10.8999996185303</v>
      </c>
      <c r="CL131" s="0" t="s">
        <v>887</v>
      </c>
      <c r="CO131" s="0" t="s">
        <v>102</v>
      </c>
      <c r="CP131" s="387" t="n">
        <v>-0.0166097488254309</v>
      </c>
      <c r="CQ131" s="387" t="n">
        <v>0.0242237113416195</v>
      </c>
      <c r="CR131" s="387" t="n">
        <v>0.0176453739404678</v>
      </c>
      <c r="CS131" s="387" t="n">
        <v>0.0153907593339682</v>
      </c>
      <c r="CT131" s="387" t="n">
        <v>-0.0349648892879486</v>
      </c>
      <c r="CV131" s="0" t="s">
        <v>318</v>
      </c>
      <c r="CW131" s="387" t="n">
        <v>0.0149892708286643</v>
      </c>
      <c r="CX131" s="387" t="n">
        <v>0.0173241719603539</v>
      </c>
      <c r="CY131" s="387" t="n">
        <v>0.00997060351073742</v>
      </c>
      <c r="CZ131" s="387" t="n">
        <v>0.00523446593433619</v>
      </c>
      <c r="DA131" s="387" t="n">
        <v>-0.00319120706990361</v>
      </c>
      <c r="DC131" s="0" t="s">
        <v>317</v>
      </c>
      <c r="DD131" s="387" t="n">
        <v>0.00751897739246488</v>
      </c>
      <c r="DE131" s="387" t="n">
        <v>0.00615061912685633</v>
      </c>
      <c r="DF131" s="387" t="n">
        <v>0.00606163311749697</v>
      </c>
      <c r="DG131" s="387" t="n">
        <v>0.0167878028005362</v>
      </c>
      <c r="DH131" s="387" t="n">
        <v>0.00836598128080368</v>
      </c>
      <c r="DL131" s="387" t="n">
        <v>0.633870010375977</v>
      </c>
      <c r="DM131" s="0" t="s">
        <v>888</v>
      </c>
      <c r="DP131" s="387" t="n">
        <v>0.790309982299805</v>
      </c>
      <c r="DQ131" s="0" t="s">
        <v>888</v>
      </c>
      <c r="DT131" s="387" t="n">
        <v>0.480929985046387</v>
      </c>
      <c r="DU131" s="0" t="s">
        <v>888</v>
      </c>
      <c r="DW131" s="387" t="n">
        <v>-0.0827031880617142</v>
      </c>
      <c r="DX131" s="387" t="n">
        <v>-0.103939771652222</v>
      </c>
      <c r="DY131" s="387" t="n">
        <v>-0.120118103921413</v>
      </c>
      <c r="DZ131" s="387" t="n">
        <v>-0.111596614122391</v>
      </c>
      <c r="EA131" s="387" t="n">
        <v>-0.0991722643375397</v>
      </c>
      <c r="EB131" s="0" t="s">
        <v>104</v>
      </c>
      <c r="ED131" s="387" t="n">
        <v>-0.0833928361535072</v>
      </c>
      <c r="EE131" s="387" t="n">
        <v>-0.10485728085041</v>
      </c>
      <c r="EF131" s="387" t="n">
        <v>-0.121492132544518</v>
      </c>
      <c r="EG131" s="387" t="n">
        <v>-0.114342771470547</v>
      </c>
      <c r="EH131" s="387" t="n">
        <v>-0.112036496400833</v>
      </c>
      <c r="EI131" s="0" t="s">
        <v>248</v>
      </c>
      <c r="EK131" s="387" t="n">
        <v>0.986271917819977</v>
      </c>
      <c r="EL131" s="0" t="s">
        <v>248</v>
      </c>
      <c r="EO131" s="387" t="n">
        <v>0.0513115972280502</v>
      </c>
      <c r="EP131" s="387" t="n">
        <v>0.0612464845180512</v>
      </c>
      <c r="EQ131" s="387" t="n">
        <v>0.0668769106268883</v>
      </c>
      <c r="ER131" s="387" t="n">
        <v>0.0581283867359161</v>
      </c>
      <c r="ES131" s="387" t="n">
        <v>0.0249242912977934</v>
      </c>
      <c r="ET131" s="0" t="s">
        <v>248</v>
      </c>
      <c r="FE131" s="387" t="n">
        <v>4898400</v>
      </c>
      <c r="FF131" s="387" t="n">
        <v>4945100</v>
      </c>
      <c r="FG131" s="387" t="n">
        <v>4990700</v>
      </c>
      <c r="FH131" s="387" t="n">
        <v>5043300</v>
      </c>
      <c r="FI131" s="387" t="n">
        <v>5104700</v>
      </c>
      <c r="FJ131" s="387" t="n">
        <v>5162600</v>
      </c>
      <c r="FK131" s="387" t="n">
        <v>5218400</v>
      </c>
      <c r="FL131" s="387" t="n">
        <v>5268400</v>
      </c>
      <c r="FM131" s="387" t="n">
        <v>5318700</v>
      </c>
      <c r="FN131" s="387" t="n">
        <v>5383300</v>
      </c>
      <c r="FO131" s="387" t="n">
        <v>5447900</v>
      </c>
      <c r="FP131" s="387" t="n">
        <v>5514600</v>
      </c>
      <c r="FQ131" s="387" t="n">
        <v>5607200</v>
      </c>
      <c r="FR131" s="387" t="n">
        <v>5719600</v>
      </c>
      <c r="FS131" s="387" t="n">
        <v>5835500</v>
      </c>
      <c r="FT131" s="387" t="n">
        <v>5956900</v>
      </c>
      <c r="FU131" s="387" t="n">
        <v>6079500</v>
      </c>
      <c r="FV131" s="387" t="n">
        <v>6198200</v>
      </c>
      <c r="FW131" s="387" t="n">
        <v>6322800</v>
      </c>
      <c r="FX131" s="387" t="n">
        <v>6456900</v>
      </c>
      <c r="FY131" s="387" t="n">
        <v>6565000</v>
      </c>
      <c r="FZ131" s="387" t="n">
        <v>6669000</v>
      </c>
      <c r="GA131" s="387" t="n">
        <v>6768000</v>
      </c>
      <c r="GB131" s="387" t="n">
        <v>6865000</v>
      </c>
      <c r="GC131" s="387" t="n">
        <v>6958000</v>
      </c>
      <c r="GD131" s="387" t="n">
        <v>7051000</v>
      </c>
      <c r="GE131" s="387" t="n">
        <v>7143000</v>
      </c>
      <c r="GF131" s="387" t="n">
        <v>7233000</v>
      </c>
      <c r="GG131" s="387" t="n">
        <v>7322000</v>
      </c>
      <c r="GH131" s="387" t="n">
        <v>7411000</v>
      </c>
      <c r="GI131" s="387" t="n">
        <v>7499000</v>
      </c>
      <c r="GJ131" s="387" t="n">
        <v>7586000</v>
      </c>
      <c r="GK131" s="387" t="n">
        <v>7674000</v>
      </c>
      <c r="GL131" s="387" t="n">
        <v>7762000</v>
      </c>
      <c r="GM131" s="387" t="n">
        <v>7850000</v>
      </c>
      <c r="GN131" s="387" t="n">
        <v>7939000</v>
      </c>
      <c r="GO131" s="387" t="n">
        <v>8028000</v>
      </c>
      <c r="GP131" s="387" t="n">
        <v>8117000</v>
      </c>
      <c r="GQ131" s="387" t="n">
        <v>8206000</v>
      </c>
      <c r="GR131" s="387" t="n">
        <v>8295000</v>
      </c>
      <c r="GS131" s="387" t="n">
        <v>8384000</v>
      </c>
      <c r="GT131" s="387" t="n">
        <v>8472000</v>
      </c>
      <c r="GU131" s="387" t="n">
        <v>8560000</v>
      </c>
      <c r="GV131" s="387" t="n">
        <v>8647000</v>
      </c>
      <c r="GW131" s="387" t="n">
        <v>8732000</v>
      </c>
      <c r="GX131" s="387" t="n">
        <v>8817000</v>
      </c>
      <c r="GY131" s="387" t="n">
        <v>8901000</v>
      </c>
      <c r="GZ131" s="387" t="n">
        <v>8983000</v>
      </c>
      <c r="HA131" s="387" t="n">
        <v>9064000</v>
      </c>
      <c r="HB131" s="387" t="n">
        <v>9143000</v>
      </c>
      <c r="HC131" s="387" t="n">
        <v>9221000</v>
      </c>
      <c r="HG131" s="387" t="n">
        <v>0.0203722435981035</v>
      </c>
      <c r="HH131" s="387" t="n">
        <v>0.0193364713340998</v>
      </c>
      <c r="HI131" s="387" t="n">
        <v>0.0199032202363014</v>
      </c>
      <c r="HJ131" s="387" t="n">
        <v>0.0209871791303158</v>
      </c>
      <c r="HK131" s="387" t="n">
        <v>0.0166031811386347</v>
      </c>
      <c r="HL131" s="387" t="n">
        <v>0.0157174151390791</v>
      </c>
      <c r="HM131" s="387" t="n">
        <v>0.0147356986999512</v>
      </c>
      <c r="HN131" s="387" t="n">
        <v>0.0142304170876741</v>
      </c>
      <c r="HO131" s="387" t="n">
        <v>0.0134560372680426</v>
      </c>
      <c r="HP131" s="387" t="n">
        <v>0.0132773742079735</v>
      </c>
      <c r="HQ131" s="387" t="n">
        <v>0.0129634058102965</v>
      </c>
      <c r="HR131" s="387" t="n">
        <v>0.0125210313126445</v>
      </c>
      <c r="HS131" s="387" t="n">
        <v>0.0122296269983053</v>
      </c>
      <c r="HT131" s="387" t="n">
        <v>0.0120818680152297</v>
      </c>
      <c r="HU131" s="387" t="n">
        <v>0.0118042957037687</v>
      </c>
      <c r="HV131" s="387" t="n">
        <v>0.0115347653627396</v>
      </c>
      <c r="HW131" s="387" t="n">
        <v>0.0115335481241345</v>
      </c>
      <c r="HX131" s="387" t="n">
        <v>0.011402040719986</v>
      </c>
      <c r="HY131" s="387" t="n">
        <v>0.011273498646915</v>
      </c>
      <c r="HZ131" s="387" t="n">
        <v>0.0112737910822034</v>
      </c>
      <c r="IA131" s="387" t="n">
        <v>0.0111481081694365</v>
      </c>
      <c r="IB131" s="387" t="n">
        <v>0.0110251968726516</v>
      </c>
      <c r="IC131" s="387" t="n">
        <v>0.0109049659222364</v>
      </c>
      <c r="ID131" s="387" t="n">
        <v>0.0107873296365142</v>
      </c>
      <c r="IE131" s="387" t="n">
        <v>0.0106722041964531</v>
      </c>
      <c r="IF131" s="387" t="n">
        <v>0.0104414811357856</v>
      </c>
      <c r="IG131" s="387" t="n">
        <v>0.0103335818275809</v>
      </c>
      <c r="IH131" s="387" t="n">
        <v>0.0101122502237558</v>
      </c>
      <c r="II131" s="387" t="n">
        <v>0.00978199858218432</v>
      </c>
      <c r="IJ131" s="387" t="n">
        <v>0.00968723744153976</v>
      </c>
      <c r="IK131" s="387" t="n">
        <v>0.00948195345699787</v>
      </c>
      <c r="IL131" s="387" t="n">
        <v>0.00917027238756418</v>
      </c>
      <c r="IM131" s="387" t="n">
        <v>0.00897662155330181</v>
      </c>
      <c r="IN131" s="387" t="n">
        <v>0.00867803581058979</v>
      </c>
      <c r="IO131" s="387" t="n">
        <v>0.00849493220448494</v>
      </c>
      <c r="IP131" s="0" t="s">
        <v>889</v>
      </c>
      <c r="IU131" s="0" t="s">
        <v>889</v>
      </c>
      <c r="IV131" s="387" t="n">
        <v>0.494785980360207</v>
      </c>
      <c r="IW131" s="387" t="n">
        <v>0.494823047886622</v>
      </c>
      <c r="IX131" s="387" t="n">
        <v>0.494803728823581</v>
      </c>
      <c r="IY131" s="387" t="n">
        <v>0.494751369164938</v>
      </c>
      <c r="IZ131" s="387" t="n">
        <v>0.494696962258008</v>
      </c>
      <c r="JA131" s="387" t="n">
        <v>0.4946620968025</v>
      </c>
      <c r="JB131" s="387" t="n">
        <v>0.494649420134462</v>
      </c>
      <c r="JC131" s="387" t="n">
        <v>0.49464855007305</v>
      </c>
      <c r="JD131" s="387" t="n">
        <v>0.494651855948194</v>
      </c>
      <c r="JE131" s="387" t="n">
        <v>0.49464795092524</v>
      </c>
      <c r="JF131" s="387" t="n">
        <v>0.494630040190709</v>
      </c>
      <c r="JG131" s="387" t="n">
        <v>0.494595770872742</v>
      </c>
      <c r="JH131" s="387" t="n">
        <v>0.49455082361953</v>
      </c>
      <c r="JI131" s="387" t="n">
        <v>0.494495884250402</v>
      </c>
      <c r="JJ131" s="387" t="n">
        <v>0.494433709427989</v>
      </c>
      <c r="JK131" s="387" t="n">
        <v>0.49436739149295</v>
      </c>
      <c r="JL131" s="387" t="n">
        <v>0.49429714389813</v>
      </c>
      <c r="JM131" s="387" t="n">
        <v>0.494224228423327</v>
      </c>
      <c r="JN131" s="387" t="n">
        <v>0.494151890743018</v>
      </c>
      <c r="JO131" s="387" t="n">
        <v>0.494085774884975</v>
      </c>
      <c r="JP131" s="387" t="n">
        <v>0.49402814964283</v>
      </c>
      <c r="JQ131" s="387" t="n">
        <v>0.493979992232897</v>
      </c>
      <c r="JR131" s="387" t="n">
        <v>0.493941743296457</v>
      </c>
      <c r="JS131" s="387" t="n">
        <v>0.493914788347948</v>
      </c>
      <c r="JT131" s="387" t="n">
        <v>0.493899356226309</v>
      </c>
      <c r="JU131" s="387" t="n">
        <v>0.49389488894972</v>
      </c>
      <c r="JV131" s="387" t="n">
        <v>0.49390282476937</v>
      </c>
      <c r="JW131" s="387" t="n">
        <v>0.493921683619048</v>
      </c>
      <c r="JX131" s="387" t="n">
        <v>0.493949945178876</v>
      </c>
      <c r="JY131" s="387" t="n">
        <v>0.49398789393388</v>
      </c>
      <c r="JZ131" s="387" t="n">
        <v>0.494031203007347</v>
      </c>
      <c r="KA131" s="387" t="n">
        <v>0.494080880396788</v>
      </c>
      <c r="KB131" s="387" t="n">
        <v>0.494136052749949</v>
      </c>
      <c r="KC131" s="387" t="n">
        <v>0.494195057307261</v>
      </c>
      <c r="KD131" s="387" t="n">
        <v>0.494255822430174</v>
      </c>
      <c r="KE131" s="387" t="n">
        <v>0.494317176957775</v>
      </c>
      <c r="KH131" s="0" t="s">
        <v>889</v>
      </c>
      <c r="KI131" s="387" t="n">
        <v>0.641648650169373</v>
      </c>
      <c r="KJ131" s="387" t="n">
        <v>0.637226939201355</v>
      </c>
      <c r="KK131" s="387" t="n">
        <v>0.634065210819244</v>
      </c>
      <c r="KL131" s="387" t="n">
        <v>0.631548523902893</v>
      </c>
      <c r="KM131" s="387" t="n">
        <v>0.628980159759522</v>
      </c>
      <c r="KN131" s="387" t="n">
        <v>0.626199543476105</v>
      </c>
      <c r="KO131" s="387" t="n">
        <v>0.624981284141541</v>
      </c>
      <c r="KP131" s="387" t="n">
        <v>0.623079180717468</v>
      </c>
      <c r="KQ131" s="387" t="n">
        <v>0.621121644973755</v>
      </c>
      <c r="KR131" s="387" t="n">
        <v>0.620436906814575</v>
      </c>
      <c r="KS131" s="387" t="n">
        <v>0.621330320835114</v>
      </c>
      <c r="KT131" s="387" t="n">
        <v>0.622707545757294</v>
      </c>
      <c r="KU131" s="387" t="n">
        <v>0.625604867935181</v>
      </c>
      <c r="KV131" s="387" t="n">
        <v>0.629609405994415</v>
      </c>
      <c r="KW131" s="387" t="n">
        <v>0.633517742156982</v>
      </c>
      <c r="KX131" s="387" t="n">
        <v>0.637151598930359</v>
      </c>
      <c r="KY131" s="387" t="n">
        <v>0.640522003173828</v>
      </c>
      <c r="KZ131" s="387" t="n">
        <v>0.643471479415894</v>
      </c>
      <c r="LA131" s="387" t="n">
        <v>0.646096348762512</v>
      </c>
      <c r="LB131" s="387" t="n">
        <v>0.648535013198853</v>
      </c>
      <c r="LC131" s="387" t="n">
        <v>0.65045976638794</v>
      </c>
      <c r="LD131" s="387" t="n">
        <v>0.651843547821045</v>
      </c>
      <c r="LE131" s="387" t="n">
        <v>0.652950584888458</v>
      </c>
      <c r="LF131" s="387" t="n">
        <v>0.65366804599762</v>
      </c>
      <c r="LG131" s="387" t="n">
        <v>0.654128968715668</v>
      </c>
      <c r="LH131" s="387" t="n">
        <v>0.654341578483582</v>
      </c>
      <c r="LI131" s="387" t="n">
        <v>0.6541548371315</v>
      </c>
      <c r="LJ131" s="387" t="n">
        <v>0.65385514497757</v>
      </c>
      <c r="LK131" s="387" t="n">
        <v>0.653405785560608</v>
      </c>
      <c r="LL131" s="387" t="n">
        <v>0.652885913848877</v>
      </c>
      <c r="LM131" s="387" t="n">
        <v>0.652262687683106</v>
      </c>
      <c r="LN131" s="387" t="n">
        <v>0.651499807834625</v>
      </c>
      <c r="LO131" s="387" t="n">
        <v>0.65089613199234</v>
      </c>
      <c r="LP131" s="387" t="n">
        <v>0.6501544713974</v>
      </c>
      <c r="LQ131" s="387" t="n">
        <v>0.649239838123322</v>
      </c>
      <c r="LR131" s="387" t="n">
        <v>0.647977471351624</v>
      </c>
      <c r="LT131" s="0" t="s">
        <v>889</v>
      </c>
      <c r="LU131" s="387" t="n">
        <v>0.614834249019623</v>
      </c>
      <c r="LV131" s="387" t="n">
        <v>0.60905796289444</v>
      </c>
      <c r="LW131" s="387" t="n">
        <v>0.604467451572418</v>
      </c>
      <c r="LX131" s="387" t="n">
        <v>0.600508332252502</v>
      </c>
      <c r="LY131" s="387" t="n">
        <v>0.596550226211548</v>
      </c>
      <c r="LZ131" s="387" t="n">
        <v>0.592536151409149</v>
      </c>
      <c r="MA131" s="387" t="n">
        <v>0.589893519878388</v>
      </c>
      <c r="MB131" s="387" t="n">
        <v>0.586879432201386</v>
      </c>
      <c r="MC131" s="387" t="n">
        <v>0.583976686000824</v>
      </c>
      <c r="MD131" s="387" t="n">
        <v>0.58278238773346</v>
      </c>
      <c r="ME131" s="387" t="n">
        <v>0.583321511745453</v>
      </c>
      <c r="MF131" s="387" t="n">
        <v>0.584908306598663</v>
      </c>
      <c r="MG131" s="387" t="n">
        <v>0.588414192199707</v>
      </c>
      <c r="MH131" s="387" t="n">
        <v>0.593143939971924</v>
      </c>
      <c r="MI131" s="387" t="n">
        <v>0.597625136375427</v>
      </c>
      <c r="MJ131" s="387" t="n">
        <v>0.601546883583069</v>
      </c>
      <c r="MK131" s="387" t="n">
        <v>0.605193793773651</v>
      </c>
      <c r="ML131" s="387" t="n">
        <v>0.608157396316528</v>
      </c>
      <c r="MM131" s="387" t="n">
        <v>0.61053854227066</v>
      </c>
      <c r="MN131" s="387" t="n">
        <v>0.612738847732544</v>
      </c>
      <c r="MO131" s="387" t="n">
        <v>0.614561021327972</v>
      </c>
      <c r="MP131" s="387" t="n">
        <v>0.615844547748566</v>
      </c>
      <c r="MQ131" s="387" t="n">
        <v>0.616976737976074</v>
      </c>
      <c r="MR131" s="387" t="n">
        <v>0.617475032806397</v>
      </c>
      <c r="MS131" s="387" t="n">
        <v>0.617600977420807</v>
      </c>
      <c r="MT131" s="387" t="n">
        <v>0.61712783575058</v>
      </c>
      <c r="MU131" s="387" t="n">
        <v>0.616383373737335</v>
      </c>
      <c r="MV131" s="387" t="n">
        <v>0.615186929702759</v>
      </c>
      <c r="MW131" s="387" t="n">
        <v>0.613738894462585</v>
      </c>
      <c r="MX131" s="387" t="n">
        <v>0.611887335777283</v>
      </c>
      <c r="MY131" s="387" t="n">
        <v>0.609504342079163</v>
      </c>
      <c r="MZ131" s="387" t="n">
        <v>0.606673419475555</v>
      </c>
      <c r="NA131" s="387" t="n">
        <v>0.603695869445801</v>
      </c>
      <c r="NB131" s="387" t="n">
        <v>0.600507497787476</v>
      </c>
      <c r="NC131" s="387" t="n">
        <v>0.597725033760071</v>
      </c>
      <c r="ND131" s="387" t="n">
        <v>0.595163226127625</v>
      </c>
      <c r="NG131" s="0" t="s">
        <v>889</v>
      </c>
      <c r="NH131" s="387" t="n">
        <v>0.554381966590881</v>
      </c>
      <c r="NI131" s="387" t="n">
        <v>0.553464412689209</v>
      </c>
      <c r="NJ131" s="387" t="n">
        <v>0.553175091743469</v>
      </c>
      <c r="NK131" s="387" t="n">
        <v>0.552852213382721</v>
      </c>
      <c r="NL131" s="387" t="n">
        <v>0.551718652248383</v>
      </c>
      <c r="NM131" s="387" t="n">
        <v>0.549581110477448</v>
      </c>
      <c r="NN131" s="387" t="n">
        <v>0.548058152198792</v>
      </c>
      <c r="NO131" s="387" t="n">
        <v>0.545360505580902</v>
      </c>
      <c r="NP131" s="387" t="n">
        <v>0.541879117488861</v>
      </c>
      <c r="NQ131" s="387" t="n">
        <v>0.538804233074188</v>
      </c>
      <c r="NR131" s="387" t="n">
        <v>0.536519646644592</v>
      </c>
      <c r="NS131" s="387" t="n">
        <v>0.534369289875031</v>
      </c>
      <c r="NT131" s="387" t="n">
        <v>0.533112108707428</v>
      </c>
      <c r="NU131" s="387" t="n">
        <v>0.532777905464172</v>
      </c>
      <c r="NV131" s="387" t="n">
        <v>0.533396303653717</v>
      </c>
      <c r="NW131" s="387" t="n">
        <v>0.535138010978699</v>
      </c>
      <c r="NX131" s="387" t="n">
        <v>0.538096487522125</v>
      </c>
      <c r="NY131" s="387" t="n">
        <v>0.541959881782532</v>
      </c>
      <c r="NZ131" s="387" t="n">
        <v>0.54663747549057</v>
      </c>
      <c r="OA131" s="387" t="n">
        <v>0.551337599754334</v>
      </c>
      <c r="OB131" s="387" t="n">
        <v>0.555359601974487</v>
      </c>
      <c r="OC131" s="387" t="n">
        <v>0.559043347835541</v>
      </c>
      <c r="OD131" s="387" t="n">
        <v>0.562153518199921</v>
      </c>
      <c r="OE131" s="387" t="n">
        <v>0.564830601215363</v>
      </c>
      <c r="OF131" s="387" t="n">
        <v>0.567209184169769</v>
      </c>
      <c r="OG131" s="387" t="n">
        <v>0.56917941570282</v>
      </c>
      <c r="OH131" s="387" t="n">
        <v>0.570821523666382</v>
      </c>
      <c r="OI131" s="387" t="n">
        <v>0.572313070297241</v>
      </c>
      <c r="OJ131" s="387" t="n">
        <v>0.573146760463715</v>
      </c>
      <c r="OK131" s="387" t="n">
        <v>0.573866248130798</v>
      </c>
      <c r="OL131" s="387" t="n">
        <v>0.574231624603272</v>
      </c>
      <c r="OM131" s="387" t="n">
        <v>0.573980450630188</v>
      </c>
      <c r="ON131" s="387" t="n">
        <v>0.573861718177795</v>
      </c>
      <c r="OO131" s="387" t="n">
        <v>0.573146522045136</v>
      </c>
      <c r="OP131" s="387" t="n">
        <v>0.572241067886353</v>
      </c>
      <c r="OQ131" s="387" t="n">
        <v>0.570762395858765</v>
      </c>
      <c r="OT131" s="387" t="n">
        <v>0.686050033569336</v>
      </c>
      <c r="OU131" s="387" t="n">
        <v>0.687519989013672</v>
      </c>
      <c r="OV131" s="387" t="n">
        <v>0.686470031738281</v>
      </c>
      <c r="OW131" s="387" t="n">
        <v>0.684759979248047</v>
      </c>
      <c r="OX131" s="387" t="n">
        <v>0.695289993286133</v>
      </c>
      <c r="OY131" s="387" t="n">
        <v>0.702030029296875</v>
      </c>
      <c r="OZ131" s="387" t="n">
        <v>0.693690032958984</v>
      </c>
      <c r="PA131" s="387" t="n">
        <v>0.684749984741211</v>
      </c>
      <c r="PB131" s="387" t="n">
        <v>0.675139999389648</v>
      </c>
      <c r="PC131" s="387" t="n">
        <v>0.676959991455078</v>
      </c>
      <c r="PD131" s="387" t="n">
        <v>0.681640014648438</v>
      </c>
      <c r="PE131" s="387" t="n">
        <v>0.675189971923828</v>
      </c>
      <c r="PF131" s="387" t="n">
        <v>0.660500030517578</v>
      </c>
      <c r="PG131" s="387" t="n">
        <v>0.659300003051758</v>
      </c>
      <c r="PH131" s="387" t="n">
        <v>0.658809967041016</v>
      </c>
      <c r="PI131" s="387" t="n">
        <v>0.650149993896484</v>
      </c>
      <c r="PJ131" s="387" t="n">
        <v>0.636349983215332</v>
      </c>
      <c r="PK131" s="387" t="n">
        <v>0.634119987487793</v>
      </c>
      <c r="PL131" s="387" t="n">
        <v>0.633870010375977</v>
      </c>
      <c r="PQ131" s="387" t="n">
        <v>-0.000394288770621642</v>
      </c>
      <c r="PZ131" s="387" t="n">
        <v>0.277</v>
      </c>
      <c r="QA131" s="387" t="n">
        <v>2018</v>
      </c>
      <c r="QB131" s="0" t="s">
        <v>248</v>
      </c>
      <c r="QD131" s="387" t="n">
        <v>0.006</v>
      </c>
      <c r="QE131" s="387" t="n">
        <v>2018</v>
      </c>
      <c r="QF131" s="0" t="s">
        <v>248</v>
      </c>
      <c r="QH131" s="387" t="n">
        <v>0.109</v>
      </c>
      <c r="QI131" s="387" t="n">
        <v>2018</v>
      </c>
      <c r="QJ131" s="0" t="s">
        <v>248</v>
      </c>
      <c r="QL131" s="387" t="n">
        <v>0.548</v>
      </c>
      <c r="QM131" s="387" t="n">
        <v>2018</v>
      </c>
      <c r="QN131" s="0" t="s">
        <v>248</v>
      </c>
      <c r="QP131" s="387" t="n">
        <v>0.224</v>
      </c>
      <c r="QQ131" s="387" t="n">
        <v>2018</v>
      </c>
      <c r="QR131" s="0" t="s">
        <v>248</v>
      </c>
      <c r="QT131" s="0" t="s">
        <v>104</v>
      </c>
      <c r="QU131" s="387" t="n">
        <v>0.196938037872314</v>
      </c>
      <c r="QV131" s="387" t="n">
        <v>0.218916609883308</v>
      </c>
      <c r="QW131" s="387" t="n">
        <v>0.237962186336517</v>
      </c>
      <c r="QX131" s="387" t="n">
        <v>0.261456668376923</v>
      </c>
      <c r="QY131" s="387" t="n">
        <v>0.267802655696869</v>
      </c>
      <c r="RB131" s="387" t="n">
        <v>0.250895738601685</v>
      </c>
      <c r="RC131" s="387" t="n">
        <v>0.281678020954132</v>
      </c>
      <c r="RD131" s="387" t="n">
        <v>0.303866028785706</v>
      </c>
      <c r="RE131" s="387" t="n">
        <v>0.317936271429062</v>
      </c>
      <c r="RF131" s="387" t="n">
        <v>0.314692139625549</v>
      </c>
      <c r="RG131" s="0" t="s">
        <v>248</v>
      </c>
      <c r="RJ131" s="387" t="n">
        <v>0.043052963912487</v>
      </c>
      <c r="RK131" s="387" t="n">
        <v>0.0413791686296463</v>
      </c>
      <c r="RL131" s="387" t="n">
        <v>0.0400785021483898</v>
      </c>
      <c r="RM131" s="387" t="n">
        <v>0.0413956567645073</v>
      </c>
      <c r="RN131" s="387" t="n">
        <v>0.0436074174940586</v>
      </c>
      <c r="RO131" s="0" t="s">
        <v>104</v>
      </c>
      <c r="RR131" s="387" t="n">
        <v>0.0431743375957012</v>
      </c>
      <c r="RS131" s="387" t="n">
        <v>0.041530467569828</v>
      </c>
      <c r="RT131" s="387" t="n">
        <v>0.0403054244816303</v>
      </c>
      <c r="RU131" s="387" t="n">
        <v>0.0415513254702091</v>
      </c>
      <c r="RV131" s="387" t="n">
        <v>0.0440851971507072</v>
      </c>
      <c r="RW131" s="0" t="s">
        <v>248</v>
      </c>
      <c r="SA131" s="387" t="n">
        <v>0.0292679443955421</v>
      </c>
      <c r="SB131" s="387" t="n">
        <v>0.0265434309840202</v>
      </c>
      <c r="SC131" s="387" t="n">
        <v>0.0231388863176107</v>
      </c>
      <c r="SD131" s="387" t="n">
        <v>0.0236480906605721</v>
      </c>
      <c r="SE131" s="387" t="n">
        <v>0.0298707112669945</v>
      </c>
      <c r="SF131" s="0" t="s">
        <v>104</v>
      </c>
      <c r="SJ131" s="387" t="n">
        <v>0.0287667382508516</v>
      </c>
      <c r="SK131" s="387" t="n">
        <v>0.0258646253496408</v>
      </c>
      <c r="SL131" s="387" t="n">
        <v>0.0221206489950418</v>
      </c>
      <c r="SM131" s="387" t="n">
        <v>0.0213134493678808</v>
      </c>
      <c r="SN131" s="387" t="n">
        <v>0.0230980198830366</v>
      </c>
      <c r="SO131" s="0" t="s">
        <v>248</v>
      </c>
      <c r="SQ131" s="387" t="n">
        <v>1240</v>
      </c>
      <c r="SR131" s="0" t="s">
        <v>248</v>
      </c>
      <c r="ST131" s="387" t="n">
        <v>1239.69702148438</v>
      </c>
      <c r="SU131" s="0" t="s">
        <v>104</v>
      </c>
      <c r="SW131" s="387" t="n">
        <v>1116.35789141128</v>
      </c>
      <c r="SX131" s="0" t="s">
        <v>248</v>
      </c>
      <c r="TA131" s="387" t="n">
        <v>0.1142348498106</v>
      </c>
      <c r="TB131" s="387" t="n">
        <v>0.114976838231087</v>
      </c>
      <c r="TC131" s="387" t="n">
        <v>0.117844082415104</v>
      </c>
      <c r="TD131" s="387" t="n">
        <v>0.149860039353371</v>
      </c>
      <c r="TE131" s="387" t="n">
        <v>0.168630391359329</v>
      </c>
      <c r="TF131" s="0" t="s">
        <v>104</v>
      </c>
      <c r="TJ131" s="387" t="n">
        <v>0.167502909898758</v>
      </c>
      <c r="TK131" s="387" t="n">
        <v>0.17682072520256</v>
      </c>
      <c r="TL131" s="387" t="n">
        <v>0.182373896241188</v>
      </c>
      <c r="TM131" s="387" t="n">
        <v>0.203593477606773</v>
      </c>
      <c r="TN131" s="387" t="n">
        <v>0.202655643224716</v>
      </c>
      <c r="TO131" s="0" t="s">
        <v>248</v>
      </c>
      <c r="TP131" s="386"/>
      <c r="TQ131" s="386"/>
    </row>
    <row r="132" customFormat="false" ht="15.75" hidden="false" customHeight="false" outlineLevel="0" collapsed="false">
      <c r="A132" s="0" t="s">
        <v>895</v>
      </c>
      <c r="B132" s="18" t="s">
        <v>1109</v>
      </c>
      <c r="C132" s="0" t="s">
        <v>1110</v>
      </c>
      <c r="D132" s="387" t="n">
        <v>0.0352993495762348</v>
      </c>
      <c r="E132" s="0" t="s">
        <v>102</v>
      </c>
      <c r="F132" s="387" t="n">
        <v>0.0611075647175312</v>
      </c>
      <c r="G132" s="0" t="s">
        <v>316</v>
      </c>
      <c r="H132" s="387" t="n">
        <v>0.0598422065377235</v>
      </c>
      <c r="I132" s="0" t="s">
        <v>317</v>
      </c>
      <c r="J132" s="0" t="s">
        <v>893</v>
      </c>
      <c r="K132" s="387" t="n">
        <v>0.382999986410141</v>
      </c>
      <c r="L132" s="387"/>
      <c r="M132" s="0" t="s">
        <v>885</v>
      </c>
      <c r="N132" s="387"/>
      <c r="O132" s="0" t="s">
        <v>885</v>
      </c>
      <c r="P132" s="387"/>
      <c r="Q132" s="0" t="s">
        <v>885</v>
      </c>
      <c r="R132" s="387"/>
      <c r="S132" s="0" t="s">
        <v>885</v>
      </c>
      <c r="U132" s="0" t="s">
        <v>316</v>
      </c>
      <c r="V132" s="387" t="n">
        <v>0.468924969434738</v>
      </c>
      <c r="W132" s="387"/>
      <c r="X132" s="0" t="s">
        <v>885</v>
      </c>
      <c r="Y132" s="387"/>
      <c r="Z132" s="0" t="s">
        <v>885</v>
      </c>
      <c r="AA132" s="387"/>
      <c r="AB132" s="0" t="s">
        <v>885</v>
      </c>
      <c r="AC132" s="387" t="n">
        <v>0.468924969434738</v>
      </c>
      <c r="AD132" s="0" t="s">
        <v>316</v>
      </c>
      <c r="AF132" s="0" t="s">
        <v>317</v>
      </c>
      <c r="AG132" s="387" t="n">
        <v>0.397631049156189</v>
      </c>
      <c r="AH132" s="387"/>
      <c r="AI132" s="0" t="s">
        <v>885</v>
      </c>
      <c r="AJ132" s="387"/>
      <c r="AK132" s="0" t="s">
        <v>885</v>
      </c>
      <c r="AL132" s="387"/>
      <c r="AM132" s="0" t="s">
        <v>885</v>
      </c>
      <c r="AN132" s="387" t="n">
        <v>0.397631049156189</v>
      </c>
      <c r="AO132" s="0" t="s">
        <v>317</v>
      </c>
      <c r="AP132" s="0"/>
      <c r="AQ132" s="0" t="s">
        <v>102</v>
      </c>
      <c r="AR132" s="387" t="n">
        <v>3.25602269172668</v>
      </c>
      <c r="AS132" s="0" t="s">
        <v>318</v>
      </c>
      <c r="AT132" s="387" t="n">
        <v>2.91328477859497</v>
      </c>
      <c r="AU132" s="0" t="s">
        <v>317</v>
      </c>
      <c r="AV132" s="387" t="n">
        <v>2.80508017539978</v>
      </c>
      <c r="AW132" s="0"/>
      <c r="AX132" s="387" t="n">
        <v>2.6473388671875</v>
      </c>
      <c r="AY132" s="0" t="s">
        <v>884</v>
      </c>
      <c r="AZ132" s="0"/>
      <c r="BA132" s="0" t="s">
        <v>102</v>
      </c>
      <c r="BB132" s="387" t="n">
        <v>0.00871009938418865</v>
      </c>
      <c r="BC132" s="387" t="n">
        <v>0.00861404277384281</v>
      </c>
      <c r="BD132" s="387" t="n">
        <v>0.00911803543567658</v>
      </c>
      <c r="BE132" s="387" t="n">
        <v>0.00993673969060183</v>
      </c>
      <c r="BF132" s="387" t="n">
        <v>0.00993676949292421</v>
      </c>
      <c r="BH132" s="0" t="s">
        <v>318</v>
      </c>
      <c r="BI132" s="387" t="n">
        <v>0.00793720595538616</v>
      </c>
      <c r="BJ132" s="387" t="n">
        <v>0.00732254236936569</v>
      </c>
      <c r="BK132" s="387" t="n">
        <v>0.00715675344690681</v>
      </c>
      <c r="BL132" s="387" t="n">
        <v>0.00741060543805361</v>
      </c>
      <c r="BM132" s="387" t="n">
        <v>0.00769193330779672</v>
      </c>
      <c r="BO132" s="0" t="s">
        <v>317</v>
      </c>
      <c r="BP132" s="387" t="n">
        <v>0.00758556136861444</v>
      </c>
      <c r="BQ132" s="387" t="n">
        <v>0.00722775002941489</v>
      </c>
      <c r="BR132" s="387" t="n">
        <v>0.00748688075691462</v>
      </c>
      <c r="BS132" s="387" t="n">
        <v>0.00781601388007402</v>
      </c>
      <c r="BT132" s="387" t="n">
        <v>0.00806428864598274</v>
      </c>
      <c r="BV132" s="387" t="n">
        <v>3.47135043144226</v>
      </c>
      <c r="BW132" s="387" t="n">
        <v>3.83632063865662</v>
      </c>
      <c r="BX132" s="387" t="n">
        <v>4.1617579460144</v>
      </c>
      <c r="BY132" s="387" t="n">
        <v>4.50348567962647</v>
      </c>
      <c r="BZ132" s="387" t="n">
        <v>4.87034749984741</v>
      </c>
      <c r="CA132" s="0" t="s">
        <v>316</v>
      </c>
      <c r="CC132" s="387" t="n">
        <v>3.70157051086426</v>
      </c>
      <c r="CD132" s="387" t="n">
        <v>4.03272676467896</v>
      </c>
      <c r="CE132" s="387" t="n">
        <v>4.3648796081543</v>
      </c>
      <c r="CF132" s="387" t="n">
        <v>4.7192234992981</v>
      </c>
      <c r="CG132" s="387" t="n">
        <v>5.10615539550781</v>
      </c>
      <c r="CH132" s="0" t="s">
        <v>317</v>
      </c>
      <c r="CK132" s="387" t="n">
        <v>5.19999980926514</v>
      </c>
      <c r="CL132" s="0" t="s">
        <v>887</v>
      </c>
      <c r="CO132" s="0" t="s">
        <v>894</v>
      </c>
      <c r="CP132" s="387" t="n">
        <v>0.00517078209668398</v>
      </c>
      <c r="CQ132" s="387" t="n">
        <v>0.00338477082550526</v>
      </c>
      <c r="CR132" s="387" t="n">
        <v>0.00199636211618781</v>
      </c>
      <c r="CS132" s="387" t="n">
        <v>-0.00847436767071486</v>
      </c>
      <c r="CT132" s="387" t="n">
        <v>0.0125493193045259</v>
      </c>
      <c r="CV132" s="0" t="s">
        <v>318</v>
      </c>
      <c r="CW132" s="387" t="n">
        <v>0.0106195257976651</v>
      </c>
      <c r="CX132" s="387" t="n">
        <v>0.0117407366633415</v>
      </c>
      <c r="CY132" s="387" t="n">
        <v>0.00809632241725922</v>
      </c>
      <c r="CZ132" s="387" t="n">
        <v>0.0118380486965179</v>
      </c>
      <c r="DA132" s="387" t="n">
        <v>-0.00370827852748334</v>
      </c>
      <c r="DC132" s="0" t="s">
        <v>317</v>
      </c>
      <c r="DD132" s="387" t="n">
        <v>0.000664620834868401</v>
      </c>
      <c r="DE132" s="387" t="n">
        <v>9.84076687018387E-005</v>
      </c>
      <c r="DF132" s="387" t="n">
        <v>0.00817452650517225</v>
      </c>
      <c r="DG132" s="387" t="n">
        <v>0.0130994813516736</v>
      </c>
      <c r="DH132" s="387" t="n">
        <v>0.0158775020390749</v>
      </c>
      <c r="DL132" s="387" t="n">
        <v>0.817149963378906</v>
      </c>
      <c r="DM132" s="0" t="s">
        <v>888</v>
      </c>
      <c r="DP132" s="387" t="n">
        <v>0.826839981079102</v>
      </c>
      <c r="DQ132" s="0" t="s">
        <v>888</v>
      </c>
      <c r="DT132" s="387" t="n">
        <v>0.807379989624023</v>
      </c>
      <c r="DU132" s="0" t="s">
        <v>888</v>
      </c>
      <c r="DW132" s="387"/>
      <c r="DX132" s="387"/>
      <c r="DY132" s="387"/>
      <c r="DZ132" s="387"/>
      <c r="EA132" s="387"/>
      <c r="EB132" s="0" t="s">
        <v>886</v>
      </c>
      <c r="ED132" s="387" t="n">
        <v>-0.0446737520396709</v>
      </c>
      <c r="EE132" s="387" t="n">
        <v>-0.0514673665165901</v>
      </c>
      <c r="EF132" s="387" t="n">
        <v>-0.0795153975486755</v>
      </c>
      <c r="EG132" s="387" t="n">
        <v>-0.0999023914337158</v>
      </c>
      <c r="EH132" s="387"/>
      <c r="EI132" s="0" t="s">
        <v>248</v>
      </c>
      <c r="EK132" s="387" t="n">
        <v>0.918137490749359</v>
      </c>
      <c r="EL132" s="0" t="s">
        <v>248</v>
      </c>
      <c r="EO132" s="387" t="n">
        <v>0.0442547723650932</v>
      </c>
      <c r="EP132" s="387" t="n">
        <v>0.0555128790438175</v>
      </c>
      <c r="EQ132" s="387" t="n">
        <v>0.0595242530107498</v>
      </c>
      <c r="ER132" s="387" t="n">
        <v>0.0677376985549927</v>
      </c>
      <c r="ES132" s="387" t="n">
        <v>0.0306581631302834</v>
      </c>
      <c r="ET132" s="0" t="s">
        <v>248</v>
      </c>
      <c r="FE132" s="387" t="n">
        <v>5323700</v>
      </c>
      <c r="FF132" s="387" t="n">
        <v>5409582</v>
      </c>
      <c r="FG132" s="387" t="n">
        <v>5493246</v>
      </c>
      <c r="FH132" s="387" t="n">
        <v>5576640</v>
      </c>
      <c r="FI132" s="387" t="n">
        <v>5662208</v>
      </c>
      <c r="FJ132" s="387" t="n">
        <v>5751676</v>
      </c>
      <c r="FK132" s="387" t="n">
        <v>5846074</v>
      </c>
      <c r="FL132" s="387" t="n">
        <v>5944948</v>
      </c>
      <c r="FM132" s="387" t="n">
        <v>6046620</v>
      </c>
      <c r="FN132" s="387" t="n">
        <v>6148623</v>
      </c>
      <c r="FO132" s="387" t="n">
        <v>6249165</v>
      </c>
      <c r="FP132" s="387" t="n">
        <v>6347567</v>
      </c>
      <c r="FQ132" s="387" t="n">
        <v>6444530</v>
      </c>
      <c r="FR132" s="387" t="n">
        <v>6541304</v>
      </c>
      <c r="FS132" s="387" t="n">
        <v>6639756</v>
      </c>
      <c r="FT132" s="387" t="n">
        <v>6741164</v>
      </c>
      <c r="FU132" s="387" t="n">
        <v>6845846</v>
      </c>
      <c r="FV132" s="387" t="n">
        <v>6953035</v>
      </c>
      <c r="FW132" s="387" t="n">
        <v>7061507</v>
      </c>
      <c r="FX132" s="387" t="n">
        <v>7169455</v>
      </c>
      <c r="FY132" s="387" t="n">
        <v>7276000</v>
      </c>
      <c r="FZ132" s="387" t="n">
        <v>7379000</v>
      </c>
      <c r="GA132" s="387" t="n">
        <v>7481000</v>
      </c>
      <c r="GB132" s="387" t="n">
        <v>7581000</v>
      </c>
      <c r="GC132" s="387" t="n">
        <v>7678000</v>
      </c>
      <c r="GD132" s="387" t="n">
        <v>7775000</v>
      </c>
      <c r="GE132" s="387" t="n">
        <v>7869000</v>
      </c>
      <c r="GF132" s="387" t="n">
        <v>7961000</v>
      </c>
      <c r="GG132" s="387" t="n">
        <v>8052000</v>
      </c>
      <c r="GH132" s="387" t="n">
        <v>8140000</v>
      </c>
      <c r="GI132" s="387" t="n">
        <v>8226000</v>
      </c>
      <c r="GJ132" s="387" t="n">
        <v>8310000</v>
      </c>
      <c r="GK132" s="387" t="n">
        <v>8392000</v>
      </c>
      <c r="GL132" s="387" t="n">
        <v>8472000</v>
      </c>
      <c r="GM132" s="387" t="n">
        <v>8550000</v>
      </c>
      <c r="GN132" s="387" t="n">
        <v>8626000</v>
      </c>
      <c r="GO132" s="387" t="n">
        <v>8699000</v>
      </c>
      <c r="GP132" s="387" t="n">
        <v>8771000</v>
      </c>
      <c r="GQ132" s="387" t="n">
        <v>8840000</v>
      </c>
      <c r="GR132" s="387" t="n">
        <v>8907000</v>
      </c>
      <c r="GS132" s="387" t="n">
        <v>8972000</v>
      </c>
      <c r="GT132" s="387" t="n">
        <v>9034000</v>
      </c>
      <c r="GU132" s="387" t="n">
        <v>9094000</v>
      </c>
      <c r="GV132" s="387" t="n">
        <v>9152000</v>
      </c>
      <c r="GW132" s="387" t="n">
        <v>9207000</v>
      </c>
      <c r="GX132" s="387" t="n">
        <v>9259000</v>
      </c>
      <c r="GY132" s="387" t="n">
        <v>9309000</v>
      </c>
      <c r="GZ132" s="387" t="n">
        <v>9356000</v>
      </c>
      <c r="HA132" s="387" t="n">
        <v>9400000</v>
      </c>
      <c r="HB132" s="387" t="n">
        <v>9441000</v>
      </c>
      <c r="HC132" s="387" t="n">
        <v>9480000</v>
      </c>
      <c r="HG132" s="387" t="n">
        <v>0.0154094342142344</v>
      </c>
      <c r="HH132" s="387" t="n">
        <v>0.0155362095683813</v>
      </c>
      <c r="HI132" s="387" t="n">
        <v>0.0154802296310663</v>
      </c>
      <c r="HJ132" s="387" t="n">
        <v>0.015171155333519</v>
      </c>
      <c r="HK132" s="387" t="n">
        <v>0.0147516196593642</v>
      </c>
      <c r="HL132" s="387" t="n">
        <v>0.0140568669885397</v>
      </c>
      <c r="HM132" s="387" t="n">
        <v>0.0137283448129892</v>
      </c>
      <c r="HN132" s="387" t="n">
        <v>0.0132786445319653</v>
      </c>
      <c r="HO132" s="387" t="n">
        <v>0.0127139799296856</v>
      </c>
      <c r="HP132" s="387" t="n">
        <v>0.0125543614849448</v>
      </c>
      <c r="HQ132" s="387" t="n">
        <v>0.0120175313204527</v>
      </c>
      <c r="HR132" s="387" t="n">
        <v>0.0116236303001642</v>
      </c>
      <c r="HS132" s="387" t="n">
        <v>0.011365887708962</v>
      </c>
      <c r="HT132" s="387" t="n">
        <v>0.0108696725219488</v>
      </c>
      <c r="HU132" s="387" t="n">
        <v>0.0105096893385053</v>
      </c>
      <c r="HV132" s="387" t="n">
        <v>0.0101597392931581</v>
      </c>
      <c r="HW132" s="387" t="n">
        <v>0.00981926266103983</v>
      </c>
      <c r="HX132" s="387" t="n">
        <v>0.00948773697018623</v>
      </c>
      <c r="HY132" s="387" t="n">
        <v>0.00916467420756817</v>
      </c>
      <c r="HZ132" s="387" t="n">
        <v>0.00884961523115635</v>
      </c>
      <c r="IA132" s="387" t="n">
        <v>0.00842717848718166</v>
      </c>
      <c r="IB132" s="387" t="n">
        <v>0.00824274867773056</v>
      </c>
      <c r="IC132" s="387" t="n">
        <v>0.00783605128526688</v>
      </c>
      <c r="ID132" s="387" t="n">
        <v>0.00755060790106654</v>
      </c>
      <c r="IE132" s="387" t="n">
        <v>0.00727113243192434</v>
      </c>
      <c r="IF132" s="387" t="n">
        <v>0.00688662054017186</v>
      </c>
      <c r="IG132" s="387" t="n">
        <v>0.00661961827427149</v>
      </c>
      <c r="IH132" s="387" t="n">
        <v>0.00635757902637124</v>
      </c>
      <c r="II132" s="387" t="n">
        <v>0.00599162979051471</v>
      </c>
      <c r="IJ132" s="387" t="n">
        <v>0.00563198700547218</v>
      </c>
      <c r="IK132" s="387" t="n">
        <v>0.00538562284782529</v>
      </c>
      <c r="IL132" s="387" t="n">
        <v>0.00503617478534579</v>
      </c>
      <c r="IM132" s="387" t="n">
        <v>0.00469184061512351</v>
      </c>
      <c r="IN132" s="387" t="n">
        <v>0.00435221754014492</v>
      </c>
      <c r="IO132" s="387" t="n">
        <v>0.00412240950390697</v>
      </c>
      <c r="IP132" s="0" t="s">
        <v>889</v>
      </c>
      <c r="IU132" s="0" t="s">
        <v>889</v>
      </c>
      <c r="IV132" s="387" t="n">
        <v>0.501547656486421</v>
      </c>
      <c r="IW132" s="387" t="n">
        <v>0.502007932399317</v>
      </c>
      <c r="IX132" s="387" t="n">
        <v>0.502159705601773</v>
      </c>
      <c r="IY132" s="387" t="n">
        <v>0.502106351938357</v>
      </c>
      <c r="IZ132" s="387" t="n">
        <v>0.501994572531026</v>
      </c>
      <c r="JA132" s="387" t="n">
        <v>0.501926450706997</v>
      </c>
      <c r="JB132" s="387" t="n">
        <v>0.501921305349327</v>
      </c>
      <c r="JC132" s="387" t="n">
        <v>0.501947192804837</v>
      </c>
      <c r="JD132" s="387" t="n">
        <v>0.501990869333964</v>
      </c>
      <c r="JE132" s="387" t="n">
        <v>0.502028222817862</v>
      </c>
      <c r="JF132" s="387" t="n">
        <v>0.502040574301176</v>
      </c>
      <c r="JG132" s="387" t="n">
        <v>0.50203230128892</v>
      </c>
      <c r="JH132" s="387" t="n">
        <v>0.502013424673399</v>
      </c>
      <c r="JI132" s="387" t="n">
        <v>0.501984305394996</v>
      </c>
      <c r="JJ132" s="387" t="n">
        <v>0.501943855583434</v>
      </c>
      <c r="JK132" s="387" t="n">
        <v>0.501892776039513</v>
      </c>
      <c r="JL132" s="387" t="n">
        <v>0.50183059428072</v>
      </c>
      <c r="JM132" s="387" t="n">
        <v>0.501758318096324</v>
      </c>
      <c r="JN132" s="387" t="n">
        <v>0.501675117401037</v>
      </c>
      <c r="JO132" s="387" t="n">
        <v>0.50158315678375</v>
      </c>
      <c r="JP132" s="387" t="n">
        <v>0.501481558683903</v>
      </c>
      <c r="JQ132" s="387" t="n">
        <v>0.501371023233711</v>
      </c>
      <c r="JR132" s="387" t="n">
        <v>0.501252332731946</v>
      </c>
      <c r="JS132" s="387" t="n">
        <v>0.501125491352568</v>
      </c>
      <c r="JT132" s="387" t="n">
        <v>0.500990828423725</v>
      </c>
      <c r="JU132" s="387" t="n">
        <v>0.500850261944433</v>
      </c>
      <c r="JV132" s="387" t="n">
        <v>0.500703261346129</v>
      </c>
      <c r="JW132" s="387" t="n">
        <v>0.500551387452249</v>
      </c>
      <c r="JX132" s="387" t="n">
        <v>0.500393089964662</v>
      </c>
      <c r="JY132" s="387" t="n">
        <v>0.500230155321715</v>
      </c>
      <c r="JZ132" s="387" t="n">
        <v>0.500063234684705</v>
      </c>
      <c r="KA132" s="387" t="n">
        <v>0.499891554449603</v>
      </c>
      <c r="KB132" s="387" t="n">
        <v>0.49971707341683</v>
      </c>
      <c r="KC132" s="387" t="n">
        <v>0.499538562406203</v>
      </c>
      <c r="KD132" s="387" t="n">
        <v>0.499356603910878</v>
      </c>
      <c r="KE132" s="387" t="n">
        <v>0.499171128192897</v>
      </c>
      <c r="KH132" s="0" t="s">
        <v>889</v>
      </c>
      <c r="KI132" s="387" t="n">
        <v>0.625514805316925</v>
      </c>
      <c r="KJ132" s="387" t="n">
        <v>0.628821194171906</v>
      </c>
      <c r="KK132" s="387" t="n">
        <v>0.631255149841309</v>
      </c>
      <c r="KL132" s="387" t="n">
        <v>0.63320928812027</v>
      </c>
      <c r="KM132" s="387" t="n">
        <v>0.635330140590668</v>
      </c>
      <c r="KN132" s="387" t="n">
        <v>0.63785046339035</v>
      </c>
      <c r="KO132" s="387" t="n">
        <v>0.640059649944305</v>
      </c>
      <c r="KP132" s="387" t="n">
        <v>0.642962157726288</v>
      </c>
      <c r="KQ132" s="387" t="n">
        <v>0.646088898181915</v>
      </c>
      <c r="KR132" s="387" t="n">
        <v>0.649257600307465</v>
      </c>
      <c r="KS132" s="387" t="n">
        <v>0.651961386203766</v>
      </c>
      <c r="KT132" s="387" t="n">
        <v>0.654848158359528</v>
      </c>
      <c r="KU132" s="387" t="n">
        <v>0.657203853130341</v>
      </c>
      <c r="KV132" s="387" t="n">
        <v>0.659463465213776</v>
      </c>
      <c r="KW132" s="387" t="n">
        <v>0.661916434764862</v>
      </c>
      <c r="KX132" s="387" t="n">
        <v>0.664600074291229</v>
      </c>
      <c r="KY132" s="387" t="n">
        <v>0.667147994041443</v>
      </c>
      <c r="KZ132" s="387" t="n">
        <v>0.669804573059082</v>
      </c>
      <c r="LA132" s="387" t="n">
        <v>0.672568440437317</v>
      </c>
      <c r="LB132" s="387" t="n">
        <v>0.675204694271088</v>
      </c>
      <c r="LC132" s="387" t="n">
        <v>0.677486658096314</v>
      </c>
      <c r="LD132" s="387" t="n">
        <v>0.679388463497162</v>
      </c>
      <c r="LE132" s="387" t="n">
        <v>0.681108176708221</v>
      </c>
      <c r="LF132" s="387" t="n">
        <v>0.682579159736633</v>
      </c>
      <c r="LG132" s="387" t="n">
        <v>0.683956444263458</v>
      </c>
      <c r="LH132" s="387" t="n">
        <v>0.685131549835205</v>
      </c>
      <c r="LI132" s="387" t="n">
        <v>0.68607485294342</v>
      </c>
      <c r="LJ132" s="387" t="n">
        <v>0.686826467514038</v>
      </c>
      <c r="LK132" s="387" t="n">
        <v>0.6875</v>
      </c>
      <c r="LL132" s="387" t="n">
        <v>0.687954843044281</v>
      </c>
      <c r="LM132" s="387" t="n">
        <v>0.688303291797638</v>
      </c>
      <c r="LN132" s="387" t="n">
        <v>0.688151240348816</v>
      </c>
      <c r="LO132" s="387" t="n">
        <v>0.687900841236115</v>
      </c>
      <c r="LP132" s="387" t="n">
        <v>0.68755316734314</v>
      </c>
      <c r="LQ132" s="387" t="n">
        <v>0.687003493309021</v>
      </c>
      <c r="LR132" s="387" t="n">
        <v>0.686181426048279</v>
      </c>
      <c r="LT132" s="0" t="s">
        <v>889</v>
      </c>
      <c r="LU132" s="387" t="n">
        <v>0.602932989597321</v>
      </c>
      <c r="LV132" s="387" t="n">
        <v>0.605683088302612</v>
      </c>
      <c r="LW132" s="387" t="n">
        <v>0.607600271701813</v>
      </c>
      <c r="LX132" s="387" t="n">
        <v>0.609045922756195</v>
      </c>
      <c r="LY132" s="387" t="n">
        <v>0.610616862773895</v>
      </c>
      <c r="LZ132" s="387" t="n">
        <v>0.612424433231354</v>
      </c>
      <c r="MA132" s="387" t="n">
        <v>0.614175379276276</v>
      </c>
      <c r="MB132" s="387" t="n">
        <v>0.616495132446289</v>
      </c>
      <c r="MC132" s="387" t="n">
        <v>0.61904764175415</v>
      </c>
      <c r="MD132" s="387" t="n">
        <v>0.621516048908234</v>
      </c>
      <c r="ME132" s="387" t="n">
        <v>0.623665571212769</v>
      </c>
      <c r="MF132" s="387" t="n">
        <v>0.62612783908844</v>
      </c>
      <c r="MG132" s="387" t="n">
        <v>0.628061830997467</v>
      </c>
      <c r="MH132" s="387" t="n">
        <v>0.629781424999237</v>
      </c>
      <c r="MI132" s="387" t="n">
        <v>0.631572484970093</v>
      </c>
      <c r="MJ132" s="387" t="n">
        <v>0.633479237556458</v>
      </c>
      <c r="MK132" s="387" t="n">
        <v>0.635258734226227</v>
      </c>
      <c r="ML132" s="387" t="n">
        <v>0.637035250663757</v>
      </c>
      <c r="MM132" s="387" t="n">
        <v>0.638810217380524</v>
      </c>
      <c r="MN132" s="387" t="n">
        <v>0.640467822551727</v>
      </c>
      <c r="MO132" s="387" t="n">
        <v>0.64178067445755</v>
      </c>
      <c r="MP132" s="387" t="n">
        <v>0.642947494983673</v>
      </c>
      <c r="MQ132" s="387" t="n">
        <v>0.643940269947052</v>
      </c>
      <c r="MR132" s="387" t="n">
        <v>0.644683241844177</v>
      </c>
      <c r="MS132" s="387" t="n">
        <v>0.645222842693329</v>
      </c>
      <c r="MT132" s="387" t="n">
        <v>0.645452499389648</v>
      </c>
      <c r="MU132" s="387" t="n">
        <v>0.645450532436371</v>
      </c>
      <c r="MV132" s="387" t="n">
        <v>0.645040690898895</v>
      </c>
      <c r="MW132" s="387" t="n">
        <v>0.644558548927307</v>
      </c>
      <c r="MX132" s="387" t="n">
        <v>0.643749296665192</v>
      </c>
      <c r="MY132" s="387" t="n">
        <v>0.642618000507355</v>
      </c>
      <c r="MZ132" s="387" t="n">
        <v>0.641207456588745</v>
      </c>
      <c r="NA132" s="387" t="n">
        <v>0.639589548110962</v>
      </c>
      <c r="NB132" s="387" t="n">
        <v>0.637765944004059</v>
      </c>
      <c r="NC132" s="387" t="n">
        <v>0.635631799697876</v>
      </c>
      <c r="ND132" s="387" t="n">
        <v>0.633333325386047</v>
      </c>
      <c r="NG132" s="0" t="s">
        <v>889</v>
      </c>
      <c r="NH132" s="387" t="n">
        <v>0.519444286823273</v>
      </c>
      <c r="NI132" s="387" t="n">
        <v>0.5248943567276</v>
      </c>
      <c r="NJ132" s="387" t="n">
        <v>0.529459595680237</v>
      </c>
      <c r="NK132" s="387" t="n">
        <v>0.533339977264404</v>
      </c>
      <c r="NL132" s="387" t="n">
        <v>0.536953508853912</v>
      </c>
      <c r="NM132" s="387" t="n">
        <v>0.540406823158264</v>
      </c>
      <c r="NN132" s="387" t="n">
        <v>0.543569564819336</v>
      </c>
      <c r="NO132" s="387" t="n">
        <v>0.54671835899353</v>
      </c>
      <c r="NP132" s="387" t="n">
        <v>0.549927473068237</v>
      </c>
      <c r="NQ132" s="387" t="n">
        <v>0.553008615970612</v>
      </c>
      <c r="NR132" s="387" t="n">
        <v>0.556012868881226</v>
      </c>
      <c r="NS132" s="387" t="n">
        <v>0.559664487838745</v>
      </c>
      <c r="NT132" s="387" t="n">
        <v>0.562994599342346</v>
      </c>
      <c r="NU132" s="387" t="n">
        <v>0.566443145275116</v>
      </c>
      <c r="NV132" s="387" t="n">
        <v>0.569901704788208</v>
      </c>
      <c r="NW132" s="387" t="n">
        <v>0.573061048984528</v>
      </c>
      <c r="NX132" s="387" t="n">
        <v>0.576293647289276</v>
      </c>
      <c r="NY132" s="387" t="n">
        <v>0.579361319541931</v>
      </c>
      <c r="NZ132" s="387" t="n">
        <v>0.582389056682587</v>
      </c>
      <c r="OA132" s="387" t="n">
        <v>0.585380136966705</v>
      </c>
      <c r="OB132" s="387" t="n">
        <v>0.588221669197083</v>
      </c>
      <c r="OC132" s="387" t="n">
        <v>0.591102421283722</v>
      </c>
      <c r="OD132" s="387" t="n">
        <v>0.593774914741516</v>
      </c>
      <c r="OE132" s="387" t="n">
        <v>0.596606314182282</v>
      </c>
      <c r="OF132" s="387" t="n">
        <v>0.599079370498657</v>
      </c>
      <c r="OG132" s="387" t="n">
        <v>0.601426661014557</v>
      </c>
      <c r="OH132" s="387" t="n">
        <v>0.60360860824585</v>
      </c>
      <c r="OI132" s="387" t="n">
        <v>0.605564117431641</v>
      </c>
      <c r="OJ132" s="387" t="n">
        <v>0.607298970222473</v>
      </c>
      <c r="OK132" s="387" t="n">
        <v>0.608775913715363</v>
      </c>
      <c r="OL132" s="387" t="n">
        <v>0.610109090805054</v>
      </c>
      <c r="OM132" s="387" t="n">
        <v>0.61102157831192</v>
      </c>
      <c r="ON132" s="387" t="n">
        <v>0.611799895763397</v>
      </c>
      <c r="OO132" s="387" t="n">
        <v>0.612446784973145</v>
      </c>
      <c r="OP132" s="387" t="n">
        <v>0.612752914428711</v>
      </c>
      <c r="OQ132" s="387" t="n">
        <v>0.612658202648163</v>
      </c>
      <c r="OT132" s="387" t="n">
        <v>0.831790008544922</v>
      </c>
      <c r="OU132" s="387" t="n">
        <v>0.829290008544922</v>
      </c>
      <c r="OV132" s="387" t="n">
        <v>0.826460037231445</v>
      </c>
      <c r="OW132" s="387" t="n">
        <v>0.823410034179688</v>
      </c>
      <c r="OX132" s="387" t="n">
        <v>0.820260009765625</v>
      </c>
      <c r="OY132" s="387" t="n">
        <v>0.818099975585938</v>
      </c>
      <c r="OZ132" s="387" t="n">
        <v>0.815979995727539</v>
      </c>
      <c r="PA132" s="387" t="n">
        <v>0.814010009765625</v>
      </c>
      <c r="PB132" s="387" t="n">
        <v>0.812399978637695</v>
      </c>
      <c r="PC132" s="387" t="n">
        <v>0.811269989013672</v>
      </c>
      <c r="PD132" s="387" t="n">
        <v>0.811839981079102</v>
      </c>
      <c r="PE132" s="387" t="n">
        <v>0.812720031738281</v>
      </c>
      <c r="PF132" s="387" t="n">
        <v>0.813649978637695</v>
      </c>
      <c r="PG132" s="387" t="n">
        <v>0.814580001831055</v>
      </c>
      <c r="PH132" s="387" t="n">
        <v>0.81536003112793</v>
      </c>
      <c r="PI132" s="387" t="n">
        <v>0.815550003051758</v>
      </c>
      <c r="PJ132" s="387" t="n">
        <v>0.815800018310547</v>
      </c>
      <c r="PK132" s="387" t="n">
        <v>0.816019973754883</v>
      </c>
      <c r="PL132" s="387" t="n">
        <v>0.817149963378906</v>
      </c>
      <c r="PQ132" s="387" t="n">
        <v>0.00138379936106503</v>
      </c>
      <c r="PZ132" s="387" t="n">
        <v>0.364</v>
      </c>
      <c r="QA132" s="387" t="n">
        <v>2012</v>
      </c>
      <c r="QB132" s="0" t="s">
        <v>248</v>
      </c>
      <c r="QD132" s="387" t="n">
        <v>0.212</v>
      </c>
      <c r="QE132" s="387" t="n">
        <v>2012</v>
      </c>
      <c r="QF132" s="0" t="s">
        <v>248</v>
      </c>
      <c r="QH132" s="387" t="n">
        <v>0.568</v>
      </c>
      <c r="QI132" s="387" t="n">
        <v>2012</v>
      </c>
      <c r="QJ132" s="0" t="s">
        <v>248</v>
      </c>
      <c r="QL132" s="387" t="n">
        <v>0.844</v>
      </c>
      <c r="QM132" s="387" t="n">
        <v>2012</v>
      </c>
      <c r="QN132" s="0" t="s">
        <v>248</v>
      </c>
      <c r="QP132" s="387" t="n">
        <v>0.183</v>
      </c>
      <c r="QQ132" s="387" t="n">
        <v>2018</v>
      </c>
      <c r="QR132" s="0" t="s">
        <v>248</v>
      </c>
      <c r="QT132" s="0" t="s">
        <v>884</v>
      </c>
      <c r="QU132" s="387" t="n">
        <v>0.237388014793396</v>
      </c>
      <c r="QV132" s="387" t="n">
        <v>0.248550072312355</v>
      </c>
      <c r="QW132" s="387" t="n">
        <v>0.252436727285385</v>
      </c>
      <c r="QX132" s="387" t="n">
        <v>0.262762874364853</v>
      </c>
      <c r="QY132" s="387" t="n">
        <v>0.266446501016617</v>
      </c>
      <c r="RB132" s="387" t="n">
        <v>0.2862548828125</v>
      </c>
      <c r="RC132" s="387" t="n">
        <v>0.309256553649902</v>
      </c>
      <c r="RD132" s="387" t="n">
        <v>0.298639327287674</v>
      </c>
      <c r="RE132" s="387" t="n">
        <v>0.302821516990662</v>
      </c>
      <c r="RF132" s="387" t="n">
        <v>0.254715204238892</v>
      </c>
      <c r="RG132" s="0" t="s">
        <v>884</v>
      </c>
      <c r="RJ132" s="387"/>
      <c r="RK132" s="387"/>
      <c r="RL132" s="387"/>
      <c r="RM132" s="387"/>
      <c r="RN132" s="387"/>
      <c r="RO132" s="0" t="s">
        <v>886</v>
      </c>
      <c r="RR132" s="387" t="n">
        <v>0.0680132359266281</v>
      </c>
      <c r="RS132" s="387" t="n">
        <v>0.0713289529085159</v>
      </c>
      <c r="RT132" s="387" t="n">
        <v>0.069769561290741</v>
      </c>
      <c r="RU132" s="387" t="n">
        <v>0.0621559955179691</v>
      </c>
      <c r="RV132" s="387" t="n">
        <v>0.0454692952334881</v>
      </c>
      <c r="RW132" s="0" t="s">
        <v>248</v>
      </c>
      <c r="SA132" s="387"/>
      <c r="SB132" s="387"/>
      <c r="SC132" s="387"/>
      <c r="SD132" s="387"/>
      <c r="SE132" s="387"/>
      <c r="SF132" s="0" t="s">
        <v>886</v>
      </c>
      <c r="SJ132" s="387" t="n">
        <v>0.0522933974862099</v>
      </c>
      <c r="SK132" s="387" t="n">
        <v>0.0555945709347725</v>
      </c>
      <c r="SL132" s="387" t="n">
        <v>0.0544094145298004</v>
      </c>
      <c r="SM132" s="387" t="n">
        <v>0.0468051098287106</v>
      </c>
      <c r="SN132" s="387" t="n">
        <v>0.0302981398999691</v>
      </c>
      <c r="SO132" s="0" t="s">
        <v>248</v>
      </c>
      <c r="SQ132" s="387" t="n">
        <v>2570</v>
      </c>
      <c r="SR132" s="0" t="s">
        <v>248</v>
      </c>
      <c r="ST132" s="387"/>
      <c r="SU132" s="0" t="s">
        <v>886</v>
      </c>
      <c r="SW132" s="387" t="n">
        <v>1840.50435279444</v>
      </c>
      <c r="SX132" s="0" t="s">
        <v>248</v>
      </c>
      <c r="TA132" s="387"/>
      <c r="TB132" s="387"/>
      <c r="TC132" s="387"/>
      <c r="TD132" s="387"/>
      <c r="TE132" s="387"/>
      <c r="TF132" s="0" t="s">
        <v>886</v>
      </c>
      <c r="TJ132" s="387" t="n">
        <v>0.245409026741982</v>
      </c>
      <c r="TK132" s="387" t="n">
        <v>0.262079745531082</v>
      </c>
      <c r="TL132" s="387" t="n">
        <v>0.218465477228165</v>
      </c>
      <c r="TM132" s="387" t="n">
        <v>0.18022757768631</v>
      </c>
      <c r="TN132" s="387" t="n">
        <v>0.213597610592842</v>
      </c>
      <c r="TO132" s="0" t="s">
        <v>248</v>
      </c>
      <c r="TP132" s="386"/>
      <c r="TQ132" s="386"/>
    </row>
    <row r="133" customFormat="false" ht="15.75" hidden="false" customHeight="false" outlineLevel="0" collapsed="false">
      <c r="A133" s="0" t="s">
        <v>900</v>
      </c>
      <c r="B133" s="18" t="s">
        <v>1111</v>
      </c>
      <c r="C133" s="0" t="s">
        <v>1112</v>
      </c>
      <c r="D133" s="387" t="n">
        <v>0.0395180061459541</v>
      </c>
      <c r="E133" s="0" t="s">
        <v>102</v>
      </c>
      <c r="F133" s="387" t="n">
        <v>0.0327831692993641</v>
      </c>
      <c r="G133" s="0" t="s">
        <v>316</v>
      </c>
      <c r="H133" s="387" t="n">
        <v>0.0330702885985374</v>
      </c>
      <c r="I133" s="0" t="s">
        <v>317</v>
      </c>
      <c r="J133" s="0" t="s">
        <v>102</v>
      </c>
      <c r="K133" s="387" t="n">
        <v>0.584807336330414</v>
      </c>
      <c r="L133" s="387" t="n">
        <v>0.630143105983734</v>
      </c>
      <c r="M133" s="0" t="s">
        <v>102</v>
      </c>
      <c r="N133" s="387" t="n">
        <v>0.584807336330414</v>
      </c>
      <c r="O133" s="0" t="s">
        <v>102</v>
      </c>
      <c r="P133" s="387" t="n">
        <v>0.540703296661377</v>
      </c>
      <c r="Q133" s="0" t="s">
        <v>102</v>
      </c>
      <c r="R133" s="387" t="n">
        <v>0.529051840305328</v>
      </c>
      <c r="S133" s="0" t="s">
        <v>102</v>
      </c>
      <c r="U133" s="0" t="s">
        <v>316</v>
      </c>
      <c r="V133" s="387" t="n">
        <v>0.578498184680939</v>
      </c>
      <c r="W133" s="387" t="n">
        <v>0.636448979377747</v>
      </c>
      <c r="X133" s="0" t="s">
        <v>316</v>
      </c>
      <c r="Y133" s="387" t="n">
        <v>0.578498184680939</v>
      </c>
      <c r="Z133" s="0" t="s">
        <v>316</v>
      </c>
      <c r="AA133" s="387" t="n">
        <v>0.56426328420639</v>
      </c>
      <c r="AB133" s="0" t="s">
        <v>316</v>
      </c>
      <c r="AC133" s="387" t="n">
        <v>0.532955944538117</v>
      </c>
      <c r="AD133" s="0" t="s">
        <v>316</v>
      </c>
      <c r="AF133" s="0" t="s">
        <v>317</v>
      </c>
      <c r="AG133" s="387" t="n">
        <v>0.575700283050537</v>
      </c>
      <c r="AH133" s="387" t="n">
        <v>0.592404842376709</v>
      </c>
      <c r="AI133" s="0" t="s">
        <v>317</v>
      </c>
      <c r="AJ133" s="387" t="n">
        <v>0.575700283050537</v>
      </c>
      <c r="AK133" s="0" t="s">
        <v>317</v>
      </c>
      <c r="AL133" s="387" t="n">
        <v>0.583348155021668</v>
      </c>
      <c r="AM133" s="0" t="s">
        <v>317</v>
      </c>
      <c r="AN133" s="387" t="n">
        <v>0.589565277099609</v>
      </c>
      <c r="AO133" s="0" t="s">
        <v>317</v>
      </c>
      <c r="AP133" s="0"/>
      <c r="AQ133" s="0" t="s">
        <v>102</v>
      </c>
      <c r="AR133" s="387" t="n">
        <v>3.12567329406738</v>
      </c>
      <c r="AS133" s="0" t="s">
        <v>318</v>
      </c>
      <c r="AT133" s="387" t="n">
        <v>6.18352270126343</v>
      </c>
      <c r="AU133" s="0" t="s">
        <v>317</v>
      </c>
      <c r="AV133" s="387" t="n">
        <v>6.1845121383667</v>
      </c>
      <c r="AW133" s="0"/>
      <c r="AX133" s="387" t="n">
        <v>3.20371890068054</v>
      </c>
      <c r="AY133" s="0" t="s">
        <v>104</v>
      </c>
      <c r="AZ133" s="0"/>
      <c r="BA133" s="0" t="s">
        <v>102</v>
      </c>
      <c r="BB133" s="387" t="n">
        <v>0.0084041329100728</v>
      </c>
      <c r="BC133" s="387" t="n">
        <v>0.00680968910455704</v>
      </c>
      <c r="BD133" s="387" t="n">
        <v>0.00771844713017345</v>
      </c>
      <c r="BE133" s="387" t="n">
        <v>0.00325824436731637</v>
      </c>
      <c r="BF133" s="387" t="n">
        <v>0.0032582301646471</v>
      </c>
      <c r="BH133" s="0" t="s">
        <v>318</v>
      </c>
      <c r="BI133" s="387" t="n">
        <v>0.0071829934604466</v>
      </c>
      <c r="BJ133" s="387" t="n">
        <v>0.0062645161524415</v>
      </c>
      <c r="BK133" s="387" t="n">
        <v>0.00490634702146053</v>
      </c>
      <c r="BL133" s="387" t="n">
        <v>0.0044673508964479</v>
      </c>
      <c r="BM133" s="387" t="n">
        <v>0.00453414628282189</v>
      </c>
      <c r="BO133" s="0" t="s">
        <v>317</v>
      </c>
      <c r="BP133" s="387" t="n">
        <v>0.00617579463869333</v>
      </c>
      <c r="BQ133" s="387" t="n">
        <v>0.00542301777750254</v>
      </c>
      <c r="BR133" s="387" t="n">
        <v>0.00448463298380375</v>
      </c>
      <c r="BS133" s="387" t="n">
        <v>0.00456272251904011</v>
      </c>
      <c r="BT133" s="387" t="n">
        <v>0.00461972644552589</v>
      </c>
      <c r="BV133" s="387" t="n">
        <v>8.62763404846191</v>
      </c>
      <c r="BW133" s="387" t="n">
        <v>9.35840034484863</v>
      </c>
      <c r="BX133" s="387" t="n">
        <v>10.0187578201294</v>
      </c>
      <c r="BY133" s="387" t="n">
        <v>10.4117975234985</v>
      </c>
      <c r="BZ133" s="387" t="n">
        <v>10.7402791976929</v>
      </c>
      <c r="CA133" s="0" t="s">
        <v>316</v>
      </c>
      <c r="CC133" s="387" t="n">
        <v>9.1264181137085</v>
      </c>
      <c r="CD133" s="387" t="n">
        <v>9.74657440185547</v>
      </c>
      <c r="CE133" s="387" t="n">
        <v>10.2833232879639</v>
      </c>
      <c r="CF133" s="387" t="n">
        <v>10.6073341369629</v>
      </c>
      <c r="CG133" s="387" t="n">
        <v>10.9428281784058</v>
      </c>
      <c r="CH133" s="0" t="s">
        <v>317</v>
      </c>
      <c r="CK133" s="387" t="n">
        <v>12.8000001907349</v>
      </c>
      <c r="CL133" s="0" t="s">
        <v>887</v>
      </c>
      <c r="CO133" s="0" t="s">
        <v>102</v>
      </c>
      <c r="CP133" s="387" t="n">
        <v>-0.00224392767995596</v>
      </c>
      <c r="CQ133" s="387" t="n">
        <v>0.0253802593797445</v>
      </c>
      <c r="CR133" s="387" t="n">
        <v>0.0141219031065702</v>
      </c>
      <c r="CS133" s="387" t="n">
        <v>-0.0156087763607502</v>
      </c>
      <c r="CT133" s="387" t="n">
        <v>0.0147120337933302</v>
      </c>
      <c r="CV133" s="0" t="s">
        <v>318</v>
      </c>
      <c r="CW133" s="387" t="n">
        <v>0.0385360941290855</v>
      </c>
      <c r="CX133" s="387" t="n">
        <v>0.0377985425293446</v>
      </c>
      <c r="CY133" s="387" t="n">
        <v>0.0307920407503843</v>
      </c>
      <c r="CZ133" s="387" t="n">
        <v>0.0259185396134853</v>
      </c>
      <c r="DA133" s="387" t="n">
        <v>0.0253151636570692</v>
      </c>
      <c r="DC133" s="0" t="s">
        <v>317</v>
      </c>
      <c r="DD133" s="387" t="n">
        <v>0.0236049257218838</v>
      </c>
      <c r="DE133" s="387" t="n">
        <v>0.0185359362512827</v>
      </c>
      <c r="DF133" s="387" t="n">
        <v>0.00348949059844017</v>
      </c>
      <c r="DG133" s="387" t="n">
        <v>0.0220545995980501</v>
      </c>
      <c r="DH133" s="387" t="n">
        <v>0.0440882779657841</v>
      </c>
      <c r="DL133" s="387" t="n">
        <v>0.780510025024414</v>
      </c>
      <c r="DM133" s="0" t="s">
        <v>888</v>
      </c>
      <c r="DP133" s="387" t="n">
        <v>0.807519989013672</v>
      </c>
      <c r="DQ133" s="0" t="s">
        <v>888</v>
      </c>
      <c r="DT133" s="387" t="n">
        <v>0.754789962768555</v>
      </c>
      <c r="DU133" s="0" t="s">
        <v>888</v>
      </c>
      <c r="DW133" s="387" t="n">
        <v>-0.0552490390837193</v>
      </c>
      <c r="DX133" s="387" t="n">
        <v>-0.0465842261910439</v>
      </c>
      <c r="DY133" s="387" t="n">
        <v>-0.0115203447639942</v>
      </c>
      <c r="DZ133" s="387" t="n">
        <v>-0.00393080245703459</v>
      </c>
      <c r="EA133" s="387" t="n">
        <v>-0.0297084823250771</v>
      </c>
      <c r="EB133" s="0" t="s">
        <v>104</v>
      </c>
      <c r="ED133" s="387" t="n">
        <v>-0.050296813249588</v>
      </c>
      <c r="EE133" s="387" t="n">
        <v>-0.044380210340023</v>
      </c>
      <c r="EF133" s="387" t="n">
        <v>-0.00840948522090912</v>
      </c>
      <c r="EG133" s="387" t="n">
        <v>0.00263883988372982</v>
      </c>
      <c r="EH133" s="387" t="n">
        <v>-0.00650308467447758</v>
      </c>
      <c r="EI133" s="0" t="s">
        <v>248</v>
      </c>
      <c r="EK133" s="387"/>
      <c r="EL133" s="0" t="s">
        <v>886</v>
      </c>
      <c r="EO133" s="387" t="n">
        <v>0.0347731187939644</v>
      </c>
      <c r="EP133" s="387" t="n">
        <v>0.0366070680320263</v>
      </c>
      <c r="EQ133" s="387" t="n">
        <v>0.0300156380981207</v>
      </c>
      <c r="ER133" s="387" t="n">
        <v>0.0246312730014324</v>
      </c>
      <c r="ES133" s="387" t="n">
        <v>0.0310602821409702</v>
      </c>
      <c r="ET133" s="0" t="s">
        <v>248</v>
      </c>
      <c r="FE133" s="387" t="n">
        <v>2367550</v>
      </c>
      <c r="FF133" s="387" t="n">
        <v>2337170</v>
      </c>
      <c r="FG133" s="387" t="n">
        <v>2310173</v>
      </c>
      <c r="FH133" s="387" t="n">
        <v>2287955</v>
      </c>
      <c r="FI133" s="387" t="n">
        <v>2263122</v>
      </c>
      <c r="FJ133" s="387" t="n">
        <v>2238799</v>
      </c>
      <c r="FK133" s="387" t="n">
        <v>2218357</v>
      </c>
      <c r="FL133" s="387" t="n">
        <v>2200325</v>
      </c>
      <c r="FM133" s="387" t="n">
        <v>2177322</v>
      </c>
      <c r="FN133" s="387" t="n">
        <v>2141669</v>
      </c>
      <c r="FO133" s="387" t="n">
        <v>2097555</v>
      </c>
      <c r="FP133" s="387" t="n">
        <v>2059709</v>
      </c>
      <c r="FQ133" s="387" t="n">
        <v>2034319</v>
      </c>
      <c r="FR133" s="387" t="n">
        <v>2012647</v>
      </c>
      <c r="FS133" s="387" t="n">
        <v>1993782</v>
      </c>
      <c r="FT133" s="387" t="n">
        <v>1977527</v>
      </c>
      <c r="FU133" s="387" t="n">
        <v>1959537</v>
      </c>
      <c r="FV133" s="387" t="n">
        <v>1942248</v>
      </c>
      <c r="FW133" s="387" t="n">
        <v>1927174</v>
      </c>
      <c r="FX133" s="387" t="n">
        <v>1912789</v>
      </c>
      <c r="FY133" s="387" t="n">
        <v>1893000</v>
      </c>
      <c r="FZ133" s="387" t="n">
        <v>1875000</v>
      </c>
      <c r="GA133" s="387" t="n">
        <v>1857000</v>
      </c>
      <c r="GB133" s="387" t="n">
        <v>1840000</v>
      </c>
      <c r="GC133" s="387" t="n">
        <v>1824000</v>
      </c>
      <c r="GD133" s="387" t="n">
        <v>1808000</v>
      </c>
      <c r="GE133" s="387" t="n">
        <v>1792000</v>
      </c>
      <c r="GF133" s="387" t="n">
        <v>1777000</v>
      </c>
      <c r="GG133" s="387" t="n">
        <v>1762000</v>
      </c>
      <c r="GH133" s="387" t="n">
        <v>1747000</v>
      </c>
      <c r="GI133" s="387" t="n">
        <v>1732000</v>
      </c>
      <c r="GJ133" s="387" t="n">
        <v>1717000</v>
      </c>
      <c r="GK133" s="387" t="n">
        <v>1703000</v>
      </c>
      <c r="GL133" s="387" t="n">
        <v>1689000</v>
      </c>
      <c r="GM133" s="387" t="n">
        <v>1675000</v>
      </c>
      <c r="GN133" s="387" t="n">
        <v>1661000</v>
      </c>
      <c r="GO133" s="387" t="n">
        <v>1648000</v>
      </c>
      <c r="GP133" s="387" t="n">
        <v>1635000</v>
      </c>
      <c r="GQ133" s="387" t="n">
        <v>1623000</v>
      </c>
      <c r="GR133" s="387" t="n">
        <v>1611000</v>
      </c>
      <c r="GS133" s="387" t="n">
        <v>1599000</v>
      </c>
      <c r="GT133" s="387" t="n">
        <v>1588000</v>
      </c>
      <c r="GU133" s="387" t="n">
        <v>1577000</v>
      </c>
      <c r="GV133" s="387" t="n">
        <v>1566000</v>
      </c>
      <c r="GW133" s="387" t="n">
        <v>1555000</v>
      </c>
      <c r="GX133" s="387" t="n">
        <v>1545000</v>
      </c>
      <c r="GY133" s="387" t="n">
        <v>1535000</v>
      </c>
      <c r="GZ133" s="387" t="n">
        <v>1525000</v>
      </c>
      <c r="HA133" s="387" t="n">
        <v>1516000</v>
      </c>
      <c r="HB133" s="387" t="n">
        <v>1507000</v>
      </c>
      <c r="HC133" s="387" t="n">
        <v>1498000</v>
      </c>
      <c r="HG133" s="387" t="n">
        <v>-0.00913885328918695</v>
      </c>
      <c r="HH133" s="387" t="n">
        <v>-0.00886215548962355</v>
      </c>
      <c r="HI133" s="387" t="n">
        <v>-0.00779138412326574</v>
      </c>
      <c r="HJ133" s="387" t="n">
        <v>-0.00749229453504086</v>
      </c>
      <c r="HK133" s="387" t="n">
        <v>-0.0103995138779283</v>
      </c>
      <c r="HL133" s="387" t="n">
        <v>-0.00955421291291714</v>
      </c>
      <c r="HM133" s="387" t="n">
        <v>-0.00964637659490109</v>
      </c>
      <c r="HN133" s="387" t="n">
        <v>-0.00919671077281237</v>
      </c>
      <c r="HO133" s="387" t="n">
        <v>-0.00873367954045534</v>
      </c>
      <c r="HP133" s="387" t="n">
        <v>-0.00881063006818295</v>
      </c>
      <c r="HQ133" s="387" t="n">
        <v>-0.00888894777745009</v>
      </c>
      <c r="HR133" s="387" t="n">
        <v>-0.0084057655185461</v>
      </c>
      <c r="HS133" s="387" t="n">
        <v>-0.00847702194005251</v>
      </c>
      <c r="HT133" s="387" t="n">
        <v>-0.00854949653148651</v>
      </c>
      <c r="HU133" s="387" t="n">
        <v>-0.00862322095781565</v>
      </c>
      <c r="HV133" s="387" t="n">
        <v>-0.00869822781533003</v>
      </c>
      <c r="HW133" s="387" t="n">
        <v>-0.00818718038499355</v>
      </c>
      <c r="HX133" s="387" t="n">
        <v>-0.00825476367026568</v>
      </c>
      <c r="HY133" s="387" t="n">
        <v>-0.00832347292453051</v>
      </c>
      <c r="HZ133" s="387" t="n">
        <v>-0.00839333422482014</v>
      </c>
      <c r="IA133" s="387" t="n">
        <v>-0.00785739906132221</v>
      </c>
      <c r="IB133" s="387" t="n">
        <v>-0.0079196272417903</v>
      </c>
      <c r="IC133" s="387" t="n">
        <v>-0.00736651569604874</v>
      </c>
      <c r="ID133" s="387" t="n">
        <v>-0.00742118433117867</v>
      </c>
      <c r="IE133" s="387" t="n">
        <v>-0.00747667020186782</v>
      </c>
      <c r="IF133" s="387" t="n">
        <v>-0.00690307095646858</v>
      </c>
      <c r="IG133" s="387" t="n">
        <v>-0.00695105502381921</v>
      </c>
      <c r="IH133" s="387" t="n">
        <v>-0.00699971057474613</v>
      </c>
      <c r="II133" s="387" t="n">
        <v>-0.00704905204474926</v>
      </c>
      <c r="IJ133" s="387" t="n">
        <v>-0.00645163515582681</v>
      </c>
      <c r="IK133" s="387" t="n">
        <v>-0.00649352930486202</v>
      </c>
      <c r="IL133" s="387" t="n">
        <v>-0.00653597107157111</v>
      </c>
      <c r="IM133" s="387" t="n">
        <v>-0.00591912306845188</v>
      </c>
      <c r="IN133" s="387" t="n">
        <v>-0.00595436757430434</v>
      </c>
      <c r="IO133" s="387" t="n">
        <v>-0.00599003443494439</v>
      </c>
      <c r="IP133" s="0" t="s">
        <v>889</v>
      </c>
      <c r="IU133" s="0" t="s">
        <v>889</v>
      </c>
      <c r="IV133" s="387" t="n">
        <v>0.458396385798491</v>
      </c>
      <c r="IW133" s="387" t="n">
        <v>0.458800616938456</v>
      </c>
      <c r="IX133" s="387" t="n">
        <v>0.459321602155095</v>
      </c>
      <c r="IY133" s="387" t="n">
        <v>0.459898333437907</v>
      </c>
      <c r="IZ133" s="387" t="n">
        <v>0.460444528357301</v>
      </c>
      <c r="JA133" s="387" t="n">
        <v>0.460892311640005</v>
      </c>
      <c r="JB133" s="387" t="n">
        <v>0.461208055560614</v>
      </c>
      <c r="JC133" s="387" t="n">
        <v>0.461413517925352</v>
      </c>
      <c r="JD133" s="387" t="n">
        <v>0.461549422651707</v>
      </c>
      <c r="JE133" s="387" t="n">
        <v>0.461675227727147</v>
      </c>
      <c r="JF133" s="387" t="n">
        <v>0.461850493207623</v>
      </c>
      <c r="JG133" s="387" t="n">
        <v>0.462080793324335</v>
      </c>
      <c r="JH133" s="387" t="n">
        <v>0.462356522078773</v>
      </c>
      <c r="JI133" s="387" t="n">
        <v>0.462671350822193</v>
      </c>
      <c r="JJ133" s="387" t="n">
        <v>0.463002413856887</v>
      </c>
      <c r="JK133" s="387" t="n">
        <v>0.463338790202749</v>
      </c>
      <c r="JL133" s="387" t="n">
        <v>0.463678835301749</v>
      </c>
      <c r="JM133" s="387" t="n">
        <v>0.464035489417191</v>
      </c>
      <c r="JN133" s="387" t="n">
        <v>0.464402094120849</v>
      </c>
      <c r="JO133" s="387" t="n">
        <v>0.464794370470251</v>
      </c>
      <c r="JP133" s="387" t="n">
        <v>0.465206163663427</v>
      </c>
      <c r="JQ133" s="387" t="n">
        <v>0.465642342016468</v>
      </c>
      <c r="JR133" s="387" t="n">
        <v>0.466103237373896</v>
      </c>
      <c r="JS133" s="387" t="n">
        <v>0.466583545799391</v>
      </c>
      <c r="JT133" s="387" t="n">
        <v>0.467090206773467</v>
      </c>
      <c r="JU133" s="387" t="n">
        <v>0.467619653184301</v>
      </c>
      <c r="JV133" s="387" t="n">
        <v>0.468167776935252</v>
      </c>
      <c r="JW133" s="387" t="n">
        <v>0.468739566986276</v>
      </c>
      <c r="JX133" s="387" t="n">
        <v>0.469331407450148</v>
      </c>
      <c r="JY133" s="387" t="n">
        <v>0.469940134393769</v>
      </c>
      <c r="JZ133" s="387" t="n">
        <v>0.4705610195191</v>
      </c>
      <c r="KA133" s="387" t="n">
        <v>0.471198062566046</v>
      </c>
      <c r="KB133" s="387" t="n">
        <v>0.471841479629562</v>
      </c>
      <c r="KC133" s="387" t="n">
        <v>0.472498771879238</v>
      </c>
      <c r="KD133" s="387" t="n">
        <v>0.473162297165489</v>
      </c>
      <c r="KE133" s="387" t="n">
        <v>0.473842193221091</v>
      </c>
      <c r="KH133" s="0" t="s">
        <v>889</v>
      </c>
      <c r="KI133" s="387" t="n">
        <v>0.653870701789856</v>
      </c>
      <c r="KJ133" s="387" t="n">
        <v>0.650915503501892</v>
      </c>
      <c r="KK133" s="387" t="n">
        <v>0.645904123783112</v>
      </c>
      <c r="KL133" s="387" t="n">
        <v>0.63960599899292</v>
      </c>
      <c r="KM133" s="387" t="n">
        <v>0.633557081222534</v>
      </c>
      <c r="KN133" s="387" t="n">
        <v>0.629160046577454</v>
      </c>
      <c r="KO133" s="387" t="n">
        <v>0.621866643428803</v>
      </c>
      <c r="KP133" s="387" t="n">
        <v>0.618739902973175</v>
      </c>
      <c r="KQ133" s="387" t="n">
        <v>0.616847813129425</v>
      </c>
      <c r="KR133" s="387" t="n">
        <v>0.614583313465118</v>
      </c>
      <c r="KS133" s="387" t="n">
        <v>0.61006635427475</v>
      </c>
      <c r="KT133" s="387" t="n">
        <v>0.607700884342194</v>
      </c>
      <c r="KU133" s="387" t="n">
        <v>0.602701187133789</v>
      </c>
      <c r="KV133" s="387" t="n">
        <v>0.596481263637543</v>
      </c>
      <c r="KW133" s="387" t="n">
        <v>0.591871798038483</v>
      </c>
      <c r="KX133" s="387" t="n">
        <v>0.590646624565125</v>
      </c>
      <c r="KY133" s="387" t="n">
        <v>0.590564966201782</v>
      </c>
      <c r="KZ133" s="387" t="n">
        <v>0.593071043491364</v>
      </c>
      <c r="LA133" s="387" t="n">
        <v>0.59739488363266</v>
      </c>
      <c r="LB133" s="387" t="n">
        <v>0.601194024085999</v>
      </c>
      <c r="LC133" s="387" t="n">
        <v>0.603251039981842</v>
      </c>
      <c r="LD133" s="387" t="n">
        <v>0.603155314922333</v>
      </c>
      <c r="LE133" s="387" t="n">
        <v>0.602446496486664</v>
      </c>
      <c r="LF133" s="387" t="n">
        <v>0.599507093429565</v>
      </c>
      <c r="LG133" s="387" t="n">
        <v>0.597144603729248</v>
      </c>
      <c r="LH133" s="387" t="n">
        <v>0.595372080802918</v>
      </c>
      <c r="LI133" s="387" t="n">
        <v>0.593199014663696</v>
      </c>
      <c r="LJ133" s="387" t="n">
        <v>0.59099555015564</v>
      </c>
      <c r="LK133" s="387" t="n">
        <v>0.589399755001068</v>
      </c>
      <c r="LL133" s="387" t="n">
        <v>0.587781369686127</v>
      </c>
      <c r="LM133" s="387" t="n">
        <v>0.585760533809662</v>
      </c>
      <c r="LN133" s="387" t="n">
        <v>0.583061873912811</v>
      </c>
      <c r="LO133" s="387" t="n">
        <v>0.580327868461609</v>
      </c>
      <c r="LP133" s="387" t="n">
        <v>0.577836394309998</v>
      </c>
      <c r="LQ133" s="387" t="n">
        <v>0.574651598930359</v>
      </c>
      <c r="LR133" s="387" t="n">
        <v>0.570761024951935</v>
      </c>
      <c r="LT133" s="0" t="s">
        <v>889</v>
      </c>
      <c r="LU133" s="387" t="n">
        <v>0.592807054519653</v>
      </c>
      <c r="LV133" s="387" t="n">
        <v>0.586902916431427</v>
      </c>
      <c r="LW133" s="387" t="n">
        <v>0.579522788524628</v>
      </c>
      <c r="LX133" s="387" t="n">
        <v>0.57200026512146</v>
      </c>
      <c r="LY133" s="387" t="n">
        <v>0.565436124801636</v>
      </c>
      <c r="LZ133" s="387" t="n">
        <v>0.560486018657684</v>
      </c>
      <c r="MA133" s="387" t="n">
        <v>0.552533328533173</v>
      </c>
      <c r="MB133" s="387" t="n">
        <v>0.546580493450165</v>
      </c>
      <c r="MC133" s="387" t="n">
        <v>0.542934775352478</v>
      </c>
      <c r="MD133" s="387" t="n">
        <v>0.538925409317017</v>
      </c>
      <c r="ME133" s="387" t="n">
        <v>0.534845113754273</v>
      </c>
      <c r="MF133" s="387" t="n">
        <v>0.534598231315613</v>
      </c>
      <c r="MG133" s="387" t="n">
        <v>0.532920658588409</v>
      </c>
      <c r="MH133" s="387" t="n">
        <v>0.530079483985901</v>
      </c>
      <c r="MI133" s="387" t="n">
        <v>0.5289067029953</v>
      </c>
      <c r="MJ133" s="387" t="n">
        <v>0.52886837720871</v>
      </c>
      <c r="MK133" s="387" t="n">
        <v>0.528829336166382</v>
      </c>
      <c r="ML133" s="387" t="n">
        <v>0.529653549194336</v>
      </c>
      <c r="MM133" s="387" t="n">
        <v>0.531083464622498</v>
      </c>
      <c r="MN133" s="387" t="n">
        <v>0.532537341117859</v>
      </c>
      <c r="MO133" s="387" t="n">
        <v>0.532811582088471</v>
      </c>
      <c r="MP133" s="387" t="n">
        <v>0.532766997814179</v>
      </c>
      <c r="MQ133" s="387" t="n">
        <v>0.533944964408875</v>
      </c>
      <c r="MR133" s="387" t="n">
        <v>0.532347500324249</v>
      </c>
      <c r="MS133" s="387" t="n">
        <v>0.53134697675705</v>
      </c>
      <c r="MT133" s="387" t="n">
        <v>0.530331432819367</v>
      </c>
      <c r="MU133" s="387" t="n">
        <v>0.528967261314392</v>
      </c>
      <c r="MV133" s="387" t="n">
        <v>0.526949882507324</v>
      </c>
      <c r="MW133" s="387" t="n">
        <v>0.525542795658112</v>
      </c>
      <c r="MX133" s="387" t="n">
        <v>0.523472666740418</v>
      </c>
      <c r="MY133" s="387" t="n">
        <v>0.519741117954254</v>
      </c>
      <c r="MZ133" s="387" t="n">
        <v>0.514657974243164</v>
      </c>
      <c r="NA133" s="387" t="n">
        <v>0.508852481842041</v>
      </c>
      <c r="NB133" s="387" t="n">
        <v>0.502638518810272</v>
      </c>
      <c r="NC133" s="387" t="n">
        <v>0.49635037779808</v>
      </c>
      <c r="ND133" s="387" t="n">
        <v>0.49132177233696</v>
      </c>
      <c r="NG133" s="0" t="s">
        <v>889</v>
      </c>
      <c r="NH133" s="387" t="n">
        <v>0.610205054283142</v>
      </c>
      <c r="NI133" s="387" t="n">
        <v>0.609549105167389</v>
      </c>
      <c r="NJ133" s="387" t="n">
        <v>0.605242967605591</v>
      </c>
      <c r="NK133" s="387" t="n">
        <v>0.598002552986145</v>
      </c>
      <c r="NL133" s="387" t="n">
        <v>0.58997517824173</v>
      </c>
      <c r="NM133" s="387" t="n">
        <v>0.583201289176941</v>
      </c>
      <c r="NN133" s="387" t="n">
        <v>0.574400007724762</v>
      </c>
      <c r="NO133" s="387" t="n">
        <v>0.569197654724121</v>
      </c>
      <c r="NP133" s="387" t="n">
        <v>0.564673900604248</v>
      </c>
      <c r="NQ133" s="387" t="n">
        <v>0.561403512954712</v>
      </c>
      <c r="NR133" s="387" t="n">
        <v>0.555862843990326</v>
      </c>
      <c r="NS133" s="387" t="n">
        <v>0.553013384342194</v>
      </c>
      <c r="NT133" s="387" t="n">
        <v>0.549240291118622</v>
      </c>
      <c r="NU133" s="387" t="n">
        <v>0.544267892837524</v>
      </c>
      <c r="NV133" s="387" t="n">
        <v>0.540354907512665</v>
      </c>
      <c r="NW133" s="387" t="n">
        <v>0.538106262683868</v>
      </c>
      <c r="NX133" s="387" t="n">
        <v>0.53581827878952</v>
      </c>
      <c r="NY133" s="387" t="n">
        <v>0.534351170063019</v>
      </c>
      <c r="NZ133" s="387" t="n">
        <v>0.534635901451111</v>
      </c>
      <c r="OA133" s="387" t="n">
        <v>0.534925401210785</v>
      </c>
      <c r="OB133" s="387" t="n">
        <v>0.535821795463562</v>
      </c>
      <c r="OC133" s="387" t="n">
        <v>0.535800993442535</v>
      </c>
      <c r="OD133" s="387" t="n">
        <v>0.537614703178406</v>
      </c>
      <c r="OE133" s="387" t="n">
        <v>0.538508951663971</v>
      </c>
      <c r="OF133" s="387" t="n">
        <v>0.540657997131348</v>
      </c>
      <c r="OG133" s="387" t="n">
        <v>0.540963113307953</v>
      </c>
      <c r="OH133" s="387" t="n">
        <v>0.541561722755432</v>
      </c>
      <c r="OI133" s="387" t="n">
        <v>0.540266335010529</v>
      </c>
      <c r="OJ133" s="387" t="n">
        <v>0.539591312408447</v>
      </c>
      <c r="OK133" s="387" t="n">
        <v>0.538906753063202</v>
      </c>
      <c r="OL133" s="387" t="n">
        <v>0.536569595336914</v>
      </c>
      <c r="OM133" s="387" t="n">
        <v>0.534853398799896</v>
      </c>
      <c r="ON133" s="387" t="n">
        <v>0.533114731311798</v>
      </c>
      <c r="OO133" s="387" t="n">
        <v>0.531662285327911</v>
      </c>
      <c r="OP133" s="387" t="n">
        <v>0.528201699256897</v>
      </c>
      <c r="OQ133" s="387" t="n">
        <v>0.525367140769959</v>
      </c>
      <c r="OT133" s="387" t="n">
        <v>0.676500015258789</v>
      </c>
      <c r="OU133" s="387" t="n">
        <v>0.694810028076172</v>
      </c>
      <c r="OV133" s="387" t="n">
        <v>0.689609985351563</v>
      </c>
      <c r="OW133" s="387" t="n">
        <v>0.688460006713867</v>
      </c>
      <c r="OX133" s="387" t="n">
        <v>0.692259979248047</v>
      </c>
      <c r="OY133" s="387" t="n">
        <v>0.711309967041016</v>
      </c>
      <c r="OZ133" s="387" t="n">
        <v>0.727289962768555</v>
      </c>
      <c r="PA133" s="387" t="n">
        <v>0.743320007324219</v>
      </c>
      <c r="PB133" s="387" t="n">
        <v>0.737190017700195</v>
      </c>
      <c r="PC133" s="387" t="n">
        <v>0.731849975585938</v>
      </c>
      <c r="PD133" s="387" t="n">
        <v>0.731320037841797</v>
      </c>
      <c r="PE133" s="387" t="n">
        <v>0.746679992675781</v>
      </c>
      <c r="PF133" s="387" t="n">
        <v>0.741760025024414</v>
      </c>
      <c r="PG133" s="387" t="n">
        <v>0.745059967041016</v>
      </c>
      <c r="PH133" s="387" t="n">
        <v>0.757129974365234</v>
      </c>
      <c r="PI133" s="387" t="n">
        <v>0.764520034790039</v>
      </c>
      <c r="PJ133" s="387" t="n">
        <v>0.772669982910156</v>
      </c>
      <c r="PK133" s="387" t="n">
        <v>0.781060028076172</v>
      </c>
      <c r="PL133" s="387" t="n">
        <v>0.780510025024414</v>
      </c>
      <c r="PQ133" s="387" t="n">
        <v>-0.000704423175193369</v>
      </c>
      <c r="PZ133" s="387" t="n">
        <v>0.356</v>
      </c>
      <c r="QA133" s="387" t="n">
        <v>2017</v>
      </c>
      <c r="QB133" s="0" t="s">
        <v>248</v>
      </c>
      <c r="QD133" s="387" t="n">
        <v>0.008</v>
      </c>
      <c r="QE133" s="387" t="n">
        <v>2017</v>
      </c>
      <c r="QF133" s="0" t="s">
        <v>248</v>
      </c>
      <c r="QH133" s="387" t="n">
        <v>0.015</v>
      </c>
      <c r="QI133" s="387" t="n">
        <v>2017</v>
      </c>
      <c r="QJ133" s="0" t="s">
        <v>248</v>
      </c>
      <c r="QL133" s="387" t="n">
        <v>0.034</v>
      </c>
      <c r="QM133" s="387" t="n">
        <v>2017</v>
      </c>
      <c r="QN133" s="0" t="s">
        <v>248</v>
      </c>
      <c r="QP133" s="387" t="n">
        <v>0.229</v>
      </c>
      <c r="QQ133" s="387" t="n">
        <v>2018</v>
      </c>
      <c r="QR133" s="0" t="s">
        <v>248</v>
      </c>
      <c r="QT133" s="0" t="s">
        <v>104</v>
      </c>
      <c r="QU133" s="387" t="n">
        <v>0.244196072220802</v>
      </c>
      <c r="QV133" s="387" t="n">
        <v>0.247357800602913</v>
      </c>
      <c r="QW133" s="387" t="n">
        <v>0.225222960114479</v>
      </c>
      <c r="QX133" s="387" t="n">
        <v>0.221316739916801</v>
      </c>
      <c r="QY133" s="387" t="n">
        <v>0.240433946251869</v>
      </c>
      <c r="RB133" s="387" t="n">
        <v>0.251816958189011</v>
      </c>
      <c r="RC133" s="387" t="n">
        <v>0.249157294631004</v>
      </c>
      <c r="RD133" s="387" t="n">
        <v>0.218195974826813</v>
      </c>
      <c r="RE133" s="387" t="n">
        <v>0.212240651249886</v>
      </c>
      <c r="RF133" s="387" t="n">
        <v>0.22185380756855</v>
      </c>
      <c r="RG133" s="0" t="s">
        <v>248</v>
      </c>
      <c r="RJ133" s="387" t="n">
        <v>0.0361540429294109</v>
      </c>
      <c r="RK133" s="387" t="n">
        <v>0.0251675732433796</v>
      </c>
      <c r="RL133" s="387" t="n">
        <v>0.0255363322794437</v>
      </c>
      <c r="RM133" s="387" t="n">
        <v>0.0315359979867935</v>
      </c>
      <c r="RN133" s="387" t="n">
        <v>0.025667941197753</v>
      </c>
      <c r="RO133" s="0" t="s">
        <v>104</v>
      </c>
      <c r="RR133" s="387" t="n">
        <v>0.0358860902488232</v>
      </c>
      <c r="RS133" s="387" t="n">
        <v>0.0246828626841307</v>
      </c>
      <c r="RT133" s="387" t="n">
        <v>0.0247285850346088</v>
      </c>
      <c r="RU133" s="387" t="n">
        <v>0.030903210863471</v>
      </c>
      <c r="RV133" s="387" t="n">
        <v>0.0203326977789402</v>
      </c>
      <c r="RW133" s="0" t="s">
        <v>248</v>
      </c>
      <c r="SA133" s="387" t="n">
        <v>0.0474784523248673</v>
      </c>
      <c r="SB133" s="387" t="n">
        <v>0.0366168059408665</v>
      </c>
      <c r="SC133" s="387" t="n">
        <v>0.0371941961348057</v>
      </c>
      <c r="SD133" s="387" t="n">
        <v>0.0405413061380386</v>
      </c>
      <c r="SE133" s="387" t="n">
        <v>0.0367158241569996</v>
      </c>
      <c r="SF133" s="0" t="s">
        <v>104</v>
      </c>
      <c r="SJ133" s="387" t="n">
        <v>0.0470327213406563</v>
      </c>
      <c r="SK133" s="387" t="n">
        <v>0.0358950532972813</v>
      </c>
      <c r="SL133" s="387" t="n">
        <v>0.0360308885574341</v>
      </c>
      <c r="SM133" s="387" t="n">
        <v>0.0391974002122879</v>
      </c>
      <c r="SN133" s="387" t="n">
        <v>0.0278249923139811</v>
      </c>
      <c r="SO133" s="0" t="s">
        <v>248</v>
      </c>
      <c r="SQ133" s="387" t="n">
        <v>17740</v>
      </c>
      <c r="SR133" s="0" t="s">
        <v>248</v>
      </c>
      <c r="ST133" s="387" t="n">
        <v>16115.0546875</v>
      </c>
      <c r="SU133" s="0" t="s">
        <v>104</v>
      </c>
      <c r="SW133" s="387" t="n">
        <v>16722.1049572786</v>
      </c>
      <c r="SX133" s="0" t="s">
        <v>248</v>
      </c>
      <c r="TA133" s="387" t="n">
        <v>0.188947036862373</v>
      </c>
      <c r="TB133" s="387" t="n">
        <v>0.200773566961288</v>
      </c>
      <c r="TC133" s="387" t="n">
        <v>0.213702604174614</v>
      </c>
      <c r="TD133" s="387" t="n">
        <v>0.217385932803154</v>
      </c>
      <c r="TE133" s="387" t="n">
        <v>0.210725456476212</v>
      </c>
      <c r="TF133" s="0" t="s">
        <v>104</v>
      </c>
      <c r="TJ133" s="387" t="n">
        <v>0.201520159840584</v>
      </c>
      <c r="TK133" s="387" t="n">
        <v>0.204777076840401</v>
      </c>
      <c r="TL133" s="387" t="n">
        <v>0.209786489605904</v>
      </c>
      <c r="TM133" s="387" t="n">
        <v>0.214879497885704</v>
      </c>
      <c r="TN133" s="387" t="n">
        <v>0.215350717306137</v>
      </c>
      <c r="TO133" s="0" t="s">
        <v>248</v>
      </c>
      <c r="TP133" s="386"/>
      <c r="TQ133" s="386"/>
    </row>
    <row r="134" customFormat="false" ht="15.75" hidden="false" customHeight="false" outlineLevel="0" collapsed="false">
      <c r="A134" s="0" t="s">
        <v>890</v>
      </c>
      <c r="B134" s="18" t="s">
        <v>1113</v>
      </c>
      <c r="C134" s="0" t="s">
        <v>1114</v>
      </c>
      <c r="D134" s="387" t="n">
        <v>0.0297166854143143</v>
      </c>
      <c r="E134" s="0" t="s">
        <v>102</v>
      </c>
      <c r="F134" s="387" t="n">
        <v>0.0395505949854851</v>
      </c>
      <c r="G134" s="0" t="s">
        <v>316</v>
      </c>
      <c r="H134" s="387" t="n">
        <v>0.0385095775127411</v>
      </c>
      <c r="I134" s="0" t="s">
        <v>317</v>
      </c>
      <c r="J134" s="0" t="s">
        <v>102</v>
      </c>
      <c r="K134" s="387" t="n">
        <v>0.4196517765522</v>
      </c>
      <c r="L134" s="387"/>
      <c r="M134" s="0" t="s">
        <v>885</v>
      </c>
      <c r="N134" s="387"/>
      <c r="O134" s="0" t="s">
        <v>885</v>
      </c>
      <c r="P134" s="387"/>
      <c r="Q134" s="0" t="s">
        <v>885</v>
      </c>
      <c r="R134" s="387" t="n">
        <v>0.4196517765522</v>
      </c>
      <c r="S134" s="0" t="s">
        <v>102</v>
      </c>
      <c r="U134" s="0" t="s">
        <v>316</v>
      </c>
      <c r="V134" s="387" t="n">
        <v>0.44453153014183</v>
      </c>
      <c r="W134" s="387"/>
      <c r="X134" s="0" t="s">
        <v>885</v>
      </c>
      <c r="Y134" s="387"/>
      <c r="Z134" s="0" t="s">
        <v>885</v>
      </c>
      <c r="AA134" s="387"/>
      <c r="AB134" s="0" t="s">
        <v>885</v>
      </c>
      <c r="AC134" s="387" t="n">
        <v>0.44453153014183</v>
      </c>
      <c r="AD134" s="0" t="s">
        <v>316</v>
      </c>
      <c r="AF134" s="0" t="s">
        <v>317</v>
      </c>
      <c r="AG134" s="387" t="n">
        <v>0.444517523050308</v>
      </c>
      <c r="AH134" s="387"/>
      <c r="AI134" s="0" t="s">
        <v>885</v>
      </c>
      <c r="AJ134" s="387"/>
      <c r="AK134" s="0" t="s">
        <v>885</v>
      </c>
      <c r="AL134" s="387"/>
      <c r="AM134" s="0" t="s">
        <v>885</v>
      </c>
      <c r="AN134" s="387" t="n">
        <v>0.444517523050308</v>
      </c>
      <c r="AO134" s="0" t="s">
        <v>317</v>
      </c>
      <c r="AP134" s="0"/>
      <c r="AQ134" s="0" t="s">
        <v>102</v>
      </c>
      <c r="AR134" s="387" t="n">
        <v>4.77947902679443</v>
      </c>
      <c r="AS134" s="0" t="s">
        <v>318</v>
      </c>
      <c r="AT134" s="387" t="n">
        <v>4.5593900680542</v>
      </c>
      <c r="AU134" s="0" t="s">
        <v>317</v>
      </c>
      <c r="AV134" s="387" t="n">
        <v>5.19611358642578</v>
      </c>
      <c r="AW134" s="0"/>
      <c r="AX134" s="387" t="n">
        <v>3.23305916786194</v>
      </c>
      <c r="AY134" s="0" t="s">
        <v>104</v>
      </c>
      <c r="AZ134" s="0"/>
      <c r="BA134" s="0" t="s">
        <v>884</v>
      </c>
      <c r="BB134" s="387" t="n">
        <v>0.00820934306830168</v>
      </c>
      <c r="BC134" s="387" t="n">
        <v>0.00736863957718015</v>
      </c>
      <c r="BD134" s="387" t="n">
        <v>0.00759958103299141</v>
      </c>
      <c r="BE134" s="387" t="n">
        <v>0.00781907513737679</v>
      </c>
      <c r="BF134" s="387" t="n">
        <v>0.00729722762480378</v>
      </c>
      <c r="BH134" s="0" t="s">
        <v>884</v>
      </c>
      <c r="BI134" s="387" t="n">
        <v>0.0101315155625343</v>
      </c>
      <c r="BJ134" s="387" t="n">
        <v>0.00970085058361292</v>
      </c>
      <c r="BK134" s="387" t="n">
        <v>0.00868091825395823</v>
      </c>
      <c r="BL134" s="387" t="n">
        <v>0.00836597662419081</v>
      </c>
      <c r="BM134" s="387" t="n">
        <v>0.00864100828766823</v>
      </c>
      <c r="BO134" s="0" t="s">
        <v>884</v>
      </c>
      <c r="BP134" s="387" t="n">
        <v>0.0102140679955482</v>
      </c>
      <c r="BQ134" s="387" t="n">
        <v>0.00919633824378252</v>
      </c>
      <c r="BR134" s="387" t="n">
        <v>0.00839217565953732</v>
      </c>
      <c r="BS134" s="387" t="n">
        <v>0.00876153260469437</v>
      </c>
      <c r="BT134" s="387" t="n">
        <v>0.00900252163410187</v>
      </c>
      <c r="BV134" s="387"/>
      <c r="BW134" s="387"/>
      <c r="BX134" s="387"/>
      <c r="BY134" s="387"/>
      <c r="BZ134" s="387"/>
      <c r="CA134" s="0" t="s">
        <v>886</v>
      </c>
      <c r="CC134" s="387"/>
      <c r="CD134" s="387"/>
      <c r="CE134" s="387"/>
      <c r="CF134" s="387"/>
      <c r="CG134" s="387"/>
      <c r="CH134" s="0" t="s">
        <v>886</v>
      </c>
      <c r="CK134" s="387" t="n">
        <v>8.69999980926514</v>
      </c>
      <c r="CL134" s="0" t="s">
        <v>887</v>
      </c>
      <c r="CO134" s="0" t="s">
        <v>884</v>
      </c>
      <c r="CP134" s="387" t="n">
        <v>0.000575770216528326</v>
      </c>
      <c r="CQ134" s="387" t="n">
        <v>0.00184385559987277</v>
      </c>
      <c r="CR134" s="387" t="n">
        <v>0.00550819560885429</v>
      </c>
      <c r="CS134" s="387" t="n">
        <v>0.00152746983803809</v>
      </c>
      <c r="CT134" s="387" t="n">
        <v>0.0142461964860559</v>
      </c>
      <c r="CV134" s="0" t="s">
        <v>884</v>
      </c>
      <c r="CW134" s="387" t="n">
        <v>0.00209999969229102</v>
      </c>
      <c r="CX134" s="387" t="n">
        <v>0.0051333331502974</v>
      </c>
      <c r="CY134" s="387" t="n">
        <v>0.00299999979324639</v>
      </c>
      <c r="CZ134" s="387" t="n">
        <v>0.00240000011399388</v>
      </c>
      <c r="DA134" s="387" t="n">
        <v>-0.00700000021606684</v>
      </c>
      <c r="DC134" s="0" t="s">
        <v>884</v>
      </c>
      <c r="DD134" s="387" t="n">
        <v>2.6309528038837E-005</v>
      </c>
      <c r="DE134" s="387" t="n">
        <v>0.00547172874212265</v>
      </c>
      <c r="DF134" s="387" t="n">
        <v>0.0018535100389272</v>
      </c>
      <c r="DG134" s="387" t="n">
        <v>0.00536527018994093</v>
      </c>
      <c r="DH134" s="387" t="n">
        <v>0.00374665716663003</v>
      </c>
      <c r="DL134" s="387" t="n">
        <v>0.506710014343262</v>
      </c>
      <c r="DM134" s="0" t="s">
        <v>888</v>
      </c>
      <c r="DP134" s="387" t="n">
        <v>0.757870025634766</v>
      </c>
      <c r="DQ134" s="0" t="s">
        <v>888</v>
      </c>
      <c r="DT134" s="387" t="n">
        <v>0.253859996795654</v>
      </c>
      <c r="DU134" s="0" t="s">
        <v>888</v>
      </c>
      <c r="DW134" s="387" t="n">
        <v>-0.185518205165863</v>
      </c>
      <c r="DX134" s="387" t="n">
        <v>-0.176932588219643</v>
      </c>
      <c r="DY134" s="387" t="n">
        <v>-0.20662847161293</v>
      </c>
      <c r="DZ134" s="387" t="n">
        <v>-0.194368287920952</v>
      </c>
      <c r="EA134" s="387" t="n">
        <v>-0.124761521816254</v>
      </c>
      <c r="EB134" s="0" t="s">
        <v>104</v>
      </c>
      <c r="ED134" s="387" t="n">
        <v>-0.190598785877228</v>
      </c>
      <c r="EE134" s="387" t="n">
        <v>-0.181974828243256</v>
      </c>
      <c r="EF134" s="387" t="n">
        <v>-0.215514615178108</v>
      </c>
      <c r="EG134" s="387" t="n">
        <v>-0.213808432221413</v>
      </c>
      <c r="EH134" s="387" t="n">
        <v>-0.221954718232155</v>
      </c>
      <c r="EI134" s="0" t="s">
        <v>248</v>
      </c>
      <c r="EK134" s="387" t="n">
        <v>1.42301750183105</v>
      </c>
      <c r="EL134" s="0" t="s">
        <v>248</v>
      </c>
      <c r="EO134" s="387" t="n">
        <v>0.0857230499386787</v>
      </c>
      <c r="EP134" s="387" t="n">
        <v>0.084841750562191</v>
      </c>
      <c r="EQ134" s="387" t="n">
        <v>0.0608663372695446</v>
      </c>
      <c r="ER134" s="387" t="n">
        <v>0.0463829673826695</v>
      </c>
      <c r="ES134" s="387" t="n">
        <v>0.0427621081471443</v>
      </c>
      <c r="ET134" s="0" t="s">
        <v>248</v>
      </c>
      <c r="FE134" s="387" t="n">
        <v>3842778</v>
      </c>
      <c r="FF134" s="387" t="n">
        <v>3991001</v>
      </c>
      <c r="FG134" s="387" t="n">
        <v>4182205</v>
      </c>
      <c r="FH134" s="387" t="n">
        <v>4388375</v>
      </c>
      <c r="FI134" s="387" t="n">
        <v>4569378</v>
      </c>
      <c r="FJ134" s="387" t="n">
        <v>4698763</v>
      </c>
      <c r="FK134" s="387" t="n">
        <v>4759753</v>
      </c>
      <c r="FL134" s="387" t="n">
        <v>4767344</v>
      </c>
      <c r="FM134" s="387" t="n">
        <v>4764741</v>
      </c>
      <c r="FN134" s="387" t="n">
        <v>4813026</v>
      </c>
      <c r="FO134" s="387" t="n">
        <v>4953061</v>
      </c>
      <c r="FP134" s="387" t="n">
        <v>5202343</v>
      </c>
      <c r="FQ134" s="387" t="n">
        <v>5538634</v>
      </c>
      <c r="FR134" s="387" t="n">
        <v>5914621</v>
      </c>
      <c r="FS134" s="387" t="n">
        <v>6262410</v>
      </c>
      <c r="FT134" s="387" t="n">
        <v>6532678</v>
      </c>
      <c r="FU134" s="387" t="n">
        <v>6711121</v>
      </c>
      <c r="FV134" s="387" t="n">
        <v>6811873</v>
      </c>
      <c r="FW134" s="387" t="n">
        <v>6848925</v>
      </c>
      <c r="FX134" s="387" t="n">
        <v>6855713</v>
      </c>
      <c r="FY134" s="387" t="n">
        <v>6825000</v>
      </c>
      <c r="FZ134" s="387" t="n">
        <v>6769000</v>
      </c>
      <c r="GA134" s="387" t="n">
        <v>6685000</v>
      </c>
      <c r="GB134" s="387" t="n">
        <v>6585000</v>
      </c>
      <c r="GC134" s="387" t="n">
        <v>6485000</v>
      </c>
      <c r="GD134" s="387" t="n">
        <v>6397000</v>
      </c>
      <c r="GE134" s="387" t="n">
        <v>6327000</v>
      </c>
      <c r="GF134" s="387" t="n">
        <v>6274000</v>
      </c>
      <c r="GG134" s="387" t="n">
        <v>6237000</v>
      </c>
      <c r="GH134" s="387" t="n">
        <v>6211000</v>
      </c>
      <c r="GI134" s="387" t="n">
        <v>6195000</v>
      </c>
      <c r="GJ134" s="387" t="n">
        <v>6187000</v>
      </c>
      <c r="GK134" s="387" t="n">
        <v>6190000</v>
      </c>
      <c r="GL134" s="387" t="n">
        <v>6202000</v>
      </c>
      <c r="GM134" s="387" t="n">
        <v>6220000</v>
      </c>
      <c r="GN134" s="387" t="n">
        <v>6242000</v>
      </c>
      <c r="GO134" s="387" t="n">
        <v>6266000</v>
      </c>
      <c r="GP134" s="387" t="n">
        <v>6294000</v>
      </c>
      <c r="GQ134" s="387" t="n">
        <v>6323000</v>
      </c>
      <c r="GR134" s="387" t="n">
        <v>6350000</v>
      </c>
      <c r="GS134" s="387" t="n">
        <v>6376000</v>
      </c>
      <c r="GT134" s="387" t="n">
        <v>6399000</v>
      </c>
      <c r="GU134" s="387" t="n">
        <v>6419000</v>
      </c>
      <c r="GV134" s="387" t="n">
        <v>6437000</v>
      </c>
      <c r="GW134" s="387" t="n">
        <v>6453000</v>
      </c>
      <c r="GX134" s="387" t="n">
        <v>6468000</v>
      </c>
      <c r="GY134" s="387" t="n">
        <v>6482000</v>
      </c>
      <c r="GZ134" s="387" t="n">
        <v>6495000</v>
      </c>
      <c r="HA134" s="387" t="n">
        <v>6507000</v>
      </c>
      <c r="HB134" s="387" t="n">
        <v>6518000</v>
      </c>
      <c r="HC134" s="387" t="n">
        <v>6528000</v>
      </c>
      <c r="HG134" s="387" t="n">
        <v>0.0269490350037813</v>
      </c>
      <c r="HH134" s="387" t="n">
        <v>0.0149011183530092</v>
      </c>
      <c r="HI134" s="387" t="n">
        <v>0.00542458659037948</v>
      </c>
      <c r="HJ134" s="387" t="n">
        <v>0.000990613596513867</v>
      </c>
      <c r="HK134" s="387" t="n">
        <v>-0.00448997830972076</v>
      </c>
      <c r="HL134" s="387" t="n">
        <v>-0.00823897588998079</v>
      </c>
      <c r="HM134" s="387" t="n">
        <v>-0.0124871553853154</v>
      </c>
      <c r="HN134" s="387" t="n">
        <v>-0.0150718754157424</v>
      </c>
      <c r="HO134" s="387" t="n">
        <v>-0.0153025174513459</v>
      </c>
      <c r="HP134" s="387" t="n">
        <v>-0.0136626875028014</v>
      </c>
      <c r="HQ134" s="387" t="n">
        <v>-0.0110029401257634</v>
      </c>
      <c r="HR134" s="387" t="n">
        <v>-0.00841208081692457</v>
      </c>
      <c r="HS134" s="387" t="n">
        <v>-0.00591481244191527</v>
      </c>
      <c r="HT134" s="387" t="n">
        <v>-0.00417738407850266</v>
      </c>
      <c r="HU134" s="387" t="n">
        <v>-0.00257939845323563</v>
      </c>
      <c r="HV134" s="387" t="n">
        <v>-0.00129219854716212</v>
      </c>
      <c r="HW134" s="387" t="n">
        <v>0.000484770134789869</v>
      </c>
      <c r="HX134" s="387" t="n">
        <v>0.00193673395551741</v>
      </c>
      <c r="HY134" s="387" t="n">
        <v>0.00289808609522879</v>
      </c>
      <c r="HZ134" s="387" t="n">
        <v>0.00353073701262474</v>
      </c>
      <c r="IA134" s="387" t="n">
        <v>0.00383754866197705</v>
      </c>
      <c r="IB134" s="387" t="n">
        <v>0.00445860624313355</v>
      </c>
      <c r="IC134" s="387" t="n">
        <v>0.00459698028862476</v>
      </c>
      <c r="ID134" s="387" t="n">
        <v>0.00426103360950947</v>
      </c>
      <c r="IE134" s="387" t="n">
        <v>0.00408612843602896</v>
      </c>
      <c r="IF134" s="387" t="n">
        <v>0.00360078667290509</v>
      </c>
      <c r="IG134" s="387" t="n">
        <v>0.00312061421573162</v>
      </c>
      <c r="IH134" s="387" t="n">
        <v>0.00280025065876544</v>
      </c>
      <c r="II134" s="387" t="n">
        <v>0.00248254579491913</v>
      </c>
      <c r="IJ134" s="387" t="n">
        <v>0.00232180277816951</v>
      </c>
      <c r="IK134" s="387" t="n">
        <v>0.00216216291300952</v>
      </c>
      <c r="IL134" s="387" t="n">
        <v>0.00200354540720582</v>
      </c>
      <c r="IM134" s="387" t="n">
        <v>0.00184587039984763</v>
      </c>
      <c r="IN134" s="387" t="n">
        <v>0.00168905989266932</v>
      </c>
      <c r="IO134" s="387" t="n">
        <v>0.00153303728438914</v>
      </c>
      <c r="IP134" s="0" t="s">
        <v>889</v>
      </c>
      <c r="IU134" s="0" t="s">
        <v>889</v>
      </c>
      <c r="IV134" s="387" t="n">
        <v>0.503288006868849</v>
      </c>
      <c r="IW134" s="387" t="n">
        <v>0.502979544645212</v>
      </c>
      <c r="IX134" s="387" t="n">
        <v>0.502877757236626</v>
      </c>
      <c r="IY134" s="387" t="n">
        <v>0.50294194484422</v>
      </c>
      <c r="IZ134" s="387" t="n">
        <v>0.503120246206483</v>
      </c>
      <c r="JA134" s="387" t="n">
        <v>0.503373407905305</v>
      </c>
      <c r="JB134" s="387" t="n">
        <v>0.503704231150997</v>
      </c>
      <c r="JC134" s="387" t="n">
        <v>0.504118643253914</v>
      </c>
      <c r="JD134" s="387" t="n">
        <v>0.50457972190619</v>
      </c>
      <c r="JE134" s="387" t="n">
        <v>0.505030888145194</v>
      </c>
      <c r="JF134" s="387" t="n">
        <v>0.505425538649841</v>
      </c>
      <c r="JG134" s="387" t="n">
        <v>0.50573604760556</v>
      </c>
      <c r="JH134" s="387" t="n">
        <v>0.505958666705985</v>
      </c>
      <c r="JI134" s="387" t="n">
        <v>0.50610197820438</v>
      </c>
      <c r="JJ134" s="387" t="n">
        <v>0.506189010244556</v>
      </c>
      <c r="JK134" s="387" t="n">
        <v>0.506238254341273</v>
      </c>
      <c r="JL134" s="387" t="n">
        <v>0.506249140380562</v>
      </c>
      <c r="JM134" s="387" t="n">
        <v>0.506213699571947</v>
      </c>
      <c r="JN134" s="387" t="n">
        <v>0.506135643455322</v>
      </c>
      <c r="JO134" s="387" t="n">
        <v>0.50601746386909</v>
      </c>
      <c r="JP134" s="387" t="n">
        <v>0.505861803611915</v>
      </c>
      <c r="JQ134" s="387" t="n">
        <v>0.505673461884141</v>
      </c>
      <c r="JR134" s="387" t="n">
        <v>0.505455680175357</v>
      </c>
      <c r="JS134" s="387" t="n">
        <v>0.505217075249252</v>
      </c>
      <c r="JT134" s="387" t="n">
        <v>0.504967283436316</v>
      </c>
      <c r="JU134" s="387" t="n">
        <v>0.50471277117783</v>
      </c>
      <c r="JV134" s="387" t="n">
        <v>0.50445757893115</v>
      </c>
      <c r="JW134" s="387" t="n">
        <v>0.504204199292303</v>
      </c>
      <c r="JX134" s="387" t="n">
        <v>0.503950144581521</v>
      </c>
      <c r="JY134" s="387" t="n">
        <v>0.503693302185948</v>
      </c>
      <c r="JZ134" s="387" t="n">
        <v>0.503433587873597</v>
      </c>
      <c r="KA134" s="387" t="n">
        <v>0.503173238505139</v>
      </c>
      <c r="KB134" s="387" t="n">
        <v>0.502913250041607</v>
      </c>
      <c r="KC134" s="387" t="n">
        <v>0.502656383310918</v>
      </c>
      <c r="KD134" s="387" t="n">
        <v>0.502404543526403</v>
      </c>
      <c r="KE134" s="387" t="n">
        <v>0.502158494228544</v>
      </c>
      <c r="KH134" s="0" t="s">
        <v>889</v>
      </c>
      <c r="KI134" s="387" t="n">
        <v>0.663349092006683</v>
      </c>
      <c r="KJ134" s="387" t="n">
        <v>0.664866447448731</v>
      </c>
      <c r="KK134" s="387" t="n">
        <v>0.666657149791718</v>
      </c>
      <c r="KL134" s="387" t="n">
        <v>0.669017672538757</v>
      </c>
      <c r="KM134" s="387" t="n">
        <v>0.671544909477234</v>
      </c>
      <c r="KN134" s="387" t="n">
        <v>0.673846125602722</v>
      </c>
      <c r="KO134" s="387" t="n">
        <v>0.676466226577759</v>
      </c>
      <c r="KP134" s="387" t="n">
        <v>0.677786111831665</v>
      </c>
      <c r="KQ134" s="387" t="n">
        <v>0.678056180477142</v>
      </c>
      <c r="KR134" s="387" t="n">
        <v>0.678334593772888</v>
      </c>
      <c r="KS134" s="387" t="n">
        <v>0.678286671638489</v>
      </c>
      <c r="KT134" s="387" t="n">
        <v>0.676624000072479</v>
      </c>
      <c r="KU134" s="387" t="n">
        <v>0.675645530223846</v>
      </c>
      <c r="KV134" s="387" t="n">
        <v>0.674683332443237</v>
      </c>
      <c r="KW134" s="387" t="n">
        <v>0.673160493373871</v>
      </c>
      <c r="KX134" s="387" t="n">
        <v>0.670540750026703</v>
      </c>
      <c r="KY134" s="387" t="n">
        <v>0.668175220489502</v>
      </c>
      <c r="KZ134" s="387" t="n">
        <v>0.665104985237122</v>
      </c>
      <c r="LA134" s="387" t="n">
        <v>0.661722004413605</v>
      </c>
      <c r="LB134" s="387" t="n">
        <v>0.658681690692902</v>
      </c>
      <c r="LC134" s="387" t="n">
        <v>0.656039714813232</v>
      </c>
      <c r="LD134" s="387" t="n">
        <v>0.654324948787689</v>
      </c>
      <c r="LE134" s="387" t="n">
        <v>0.653002858161926</v>
      </c>
      <c r="LF134" s="387" t="n">
        <v>0.651905715465546</v>
      </c>
      <c r="LG134" s="387" t="n">
        <v>0.651023626327515</v>
      </c>
      <c r="LH134" s="387" t="n">
        <v>0.649623572826386</v>
      </c>
      <c r="LI134" s="387" t="n">
        <v>0.648538827896118</v>
      </c>
      <c r="LJ134" s="387" t="n">
        <v>0.64714127779007</v>
      </c>
      <c r="LK134" s="387" t="n">
        <v>0.645642399787903</v>
      </c>
      <c r="LL134" s="387" t="n">
        <v>0.643886566162109</v>
      </c>
      <c r="LM134" s="387" t="n">
        <v>0.641929507255554</v>
      </c>
      <c r="LN134" s="387" t="n">
        <v>0.639925956726074</v>
      </c>
      <c r="LO134" s="387" t="n">
        <v>0.637721300125122</v>
      </c>
      <c r="LP134" s="387" t="n">
        <v>0.635315835475922</v>
      </c>
      <c r="LQ134" s="387" t="n">
        <v>0.632709443569183</v>
      </c>
      <c r="LR134" s="387" t="n">
        <v>0.6297487616539</v>
      </c>
      <c r="LT134" s="0" t="s">
        <v>889</v>
      </c>
      <c r="LU134" s="387" t="n">
        <v>0.630857348442078</v>
      </c>
      <c r="LV134" s="387" t="n">
        <v>0.631593763828278</v>
      </c>
      <c r="LW134" s="387" t="n">
        <v>0.632810115814209</v>
      </c>
      <c r="LX134" s="387" t="n">
        <v>0.634595930576325</v>
      </c>
      <c r="LY134" s="387" t="n">
        <v>0.63627690076828</v>
      </c>
      <c r="LZ134" s="387" t="n">
        <v>0.637362658977509</v>
      </c>
      <c r="MA134" s="387" t="n">
        <v>0.638055860996246</v>
      </c>
      <c r="MB134" s="387" t="n">
        <v>0.637097954750061</v>
      </c>
      <c r="MC134" s="387" t="n">
        <v>0.635079741477966</v>
      </c>
      <c r="MD134" s="387" t="n">
        <v>0.632845044136047</v>
      </c>
      <c r="ME134" s="387" t="n">
        <v>0.630451798439026</v>
      </c>
      <c r="MF134" s="387" t="n">
        <v>0.62715345621109</v>
      </c>
      <c r="MG134" s="387" t="n">
        <v>0.624800741672516</v>
      </c>
      <c r="MH134" s="387" t="n">
        <v>0.622574985027313</v>
      </c>
      <c r="MI134" s="387" t="n">
        <v>0.619867980480194</v>
      </c>
      <c r="MJ134" s="387" t="n">
        <v>0.616464912891388</v>
      </c>
      <c r="MK134" s="387" t="n">
        <v>0.61386775970459</v>
      </c>
      <c r="ML134" s="387" t="n">
        <v>0.610985457897186</v>
      </c>
      <c r="MM134" s="387" t="n">
        <v>0.607868432998657</v>
      </c>
      <c r="MN134" s="387" t="n">
        <v>0.604983925819397</v>
      </c>
      <c r="MO134" s="387" t="n">
        <v>0.601890444755554</v>
      </c>
      <c r="MP134" s="387" t="n">
        <v>0.599904239177704</v>
      </c>
      <c r="MQ134" s="387" t="n">
        <v>0.597871005535126</v>
      </c>
      <c r="MR134" s="387" t="n">
        <v>0.595919668674469</v>
      </c>
      <c r="MS134" s="387" t="n">
        <v>0.59417325258255</v>
      </c>
      <c r="MT134" s="387" t="n">
        <v>0.592063963413239</v>
      </c>
      <c r="MU134" s="387" t="n">
        <v>0.590248465538025</v>
      </c>
      <c r="MV134" s="387" t="n">
        <v>0.588253617286682</v>
      </c>
      <c r="MW134" s="387" t="n">
        <v>0.586453318595886</v>
      </c>
      <c r="MX134" s="387" t="n">
        <v>0.584069430828095</v>
      </c>
      <c r="MY134" s="387" t="n">
        <v>0.581787288188934</v>
      </c>
      <c r="MZ134" s="387" t="n">
        <v>0.579450786113739</v>
      </c>
      <c r="NA134" s="387" t="n">
        <v>0.577059268951416</v>
      </c>
      <c r="NB134" s="387" t="n">
        <v>0.574458301067352</v>
      </c>
      <c r="NC134" s="387" t="n">
        <v>0.571494340896606</v>
      </c>
      <c r="ND134" s="387" t="n">
        <v>0.568014681339264</v>
      </c>
      <c r="NG134" s="0" t="s">
        <v>889</v>
      </c>
      <c r="NH134" s="387" t="n">
        <v>0.570784151554108</v>
      </c>
      <c r="NI134" s="387" t="n">
        <v>0.573953568935394</v>
      </c>
      <c r="NJ134" s="387" t="n">
        <v>0.577374994754791</v>
      </c>
      <c r="NK134" s="387" t="n">
        <v>0.581319391727448</v>
      </c>
      <c r="NL134" s="387" t="n">
        <v>0.585457146167755</v>
      </c>
      <c r="NM134" s="387" t="n">
        <v>0.589450538158417</v>
      </c>
      <c r="NN134" s="387" t="n">
        <v>0.594327092170715</v>
      </c>
      <c r="NO134" s="387" t="n">
        <v>0.598354518413544</v>
      </c>
      <c r="NP134" s="387" t="n">
        <v>0.601063013076782</v>
      </c>
      <c r="NQ134" s="387" t="n">
        <v>0.603700876235962</v>
      </c>
      <c r="NR134" s="387" t="n">
        <v>0.605440020561218</v>
      </c>
      <c r="NS134" s="387" t="n">
        <v>0.604551911354065</v>
      </c>
      <c r="NT134" s="387" t="n">
        <v>0.604080319404602</v>
      </c>
      <c r="NU134" s="387" t="n">
        <v>0.603014290332794</v>
      </c>
      <c r="NV134" s="387" t="n">
        <v>0.601835429668427</v>
      </c>
      <c r="NW134" s="387" t="n">
        <v>0.600000023841858</v>
      </c>
      <c r="NX134" s="387" t="n">
        <v>0.598513007164002</v>
      </c>
      <c r="NY134" s="387" t="n">
        <v>0.596768975257874</v>
      </c>
      <c r="NZ134" s="387" t="n">
        <v>0.594969391822815</v>
      </c>
      <c r="OA134" s="387" t="n">
        <v>0.593247592449188</v>
      </c>
      <c r="OB134" s="387" t="n">
        <v>0.591316878795624</v>
      </c>
      <c r="OC134" s="387" t="n">
        <v>0.589530825614929</v>
      </c>
      <c r="OD134" s="387" t="n">
        <v>0.588020324707031</v>
      </c>
      <c r="OE134" s="387" t="n">
        <v>0.586114168167114</v>
      </c>
      <c r="OF134" s="387" t="n">
        <v>0.584566950798035</v>
      </c>
      <c r="OG134" s="387" t="n">
        <v>0.582967400550842</v>
      </c>
      <c r="OH134" s="387" t="n">
        <v>0.581809639930725</v>
      </c>
      <c r="OI134" s="387" t="n">
        <v>0.580620050430298</v>
      </c>
      <c r="OJ134" s="387" t="n">
        <v>0.579773187637329</v>
      </c>
      <c r="OK134" s="387" t="n">
        <v>0.578645586967468</v>
      </c>
      <c r="OL134" s="387" t="n">
        <v>0.57761287689209</v>
      </c>
      <c r="OM134" s="387" t="n">
        <v>0.576365292072296</v>
      </c>
      <c r="ON134" s="387" t="n">
        <v>0.575211703777313</v>
      </c>
      <c r="OO134" s="387" t="n">
        <v>0.573997259140015</v>
      </c>
      <c r="OP134" s="387" t="n">
        <v>0.572414875030518</v>
      </c>
      <c r="OQ134" s="387" t="n">
        <v>0.570618867874146</v>
      </c>
      <c r="OT134" s="387" t="n">
        <v>0.493600006103516</v>
      </c>
      <c r="OU134" s="387" t="n">
        <v>0.497560005187988</v>
      </c>
      <c r="OV134" s="387" t="n">
        <v>0.500929985046387</v>
      </c>
      <c r="OW134" s="387" t="n">
        <v>0.502649993896484</v>
      </c>
      <c r="OX134" s="387" t="n">
        <v>0.505410003662109</v>
      </c>
      <c r="OY134" s="387" t="n">
        <v>0.507039985656738</v>
      </c>
      <c r="OZ134" s="387" t="n">
        <v>0.50806999206543</v>
      </c>
      <c r="PA134" s="387" t="n">
        <v>0.50564998626709</v>
      </c>
      <c r="PB134" s="387" t="n">
        <v>0.503019981384277</v>
      </c>
      <c r="PC134" s="387" t="n">
        <v>0.501209983825684</v>
      </c>
      <c r="PD134" s="387" t="n">
        <v>0.501559982299805</v>
      </c>
      <c r="PE134" s="387" t="n">
        <v>0.501469993591309</v>
      </c>
      <c r="PF134" s="387" t="n">
        <v>0.50117000579834</v>
      </c>
      <c r="PG134" s="387" t="n">
        <v>0.500810012817383</v>
      </c>
      <c r="PH134" s="387" t="n">
        <v>0.500830001831055</v>
      </c>
      <c r="PI134" s="387" t="n">
        <v>0.502060012817383</v>
      </c>
      <c r="PJ134" s="387" t="n">
        <v>0.503709983825684</v>
      </c>
      <c r="PK134" s="387" t="n">
        <v>0.505610008239746</v>
      </c>
      <c r="PL134" s="387" t="n">
        <v>0.506710014343262</v>
      </c>
      <c r="PQ134" s="387" t="n">
        <v>0.00217323866672814</v>
      </c>
      <c r="PZ134" s="387" t="n">
        <v>0.318</v>
      </c>
      <c r="QA134" s="387" t="n">
        <v>2011</v>
      </c>
      <c r="QB134" s="0" t="s">
        <v>248</v>
      </c>
      <c r="QD134" s="387" t="n">
        <v>0</v>
      </c>
      <c r="QE134" s="387" t="n">
        <v>2011</v>
      </c>
      <c r="QF134" s="0" t="s">
        <v>248</v>
      </c>
      <c r="QH134" s="387" t="n">
        <v>0.001</v>
      </c>
      <c r="QI134" s="387" t="n">
        <v>2011</v>
      </c>
      <c r="QJ134" s="0" t="s">
        <v>248</v>
      </c>
      <c r="QL134" s="387" t="n">
        <v>0.017</v>
      </c>
      <c r="QM134" s="387" t="n">
        <v>2011</v>
      </c>
      <c r="QN134" s="0" t="s">
        <v>248</v>
      </c>
      <c r="QP134" s="387" t="n">
        <v>0.274</v>
      </c>
      <c r="QQ134" s="387" t="n">
        <v>2012</v>
      </c>
      <c r="QR134" s="0" t="s">
        <v>248</v>
      </c>
      <c r="QT134" s="0" t="s">
        <v>104</v>
      </c>
      <c r="QU134" s="387" t="n">
        <v>0.228968396782875</v>
      </c>
      <c r="QV134" s="387" t="n">
        <v>0.239947140216827</v>
      </c>
      <c r="QW134" s="387" t="n">
        <v>0.251920759677887</v>
      </c>
      <c r="QX134" s="387" t="n">
        <v>0.250487565994263</v>
      </c>
      <c r="QY134" s="387" t="n">
        <v>0.22977602481842</v>
      </c>
      <c r="RB134" s="387" t="n">
        <v>0.228810653090477</v>
      </c>
      <c r="RC134" s="387" t="n">
        <v>0.2361781001091</v>
      </c>
      <c r="RD134" s="387" t="n">
        <v>0.230517834424973</v>
      </c>
      <c r="RE134" s="387" t="n">
        <v>0.206418111920357</v>
      </c>
      <c r="RF134" s="387" t="n">
        <v>0.182747304439545</v>
      </c>
      <c r="RG134" s="0" t="s">
        <v>248</v>
      </c>
      <c r="RJ134" s="387" t="n">
        <v>0.0308335591107607</v>
      </c>
      <c r="RK134" s="387" t="n">
        <v>0.0290390439331532</v>
      </c>
      <c r="RL134" s="387" t="n">
        <v>0.0120452325791121</v>
      </c>
      <c r="RM134" s="387" t="n">
        <v>-0.0103440172970295</v>
      </c>
      <c r="RN134" s="387" t="n">
        <v>-0.0580323785543442</v>
      </c>
      <c r="RO134" s="0" t="s">
        <v>104</v>
      </c>
      <c r="RR134" s="387" t="n">
        <v>0.0302676744759083</v>
      </c>
      <c r="RS134" s="387" t="n">
        <v>0.0282845310866833</v>
      </c>
      <c r="RT134" s="387" t="n">
        <v>0.0109134623780847</v>
      </c>
      <c r="RU134" s="387" t="n">
        <v>-0.0126075576990843</v>
      </c>
      <c r="RV134" s="387" t="n">
        <v>-0.069350078701973</v>
      </c>
      <c r="RW134" s="0" t="s">
        <v>248</v>
      </c>
      <c r="SA134" s="387" t="n">
        <v>0.000437827489804477</v>
      </c>
      <c r="SB134" s="387" t="n">
        <v>0.00172559206839651</v>
      </c>
      <c r="SC134" s="387" t="n">
        <v>-0.0237310733646154</v>
      </c>
      <c r="SD134" s="387" t="n">
        <v>-0.0292480457574129</v>
      </c>
      <c r="SE134" s="387" t="n">
        <v>-0.063027985394001</v>
      </c>
      <c r="SF134" s="0" t="s">
        <v>104</v>
      </c>
      <c r="SJ134" s="387" t="n">
        <v>7.15542846592143E-005</v>
      </c>
      <c r="SK134" s="387" t="n">
        <v>0.00123751501087099</v>
      </c>
      <c r="SL134" s="387" t="n">
        <v>-0.0244621708989143</v>
      </c>
      <c r="SM134" s="387" t="n">
        <v>-0.0307110026478767</v>
      </c>
      <c r="SN134" s="387" t="n">
        <v>-0.0703406929969788</v>
      </c>
      <c r="SO134" s="0" t="s">
        <v>248</v>
      </c>
      <c r="SQ134" s="387" t="n">
        <v>7380</v>
      </c>
      <c r="SR134" s="0" t="s">
        <v>248</v>
      </c>
      <c r="ST134" s="387" t="n">
        <v>6875.00341796875</v>
      </c>
      <c r="SU134" s="0" t="s">
        <v>104</v>
      </c>
      <c r="SW134" s="387" t="n">
        <v>5792.25533023923</v>
      </c>
      <c r="SX134" s="0" t="s">
        <v>248</v>
      </c>
      <c r="TA134" s="387" t="n">
        <v>0.0473166890442371</v>
      </c>
      <c r="TB134" s="387" t="n">
        <v>0.0630145519971848</v>
      </c>
      <c r="TC134" s="387" t="n">
        <v>0.0452923029661179</v>
      </c>
      <c r="TD134" s="387" t="n">
        <v>0.0561192780733109</v>
      </c>
      <c r="TE134" s="387" t="n">
        <v>0.105014503002167</v>
      </c>
      <c r="TF134" s="0" t="s">
        <v>104</v>
      </c>
      <c r="TJ134" s="387" t="n">
        <v>0.040413673967123</v>
      </c>
      <c r="TK134" s="387" t="n">
        <v>0.0542032681405544</v>
      </c>
      <c r="TL134" s="387" t="n">
        <v>0.0150032211095095</v>
      </c>
      <c r="TM134" s="387" t="n">
        <v>-0.00739030865952373</v>
      </c>
      <c r="TN134" s="387" t="n">
        <v>-0.0392074063420296</v>
      </c>
      <c r="TO134" s="0" t="s">
        <v>248</v>
      </c>
      <c r="TP134" s="386"/>
      <c r="TQ134" s="386"/>
    </row>
    <row r="135" customFormat="false" ht="15.75" hidden="false" customHeight="false" outlineLevel="0" collapsed="false">
      <c r="A135" s="0" t="s">
        <v>895</v>
      </c>
      <c r="B135" s="18" t="s">
        <v>1115</v>
      </c>
      <c r="C135" s="0" t="s">
        <v>1116</v>
      </c>
      <c r="D135" s="387" t="n">
        <v>0.0242828987538815</v>
      </c>
      <c r="E135" s="0" t="s">
        <v>102</v>
      </c>
      <c r="F135" s="387" t="n">
        <v>0.0424795411527157</v>
      </c>
      <c r="G135" s="0" t="s">
        <v>316</v>
      </c>
      <c r="H135" s="387" t="n">
        <v>0.0411733724176884</v>
      </c>
      <c r="I135" s="0" t="s">
        <v>317</v>
      </c>
      <c r="J135" s="0" t="s">
        <v>102</v>
      </c>
      <c r="K135" s="387" t="n">
        <v>0.602775394916534</v>
      </c>
      <c r="L135" s="387" t="n">
        <v>0.673823058605194</v>
      </c>
      <c r="M135" s="0" t="s">
        <v>102</v>
      </c>
      <c r="N135" s="387" t="n">
        <v>0.602775394916534</v>
      </c>
      <c r="O135" s="0" t="s">
        <v>102</v>
      </c>
      <c r="P135" s="387" t="n">
        <v>2.05231022834778</v>
      </c>
      <c r="Q135" s="0" t="s">
        <v>102</v>
      </c>
      <c r="R135" s="387" t="n">
        <v>0.579457640647888</v>
      </c>
      <c r="S135" s="0" t="s">
        <v>102</v>
      </c>
      <c r="U135" s="0" t="s">
        <v>316</v>
      </c>
      <c r="V135" s="387" t="n">
        <v>0.619466304779053</v>
      </c>
      <c r="W135" s="387" t="n">
        <v>0.684849858283997</v>
      </c>
      <c r="X135" s="0" t="s">
        <v>316</v>
      </c>
      <c r="Y135" s="387" t="n">
        <v>0.619466304779053</v>
      </c>
      <c r="Z135" s="0" t="s">
        <v>316</v>
      </c>
      <c r="AA135" s="387" t="n">
        <v>0.640472888946533</v>
      </c>
      <c r="AB135" s="0" t="s">
        <v>316</v>
      </c>
      <c r="AC135" s="387" t="n">
        <v>0.587087154388428</v>
      </c>
      <c r="AD135" s="0" t="s">
        <v>316</v>
      </c>
      <c r="AF135" s="0" t="s">
        <v>317</v>
      </c>
      <c r="AG135" s="387" t="n">
        <v>0.661128878593445</v>
      </c>
      <c r="AH135" s="387" t="n">
        <v>0.718568503856659</v>
      </c>
      <c r="AI135" s="0" t="s">
        <v>317</v>
      </c>
      <c r="AJ135" s="387" t="n">
        <v>0.661128878593445</v>
      </c>
      <c r="AK135" s="0" t="s">
        <v>317</v>
      </c>
      <c r="AL135" s="387" t="n">
        <v>0.640472888946533</v>
      </c>
      <c r="AM135" s="0" t="s">
        <v>317</v>
      </c>
      <c r="AN135" s="387" t="n">
        <v>0.614476263523102</v>
      </c>
      <c r="AO135" s="0" t="s">
        <v>317</v>
      </c>
      <c r="AP135" s="0"/>
      <c r="AQ135" s="0" t="s">
        <v>102</v>
      </c>
      <c r="AR135" s="387" t="n">
        <v>2.80994606018066</v>
      </c>
      <c r="AS135" s="0" t="s">
        <v>318</v>
      </c>
      <c r="AT135" s="387" t="n">
        <v>4.28915500640869</v>
      </c>
      <c r="AU135" s="0" t="s">
        <v>317</v>
      </c>
      <c r="AV135" s="387" t="n">
        <v>4.9372615814209</v>
      </c>
      <c r="AW135" s="0"/>
      <c r="AX135" s="387" t="n">
        <v>3.25186085700989</v>
      </c>
      <c r="AY135" s="0" t="s">
        <v>104</v>
      </c>
      <c r="AZ135" s="0"/>
      <c r="BA135" s="0" t="s">
        <v>102</v>
      </c>
      <c r="BB135" s="387" t="n">
        <v>0.00986475590616465</v>
      </c>
      <c r="BC135" s="387" t="n">
        <v>0.0105788260698318</v>
      </c>
      <c r="BD135" s="387" t="n">
        <v>0.0116459494456649</v>
      </c>
      <c r="BE135" s="387" t="n">
        <v>0.0120384637266397</v>
      </c>
      <c r="BF135" s="387" t="n">
        <v>0.012038423679769</v>
      </c>
      <c r="BH135" s="0" t="s">
        <v>318</v>
      </c>
      <c r="BI135" s="387" t="n">
        <v>-0.00112105708103627</v>
      </c>
      <c r="BJ135" s="387" t="n">
        <v>-0.00506189605221152</v>
      </c>
      <c r="BK135" s="387" t="n">
        <v>-0.0181645825505257</v>
      </c>
      <c r="BL135" s="387" t="n">
        <v>-0.0213976372033358</v>
      </c>
      <c r="BM135" s="387" t="n">
        <v>-0.0194076783955097</v>
      </c>
      <c r="BO135" s="0" t="s">
        <v>317</v>
      </c>
      <c r="BP135" s="387" t="n">
        <v>-0.00538862915709615</v>
      </c>
      <c r="BQ135" s="387" t="n">
        <v>-0.0125438962131739</v>
      </c>
      <c r="BR135" s="387" t="n">
        <v>-0.0210021231323481</v>
      </c>
      <c r="BS135" s="387" t="n">
        <v>-0.0186912212520838</v>
      </c>
      <c r="BT135" s="387" t="n">
        <v>-0.0172571893781424</v>
      </c>
      <c r="BV135" s="387" t="n">
        <v>5.03516864776611</v>
      </c>
      <c r="BW135" s="387" t="n">
        <v>5.56494379043579</v>
      </c>
      <c r="BX135" s="387" t="n">
        <v>6.61165046691895</v>
      </c>
      <c r="BY135" s="387" t="n">
        <v>5.87246561050415</v>
      </c>
      <c r="BZ135" s="387" t="n">
        <v>4.81317710876465</v>
      </c>
      <c r="CA135" s="0" t="s">
        <v>316</v>
      </c>
      <c r="CC135" s="387" t="n">
        <v>5.34690666198731</v>
      </c>
      <c r="CD135" s="387" t="n">
        <v>6.14280652999878</v>
      </c>
      <c r="CE135" s="387" t="n">
        <v>6.35926914215088</v>
      </c>
      <c r="CF135" s="387" t="n">
        <v>5.20515918731689</v>
      </c>
      <c r="CG135" s="387" t="n">
        <v>4.27985095977783</v>
      </c>
      <c r="CH135" s="0" t="s">
        <v>317</v>
      </c>
      <c r="CK135" s="387" t="n">
        <v>6.30000019073486</v>
      </c>
      <c r="CL135" s="0" t="s">
        <v>887</v>
      </c>
      <c r="CO135" s="0" t="s">
        <v>102</v>
      </c>
      <c r="CP135" s="387" t="n">
        <v>0.0075874705798924</v>
      </c>
      <c r="CQ135" s="387" t="n">
        <v>0.011784533970058</v>
      </c>
      <c r="CR135" s="387" t="n">
        <v>0.0176418572664261</v>
      </c>
      <c r="CS135" s="387" t="n">
        <v>0.0219663120806217</v>
      </c>
      <c r="CT135" s="387" t="n">
        <v>0.0226195435971022</v>
      </c>
      <c r="CV135" s="0" t="s">
        <v>318</v>
      </c>
      <c r="CW135" s="387" t="n">
        <v>0.0209009032696486</v>
      </c>
      <c r="CX135" s="387" t="n">
        <v>0.0309202764183283</v>
      </c>
      <c r="CY135" s="387" t="n">
        <v>0.0316844023764133</v>
      </c>
      <c r="CZ135" s="387" t="n">
        <v>0.0331955775618553</v>
      </c>
      <c r="DA135" s="387" t="n">
        <v>0.0286223385483027</v>
      </c>
      <c r="DC135" s="0" t="s">
        <v>317</v>
      </c>
      <c r="DD135" s="387" t="n">
        <v>0.00576087366789579</v>
      </c>
      <c r="DE135" s="387" t="n">
        <v>0.0221869871020317</v>
      </c>
      <c r="DF135" s="387" t="n">
        <v>0.0147655159235001</v>
      </c>
      <c r="DG135" s="387" t="n">
        <v>0.0065511055290699</v>
      </c>
      <c r="DH135" s="387" t="n">
        <v>-0.0303617417812347</v>
      </c>
      <c r="DL135" s="387" t="n">
        <v>0.698580017089844</v>
      </c>
      <c r="DM135" s="0" t="s">
        <v>888</v>
      </c>
      <c r="DP135" s="387" t="n">
        <v>0.768639984130859</v>
      </c>
      <c r="DQ135" s="0" t="s">
        <v>888</v>
      </c>
      <c r="DT135" s="387" t="n">
        <v>0.628569984436035</v>
      </c>
      <c r="DU135" s="0" t="s">
        <v>888</v>
      </c>
      <c r="DW135" s="387" t="n">
        <v>0.0155637403950095</v>
      </c>
      <c r="DX135" s="387" t="n">
        <v>0.00811044126749039</v>
      </c>
      <c r="DY135" s="387" t="n">
        <v>-0.0618646368384361</v>
      </c>
      <c r="DZ135" s="387" t="n">
        <v>-0.0469894930720329</v>
      </c>
      <c r="EA135" s="387" t="n">
        <v>-0.0510980784893036</v>
      </c>
      <c r="EB135" s="0" t="s">
        <v>104</v>
      </c>
      <c r="ED135" s="387" t="n">
        <v>0.0068040918558836</v>
      </c>
      <c r="EE135" s="387" t="n">
        <v>0.00170622684527189</v>
      </c>
      <c r="EF135" s="387" t="n">
        <v>-0.0674920082092285</v>
      </c>
      <c r="EG135" s="387" t="n">
        <v>-0.0514456294476986</v>
      </c>
      <c r="EH135" s="387" t="n">
        <v>-0.0615123845636845</v>
      </c>
      <c r="EI135" s="0" t="s">
        <v>248</v>
      </c>
      <c r="EK135" s="387" t="n">
        <v>0.395050764083862</v>
      </c>
      <c r="EL135" s="0" t="s">
        <v>248</v>
      </c>
      <c r="EO135" s="387" t="n">
        <v>0.0367649383842945</v>
      </c>
      <c r="EP135" s="387" t="n">
        <v>0.0367619171738625</v>
      </c>
      <c r="EQ135" s="387" t="n">
        <v>0.0419769585132599</v>
      </c>
      <c r="ER135" s="387" t="n">
        <v>0.0622422844171524</v>
      </c>
      <c r="ES135" s="387" t="n">
        <v>0.0495072714984417</v>
      </c>
      <c r="ET135" s="0" t="s">
        <v>248</v>
      </c>
      <c r="FE135" s="387" t="n">
        <v>2032804</v>
      </c>
      <c r="FF135" s="387" t="n">
        <v>2035740</v>
      </c>
      <c r="FG135" s="387" t="n">
        <v>2029829</v>
      </c>
      <c r="FH135" s="387" t="n">
        <v>2018348</v>
      </c>
      <c r="FI135" s="387" t="n">
        <v>2005940</v>
      </c>
      <c r="FJ135" s="387" t="n">
        <v>1996114</v>
      </c>
      <c r="FK135" s="387" t="n">
        <v>1989939</v>
      </c>
      <c r="FL135" s="387" t="n">
        <v>1986922</v>
      </c>
      <c r="FM135" s="387" t="n">
        <v>1987129</v>
      </c>
      <c r="FN135" s="387" t="n">
        <v>1990131</v>
      </c>
      <c r="FO135" s="387" t="n">
        <v>1995581</v>
      </c>
      <c r="FP135" s="387" t="n">
        <v>2003787</v>
      </c>
      <c r="FQ135" s="387" t="n">
        <v>2014990</v>
      </c>
      <c r="FR135" s="387" t="n">
        <v>2028519</v>
      </c>
      <c r="FS135" s="387" t="n">
        <v>2043437</v>
      </c>
      <c r="FT135" s="387" t="n">
        <v>2059021</v>
      </c>
      <c r="FU135" s="387" t="n">
        <v>2075001</v>
      </c>
      <c r="FV135" s="387" t="n">
        <v>2091412</v>
      </c>
      <c r="FW135" s="387" t="n">
        <v>2108132</v>
      </c>
      <c r="FX135" s="387" t="n">
        <v>2125268</v>
      </c>
      <c r="FY135" s="387" t="n">
        <v>2142000</v>
      </c>
      <c r="FZ135" s="387" t="n">
        <v>2159000</v>
      </c>
      <c r="GA135" s="387" t="n">
        <v>2176000</v>
      </c>
      <c r="GB135" s="387" t="n">
        <v>2192000</v>
      </c>
      <c r="GC135" s="387" t="n">
        <v>2210000</v>
      </c>
      <c r="GD135" s="387" t="n">
        <v>2228000</v>
      </c>
      <c r="GE135" s="387" t="n">
        <v>2246000</v>
      </c>
      <c r="GF135" s="387" t="n">
        <v>2266000</v>
      </c>
      <c r="GG135" s="387" t="n">
        <v>2286000</v>
      </c>
      <c r="GH135" s="387" t="n">
        <v>2306000</v>
      </c>
      <c r="GI135" s="387" t="n">
        <v>2325000</v>
      </c>
      <c r="GJ135" s="387" t="n">
        <v>2344000</v>
      </c>
      <c r="GK135" s="387" t="n">
        <v>2363000</v>
      </c>
      <c r="GL135" s="387" t="n">
        <v>2382000</v>
      </c>
      <c r="GM135" s="387" t="n">
        <v>2400000</v>
      </c>
      <c r="GN135" s="387" t="n">
        <v>2418000</v>
      </c>
      <c r="GO135" s="387" t="n">
        <v>2436000</v>
      </c>
      <c r="GP135" s="387" t="n">
        <v>2454000</v>
      </c>
      <c r="GQ135" s="387" t="n">
        <v>2472000</v>
      </c>
      <c r="GR135" s="387" t="n">
        <v>2490000</v>
      </c>
      <c r="GS135" s="387" t="n">
        <v>2507000</v>
      </c>
      <c r="GT135" s="387" t="n">
        <v>2525000</v>
      </c>
      <c r="GU135" s="387" t="n">
        <v>2542000</v>
      </c>
      <c r="GV135" s="387" t="n">
        <v>2559000</v>
      </c>
      <c r="GW135" s="387" t="n">
        <v>2575000</v>
      </c>
      <c r="GX135" s="387" t="n">
        <v>2591000</v>
      </c>
      <c r="GY135" s="387" t="n">
        <v>2607000</v>
      </c>
      <c r="GZ135" s="387" t="n">
        <v>2622000</v>
      </c>
      <c r="HA135" s="387" t="n">
        <v>2637000</v>
      </c>
      <c r="HB135" s="387" t="n">
        <v>2651000</v>
      </c>
      <c r="HC135" s="387" t="n">
        <v>2665000</v>
      </c>
      <c r="HG135" s="387" t="n">
        <v>0.00773100834339857</v>
      </c>
      <c r="HH135" s="387" t="n">
        <v>0.00787780061364174</v>
      </c>
      <c r="HI135" s="387" t="n">
        <v>0.00796281173825264</v>
      </c>
      <c r="HJ135" s="387" t="n">
        <v>0.00809566490352154</v>
      </c>
      <c r="HK135" s="387" t="n">
        <v>0.0078420601785183</v>
      </c>
      <c r="HL135" s="387" t="n">
        <v>0.00790517963469029</v>
      </c>
      <c r="HM135" s="387" t="n">
        <v>0.00784317776560783</v>
      </c>
      <c r="HN135" s="387" t="n">
        <v>0.00732603995129466</v>
      </c>
      <c r="HO135" s="387" t="n">
        <v>0.00817814655601978</v>
      </c>
      <c r="HP135" s="387" t="n">
        <v>0.00811180658638477</v>
      </c>
      <c r="HQ135" s="387" t="n">
        <v>0.00804653391242027</v>
      </c>
      <c r="HR135" s="387" t="n">
        <v>0.00886530615389347</v>
      </c>
      <c r="HS135" s="387" t="n">
        <v>0.00878740288317204</v>
      </c>
      <c r="HT135" s="387" t="n">
        <v>0.00871085654944181</v>
      </c>
      <c r="HU135" s="387" t="n">
        <v>0.00820561684668064</v>
      </c>
      <c r="HV135" s="387" t="n">
        <v>0.00813883263617754</v>
      </c>
      <c r="HW135" s="387" t="n">
        <v>0.00807312689721584</v>
      </c>
      <c r="HX135" s="387" t="n">
        <v>0.00800847262144089</v>
      </c>
      <c r="HY135" s="387" t="n">
        <v>0.00752826640382409</v>
      </c>
      <c r="HZ135" s="387" t="n">
        <v>0.0074720149859786</v>
      </c>
      <c r="IA135" s="387" t="n">
        <v>0.00741659756749868</v>
      </c>
      <c r="IB135" s="387" t="n">
        <v>0.00736199645325542</v>
      </c>
      <c r="IC135" s="387" t="n">
        <v>0.00730819348245859</v>
      </c>
      <c r="ID135" s="387" t="n">
        <v>0.0072551709599793</v>
      </c>
      <c r="IE135" s="387" t="n">
        <v>0.00680410861968994</v>
      </c>
      <c r="IF135" s="387" t="n">
        <v>0.00715424353256822</v>
      </c>
      <c r="IG135" s="387" t="n">
        <v>0.006710110232234</v>
      </c>
      <c r="IH135" s="387" t="n">
        <v>0.00666538439691067</v>
      </c>
      <c r="II135" s="387" t="n">
        <v>0.00623297691345215</v>
      </c>
      <c r="IJ135" s="387" t="n">
        <v>0.0061943675391376</v>
      </c>
      <c r="IK135" s="387" t="n">
        <v>0.00615623313933611</v>
      </c>
      <c r="IL135" s="387" t="n">
        <v>0.00573725020512939</v>
      </c>
      <c r="IM135" s="387" t="n">
        <v>0.00570452213287354</v>
      </c>
      <c r="IN135" s="387" t="n">
        <v>0.0052950200624764</v>
      </c>
      <c r="IO135" s="387" t="n">
        <v>0.00526713021099567</v>
      </c>
      <c r="IP135" s="0" t="s">
        <v>889</v>
      </c>
      <c r="IU135" s="0" t="s">
        <v>889</v>
      </c>
      <c r="IV135" s="387" t="n">
        <v>0.491463620155502</v>
      </c>
      <c r="IW135" s="387" t="n">
        <v>0.492108348702508</v>
      </c>
      <c r="IX135" s="387" t="n">
        <v>0.492539439989443</v>
      </c>
      <c r="IY135" s="387" t="n">
        <v>0.492831045658477</v>
      </c>
      <c r="IZ135" s="387" t="n">
        <v>0.493088162569691</v>
      </c>
      <c r="JA135" s="387" t="n">
        <v>0.493382664597816</v>
      </c>
      <c r="JB135" s="387" t="n">
        <v>0.493741509642823</v>
      </c>
      <c r="JC135" s="387" t="n">
        <v>0.494133139065908</v>
      </c>
      <c r="JD135" s="387" t="n">
        <v>0.494516511585477</v>
      </c>
      <c r="JE135" s="387" t="n">
        <v>0.494841824240507</v>
      </c>
      <c r="JF135" s="387" t="n">
        <v>0.495072204305323</v>
      </c>
      <c r="JG135" s="387" t="n">
        <v>0.495196025230049</v>
      </c>
      <c r="JH135" s="387" t="n">
        <v>0.495235787686045</v>
      </c>
      <c r="JI135" s="387" t="n">
        <v>0.495219716302314</v>
      </c>
      <c r="JJ135" s="387" t="n">
        <v>0.495187811957301</v>
      </c>
      <c r="JK135" s="387" t="n">
        <v>0.495168312352081</v>
      </c>
      <c r="JL135" s="387" t="n">
        <v>0.495169377835317</v>
      </c>
      <c r="JM135" s="387" t="n">
        <v>0.495180043773158</v>
      </c>
      <c r="JN135" s="387" t="n">
        <v>0.495201093054035</v>
      </c>
      <c r="JO135" s="387" t="n">
        <v>0.495222745481713</v>
      </c>
      <c r="JP135" s="387" t="n">
        <v>0.495237740780256</v>
      </c>
      <c r="JQ135" s="387" t="n">
        <v>0.495252124794724</v>
      </c>
      <c r="JR135" s="387" t="n">
        <v>0.495263790703104</v>
      </c>
      <c r="JS135" s="387" t="n">
        <v>0.49527235337945</v>
      </c>
      <c r="JT135" s="387" t="n">
        <v>0.49527763687865</v>
      </c>
      <c r="JU135" s="387" t="n">
        <v>0.495274694640825</v>
      </c>
      <c r="JV135" s="387" t="n">
        <v>0.495268419931098</v>
      </c>
      <c r="JW135" s="387" t="n">
        <v>0.495253521254208</v>
      </c>
      <c r="JX135" s="387" t="n">
        <v>0.495231864022822</v>
      </c>
      <c r="JY135" s="387" t="n">
        <v>0.495200362254397</v>
      </c>
      <c r="JZ135" s="387" t="n">
        <v>0.495157227995452</v>
      </c>
      <c r="KA135" s="387" t="n">
        <v>0.495103328984403</v>
      </c>
      <c r="KB135" s="387" t="n">
        <v>0.495038063569078</v>
      </c>
      <c r="KC135" s="387" t="n">
        <v>0.494960802873647</v>
      </c>
      <c r="KD135" s="387" t="n">
        <v>0.494873912813898</v>
      </c>
      <c r="KE135" s="387" t="n">
        <v>0.494772940026601</v>
      </c>
      <c r="KH135" s="0" t="s">
        <v>889</v>
      </c>
      <c r="KI135" s="387" t="n">
        <v>0.617959201335907</v>
      </c>
      <c r="KJ135" s="387" t="n">
        <v>0.619357764720917</v>
      </c>
      <c r="KK135" s="387" t="n">
        <v>0.621459543704987</v>
      </c>
      <c r="KL135" s="387" t="n">
        <v>0.62382572889328</v>
      </c>
      <c r="KM135" s="387" t="n">
        <v>0.626072585582733</v>
      </c>
      <c r="KN135" s="387" t="n">
        <v>0.628384709358215</v>
      </c>
      <c r="KO135" s="387" t="n">
        <v>0.628531754016876</v>
      </c>
      <c r="KP135" s="387" t="n">
        <v>0.628676474094391</v>
      </c>
      <c r="KQ135" s="387" t="n">
        <v>0.63001823425293</v>
      </c>
      <c r="KR135" s="387" t="n">
        <v>0.63122171163559</v>
      </c>
      <c r="KS135" s="387" t="n">
        <v>0.632854580879211</v>
      </c>
      <c r="KT135" s="387" t="n">
        <v>0.633570790290833</v>
      </c>
      <c r="KU135" s="387" t="n">
        <v>0.634157121181488</v>
      </c>
      <c r="KV135" s="387" t="n">
        <v>0.635170578956604</v>
      </c>
      <c r="KW135" s="387" t="n">
        <v>0.637033820152283</v>
      </c>
      <c r="KX135" s="387" t="n">
        <v>0.639139771461487</v>
      </c>
      <c r="KY135" s="387" t="n">
        <v>0.640784978866577</v>
      </c>
      <c r="KZ135" s="387" t="n">
        <v>0.642826914787293</v>
      </c>
      <c r="LA135" s="387" t="n">
        <v>0.645675897598267</v>
      </c>
      <c r="LB135" s="387" t="n">
        <v>0.648333311080933</v>
      </c>
      <c r="LC135" s="387" t="n">
        <v>0.651364743709564</v>
      </c>
      <c r="LD135" s="387" t="n">
        <v>0.65311986207962</v>
      </c>
      <c r="LE135" s="387" t="n">
        <v>0.654849231243134</v>
      </c>
      <c r="LF135" s="387" t="n">
        <v>0.656553387641907</v>
      </c>
      <c r="LG135" s="387" t="n">
        <v>0.658634543418884</v>
      </c>
      <c r="LH135" s="387" t="n">
        <v>0.660550475120544</v>
      </c>
      <c r="LI135" s="387" t="n">
        <v>0.660990118980408</v>
      </c>
      <c r="LJ135" s="387" t="n">
        <v>0.661683738231659</v>
      </c>
      <c r="LK135" s="387" t="n">
        <v>0.662758886814117</v>
      </c>
      <c r="LL135" s="387" t="n">
        <v>0.663689315319061</v>
      </c>
      <c r="LM135" s="387" t="n">
        <v>0.664222300052643</v>
      </c>
      <c r="LN135" s="387" t="n">
        <v>0.66398161649704</v>
      </c>
      <c r="LO135" s="387" t="n">
        <v>0.663615584373474</v>
      </c>
      <c r="LP135" s="387" t="n">
        <v>0.663632929325104</v>
      </c>
      <c r="LQ135" s="387" t="n">
        <v>0.663900434970856</v>
      </c>
      <c r="LR135" s="387" t="n">
        <v>0.663789868354797</v>
      </c>
      <c r="LT135" s="0" t="s">
        <v>889</v>
      </c>
      <c r="LU135" s="387" t="n">
        <v>0.593701541423798</v>
      </c>
      <c r="LV135" s="387" t="n">
        <v>0.594849348068237</v>
      </c>
      <c r="LW135" s="387" t="n">
        <v>0.59663712978363</v>
      </c>
      <c r="LX135" s="387" t="n">
        <v>0.598663151264191</v>
      </c>
      <c r="LY135" s="387" t="n">
        <v>0.600594401359558</v>
      </c>
      <c r="LZ135" s="387" t="n">
        <v>0.602707743644714</v>
      </c>
      <c r="MA135" s="387" t="n">
        <v>0.602593779563904</v>
      </c>
      <c r="MB135" s="387" t="n">
        <v>0.602941155433655</v>
      </c>
      <c r="MC135" s="387" t="n">
        <v>0.603558421134949</v>
      </c>
      <c r="MD135" s="387" t="n">
        <v>0.604977369308472</v>
      </c>
      <c r="ME135" s="387" t="n">
        <v>0.60682225227356</v>
      </c>
      <c r="MF135" s="387" t="n">
        <v>0.606856644153595</v>
      </c>
      <c r="MG135" s="387" t="n">
        <v>0.607678711414337</v>
      </c>
      <c r="MH135" s="387" t="n">
        <v>0.60892391204834</v>
      </c>
      <c r="MI135" s="387" t="n">
        <v>0.611014723777771</v>
      </c>
      <c r="MJ135" s="387" t="n">
        <v>0.612473130226135</v>
      </c>
      <c r="MK135" s="387" t="n">
        <v>0.613907873630524</v>
      </c>
      <c r="ML135" s="387" t="n">
        <v>0.615319490432739</v>
      </c>
      <c r="MM135" s="387" t="n">
        <v>0.617968082427979</v>
      </c>
      <c r="MN135" s="387" t="n">
        <v>0.620000004768372</v>
      </c>
      <c r="MO135" s="387" t="n">
        <v>0.622001647949219</v>
      </c>
      <c r="MP135" s="387" t="n">
        <v>0.623152732849121</v>
      </c>
      <c r="MQ135" s="387" t="n">
        <v>0.623879373073578</v>
      </c>
      <c r="MR135" s="387" t="n">
        <v>0.624595463275909</v>
      </c>
      <c r="MS135" s="387" t="n">
        <v>0.62530118227005</v>
      </c>
      <c r="MT135" s="387" t="n">
        <v>0.625847637653351</v>
      </c>
      <c r="MU135" s="387" t="n">
        <v>0.625346541404724</v>
      </c>
      <c r="MV135" s="387" t="n">
        <v>0.624704957008362</v>
      </c>
      <c r="MW135" s="387" t="n">
        <v>0.62446266412735</v>
      </c>
      <c r="MX135" s="387" t="n">
        <v>0.624077677726746</v>
      </c>
      <c r="MY135" s="387" t="n">
        <v>0.624083340167999</v>
      </c>
      <c r="MZ135" s="387" t="n">
        <v>0.623321831226349</v>
      </c>
      <c r="NA135" s="387" t="n">
        <v>0.622425615787506</v>
      </c>
      <c r="NB135" s="387" t="n">
        <v>0.621918857097626</v>
      </c>
      <c r="NC135" s="387" t="n">
        <v>0.621652185916901</v>
      </c>
      <c r="ND135" s="387" t="n">
        <v>0.621388375759125</v>
      </c>
      <c r="NG135" s="0" t="s">
        <v>889</v>
      </c>
      <c r="NH135" s="387" t="n">
        <v>0.513155043125153</v>
      </c>
      <c r="NI135" s="387" t="n">
        <v>0.515694677829742</v>
      </c>
      <c r="NJ135" s="387" t="n">
        <v>0.518392384052277</v>
      </c>
      <c r="NK135" s="387" t="n">
        <v>0.521112084388733</v>
      </c>
      <c r="NL135" s="387" t="n">
        <v>0.523882150650024</v>
      </c>
      <c r="NM135" s="387" t="n">
        <v>0.527544379234314</v>
      </c>
      <c r="NN135" s="387" t="n">
        <v>0.529411792755127</v>
      </c>
      <c r="NO135" s="387" t="n">
        <v>0.53125</v>
      </c>
      <c r="NP135" s="387" t="n">
        <v>0.534671545028687</v>
      </c>
      <c r="NQ135" s="387" t="n">
        <v>0.53755658864975</v>
      </c>
      <c r="NR135" s="387" t="n">
        <v>0.539946138858795</v>
      </c>
      <c r="NS135" s="387" t="n">
        <v>0.54140692949295</v>
      </c>
      <c r="NT135" s="387" t="n">
        <v>0.542365372180939</v>
      </c>
      <c r="NU135" s="387" t="n">
        <v>0.543307065963745</v>
      </c>
      <c r="NV135" s="387" t="n">
        <v>0.544232428073883</v>
      </c>
      <c r="NW135" s="387" t="n">
        <v>0.546236574649811</v>
      </c>
      <c r="NX135" s="387" t="n">
        <v>0.547781586647034</v>
      </c>
      <c r="NY135" s="387" t="n">
        <v>0.54887855052948</v>
      </c>
      <c r="NZ135" s="387" t="n">
        <v>0.551637291908264</v>
      </c>
      <c r="OA135" s="387" t="n">
        <v>0.553749978542328</v>
      </c>
      <c r="OB135" s="387" t="n">
        <v>0.556658387184143</v>
      </c>
      <c r="OC135" s="387" t="n">
        <v>0.558702766895294</v>
      </c>
      <c r="OD135" s="387" t="n">
        <v>0.561532199382782</v>
      </c>
      <c r="OE135" s="387" t="n">
        <v>0.563915848731995</v>
      </c>
      <c r="OF135" s="387" t="n">
        <v>0.566666662693024</v>
      </c>
      <c r="OG135" s="387" t="n">
        <v>0.569206237792969</v>
      </c>
      <c r="OH135" s="387" t="n">
        <v>0.571089088916779</v>
      </c>
      <c r="OI135" s="387" t="n">
        <v>0.572383940219879</v>
      </c>
      <c r="OJ135" s="387" t="n">
        <v>0.574052393436432</v>
      </c>
      <c r="OK135" s="387" t="n">
        <v>0.575533986091614</v>
      </c>
      <c r="OL135" s="387" t="n">
        <v>0.576611340045929</v>
      </c>
      <c r="OM135" s="387" t="n">
        <v>0.577291905879974</v>
      </c>
      <c r="ON135" s="387" t="n">
        <v>0.577803194522858</v>
      </c>
      <c r="OO135" s="387" t="n">
        <v>0.578687906265259</v>
      </c>
      <c r="OP135" s="387" t="n">
        <v>0.57940399646759</v>
      </c>
      <c r="OQ135" s="387" t="n">
        <v>0.58011257648468</v>
      </c>
      <c r="OT135" s="387" t="n">
        <v>0.741620025634766</v>
      </c>
      <c r="OU135" s="387" t="n">
        <v>0.73552001953125</v>
      </c>
      <c r="OV135" s="387" t="n">
        <v>0.729680023193359</v>
      </c>
      <c r="OW135" s="387" t="n">
        <v>0.724100036621094</v>
      </c>
      <c r="OX135" s="387" t="n">
        <v>0.718789978027344</v>
      </c>
      <c r="OY135" s="387" t="n">
        <v>0.714329986572266</v>
      </c>
      <c r="OZ135" s="387" t="n">
        <v>0.710110015869141</v>
      </c>
      <c r="PA135" s="387" t="n">
        <v>0.706149978637695</v>
      </c>
      <c r="PB135" s="387" t="n">
        <v>0.702440032958984</v>
      </c>
      <c r="PC135" s="387" t="n">
        <v>0.698980026245117</v>
      </c>
      <c r="PD135" s="387" t="n">
        <v>0.697610015869141</v>
      </c>
      <c r="PE135" s="387" t="n">
        <v>0.696110000610352</v>
      </c>
      <c r="PF135" s="387" t="n">
        <v>0.694280014038086</v>
      </c>
      <c r="PG135" s="387" t="n">
        <v>0.69536003112793</v>
      </c>
      <c r="PH135" s="387" t="n">
        <v>0.695530014038086</v>
      </c>
      <c r="PI135" s="387" t="n">
        <v>0.696600036621094</v>
      </c>
      <c r="PJ135" s="387" t="n">
        <v>0.697839965820313</v>
      </c>
      <c r="PK135" s="387" t="n">
        <v>0.698259963989258</v>
      </c>
      <c r="PL135" s="387" t="n">
        <v>0.698580017089844</v>
      </c>
      <c r="PQ135" s="387" t="n">
        <v>0.00045825308188796</v>
      </c>
      <c r="PZ135" s="387" t="n">
        <v>0.449</v>
      </c>
      <c r="QA135" s="387" t="n">
        <v>2017</v>
      </c>
      <c r="QB135" s="0" t="s">
        <v>248</v>
      </c>
      <c r="QD135" s="387" t="n">
        <v>0.278</v>
      </c>
      <c r="QE135" s="387" t="n">
        <v>2017</v>
      </c>
      <c r="QF135" s="0" t="s">
        <v>248</v>
      </c>
      <c r="QH135" s="387" t="n">
        <v>0.503</v>
      </c>
      <c r="QI135" s="387" t="n">
        <v>2017</v>
      </c>
      <c r="QJ135" s="0" t="s">
        <v>248</v>
      </c>
      <c r="QL135" s="387" t="n">
        <v>0.737</v>
      </c>
      <c r="QM135" s="387" t="n">
        <v>2017</v>
      </c>
      <c r="QN135" s="0" t="s">
        <v>248</v>
      </c>
      <c r="QP135" s="387" t="n">
        <v>0.497</v>
      </c>
      <c r="QQ135" s="387" t="n">
        <v>2017</v>
      </c>
      <c r="QR135" s="0" t="s">
        <v>248</v>
      </c>
      <c r="QT135" s="0" t="s">
        <v>104</v>
      </c>
      <c r="QU135" s="387" t="n">
        <v>0.253619909286499</v>
      </c>
      <c r="QV135" s="387" t="n">
        <v>0.265554070472717</v>
      </c>
      <c r="QW135" s="387" t="n">
        <v>0.295870989561081</v>
      </c>
      <c r="QX135" s="387" t="n">
        <v>0.298237264156342</v>
      </c>
      <c r="QY135" s="387" t="n">
        <v>0.368908226490021</v>
      </c>
      <c r="RB135" s="387" t="n">
        <v>0.282928377389908</v>
      </c>
      <c r="RC135" s="387" t="n">
        <v>0.282928377389908</v>
      </c>
      <c r="RD135" s="387" t="n">
        <v>0.292592614889145</v>
      </c>
      <c r="RE135" s="387" t="n">
        <v>0.284473270177841</v>
      </c>
      <c r="RF135" s="387" t="n">
        <v>0.332641571760178</v>
      </c>
      <c r="RG135" s="0" t="s">
        <v>248</v>
      </c>
      <c r="RJ135" s="387" t="n">
        <v>0.033143725246191</v>
      </c>
      <c r="RK135" s="387" t="n">
        <v>0.0347514636814594</v>
      </c>
      <c r="RL135" s="387" t="n">
        <v>0.0312033537775278</v>
      </c>
      <c r="RM135" s="387" t="n">
        <v>0.0158191192895174</v>
      </c>
      <c r="RN135" s="387" t="n">
        <v>0.0135908611118793</v>
      </c>
      <c r="RO135" s="0" t="s">
        <v>104</v>
      </c>
      <c r="RR135" s="387" t="n">
        <v>0.0297696683555841</v>
      </c>
      <c r="RS135" s="387" t="n">
        <v>0.0302527099847794</v>
      </c>
      <c r="RT135" s="387" t="n">
        <v>0.0244552064687014</v>
      </c>
      <c r="RU135" s="387" t="n">
        <v>0.00989260338246822</v>
      </c>
      <c r="RV135" s="387" t="n">
        <v>-0.00808984041213989</v>
      </c>
      <c r="RW135" s="0" t="s">
        <v>248</v>
      </c>
      <c r="SA135" s="387" t="n">
        <v>0.0224300157278776</v>
      </c>
      <c r="SB135" s="387" t="n">
        <v>0.0233984719961882</v>
      </c>
      <c r="SC135" s="387" t="n">
        <v>0.0185004826635122</v>
      </c>
      <c r="SD135" s="387" t="n">
        <v>0.00257559050805867</v>
      </c>
      <c r="SE135" s="387" t="n">
        <v>0.000419563846662641</v>
      </c>
      <c r="SF135" s="0" t="s">
        <v>104</v>
      </c>
      <c r="SJ135" s="387" t="n">
        <v>0.0272229909896851</v>
      </c>
      <c r="SK135" s="387" t="n">
        <v>0.0264003667980433</v>
      </c>
      <c r="SL135" s="387" t="n">
        <v>0.0178854614496231</v>
      </c>
      <c r="SM135" s="387" t="n">
        <v>0.00203965930268168</v>
      </c>
      <c r="SN135" s="387" t="n">
        <v>-0.0161855053156614</v>
      </c>
      <c r="SO135" s="0" t="s">
        <v>248</v>
      </c>
      <c r="SQ135" s="387" t="n">
        <v>1380</v>
      </c>
      <c r="SR135" s="0" t="s">
        <v>248</v>
      </c>
      <c r="ST135" s="387" t="n">
        <v>1066.83081054688</v>
      </c>
      <c r="SU135" s="0" t="s">
        <v>104</v>
      </c>
      <c r="SW135" s="387" t="n">
        <v>1352.5756179982</v>
      </c>
      <c r="SX135" s="0" t="s">
        <v>248</v>
      </c>
      <c r="TA135" s="387" t="n">
        <v>0.26918363571167</v>
      </c>
      <c r="TB135" s="387" t="n">
        <v>0.273664504289627</v>
      </c>
      <c r="TC135" s="387" t="n">
        <v>0.234006360173225</v>
      </c>
      <c r="TD135" s="387" t="n">
        <v>0.25124779343605</v>
      </c>
      <c r="TE135" s="387" t="n">
        <v>0.317810148000717</v>
      </c>
      <c r="TF135" s="0" t="s">
        <v>104</v>
      </c>
      <c r="TJ135" s="387" t="n">
        <v>0.265212893486023</v>
      </c>
      <c r="TK135" s="387" t="n">
        <v>0.265212893486023</v>
      </c>
      <c r="TL135" s="387" t="n">
        <v>0.225100606679916</v>
      </c>
      <c r="TM135" s="387" t="n">
        <v>0.233027622103691</v>
      </c>
      <c r="TN135" s="387" t="n">
        <v>0.271129190921783</v>
      </c>
      <c r="TO135" s="0" t="s">
        <v>248</v>
      </c>
      <c r="TP135" s="386"/>
      <c r="TQ135" s="386"/>
    </row>
    <row r="136" customFormat="false" ht="15.75" hidden="false" customHeight="false" outlineLevel="0" collapsed="false">
      <c r="A136" s="0" t="s">
        <v>881</v>
      </c>
      <c r="B136" s="18" t="s">
        <v>1117</v>
      </c>
      <c r="C136" s="0" t="s">
        <v>1118</v>
      </c>
      <c r="D136" s="387" t="n">
        <v>0.0647459253668785</v>
      </c>
      <c r="E136" s="0" t="s">
        <v>102</v>
      </c>
      <c r="F136" s="387" t="n">
        <v>0.0827377364039421</v>
      </c>
      <c r="G136" s="0" t="s">
        <v>316</v>
      </c>
      <c r="H136" s="387" t="n">
        <v>0.0920921713113785</v>
      </c>
      <c r="I136" s="0" t="s">
        <v>317</v>
      </c>
      <c r="J136" s="0" t="s">
        <v>884</v>
      </c>
      <c r="K136" s="387" t="n">
        <v>0.585879147052765</v>
      </c>
      <c r="L136" s="387"/>
      <c r="M136" s="0" t="s">
        <v>885</v>
      </c>
      <c r="N136" s="387"/>
      <c r="O136" s="0" t="s">
        <v>885</v>
      </c>
      <c r="P136" s="387"/>
      <c r="Q136" s="0" t="s">
        <v>885</v>
      </c>
      <c r="R136" s="387"/>
      <c r="S136" s="0" t="s">
        <v>885</v>
      </c>
      <c r="U136" s="0" t="s">
        <v>884</v>
      </c>
      <c r="V136" s="387" t="n">
        <v>0.531377196311951</v>
      </c>
      <c r="W136" s="387"/>
      <c r="X136" s="0" t="s">
        <v>885</v>
      </c>
      <c r="Y136" s="387"/>
      <c r="Z136" s="0" t="s">
        <v>885</v>
      </c>
      <c r="AA136" s="387"/>
      <c r="AB136" s="0" t="s">
        <v>885</v>
      </c>
      <c r="AC136" s="387"/>
      <c r="AD136" s="0" t="s">
        <v>885</v>
      </c>
      <c r="AF136" s="0" t="s">
        <v>884</v>
      </c>
      <c r="AG136" s="387" t="n">
        <v>0.513873279094696</v>
      </c>
      <c r="AH136" s="387"/>
      <c r="AI136" s="0" t="s">
        <v>885</v>
      </c>
      <c r="AJ136" s="387"/>
      <c r="AK136" s="0" t="s">
        <v>885</v>
      </c>
      <c r="AL136" s="387"/>
      <c r="AM136" s="0" t="s">
        <v>885</v>
      </c>
      <c r="AN136" s="387"/>
      <c r="AO136" s="0" t="s">
        <v>885</v>
      </c>
      <c r="AP136" s="0"/>
      <c r="AQ136" s="0" t="s">
        <v>102</v>
      </c>
      <c r="AR136" s="387" t="n">
        <v>1.74630570411682</v>
      </c>
      <c r="AS136" s="0" t="s">
        <v>318</v>
      </c>
      <c r="AT136" s="387" t="n">
        <v>2.44447708129883</v>
      </c>
      <c r="AU136" s="0" t="s">
        <v>317</v>
      </c>
      <c r="AV136" s="387" t="n">
        <v>3.84942674636841</v>
      </c>
      <c r="AW136" s="0"/>
      <c r="AX136" s="387" t="n">
        <v>4.66546440124512</v>
      </c>
      <c r="AY136" s="0" t="s">
        <v>104</v>
      </c>
      <c r="AZ136" s="0"/>
      <c r="BA136" s="0" t="s">
        <v>102</v>
      </c>
      <c r="BB136" s="387" t="n">
        <v>0.0129380133002996</v>
      </c>
      <c r="BC136" s="387" t="n">
        <v>0.0163462311029434</v>
      </c>
      <c r="BD136" s="387" t="n">
        <v>0.0187982171773911</v>
      </c>
      <c r="BE136" s="387" t="n">
        <v>0.0191719271242619</v>
      </c>
      <c r="BF136" s="387" t="n">
        <v>0.0191719476133585</v>
      </c>
      <c r="BH136" s="0" t="s">
        <v>318</v>
      </c>
      <c r="BI136" s="387" t="n">
        <v>0.00853086821734905</v>
      </c>
      <c r="BJ136" s="387" t="n">
        <v>0.00788972899317741</v>
      </c>
      <c r="BK136" s="387" t="n">
        <v>0.00748119736090303</v>
      </c>
      <c r="BL136" s="387" t="n">
        <v>0.00671808188781142</v>
      </c>
      <c r="BM136" s="387" t="n">
        <v>0.00697654997929931</v>
      </c>
      <c r="BO136" s="0" t="s">
        <v>317</v>
      </c>
      <c r="BP136" s="387" t="n">
        <v>0.00797510333359242</v>
      </c>
      <c r="BQ136" s="387" t="n">
        <v>0.00755356764420867</v>
      </c>
      <c r="BR136" s="387" t="n">
        <v>0.00711580319330096</v>
      </c>
      <c r="BS136" s="387" t="n">
        <v>0.00709068868309259</v>
      </c>
      <c r="BT136" s="387" t="n">
        <v>0.0073189870454371</v>
      </c>
      <c r="BV136" s="387" t="n">
        <v>2.99722957611084</v>
      </c>
      <c r="BW136" s="387" t="n">
        <v>3.38731479644775</v>
      </c>
      <c r="BX136" s="387" t="n">
        <v>3.71219515800476</v>
      </c>
      <c r="BY136" s="387" t="n">
        <v>4.0262942314148</v>
      </c>
      <c r="BZ136" s="387" t="n">
        <v>4.35887241363525</v>
      </c>
      <c r="CA136" s="0" t="s">
        <v>316</v>
      </c>
      <c r="CC136" s="387" t="n">
        <v>3.24145460128784</v>
      </c>
      <c r="CD136" s="387" t="n">
        <v>3.58622002601624</v>
      </c>
      <c r="CE136" s="387" t="n">
        <v>3.90073847770691</v>
      </c>
      <c r="CF136" s="387" t="n">
        <v>4.22181749343872</v>
      </c>
      <c r="CG136" s="387" t="n">
        <v>4.57284164428711</v>
      </c>
      <c r="CH136" s="0" t="s">
        <v>317</v>
      </c>
      <c r="CK136" s="387" t="n">
        <v>4.69999980926514</v>
      </c>
      <c r="CL136" s="0" t="s">
        <v>887</v>
      </c>
      <c r="CO136" s="0" t="s">
        <v>894</v>
      </c>
      <c r="CP136" s="387" t="n">
        <v>-0.031837172806263</v>
      </c>
      <c r="CQ136" s="387" t="n">
        <v>0.055321354418993</v>
      </c>
      <c r="CR136" s="387" t="n">
        <v>-0.0191939622163773</v>
      </c>
      <c r="CS136" s="387" t="n">
        <v>0.0403960272669792</v>
      </c>
      <c r="CT136" s="387" t="n">
        <v>0.0257209874689579</v>
      </c>
      <c r="CV136" s="0" t="s">
        <v>884</v>
      </c>
      <c r="CW136" s="387" t="n">
        <v>0.00796249974519014</v>
      </c>
      <c r="CX136" s="387" t="n">
        <v>0.00966666638851166</v>
      </c>
      <c r="CY136" s="387" t="n">
        <v>0.0108950007706881</v>
      </c>
      <c r="CZ136" s="387" t="n">
        <v>0.00325000029988587</v>
      </c>
      <c r="DA136" s="387" t="n">
        <v>0.00249999994412065</v>
      </c>
      <c r="DC136" s="0" t="s">
        <v>884</v>
      </c>
      <c r="DD136" s="387" t="n">
        <v>0.000965044135227799</v>
      </c>
      <c r="DE136" s="387" t="n">
        <v>-0.00331708649173379</v>
      </c>
      <c r="DF136" s="387" t="n">
        <v>0.000983164529316127</v>
      </c>
      <c r="DG136" s="387" t="n">
        <v>-0.00744846416637301</v>
      </c>
      <c r="DH136" s="387" t="n">
        <v>-0.00521686719730496</v>
      </c>
      <c r="DL136" s="387" t="n">
        <v>0.77265998840332</v>
      </c>
      <c r="DM136" s="0" t="s">
        <v>888</v>
      </c>
      <c r="DP136" s="387" t="n">
        <v>0.810579986572266</v>
      </c>
      <c r="DQ136" s="0" t="s">
        <v>888</v>
      </c>
      <c r="DT136" s="387" t="n">
        <v>0.734649963378906</v>
      </c>
      <c r="DU136" s="0" t="s">
        <v>888</v>
      </c>
      <c r="DW136" s="387" t="n">
        <v>-0.205150499939919</v>
      </c>
      <c r="DX136" s="387" t="n">
        <v>-0.218987196683884</v>
      </c>
      <c r="DY136" s="387" t="n">
        <v>-0.241233557462692</v>
      </c>
      <c r="DZ136" s="387" t="n">
        <v>-0.220661357045174</v>
      </c>
      <c r="EA136" s="387" t="n">
        <v>-0.221111997961998</v>
      </c>
      <c r="EB136" s="0" t="s">
        <v>104</v>
      </c>
      <c r="ED136" s="387" t="n">
        <v>-0.238094359636307</v>
      </c>
      <c r="EE136" s="387" t="n">
        <v>-0.24238196015358</v>
      </c>
      <c r="EF136" s="387" t="n">
        <v>-0.28010094165802</v>
      </c>
      <c r="EG136" s="387" t="n">
        <v>-0.102254875004292</v>
      </c>
      <c r="EH136" s="387"/>
      <c r="EI136" s="0" t="s">
        <v>248</v>
      </c>
      <c r="EK136" s="387" t="n">
        <v>0.442088454961777</v>
      </c>
      <c r="EL136" s="0" t="s">
        <v>248</v>
      </c>
      <c r="EO136" s="387" t="n">
        <v>0.251270085573196</v>
      </c>
      <c r="EP136" s="387" t="n">
        <v>0.293853133916855</v>
      </c>
      <c r="EQ136" s="387" t="n">
        <v>0.389172226190567</v>
      </c>
      <c r="ER136" s="387" t="n">
        <v>0.0656417906284332</v>
      </c>
      <c r="ES136" s="387" t="n">
        <v>0.0448784194886684</v>
      </c>
      <c r="ET136" s="0" t="s">
        <v>248</v>
      </c>
      <c r="FE136" s="387" t="n">
        <v>2848456</v>
      </c>
      <c r="FF136" s="387" t="n">
        <v>2953927</v>
      </c>
      <c r="FG136" s="387" t="n">
        <v>3024729</v>
      </c>
      <c r="FH136" s="387" t="n">
        <v>3077058</v>
      </c>
      <c r="FI136" s="387" t="n">
        <v>3135651</v>
      </c>
      <c r="FJ136" s="387" t="n">
        <v>3218116</v>
      </c>
      <c r="FK136" s="387" t="n">
        <v>3329211</v>
      </c>
      <c r="FL136" s="387" t="n">
        <v>3461911</v>
      </c>
      <c r="FM136" s="387" t="n">
        <v>3607860</v>
      </c>
      <c r="FN136" s="387" t="n">
        <v>3754133</v>
      </c>
      <c r="FO136" s="387" t="n">
        <v>3891356</v>
      </c>
      <c r="FP136" s="387" t="n">
        <v>4017443</v>
      </c>
      <c r="FQ136" s="387" t="n">
        <v>4135659</v>
      </c>
      <c r="FR136" s="387" t="n">
        <v>4248334</v>
      </c>
      <c r="FS136" s="387" t="n">
        <v>4359505</v>
      </c>
      <c r="FT136" s="387" t="n">
        <v>4472230</v>
      </c>
      <c r="FU136" s="387" t="n">
        <v>4586788</v>
      </c>
      <c r="FV136" s="387" t="n">
        <v>4702228</v>
      </c>
      <c r="FW136" s="387" t="n">
        <v>4818977</v>
      </c>
      <c r="FX136" s="387" t="n">
        <v>4937374</v>
      </c>
      <c r="FY136" s="387" t="n">
        <v>5058000</v>
      </c>
      <c r="FZ136" s="387" t="n">
        <v>5180000</v>
      </c>
      <c r="GA136" s="387" t="n">
        <v>5305000</v>
      </c>
      <c r="GB136" s="387" t="n">
        <v>5432000</v>
      </c>
      <c r="GC136" s="387" t="n">
        <v>5561000</v>
      </c>
      <c r="GD136" s="387" t="n">
        <v>5692000</v>
      </c>
      <c r="GE136" s="387" t="n">
        <v>5825000</v>
      </c>
      <c r="GF136" s="387" t="n">
        <v>5959000</v>
      </c>
      <c r="GG136" s="387" t="n">
        <v>6095000</v>
      </c>
      <c r="GH136" s="387" t="n">
        <v>6233000</v>
      </c>
      <c r="GI136" s="387" t="n">
        <v>6372000</v>
      </c>
      <c r="GJ136" s="387" t="n">
        <v>6512000</v>
      </c>
      <c r="GK136" s="387" t="n">
        <v>6654000</v>
      </c>
      <c r="GL136" s="387" t="n">
        <v>6797000</v>
      </c>
      <c r="GM136" s="387" t="n">
        <v>6941000</v>
      </c>
      <c r="GN136" s="387" t="n">
        <v>7086000</v>
      </c>
      <c r="GO136" s="387" t="n">
        <v>7232000</v>
      </c>
      <c r="GP136" s="387" t="n">
        <v>7379000</v>
      </c>
      <c r="GQ136" s="387" t="n">
        <v>7527000</v>
      </c>
      <c r="GR136" s="387" t="n">
        <v>7676000</v>
      </c>
      <c r="GS136" s="387" t="n">
        <v>7825000</v>
      </c>
      <c r="GT136" s="387" t="n">
        <v>7975000</v>
      </c>
      <c r="GU136" s="387" t="n">
        <v>8126000</v>
      </c>
      <c r="GV136" s="387" t="n">
        <v>8277000</v>
      </c>
      <c r="GW136" s="387" t="n">
        <v>8428000</v>
      </c>
      <c r="GX136" s="387" t="n">
        <v>8580000</v>
      </c>
      <c r="GY136" s="387" t="n">
        <v>8732000</v>
      </c>
      <c r="GZ136" s="387" t="n">
        <v>8884000</v>
      </c>
      <c r="HA136" s="387" t="n">
        <v>9036000</v>
      </c>
      <c r="HB136" s="387" t="n">
        <v>9188000</v>
      </c>
      <c r="HC136" s="387" t="n">
        <v>9340000</v>
      </c>
      <c r="HG136" s="387" t="n">
        <v>0.0252928305417299</v>
      </c>
      <c r="HH136" s="387" t="n">
        <v>0.0248564425855875</v>
      </c>
      <c r="HI136" s="387" t="n">
        <v>0.0245252251625061</v>
      </c>
      <c r="HJ136" s="387" t="n">
        <v>0.024271946400404</v>
      </c>
      <c r="HK136" s="387" t="n">
        <v>0.0241375379264355</v>
      </c>
      <c r="HL136" s="387" t="n">
        <v>0.0238339081406593</v>
      </c>
      <c r="HM136" s="387" t="n">
        <v>0.0238447152078152</v>
      </c>
      <c r="HN136" s="387" t="n">
        <v>0.0236576180905104</v>
      </c>
      <c r="HO136" s="387" t="n">
        <v>0.0234705582261086</v>
      </c>
      <c r="HP136" s="387" t="n">
        <v>0.0232837311923504</v>
      </c>
      <c r="HQ136" s="387" t="n">
        <v>0.0230973195284605</v>
      </c>
      <c r="HR136" s="387" t="n">
        <v>0.0227436814457178</v>
      </c>
      <c r="HS136" s="387" t="n">
        <v>0.0225660819560289</v>
      </c>
      <c r="HT136" s="387" t="n">
        <v>0.0223889946937561</v>
      </c>
      <c r="HU136" s="387" t="n">
        <v>0.0220556333661079</v>
      </c>
      <c r="HV136" s="387" t="n">
        <v>0.0217332374304533</v>
      </c>
      <c r="HW136" s="387" t="n">
        <v>0.0215715486556292</v>
      </c>
      <c r="HX136" s="387" t="n">
        <v>0.0212631616741419</v>
      </c>
      <c r="HY136" s="387" t="n">
        <v>0.0209645181894302</v>
      </c>
      <c r="HZ136" s="387" t="n">
        <v>0.0206751506775618</v>
      </c>
      <c r="IA136" s="387" t="n">
        <v>0.0203946158289909</v>
      </c>
      <c r="IB136" s="387" t="n">
        <v>0.0201225057244301</v>
      </c>
      <c r="IC136" s="387" t="n">
        <v>0.0198584273457527</v>
      </c>
      <c r="ID136" s="387" t="n">
        <v>0.019602021202445</v>
      </c>
      <c r="IE136" s="387" t="n">
        <v>0.0192251577973366</v>
      </c>
      <c r="IF136" s="387" t="n">
        <v>0.018987912684679</v>
      </c>
      <c r="IG136" s="387" t="n">
        <v>0.0187571495771408</v>
      </c>
      <c r="IH136" s="387" t="n">
        <v>0.0184117872267962</v>
      </c>
      <c r="II136" s="387" t="n">
        <v>0.0180789120495319</v>
      </c>
      <c r="IJ136" s="387" t="n">
        <v>0.0178744178265333</v>
      </c>
      <c r="IK136" s="387" t="n">
        <v>0.0175605248659849</v>
      </c>
      <c r="IL136" s="387" t="n">
        <v>0.0172574669122696</v>
      </c>
      <c r="IM136" s="387" t="n">
        <v>0.0169646926224232</v>
      </c>
      <c r="IN136" s="387" t="n">
        <v>0.0166816860437393</v>
      </c>
      <c r="IO136" s="387" t="n">
        <v>0.0164079666137695</v>
      </c>
      <c r="IP136" s="0" t="s">
        <v>889</v>
      </c>
      <c r="IU136" s="0" t="s">
        <v>889</v>
      </c>
      <c r="IV136" s="387" t="n">
        <v>0.501682717946688</v>
      </c>
      <c r="IW136" s="387" t="n">
        <v>0.501894353957497</v>
      </c>
      <c r="IX136" s="387" t="n">
        <v>0.502107513380902</v>
      </c>
      <c r="IY136" s="387" t="n">
        <v>0.502317089771769</v>
      </c>
      <c r="IZ136" s="387" t="n">
        <v>0.502517330062499</v>
      </c>
      <c r="JA136" s="387" t="n">
        <v>0.50270885230512</v>
      </c>
      <c r="JB136" s="387" t="n">
        <v>0.502887914925424</v>
      </c>
      <c r="JC136" s="387" t="n">
        <v>0.503055633624806</v>
      </c>
      <c r="JD136" s="387" t="n">
        <v>0.503210995325713</v>
      </c>
      <c r="JE136" s="387" t="n">
        <v>0.503356812530422</v>
      </c>
      <c r="JF136" s="387" t="n">
        <v>0.503494961696667</v>
      </c>
      <c r="JG136" s="387" t="n">
        <v>0.503624118349238</v>
      </c>
      <c r="JH136" s="387" t="n">
        <v>0.503744238568007</v>
      </c>
      <c r="JI136" s="387" t="n">
        <v>0.503856275635767</v>
      </c>
      <c r="JJ136" s="387" t="n">
        <v>0.503958096070592</v>
      </c>
      <c r="JK136" s="387" t="n">
        <v>0.504051756258045</v>
      </c>
      <c r="JL136" s="387" t="n">
        <v>0.504136845923336</v>
      </c>
      <c r="JM136" s="387" t="n">
        <v>0.504213215279843</v>
      </c>
      <c r="JN136" s="387" t="n">
        <v>0.504281421650624</v>
      </c>
      <c r="JO136" s="387" t="n">
        <v>0.504342286077685</v>
      </c>
      <c r="JP136" s="387" t="n">
        <v>0.504394865591231</v>
      </c>
      <c r="JQ136" s="387" t="n">
        <v>0.504439967826981</v>
      </c>
      <c r="JR136" s="387" t="n">
        <v>0.50447711558703</v>
      </c>
      <c r="JS136" s="387" t="n">
        <v>0.504507586466373</v>
      </c>
      <c r="JT136" s="387" t="n">
        <v>0.504531088757592</v>
      </c>
      <c r="JU136" s="387" t="n">
        <v>0.504547852998056</v>
      </c>
      <c r="JV136" s="387" t="n">
        <v>0.504557896571484</v>
      </c>
      <c r="JW136" s="387" t="n">
        <v>0.504561471475282</v>
      </c>
      <c r="JX136" s="387" t="n">
        <v>0.504558738032286</v>
      </c>
      <c r="JY136" s="387" t="n">
        <v>0.504549869884222</v>
      </c>
      <c r="JZ136" s="387" t="n">
        <v>0.504533908009471</v>
      </c>
      <c r="KA136" s="387" t="n">
        <v>0.504512407775712</v>
      </c>
      <c r="KB136" s="387" t="n">
        <v>0.504483883437266</v>
      </c>
      <c r="KC136" s="387" t="n">
        <v>0.504450017226337</v>
      </c>
      <c r="KD136" s="387" t="n">
        <v>0.504410164090017</v>
      </c>
      <c r="KE136" s="387" t="n">
        <v>0.504365478537713</v>
      </c>
      <c r="KH136" s="0" t="s">
        <v>889</v>
      </c>
      <c r="KI136" s="387" t="n">
        <v>0.547322273254395</v>
      </c>
      <c r="KJ136" s="387" t="n">
        <v>0.550003409385681</v>
      </c>
      <c r="KK136" s="387" t="n">
        <v>0.552985727787018</v>
      </c>
      <c r="KL136" s="387" t="n">
        <v>0.556215763092041</v>
      </c>
      <c r="KM136" s="387" t="n">
        <v>0.559613883495331</v>
      </c>
      <c r="KN136" s="387" t="n">
        <v>0.563068389892578</v>
      </c>
      <c r="KO136" s="387" t="n">
        <v>0.566023170948029</v>
      </c>
      <c r="KP136" s="387" t="n">
        <v>0.569085776805878</v>
      </c>
      <c r="KQ136" s="387" t="n">
        <v>0.572349071502686</v>
      </c>
      <c r="KR136" s="387" t="n">
        <v>0.57525622844696</v>
      </c>
      <c r="KS136" s="387" t="n">
        <v>0.578355610370636</v>
      </c>
      <c r="KT136" s="387" t="n">
        <v>0.58060085773468</v>
      </c>
      <c r="KU136" s="387" t="n">
        <v>0.583151519298554</v>
      </c>
      <c r="KV136" s="387" t="n">
        <v>0.58556193113327</v>
      </c>
      <c r="KW136" s="387" t="n">
        <v>0.58783894777298</v>
      </c>
      <c r="KX136" s="387" t="n">
        <v>0.590238571166992</v>
      </c>
      <c r="KY136" s="387" t="n">
        <v>0.592137575149536</v>
      </c>
      <c r="KZ136" s="387" t="n">
        <v>0.593928456306458</v>
      </c>
      <c r="LA136" s="387" t="n">
        <v>0.595851123332977</v>
      </c>
      <c r="LB136" s="387" t="n">
        <v>0.597752511501312</v>
      </c>
      <c r="LC136" s="387" t="n">
        <v>0.599915325641632</v>
      </c>
      <c r="LD136" s="387" t="n">
        <v>0.60163164138794</v>
      </c>
      <c r="LE136" s="387" t="n">
        <v>0.60333377122879</v>
      </c>
      <c r="LF136" s="387" t="n">
        <v>0.605287611484528</v>
      </c>
      <c r="LG136" s="387" t="n">
        <v>0.607217311859131</v>
      </c>
      <c r="LH136" s="387" t="n">
        <v>0.609329044818878</v>
      </c>
      <c r="LI136" s="387" t="n">
        <v>0.611034512519836</v>
      </c>
      <c r="LJ136" s="387" t="n">
        <v>0.612724602222443</v>
      </c>
      <c r="LK136" s="387" t="n">
        <v>0.614594638347626</v>
      </c>
      <c r="LL136" s="387" t="n">
        <v>0.616516351699829</v>
      </c>
      <c r="LM136" s="387" t="n">
        <v>0.61841493844986</v>
      </c>
      <c r="LN136" s="387" t="n">
        <v>0.619903802871704</v>
      </c>
      <c r="LO136" s="387" t="n">
        <v>0.621566832065582</v>
      </c>
      <c r="LP136" s="387" t="n">
        <v>0.623284637928009</v>
      </c>
      <c r="LQ136" s="387" t="n">
        <v>0.62505441904068</v>
      </c>
      <c r="LR136" s="387" t="n">
        <v>0.626873672008514</v>
      </c>
      <c r="LT136" s="0" t="s">
        <v>889</v>
      </c>
      <c r="LU136" s="387" t="n">
        <v>0.529139161109924</v>
      </c>
      <c r="LV136" s="387" t="n">
        <v>0.531581342220306</v>
      </c>
      <c r="LW136" s="387" t="n">
        <v>0.534367978572846</v>
      </c>
      <c r="LX136" s="387" t="n">
        <v>0.537416577339172</v>
      </c>
      <c r="LY136" s="387" t="n">
        <v>0.540611863136292</v>
      </c>
      <c r="LZ136" s="387" t="n">
        <v>0.5436931848526</v>
      </c>
      <c r="MA136" s="387" t="n">
        <v>0.546718120574951</v>
      </c>
      <c r="MB136" s="387" t="n">
        <v>0.549481630325317</v>
      </c>
      <c r="MC136" s="387" t="n">
        <v>0.552466869354248</v>
      </c>
      <c r="MD136" s="387" t="n">
        <v>0.55511599779129</v>
      </c>
      <c r="ME136" s="387" t="n">
        <v>0.557976126670837</v>
      </c>
      <c r="MF136" s="387" t="n">
        <v>0.560171663761139</v>
      </c>
      <c r="MG136" s="387" t="n">
        <v>0.562510490417481</v>
      </c>
      <c r="MH136" s="387" t="n">
        <v>0.564725160598755</v>
      </c>
      <c r="MI136" s="387" t="n">
        <v>0.566661298274994</v>
      </c>
      <c r="MJ136" s="387" t="n">
        <v>0.568738222122192</v>
      </c>
      <c r="MK136" s="387" t="n">
        <v>0.570331692695618</v>
      </c>
      <c r="ML136" s="387" t="n">
        <v>0.571836471557617</v>
      </c>
      <c r="MM136" s="387" t="n">
        <v>0.573341190814972</v>
      </c>
      <c r="MN136" s="387" t="n">
        <v>0.574701070785523</v>
      </c>
      <c r="MO136" s="387" t="n">
        <v>0.576488852500916</v>
      </c>
      <c r="MP136" s="387" t="n">
        <v>0.577848434448242</v>
      </c>
      <c r="MQ136" s="387" t="n">
        <v>0.579211294651032</v>
      </c>
      <c r="MR136" s="387" t="n">
        <v>0.580709457397461</v>
      </c>
      <c r="MS136" s="387" t="n">
        <v>0.582204282283783</v>
      </c>
      <c r="MT136" s="387" t="n">
        <v>0.583769977092743</v>
      </c>
      <c r="MU136" s="387" t="n">
        <v>0.585078358650208</v>
      </c>
      <c r="MV136" s="387" t="n">
        <v>0.586389362812042</v>
      </c>
      <c r="MW136" s="387" t="n">
        <v>0.587894141674042</v>
      </c>
      <c r="MX136" s="387" t="n">
        <v>0.589345037937164</v>
      </c>
      <c r="MY136" s="387" t="n">
        <v>0.590909063816071</v>
      </c>
      <c r="MZ136" s="387" t="n">
        <v>0.59218966960907</v>
      </c>
      <c r="NA136" s="387" t="n">
        <v>0.593651533126831</v>
      </c>
      <c r="NB136" s="387" t="n">
        <v>0.595396220684052</v>
      </c>
      <c r="NC136" s="387" t="n">
        <v>0.596974313259125</v>
      </c>
      <c r="ND136" s="387" t="n">
        <v>0.598608136177063</v>
      </c>
      <c r="NG136" s="0" t="s">
        <v>889</v>
      </c>
      <c r="NH136" s="387" t="n">
        <v>0.442127525806427</v>
      </c>
      <c r="NI136" s="387" t="n">
        <v>0.443758904933929</v>
      </c>
      <c r="NJ136" s="387" t="n">
        <v>0.445788472890854</v>
      </c>
      <c r="NK136" s="387" t="n">
        <v>0.44819638133049</v>
      </c>
      <c r="NL136" s="387" t="n">
        <v>0.450940728187561</v>
      </c>
      <c r="NM136" s="387" t="n">
        <v>0.453934371471405</v>
      </c>
      <c r="NN136" s="387" t="n">
        <v>0.456756770610809</v>
      </c>
      <c r="NO136" s="387" t="n">
        <v>0.459754943847656</v>
      </c>
      <c r="NP136" s="387" t="n">
        <v>0.463181138038635</v>
      </c>
      <c r="NQ136" s="387" t="n">
        <v>0.466462880373001</v>
      </c>
      <c r="NR136" s="387" t="n">
        <v>0.469957828521729</v>
      </c>
      <c r="NS136" s="387" t="n">
        <v>0.472961366176605</v>
      </c>
      <c r="NT136" s="387" t="n">
        <v>0.476422220468521</v>
      </c>
      <c r="NU136" s="387" t="n">
        <v>0.479573428630829</v>
      </c>
      <c r="NV136" s="387" t="n">
        <v>0.482592642307282</v>
      </c>
      <c r="NW136" s="387" t="n">
        <v>0.485875695943832</v>
      </c>
      <c r="NX136" s="387" t="n">
        <v>0.488636374473572</v>
      </c>
      <c r="NY136" s="387" t="n">
        <v>0.491283446550369</v>
      </c>
      <c r="NZ136" s="387" t="n">
        <v>0.493894368410111</v>
      </c>
      <c r="OA136" s="387" t="n">
        <v>0.496470242738724</v>
      </c>
      <c r="OB136" s="387" t="n">
        <v>0.499153256416321</v>
      </c>
      <c r="OC136" s="387" t="n">
        <v>0.501244485378265</v>
      </c>
      <c r="OD136" s="387" t="n">
        <v>0.503320217132568</v>
      </c>
      <c r="OE136" s="387" t="n">
        <v>0.505646347999573</v>
      </c>
      <c r="OF136" s="387" t="n">
        <v>0.507686316967011</v>
      </c>
      <c r="OG136" s="387" t="n">
        <v>0.510031938552856</v>
      </c>
      <c r="OH136" s="387" t="n">
        <v>0.512100338935852</v>
      </c>
      <c r="OI136" s="387" t="n">
        <v>0.514152109622955</v>
      </c>
      <c r="OJ136" s="387" t="n">
        <v>0.51637065410614</v>
      </c>
      <c r="OK136" s="387" t="n">
        <v>0.518628358840942</v>
      </c>
      <c r="OL136" s="387" t="n">
        <v>0.520862460136414</v>
      </c>
      <c r="OM136" s="387" t="n">
        <v>0.522789716720581</v>
      </c>
      <c r="ON136" s="387" t="n">
        <v>0.524763643741608</v>
      </c>
      <c r="OO136" s="387" t="n">
        <v>0.527003109455109</v>
      </c>
      <c r="OP136" s="387" t="n">
        <v>0.529277324676514</v>
      </c>
      <c r="OQ136" s="387" t="n">
        <v>0.531477510929108</v>
      </c>
      <c r="OT136" s="387" t="n">
        <v>0.756989974975586</v>
      </c>
      <c r="OU136" s="387" t="n">
        <v>0.757649993896484</v>
      </c>
      <c r="OV136" s="387" t="n">
        <v>0.760930023193359</v>
      </c>
      <c r="OW136" s="387" t="n">
        <v>0.761510009765625</v>
      </c>
      <c r="OX136" s="387" t="n">
        <v>0.762460021972656</v>
      </c>
      <c r="OY136" s="387" t="n">
        <v>0.763740005493164</v>
      </c>
      <c r="OZ136" s="387" t="n">
        <v>0.764970016479492</v>
      </c>
      <c r="PA136" s="387" t="n">
        <v>0.766269989013672</v>
      </c>
      <c r="PB136" s="387" t="n">
        <v>0.767229995727539</v>
      </c>
      <c r="PC136" s="387" t="n">
        <v>0.767360000610352</v>
      </c>
      <c r="PD136" s="387" t="n">
        <v>0.767099990844727</v>
      </c>
      <c r="PE136" s="387" t="n">
        <v>0.766320037841797</v>
      </c>
      <c r="PF136" s="387" t="n">
        <v>0.764940032958984</v>
      </c>
      <c r="PG136" s="387" t="n">
        <v>0.76375</v>
      </c>
      <c r="PH136" s="387" t="n">
        <v>0.762279968261719</v>
      </c>
      <c r="PI136" s="387" t="n">
        <v>0.777050018310547</v>
      </c>
      <c r="PJ136" s="387" t="n">
        <v>0.77495002746582</v>
      </c>
      <c r="PK136" s="387" t="n">
        <v>0.772770004272461</v>
      </c>
      <c r="PL136" s="387" t="n">
        <v>0.77265998840332</v>
      </c>
      <c r="PQ136" s="387" t="n">
        <v>-0.000142375734867528</v>
      </c>
      <c r="PZ136" s="387" t="n">
        <v>0.353</v>
      </c>
      <c r="QA136" s="387" t="n">
        <v>2016</v>
      </c>
      <c r="QB136" s="0" t="s">
        <v>248</v>
      </c>
      <c r="QD136" s="387" t="n">
        <v>0.444</v>
      </c>
      <c r="QE136" s="387" t="n">
        <v>2016</v>
      </c>
      <c r="QF136" s="0" t="s">
        <v>248</v>
      </c>
      <c r="QH136" s="387" t="n">
        <v>0.756</v>
      </c>
      <c r="QI136" s="387" t="n">
        <v>2016</v>
      </c>
      <c r="QJ136" s="0" t="s">
        <v>248</v>
      </c>
      <c r="QL136" s="387" t="n">
        <v>0.932</v>
      </c>
      <c r="QM136" s="387" t="n">
        <v>2016</v>
      </c>
      <c r="QN136" s="0" t="s">
        <v>248</v>
      </c>
      <c r="QP136" s="387" t="n">
        <v>0.509</v>
      </c>
      <c r="QQ136" s="387" t="n">
        <v>2016</v>
      </c>
      <c r="QR136" s="0" t="s">
        <v>248</v>
      </c>
      <c r="QT136" s="0" t="s">
        <v>104</v>
      </c>
      <c r="QU136" s="387" t="n">
        <v>0.306392759084702</v>
      </c>
      <c r="QV136" s="387" t="n">
        <v>0.346632778644562</v>
      </c>
      <c r="QW136" s="387" t="n">
        <v>0.402455419301987</v>
      </c>
      <c r="QX136" s="387" t="n">
        <v>0.395903199911118</v>
      </c>
      <c r="QY136" s="387" t="n">
        <v>0.342347413301468</v>
      </c>
      <c r="RB136" s="387" t="n">
        <v>0.200622528791428</v>
      </c>
      <c r="RC136" s="387" t="n">
        <v>0.197642341256142</v>
      </c>
      <c r="RD136" s="387" t="n">
        <v>0.199144706130028</v>
      </c>
      <c r="RE136" s="387" t="n">
        <v>0.203667059540749</v>
      </c>
      <c r="RF136" s="387" t="n">
        <v>0.228155732154846</v>
      </c>
      <c r="RG136" s="0" t="s">
        <v>248</v>
      </c>
      <c r="RJ136" s="387" t="n">
        <v>0.0313906595110893</v>
      </c>
      <c r="RK136" s="387" t="n">
        <v>0.0428869761526585</v>
      </c>
      <c r="RL136" s="387" t="n">
        <v>0.0302772838622332</v>
      </c>
      <c r="RM136" s="387" t="n">
        <v>-0.000528867705725133</v>
      </c>
      <c r="RN136" s="387" t="n">
        <v>-0.0228547174483538</v>
      </c>
      <c r="RO136" s="0" t="s">
        <v>104</v>
      </c>
      <c r="RR136" s="387" t="n">
        <v>0.01979766972363</v>
      </c>
      <c r="RS136" s="387" t="n">
        <v>0.0428880713880062</v>
      </c>
      <c r="RT136" s="387" t="n">
        <v>0.0302744638174772</v>
      </c>
      <c r="RU136" s="387" t="n">
        <v>-0.000526654708664864</v>
      </c>
      <c r="RV136" s="387" t="n">
        <v>-0.0230459813028574</v>
      </c>
      <c r="RW136" s="0" t="s">
        <v>248</v>
      </c>
      <c r="SA136" s="387" t="n">
        <v>0.000964825390838087</v>
      </c>
      <c r="SB136" s="387" t="n">
        <v>0.0127993458881974</v>
      </c>
      <c r="SC136" s="387" t="n">
        <v>0.00233086384832859</v>
      </c>
      <c r="SD136" s="387" t="n">
        <v>-0.0271010138094425</v>
      </c>
      <c r="SE136" s="387" t="n">
        <v>-0.0480847954750061</v>
      </c>
      <c r="SF136" s="0" t="s">
        <v>104</v>
      </c>
      <c r="SJ136" s="387" t="n">
        <v>-0.0091526722535491</v>
      </c>
      <c r="SK136" s="387" t="n">
        <v>0.0126216188073158</v>
      </c>
      <c r="SL136" s="387" t="n">
        <v>0.0028768393676728</v>
      </c>
      <c r="SM136" s="387" t="n">
        <v>-0.0254216734319925</v>
      </c>
      <c r="SN136" s="387" t="n">
        <v>-0.0473179258406162</v>
      </c>
      <c r="SO136" s="0" t="s">
        <v>248</v>
      </c>
      <c r="SQ136" s="387" t="n">
        <v>580</v>
      </c>
      <c r="SR136" s="0" t="s">
        <v>248</v>
      </c>
      <c r="ST136" s="387" t="n">
        <v>630.544067382813</v>
      </c>
      <c r="SU136" s="0" t="s">
        <v>104</v>
      </c>
      <c r="SW136" s="387" t="n">
        <v>516.25599091284</v>
      </c>
      <c r="SX136" s="0" t="s">
        <v>248</v>
      </c>
      <c r="TA136" s="387" t="n">
        <v>0.101242266595364</v>
      </c>
      <c r="TB136" s="387" t="n">
        <v>0.127645581960678</v>
      </c>
      <c r="TC136" s="387" t="n">
        <v>0.161221876740456</v>
      </c>
      <c r="TD136" s="387" t="n">
        <v>0.175241857767105</v>
      </c>
      <c r="TE136" s="387" t="n">
        <v>0.12123541533947</v>
      </c>
      <c r="TF136" s="0" t="s">
        <v>104</v>
      </c>
      <c r="TJ136" s="387" t="n">
        <v>-0.0414779968559742</v>
      </c>
      <c r="TK136" s="387" t="n">
        <v>-0.0469191446900368</v>
      </c>
      <c r="TL136" s="387" t="n">
        <v>-0.0841796919703484</v>
      </c>
      <c r="TM136" s="387" t="n">
        <v>0.0952900126576424</v>
      </c>
      <c r="TN136" s="387" t="n">
        <v>0.160322740674019</v>
      </c>
      <c r="TO136" s="0" t="s">
        <v>248</v>
      </c>
      <c r="TP136" s="386"/>
      <c r="TQ136" s="386"/>
    </row>
    <row r="137" customFormat="false" ht="15.75" hidden="false" customHeight="false" outlineLevel="0" collapsed="false">
      <c r="A137" s="0" t="s">
        <v>890</v>
      </c>
      <c r="B137" s="18" t="s">
        <v>1119</v>
      </c>
      <c r="C137" s="0" t="s">
        <v>1120</v>
      </c>
      <c r="D137" s="387" t="n">
        <v>0.0382374040782452</v>
      </c>
      <c r="E137" s="0" t="s">
        <v>884</v>
      </c>
      <c r="F137" s="387" t="n">
        <v>0.0454089418053627</v>
      </c>
      <c r="G137" s="0" t="s">
        <v>884</v>
      </c>
      <c r="H137" s="387" t="n">
        <v>0.0445238798856735</v>
      </c>
      <c r="I137" s="0" t="s">
        <v>884</v>
      </c>
      <c r="J137" s="0" t="s">
        <v>884</v>
      </c>
      <c r="K137" s="387" t="n">
        <v>0.457840174436569</v>
      </c>
      <c r="L137" s="387"/>
      <c r="M137" s="0" t="s">
        <v>885</v>
      </c>
      <c r="N137" s="387"/>
      <c r="O137" s="0" t="s">
        <v>885</v>
      </c>
      <c r="P137" s="387"/>
      <c r="Q137" s="0" t="s">
        <v>885</v>
      </c>
      <c r="R137" s="387"/>
      <c r="S137" s="0" t="s">
        <v>885</v>
      </c>
      <c r="U137" s="0" t="s">
        <v>884</v>
      </c>
      <c r="V137" s="387" t="n">
        <v>0.488626480102539</v>
      </c>
      <c r="W137" s="387"/>
      <c r="X137" s="0" t="s">
        <v>885</v>
      </c>
      <c r="Y137" s="387"/>
      <c r="Z137" s="0" t="s">
        <v>885</v>
      </c>
      <c r="AA137" s="387"/>
      <c r="AB137" s="0" t="s">
        <v>885</v>
      </c>
      <c r="AC137" s="387"/>
      <c r="AD137" s="0" t="s">
        <v>885</v>
      </c>
      <c r="AF137" s="0" t="s">
        <v>884</v>
      </c>
      <c r="AG137" s="387" t="n">
        <v>0.488626480102539</v>
      </c>
      <c r="AH137" s="387"/>
      <c r="AI137" s="0" t="s">
        <v>885</v>
      </c>
      <c r="AJ137" s="387"/>
      <c r="AK137" s="0" t="s">
        <v>885</v>
      </c>
      <c r="AL137" s="387"/>
      <c r="AM137" s="0" t="s">
        <v>885</v>
      </c>
      <c r="AN137" s="387"/>
      <c r="AO137" s="0" t="s">
        <v>885</v>
      </c>
      <c r="AP137" s="0"/>
      <c r="AQ137" s="0" t="s">
        <v>884</v>
      </c>
      <c r="AR137" s="387" t="n">
        <v>2.76148533821106</v>
      </c>
      <c r="AS137" s="0" t="s">
        <v>884</v>
      </c>
      <c r="AT137" s="387" t="n">
        <v>3.11870980262756</v>
      </c>
      <c r="AU137" s="0" t="s">
        <v>884</v>
      </c>
      <c r="AV137" s="387" t="n">
        <v>3.42202520370483</v>
      </c>
      <c r="AW137" s="0"/>
      <c r="AX137" s="387" t="n">
        <v>5.30354309082031</v>
      </c>
      <c r="AY137" s="0" t="s">
        <v>104</v>
      </c>
      <c r="AZ137" s="0"/>
      <c r="BA137" s="0" t="s">
        <v>884</v>
      </c>
      <c r="BB137" s="387" t="n">
        <v>0.00820934306830168</v>
      </c>
      <c r="BC137" s="387" t="n">
        <v>0.00736863957718015</v>
      </c>
      <c r="BD137" s="387" t="n">
        <v>0.00759958103299141</v>
      </c>
      <c r="BE137" s="387" t="n">
        <v>0.00781907513737679</v>
      </c>
      <c r="BF137" s="387" t="n">
        <v>0.00729722762480378</v>
      </c>
      <c r="BH137" s="0" t="s">
        <v>884</v>
      </c>
      <c r="BI137" s="387" t="n">
        <v>0.0101315155625343</v>
      </c>
      <c r="BJ137" s="387" t="n">
        <v>0.00970085058361292</v>
      </c>
      <c r="BK137" s="387" t="n">
        <v>0.00868091825395823</v>
      </c>
      <c r="BL137" s="387" t="n">
        <v>0.00836597662419081</v>
      </c>
      <c r="BM137" s="387" t="n">
        <v>0.00864100828766823</v>
      </c>
      <c r="BO137" s="0" t="s">
        <v>884</v>
      </c>
      <c r="BP137" s="387" t="n">
        <v>0.0102140679955482</v>
      </c>
      <c r="BQ137" s="387" t="n">
        <v>0.00919633824378252</v>
      </c>
      <c r="BR137" s="387" t="n">
        <v>0.00839217565953732</v>
      </c>
      <c r="BS137" s="387" t="n">
        <v>0.00876153260469437</v>
      </c>
      <c r="BT137" s="387" t="n">
        <v>0.00900252163410187</v>
      </c>
      <c r="BV137" s="387"/>
      <c r="BW137" s="387"/>
      <c r="BX137" s="387"/>
      <c r="BY137" s="387"/>
      <c r="BZ137" s="387"/>
      <c r="CA137" s="0" t="s">
        <v>886</v>
      </c>
      <c r="CC137" s="387"/>
      <c r="CD137" s="387"/>
      <c r="CE137" s="387"/>
      <c r="CF137" s="387"/>
      <c r="CG137" s="387"/>
      <c r="CH137" s="0" t="s">
        <v>886</v>
      </c>
      <c r="CK137" s="387" t="n">
        <v>7.30000019073486</v>
      </c>
      <c r="CL137" s="0" t="s">
        <v>887</v>
      </c>
      <c r="CO137" s="0" t="s">
        <v>884</v>
      </c>
      <c r="CP137" s="387" t="n">
        <v>0.000575770216528326</v>
      </c>
      <c r="CQ137" s="387" t="n">
        <v>0.00184385559987277</v>
      </c>
      <c r="CR137" s="387" t="n">
        <v>0.00550819560885429</v>
      </c>
      <c r="CS137" s="387" t="n">
        <v>0.00152746983803809</v>
      </c>
      <c r="CT137" s="387" t="n">
        <v>0.0142461964860559</v>
      </c>
      <c r="CV137" s="0" t="s">
        <v>884</v>
      </c>
      <c r="CW137" s="387" t="n">
        <v>0.00209999969229102</v>
      </c>
      <c r="CX137" s="387" t="n">
        <v>0.0051333331502974</v>
      </c>
      <c r="CY137" s="387" t="n">
        <v>0.00299999979324639</v>
      </c>
      <c r="CZ137" s="387" t="n">
        <v>0.00240000011399388</v>
      </c>
      <c r="DA137" s="387" t="n">
        <v>-0.00700000021606684</v>
      </c>
      <c r="DC137" s="0" t="s">
        <v>884</v>
      </c>
      <c r="DD137" s="387" t="n">
        <v>2.6309528038837E-005</v>
      </c>
      <c r="DE137" s="387" t="n">
        <v>0.00547172874212265</v>
      </c>
      <c r="DF137" s="387" t="n">
        <v>0.0018535100389272</v>
      </c>
      <c r="DG137" s="387" t="n">
        <v>0.00536527018994093</v>
      </c>
      <c r="DH137" s="387" t="n">
        <v>0.00374665716663003</v>
      </c>
      <c r="DL137" s="387" t="n">
        <v>0.527900009155273</v>
      </c>
      <c r="DM137" s="0" t="s">
        <v>888</v>
      </c>
      <c r="DP137" s="387" t="n">
        <v>0.688649978637695</v>
      </c>
      <c r="DQ137" s="0" t="s">
        <v>888</v>
      </c>
      <c r="DT137" s="387" t="n">
        <v>0.363940010070801</v>
      </c>
      <c r="DU137" s="0" t="s">
        <v>888</v>
      </c>
      <c r="DW137" s="387" t="n">
        <v>0.121151119470596</v>
      </c>
      <c r="DX137" s="387" t="n">
        <v>0.122805513441563</v>
      </c>
      <c r="DY137" s="387" t="n">
        <v>0.00695146294310689</v>
      </c>
      <c r="DZ137" s="387" t="n">
        <v>-0.0122396573424339</v>
      </c>
      <c r="EA137" s="387" t="n">
        <v>0.116400450468063</v>
      </c>
      <c r="EB137" s="0" t="s">
        <v>104</v>
      </c>
      <c r="ED137" s="387" t="n">
        <v>0.11712907999754</v>
      </c>
      <c r="EE137" s="387" t="n">
        <v>0.118654638528824</v>
      </c>
      <c r="EF137" s="387" t="n">
        <v>-0.00430523231625557</v>
      </c>
      <c r="EG137" s="387" t="n">
        <v>-0.0460254997014999</v>
      </c>
      <c r="EH137" s="387"/>
      <c r="EI137" s="0" t="s">
        <v>248</v>
      </c>
      <c r="EK137" s="387"/>
      <c r="EL137" s="0" t="s">
        <v>886</v>
      </c>
      <c r="EO137" s="387" t="n">
        <v>0.0143648758530617</v>
      </c>
      <c r="EP137" s="387" t="n">
        <v>0.0178461018949747</v>
      </c>
      <c r="EQ137" s="387" t="n">
        <v>0.00577563187107444</v>
      </c>
      <c r="ER137" s="387" t="n">
        <v>0</v>
      </c>
      <c r="ES137" s="387"/>
      <c r="ET137" s="0" t="s">
        <v>248</v>
      </c>
      <c r="FE137" s="387" t="n">
        <v>5357891</v>
      </c>
      <c r="FF137" s="387" t="n">
        <v>5443248</v>
      </c>
      <c r="FG137" s="387" t="n">
        <v>5531089</v>
      </c>
      <c r="FH137" s="387" t="n">
        <v>5620547</v>
      </c>
      <c r="FI137" s="387" t="n">
        <v>5710154</v>
      </c>
      <c r="FJ137" s="387" t="n">
        <v>5798614</v>
      </c>
      <c r="FK137" s="387" t="n">
        <v>5886872</v>
      </c>
      <c r="FL137" s="387" t="n">
        <v>5974787</v>
      </c>
      <c r="FM137" s="387" t="n">
        <v>6058748</v>
      </c>
      <c r="FN137" s="387" t="n">
        <v>6133984</v>
      </c>
      <c r="FO137" s="387" t="n">
        <v>6197663</v>
      </c>
      <c r="FP137" s="387" t="n">
        <v>6247439</v>
      </c>
      <c r="FQ137" s="387" t="n">
        <v>6285750</v>
      </c>
      <c r="FR137" s="387" t="n">
        <v>6320359</v>
      </c>
      <c r="FS137" s="387" t="n">
        <v>6362037</v>
      </c>
      <c r="FT137" s="387" t="n">
        <v>6418315</v>
      </c>
      <c r="FU137" s="387" t="n">
        <v>6492164</v>
      </c>
      <c r="FV137" s="387" t="n">
        <v>6580724</v>
      </c>
      <c r="FW137" s="387" t="n">
        <v>6678567</v>
      </c>
      <c r="FX137" s="387" t="n">
        <v>6777452</v>
      </c>
      <c r="FY137" s="387" t="n">
        <v>6871000</v>
      </c>
      <c r="FZ137" s="387" t="n">
        <v>6959000</v>
      </c>
      <c r="GA137" s="387" t="n">
        <v>7041000</v>
      </c>
      <c r="GB137" s="387" t="n">
        <v>7119000</v>
      </c>
      <c r="GC137" s="387" t="n">
        <v>7194000</v>
      </c>
      <c r="GD137" s="387" t="n">
        <v>7268000</v>
      </c>
      <c r="GE137" s="387" t="n">
        <v>7340000</v>
      </c>
      <c r="GF137" s="387" t="n">
        <v>7410000</v>
      </c>
      <c r="GG137" s="387" t="n">
        <v>7477000</v>
      </c>
      <c r="GH137" s="387" t="n">
        <v>7543000</v>
      </c>
      <c r="GI137" s="387" t="n">
        <v>7606000</v>
      </c>
      <c r="GJ137" s="387" t="n">
        <v>7668000</v>
      </c>
      <c r="GK137" s="387" t="n">
        <v>7728000</v>
      </c>
      <c r="GL137" s="387" t="n">
        <v>7785000</v>
      </c>
      <c r="GM137" s="387" t="n">
        <v>7842000</v>
      </c>
      <c r="GN137" s="387" t="n">
        <v>7897000</v>
      </c>
      <c r="GO137" s="387" t="n">
        <v>7950000</v>
      </c>
      <c r="GP137" s="387" t="n">
        <v>8003000</v>
      </c>
      <c r="GQ137" s="387" t="n">
        <v>8053000</v>
      </c>
      <c r="GR137" s="387" t="n">
        <v>8103000</v>
      </c>
      <c r="GS137" s="387" t="n">
        <v>8151000</v>
      </c>
      <c r="GT137" s="387" t="n">
        <v>8197000</v>
      </c>
      <c r="GU137" s="387" t="n">
        <v>8242000</v>
      </c>
      <c r="GV137" s="387" t="n">
        <v>8286000</v>
      </c>
      <c r="GW137" s="387" t="n">
        <v>8327000</v>
      </c>
      <c r="GX137" s="387" t="n">
        <v>8366000</v>
      </c>
      <c r="GY137" s="387" t="n">
        <v>8403000</v>
      </c>
      <c r="GZ137" s="387" t="n">
        <v>8437000</v>
      </c>
      <c r="HA137" s="387" t="n">
        <v>8469000</v>
      </c>
      <c r="HB137" s="387" t="n">
        <v>8499000</v>
      </c>
      <c r="HC137" s="387" t="n">
        <v>8525000</v>
      </c>
      <c r="HG137" s="387" t="n">
        <v>0.0114402892068028</v>
      </c>
      <c r="HH137" s="387" t="n">
        <v>0.0135488584637642</v>
      </c>
      <c r="HI137" s="387" t="n">
        <v>0.0147586734965444</v>
      </c>
      <c r="HJ137" s="387" t="n">
        <v>0.0146977761760354</v>
      </c>
      <c r="HK137" s="387" t="n">
        <v>0.0137084359303117</v>
      </c>
      <c r="HL137" s="387" t="n">
        <v>0.012726129963994</v>
      </c>
      <c r="HM137" s="387" t="n">
        <v>0.011714419350028</v>
      </c>
      <c r="HN137" s="387" t="n">
        <v>0.0110170608386397</v>
      </c>
      <c r="HO137" s="387" t="n">
        <v>0.0104800788685679</v>
      </c>
      <c r="HP137" s="387" t="n">
        <v>0.0102338055148721</v>
      </c>
      <c r="HQ137" s="387" t="n">
        <v>0.00985769182443619</v>
      </c>
      <c r="HR137" s="387" t="n">
        <v>0.00949159637093544</v>
      </c>
      <c r="HS137" s="387" t="n">
        <v>0.00900120288133621</v>
      </c>
      <c r="HT137" s="387" t="n">
        <v>0.00878833886235952</v>
      </c>
      <c r="HU137" s="387" t="n">
        <v>0.00831742864102125</v>
      </c>
      <c r="HV137" s="387" t="n">
        <v>0.00811841525137425</v>
      </c>
      <c r="HW137" s="387" t="n">
        <v>0.00779427168890834</v>
      </c>
      <c r="HX137" s="387" t="n">
        <v>0.0073487083427608</v>
      </c>
      <c r="HY137" s="387" t="n">
        <v>0.00729509862139821</v>
      </c>
      <c r="HZ137" s="387" t="n">
        <v>0.00698903668671846</v>
      </c>
      <c r="IA137" s="387" t="n">
        <v>0.00668898830190301</v>
      </c>
      <c r="IB137" s="387" t="n">
        <v>0.00664454279467464</v>
      </c>
      <c r="IC137" s="387" t="n">
        <v>0.00622822158038616</v>
      </c>
      <c r="ID137" s="387" t="n">
        <v>0.00618967087939382</v>
      </c>
      <c r="IE137" s="387" t="n">
        <v>0.00590625545009971</v>
      </c>
      <c r="IF137" s="387" t="n">
        <v>0.00562761444598436</v>
      </c>
      <c r="IG137" s="387" t="n">
        <v>0.00547479931265116</v>
      </c>
      <c r="IH137" s="387" t="n">
        <v>0.00532431062310934</v>
      </c>
      <c r="II137" s="387" t="n">
        <v>0.00493590347468853</v>
      </c>
      <c r="IJ137" s="387" t="n">
        <v>0.00467262556776404</v>
      </c>
      <c r="IK137" s="387" t="n">
        <v>0.00441291183233261</v>
      </c>
      <c r="IL137" s="387" t="n">
        <v>0.00403801025822759</v>
      </c>
      <c r="IM137" s="387" t="n">
        <v>0.00378564279526472</v>
      </c>
      <c r="IN137" s="387" t="n">
        <v>0.00353607162833214</v>
      </c>
      <c r="IO137" s="387" t="n">
        <v>0.00305451359599829</v>
      </c>
      <c r="IP137" s="0" t="s">
        <v>889</v>
      </c>
      <c r="IU137" s="0" t="s">
        <v>889</v>
      </c>
      <c r="IV137" s="387" t="n">
        <v>0.506128166037348</v>
      </c>
      <c r="IW137" s="387" t="n">
        <v>0.505658671382098</v>
      </c>
      <c r="IX137" s="387" t="n">
        <v>0.505354806759075</v>
      </c>
      <c r="IY137" s="387" t="n">
        <v>0.505162111920749</v>
      </c>
      <c r="IZ137" s="387" t="n">
        <v>0.505000772414062</v>
      </c>
      <c r="JA137" s="387" t="n">
        <v>0.504816201098863</v>
      </c>
      <c r="JB137" s="387" t="n">
        <v>0.504592631383201</v>
      </c>
      <c r="JC137" s="387" t="n">
        <v>0.504341228468733</v>
      </c>
      <c r="JD137" s="387" t="n">
        <v>0.504070571748375</v>
      </c>
      <c r="JE137" s="387" t="n">
        <v>0.503794386284968</v>
      </c>
      <c r="JF137" s="387" t="n">
        <v>0.503523184384638</v>
      </c>
      <c r="JG137" s="387" t="n">
        <v>0.503256032700111</v>
      </c>
      <c r="JH137" s="387" t="n">
        <v>0.502983486167216</v>
      </c>
      <c r="JI137" s="387" t="n">
        <v>0.502707554794032</v>
      </c>
      <c r="JJ137" s="387" t="n">
        <v>0.502426774515063</v>
      </c>
      <c r="JK137" s="387" t="n">
        <v>0.502141482175438</v>
      </c>
      <c r="JL137" s="387" t="n">
        <v>0.501852067517163</v>
      </c>
      <c r="JM137" s="387" t="n">
        <v>0.501557099045217</v>
      </c>
      <c r="JN137" s="387" t="n">
        <v>0.501258391093617</v>
      </c>
      <c r="JO137" s="387" t="n">
        <v>0.500956048790752</v>
      </c>
      <c r="JP137" s="387" t="n">
        <v>0.50065097694664</v>
      </c>
      <c r="JQ137" s="387" t="n">
        <v>0.500342191573194</v>
      </c>
      <c r="JR137" s="387" t="n">
        <v>0.500031739962237</v>
      </c>
      <c r="JS137" s="387" t="n">
        <v>0.49972036870603</v>
      </c>
      <c r="JT137" s="387" t="n">
        <v>0.499407192744488</v>
      </c>
      <c r="JU137" s="387" t="n">
        <v>0.49909599904895</v>
      </c>
      <c r="JV137" s="387" t="n">
        <v>0.498785726467137</v>
      </c>
      <c r="JW137" s="387" t="n">
        <v>0.498477811892661</v>
      </c>
      <c r="JX137" s="387" t="n">
        <v>0.498173149883538</v>
      </c>
      <c r="JY137" s="387" t="n">
        <v>0.497872948562981</v>
      </c>
      <c r="JZ137" s="387" t="n">
        <v>0.497578610586027</v>
      </c>
      <c r="KA137" s="387" t="n">
        <v>0.497290520212503</v>
      </c>
      <c r="KB137" s="387" t="n">
        <v>0.497010537254682</v>
      </c>
      <c r="KC137" s="387" t="n">
        <v>0.49673879636844</v>
      </c>
      <c r="KD137" s="387" t="n">
        <v>0.496477520942848</v>
      </c>
      <c r="KE137" s="387" t="n">
        <v>0.49622610614009</v>
      </c>
      <c r="KH137" s="0" t="s">
        <v>889</v>
      </c>
      <c r="KI137" s="387" t="n">
        <v>0.668933987617493</v>
      </c>
      <c r="KJ137" s="387" t="n">
        <v>0.669987261295319</v>
      </c>
      <c r="KK137" s="387" t="n">
        <v>0.671314299106598</v>
      </c>
      <c r="KL137" s="387" t="n">
        <v>0.672887146472931</v>
      </c>
      <c r="KM137" s="387" t="n">
        <v>0.674734830856323</v>
      </c>
      <c r="KN137" s="387" t="n">
        <v>0.676902949810028</v>
      </c>
      <c r="KO137" s="387" t="n">
        <v>0.67969536781311</v>
      </c>
      <c r="KP137" s="387" t="n">
        <v>0.68257349729538</v>
      </c>
      <c r="KQ137" s="387" t="n">
        <v>0.685349047183991</v>
      </c>
      <c r="KR137" s="387" t="n">
        <v>0.688629388809204</v>
      </c>
      <c r="KS137" s="387" t="n">
        <v>0.692074835300446</v>
      </c>
      <c r="KT137" s="387" t="n">
        <v>0.694959104061127</v>
      </c>
      <c r="KU137" s="387" t="n">
        <v>0.698110640048981</v>
      </c>
      <c r="KV137" s="387" t="n">
        <v>0.701484560966492</v>
      </c>
      <c r="KW137" s="387" t="n">
        <v>0.704096496105194</v>
      </c>
      <c r="KX137" s="387" t="n">
        <v>0.706021547317505</v>
      </c>
      <c r="KY137" s="387" t="n">
        <v>0.706964015960693</v>
      </c>
      <c r="KZ137" s="387" t="n">
        <v>0.707168757915497</v>
      </c>
      <c r="LA137" s="387" t="n">
        <v>0.706872165203095</v>
      </c>
      <c r="LB137" s="387" t="n">
        <v>0.705814838409424</v>
      </c>
      <c r="LC137" s="387" t="n">
        <v>0.704318106174469</v>
      </c>
      <c r="LD137" s="387" t="n">
        <v>0.70238995552063</v>
      </c>
      <c r="LE137" s="387" t="n">
        <v>0.69973760843277</v>
      </c>
      <c r="LF137" s="387" t="n">
        <v>0.697007298469544</v>
      </c>
      <c r="LG137" s="387" t="n">
        <v>0.693570256233215</v>
      </c>
      <c r="LH137" s="387" t="n">
        <v>0.689854025840759</v>
      </c>
      <c r="LI137" s="387" t="n">
        <v>0.685860693454742</v>
      </c>
      <c r="LJ137" s="387" t="n">
        <v>0.68150931596756</v>
      </c>
      <c r="LK137" s="387" t="n">
        <v>0.67692494392395</v>
      </c>
      <c r="LL137" s="387" t="n">
        <v>0.672511100769043</v>
      </c>
      <c r="LM137" s="387" t="n">
        <v>0.668061196804047</v>
      </c>
      <c r="LN137" s="387" t="n">
        <v>0.663810551166534</v>
      </c>
      <c r="LO137" s="387" t="n">
        <v>0.659831702709198</v>
      </c>
      <c r="LP137" s="387" t="n">
        <v>0.656039655208588</v>
      </c>
      <c r="LQ137" s="387" t="n">
        <v>0.65231204032898</v>
      </c>
      <c r="LR137" s="387" t="n">
        <v>0.648797631263733</v>
      </c>
      <c r="LT137" s="0" t="s">
        <v>889</v>
      </c>
      <c r="LU137" s="387" t="n">
        <v>0.648084282875061</v>
      </c>
      <c r="LV137" s="387" t="n">
        <v>0.648679673671722</v>
      </c>
      <c r="LW137" s="387" t="n">
        <v>0.649582803249359</v>
      </c>
      <c r="LX137" s="387" t="n">
        <v>0.650669515132904</v>
      </c>
      <c r="LY137" s="387" t="n">
        <v>0.651834964752197</v>
      </c>
      <c r="LZ137" s="387" t="n">
        <v>0.653034508228302</v>
      </c>
      <c r="MA137" s="387" t="n">
        <v>0.654691755771637</v>
      </c>
      <c r="MB137" s="387" t="n">
        <v>0.656298816204071</v>
      </c>
      <c r="MC137" s="387" t="n">
        <v>0.657536149024963</v>
      </c>
      <c r="MD137" s="387" t="n">
        <v>0.659021377563477</v>
      </c>
      <c r="ME137" s="387" t="n">
        <v>0.66029167175293</v>
      </c>
      <c r="MF137" s="387" t="n">
        <v>0.660899162292481</v>
      </c>
      <c r="MG137" s="387" t="n">
        <v>0.661673426628113</v>
      </c>
      <c r="MH137" s="387" t="n">
        <v>0.66229772567749</v>
      </c>
      <c r="MI137" s="387" t="n">
        <v>0.662335932254791</v>
      </c>
      <c r="MJ137" s="387" t="n">
        <v>0.661714434623718</v>
      </c>
      <c r="MK137" s="387" t="n">
        <v>0.660406887531281</v>
      </c>
      <c r="ML137" s="387" t="n">
        <v>0.658385097980499</v>
      </c>
      <c r="MM137" s="387" t="n">
        <v>0.656133592128754</v>
      </c>
      <c r="MN137" s="387" t="n">
        <v>0.653022170066834</v>
      </c>
      <c r="MO137" s="387" t="n">
        <v>0.649613797664642</v>
      </c>
      <c r="MP137" s="387" t="n">
        <v>0.646163523197174</v>
      </c>
      <c r="MQ137" s="387" t="n">
        <v>0.642009258270264</v>
      </c>
      <c r="MR137" s="387" t="n">
        <v>0.637774765491486</v>
      </c>
      <c r="MS137" s="387" t="n">
        <v>0.633345663547516</v>
      </c>
      <c r="MT137" s="387" t="n">
        <v>0.628757178783417</v>
      </c>
      <c r="MU137" s="387" t="n">
        <v>0.624496757984161</v>
      </c>
      <c r="MV137" s="387" t="n">
        <v>0.620237827301025</v>
      </c>
      <c r="MW137" s="387" t="n">
        <v>0.6159787774086</v>
      </c>
      <c r="MX137" s="387" t="n">
        <v>0.611744940280914</v>
      </c>
      <c r="MY137" s="387" t="n">
        <v>0.607339203357697</v>
      </c>
      <c r="MZ137" s="387" t="n">
        <v>0.60323691368103</v>
      </c>
      <c r="NA137" s="387" t="n">
        <v>0.599383652210236</v>
      </c>
      <c r="NB137" s="387" t="n">
        <v>0.595465838909149</v>
      </c>
      <c r="NC137" s="387" t="n">
        <v>0.591834306716919</v>
      </c>
      <c r="ND137" s="387" t="n">
        <v>0.58862167596817</v>
      </c>
      <c r="NG137" s="0" t="s">
        <v>889</v>
      </c>
      <c r="NH137" s="387" t="n">
        <v>0.583708822727203</v>
      </c>
      <c r="NI137" s="387" t="n">
        <v>0.586046934127808</v>
      </c>
      <c r="NJ137" s="387" t="n">
        <v>0.588414311408997</v>
      </c>
      <c r="NK137" s="387" t="n">
        <v>0.590735733509064</v>
      </c>
      <c r="NL137" s="387" t="n">
        <v>0.59296178817749</v>
      </c>
      <c r="NM137" s="387" t="n">
        <v>0.595109879970551</v>
      </c>
      <c r="NN137" s="387" t="n">
        <v>0.597499668598175</v>
      </c>
      <c r="NO137" s="387" t="n">
        <v>0.59963071346283</v>
      </c>
      <c r="NP137" s="387" t="n">
        <v>0.601629436016083</v>
      </c>
      <c r="NQ137" s="387" t="n">
        <v>0.603975534439087</v>
      </c>
      <c r="NR137" s="387" t="n">
        <v>0.606631815433502</v>
      </c>
      <c r="NS137" s="387" t="n">
        <v>0.608719348907471</v>
      </c>
      <c r="NT137" s="387" t="n">
        <v>0.611336052417755</v>
      </c>
      <c r="NU137" s="387" t="n">
        <v>0.614417552947998</v>
      </c>
      <c r="NV137" s="387" t="n">
        <v>0.617128491401672</v>
      </c>
      <c r="NW137" s="387" t="n">
        <v>0.619510889053345</v>
      </c>
      <c r="NX137" s="387" t="n">
        <v>0.621544063091278</v>
      </c>
      <c r="NY137" s="387" t="n">
        <v>0.623317778110504</v>
      </c>
      <c r="NZ137" s="387" t="n">
        <v>0.624919712543488</v>
      </c>
      <c r="OA137" s="387" t="n">
        <v>0.625733256340027</v>
      </c>
      <c r="OB137" s="387" t="n">
        <v>0.625933885574341</v>
      </c>
      <c r="OC137" s="387" t="n">
        <v>0.625534594058991</v>
      </c>
      <c r="OD137" s="387" t="n">
        <v>0.624390840530396</v>
      </c>
      <c r="OE137" s="387" t="n">
        <v>0.623121798038483</v>
      </c>
      <c r="OF137" s="387" t="n">
        <v>0.621004581451416</v>
      </c>
      <c r="OG137" s="387" t="n">
        <v>0.618574380874634</v>
      </c>
      <c r="OH137" s="387" t="n">
        <v>0.615957081317902</v>
      </c>
      <c r="OI137" s="387" t="n">
        <v>0.612836718559265</v>
      </c>
      <c r="OJ137" s="387" t="n">
        <v>0.609582424163818</v>
      </c>
      <c r="OK137" s="387" t="n">
        <v>0.606220722198486</v>
      </c>
      <c r="OL137" s="387" t="n">
        <v>0.602797031402588</v>
      </c>
      <c r="OM137" s="387" t="n">
        <v>0.599428772926331</v>
      </c>
      <c r="ON137" s="387" t="n">
        <v>0.596183478832245</v>
      </c>
      <c r="OO137" s="387" t="n">
        <v>0.593104243278503</v>
      </c>
      <c r="OP137" s="387" t="n">
        <v>0.589951753616333</v>
      </c>
      <c r="OQ137" s="387" t="n">
        <v>0.586862146854401</v>
      </c>
      <c r="OT137" s="387" t="n">
        <v>0.47548999786377</v>
      </c>
      <c r="OU137" s="387" t="n">
        <v>0.479249992370605</v>
      </c>
      <c r="OV137" s="387" t="n">
        <v>0.48359001159668</v>
      </c>
      <c r="OW137" s="387" t="n">
        <v>0.488409996032715</v>
      </c>
      <c r="OX137" s="387" t="n">
        <v>0.493549995422363</v>
      </c>
      <c r="OY137" s="387" t="n">
        <v>0.497910003662109</v>
      </c>
      <c r="OZ137" s="387" t="n">
        <v>0.502109985351563</v>
      </c>
      <c r="PA137" s="387" t="n">
        <v>0.506160011291504</v>
      </c>
      <c r="PB137" s="387" t="n">
        <v>0.510069999694824</v>
      </c>
      <c r="PC137" s="387" t="n">
        <v>0.513860015869141</v>
      </c>
      <c r="PD137" s="387" t="n">
        <v>0.517229995727539</v>
      </c>
      <c r="PE137" s="387" t="n">
        <v>0.52007999420166</v>
      </c>
      <c r="PF137" s="387" t="n">
        <v>0.522319984436035</v>
      </c>
      <c r="PG137" s="387" t="n">
        <v>0.523889999389648</v>
      </c>
      <c r="PH137" s="387" t="n">
        <v>0.524770011901855</v>
      </c>
      <c r="PI137" s="387" t="n">
        <v>0.526189994812012</v>
      </c>
      <c r="PJ137" s="387" t="n">
        <v>0.527280006408691</v>
      </c>
      <c r="PK137" s="387" t="n">
        <v>0.527949981689453</v>
      </c>
      <c r="PL137" s="387" t="n">
        <v>0.527900009155273</v>
      </c>
      <c r="PQ137" s="387" t="n">
        <v>-9.46583968470804E-005</v>
      </c>
      <c r="PZ137" s="387"/>
      <c r="QA137" s="387"/>
      <c r="QB137" s="0" t="s">
        <v>886</v>
      </c>
      <c r="QD137" s="387"/>
      <c r="QE137" s="387"/>
      <c r="QF137" s="0" t="s">
        <v>886</v>
      </c>
      <c r="QH137" s="387"/>
      <c r="QI137" s="387"/>
      <c r="QJ137" s="0" t="s">
        <v>886</v>
      </c>
      <c r="QL137" s="387"/>
      <c r="QM137" s="387"/>
      <c r="QN137" s="0" t="s">
        <v>886</v>
      </c>
      <c r="QP137" s="387"/>
      <c r="QQ137" s="387"/>
      <c r="QR137" s="0" t="s">
        <v>886</v>
      </c>
      <c r="QT137" s="0" t="s">
        <v>104</v>
      </c>
      <c r="QU137" s="387" t="n">
        <v>0.3352991938591</v>
      </c>
      <c r="QV137" s="387" t="n">
        <v>0.39623835682869</v>
      </c>
      <c r="QW137" s="387" t="n">
        <v>0.436859965324402</v>
      </c>
      <c r="QX137" s="387" t="n">
        <v>0.468468099832535</v>
      </c>
      <c r="QY137" s="387" t="n">
        <v>0.568526208400726</v>
      </c>
      <c r="RB137" s="387" t="n">
        <v>0.165954858064652</v>
      </c>
      <c r="RC137" s="387" t="n">
        <v>0.228543311357498</v>
      </c>
      <c r="RD137" s="387"/>
      <c r="RE137" s="387"/>
      <c r="RF137" s="387" t="n">
        <v>0.213949173688889</v>
      </c>
      <c r="RG137" s="0" t="s">
        <v>884</v>
      </c>
      <c r="RJ137" s="387" t="n">
        <v>0.0086290193721652</v>
      </c>
      <c r="RK137" s="387" t="n">
        <v>-0.00818352680653334</v>
      </c>
      <c r="RL137" s="387" t="n">
        <v>-0.0344787091016769</v>
      </c>
      <c r="RM137" s="387" t="n">
        <v>0.056262381374836</v>
      </c>
      <c r="RN137" s="387" t="n">
        <v>0.0250433161854744</v>
      </c>
      <c r="RO137" s="0" t="s">
        <v>104</v>
      </c>
      <c r="RR137" s="387" t="n">
        <v>0.00862902030348778</v>
      </c>
      <c r="RS137" s="387" t="n">
        <v>-0.000142609511385672</v>
      </c>
      <c r="RT137" s="387" t="n">
        <v>-0.0257271248847246</v>
      </c>
      <c r="RU137" s="387" t="n">
        <v>0.056262381374836</v>
      </c>
      <c r="RV137" s="387" t="n">
        <v>0.0250433161854744</v>
      </c>
      <c r="RW137" s="0" t="s">
        <v>248</v>
      </c>
      <c r="SA137" s="387" t="n">
        <v>-0.00292350933887064</v>
      </c>
      <c r="SB137" s="387" t="n">
        <v>-0.0180085059255362</v>
      </c>
      <c r="SC137" s="387" t="n">
        <v>-0.0407237634062767</v>
      </c>
      <c r="SD137" s="387" t="n">
        <v>0.0453860312700272</v>
      </c>
      <c r="SE137" s="387" t="n">
        <v>0.00985774956643581</v>
      </c>
      <c r="SF137" s="0" t="s">
        <v>104</v>
      </c>
      <c r="SJ137" s="387" t="n">
        <v>-0.00389332789927721</v>
      </c>
      <c r="SK137" s="387" t="n">
        <v>-0.0115662878379226</v>
      </c>
      <c r="SL137" s="387" t="n">
        <v>-0.0357027985155582</v>
      </c>
      <c r="SM137" s="387" t="n">
        <v>0.0436118580400944</v>
      </c>
      <c r="SN137" s="387" t="n">
        <v>0.010345540009439</v>
      </c>
      <c r="SO137" s="0" t="s">
        <v>248</v>
      </c>
      <c r="SQ137" s="387" t="n">
        <v>7640</v>
      </c>
      <c r="SR137" s="0" t="s">
        <v>248</v>
      </c>
      <c r="ST137" s="387" t="n">
        <v>6129.5732421875</v>
      </c>
      <c r="SU137" s="0" t="s">
        <v>104</v>
      </c>
      <c r="SW137" s="387" t="n">
        <v>8122.17048902136</v>
      </c>
      <c r="SX137" s="0" t="s">
        <v>248</v>
      </c>
      <c r="TA137" s="387" t="n">
        <v>0.456450313329697</v>
      </c>
      <c r="TB137" s="387" t="n">
        <v>0.519043862819672</v>
      </c>
      <c r="TC137" s="387" t="n">
        <v>0.443811416625977</v>
      </c>
      <c r="TD137" s="387" t="n">
        <v>0.45622843503952</v>
      </c>
      <c r="TE137" s="387" t="n">
        <v>0.684926629066467</v>
      </c>
      <c r="TF137" s="0" t="s">
        <v>104</v>
      </c>
      <c r="TJ137" s="387" t="n">
        <v>0.400995761156082</v>
      </c>
      <c r="TK137" s="387" t="n">
        <v>0.616313457489014</v>
      </c>
      <c r="TL137" s="387"/>
      <c r="TM137" s="387"/>
      <c r="TN137" s="387" t="n">
        <v>0.173416152596474</v>
      </c>
      <c r="TO137" s="0" t="s">
        <v>248</v>
      </c>
      <c r="TP137" s="386"/>
      <c r="TQ137" s="386"/>
    </row>
    <row r="138" customFormat="false" ht="15.75" hidden="false" customHeight="false" outlineLevel="0" collapsed="false">
      <c r="A138" s="0" t="s">
        <v>900</v>
      </c>
      <c r="B138" s="18" t="s">
        <v>1121</v>
      </c>
      <c r="C138" s="0" t="s">
        <v>1122</v>
      </c>
      <c r="D138" s="387" t="n">
        <v>0.0397863872349262</v>
      </c>
      <c r="E138" s="0" t="s">
        <v>884</v>
      </c>
      <c r="F138" s="387" t="n">
        <v>0.0446503646671772</v>
      </c>
      <c r="G138" s="0" t="s">
        <v>884</v>
      </c>
      <c r="H138" s="387" t="n">
        <v>0.044149175286293</v>
      </c>
      <c r="I138" s="0" t="s">
        <v>884</v>
      </c>
      <c r="J138" s="0" t="s">
        <v>884</v>
      </c>
      <c r="K138" s="387" t="n">
        <v>0.554487764835358</v>
      </c>
      <c r="L138" s="387"/>
      <c r="M138" s="0" t="s">
        <v>885</v>
      </c>
      <c r="N138" s="387"/>
      <c r="O138" s="0" t="s">
        <v>885</v>
      </c>
      <c r="P138" s="387"/>
      <c r="Q138" s="0" t="s">
        <v>885</v>
      </c>
      <c r="R138" s="387"/>
      <c r="S138" s="0" t="s">
        <v>885</v>
      </c>
      <c r="U138" s="0" t="s">
        <v>884</v>
      </c>
      <c r="V138" s="387" t="n">
        <v>0.552265286445618</v>
      </c>
      <c r="W138" s="387"/>
      <c r="X138" s="0" t="s">
        <v>885</v>
      </c>
      <c r="Y138" s="387"/>
      <c r="Z138" s="0" t="s">
        <v>885</v>
      </c>
      <c r="AA138" s="387"/>
      <c r="AB138" s="0" t="s">
        <v>885</v>
      </c>
      <c r="AC138" s="387"/>
      <c r="AD138" s="0" t="s">
        <v>885</v>
      </c>
      <c r="AF138" s="0" t="s">
        <v>884</v>
      </c>
      <c r="AG138" s="387" t="n">
        <v>0.550330102443695</v>
      </c>
      <c r="AH138" s="387"/>
      <c r="AI138" s="0" t="s">
        <v>885</v>
      </c>
      <c r="AJ138" s="387"/>
      <c r="AK138" s="0" t="s">
        <v>885</v>
      </c>
      <c r="AL138" s="387"/>
      <c r="AM138" s="0" t="s">
        <v>885</v>
      </c>
      <c r="AN138" s="387"/>
      <c r="AO138" s="0" t="s">
        <v>885</v>
      </c>
      <c r="AP138" s="0"/>
      <c r="AQ138" s="0" t="s">
        <v>884</v>
      </c>
      <c r="AR138" s="387" t="n">
        <v>3.05433869361877</v>
      </c>
      <c r="AS138" s="0" t="s">
        <v>884</v>
      </c>
      <c r="AT138" s="387" t="n">
        <v>4.06047630310059</v>
      </c>
      <c r="AU138" s="0" t="s">
        <v>884</v>
      </c>
      <c r="AV138" s="387" t="n">
        <v>4.41995906829834</v>
      </c>
      <c r="AW138" s="0"/>
      <c r="AX138" s="387" t="n">
        <v>2.97744178771973</v>
      </c>
      <c r="AY138" s="0" t="s">
        <v>884</v>
      </c>
      <c r="AZ138" s="0"/>
      <c r="BA138" s="0" t="s">
        <v>884</v>
      </c>
      <c r="BB138" s="387" t="n">
        <v>0.00546333892270923</v>
      </c>
      <c r="BC138" s="387" t="n">
        <v>0.00487412232905626</v>
      </c>
      <c r="BD138" s="387" t="n">
        <v>0.00473871733993292</v>
      </c>
      <c r="BE138" s="387" t="n">
        <v>0.00403207121416926</v>
      </c>
      <c r="BF138" s="387" t="n">
        <v>0.00403205817565322</v>
      </c>
      <c r="BH138" s="0" t="s">
        <v>884</v>
      </c>
      <c r="BI138" s="387" t="n">
        <v>0.00661692675203085</v>
      </c>
      <c r="BJ138" s="387" t="n">
        <v>0.00601945864036679</v>
      </c>
      <c r="BK138" s="387" t="n">
        <v>0.00578104332089424</v>
      </c>
      <c r="BL138" s="387" t="n">
        <v>0.00569337932392955</v>
      </c>
      <c r="BM138" s="387" t="n">
        <v>0.0057845008559525</v>
      </c>
      <c r="BO138" s="0" t="s">
        <v>884</v>
      </c>
      <c r="BP138" s="387" t="n">
        <v>0.00602822098881006</v>
      </c>
      <c r="BQ138" s="387" t="n">
        <v>0.00574385747313499</v>
      </c>
      <c r="BR138" s="387" t="n">
        <v>0.00573226762935519</v>
      </c>
      <c r="BS138" s="387" t="n">
        <v>0.00582337379455566</v>
      </c>
      <c r="BT138" s="387" t="n">
        <v>0.0055761244148016</v>
      </c>
      <c r="BV138" s="387"/>
      <c r="BW138" s="387"/>
      <c r="BX138" s="387"/>
      <c r="BY138" s="387"/>
      <c r="BZ138" s="387"/>
      <c r="CA138" s="0" t="s">
        <v>886</v>
      </c>
      <c r="CC138" s="387"/>
      <c r="CD138" s="387"/>
      <c r="CE138" s="387"/>
      <c r="CF138" s="387"/>
      <c r="CG138" s="387"/>
      <c r="CH138" s="0" t="s">
        <v>886</v>
      </c>
      <c r="CK138" s="387" t="n">
        <v>12.5</v>
      </c>
      <c r="CL138" s="0" t="s">
        <v>887</v>
      </c>
      <c r="CO138" s="0" t="s">
        <v>884</v>
      </c>
      <c r="CP138" s="387" t="n">
        <v>0.00266850809566677</v>
      </c>
      <c r="CQ138" s="387" t="n">
        <v>0.00324820238165557</v>
      </c>
      <c r="CR138" s="387" t="n">
        <v>-2.62276735156775E-005</v>
      </c>
      <c r="CS138" s="387" t="n">
        <v>-0.00549570564180613</v>
      </c>
      <c r="CT138" s="387" t="n">
        <v>0.0107991974800825</v>
      </c>
      <c r="CV138" s="0" t="s">
        <v>884</v>
      </c>
      <c r="CW138" s="387" t="n">
        <v>0.0037750001065433</v>
      </c>
      <c r="CX138" s="387" t="n">
        <v>0.00313333328813314</v>
      </c>
      <c r="CY138" s="387" t="n">
        <v>-5.00001187901944E-005</v>
      </c>
      <c r="CZ138" s="387" t="n">
        <v>0.00189999991562217</v>
      </c>
      <c r="DA138" s="387" t="n">
        <v>0.0020000000949949</v>
      </c>
      <c r="DC138" s="0" t="s">
        <v>884</v>
      </c>
      <c r="DD138" s="387" t="n">
        <v>0.00354777090251446</v>
      </c>
      <c r="DE138" s="387" t="n">
        <v>0.00289799948222935</v>
      </c>
      <c r="DF138" s="387" t="n">
        <v>-0.00122297729831189</v>
      </c>
      <c r="DG138" s="387" t="n">
        <v>0.00519620673730969</v>
      </c>
      <c r="DH138" s="387" t="n">
        <v>0.00750134838744998</v>
      </c>
      <c r="DL138" s="387"/>
      <c r="DM138" s="0" t="s">
        <v>886</v>
      </c>
      <c r="DP138" s="387"/>
      <c r="DQ138" s="0" t="s">
        <v>886</v>
      </c>
      <c r="DT138" s="387"/>
      <c r="DU138" s="0" t="s">
        <v>886</v>
      </c>
      <c r="DW138" s="387"/>
      <c r="DX138" s="387"/>
      <c r="DY138" s="387"/>
      <c r="DZ138" s="387"/>
      <c r="EA138" s="387"/>
      <c r="EB138" s="0" t="s">
        <v>886</v>
      </c>
      <c r="ED138" s="387"/>
      <c r="EE138" s="387"/>
      <c r="EF138" s="387"/>
      <c r="EG138" s="387"/>
      <c r="EH138" s="387"/>
      <c r="EI138" s="0" t="s">
        <v>886</v>
      </c>
      <c r="EK138" s="387"/>
      <c r="EL138" s="0" t="s">
        <v>886</v>
      </c>
      <c r="EO138" s="387" t="n">
        <v>4.31454753875732</v>
      </c>
      <c r="EP138" s="387" t="n">
        <v>4.39229869842529</v>
      </c>
      <c r="EQ138" s="387" t="n">
        <v>3.69898295402527</v>
      </c>
      <c r="ER138" s="387" t="n">
        <v>3.95577907562256</v>
      </c>
      <c r="ES138" s="387"/>
      <c r="ET138" s="0" t="s">
        <v>248</v>
      </c>
      <c r="FE138" s="387" t="n">
        <v>33184</v>
      </c>
      <c r="FF138" s="387" t="n">
        <v>33552</v>
      </c>
      <c r="FG138" s="387" t="n">
        <v>33879</v>
      </c>
      <c r="FH138" s="387" t="n">
        <v>34175</v>
      </c>
      <c r="FI138" s="387" t="n">
        <v>34452</v>
      </c>
      <c r="FJ138" s="387" t="n">
        <v>34713</v>
      </c>
      <c r="FK138" s="387" t="n">
        <v>34970</v>
      </c>
      <c r="FL138" s="387" t="n">
        <v>35217</v>
      </c>
      <c r="FM138" s="387" t="n">
        <v>35471</v>
      </c>
      <c r="FN138" s="387" t="n">
        <v>35727</v>
      </c>
      <c r="FO138" s="387" t="n">
        <v>35994</v>
      </c>
      <c r="FP138" s="387" t="n">
        <v>36293</v>
      </c>
      <c r="FQ138" s="387" t="n">
        <v>36615</v>
      </c>
      <c r="FR138" s="387" t="n">
        <v>36934</v>
      </c>
      <c r="FS138" s="387" t="n">
        <v>37223</v>
      </c>
      <c r="FT138" s="387" t="n">
        <v>37470</v>
      </c>
      <c r="FU138" s="387" t="n">
        <v>37658</v>
      </c>
      <c r="FV138" s="387" t="n">
        <v>37800</v>
      </c>
      <c r="FW138" s="387" t="n">
        <v>37910</v>
      </c>
      <c r="FX138" s="387" t="n">
        <v>38019</v>
      </c>
      <c r="FY138" s="387" t="n">
        <v>38000</v>
      </c>
      <c r="FZ138" s="387" t="n">
        <v>38000</v>
      </c>
      <c r="GA138" s="387" t="n">
        <v>38000</v>
      </c>
      <c r="GB138" s="387" t="n">
        <v>39000</v>
      </c>
      <c r="GC138" s="387" t="n">
        <v>39000</v>
      </c>
      <c r="GD138" s="387" t="n">
        <v>39000</v>
      </c>
      <c r="GE138" s="387" t="n">
        <v>39000</v>
      </c>
      <c r="GF138" s="387" t="n">
        <v>39000</v>
      </c>
      <c r="GG138" s="387" t="n">
        <v>39000</v>
      </c>
      <c r="GH138" s="387" t="n">
        <v>39000</v>
      </c>
      <c r="GI138" s="387" t="n">
        <v>39000</v>
      </c>
      <c r="GJ138" s="387" t="n">
        <v>40000</v>
      </c>
      <c r="GK138" s="387" t="n">
        <v>40000</v>
      </c>
      <c r="GL138" s="387" t="n">
        <v>40000</v>
      </c>
      <c r="GM138" s="387" t="n">
        <v>40000</v>
      </c>
      <c r="GN138" s="387" t="n">
        <v>40000</v>
      </c>
      <c r="GO138" s="387" t="n">
        <v>40000</v>
      </c>
      <c r="GP138" s="387" t="n">
        <v>40000</v>
      </c>
      <c r="GQ138" s="387" t="n">
        <v>40000</v>
      </c>
      <c r="GR138" s="387" t="n">
        <v>40000</v>
      </c>
      <c r="GS138" s="387" t="n">
        <v>40000</v>
      </c>
      <c r="GT138" s="387" t="n">
        <v>40000</v>
      </c>
      <c r="GU138" s="387" t="n">
        <v>40000</v>
      </c>
      <c r="GV138" s="387" t="n">
        <v>40000</v>
      </c>
      <c r="GW138" s="387" t="n">
        <v>40000</v>
      </c>
      <c r="GX138" s="387" t="n">
        <v>40000</v>
      </c>
      <c r="GY138" s="387" t="n">
        <v>40000</v>
      </c>
      <c r="GZ138" s="387" t="n">
        <v>40000</v>
      </c>
      <c r="HA138" s="387" t="n">
        <v>40000</v>
      </c>
      <c r="HB138" s="387" t="n">
        <v>40000</v>
      </c>
      <c r="HC138" s="387" t="n">
        <v>40000</v>
      </c>
      <c r="HG138" s="387" t="n">
        <v>0.0050048022530973</v>
      </c>
      <c r="HH138" s="387" t="n">
        <v>0.00376368756406009</v>
      </c>
      <c r="HI138" s="387" t="n">
        <v>0.00290582701563835</v>
      </c>
      <c r="HJ138" s="387" t="n">
        <v>0.00287110521458089</v>
      </c>
      <c r="HK138" s="387" t="n">
        <v>-0.000499875051900744</v>
      </c>
      <c r="HL138" s="387" t="n">
        <v>0</v>
      </c>
      <c r="HM138" s="387" t="n">
        <v>0</v>
      </c>
      <c r="HN138" s="387" t="n">
        <v>0.0259754862636328</v>
      </c>
      <c r="HO138" s="387" t="n">
        <v>0</v>
      </c>
      <c r="HP138" s="387" t="n">
        <v>0</v>
      </c>
      <c r="HQ138" s="387" t="n">
        <v>0</v>
      </c>
      <c r="HR138" s="387" t="n">
        <v>0</v>
      </c>
      <c r="HS138" s="387" t="n">
        <v>0</v>
      </c>
      <c r="HT138" s="387" t="n">
        <v>0</v>
      </c>
      <c r="HU138" s="387" t="n">
        <v>0</v>
      </c>
      <c r="HV138" s="387" t="n">
        <v>0.0253178086131811</v>
      </c>
      <c r="HW138" s="387" t="n">
        <v>0</v>
      </c>
      <c r="HX138" s="387" t="n">
        <v>0</v>
      </c>
      <c r="HY138" s="387" t="n">
        <v>0</v>
      </c>
      <c r="HZ138" s="387" t="n">
        <v>0</v>
      </c>
      <c r="IA138" s="387" t="n">
        <v>0</v>
      </c>
      <c r="IB138" s="387" t="n">
        <v>0</v>
      </c>
      <c r="IC138" s="387" t="n">
        <v>0</v>
      </c>
      <c r="ID138" s="387" t="n">
        <v>0</v>
      </c>
      <c r="IE138" s="387" t="n">
        <v>0</v>
      </c>
      <c r="IF138" s="387" t="n">
        <v>0</v>
      </c>
      <c r="IG138" s="387" t="n">
        <v>0</v>
      </c>
      <c r="IH138" s="387" t="n">
        <v>0</v>
      </c>
      <c r="II138" s="387" t="n">
        <v>0</v>
      </c>
      <c r="IJ138" s="387" t="n">
        <v>0</v>
      </c>
      <c r="IK138" s="387" t="n">
        <v>0</v>
      </c>
      <c r="IL138" s="387" t="n">
        <v>0</v>
      </c>
      <c r="IM138" s="387" t="n">
        <v>0</v>
      </c>
      <c r="IN138" s="387" t="n">
        <v>0</v>
      </c>
      <c r="IO138" s="387" t="n">
        <v>0</v>
      </c>
      <c r="IP138" s="0" t="s">
        <v>889</v>
      </c>
      <c r="IU138" s="0" t="s">
        <v>884</v>
      </c>
      <c r="IV138" s="387" t="n">
        <v>0.5</v>
      </c>
      <c r="IW138" s="387" t="n">
        <v>0.5</v>
      </c>
      <c r="IX138" s="387" t="n">
        <v>0.5</v>
      </c>
      <c r="IY138" s="387" t="n">
        <v>0.5</v>
      </c>
      <c r="IZ138" s="387" t="n">
        <v>0.5</v>
      </c>
      <c r="JA138" s="387" t="n">
        <v>0.5</v>
      </c>
      <c r="JB138" s="387" t="n">
        <v>0.5</v>
      </c>
      <c r="JC138" s="387" t="n">
        <v>0.5</v>
      </c>
      <c r="JD138" s="387" t="n">
        <v>0.5</v>
      </c>
      <c r="JE138" s="387" t="n">
        <v>0.5</v>
      </c>
      <c r="JF138" s="387" t="n">
        <v>0.5</v>
      </c>
      <c r="JG138" s="387" t="n">
        <v>0.5</v>
      </c>
      <c r="JH138" s="387" t="n">
        <v>0.5</v>
      </c>
      <c r="JI138" s="387" t="n">
        <v>0.5</v>
      </c>
      <c r="JJ138" s="387" t="n">
        <v>0.5</v>
      </c>
      <c r="JK138" s="387" t="n">
        <v>0.5</v>
      </c>
      <c r="JL138" s="387" t="n">
        <v>0.5</v>
      </c>
      <c r="JM138" s="387" t="n">
        <v>0.5</v>
      </c>
      <c r="JN138" s="387" t="n">
        <v>0.5</v>
      </c>
      <c r="JO138" s="387" t="n">
        <v>0.5</v>
      </c>
      <c r="JP138" s="387" t="n">
        <v>0.5</v>
      </c>
      <c r="JQ138" s="387" t="n">
        <v>0.5</v>
      </c>
      <c r="JR138" s="387" t="n">
        <v>0.5</v>
      </c>
      <c r="JS138" s="387" t="n">
        <v>0.5</v>
      </c>
      <c r="JT138" s="387" t="n">
        <v>0.5</v>
      </c>
      <c r="JU138" s="387" t="n">
        <v>0.5</v>
      </c>
      <c r="JV138" s="387" t="n">
        <v>0.5</v>
      </c>
      <c r="JW138" s="387" t="n">
        <v>0.5</v>
      </c>
      <c r="JX138" s="387" t="n">
        <v>0.5</v>
      </c>
      <c r="JY138" s="387" t="n">
        <v>0.5</v>
      </c>
      <c r="JZ138" s="387" t="n">
        <v>0.5</v>
      </c>
      <c r="KA138" s="387" t="n">
        <v>0.5</v>
      </c>
      <c r="KB138" s="387" t="n">
        <v>0.5</v>
      </c>
      <c r="KC138" s="387" t="n">
        <v>0.5</v>
      </c>
      <c r="KD138" s="387" t="n">
        <v>0.5</v>
      </c>
      <c r="KE138" s="387" t="n">
        <v>0.5</v>
      </c>
      <c r="KH138" s="0" t="s">
        <v>886</v>
      </c>
      <c r="KI138" s="387"/>
      <c r="KJ138" s="387"/>
      <c r="KK138" s="387"/>
      <c r="KL138" s="387"/>
      <c r="KM138" s="387"/>
      <c r="KN138" s="387"/>
      <c r="KO138" s="387"/>
      <c r="KP138" s="387"/>
      <c r="KQ138" s="387"/>
      <c r="KR138" s="387"/>
      <c r="KS138" s="387"/>
      <c r="KT138" s="387"/>
      <c r="KU138" s="387"/>
      <c r="KV138" s="387"/>
      <c r="KW138" s="387"/>
      <c r="KX138" s="387"/>
      <c r="KY138" s="387"/>
      <c r="KZ138" s="387"/>
      <c r="LA138" s="387"/>
      <c r="LB138" s="387"/>
      <c r="LC138" s="387"/>
      <c r="LD138" s="387"/>
      <c r="LE138" s="387"/>
      <c r="LF138" s="387"/>
      <c r="LG138" s="387"/>
      <c r="LH138" s="387"/>
      <c r="LI138" s="387"/>
      <c r="LJ138" s="387"/>
      <c r="LK138" s="387"/>
      <c r="LL138" s="387"/>
      <c r="LM138" s="387"/>
      <c r="LN138" s="387"/>
      <c r="LO138" s="387"/>
      <c r="LP138" s="387"/>
      <c r="LQ138" s="387"/>
      <c r="LR138" s="387"/>
      <c r="LT138" s="0" t="s">
        <v>886</v>
      </c>
      <c r="LU138" s="387"/>
      <c r="LV138" s="387"/>
      <c r="LW138" s="387"/>
      <c r="LX138" s="387"/>
      <c r="LY138" s="387"/>
      <c r="LZ138" s="387"/>
      <c r="MA138" s="387"/>
      <c r="MB138" s="387"/>
      <c r="MC138" s="387"/>
      <c r="MD138" s="387"/>
      <c r="ME138" s="387"/>
      <c r="MF138" s="387"/>
      <c r="MG138" s="387"/>
      <c r="MH138" s="387"/>
      <c r="MI138" s="387"/>
      <c r="MJ138" s="387"/>
      <c r="MK138" s="387"/>
      <c r="ML138" s="387"/>
      <c r="MM138" s="387"/>
      <c r="MN138" s="387"/>
      <c r="MO138" s="387"/>
      <c r="MP138" s="387"/>
      <c r="MQ138" s="387"/>
      <c r="MR138" s="387"/>
      <c r="MS138" s="387"/>
      <c r="MT138" s="387"/>
      <c r="MU138" s="387"/>
      <c r="MV138" s="387"/>
      <c r="MW138" s="387"/>
      <c r="MX138" s="387"/>
      <c r="MY138" s="387"/>
      <c r="MZ138" s="387"/>
      <c r="NA138" s="387"/>
      <c r="NB138" s="387"/>
      <c r="NC138" s="387"/>
      <c r="ND138" s="387"/>
      <c r="NG138" s="0" t="s">
        <v>886</v>
      </c>
      <c r="NH138" s="387"/>
      <c r="NI138" s="387"/>
      <c r="NJ138" s="387"/>
      <c r="NK138" s="387"/>
      <c r="NL138" s="387"/>
      <c r="NM138" s="387"/>
      <c r="NN138" s="387"/>
      <c r="NO138" s="387"/>
      <c r="NP138" s="387"/>
      <c r="NQ138" s="387"/>
      <c r="NR138" s="387"/>
      <c r="NS138" s="387"/>
      <c r="NT138" s="387"/>
      <c r="NU138" s="387"/>
      <c r="NV138" s="387"/>
      <c r="NW138" s="387"/>
      <c r="NX138" s="387"/>
      <c r="NY138" s="387"/>
      <c r="NZ138" s="387"/>
      <c r="OA138" s="387"/>
      <c r="OB138" s="387"/>
      <c r="OC138" s="387"/>
      <c r="OD138" s="387"/>
      <c r="OE138" s="387"/>
      <c r="OF138" s="387"/>
      <c r="OG138" s="387"/>
      <c r="OH138" s="387"/>
      <c r="OI138" s="387"/>
      <c r="OJ138" s="387"/>
      <c r="OK138" s="387"/>
      <c r="OL138" s="387"/>
      <c r="OM138" s="387"/>
      <c r="ON138" s="387"/>
      <c r="OO138" s="387"/>
      <c r="OP138" s="387"/>
      <c r="OQ138" s="387"/>
      <c r="OT138" s="387"/>
      <c r="OU138" s="387"/>
      <c r="OV138" s="387"/>
      <c r="OW138" s="387"/>
      <c r="OX138" s="387"/>
      <c r="OY138" s="387"/>
      <c r="OZ138" s="387"/>
      <c r="PA138" s="387"/>
      <c r="PB138" s="387"/>
      <c r="PC138" s="387"/>
      <c r="PD138" s="387"/>
      <c r="PE138" s="387"/>
      <c r="PF138" s="387"/>
      <c r="PG138" s="387"/>
      <c r="PH138" s="387"/>
      <c r="PI138" s="387"/>
      <c r="PJ138" s="387"/>
      <c r="PK138" s="387"/>
      <c r="PL138" s="387"/>
      <c r="PQ138" s="387"/>
      <c r="PZ138" s="387"/>
      <c r="QA138" s="387"/>
      <c r="QB138" s="0" t="s">
        <v>886</v>
      </c>
      <c r="QD138" s="387"/>
      <c r="QE138" s="387"/>
      <c r="QF138" s="0" t="s">
        <v>886</v>
      </c>
      <c r="QH138" s="387"/>
      <c r="QI138" s="387"/>
      <c r="QJ138" s="0" t="s">
        <v>886</v>
      </c>
      <c r="QL138" s="387"/>
      <c r="QM138" s="387"/>
      <c r="QN138" s="0" t="s">
        <v>886</v>
      </c>
      <c r="QP138" s="387"/>
      <c r="QQ138" s="387"/>
      <c r="QR138" s="0" t="s">
        <v>886</v>
      </c>
      <c r="QT138" s="0" t="s">
        <v>884</v>
      </c>
      <c r="QU138" s="387" t="n">
        <v>0.225577771663666</v>
      </c>
      <c r="QV138" s="387" t="n">
        <v>0.226873621344566</v>
      </c>
      <c r="QW138" s="387" t="n">
        <v>0.225593701004982</v>
      </c>
      <c r="QX138" s="387" t="n">
        <v>0.221587538719177</v>
      </c>
      <c r="QY138" s="387" t="n">
        <v>0.231162548065186</v>
      </c>
      <c r="RB138" s="387"/>
      <c r="RC138" s="387"/>
      <c r="RD138" s="387"/>
      <c r="RE138" s="387"/>
      <c r="RF138" s="387" t="n">
        <v>0.216664850711823</v>
      </c>
      <c r="RG138" s="0" t="s">
        <v>884</v>
      </c>
      <c r="RJ138" s="387"/>
      <c r="RK138" s="387"/>
      <c r="RL138" s="387"/>
      <c r="RM138" s="387"/>
      <c r="RN138" s="387"/>
      <c r="RO138" s="0" t="s">
        <v>886</v>
      </c>
      <c r="RR138" s="387"/>
      <c r="RS138" s="387"/>
      <c r="RT138" s="387"/>
      <c r="RU138" s="387"/>
      <c r="RV138" s="387"/>
      <c r="RW138" s="0" t="s">
        <v>886</v>
      </c>
      <c r="SA138" s="387"/>
      <c r="SB138" s="387"/>
      <c r="SC138" s="387"/>
      <c r="SD138" s="387"/>
      <c r="SE138" s="387"/>
      <c r="SF138" s="0" t="s">
        <v>886</v>
      </c>
      <c r="SJ138" s="387"/>
      <c r="SK138" s="387"/>
      <c r="SL138" s="387"/>
      <c r="SM138" s="387"/>
      <c r="SN138" s="387"/>
      <c r="SO138" s="0" t="s">
        <v>886</v>
      </c>
      <c r="SQ138" s="387"/>
      <c r="SR138" s="0" t="s">
        <v>886</v>
      </c>
      <c r="ST138" s="387"/>
      <c r="SU138" s="0" t="s">
        <v>886</v>
      </c>
      <c r="SW138" s="387"/>
      <c r="SX138" s="0" t="s">
        <v>886</v>
      </c>
      <c r="TA138" s="387"/>
      <c r="TB138" s="387"/>
      <c r="TC138" s="387"/>
      <c r="TD138" s="387"/>
      <c r="TE138" s="387"/>
      <c r="TF138" s="0" t="s">
        <v>886</v>
      </c>
      <c r="TJ138" s="387"/>
      <c r="TK138" s="387"/>
      <c r="TL138" s="387"/>
      <c r="TM138" s="387"/>
      <c r="TN138" s="387" t="n">
        <v>0.248736917972565</v>
      </c>
      <c r="TO138" s="0" t="s">
        <v>884</v>
      </c>
      <c r="TP138" s="386"/>
      <c r="TQ138" s="386"/>
    </row>
    <row r="139" customFormat="false" ht="15.75" hidden="false" customHeight="false" outlineLevel="0" collapsed="false">
      <c r="A139" s="0" t="s">
        <v>900</v>
      </c>
      <c r="B139" s="18" t="s">
        <v>1123</v>
      </c>
      <c r="C139" s="0" t="s">
        <v>1124</v>
      </c>
      <c r="D139" s="387" t="n">
        <v>0.0365139916539192</v>
      </c>
      <c r="E139" s="0" t="s">
        <v>102</v>
      </c>
      <c r="F139" s="387" t="n">
        <v>0.0415080860257149</v>
      </c>
      <c r="G139" s="0" t="s">
        <v>316</v>
      </c>
      <c r="H139" s="387" t="n">
        <v>0.0441684685647488</v>
      </c>
      <c r="I139" s="0" t="s">
        <v>317</v>
      </c>
      <c r="J139" s="0" t="s">
        <v>102</v>
      </c>
      <c r="K139" s="387" t="n">
        <v>0.537846863269806</v>
      </c>
      <c r="L139" s="387" t="n">
        <v>0.574649810791016</v>
      </c>
      <c r="M139" s="0" t="s">
        <v>102</v>
      </c>
      <c r="N139" s="387" t="n">
        <v>0.537846863269806</v>
      </c>
      <c r="O139" s="0" t="s">
        <v>102</v>
      </c>
      <c r="P139" s="387" t="n">
        <v>0.563035368919373</v>
      </c>
      <c r="Q139" s="0" t="s">
        <v>102</v>
      </c>
      <c r="R139" s="387" t="n">
        <v>0.522975087165833</v>
      </c>
      <c r="S139" s="0" t="s">
        <v>102</v>
      </c>
      <c r="U139" s="0" t="s">
        <v>316</v>
      </c>
      <c r="V139" s="387" t="n">
        <v>0.466063499450684</v>
      </c>
      <c r="W139" s="387" t="n">
        <v>0.503309786319733</v>
      </c>
      <c r="X139" s="0" t="s">
        <v>316</v>
      </c>
      <c r="Y139" s="387" t="n">
        <v>0.466063499450684</v>
      </c>
      <c r="Z139" s="0" t="s">
        <v>316</v>
      </c>
      <c r="AA139" s="387" t="n">
        <v>0.491402268409729</v>
      </c>
      <c r="AB139" s="0" t="s">
        <v>316</v>
      </c>
      <c r="AC139" s="387" t="n">
        <v>0.473083436489105</v>
      </c>
      <c r="AD139" s="0" t="s">
        <v>316</v>
      </c>
      <c r="AF139" s="0" t="s">
        <v>317</v>
      </c>
      <c r="AG139" s="387" t="n">
        <v>0.521537303924561</v>
      </c>
      <c r="AH139" s="387" t="n">
        <v>0.555327594280243</v>
      </c>
      <c r="AI139" s="0" t="s">
        <v>317</v>
      </c>
      <c r="AJ139" s="387" t="n">
        <v>0.521537303924561</v>
      </c>
      <c r="AK139" s="0" t="s">
        <v>317</v>
      </c>
      <c r="AL139" s="387" t="n">
        <v>0.501751661300659</v>
      </c>
      <c r="AM139" s="0" t="s">
        <v>317</v>
      </c>
      <c r="AN139" s="387" t="n">
        <v>0.519376039505005</v>
      </c>
      <c r="AO139" s="0" t="s">
        <v>317</v>
      </c>
      <c r="AP139" s="0"/>
      <c r="AQ139" s="0" t="s">
        <v>102</v>
      </c>
      <c r="AR139" s="387" t="n">
        <v>2.32409024238586</v>
      </c>
      <c r="AS139" s="0" t="s">
        <v>318</v>
      </c>
      <c r="AT139" s="387" t="n">
        <v>3.40467500686646</v>
      </c>
      <c r="AU139" s="0" t="s">
        <v>317</v>
      </c>
      <c r="AV139" s="387" t="n">
        <v>3.5691192150116</v>
      </c>
      <c r="AW139" s="0"/>
      <c r="AX139" s="387" t="n">
        <v>2.47042179107666</v>
      </c>
      <c r="AY139" s="0" t="s">
        <v>104</v>
      </c>
      <c r="AZ139" s="0"/>
      <c r="BA139" s="0" t="s">
        <v>102</v>
      </c>
      <c r="BB139" s="387" t="n">
        <v>0.00660128612071276</v>
      </c>
      <c r="BC139" s="387" t="n">
        <v>0.00725386757403612</v>
      </c>
      <c r="BD139" s="387" t="n">
        <v>0.00886744167655706</v>
      </c>
      <c r="BE139" s="387" t="n">
        <v>0.00556347100064158</v>
      </c>
      <c r="BF139" s="387" t="n">
        <v>0.00556347565725446</v>
      </c>
      <c r="BH139" s="0" t="s">
        <v>318</v>
      </c>
      <c r="BI139" s="387" t="n">
        <v>0.00840275920927525</v>
      </c>
      <c r="BJ139" s="387" t="n">
        <v>0.00747945997864008</v>
      </c>
      <c r="BK139" s="387" t="n">
        <v>0.00555124320089817</v>
      </c>
      <c r="BL139" s="387" t="n">
        <v>0.00495941611006856</v>
      </c>
      <c r="BM139" s="387" t="n">
        <v>0.00503750797361136</v>
      </c>
      <c r="BO139" s="0" t="s">
        <v>317</v>
      </c>
      <c r="BP139" s="387" t="n">
        <v>0.00750657357275486</v>
      </c>
      <c r="BQ139" s="387" t="n">
        <v>0.00623384304344654</v>
      </c>
      <c r="BR139" s="387" t="n">
        <v>0.00497962767258287</v>
      </c>
      <c r="BS139" s="387" t="n">
        <v>0.00507089402526617</v>
      </c>
      <c r="BT139" s="387" t="n">
        <v>0.0051376223564148</v>
      </c>
      <c r="BV139" s="387" t="n">
        <v>8.87044620513916</v>
      </c>
      <c r="BW139" s="387" t="n">
        <v>9.69196510314941</v>
      </c>
      <c r="BX139" s="387" t="n">
        <v>10.525486946106</v>
      </c>
      <c r="BY139" s="387" t="n">
        <v>10.97718334198</v>
      </c>
      <c r="BZ139" s="387" t="n">
        <v>11.3418464660645</v>
      </c>
      <c r="CA139" s="0" t="s">
        <v>316</v>
      </c>
      <c r="CC139" s="387" t="n">
        <v>9.35921096801758</v>
      </c>
      <c r="CD139" s="387" t="n">
        <v>10.1919145584106</v>
      </c>
      <c r="CE139" s="387" t="n">
        <v>10.8347282409668</v>
      </c>
      <c r="CF139" s="387" t="n">
        <v>11.194167137146</v>
      </c>
      <c r="CG139" s="387" t="n">
        <v>11.5670261383057</v>
      </c>
      <c r="CH139" s="0" t="s">
        <v>317</v>
      </c>
      <c r="CK139" s="387" t="n">
        <v>13</v>
      </c>
      <c r="CL139" s="0" t="s">
        <v>887</v>
      </c>
      <c r="CO139" s="0" t="s">
        <v>102</v>
      </c>
      <c r="CP139" s="387" t="n">
        <v>-0.00408716313540936</v>
      </c>
      <c r="CQ139" s="387" t="n">
        <v>0.0272753741592169</v>
      </c>
      <c r="CR139" s="387" t="n">
        <v>0.0202554371207953</v>
      </c>
      <c r="CS139" s="387" t="n">
        <v>-0.00477166334167123</v>
      </c>
      <c r="CT139" s="387" t="n">
        <v>0.0324282459914684</v>
      </c>
      <c r="CV139" s="0" t="s">
        <v>318</v>
      </c>
      <c r="CW139" s="387" t="n">
        <v>0.0354755446314812</v>
      </c>
      <c r="CX139" s="387" t="n">
        <v>0.0310917608439922</v>
      </c>
      <c r="CY139" s="387" t="n">
        <v>0.0237134043127298</v>
      </c>
      <c r="CZ139" s="387" t="n">
        <v>0.0324262417852879</v>
      </c>
      <c r="DA139" s="387" t="n">
        <v>0.0150425117462873</v>
      </c>
      <c r="DC139" s="0" t="s">
        <v>317</v>
      </c>
      <c r="DD139" s="387" t="n">
        <v>0.0201336927711964</v>
      </c>
      <c r="DE139" s="387" t="n">
        <v>0.0179148893803358</v>
      </c>
      <c r="DF139" s="387" t="n">
        <v>0.00491685653105378</v>
      </c>
      <c r="DG139" s="387" t="n">
        <v>0.0105134025216103</v>
      </c>
      <c r="DH139" s="387" t="n">
        <v>0.0350378304719925</v>
      </c>
      <c r="DL139" s="387" t="n">
        <v>0.778840026855469</v>
      </c>
      <c r="DM139" s="0" t="s">
        <v>888</v>
      </c>
      <c r="DP139" s="387" t="n">
        <v>0.794280014038086</v>
      </c>
      <c r="DQ139" s="0" t="s">
        <v>888</v>
      </c>
      <c r="DT139" s="387" t="n">
        <v>0.764029998779297</v>
      </c>
      <c r="DU139" s="0" t="s">
        <v>888</v>
      </c>
      <c r="DW139" s="387" t="n">
        <v>-0.0360646583139896</v>
      </c>
      <c r="DX139" s="387" t="n">
        <v>-0.0279137007892132</v>
      </c>
      <c r="DY139" s="387" t="n">
        <v>0.0026071083266288</v>
      </c>
      <c r="DZ139" s="387" t="n">
        <v>0.00423160800710321</v>
      </c>
      <c r="EA139" s="387" t="n">
        <v>0.0302630700170994</v>
      </c>
      <c r="EB139" s="0" t="s">
        <v>104</v>
      </c>
      <c r="ED139" s="387" t="n">
        <v>-0.0356922000646591</v>
      </c>
      <c r="EE139" s="387" t="n">
        <v>-0.0274518374353647</v>
      </c>
      <c r="EF139" s="387" t="n">
        <v>0.00349179119803011</v>
      </c>
      <c r="EG139" s="387" t="n">
        <v>0.00689398031681776</v>
      </c>
      <c r="EH139" s="387" t="n">
        <v>0.0420749969780445</v>
      </c>
      <c r="EI139" s="0" t="s">
        <v>248</v>
      </c>
      <c r="EK139" s="387"/>
      <c r="EL139" s="0" t="s">
        <v>886</v>
      </c>
      <c r="EO139" s="387" t="n">
        <v>0.0303383935242891</v>
      </c>
      <c r="EP139" s="387" t="n">
        <v>0.0294123142957687</v>
      </c>
      <c r="EQ139" s="387" t="n">
        <v>0.0224753692746162</v>
      </c>
      <c r="ER139" s="387" t="n">
        <v>0.0226884428411722</v>
      </c>
      <c r="ES139" s="387" t="n">
        <v>0.0247731935232878</v>
      </c>
      <c r="ET139" s="0" t="s">
        <v>248</v>
      </c>
      <c r="FE139" s="387" t="n">
        <v>3499536</v>
      </c>
      <c r="FF139" s="387" t="n">
        <v>3470818</v>
      </c>
      <c r="FG139" s="387" t="n">
        <v>3443067</v>
      </c>
      <c r="FH139" s="387" t="n">
        <v>3415213</v>
      </c>
      <c r="FI139" s="387" t="n">
        <v>3377075</v>
      </c>
      <c r="FJ139" s="387" t="n">
        <v>3322528</v>
      </c>
      <c r="FK139" s="387" t="n">
        <v>3269909</v>
      </c>
      <c r="FL139" s="387" t="n">
        <v>3231294</v>
      </c>
      <c r="FM139" s="387" t="n">
        <v>3198231</v>
      </c>
      <c r="FN139" s="387" t="n">
        <v>3162916</v>
      </c>
      <c r="FO139" s="387" t="n">
        <v>3097282</v>
      </c>
      <c r="FP139" s="387" t="n">
        <v>3028115</v>
      </c>
      <c r="FQ139" s="387" t="n">
        <v>2987773</v>
      </c>
      <c r="FR139" s="387" t="n">
        <v>2957689</v>
      </c>
      <c r="FS139" s="387" t="n">
        <v>2932367</v>
      </c>
      <c r="FT139" s="387" t="n">
        <v>2904910</v>
      </c>
      <c r="FU139" s="387" t="n">
        <v>2868231</v>
      </c>
      <c r="FV139" s="387" t="n">
        <v>2828403</v>
      </c>
      <c r="FW139" s="387" t="n">
        <v>2801543</v>
      </c>
      <c r="FX139" s="387" t="n">
        <v>2786844</v>
      </c>
      <c r="FY139" s="387" t="n">
        <v>2753000</v>
      </c>
      <c r="FZ139" s="387" t="n">
        <v>2724000</v>
      </c>
      <c r="GA139" s="387" t="n">
        <v>2699000</v>
      </c>
      <c r="GB139" s="387" t="n">
        <v>2676000</v>
      </c>
      <c r="GC139" s="387" t="n">
        <v>2654000</v>
      </c>
      <c r="GD139" s="387" t="n">
        <v>2633000</v>
      </c>
      <c r="GE139" s="387" t="n">
        <v>2613000</v>
      </c>
      <c r="GF139" s="387" t="n">
        <v>2592000</v>
      </c>
      <c r="GG139" s="387" t="n">
        <v>2572000</v>
      </c>
      <c r="GH139" s="387" t="n">
        <v>2552000</v>
      </c>
      <c r="GI139" s="387" t="n">
        <v>2533000</v>
      </c>
      <c r="GJ139" s="387" t="n">
        <v>2513000</v>
      </c>
      <c r="GK139" s="387" t="n">
        <v>2493000</v>
      </c>
      <c r="GL139" s="387" t="n">
        <v>2474000</v>
      </c>
      <c r="GM139" s="387" t="n">
        <v>2454000</v>
      </c>
      <c r="GN139" s="387" t="n">
        <v>2434000</v>
      </c>
      <c r="GO139" s="387" t="n">
        <v>2414000</v>
      </c>
      <c r="GP139" s="387" t="n">
        <v>2395000</v>
      </c>
      <c r="GQ139" s="387" t="n">
        <v>2376000</v>
      </c>
      <c r="GR139" s="387" t="n">
        <v>2357000</v>
      </c>
      <c r="GS139" s="387" t="n">
        <v>2338000</v>
      </c>
      <c r="GT139" s="387" t="n">
        <v>2320000</v>
      </c>
      <c r="GU139" s="387" t="n">
        <v>2302000</v>
      </c>
      <c r="GV139" s="387" t="n">
        <v>2284000</v>
      </c>
      <c r="GW139" s="387" t="n">
        <v>2267000</v>
      </c>
      <c r="GX139" s="387" t="n">
        <v>2250000</v>
      </c>
      <c r="GY139" s="387" t="n">
        <v>2234000</v>
      </c>
      <c r="GZ139" s="387" t="n">
        <v>2218000</v>
      </c>
      <c r="HA139" s="387" t="n">
        <v>2203000</v>
      </c>
      <c r="HB139" s="387" t="n">
        <v>2188000</v>
      </c>
      <c r="HC139" s="387" t="n">
        <v>2173000</v>
      </c>
      <c r="HG139" s="387" t="n">
        <v>-0.0127069456502795</v>
      </c>
      <c r="HH139" s="387" t="n">
        <v>-0.0139832217246294</v>
      </c>
      <c r="HI139" s="387" t="n">
        <v>-0.00954190455377102</v>
      </c>
      <c r="HJ139" s="387" t="n">
        <v>-0.00526056392118335</v>
      </c>
      <c r="HK139" s="387" t="n">
        <v>-0.0122185470536351</v>
      </c>
      <c r="HL139" s="387" t="n">
        <v>-0.0105898380279541</v>
      </c>
      <c r="HM139" s="387" t="n">
        <v>-0.0092200543731451</v>
      </c>
      <c r="HN139" s="387" t="n">
        <v>-0.00855819135904312</v>
      </c>
      <c r="HO139" s="387" t="n">
        <v>-0.00825520604848862</v>
      </c>
      <c r="HP139" s="387" t="n">
        <v>-0.00794405583292246</v>
      </c>
      <c r="HQ139" s="387" t="n">
        <v>-0.00762489391490817</v>
      </c>
      <c r="HR139" s="387" t="n">
        <v>-0.00806920789182186</v>
      </c>
      <c r="HS139" s="387" t="n">
        <v>-0.00774597190320492</v>
      </c>
      <c r="HT139" s="387" t="n">
        <v>-0.00780644081532955</v>
      </c>
      <c r="HU139" s="387" t="n">
        <v>-0.00747299427166581</v>
      </c>
      <c r="HV139" s="387" t="n">
        <v>-0.00792711228132248</v>
      </c>
      <c r="HW139" s="387" t="n">
        <v>-0.0079904543235898</v>
      </c>
      <c r="HX139" s="387" t="n">
        <v>-0.00765053043141961</v>
      </c>
      <c r="HY139" s="387" t="n">
        <v>-0.00811692792922258</v>
      </c>
      <c r="HZ139" s="387" t="n">
        <v>-0.00818335171788931</v>
      </c>
      <c r="IA139" s="387" t="n">
        <v>-0.00825087167322636</v>
      </c>
      <c r="IB139" s="387" t="n">
        <v>-0.00790189206600189</v>
      </c>
      <c r="IC139" s="387" t="n">
        <v>-0.00796482898294926</v>
      </c>
      <c r="ID139" s="387" t="n">
        <v>-0.00802877731621265</v>
      </c>
      <c r="IE139" s="387" t="n">
        <v>-0.00809376128017902</v>
      </c>
      <c r="IF139" s="387" t="n">
        <v>-0.00772867724299431</v>
      </c>
      <c r="IG139" s="387" t="n">
        <v>-0.00778887560591102</v>
      </c>
      <c r="IH139" s="387" t="n">
        <v>-0.00785001832991839</v>
      </c>
      <c r="II139" s="387" t="n">
        <v>-0.00747092021629214</v>
      </c>
      <c r="IJ139" s="387" t="n">
        <v>-0.00752715533599258</v>
      </c>
      <c r="IK139" s="387" t="n">
        <v>-0.00713651534169912</v>
      </c>
      <c r="IL139" s="387" t="n">
        <v>-0.00718781165778637</v>
      </c>
      <c r="IM139" s="387" t="n">
        <v>-0.00678582116961479</v>
      </c>
      <c r="IN139" s="387" t="n">
        <v>-0.00683218333870173</v>
      </c>
      <c r="IO139" s="387" t="n">
        <v>-0.00687918346375227</v>
      </c>
      <c r="IP139" s="0" t="s">
        <v>889</v>
      </c>
      <c r="IU139" s="0" t="s">
        <v>889</v>
      </c>
      <c r="IV139" s="387" t="n">
        <v>0.460503391689678</v>
      </c>
      <c r="IW139" s="387" t="n">
        <v>0.46095298411001</v>
      </c>
      <c r="IX139" s="387" t="n">
        <v>0.461506372172253</v>
      </c>
      <c r="IY139" s="387" t="n">
        <v>0.462080413526722</v>
      </c>
      <c r="IZ139" s="387" t="n">
        <v>0.462553508059592</v>
      </c>
      <c r="JA139" s="387" t="n">
        <v>0.462840673535636</v>
      </c>
      <c r="JB139" s="387" t="n">
        <v>0.462886943642462</v>
      </c>
      <c r="JC139" s="387" t="n">
        <v>0.462711481066264</v>
      </c>
      <c r="JD139" s="387" t="n">
        <v>0.462393035331524</v>
      </c>
      <c r="JE139" s="387" t="n">
        <v>0.462073115956057</v>
      </c>
      <c r="JF139" s="387" t="n">
        <v>0.461847487198367</v>
      </c>
      <c r="JG139" s="387" t="n">
        <v>0.461745505103661</v>
      </c>
      <c r="JH139" s="387" t="n">
        <v>0.461746986533017</v>
      </c>
      <c r="JI139" s="387" t="n">
        <v>0.461822936004237</v>
      </c>
      <c r="JJ139" s="387" t="n">
        <v>0.461939057950624</v>
      </c>
      <c r="JK139" s="387" t="n">
        <v>0.462058762807353</v>
      </c>
      <c r="JL139" s="387" t="n">
        <v>0.462180372435685</v>
      </c>
      <c r="JM139" s="387" t="n">
        <v>0.462317408763725</v>
      </c>
      <c r="JN139" s="387" t="n">
        <v>0.462479826643277</v>
      </c>
      <c r="JO139" s="387" t="n">
        <v>0.462667654097735</v>
      </c>
      <c r="JP139" s="387" t="n">
        <v>0.462882944913031</v>
      </c>
      <c r="JQ139" s="387" t="n">
        <v>0.463128429882728</v>
      </c>
      <c r="JR139" s="387" t="n">
        <v>0.463401136524735</v>
      </c>
      <c r="JS139" s="387" t="n">
        <v>0.46370918429742</v>
      </c>
      <c r="JT139" s="387" t="n">
        <v>0.464052188253214</v>
      </c>
      <c r="JU139" s="387" t="n">
        <v>0.46444077884623</v>
      </c>
      <c r="JV139" s="387" t="n">
        <v>0.464876756096</v>
      </c>
      <c r="JW139" s="387" t="n">
        <v>0.465355183867943</v>
      </c>
      <c r="JX139" s="387" t="n">
        <v>0.465878024476865</v>
      </c>
      <c r="JY139" s="387" t="n">
        <v>0.466436746619286</v>
      </c>
      <c r="JZ139" s="387" t="n">
        <v>0.467031769497442</v>
      </c>
      <c r="KA139" s="387" t="n">
        <v>0.467657803784</v>
      </c>
      <c r="KB139" s="387" t="n">
        <v>0.468318543222129</v>
      </c>
      <c r="KC139" s="387" t="n">
        <v>0.469009349721609</v>
      </c>
      <c r="KD139" s="387" t="n">
        <v>0.46972366525271</v>
      </c>
      <c r="KE139" s="387" t="n">
        <v>0.470455663933236</v>
      </c>
      <c r="KH139" s="0" t="s">
        <v>889</v>
      </c>
      <c r="KI139" s="387" t="n">
        <v>0.667197585105896</v>
      </c>
      <c r="KJ139" s="387" t="n">
        <v>0.663896679878235</v>
      </c>
      <c r="KK139" s="387" t="n">
        <v>0.65971577167511</v>
      </c>
      <c r="KL139" s="387" t="n">
        <v>0.65412563085556</v>
      </c>
      <c r="KM139" s="387" t="n">
        <v>0.647061347961426</v>
      </c>
      <c r="KN139" s="387" t="n">
        <v>0.638939321041107</v>
      </c>
      <c r="KO139" s="387" t="n">
        <v>0.633259892463684</v>
      </c>
      <c r="KP139" s="387" t="n">
        <v>0.62689882516861</v>
      </c>
      <c r="KQ139" s="387" t="n">
        <v>0.620328843593597</v>
      </c>
      <c r="KR139" s="387" t="n">
        <v>0.613790512084961</v>
      </c>
      <c r="KS139" s="387" t="n">
        <v>0.607671856880188</v>
      </c>
      <c r="KT139" s="387" t="n">
        <v>0.601224660873413</v>
      </c>
      <c r="KU139" s="387" t="n">
        <v>0.595678985118866</v>
      </c>
      <c r="KV139" s="387" t="n">
        <v>0.590590953826904</v>
      </c>
      <c r="KW139" s="387" t="n">
        <v>0.586598753929138</v>
      </c>
      <c r="KX139" s="387" t="n">
        <v>0.583892643451691</v>
      </c>
      <c r="KY139" s="387" t="n">
        <v>0.582172691822052</v>
      </c>
      <c r="KZ139" s="387" t="n">
        <v>0.582029700279236</v>
      </c>
      <c r="LA139" s="387" t="n">
        <v>0.582457542419434</v>
      </c>
      <c r="LB139" s="387" t="n">
        <v>0.583129584789276</v>
      </c>
      <c r="LC139" s="387" t="n">
        <v>0.582580089569092</v>
      </c>
      <c r="LD139" s="387" t="n">
        <v>0.581607282161713</v>
      </c>
      <c r="LE139" s="387" t="n">
        <v>0.579540729522705</v>
      </c>
      <c r="LF139" s="387" t="n">
        <v>0.577020227909088</v>
      </c>
      <c r="LG139" s="387" t="n">
        <v>0.575307607650757</v>
      </c>
      <c r="LH139" s="387" t="n">
        <v>0.573994874954224</v>
      </c>
      <c r="LI139" s="387" t="n">
        <v>0.572844803333283</v>
      </c>
      <c r="LJ139" s="387" t="n">
        <v>0.57254558801651</v>
      </c>
      <c r="LK139" s="387" t="n">
        <v>0.5722416639328</v>
      </c>
      <c r="LL139" s="387" t="n">
        <v>0.57168060541153</v>
      </c>
      <c r="LM139" s="387" t="n">
        <v>0.571555554866791</v>
      </c>
      <c r="LN139" s="387" t="n">
        <v>0.57072514295578</v>
      </c>
      <c r="LO139" s="387" t="n">
        <v>0.569882750511169</v>
      </c>
      <c r="LP139" s="387" t="n">
        <v>0.569223761558533</v>
      </c>
      <c r="LQ139" s="387" t="n">
        <v>0.568098723888397</v>
      </c>
      <c r="LR139" s="387" t="n">
        <v>0.565577566623688</v>
      </c>
      <c r="LT139" s="0" t="s">
        <v>889</v>
      </c>
      <c r="LU139" s="387" t="n">
        <v>0.608751714229584</v>
      </c>
      <c r="LV139" s="387" t="n">
        <v>0.602297365665436</v>
      </c>
      <c r="LW139" s="387" t="n">
        <v>0.595367431640625</v>
      </c>
      <c r="LX139" s="387" t="n">
        <v>0.588106274604797</v>
      </c>
      <c r="LY139" s="387" t="n">
        <v>0.580034971237183</v>
      </c>
      <c r="LZ139" s="387" t="n">
        <v>0.570286989212036</v>
      </c>
      <c r="MA139" s="387" t="n">
        <v>0.561673998832703</v>
      </c>
      <c r="MB139" s="387" t="n">
        <v>0.550944805145264</v>
      </c>
      <c r="MC139" s="387" t="n">
        <v>0.539611339569092</v>
      </c>
      <c r="MD139" s="387" t="n">
        <v>0.529766380786896</v>
      </c>
      <c r="ME139" s="387" t="n">
        <v>0.522597789764404</v>
      </c>
      <c r="MF139" s="387" t="n">
        <v>0.518178343772888</v>
      </c>
      <c r="MG139" s="387" t="n">
        <v>0.516975283622742</v>
      </c>
      <c r="MH139" s="387" t="n">
        <v>0.517107307910919</v>
      </c>
      <c r="MI139" s="387" t="n">
        <v>0.517633199691773</v>
      </c>
      <c r="MJ139" s="387" t="n">
        <v>0.517568111419678</v>
      </c>
      <c r="MK139" s="387" t="n">
        <v>0.516514122486115</v>
      </c>
      <c r="ML139" s="387" t="n">
        <v>0.515042126178742</v>
      </c>
      <c r="MM139" s="387" t="n">
        <v>0.51333874464035</v>
      </c>
      <c r="MN139" s="387" t="n">
        <v>0.512224912643433</v>
      </c>
      <c r="MO139" s="387" t="n">
        <v>0.51150369644165</v>
      </c>
      <c r="MP139" s="387" t="n">
        <v>0.511599004268646</v>
      </c>
      <c r="MQ139" s="387" t="n">
        <v>0.511899769306183</v>
      </c>
      <c r="MR139" s="387" t="n">
        <v>0.512205362319946</v>
      </c>
      <c r="MS139" s="387" t="n">
        <v>0.513364434242249</v>
      </c>
      <c r="MT139" s="387" t="n">
        <v>0.5145423412323</v>
      </c>
      <c r="MU139" s="387" t="n">
        <v>0.515086233615875</v>
      </c>
      <c r="MV139" s="387" t="n">
        <v>0.516072988510132</v>
      </c>
      <c r="MW139" s="387" t="n">
        <v>0.5166375041008</v>
      </c>
      <c r="MX139" s="387" t="n">
        <v>0.516100585460663</v>
      </c>
      <c r="MY139" s="387" t="n">
        <v>0.515111088752747</v>
      </c>
      <c r="MZ139" s="387" t="n">
        <v>0.512085974216461</v>
      </c>
      <c r="NA139" s="387" t="n">
        <v>0.508115410804749</v>
      </c>
      <c r="NB139" s="387" t="n">
        <v>0.503404438495636</v>
      </c>
      <c r="NC139" s="387" t="n">
        <v>0.499085932970047</v>
      </c>
      <c r="ND139" s="387" t="n">
        <v>0.493787378072739</v>
      </c>
      <c r="NG139" s="0" t="s">
        <v>889</v>
      </c>
      <c r="NH139" s="387" t="n">
        <v>0.609358310699463</v>
      </c>
      <c r="NI139" s="387" t="n">
        <v>0.610363662242889</v>
      </c>
      <c r="NJ139" s="387" t="n">
        <v>0.609754681587219</v>
      </c>
      <c r="NK139" s="387" t="n">
        <v>0.606640338897705</v>
      </c>
      <c r="NL139" s="387" t="n">
        <v>0.601111173629761</v>
      </c>
      <c r="NM139" s="387" t="n">
        <v>0.593897581100464</v>
      </c>
      <c r="NN139" s="387" t="n">
        <v>0.589207053184509</v>
      </c>
      <c r="NO139" s="387" t="n">
        <v>0.584290504455566</v>
      </c>
      <c r="NP139" s="387" t="n">
        <v>0.578101634979248</v>
      </c>
      <c r="NQ139" s="387" t="n">
        <v>0.571966826915741</v>
      </c>
      <c r="NR139" s="387" t="n">
        <v>0.56399542093277</v>
      </c>
      <c r="NS139" s="387" t="n">
        <v>0.554917693138123</v>
      </c>
      <c r="NT139" s="387" t="n">
        <v>0.545910477638245</v>
      </c>
      <c r="NU139" s="387" t="n">
        <v>0.536158621311188</v>
      </c>
      <c r="NV139" s="387" t="n">
        <v>0.528605043888092</v>
      </c>
      <c r="NW139" s="387" t="n">
        <v>0.523489952087402</v>
      </c>
      <c r="NX139" s="387" t="n">
        <v>0.520493447780609</v>
      </c>
      <c r="NY139" s="387" t="n">
        <v>0.519855618476868</v>
      </c>
      <c r="NZ139" s="387" t="n">
        <v>0.521422803401947</v>
      </c>
      <c r="OA139" s="387" t="n">
        <v>0.523227393627167</v>
      </c>
      <c r="OB139" s="387" t="n">
        <v>0.523418247699738</v>
      </c>
      <c r="OC139" s="387" t="n">
        <v>0.523612260818481</v>
      </c>
      <c r="OD139" s="387" t="n">
        <v>0.522755742073059</v>
      </c>
      <c r="OE139" s="387" t="n">
        <v>0.52104377746582</v>
      </c>
      <c r="OF139" s="387" t="n">
        <v>0.520152747631073</v>
      </c>
      <c r="OG139" s="387" t="n">
        <v>0.520102679729462</v>
      </c>
      <c r="OH139" s="387" t="n">
        <v>0.519827604293823</v>
      </c>
      <c r="OI139" s="387" t="n">
        <v>0.519982635974884</v>
      </c>
      <c r="OJ139" s="387" t="n">
        <v>0.521015763282776</v>
      </c>
      <c r="OK139" s="387" t="n">
        <v>0.520952820777893</v>
      </c>
      <c r="OL139" s="387" t="n">
        <v>0.521777749061585</v>
      </c>
      <c r="OM139" s="387" t="n">
        <v>0.521933734416962</v>
      </c>
      <c r="ON139" s="387" t="n">
        <v>0.522542834281921</v>
      </c>
      <c r="OO139" s="387" t="n">
        <v>0.522469341754913</v>
      </c>
      <c r="OP139" s="387" t="n">
        <v>0.522394895553589</v>
      </c>
      <c r="OQ139" s="387" t="n">
        <v>0.52047860622406</v>
      </c>
      <c r="OT139" s="387" t="n">
        <v>0.700950012207031</v>
      </c>
      <c r="OU139" s="387" t="n">
        <v>0.698150024414063</v>
      </c>
      <c r="OV139" s="387" t="n">
        <v>0.723809967041016</v>
      </c>
      <c r="OW139" s="387" t="n">
        <v>0.694250030517578</v>
      </c>
      <c r="OX139" s="387" t="n">
        <v>0.686110000610352</v>
      </c>
      <c r="OY139" s="387" t="n">
        <v>0.675199966430664</v>
      </c>
      <c r="OZ139" s="387" t="n">
        <v>0.679329986572266</v>
      </c>
      <c r="PA139" s="387" t="n">
        <v>0.684260025024414</v>
      </c>
      <c r="PB139" s="387" t="n">
        <v>0.696289978027344</v>
      </c>
      <c r="PC139" s="387" t="n">
        <v>0.703300018310547</v>
      </c>
      <c r="PD139" s="387" t="n">
        <v>0.715110015869141</v>
      </c>
      <c r="PE139" s="387" t="n">
        <v>0.719929962158203</v>
      </c>
      <c r="PF139" s="387" t="n">
        <v>0.725479965209961</v>
      </c>
      <c r="PG139" s="387" t="n">
        <v>0.737480010986328</v>
      </c>
      <c r="PH139" s="387" t="n">
        <v>0.740899963378906</v>
      </c>
      <c r="PI139" s="387" t="n">
        <v>0.755500030517578</v>
      </c>
      <c r="PJ139" s="387" t="n">
        <v>0.760960006713867</v>
      </c>
      <c r="PK139" s="387" t="n">
        <v>0.775459976196289</v>
      </c>
      <c r="PL139" s="387" t="n">
        <v>0.778840026855469</v>
      </c>
      <c r="PQ139" s="387" t="n">
        <v>0.00434929691255093</v>
      </c>
      <c r="PZ139" s="387" t="n">
        <v>0.373</v>
      </c>
      <c r="QA139" s="387" t="n">
        <v>2017</v>
      </c>
      <c r="QB139" s="0" t="s">
        <v>248</v>
      </c>
      <c r="QD139" s="387" t="n">
        <v>0.01</v>
      </c>
      <c r="QE139" s="387" t="n">
        <v>2017</v>
      </c>
      <c r="QF139" s="0" t="s">
        <v>248</v>
      </c>
      <c r="QH139" s="387" t="n">
        <v>0.015</v>
      </c>
      <c r="QI139" s="387" t="n">
        <v>2017</v>
      </c>
      <c r="QJ139" s="0" t="s">
        <v>248</v>
      </c>
      <c r="QL139" s="387" t="n">
        <v>0.038</v>
      </c>
      <c r="QM139" s="387" t="n">
        <v>2017</v>
      </c>
      <c r="QN139" s="0" t="s">
        <v>248</v>
      </c>
      <c r="QP139" s="387" t="n">
        <v>0.206</v>
      </c>
      <c r="QQ139" s="387" t="n">
        <v>2018</v>
      </c>
      <c r="QR139" s="0" t="s">
        <v>248</v>
      </c>
      <c r="QT139" s="0" t="s">
        <v>104</v>
      </c>
      <c r="QU139" s="387" t="n">
        <v>0.195046976208687</v>
      </c>
      <c r="QV139" s="387" t="n">
        <v>0.201562210917473</v>
      </c>
      <c r="QW139" s="387" t="n">
        <v>0.194696605205536</v>
      </c>
      <c r="QX139" s="387" t="n">
        <v>0.206892549991608</v>
      </c>
      <c r="QY139" s="387" t="n">
        <v>0.2203658670187</v>
      </c>
      <c r="RB139" s="387" t="n">
        <v>0.209328547120094</v>
      </c>
      <c r="RC139" s="387" t="n">
        <v>0.20917546749115</v>
      </c>
      <c r="RD139" s="387" t="n">
        <v>0.191842392086983</v>
      </c>
      <c r="RE139" s="387" t="n">
        <v>0.203814774751663</v>
      </c>
      <c r="RF139" s="387" t="n">
        <v>0.213725447654724</v>
      </c>
      <c r="RG139" s="0" t="s">
        <v>248</v>
      </c>
      <c r="RJ139" s="387" t="n">
        <v>0.0393983498215675</v>
      </c>
      <c r="RK139" s="387" t="n">
        <v>0.0305398181080818</v>
      </c>
      <c r="RL139" s="387" t="n">
        <v>0.0341465212404728</v>
      </c>
      <c r="RM139" s="387" t="n">
        <v>0.0322360955178738</v>
      </c>
      <c r="RN139" s="387" t="n">
        <v>0.0384175069630146</v>
      </c>
      <c r="RO139" s="0" t="s">
        <v>104</v>
      </c>
      <c r="RR139" s="387" t="n">
        <v>0.0397871993482113</v>
      </c>
      <c r="RS139" s="387" t="n">
        <v>0.0311222281306982</v>
      </c>
      <c r="RT139" s="387" t="n">
        <v>0.0350317917764187</v>
      </c>
      <c r="RU139" s="387" t="n">
        <v>0.0335882380604744</v>
      </c>
      <c r="RV139" s="387" t="n">
        <v>0.0424736961722374</v>
      </c>
      <c r="RW139" s="0" t="s">
        <v>248</v>
      </c>
      <c r="SA139" s="387" t="n">
        <v>0.0509720705449581</v>
      </c>
      <c r="SB139" s="387" t="n">
        <v>0.0431278236210346</v>
      </c>
      <c r="SC139" s="387" t="n">
        <v>0.0464769750833511</v>
      </c>
      <c r="SD139" s="387" t="n">
        <v>0.041760116815567</v>
      </c>
      <c r="SE139" s="387" t="n">
        <v>0.0437679328024387</v>
      </c>
      <c r="SF139" s="0" t="s">
        <v>104</v>
      </c>
      <c r="SJ139" s="387" t="n">
        <v>0.0515249222517014</v>
      </c>
      <c r="SK139" s="387" t="n">
        <v>0.0439289063215256</v>
      </c>
      <c r="SL139" s="387" t="n">
        <v>0.0476902537047863</v>
      </c>
      <c r="SM139" s="387" t="n">
        <v>0.0437682718038559</v>
      </c>
      <c r="SN139" s="387" t="n">
        <v>0.047734260559082</v>
      </c>
      <c r="SO139" s="0" t="s">
        <v>248</v>
      </c>
      <c r="SQ139" s="387" t="n">
        <v>19080</v>
      </c>
      <c r="SR139" s="0" t="s">
        <v>248</v>
      </c>
      <c r="ST139" s="387" t="n">
        <v>17046.69921875</v>
      </c>
      <c r="SU139" s="0" t="s">
        <v>104</v>
      </c>
      <c r="SW139" s="387" t="n">
        <v>18609.7159346199</v>
      </c>
      <c r="SX139" s="0" t="s">
        <v>248</v>
      </c>
      <c r="TA139" s="387" t="n">
        <v>0.158982306718826</v>
      </c>
      <c r="TB139" s="387" t="n">
        <v>0.173648506402969</v>
      </c>
      <c r="TC139" s="387" t="n">
        <v>0.197303712368011</v>
      </c>
      <c r="TD139" s="387" t="n">
        <v>0.211124166846275</v>
      </c>
      <c r="TE139" s="387" t="n">
        <v>0.25062894821167</v>
      </c>
      <c r="TF139" s="0" t="s">
        <v>104</v>
      </c>
      <c r="TJ139" s="387" t="n">
        <v>0.173636347055435</v>
      </c>
      <c r="TK139" s="387" t="n">
        <v>0.18172362446785</v>
      </c>
      <c r="TL139" s="387" t="n">
        <v>0.195334181189537</v>
      </c>
      <c r="TM139" s="387" t="n">
        <v>0.210708752274513</v>
      </c>
      <c r="TN139" s="387" t="n">
        <v>0.25580045580864</v>
      </c>
      <c r="TO139" s="0" t="s">
        <v>248</v>
      </c>
      <c r="TP139" s="386"/>
      <c r="TQ139" s="386"/>
    </row>
    <row r="140" customFormat="false" ht="15.75" hidden="false" customHeight="false" outlineLevel="0" collapsed="false">
      <c r="A140" s="0" t="s">
        <v>900</v>
      </c>
      <c r="B140" s="18" t="s">
        <v>1125</v>
      </c>
      <c r="C140" s="0" t="s">
        <v>1126</v>
      </c>
      <c r="D140" s="387" t="n">
        <v>0.0415112599730492</v>
      </c>
      <c r="E140" s="0" t="s">
        <v>102</v>
      </c>
      <c r="F140" s="387" t="n">
        <v>0.047559630125761</v>
      </c>
      <c r="G140" s="0" t="s">
        <v>316</v>
      </c>
      <c r="H140" s="387" t="n">
        <v>0.0502934120595455</v>
      </c>
      <c r="I140" s="0" t="s">
        <v>317</v>
      </c>
      <c r="J140" s="0" t="s">
        <v>102</v>
      </c>
      <c r="K140" s="387" t="n">
        <v>0.503999054431915</v>
      </c>
      <c r="L140" s="387" t="n">
        <v>0.519165873527527</v>
      </c>
      <c r="M140" s="0" t="s">
        <v>102</v>
      </c>
      <c r="N140" s="387" t="n">
        <v>0.503999054431915</v>
      </c>
      <c r="O140" s="0" t="s">
        <v>102</v>
      </c>
      <c r="P140" s="387" t="n">
        <v>0.56302797794342</v>
      </c>
      <c r="Q140" s="0" t="s">
        <v>102</v>
      </c>
      <c r="R140" s="387" t="n">
        <v>0.52104264497757</v>
      </c>
      <c r="S140" s="0" t="s">
        <v>102</v>
      </c>
      <c r="U140" s="0" t="s">
        <v>316</v>
      </c>
      <c r="V140" s="387" t="n">
        <v>0.554005563259125</v>
      </c>
      <c r="W140" s="387" t="n">
        <v>0.566979467868805</v>
      </c>
      <c r="X140" s="0" t="s">
        <v>316</v>
      </c>
      <c r="Y140" s="387" t="n">
        <v>0.554005563259125</v>
      </c>
      <c r="Z140" s="0" t="s">
        <v>316</v>
      </c>
      <c r="AA140" s="387" t="n">
        <v>0.591271579265595</v>
      </c>
      <c r="AB140" s="0" t="s">
        <v>316</v>
      </c>
      <c r="AC140" s="387" t="n">
        <v>0.541926264762878</v>
      </c>
      <c r="AD140" s="0" t="s">
        <v>316</v>
      </c>
      <c r="AF140" s="0" t="s">
        <v>317</v>
      </c>
      <c r="AG140" s="387" t="n">
        <v>0.375319808721542</v>
      </c>
      <c r="AH140" s="387" t="n">
        <v>0.391825914382935</v>
      </c>
      <c r="AI140" s="0" t="s">
        <v>317</v>
      </c>
      <c r="AJ140" s="387" t="n">
        <v>0.375319808721542</v>
      </c>
      <c r="AK140" s="0" t="s">
        <v>317</v>
      </c>
      <c r="AL140" s="387" t="n">
        <v>0.391832321882248</v>
      </c>
      <c r="AM140" s="0" t="s">
        <v>317</v>
      </c>
      <c r="AN140" s="387" t="n">
        <v>0.368322670459747</v>
      </c>
      <c r="AO140" s="0" t="s">
        <v>317</v>
      </c>
      <c r="AP140" s="0"/>
      <c r="AQ140" s="0" t="s">
        <v>102</v>
      </c>
      <c r="AR140" s="387" t="n">
        <v>3.71971035003662</v>
      </c>
      <c r="AS140" s="0" t="s">
        <v>318</v>
      </c>
      <c r="AT140" s="387" t="n">
        <v>5.7542839050293</v>
      </c>
      <c r="AU140" s="0" t="s">
        <v>317</v>
      </c>
      <c r="AV140" s="387" t="n">
        <v>6.09367990493774</v>
      </c>
      <c r="AW140" s="0"/>
      <c r="AX140" s="387" t="n">
        <v>2.36861515045166</v>
      </c>
      <c r="AY140" s="0" t="s">
        <v>104</v>
      </c>
      <c r="AZ140" s="0"/>
      <c r="BA140" s="0" t="s">
        <v>102</v>
      </c>
      <c r="BB140" s="387" t="n">
        <v>0.0037975269369781</v>
      </c>
      <c r="BC140" s="387" t="n">
        <v>0.00372524512931705</v>
      </c>
      <c r="BD140" s="387" t="n">
        <v>0.00318119954317808</v>
      </c>
      <c r="BE140" s="387" t="n">
        <v>0.00297299004159868</v>
      </c>
      <c r="BF140" s="387" t="n">
        <v>0.00297297048382461</v>
      </c>
      <c r="BH140" s="0" t="s">
        <v>318</v>
      </c>
      <c r="BI140" s="387" t="n">
        <v>0.00943605694919825</v>
      </c>
      <c r="BJ140" s="387" t="n">
        <v>0.0109135275706649</v>
      </c>
      <c r="BK140" s="387" t="n">
        <v>0.0125361056998372</v>
      </c>
      <c r="BL140" s="387" t="n">
        <v>0.0133572546765208</v>
      </c>
      <c r="BM140" s="387" t="n">
        <v>0.0139097860082984</v>
      </c>
      <c r="BO140" s="0" t="s">
        <v>317</v>
      </c>
      <c r="BP140" s="387" t="n">
        <v>0.0108319390565157</v>
      </c>
      <c r="BQ140" s="387" t="n">
        <v>0.0123524833470583</v>
      </c>
      <c r="BR140" s="387" t="n">
        <v>0.0135081354528666</v>
      </c>
      <c r="BS140" s="387" t="n">
        <v>0.0141548356041312</v>
      </c>
      <c r="BT140" s="387" t="n">
        <v>0.0146450363099575</v>
      </c>
      <c r="BV140" s="387" t="n">
        <v>9.24128818511963</v>
      </c>
      <c r="BW140" s="387" t="n">
        <v>9.60920429229736</v>
      </c>
      <c r="BX140" s="387" t="n">
        <v>10.1730546951294</v>
      </c>
      <c r="BY140" s="387" t="n">
        <v>11.0344486236572</v>
      </c>
      <c r="BZ140" s="387" t="n">
        <v>12.0165996551514</v>
      </c>
      <c r="CA140" s="0" t="s">
        <v>316</v>
      </c>
      <c r="CC140" s="387" t="n">
        <v>9.46590232849121</v>
      </c>
      <c r="CD140" s="387" t="n">
        <v>9.9269552230835</v>
      </c>
      <c r="CE140" s="387" t="n">
        <v>10.6652765274048</v>
      </c>
      <c r="CF140" s="387" t="n">
        <v>11.6109704971313</v>
      </c>
      <c r="CG140" s="387" t="n">
        <v>12.6517667770386</v>
      </c>
      <c r="CH140" s="0" t="s">
        <v>317</v>
      </c>
      <c r="CK140" s="387" t="n">
        <v>12.1000003814697</v>
      </c>
      <c r="CL140" s="0" t="s">
        <v>887</v>
      </c>
      <c r="CO140" s="0" t="s">
        <v>102</v>
      </c>
      <c r="CP140" s="387" t="n">
        <v>-0.00187975715380162</v>
      </c>
      <c r="CQ140" s="387" t="n">
        <v>-0.00419938145205379</v>
      </c>
      <c r="CR140" s="387" t="n">
        <v>-0.013829561881721</v>
      </c>
      <c r="CS140" s="387" t="n">
        <v>-0.025152500718832</v>
      </c>
      <c r="CT140" s="387" t="n">
        <v>-0.00610701320692897</v>
      </c>
      <c r="CV140" s="0" t="s">
        <v>318</v>
      </c>
      <c r="CW140" s="387" t="n">
        <v>-0.00386034650728107</v>
      </c>
      <c r="CX140" s="387" t="n">
        <v>-0.00847116392105818</v>
      </c>
      <c r="CY140" s="387" t="n">
        <v>-0.0137878619134426</v>
      </c>
      <c r="CZ140" s="387" t="n">
        <v>-0.00738374004140496</v>
      </c>
      <c r="DA140" s="387" t="n">
        <v>0.0011543839937076</v>
      </c>
      <c r="DC140" s="0" t="s">
        <v>317</v>
      </c>
      <c r="DD140" s="387" t="n">
        <v>-0.0014037867076695</v>
      </c>
      <c r="DE140" s="387" t="n">
        <v>-0.00704408762976527</v>
      </c>
      <c r="DF140" s="387" t="n">
        <v>-0.0150404255837202</v>
      </c>
      <c r="DG140" s="387" t="n">
        <v>-0.000873112003318965</v>
      </c>
      <c r="DH140" s="387" t="n">
        <v>-0.0134759750217199</v>
      </c>
      <c r="DL140" s="387" t="n">
        <v>0.709469985961914</v>
      </c>
      <c r="DM140" s="0" t="s">
        <v>888</v>
      </c>
      <c r="DP140" s="387" t="n">
        <v>0.744560012817383</v>
      </c>
      <c r="DQ140" s="0" t="s">
        <v>888</v>
      </c>
      <c r="DT140" s="387" t="n">
        <v>0.672310028076172</v>
      </c>
      <c r="DU140" s="0" t="s">
        <v>888</v>
      </c>
      <c r="DW140" s="387" t="n">
        <v>0.0677977353334427</v>
      </c>
      <c r="DX140" s="387" t="n">
        <v>0.057786263525486</v>
      </c>
      <c r="DY140" s="387" t="n">
        <v>0.0412015244364738</v>
      </c>
      <c r="DZ140" s="387" t="n">
        <v>0.0262404382228851</v>
      </c>
      <c r="EA140" s="387" t="n">
        <v>0.0327743776142597</v>
      </c>
      <c r="EB140" s="0" t="s">
        <v>104</v>
      </c>
      <c r="ED140" s="387" t="n">
        <v>0.0632112920284271</v>
      </c>
      <c r="EE140" s="387" t="n">
        <v>0.0567739233374596</v>
      </c>
      <c r="EF140" s="387" t="n">
        <v>0.0524125136435032</v>
      </c>
      <c r="EG140" s="387" t="n">
        <v>0.0484614931046963</v>
      </c>
      <c r="EH140" s="387" t="n">
        <v>0.0435318499803543</v>
      </c>
      <c r="EI140" s="0" t="s">
        <v>248</v>
      </c>
      <c r="EK140" s="387"/>
      <c r="EL140" s="0" t="s">
        <v>886</v>
      </c>
      <c r="EO140" s="387" t="n">
        <v>0.197199374437332</v>
      </c>
      <c r="EP140" s="387" t="n">
        <v>0.205027058720589</v>
      </c>
      <c r="EQ140" s="387" t="n">
        <v>0.211663633584976</v>
      </c>
      <c r="ER140" s="387" t="n">
        <v>0.047798290848732</v>
      </c>
      <c r="ES140" s="387" t="n">
        <v>-0.160619422793388</v>
      </c>
      <c r="ET140" s="0" t="s">
        <v>248</v>
      </c>
      <c r="FE140" s="387" t="n">
        <v>436300</v>
      </c>
      <c r="FF140" s="387" t="n">
        <v>441525</v>
      </c>
      <c r="FG140" s="387" t="n">
        <v>446175</v>
      </c>
      <c r="FH140" s="387" t="n">
        <v>451630</v>
      </c>
      <c r="FI140" s="387" t="n">
        <v>458095</v>
      </c>
      <c r="FJ140" s="387" t="n">
        <v>465158</v>
      </c>
      <c r="FK140" s="387" t="n">
        <v>472637</v>
      </c>
      <c r="FL140" s="387" t="n">
        <v>479993</v>
      </c>
      <c r="FM140" s="387" t="n">
        <v>488650</v>
      </c>
      <c r="FN140" s="387" t="n">
        <v>497783</v>
      </c>
      <c r="FO140" s="387" t="n">
        <v>506953</v>
      </c>
      <c r="FP140" s="387" t="n">
        <v>518347</v>
      </c>
      <c r="FQ140" s="387" t="n">
        <v>530946</v>
      </c>
      <c r="FR140" s="387" t="n">
        <v>543360</v>
      </c>
      <c r="FS140" s="387" t="n">
        <v>556319</v>
      </c>
      <c r="FT140" s="387" t="n">
        <v>569604</v>
      </c>
      <c r="FU140" s="387" t="n">
        <v>582014</v>
      </c>
      <c r="FV140" s="387" t="n">
        <v>596336</v>
      </c>
      <c r="FW140" s="387" t="n">
        <v>607950</v>
      </c>
      <c r="FX140" s="387" t="n">
        <v>619896</v>
      </c>
      <c r="FY140" s="387" t="n">
        <v>629000</v>
      </c>
      <c r="FZ140" s="387" t="n">
        <v>636000</v>
      </c>
      <c r="GA140" s="387" t="n">
        <v>643000</v>
      </c>
      <c r="GB140" s="387" t="n">
        <v>649000</v>
      </c>
      <c r="GC140" s="387" t="n">
        <v>655000</v>
      </c>
      <c r="GD140" s="387" t="n">
        <v>661000</v>
      </c>
      <c r="GE140" s="387" t="n">
        <v>666000</v>
      </c>
      <c r="GF140" s="387" t="n">
        <v>672000</v>
      </c>
      <c r="GG140" s="387" t="n">
        <v>678000</v>
      </c>
      <c r="GH140" s="387" t="n">
        <v>684000</v>
      </c>
      <c r="GI140" s="387" t="n">
        <v>689000</v>
      </c>
      <c r="GJ140" s="387" t="n">
        <v>695000</v>
      </c>
      <c r="GK140" s="387" t="n">
        <v>700000</v>
      </c>
      <c r="GL140" s="387" t="n">
        <v>706000</v>
      </c>
      <c r="GM140" s="387" t="n">
        <v>711000</v>
      </c>
      <c r="GN140" s="387" t="n">
        <v>716000</v>
      </c>
      <c r="GO140" s="387" t="n">
        <v>721000</v>
      </c>
      <c r="GP140" s="387" t="n">
        <v>726000</v>
      </c>
      <c r="GQ140" s="387" t="n">
        <v>731000</v>
      </c>
      <c r="GR140" s="387" t="n">
        <v>736000</v>
      </c>
      <c r="GS140" s="387" t="n">
        <v>740000</v>
      </c>
      <c r="GT140" s="387" t="n">
        <v>745000</v>
      </c>
      <c r="GU140" s="387" t="n">
        <v>749000</v>
      </c>
      <c r="GV140" s="387" t="n">
        <v>754000</v>
      </c>
      <c r="GW140" s="387" t="n">
        <v>758000</v>
      </c>
      <c r="GX140" s="387" t="n">
        <v>762000</v>
      </c>
      <c r="GY140" s="387" t="n">
        <v>766000</v>
      </c>
      <c r="GZ140" s="387" t="n">
        <v>770000</v>
      </c>
      <c r="HA140" s="387" t="n">
        <v>774000</v>
      </c>
      <c r="HB140" s="387" t="n">
        <v>778000</v>
      </c>
      <c r="HC140" s="387" t="n">
        <v>782000</v>
      </c>
      <c r="HG140" s="387" t="n">
        <v>0.0215531196445227</v>
      </c>
      <c r="HH140" s="387" t="n">
        <v>0.0243097636848688</v>
      </c>
      <c r="HI140" s="387" t="n">
        <v>0.0192883759737015</v>
      </c>
      <c r="HJ140" s="387" t="n">
        <v>0.0194590799510479</v>
      </c>
      <c r="HK140" s="387" t="n">
        <v>0.0145795345306396</v>
      </c>
      <c r="HL140" s="387" t="n">
        <v>0.0110673066228628</v>
      </c>
      <c r="HM140" s="387" t="n">
        <v>0.0109461611136794</v>
      </c>
      <c r="HN140" s="387" t="n">
        <v>0.00928799249231815</v>
      </c>
      <c r="HO140" s="387" t="n">
        <v>0.00920251850038767</v>
      </c>
      <c r="HP140" s="387" t="n">
        <v>0.00911860447376967</v>
      </c>
      <c r="HQ140" s="387" t="n">
        <v>0.00753583060577512</v>
      </c>
      <c r="HR140" s="387" t="n">
        <v>0.00896866992115974</v>
      </c>
      <c r="HS140" s="387" t="n">
        <v>0.00888894777745009</v>
      </c>
      <c r="HT140" s="387" t="n">
        <v>0.00881063006818295</v>
      </c>
      <c r="HU140" s="387" t="n">
        <v>0.00728335324674845</v>
      </c>
      <c r="HV140" s="387" t="n">
        <v>0.00867057498544455</v>
      </c>
      <c r="HW140" s="387" t="n">
        <v>0.00716848950833082</v>
      </c>
      <c r="HX140" s="387" t="n">
        <v>0.00853490270674229</v>
      </c>
      <c r="HY140" s="387" t="n">
        <v>0.00705719226971269</v>
      </c>
      <c r="HZ140" s="387" t="n">
        <v>0.00700773717835546</v>
      </c>
      <c r="IA140" s="387" t="n">
        <v>0.00695897033438087</v>
      </c>
      <c r="IB140" s="387" t="n">
        <v>0.0069108777679503</v>
      </c>
      <c r="IC140" s="387" t="n">
        <v>0.00686344504356384</v>
      </c>
      <c r="ID140" s="387" t="n">
        <v>0.00681665912270546</v>
      </c>
      <c r="IE140" s="387" t="n">
        <v>0.00542006734758616</v>
      </c>
      <c r="IF140" s="387" t="n">
        <v>0.00673403218388557</v>
      </c>
      <c r="IG140" s="387" t="n">
        <v>0.00535476533696055</v>
      </c>
      <c r="IH140" s="387" t="n">
        <v>0.00665338430553675</v>
      </c>
      <c r="II140" s="387" t="n">
        <v>0.00529101770371199</v>
      </c>
      <c r="IJ140" s="387" t="n">
        <v>0.00526317022740841</v>
      </c>
      <c r="IK140" s="387" t="n">
        <v>0.00523561425507069</v>
      </c>
      <c r="IL140" s="387" t="n">
        <v>0.00520834513008595</v>
      </c>
      <c r="IM140" s="387" t="n">
        <v>0.0051813586615026</v>
      </c>
      <c r="IN140" s="387" t="n">
        <v>0.00515465065836906</v>
      </c>
      <c r="IO140" s="387" t="n">
        <v>0.00512821646407247</v>
      </c>
      <c r="IP140" s="0" t="s">
        <v>889</v>
      </c>
      <c r="IU140" s="0" t="s">
        <v>889</v>
      </c>
      <c r="IV140" s="387" t="n">
        <v>0.501888869871776</v>
      </c>
      <c r="IW140" s="387" t="n">
        <v>0.502863969230025</v>
      </c>
      <c r="IX140" s="387" t="n">
        <v>0.503784333534939</v>
      </c>
      <c r="IY140" s="387" t="n">
        <v>0.504607410251488</v>
      </c>
      <c r="IZ140" s="387" t="n">
        <v>0.505270167118705</v>
      </c>
      <c r="JA140" s="387" t="n">
        <v>0.505749421703068</v>
      </c>
      <c r="JB140" s="387" t="n">
        <v>0.506023811699175</v>
      </c>
      <c r="JC140" s="387" t="n">
        <v>0.506125003308078</v>
      </c>
      <c r="JD140" s="387" t="n">
        <v>0.506116587284833</v>
      </c>
      <c r="JE140" s="387" t="n">
        <v>0.506063857880573</v>
      </c>
      <c r="JF140" s="387" t="n">
        <v>0.506026902872252</v>
      </c>
      <c r="JG140" s="387" t="n">
        <v>0.506016113921679</v>
      </c>
      <c r="JH140" s="387" t="n">
        <v>0.506024221694924</v>
      </c>
      <c r="JI140" s="387" t="n">
        <v>0.506041488372915</v>
      </c>
      <c r="JJ140" s="387" t="n">
        <v>0.506042468166402</v>
      </c>
      <c r="JK140" s="387" t="n">
        <v>0.506025981249927</v>
      </c>
      <c r="JL140" s="387" t="n">
        <v>0.505985059979913</v>
      </c>
      <c r="JM140" s="387" t="n">
        <v>0.505921975303011</v>
      </c>
      <c r="JN140" s="387" t="n">
        <v>0.505858714971077</v>
      </c>
      <c r="JO140" s="387" t="n">
        <v>0.505776685340056</v>
      </c>
      <c r="JP140" s="387" t="n">
        <v>0.505690425271225</v>
      </c>
      <c r="JQ140" s="387" t="n">
        <v>0.505591641560021</v>
      </c>
      <c r="JR140" s="387" t="n">
        <v>0.505480544034377</v>
      </c>
      <c r="JS140" s="387" t="n">
        <v>0.505364815637252</v>
      </c>
      <c r="JT140" s="387" t="n">
        <v>0.505235060224501</v>
      </c>
      <c r="JU140" s="387" t="n">
        <v>0.505108286537048</v>
      </c>
      <c r="JV140" s="387" t="n">
        <v>0.504971113080809</v>
      </c>
      <c r="JW140" s="387" t="n">
        <v>0.504821726749807</v>
      </c>
      <c r="JX140" s="387" t="n">
        <v>0.504674091968839</v>
      </c>
      <c r="JY140" s="387" t="n">
        <v>0.50452685462195</v>
      </c>
      <c r="JZ140" s="387" t="n">
        <v>0.504372054266594</v>
      </c>
      <c r="KA140" s="387" t="n">
        <v>0.504216940763502</v>
      </c>
      <c r="KB140" s="387" t="n">
        <v>0.504060855565837</v>
      </c>
      <c r="KC140" s="387" t="n">
        <v>0.503899886490589</v>
      </c>
      <c r="KD140" s="387" t="n">
        <v>0.503740461124149</v>
      </c>
      <c r="KE140" s="387" t="n">
        <v>0.503590765409656</v>
      </c>
      <c r="KH140" s="0" t="s">
        <v>889</v>
      </c>
      <c r="KI140" s="387" t="n">
        <v>0.69627845287323</v>
      </c>
      <c r="KJ140" s="387" t="n">
        <v>0.697182536125183</v>
      </c>
      <c r="KK140" s="387" t="n">
        <v>0.698282539844513</v>
      </c>
      <c r="KL140" s="387" t="n">
        <v>0.699379861354828</v>
      </c>
      <c r="KM140" s="387" t="n">
        <v>0.700178742408752</v>
      </c>
      <c r="KN140" s="387" t="n">
        <v>0.699523031711578</v>
      </c>
      <c r="KO140" s="387" t="n">
        <v>0.698113203048706</v>
      </c>
      <c r="KP140" s="387" t="n">
        <v>0.693623661994934</v>
      </c>
      <c r="KQ140" s="387" t="n">
        <v>0.69183361530304</v>
      </c>
      <c r="KR140" s="387" t="n">
        <v>0.687022924423218</v>
      </c>
      <c r="KS140" s="387" t="n">
        <v>0.683812379837036</v>
      </c>
      <c r="KT140" s="387" t="n">
        <v>0.68168169260025</v>
      </c>
      <c r="KU140" s="387" t="n">
        <v>0.677083313465118</v>
      </c>
      <c r="KV140" s="387" t="n">
        <v>0.674041271209717</v>
      </c>
      <c r="KW140" s="387" t="n">
        <v>0.669590651988983</v>
      </c>
      <c r="KX140" s="387" t="n">
        <v>0.66618287563324</v>
      </c>
      <c r="KY140" s="387" t="n">
        <v>0.66187047958374</v>
      </c>
      <c r="KZ140" s="387" t="n">
        <v>0.658571422100067</v>
      </c>
      <c r="LA140" s="387" t="n">
        <v>0.652974486351013</v>
      </c>
      <c r="LB140" s="387" t="n">
        <v>0.649789035320282</v>
      </c>
      <c r="LC140" s="387" t="n">
        <v>0.646648049354553</v>
      </c>
      <c r="LD140" s="387" t="n">
        <v>0.643550634384155</v>
      </c>
      <c r="LE140" s="387" t="n">
        <v>0.640495896339417</v>
      </c>
      <c r="LF140" s="387" t="n">
        <v>0.637482881546021</v>
      </c>
      <c r="LG140" s="387" t="n">
        <v>0.63451087474823</v>
      </c>
      <c r="LH140" s="387" t="n">
        <v>0.632432460784912</v>
      </c>
      <c r="LI140" s="387" t="n">
        <v>0.629530191421509</v>
      </c>
      <c r="LJ140" s="387" t="n">
        <v>0.627503335475922</v>
      </c>
      <c r="LK140" s="387" t="n">
        <v>0.625994682312012</v>
      </c>
      <c r="LL140" s="387" t="n">
        <v>0.624010562896729</v>
      </c>
      <c r="LM140" s="387" t="n">
        <v>0.622047245502472</v>
      </c>
      <c r="LN140" s="387" t="n">
        <v>0.620104432106018</v>
      </c>
      <c r="LO140" s="387" t="n">
        <v>0.616883099079132</v>
      </c>
      <c r="LP140" s="387" t="n">
        <v>0.614987075328827</v>
      </c>
      <c r="LQ140" s="387" t="n">
        <v>0.611825168132782</v>
      </c>
      <c r="LR140" s="387" t="n">
        <v>0.609974443912506</v>
      </c>
      <c r="LT140" s="0" t="s">
        <v>889</v>
      </c>
      <c r="LU140" s="387" t="n">
        <v>0.644951581954956</v>
      </c>
      <c r="LV140" s="387" t="n">
        <v>0.64530748128891</v>
      </c>
      <c r="LW140" s="387" t="n">
        <v>0.645711481571198</v>
      </c>
      <c r="LX140" s="387" t="n">
        <v>0.645939648151398</v>
      </c>
      <c r="LY140" s="387" t="n">
        <v>0.645726084709168</v>
      </c>
      <c r="LZ140" s="387" t="n">
        <v>0.643879175186157</v>
      </c>
      <c r="MA140" s="387" t="n">
        <v>0.641509413719177</v>
      </c>
      <c r="MB140" s="387" t="n">
        <v>0.636080861091614</v>
      </c>
      <c r="MC140" s="387" t="n">
        <v>0.631741166114807</v>
      </c>
      <c r="MD140" s="387" t="n">
        <v>0.625954210758209</v>
      </c>
      <c r="ME140" s="387" t="n">
        <v>0.621785163879395</v>
      </c>
      <c r="MF140" s="387" t="n">
        <v>0.618618607521057</v>
      </c>
      <c r="MG140" s="387" t="n">
        <v>0.613095223903656</v>
      </c>
      <c r="MH140" s="387" t="n">
        <v>0.609144568443298</v>
      </c>
      <c r="MI140" s="387" t="n">
        <v>0.60526317358017</v>
      </c>
      <c r="MJ140" s="387" t="n">
        <v>0.599419474601746</v>
      </c>
      <c r="MK140" s="387" t="n">
        <v>0.595683455467224</v>
      </c>
      <c r="ML140" s="387" t="n">
        <v>0.592857122421265</v>
      </c>
      <c r="MM140" s="387" t="n">
        <v>0.587818682193756</v>
      </c>
      <c r="MN140" s="387" t="n">
        <v>0.585091412067413</v>
      </c>
      <c r="MO140" s="387" t="n">
        <v>0.583798885345459</v>
      </c>
      <c r="MP140" s="387" t="n">
        <v>0.582524299621582</v>
      </c>
      <c r="MQ140" s="387" t="n">
        <v>0.579889833927155</v>
      </c>
      <c r="MR140" s="387" t="n">
        <v>0.577291369438171</v>
      </c>
      <c r="MS140" s="387" t="n">
        <v>0.576086938381195</v>
      </c>
      <c r="MT140" s="387" t="n">
        <v>0.574324309825897</v>
      </c>
      <c r="MU140" s="387" t="n">
        <v>0.570469796657562</v>
      </c>
      <c r="MV140" s="387" t="n">
        <v>0.567423224449158</v>
      </c>
      <c r="MW140" s="387" t="n">
        <v>0.564986765384674</v>
      </c>
      <c r="MX140" s="387" t="n">
        <v>0.563324511051178</v>
      </c>
      <c r="MY140" s="387" t="n">
        <v>0.560367465019226</v>
      </c>
      <c r="MZ140" s="387" t="n">
        <v>0.557441234588623</v>
      </c>
      <c r="NA140" s="387" t="n">
        <v>0.5545454621315</v>
      </c>
      <c r="NB140" s="387" t="n">
        <v>0.551679611206055</v>
      </c>
      <c r="NC140" s="387" t="n">
        <v>0.548843204975128</v>
      </c>
      <c r="ND140" s="387" t="n">
        <v>0.547314584255219</v>
      </c>
      <c r="NG140" s="0" t="s">
        <v>889</v>
      </c>
      <c r="NH140" s="387" t="n">
        <v>0.636401772499085</v>
      </c>
      <c r="NI140" s="387" t="n">
        <v>0.637579143047333</v>
      </c>
      <c r="NJ140" s="387" t="n">
        <v>0.639438152313232</v>
      </c>
      <c r="NK140" s="387" t="n">
        <v>0.64162677526474</v>
      </c>
      <c r="NL140" s="387" t="n">
        <v>0.64373379945755</v>
      </c>
      <c r="NM140" s="387" t="n">
        <v>0.643879175186157</v>
      </c>
      <c r="NN140" s="387" t="n">
        <v>0.643081784248352</v>
      </c>
      <c r="NO140" s="387" t="n">
        <v>0.639191269874573</v>
      </c>
      <c r="NP140" s="387" t="n">
        <v>0.637904465198517</v>
      </c>
      <c r="NQ140" s="387" t="n">
        <v>0.633587777614594</v>
      </c>
      <c r="NR140" s="387" t="n">
        <v>0.630862355232239</v>
      </c>
      <c r="NS140" s="387" t="n">
        <v>0.629129111766815</v>
      </c>
      <c r="NT140" s="387" t="n">
        <v>0.623511910438538</v>
      </c>
      <c r="NU140" s="387" t="n">
        <v>0.620943963527679</v>
      </c>
      <c r="NV140" s="387" t="n">
        <v>0.615497052669525</v>
      </c>
      <c r="NW140" s="387" t="n">
        <v>0.612481832504273</v>
      </c>
      <c r="NX140" s="387" t="n">
        <v>0.608633100986481</v>
      </c>
      <c r="NY140" s="387" t="n">
        <v>0.602857172489166</v>
      </c>
      <c r="NZ140" s="387" t="n">
        <v>0.597733736038208</v>
      </c>
      <c r="OA140" s="387" t="n">
        <v>0.594936728477478</v>
      </c>
      <c r="OB140" s="387" t="n">
        <v>0.592178761959076</v>
      </c>
      <c r="OC140" s="387" t="n">
        <v>0.58945906162262</v>
      </c>
      <c r="OD140" s="387" t="n">
        <v>0.586776852607727</v>
      </c>
      <c r="OE140" s="387" t="n">
        <v>0.584131300449371</v>
      </c>
      <c r="OF140" s="387" t="n">
        <v>0.58152174949646</v>
      </c>
      <c r="OG140" s="387" t="n">
        <v>0.579729735851288</v>
      </c>
      <c r="OH140" s="387" t="n">
        <v>0.577181220054627</v>
      </c>
      <c r="OI140" s="387" t="n">
        <v>0.575433909893036</v>
      </c>
      <c r="OJ140" s="387" t="n">
        <v>0.57427054643631</v>
      </c>
      <c r="OK140" s="387" t="n">
        <v>0.572559356689453</v>
      </c>
      <c r="OL140" s="387" t="n">
        <v>0.570866167545319</v>
      </c>
      <c r="OM140" s="387" t="n">
        <v>0.569190621376038</v>
      </c>
      <c r="ON140" s="387" t="n">
        <v>0.56623375415802</v>
      </c>
      <c r="OO140" s="387" t="n">
        <v>0.564599454402924</v>
      </c>
      <c r="OP140" s="387" t="n">
        <v>0.561696648597717</v>
      </c>
      <c r="OQ140" s="387" t="n">
        <v>0.56010228395462</v>
      </c>
      <c r="OT140" s="387" t="n">
        <v>0.638580017089844</v>
      </c>
      <c r="OU140" s="387" t="n">
        <v>0.650940017700195</v>
      </c>
      <c r="OV140" s="387" t="n">
        <v>0.643059997558594</v>
      </c>
      <c r="OW140" s="387" t="n">
        <v>0.655910034179688</v>
      </c>
      <c r="OX140" s="387" t="n">
        <v>0.664680023193359</v>
      </c>
      <c r="OY140" s="387" t="n">
        <v>0.669400024414063</v>
      </c>
      <c r="OZ140" s="387" t="n">
        <v>0.664499969482422</v>
      </c>
      <c r="PA140" s="387" t="n">
        <v>0.662699966430664</v>
      </c>
      <c r="PB140" s="387" t="n">
        <v>0.683330001831055</v>
      </c>
      <c r="PC140" s="387" t="n">
        <v>0.679589996337891</v>
      </c>
      <c r="PD140" s="387" t="n">
        <v>0.676859970092773</v>
      </c>
      <c r="PE140" s="387" t="n">
        <v>0.690530014038086</v>
      </c>
      <c r="PF140" s="387" t="n">
        <v>0.692669982910156</v>
      </c>
      <c r="PG140" s="387" t="n">
        <v>0.700780029296875</v>
      </c>
      <c r="PH140" s="387" t="n">
        <v>0.70661003112793</v>
      </c>
      <c r="PI140" s="387" t="n">
        <v>0.69609001159668</v>
      </c>
      <c r="PJ140" s="387" t="n">
        <v>0.699990005493164</v>
      </c>
      <c r="PK140" s="387" t="n">
        <v>0.707649993896484</v>
      </c>
      <c r="PL140" s="387" t="n">
        <v>0.709469985961914</v>
      </c>
      <c r="PQ140" s="387" t="n">
        <v>0.00256857997737825</v>
      </c>
      <c r="PZ140" s="387" t="n">
        <v>0.349</v>
      </c>
      <c r="QA140" s="387" t="n">
        <v>2017</v>
      </c>
      <c r="QB140" s="0" t="s">
        <v>248</v>
      </c>
      <c r="QD140" s="387" t="n">
        <v>0.003</v>
      </c>
      <c r="QE140" s="387" t="n">
        <v>2017</v>
      </c>
      <c r="QF140" s="0" t="s">
        <v>248</v>
      </c>
      <c r="QH140" s="387" t="n">
        <v>0.004</v>
      </c>
      <c r="QI140" s="387" t="n">
        <v>2017</v>
      </c>
      <c r="QJ140" s="0" t="s">
        <v>248</v>
      </c>
      <c r="QL140" s="387" t="n">
        <v>0.007</v>
      </c>
      <c r="QM140" s="387" t="n">
        <v>2017</v>
      </c>
      <c r="QN140" s="0" t="s">
        <v>248</v>
      </c>
      <c r="QP140" s="387" t="n">
        <v>0.183</v>
      </c>
      <c r="QQ140" s="387" t="n">
        <v>2017</v>
      </c>
      <c r="QR140" s="0" t="s">
        <v>248</v>
      </c>
      <c r="QT140" s="0" t="s">
        <v>104</v>
      </c>
      <c r="QU140" s="387" t="n">
        <v>0.187698319554329</v>
      </c>
      <c r="QV140" s="387" t="n">
        <v>0.192392513155937</v>
      </c>
      <c r="QW140" s="387" t="n">
        <v>0.200702086091042</v>
      </c>
      <c r="QX140" s="387" t="n">
        <v>0.202301532030106</v>
      </c>
      <c r="QY140" s="387" t="n">
        <v>0.195898666977882</v>
      </c>
      <c r="RB140" s="387" t="n">
        <v>0.191226780414581</v>
      </c>
      <c r="RC140" s="387" t="n">
        <v>0.186023473739624</v>
      </c>
      <c r="RD140" s="387" t="n">
        <v>0.185230627655983</v>
      </c>
      <c r="RE140" s="387" t="n">
        <v>0.177601128816605</v>
      </c>
      <c r="RF140" s="387" t="n">
        <v>0.168798103928566</v>
      </c>
      <c r="RG140" s="0" t="s">
        <v>248</v>
      </c>
      <c r="RJ140" s="387" t="n">
        <v>0.0303027052432299</v>
      </c>
      <c r="RK140" s="387" t="n">
        <v>0.0275160726159811</v>
      </c>
      <c r="RL140" s="387" t="n">
        <v>0.0308225229382515</v>
      </c>
      <c r="RM140" s="387" t="n">
        <v>0.0322431661188602</v>
      </c>
      <c r="RN140" s="387" t="n">
        <v>0.0256678443402052</v>
      </c>
      <c r="RO140" s="0" t="s">
        <v>104</v>
      </c>
      <c r="RR140" s="387" t="n">
        <v>0.0301463715732098</v>
      </c>
      <c r="RS140" s="387" t="n">
        <v>0.0273076258599758</v>
      </c>
      <c r="RT140" s="387" t="n">
        <v>0.0305098555982113</v>
      </c>
      <c r="RU140" s="387" t="n">
        <v>0.0316178277134895</v>
      </c>
      <c r="RV140" s="387" t="n">
        <v>0.0227099545300007</v>
      </c>
      <c r="RW140" s="0" t="s">
        <v>248</v>
      </c>
      <c r="SA140" s="387" t="n">
        <v>0.0122227435931563</v>
      </c>
      <c r="SB140" s="387" t="n">
        <v>0.00755528174340725</v>
      </c>
      <c r="SC140" s="387" t="n">
        <v>0.00919010117650032</v>
      </c>
      <c r="SD140" s="387" t="n">
        <v>0.0112138520926237</v>
      </c>
      <c r="SE140" s="387" t="n">
        <v>0.0092720752581954</v>
      </c>
      <c r="SF140" s="0" t="s">
        <v>104</v>
      </c>
      <c r="SJ140" s="387" t="n">
        <v>0.0119132483378053</v>
      </c>
      <c r="SK140" s="387" t="n">
        <v>0.00714261643588543</v>
      </c>
      <c r="SL140" s="387" t="n">
        <v>0.00857110600918531</v>
      </c>
      <c r="SM140" s="387" t="n">
        <v>0.00997585617005825</v>
      </c>
      <c r="SN140" s="387" t="n">
        <v>0.00325087364763021</v>
      </c>
      <c r="SO140" s="0" t="s">
        <v>248</v>
      </c>
      <c r="SQ140" s="387" t="n">
        <v>73910</v>
      </c>
      <c r="SR140" s="0" t="s">
        <v>248</v>
      </c>
      <c r="ST140" s="387" t="n">
        <v>103883.6875</v>
      </c>
      <c r="SU140" s="0" t="s">
        <v>104</v>
      </c>
      <c r="SW140" s="387" t="n">
        <v>111062.340609832</v>
      </c>
      <c r="SX140" s="0" t="s">
        <v>248</v>
      </c>
      <c r="TA140" s="387" t="n">
        <v>0.255496054887772</v>
      </c>
      <c r="TB140" s="387" t="n">
        <v>0.250178784132004</v>
      </c>
      <c r="TC140" s="387" t="n">
        <v>0.241903603076935</v>
      </c>
      <c r="TD140" s="387" t="n">
        <v>0.228541970252991</v>
      </c>
      <c r="TE140" s="387" t="n">
        <v>0.228673040866852</v>
      </c>
      <c r="TF140" s="0" t="s">
        <v>104</v>
      </c>
      <c r="TJ140" s="387" t="n">
        <v>0.254438072443008</v>
      </c>
      <c r="TK140" s="387" t="n">
        <v>0.242797404527664</v>
      </c>
      <c r="TL140" s="387" t="n">
        <v>0.237643152475357</v>
      </c>
      <c r="TM140" s="387" t="n">
        <v>0.226062625646591</v>
      </c>
      <c r="TN140" s="387" t="n">
        <v>0.21232995390892</v>
      </c>
      <c r="TO140" s="0" t="s">
        <v>248</v>
      </c>
      <c r="TP140" s="386"/>
      <c r="TQ140" s="386"/>
    </row>
    <row r="141" customFormat="false" ht="15.75" hidden="false" customHeight="false" outlineLevel="0" collapsed="false">
      <c r="A141" s="0" t="s">
        <v>900</v>
      </c>
      <c r="B141" s="18" t="s">
        <v>1127</v>
      </c>
      <c r="C141" s="0" t="s">
        <v>1128</v>
      </c>
      <c r="D141" s="387" t="n">
        <v>0.0309742074459791</v>
      </c>
      <c r="E141" s="0" t="s">
        <v>102</v>
      </c>
      <c r="F141" s="387" t="n">
        <v>0.0422596111893654</v>
      </c>
      <c r="G141" s="0" t="s">
        <v>316</v>
      </c>
      <c r="H141" s="387" t="n">
        <v>0.0348638221621513</v>
      </c>
      <c r="I141" s="0" t="s">
        <v>317</v>
      </c>
      <c r="J141" s="0" t="s">
        <v>102</v>
      </c>
      <c r="K141" s="387" t="n">
        <v>0.344645082950592</v>
      </c>
      <c r="L141" s="387"/>
      <c r="M141" s="0" t="s">
        <v>885</v>
      </c>
      <c r="N141" s="387"/>
      <c r="O141" s="0" t="s">
        <v>885</v>
      </c>
      <c r="P141" s="387" t="n">
        <v>0.374404519796371</v>
      </c>
      <c r="Q141" s="0" t="s">
        <v>102</v>
      </c>
      <c r="R141" s="387" t="n">
        <v>0.344645082950592</v>
      </c>
      <c r="S141" s="0" t="s">
        <v>102</v>
      </c>
      <c r="U141" s="0" t="s">
        <v>316</v>
      </c>
      <c r="V141" s="387" t="n">
        <v>0.335346400737762</v>
      </c>
      <c r="W141" s="387"/>
      <c r="X141" s="0" t="s">
        <v>885</v>
      </c>
      <c r="Y141" s="387"/>
      <c r="Z141" s="0" t="s">
        <v>885</v>
      </c>
      <c r="AA141" s="387" t="n">
        <v>0.335346400737762</v>
      </c>
      <c r="AB141" s="0" t="s">
        <v>316</v>
      </c>
      <c r="AC141" s="387" t="n">
        <v>0.310918480157852</v>
      </c>
      <c r="AD141" s="0" t="s">
        <v>316</v>
      </c>
      <c r="AF141" s="0" t="s">
        <v>317</v>
      </c>
      <c r="AG141" s="387" t="n">
        <v>0.318604856729507</v>
      </c>
      <c r="AH141" s="387"/>
      <c r="AI141" s="0" t="s">
        <v>885</v>
      </c>
      <c r="AJ141" s="387"/>
      <c r="AK141" s="0" t="s">
        <v>885</v>
      </c>
      <c r="AL141" s="387" t="n">
        <v>0.318604856729507</v>
      </c>
      <c r="AM141" s="0" t="s">
        <v>317</v>
      </c>
      <c r="AN141" s="387" t="n">
        <v>0.296982079744339</v>
      </c>
      <c r="AO141" s="0" t="s">
        <v>317</v>
      </c>
      <c r="AP141" s="0"/>
      <c r="AQ141" s="0" t="s">
        <v>102</v>
      </c>
      <c r="AR141" s="387" t="n">
        <v>1.57414543628693</v>
      </c>
      <c r="AS141" s="0" t="s">
        <v>318</v>
      </c>
      <c r="AT141" s="387" t="n">
        <v>1.66579473018646</v>
      </c>
      <c r="AU141" s="0" t="s">
        <v>317</v>
      </c>
      <c r="AV141" s="387" t="n">
        <v>2.66325807571411</v>
      </c>
      <c r="AW141" s="0"/>
      <c r="AX141" s="387" t="n">
        <v>2.97744178771973</v>
      </c>
      <c r="AY141" s="0" t="s">
        <v>884</v>
      </c>
      <c r="AZ141" s="0"/>
      <c r="BA141" s="0" t="s">
        <v>102</v>
      </c>
      <c r="BB141" s="387" t="n">
        <v>0.012173242866993</v>
      </c>
      <c r="BC141" s="387" t="n">
        <v>0.0128370188176632</v>
      </c>
      <c r="BD141" s="387" t="n">
        <v>0.0141802560538054</v>
      </c>
      <c r="BE141" s="387" t="n">
        <v>0.0116628725081682</v>
      </c>
      <c r="BF141" s="387" t="n">
        <v>0.00876456499099731</v>
      </c>
      <c r="BH141" s="0" t="s">
        <v>318</v>
      </c>
      <c r="BI141" s="387" t="n">
        <v>0.0142897441983223</v>
      </c>
      <c r="BJ141" s="387" t="n">
        <v>0.015094269067049</v>
      </c>
      <c r="BK141" s="387" t="n">
        <v>0.016462666913867</v>
      </c>
      <c r="BL141" s="387" t="n">
        <v>0.0149824041873217</v>
      </c>
      <c r="BM141" s="387" t="n">
        <v>0.0151538169011474</v>
      </c>
      <c r="BO141" s="0" t="s">
        <v>317</v>
      </c>
      <c r="BP141" s="387" t="n">
        <v>0.0149781005457044</v>
      </c>
      <c r="BQ141" s="387" t="n">
        <v>0.0158009510487318</v>
      </c>
      <c r="BR141" s="387" t="n">
        <v>0.0161453317850828</v>
      </c>
      <c r="BS141" s="387" t="n">
        <v>0.0155509570613503</v>
      </c>
      <c r="BT141" s="387" t="n">
        <v>0.0163453817367554</v>
      </c>
      <c r="BV141" s="387" t="n">
        <v>5.80625581741333</v>
      </c>
      <c r="BW141" s="387" t="n">
        <v>6.39418411254883</v>
      </c>
      <c r="BX141" s="387" t="n">
        <v>7.00594091415405</v>
      </c>
      <c r="BY141" s="387" t="n">
        <v>7.89420461654663</v>
      </c>
      <c r="BZ141" s="387" t="n">
        <v>8.9445104598999</v>
      </c>
      <c r="CA141" s="0" t="s">
        <v>316</v>
      </c>
      <c r="CC141" s="387" t="n">
        <v>6.1434588432312</v>
      </c>
      <c r="CD141" s="387" t="n">
        <v>6.76274394989014</v>
      </c>
      <c r="CE141" s="387" t="n">
        <v>7.51087188720703</v>
      </c>
      <c r="CF141" s="387" t="n">
        <v>8.50436115264893</v>
      </c>
      <c r="CG141" s="387" t="n">
        <v>9.64781379699707</v>
      </c>
      <c r="CH141" s="0" t="s">
        <v>317</v>
      </c>
      <c r="CK141" s="387"/>
      <c r="CL141" s="0" t="s">
        <v>886</v>
      </c>
      <c r="CO141" s="0" t="s">
        <v>102</v>
      </c>
      <c r="CP141" s="387" t="n">
        <v>0.00679210154339671</v>
      </c>
      <c r="CQ141" s="387" t="n">
        <v>0.017432477325201</v>
      </c>
      <c r="CR141" s="387" t="n">
        <v>0.0438128523528576</v>
      </c>
      <c r="CS141" s="387" t="n">
        <v>0.0251514073461294</v>
      </c>
      <c r="CT141" s="387" t="n">
        <v>0.21225893497467</v>
      </c>
      <c r="CV141" s="0" t="s">
        <v>318</v>
      </c>
      <c r="CW141" s="387" t="n">
        <v>0.0106323268264532</v>
      </c>
      <c r="CX141" s="387" t="n">
        <v>0.0331082418560982</v>
      </c>
      <c r="CY141" s="387" t="n">
        <v>0.015302985906601</v>
      </c>
      <c r="CZ141" s="387" t="n">
        <v>0.0656020119786263</v>
      </c>
      <c r="DA141" s="387" t="n">
        <v>-0.0766546353697777</v>
      </c>
      <c r="DC141" s="0" t="s">
        <v>317</v>
      </c>
      <c r="DD141" s="387" t="n">
        <v>0.00871317368000746</v>
      </c>
      <c r="DE141" s="387" t="n">
        <v>0.010976486839354</v>
      </c>
      <c r="DF141" s="387" t="n">
        <v>-0.0063114850781858</v>
      </c>
      <c r="DG141" s="387" t="n">
        <v>-0.0716778337955475</v>
      </c>
      <c r="DH141" s="387" t="n">
        <v>0.0460195317864418</v>
      </c>
      <c r="DL141" s="387" t="n">
        <v>0.789570007324219</v>
      </c>
      <c r="DM141" s="0" t="s">
        <v>888</v>
      </c>
      <c r="DP141" s="387" t="n">
        <v>0.849449996948242</v>
      </c>
      <c r="DQ141" s="0" t="s">
        <v>888</v>
      </c>
      <c r="DT141" s="387" t="n">
        <v>0.735500030517578</v>
      </c>
      <c r="DU141" s="0" t="s">
        <v>888</v>
      </c>
      <c r="DW141" s="387"/>
      <c r="DX141" s="387"/>
      <c r="DY141" s="387"/>
      <c r="DZ141" s="387"/>
      <c r="EA141" s="387"/>
      <c r="EB141" s="0" t="s">
        <v>886</v>
      </c>
      <c r="ED141" s="387" t="n">
        <v>0.300213396549225</v>
      </c>
      <c r="EE141" s="387" t="n">
        <v>0.296467065811157</v>
      </c>
      <c r="EF141" s="387" t="n">
        <v>0.340800046920776</v>
      </c>
      <c r="EG141" s="387" t="n">
        <v>0.297987908124924</v>
      </c>
      <c r="EH141" s="387" t="n">
        <v>0.328557550907135</v>
      </c>
      <c r="EI141" s="0" t="s">
        <v>248</v>
      </c>
      <c r="EK141" s="387"/>
      <c r="EL141" s="0" t="s">
        <v>886</v>
      </c>
      <c r="EO141" s="387" t="n">
        <v>0.0807661786675453</v>
      </c>
      <c r="EP141" s="387" t="n">
        <v>0.0935673266649246</v>
      </c>
      <c r="EQ141" s="387" t="n">
        <v>0.0598543100059032</v>
      </c>
      <c r="ER141" s="387" t="n">
        <v>0.0442820265889168</v>
      </c>
      <c r="ES141" s="387" t="n">
        <v>0.114995762705803</v>
      </c>
      <c r="ET141" s="0" t="s">
        <v>248</v>
      </c>
      <c r="FE141" s="387" t="n">
        <v>427782</v>
      </c>
      <c r="FF141" s="387" t="n">
        <v>437938</v>
      </c>
      <c r="FG141" s="387" t="n">
        <v>448821</v>
      </c>
      <c r="FH141" s="387" t="n">
        <v>460165</v>
      </c>
      <c r="FI141" s="387" t="n">
        <v>471597</v>
      </c>
      <c r="FJ141" s="387" t="n">
        <v>482858</v>
      </c>
      <c r="FK141" s="387" t="n">
        <v>493799</v>
      </c>
      <c r="FL141" s="387" t="n">
        <v>504511</v>
      </c>
      <c r="FM141" s="387" t="n">
        <v>515239</v>
      </c>
      <c r="FN141" s="387" t="n">
        <v>526400</v>
      </c>
      <c r="FO141" s="387" t="n">
        <v>538219</v>
      </c>
      <c r="FP141" s="387" t="n">
        <v>550832</v>
      </c>
      <c r="FQ141" s="387" t="n">
        <v>564039</v>
      </c>
      <c r="FR141" s="387" t="n">
        <v>577372</v>
      </c>
      <c r="FS141" s="387" t="n">
        <v>590208</v>
      </c>
      <c r="FT141" s="387" t="n">
        <v>602085</v>
      </c>
      <c r="FU141" s="387" t="n">
        <v>612836</v>
      </c>
      <c r="FV141" s="387" t="n">
        <v>622585</v>
      </c>
      <c r="FW141" s="387" t="n">
        <v>631636</v>
      </c>
      <c r="FX141" s="387" t="n">
        <v>640445</v>
      </c>
      <c r="FY141" s="387" t="n">
        <v>649000</v>
      </c>
      <c r="FZ141" s="387" t="n">
        <v>658000</v>
      </c>
      <c r="GA141" s="387" t="n">
        <v>667000</v>
      </c>
      <c r="GB141" s="387" t="n">
        <v>677000</v>
      </c>
      <c r="GC141" s="387" t="n">
        <v>685000</v>
      </c>
      <c r="GD141" s="387" t="n">
        <v>694000</v>
      </c>
      <c r="GE141" s="387" t="n">
        <v>702000</v>
      </c>
      <c r="GF141" s="387" t="n">
        <v>710000</v>
      </c>
      <c r="GG141" s="387" t="n">
        <v>718000</v>
      </c>
      <c r="GH141" s="387" t="n">
        <v>725000</v>
      </c>
      <c r="GI141" s="387" t="n">
        <v>732000</v>
      </c>
      <c r="GJ141" s="387" t="n">
        <v>739000</v>
      </c>
      <c r="GK141" s="387" t="n">
        <v>745000</v>
      </c>
      <c r="GL141" s="387" t="n">
        <v>751000</v>
      </c>
      <c r="GM141" s="387" t="n">
        <v>757000</v>
      </c>
      <c r="GN141" s="387" t="n">
        <v>763000</v>
      </c>
      <c r="GO141" s="387" t="n">
        <v>769000</v>
      </c>
      <c r="GP141" s="387" t="n">
        <v>775000</v>
      </c>
      <c r="GQ141" s="387" t="n">
        <v>780000</v>
      </c>
      <c r="GR141" s="387" t="n">
        <v>785000</v>
      </c>
      <c r="GS141" s="387" t="n">
        <v>791000</v>
      </c>
      <c r="GT141" s="387" t="n">
        <v>796000</v>
      </c>
      <c r="GU141" s="387" t="n">
        <v>801000</v>
      </c>
      <c r="GV141" s="387" t="n">
        <v>806000</v>
      </c>
      <c r="GW141" s="387" t="n">
        <v>811000</v>
      </c>
      <c r="GX141" s="387" t="n">
        <v>816000</v>
      </c>
      <c r="GY141" s="387" t="n">
        <v>820000</v>
      </c>
      <c r="GZ141" s="387" t="n">
        <v>825000</v>
      </c>
      <c r="HA141" s="387" t="n">
        <v>830000</v>
      </c>
      <c r="HB141" s="387" t="n">
        <v>834000</v>
      </c>
      <c r="HC141" s="387" t="n">
        <v>838000</v>
      </c>
      <c r="HG141" s="387" t="n">
        <v>0.0176987312734127</v>
      </c>
      <c r="HH141" s="387" t="n">
        <v>0.0157828014343977</v>
      </c>
      <c r="HI141" s="387" t="n">
        <v>0.0144331138581038</v>
      </c>
      <c r="HJ141" s="387" t="n">
        <v>0.0138499680906534</v>
      </c>
      <c r="HK141" s="387" t="n">
        <v>0.0132694691419601</v>
      </c>
      <c r="HL141" s="387" t="n">
        <v>0.0137722147628665</v>
      </c>
      <c r="HM141" s="387" t="n">
        <v>0.013585114851594</v>
      </c>
      <c r="HN141" s="387" t="n">
        <v>0.0148812271654606</v>
      </c>
      <c r="HO141" s="387" t="n">
        <v>0.0117475651204586</v>
      </c>
      <c r="HP141" s="387" t="n">
        <v>0.0130531219765544</v>
      </c>
      <c r="HQ141" s="387" t="n">
        <v>0.0114614432677627</v>
      </c>
      <c r="HR141" s="387" t="n">
        <v>0.0113315656781197</v>
      </c>
      <c r="HS141" s="387" t="n">
        <v>0.0112045994028449</v>
      </c>
      <c r="HT141" s="387" t="n">
        <v>0.00970208551734686</v>
      </c>
      <c r="HU141" s="387" t="n">
        <v>0.00960885919630528</v>
      </c>
      <c r="HV141" s="387" t="n">
        <v>0.00951740704476833</v>
      </c>
      <c r="HW141" s="387" t="n">
        <v>0.00808629766106606</v>
      </c>
      <c r="HX141" s="387" t="n">
        <v>0.00802143383771181</v>
      </c>
      <c r="HY141" s="387" t="n">
        <v>0.00795760191977024</v>
      </c>
      <c r="HZ141" s="387" t="n">
        <v>0.0078947776928544</v>
      </c>
      <c r="IA141" s="387" t="n">
        <v>0.00783293787389994</v>
      </c>
      <c r="IB141" s="387" t="n">
        <v>0.00777205964550376</v>
      </c>
      <c r="IC141" s="387" t="n">
        <v>0.00643089041113853</v>
      </c>
      <c r="ID141" s="387" t="n">
        <v>0.00638979813084006</v>
      </c>
      <c r="IE141" s="387" t="n">
        <v>0.00761424982920289</v>
      </c>
      <c r="IF141" s="387" t="n">
        <v>0.00630121817812324</v>
      </c>
      <c r="IG141" s="387" t="n">
        <v>0.00626176130026579</v>
      </c>
      <c r="IH141" s="387" t="n">
        <v>0.00622279522940517</v>
      </c>
      <c r="II141" s="387" t="n">
        <v>0.00618431158363819</v>
      </c>
      <c r="IJ141" s="387" t="n">
        <v>0.00614630104973912</v>
      </c>
      <c r="IK141" s="387" t="n">
        <v>0.0048899850808084</v>
      </c>
      <c r="IL141" s="387" t="n">
        <v>0.00607904605567455</v>
      </c>
      <c r="IM141" s="387" t="n">
        <v>0.00604231422767043</v>
      </c>
      <c r="IN141" s="387" t="n">
        <v>0.00480770180001855</v>
      </c>
      <c r="IO141" s="387" t="n">
        <v>0.00478469813242555</v>
      </c>
      <c r="IP141" s="0" t="s">
        <v>889</v>
      </c>
      <c r="IU141" s="0" t="s">
        <v>889</v>
      </c>
      <c r="IV141" s="387" t="n">
        <v>0.479728214744234</v>
      </c>
      <c r="IW141" s="387" t="n">
        <v>0.479803336683942</v>
      </c>
      <c r="IX141" s="387" t="n">
        <v>0.479988049690159</v>
      </c>
      <c r="IY141" s="387" t="n">
        <v>0.480217151415458</v>
      </c>
      <c r="IZ141" s="387" t="n">
        <v>0.480455807359247</v>
      </c>
      <c r="JA141" s="387" t="n">
        <v>0.480640402130156</v>
      </c>
      <c r="JB141" s="387" t="n">
        <v>0.480759913182288</v>
      </c>
      <c r="JC141" s="387" t="n">
        <v>0.480847710534359</v>
      </c>
      <c r="JD141" s="387" t="n">
        <v>0.480894614780862</v>
      </c>
      <c r="JE141" s="387" t="n">
        <v>0.480906184753253</v>
      </c>
      <c r="JF141" s="387" t="n">
        <v>0.480888318837864</v>
      </c>
      <c r="JG141" s="387" t="n">
        <v>0.480840147735188</v>
      </c>
      <c r="JH141" s="387" t="n">
        <v>0.480754142926565</v>
      </c>
      <c r="JI141" s="387" t="n">
        <v>0.480646105389322</v>
      </c>
      <c r="JJ141" s="387" t="n">
        <v>0.480494396717634</v>
      </c>
      <c r="JK141" s="387" t="n">
        <v>0.480324535850335</v>
      </c>
      <c r="JL141" s="387" t="n">
        <v>0.480128290177326</v>
      </c>
      <c r="JM141" s="387" t="n">
        <v>0.479905037597113</v>
      </c>
      <c r="JN141" s="387" t="n">
        <v>0.479655948437515</v>
      </c>
      <c r="JO141" s="387" t="n">
        <v>0.479402682410658</v>
      </c>
      <c r="JP141" s="387" t="n">
        <v>0.479135853738097</v>
      </c>
      <c r="JQ141" s="387" t="n">
        <v>0.478854852949399</v>
      </c>
      <c r="JR141" s="387" t="n">
        <v>0.478573595378707</v>
      </c>
      <c r="JS141" s="387" t="n">
        <v>0.478293305713934</v>
      </c>
      <c r="JT141" s="387" t="n">
        <v>0.478034919042515</v>
      </c>
      <c r="JU141" s="387" t="n">
        <v>0.477780517879162</v>
      </c>
      <c r="JV141" s="387" t="n">
        <v>0.477556861730064</v>
      </c>
      <c r="JW141" s="387" t="n">
        <v>0.477348745051183</v>
      </c>
      <c r="JX141" s="387" t="n">
        <v>0.47716999509886</v>
      </c>
      <c r="JY141" s="387" t="n">
        <v>0.477028398629091</v>
      </c>
      <c r="JZ141" s="387" t="n">
        <v>0.476934073182274</v>
      </c>
      <c r="KA141" s="387" t="n">
        <v>0.476879983130036</v>
      </c>
      <c r="KB141" s="387" t="n">
        <v>0.47686379839258</v>
      </c>
      <c r="KC141" s="387" t="n">
        <v>0.476901825072233</v>
      </c>
      <c r="KD141" s="387" t="n">
        <v>0.476977916112641</v>
      </c>
      <c r="KE141" s="387" t="n">
        <v>0.477108747019539</v>
      </c>
      <c r="KH141" s="0" t="s">
        <v>889</v>
      </c>
      <c r="KI141" s="387" t="n">
        <v>0.787935256958008</v>
      </c>
      <c r="KJ141" s="387" t="n">
        <v>0.779066503047943</v>
      </c>
      <c r="KK141" s="387" t="n">
        <v>0.76921546459198</v>
      </c>
      <c r="KL141" s="387" t="n">
        <v>0.758617281913757</v>
      </c>
      <c r="KM141" s="387" t="n">
        <v>0.747687935829163</v>
      </c>
      <c r="KN141" s="387" t="n">
        <v>0.736517727375031</v>
      </c>
      <c r="KO141" s="387" t="n">
        <v>0.726443767547607</v>
      </c>
      <c r="KP141" s="387" t="n">
        <v>0.716641664505005</v>
      </c>
      <c r="KQ141" s="387" t="n">
        <v>0.706056118011475</v>
      </c>
      <c r="KR141" s="387" t="n">
        <v>0.697810232639313</v>
      </c>
      <c r="KS141" s="387" t="n">
        <v>0.687319874763489</v>
      </c>
      <c r="KT141" s="387" t="n">
        <v>0.67948716878891</v>
      </c>
      <c r="KU141" s="387" t="n">
        <v>0.671831011772156</v>
      </c>
      <c r="KV141" s="387" t="n">
        <v>0.664345383644104</v>
      </c>
      <c r="KW141" s="387" t="n">
        <v>0.6579310297966</v>
      </c>
      <c r="KX141" s="387" t="n">
        <v>0.653005480766296</v>
      </c>
      <c r="KY141" s="387" t="n">
        <v>0.649526357650757</v>
      </c>
      <c r="KZ141" s="387" t="n">
        <v>0.646979868412018</v>
      </c>
      <c r="LA141" s="387" t="n">
        <v>0.644474029541016</v>
      </c>
      <c r="LB141" s="387" t="n">
        <v>0.643328905105591</v>
      </c>
      <c r="LC141" s="387" t="n">
        <v>0.639580607414246</v>
      </c>
      <c r="LD141" s="387" t="n">
        <v>0.63719117641449</v>
      </c>
      <c r="LE141" s="387" t="n">
        <v>0.634838700294495</v>
      </c>
      <c r="LF141" s="387" t="n">
        <v>0.632051289081574</v>
      </c>
      <c r="LG141" s="387" t="n">
        <v>0.629299342632294</v>
      </c>
      <c r="LH141" s="387" t="n">
        <v>0.625790119171143</v>
      </c>
      <c r="LI141" s="387" t="n">
        <v>0.624371886253357</v>
      </c>
      <c r="LJ141" s="387" t="n">
        <v>0.624219715595245</v>
      </c>
      <c r="LK141" s="387" t="n">
        <v>0.622828781604767</v>
      </c>
      <c r="LL141" s="387" t="n">
        <v>0.620221972465515</v>
      </c>
      <c r="LM141" s="387" t="n">
        <v>0.616421580314636</v>
      </c>
      <c r="LN141" s="387" t="n">
        <v>0.612195134162903</v>
      </c>
      <c r="LO141" s="387" t="n">
        <v>0.60606062412262</v>
      </c>
      <c r="LP141" s="387" t="n">
        <v>0.598795175552368</v>
      </c>
      <c r="LQ141" s="387" t="n">
        <v>0.592326164245606</v>
      </c>
      <c r="LR141" s="387" t="n">
        <v>0.584725558757782</v>
      </c>
      <c r="LT141" s="0" t="s">
        <v>889</v>
      </c>
      <c r="LU141" s="387" t="n">
        <v>0.729652762413025</v>
      </c>
      <c r="LV141" s="387" t="n">
        <v>0.718115448951721</v>
      </c>
      <c r="LW141" s="387" t="n">
        <v>0.706004798412323</v>
      </c>
      <c r="LX141" s="387" t="n">
        <v>0.693440496921539</v>
      </c>
      <c r="LY141" s="387" t="n">
        <v>0.680612683296204</v>
      </c>
      <c r="LZ141" s="387" t="n">
        <v>0.668721079826355</v>
      </c>
      <c r="MA141" s="387" t="n">
        <v>0.655015170574188</v>
      </c>
      <c r="MB141" s="387" t="n">
        <v>0.644677639007568</v>
      </c>
      <c r="MC141" s="387" t="n">
        <v>0.630723774433136</v>
      </c>
      <c r="MD141" s="387" t="n">
        <v>0.62189781665802</v>
      </c>
      <c r="ME141" s="387" t="n">
        <v>0.612391948699951</v>
      </c>
      <c r="MF141" s="387" t="n">
        <v>0.60541307926178</v>
      </c>
      <c r="MG141" s="387" t="n">
        <v>0.600000023841858</v>
      </c>
      <c r="MH141" s="387" t="n">
        <v>0.596100270748138</v>
      </c>
      <c r="MI141" s="387" t="n">
        <v>0.591724157333374</v>
      </c>
      <c r="MJ141" s="387" t="n">
        <v>0.590163946151733</v>
      </c>
      <c r="MK141" s="387" t="n">
        <v>0.587280094623566</v>
      </c>
      <c r="ML141" s="387" t="n">
        <v>0.582550346851349</v>
      </c>
      <c r="MM141" s="387" t="n">
        <v>0.580559253692627</v>
      </c>
      <c r="MN141" s="387" t="n">
        <v>0.578599750995636</v>
      </c>
      <c r="MO141" s="387" t="n">
        <v>0.575360417366028</v>
      </c>
      <c r="MP141" s="387" t="n">
        <v>0.574772417545319</v>
      </c>
      <c r="MQ141" s="387" t="n">
        <v>0.57419353723526</v>
      </c>
      <c r="MR141" s="387" t="n">
        <v>0.574358999729157</v>
      </c>
      <c r="MS141" s="387" t="n">
        <v>0.573248386383057</v>
      </c>
      <c r="MT141" s="387" t="n">
        <v>0.568900108337402</v>
      </c>
      <c r="MU141" s="387" t="n">
        <v>0.565326631069183</v>
      </c>
      <c r="MV141" s="387" t="n">
        <v>0.560549318790436</v>
      </c>
      <c r="MW141" s="387" t="n">
        <v>0.553349852561951</v>
      </c>
      <c r="MX141" s="387" t="n">
        <v>0.546239197254181</v>
      </c>
      <c r="MY141" s="387" t="n">
        <v>0.537990212440491</v>
      </c>
      <c r="MZ141" s="387" t="n">
        <v>0.530487775802612</v>
      </c>
      <c r="NA141" s="387" t="n">
        <v>0.521212100982666</v>
      </c>
      <c r="NB141" s="387" t="n">
        <v>0.513253033161163</v>
      </c>
      <c r="NC141" s="387" t="n">
        <v>0.505995213985443</v>
      </c>
      <c r="ND141" s="387" t="n">
        <v>0.5</v>
      </c>
      <c r="NG141" s="0" t="s">
        <v>889</v>
      </c>
      <c r="NH141" s="387" t="n">
        <v>0.735852897167206</v>
      </c>
      <c r="NI141" s="387" t="n">
        <v>0.73124623298645</v>
      </c>
      <c r="NJ141" s="387" t="n">
        <v>0.725579619407654</v>
      </c>
      <c r="NK141" s="387" t="n">
        <v>0.71885073184967</v>
      </c>
      <c r="NL141" s="387" t="n">
        <v>0.711038410663605</v>
      </c>
      <c r="NM141" s="387" t="n">
        <v>0.701078593730927</v>
      </c>
      <c r="NN141" s="387" t="n">
        <v>0.691489338874817</v>
      </c>
      <c r="NO141" s="387" t="n">
        <v>0.682158946990967</v>
      </c>
      <c r="NP141" s="387" t="n">
        <v>0.66912853717804</v>
      </c>
      <c r="NQ141" s="387" t="n">
        <v>0.661313891410828</v>
      </c>
      <c r="NR141" s="387" t="n">
        <v>0.648414969444275</v>
      </c>
      <c r="NS141" s="387" t="n">
        <v>0.638176620006561</v>
      </c>
      <c r="NT141" s="387" t="n">
        <v>0.628169000148773</v>
      </c>
      <c r="NU141" s="387" t="n">
        <v>0.618384420871735</v>
      </c>
      <c r="NV141" s="387" t="n">
        <v>0.609655201435089</v>
      </c>
      <c r="NW141" s="387" t="n">
        <v>0.603825151920319</v>
      </c>
      <c r="NX141" s="387" t="n">
        <v>0.599458754062653</v>
      </c>
      <c r="NY141" s="387" t="n">
        <v>0.594630897045136</v>
      </c>
      <c r="NZ141" s="387" t="n">
        <v>0.592543303966522</v>
      </c>
      <c r="OA141" s="387" t="n">
        <v>0.591809749603272</v>
      </c>
      <c r="OB141" s="387" t="n">
        <v>0.588466584682465</v>
      </c>
      <c r="OC141" s="387" t="n">
        <v>0.585175573825836</v>
      </c>
      <c r="OD141" s="387" t="n">
        <v>0.581935465335846</v>
      </c>
      <c r="OE141" s="387" t="n">
        <v>0.579487204551697</v>
      </c>
      <c r="OF141" s="387" t="n">
        <v>0.57834392786026</v>
      </c>
      <c r="OG141" s="387" t="n">
        <v>0.576485455036163</v>
      </c>
      <c r="OH141" s="387" t="n">
        <v>0.575376868247986</v>
      </c>
      <c r="OI141" s="387" t="n">
        <v>0.575530588626862</v>
      </c>
      <c r="OJ141" s="387" t="n">
        <v>0.576923072338104</v>
      </c>
      <c r="OK141" s="387" t="n">
        <v>0.574599266052246</v>
      </c>
      <c r="OL141" s="387" t="n">
        <v>0.572303950786591</v>
      </c>
      <c r="OM141" s="387" t="n">
        <v>0.569512188434601</v>
      </c>
      <c r="ON141" s="387" t="n">
        <v>0.563636362552643</v>
      </c>
      <c r="OO141" s="387" t="n">
        <v>0.556626498699188</v>
      </c>
      <c r="OP141" s="387" t="n">
        <v>0.55155873298645</v>
      </c>
      <c r="OQ141" s="387" t="n">
        <v>0.545346081256867</v>
      </c>
      <c r="OT141" s="387" t="n">
        <v>0.718420028686523</v>
      </c>
      <c r="OU141" s="387" t="n">
        <v>0.694779968261719</v>
      </c>
      <c r="OV141" s="387" t="n">
        <v>0.675579986572266</v>
      </c>
      <c r="OW141" s="387" t="n">
        <v>0.683960037231445</v>
      </c>
      <c r="OX141" s="387" t="n">
        <v>0.695380020141602</v>
      </c>
      <c r="OY141" s="387" t="n">
        <v>0.71322998046875</v>
      </c>
      <c r="OZ141" s="387" t="n">
        <v>0.739649963378906</v>
      </c>
      <c r="PA141" s="387" t="n">
        <v>0.75088996887207</v>
      </c>
      <c r="PB141" s="387" t="n">
        <v>0.755640029907227</v>
      </c>
      <c r="PC141" s="387" t="n">
        <v>0.75859001159668</v>
      </c>
      <c r="PD141" s="387" t="n">
        <v>0.763720016479492</v>
      </c>
      <c r="PE141" s="387" t="n">
        <v>0.763059997558594</v>
      </c>
      <c r="PF141" s="387" t="n">
        <v>0.765739974975586</v>
      </c>
      <c r="PG141" s="387" t="n">
        <v>0.776910018920898</v>
      </c>
      <c r="PH141" s="387" t="n">
        <v>0.778339996337891</v>
      </c>
      <c r="PI141" s="387" t="n">
        <v>0.774359970092773</v>
      </c>
      <c r="PJ141" s="387" t="n">
        <v>0.779700012207031</v>
      </c>
      <c r="PK141" s="387" t="n">
        <v>0.786019973754883</v>
      </c>
      <c r="PL141" s="387" t="n">
        <v>0.789570007324219</v>
      </c>
      <c r="PQ141" s="387" t="n">
        <v>0.00450629880651832</v>
      </c>
      <c r="PZ141" s="387"/>
      <c r="QA141" s="387"/>
      <c r="QB141" s="0" t="s">
        <v>886</v>
      </c>
      <c r="QD141" s="387"/>
      <c r="QE141" s="387"/>
      <c r="QF141" s="0" t="s">
        <v>886</v>
      </c>
      <c r="QH141" s="387"/>
      <c r="QI141" s="387"/>
      <c r="QJ141" s="0" t="s">
        <v>886</v>
      </c>
      <c r="QL141" s="387"/>
      <c r="QM141" s="387"/>
      <c r="QN141" s="0" t="s">
        <v>886</v>
      </c>
      <c r="QP141" s="387"/>
      <c r="QQ141" s="387"/>
      <c r="QR141" s="0" t="s">
        <v>886</v>
      </c>
      <c r="QT141" s="0" t="s">
        <v>884</v>
      </c>
      <c r="QU141" s="387" t="n">
        <v>0.225577771663666</v>
      </c>
      <c r="QV141" s="387" t="n">
        <v>0.226873621344566</v>
      </c>
      <c r="QW141" s="387" t="n">
        <v>0.225593701004982</v>
      </c>
      <c r="QX141" s="387" t="n">
        <v>0.221587538719177</v>
      </c>
      <c r="QY141" s="387" t="n">
        <v>0.231162548065186</v>
      </c>
      <c r="RB141" s="387" t="n">
        <v>0.183462604880333</v>
      </c>
      <c r="RC141" s="387" t="n">
        <v>0.206089645624161</v>
      </c>
      <c r="RD141" s="387" t="n">
        <v>0.1668910831213</v>
      </c>
      <c r="RE141" s="387" t="n">
        <v>0.192579418420792</v>
      </c>
      <c r="RF141" s="387" t="n">
        <v>0.136809527873993</v>
      </c>
      <c r="RG141" s="0" t="s">
        <v>248</v>
      </c>
      <c r="RJ141" s="387"/>
      <c r="RK141" s="387"/>
      <c r="RL141" s="387"/>
      <c r="RM141" s="387"/>
      <c r="RN141" s="387"/>
      <c r="RO141" s="0" t="s">
        <v>886</v>
      </c>
      <c r="RR141" s="387" t="n">
        <v>0.0676854103803635</v>
      </c>
      <c r="RS141" s="387" t="n">
        <v>0.0557561591267586</v>
      </c>
      <c r="RT141" s="387" t="n">
        <v>0.045238733291626</v>
      </c>
      <c r="RU141" s="387" t="n">
        <v>-0.0302913021296263</v>
      </c>
      <c r="RV141" s="387" t="n">
        <v>-0.0482543334364891</v>
      </c>
      <c r="RW141" s="0" t="s">
        <v>248</v>
      </c>
      <c r="SA141" s="387"/>
      <c r="SB141" s="387"/>
      <c r="SC141" s="387"/>
      <c r="SD141" s="387"/>
      <c r="SE141" s="387"/>
      <c r="SF141" s="0" t="s">
        <v>886</v>
      </c>
      <c r="SJ141" s="387" t="n">
        <v>0.0463971123099327</v>
      </c>
      <c r="SK141" s="387" t="n">
        <v>0.035353597253561</v>
      </c>
      <c r="SL141" s="387" t="n">
        <v>0.0256285443902016</v>
      </c>
      <c r="SM141" s="387" t="n">
        <v>-0.0466289483010769</v>
      </c>
      <c r="SN141" s="387" t="n">
        <v>-0.0621042996644974</v>
      </c>
      <c r="SO141" s="0" t="s">
        <v>248</v>
      </c>
      <c r="SQ141" s="387"/>
      <c r="SR141" s="0" t="s">
        <v>886</v>
      </c>
      <c r="ST141" s="387"/>
      <c r="SU141" s="0" t="s">
        <v>886</v>
      </c>
      <c r="SW141" s="387" t="n">
        <v>55110.5139504132</v>
      </c>
      <c r="SX141" s="0" t="s">
        <v>248</v>
      </c>
      <c r="TA141" s="387"/>
      <c r="TB141" s="387"/>
      <c r="TC141" s="387"/>
      <c r="TD141" s="387"/>
      <c r="TE141" s="387"/>
      <c r="TF141" s="0" t="s">
        <v>886</v>
      </c>
      <c r="TJ141" s="387" t="n">
        <v>0.493173062801361</v>
      </c>
      <c r="TK141" s="387" t="n">
        <v>0.50255674123764</v>
      </c>
      <c r="TL141" s="387" t="n">
        <v>0.507691085338593</v>
      </c>
      <c r="TM141" s="387" t="n">
        <v>0.490567326545715</v>
      </c>
      <c r="TN141" s="387" t="n">
        <v>0.465367078781128</v>
      </c>
      <c r="TO141" s="0" t="s">
        <v>248</v>
      </c>
      <c r="TP141" s="386"/>
      <c r="TQ141" s="386"/>
    </row>
    <row r="142" customFormat="false" ht="15.75" hidden="false" customHeight="false" outlineLevel="0" collapsed="false">
      <c r="A142" s="0" t="s">
        <v>881</v>
      </c>
      <c r="B142" s="18" t="s">
        <v>1129</v>
      </c>
      <c r="C142" s="0" t="s">
        <v>1130</v>
      </c>
      <c r="D142" s="387" t="n">
        <v>0.0477029271423817</v>
      </c>
      <c r="E142" s="0" t="s">
        <v>102</v>
      </c>
      <c r="F142" s="387" t="n">
        <v>0.0534650720655918</v>
      </c>
      <c r="G142" s="0" t="s">
        <v>316</v>
      </c>
      <c r="H142" s="387" t="n">
        <v>0.0507094264030457</v>
      </c>
      <c r="I142" s="0" t="s">
        <v>317</v>
      </c>
      <c r="J142" s="0" t="s">
        <v>893</v>
      </c>
      <c r="K142" s="387" t="n">
        <v>0.538999974727631</v>
      </c>
      <c r="L142" s="387"/>
      <c r="M142" s="0" t="s">
        <v>885</v>
      </c>
      <c r="N142" s="387"/>
      <c r="O142" s="0" t="s">
        <v>885</v>
      </c>
      <c r="P142" s="387"/>
      <c r="Q142" s="0" t="s">
        <v>885</v>
      </c>
      <c r="R142" s="387"/>
      <c r="S142" s="0" t="s">
        <v>885</v>
      </c>
      <c r="U142" s="0" t="s">
        <v>884</v>
      </c>
      <c r="V142" s="387" t="n">
        <v>0.531377196311951</v>
      </c>
      <c r="W142" s="387"/>
      <c r="X142" s="0" t="s">
        <v>885</v>
      </c>
      <c r="Y142" s="387"/>
      <c r="Z142" s="0" t="s">
        <v>885</v>
      </c>
      <c r="AA142" s="387"/>
      <c r="AB142" s="0" t="s">
        <v>885</v>
      </c>
      <c r="AC142" s="387"/>
      <c r="AD142" s="0" t="s">
        <v>885</v>
      </c>
      <c r="AF142" s="0" t="s">
        <v>884</v>
      </c>
      <c r="AG142" s="387" t="n">
        <v>0.513873279094696</v>
      </c>
      <c r="AH142" s="387"/>
      <c r="AI142" s="0" t="s">
        <v>885</v>
      </c>
      <c r="AJ142" s="387"/>
      <c r="AK142" s="0" t="s">
        <v>885</v>
      </c>
      <c r="AL142" s="387"/>
      <c r="AM142" s="0" t="s">
        <v>885</v>
      </c>
      <c r="AN142" s="387"/>
      <c r="AO142" s="0" t="s">
        <v>885</v>
      </c>
      <c r="AP142" s="0"/>
      <c r="AQ142" s="0" t="s">
        <v>102</v>
      </c>
      <c r="AR142" s="387" t="n">
        <v>2.4425995349884</v>
      </c>
      <c r="AS142" s="0" t="s">
        <v>318</v>
      </c>
      <c r="AT142" s="387" t="n">
        <v>1.83150744438171</v>
      </c>
      <c r="AU142" s="0" t="s">
        <v>317</v>
      </c>
      <c r="AV142" s="387" t="n">
        <v>2.54410338401794</v>
      </c>
      <c r="AW142" s="0"/>
      <c r="AX142" s="387" t="n">
        <v>2.86287021636963</v>
      </c>
      <c r="AY142" s="0" t="s">
        <v>104</v>
      </c>
      <c r="AZ142" s="0"/>
      <c r="BA142" s="0" t="s">
        <v>884</v>
      </c>
      <c r="BB142" s="387" t="n">
        <v>0.00917862355709076</v>
      </c>
      <c r="BC142" s="387" t="n">
        <v>0.00944861955940723</v>
      </c>
      <c r="BD142" s="387" t="n">
        <v>0.0103291738778353</v>
      </c>
      <c r="BE142" s="387" t="n">
        <v>0.00943403411656618</v>
      </c>
      <c r="BF142" s="387" t="n">
        <v>0.00943401455879211</v>
      </c>
      <c r="BH142" s="0" t="s">
        <v>318</v>
      </c>
      <c r="BI142" s="387" t="n">
        <v>0.00802037212997675</v>
      </c>
      <c r="BJ142" s="387" t="n">
        <v>0.00658096699044108</v>
      </c>
      <c r="BK142" s="387" t="n">
        <v>0.00604946259409189</v>
      </c>
      <c r="BL142" s="387" t="n">
        <v>0.00562859885394573</v>
      </c>
      <c r="BM142" s="387" t="n">
        <v>0.00541821634396911</v>
      </c>
      <c r="BO142" s="0" t="s">
        <v>317</v>
      </c>
      <c r="BP142" s="387" t="n">
        <v>0.00698230415582657</v>
      </c>
      <c r="BQ142" s="387" t="n">
        <v>0.00597931165248156</v>
      </c>
      <c r="BR142" s="387" t="n">
        <v>0.00573380803689361</v>
      </c>
      <c r="BS142" s="387" t="n">
        <v>0.00541815906763077</v>
      </c>
      <c r="BT142" s="387" t="n">
        <v>0.00541819958016276</v>
      </c>
      <c r="BV142" s="387" t="n">
        <v>2.66445589065552</v>
      </c>
      <c r="BW142" s="387" t="n">
        <v>3.12485098838806</v>
      </c>
      <c r="BX142" s="387" t="n">
        <v>3.41007399559021</v>
      </c>
      <c r="BY142" s="387" t="n">
        <v>3.6515040397644</v>
      </c>
      <c r="BZ142" s="387" t="n">
        <v>3.86152601242065</v>
      </c>
      <c r="CA142" s="0" t="s">
        <v>316</v>
      </c>
      <c r="CC142" s="387" t="n">
        <v>2.94069290161133</v>
      </c>
      <c r="CD142" s="387" t="n">
        <v>3.31350183486938</v>
      </c>
      <c r="CE142" s="387" t="n">
        <v>3.55493187904358</v>
      </c>
      <c r="CF142" s="387" t="n">
        <v>3.78065800666809</v>
      </c>
      <c r="CG142" s="387" t="n">
        <v>3.98282790184021</v>
      </c>
      <c r="CH142" s="0" t="s">
        <v>317</v>
      </c>
      <c r="CK142" s="387" t="n">
        <v>6.09999990463257</v>
      </c>
      <c r="CL142" s="0" t="s">
        <v>887</v>
      </c>
      <c r="CO142" s="0" t="s">
        <v>884</v>
      </c>
      <c r="CP142" s="387" t="n">
        <v>0.0017731204861775</v>
      </c>
      <c r="CQ142" s="387" t="n">
        <v>0.00780738005414605</v>
      </c>
      <c r="CR142" s="387" t="n">
        <v>0.0104996981099248</v>
      </c>
      <c r="CS142" s="387" t="n">
        <v>0.0167827811092138</v>
      </c>
      <c r="CT142" s="387" t="n">
        <v>0.0106161758303642</v>
      </c>
      <c r="CV142" s="0" t="s">
        <v>884</v>
      </c>
      <c r="CW142" s="387" t="n">
        <v>0.00796249974519014</v>
      </c>
      <c r="CX142" s="387" t="n">
        <v>0.00966666638851166</v>
      </c>
      <c r="CY142" s="387" t="n">
        <v>0.0108950007706881</v>
      </c>
      <c r="CZ142" s="387" t="n">
        <v>0.00325000029988587</v>
      </c>
      <c r="DA142" s="387" t="n">
        <v>0.00249999994412065</v>
      </c>
      <c r="DC142" s="0" t="s">
        <v>884</v>
      </c>
      <c r="DD142" s="387" t="n">
        <v>0.000965044135227799</v>
      </c>
      <c r="DE142" s="387" t="n">
        <v>-0.00331708649173379</v>
      </c>
      <c r="DF142" s="387" t="n">
        <v>0.000983164529316127</v>
      </c>
      <c r="DG142" s="387" t="n">
        <v>-0.00744846416637301</v>
      </c>
      <c r="DH142" s="387" t="n">
        <v>-0.00521686719730496</v>
      </c>
      <c r="DL142" s="387" t="n">
        <v>0.87359001159668</v>
      </c>
      <c r="DM142" s="0" t="s">
        <v>888</v>
      </c>
      <c r="DP142" s="387" t="n">
        <v>0.898990020751953</v>
      </c>
      <c r="DQ142" s="0" t="s">
        <v>888</v>
      </c>
      <c r="DT142" s="387" t="n">
        <v>0.848499984741211</v>
      </c>
      <c r="DU142" s="0" t="s">
        <v>888</v>
      </c>
      <c r="DW142" s="387" t="n">
        <v>-0.0694096013903618</v>
      </c>
      <c r="DX142" s="387" t="n">
        <v>-0.0679025202989578</v>
      </c>
      <c r="DY142" s="387" t="n">
        <v>-0.0322434455156326</v>
      </c>
      <c r="DZ142" s="387" t="n">
        <v>-0.00602960819378495</v>
      </c>
      <c r="EA142" s="387" t="n">
        <v>-0.0214273259043694</v>
      </c>
      <c r="EB142" s="0" t="s">
        <v>104</v>
      </c>
      <c r="ED142" s="387" t="n">
        <v>-0.0683079361915588</v>
      </c>
      <c r="EE142" s="387" t="n">
        <v>-0.0711749419569969</v>
      </c>
      <c r="EF142" s="387" t="n">
        <v>-0.035729605704546</v>
      </c>
      <c r="EG142" s="387" t="n">
        <v>-0.00555472215637565</v>
      </c>
      <c r="EH142" s="387"/>
      <c r="EI142" s="0" t="s">
        <v>248</v>
      </c>
      <c r="EK142" s="387" t="n">
        <v>0.288024097681046</v>
      </c>
      <c r="EL142" s="0" t="s">
        <v>248</v>
      </c>
      <c r="EO142" s="387" t="n">
        <v>0.0468088015913963</v>
      </c>
      <c r="EP142" s="387" t="n">
        <v>0.059062547981739</v>
      </c>
      <c r="EQ142" s="387" t="n">
        <v>0.0492417328059673</v>
      </c>
      <c r="ER142" s="387" t="n">
        <v>0.0340359024703503</v>
      </c>
      <c r="ES142" s="387" t="n">
        <v>0.0161015540361404</v>
      </c>
      <c r="ET142" s="0" t="s">
        <v>248</v>
      </c>
      <c r="FE142" s="387" t="n">
        <v>15766806</v>
      </c>
      <c r="FF142" s="387" t="n">
        <v>16260932</v>
      </c>
      <c r="FG142" s="387" t="n">
        <v>16765117</v>
      </c>
      <c r="FH142" s="387" t="n">
        <v>17279141</v>
      </c>
      <c r="FI142" s="387" t="n">
        <v>17802997</v>
      </c>
      <c r="FJ142" s="387" t="n">
        <v>18336724</v>
      </c>
      <c r="FK142" s="387" t="n">
        <v>18880269</v>
      </c>
      <c r="FL142" s="387" t="n">
        <v>19433530</v>
      </c>
      <c r="FM142" s="387" t="n">
        <v>19996473</v>
      </c>
      <c r="FN142" s="387" t="n">
        <v>20569117</v>
      </c>
      <c r="FO142" s="387" t="n">
        <v>21151640</v>
      </c>
      <c r="FP142" s="387" t="n">
        <v>21743967</v>
      </c>
      <c r="FQ142" s="387" t="n">
        <v>22346641</v>
      </c>
      <c r="FR142" s="387" t="n">
        <v>22961253</v>
      </c>
      <c r="FS142" s="387" t="n">
        <v>23589887</v>
      </c>
      <c r="FT142" s="387" t="n">
        <v>24234088</v>
      </c>
      <c r="FU142" s="387" t="n">
        <v>24894380</v>
      </c>
      <c r="FV142" s="387" t="n">
        <v>25570540</v>
      </c>
      <c r="FW142" s="387" t="n">
        <v>26262368</v>
      </c>
      <c r="FX142" s="387" t="n">
        <v>26969307</v>
      </c>
      <c r="FY142" s="387" t="n">
        <v>27691000</v>
      </c>
      <c r="FZ142" s="387" t="n">
        <v>28427000</v>
      </c>
      <c r="GA142" s="387" t="n">
        <v>29178000</v>
      </c>
      <c r="GB142" s="387" t="n">
        <v>29943000</v>
      </c>
      <c r="GC142" s="387" t="n">
        <v>30720000</v>
      </c>
      <c r="GD142" s="387" t="n">
        <v>31510000</v>
      </c>
      <c r="GE142" s="387" t="n">
        <v>32311000</v>
      </c>
      <c r="GF142" s="387" t="n">
        <v>33124000</v>
      </c>
      <c r="GG142" s="387" t="n">
        <v>33948000</v>
      </c>
      <c r="GH142" s="387" t="n">
        <v>34781000</v>
      </c>
      <c r="GI142" s="387" t="n">
        <v>35622000</v>
      </c>
      <c r="GJ142" s="387" t="n">
        <v>36472000</v>
      </c>
      <c r="GK142" s="387" t="n">
        <v>37329000</v>
      </c>
      <c r="GL142" s="387" t="n">
        <v>38194000</v>
      </c>
      <c r="GM142" s="387" t="n">
        <v>39067000</v>
      </c>
      <c r="GN142" s="387" t="n">
        <v>39949000</v>
      </c>
      <c r="GO142" s="387" t="n">
        <v>40838000</v>
      </c>
      <c r="GP142" s="387" t="n">
        <v>41735000</v>
      </c>
      <c r="GQ142" s="387" t="n">
        <v>42640000</v>
      </c>
      <c r="GR142" s="387" t="n">
        <v>43552000</v>
      </c>
      <c r="GS142" s="387" t="n">
        <v>44471000</v>
      </c>
      <c r="GT142" s="387" t="n">
        <v>45398000</v>
      </c>
      <c r="GU142" s="387" t="n">
        <v>46331000</v>
      </c>
      <c r="GV142" s="387" t="n">
        <v>47272000</v>
      </c>
      <c r="GW142" s="387" t="n">
        <v>48220000</v>
      </c>
      <c r="GX142" s="387" t="n">
        <v>49175000</v>
      </c>
      <c r="GY142" s="387" t="n">
        <v>50137000</v>
      </c>
      <c r="GZ142" s="387" t="n">
        <v>51106000</v>
      </c>
      <c r="HA142" s="387" t="n">
        <v>52082000</v>
      </c>
      <c r="HB142" s="387" t="n">
        <v>53062000</v>
      </c>
      <c r="HC142" s="387" t="n">
        <v>54048000</v>
      </c>
      <c r="HG142" s="387" t="n">
        <v>0.0268818382173777</v>
      </c>
      <c r="HH142" s="387" t="n">
        <v>0.0267988331615925</v>
      </c>
      <c r="HI142" s="387" t="n">
        <v>0.0266961324959993</v>
      </c>
      <c r="HJ142" s="387" t="n">
        <v>0.0265624020248652</v>
      </c>
      <c r="HK142" s="387" t="n">
        <v>0.0264080092310905</v>
      </c>
      <c r="HL142" s="387" t="n">
        <v>0.0262319464236498</v>
      </c>
      <c r="HM142" s="387" t="n">
        <v>0.0260756034404039</v>
      </c>
      <c r="HN142" s="387" t="n">
        <v>0.0258805733174086</v>
      </c>
      <c r="HO142" s="387" t="n">
        <v>0.0256183333694935</v>
      </c>
      <c r="HP142" s="387" t="n">
        <v>0.0253910478204489</v>
      </c>
      <c r="HQ142" s="387" t="n">
        <v>0.025102773681283</v>
      </c>
      <c r="HR142" s="387" t="n">
        <v>0.0248503647744656</v>
      </c>
      <c r="HS142" s="387" t="n">
        <v>0.0245718471705914</v>
      </c>
      <c r="HT142" s="387" t="n">
        <v>0.0242413189262152</v>
      </c>
      <c r="HU142" s="387" t="n">
        <v>0.0238921642303467</v>
      </c>
      <c r="HV142" s="387" t="n">
        <v>0.0235814191401005</v>
      </c>
      <c r="HW142" s="387" t="n">
        <v>0.023225661367178</v>
      </c>
      <c r="HX142" s="387" t="n">
        <v>0.0229079313576221</v>
      </c>
      <c r="HY142" s="387" t="n">
        <v>0.0225996859371662</v>
      </c>
      <c r="HZ142" s="387" t="n">
        <v>0.0223255194723606</v>
      </c>
      <c r="IA142" s="387" t="n">
        <v>0.0220093801617622</v>
      </c>
      <c r="IB142" s="387" t="n">
        <v>0.0217270851135254</v>
      </c>
      <c r="IC142" s="387" t="n">
        <v>0.0214526746422052</v>
      </c>
      <c r="ID142" s="387" t="n">
        <v>0.0211628470569849</v>
      </c>
      <c r="IE142" s="387" t="n">
        <v>0.0208816640079021</v>
      </c>
      <c r="IF142" s="387" t="n">
        <v>0.0206307601183653</v>
      </c>
      <c r="IG142" s="387" t="n">
        <v>0.0203432328999043</v>
      </c>
      <c r="IH142" s="387" t="n">
        <v>0.0201068706810474</v>
      </c>
      <c r="II142" s="387" t="n">
        <v>0.0198557190597057</v>
      </c>
      <c r="IJ142" s="387" t="n">
        <v>0.0196114908903837</v>
      </c>
      <c r="IK142" s="387" t="n">
        <v>0.019373893737793</v>
      </c>
      <c r="IL142" s="387" t="n">
        <v>0.0191426482051611</v>
      </c>
      <c r="IM142" s="387" t="n">
        <v>0.0189174916595221</v>
      </c>
      <c r="IN142" s="387" t="n">
        <v>0.0186416413635016</v>
      </c>
      <c r="IO142" s="387" t="n">
        <v>0.0184115003794432</v>
      </c>
      <c r="IP142" s="0" t="s">
        <v>889</v>
      </c>
      <c r="IU142" s="0" t="s">
        <v>889</v>
      </c>
      <c r="IV142" s="387" t="n">
        <v>0.498545478103563</v>
      </c>
      <c r="IW142" s="387" t="n">
        <v>0.498622339107196</v>
      </c>
      <c r="IX142" s="387" t="n">
        <v>0.498693592787411</v>
      </c>
      <c r="IY142" s="387" t="n">
        <v>0.498760333867013</v>
      </c>
      <c r="IZ142" s="387" t="n">
        <v>0.498823699801545</v>
      </c>
      <c r="JA142" s="387" t="n">
        <v>0.498884457809227</v>
      </c>
      <c r="JB142" s="387" t="n">
        <v>0.498942373524804</v>
      </c>
      <c r="JC142" s="387" t="n">
        <v>0.49899645538645</v>
      </c>
      <c r="JD142" s="387" t="n">
        <v>0.499046892768899</v>
      </c>
      <c r="JE142" s="387" t="n">
        <v>0.499093053584399</v>
      </c>
      <c r="JF142" s="387" t="n">
        <v>0.49913488920936</v>
      </c>
      <c r="JG142" s="387" t="n">
        <v>0.499172243228896</v>
      </c>
      <c r="JH142" s="387" t="n">
        <v>0.499205269775363</v>
      </c>
      <c r="JI142" s="387" t="n">
        <v>0.499233547397271</v>
      </c>
      <c r="JJ142" s="387" t="n">
        <v>0.499256919019785</v>
      </c>
      <c r="JK142" s="387" t="n">
        <v>0.499275201452393</v>
      </c>
      <c r="JL142" s="387" t="n">
        <v>0.499288600197918</v>
      </c>
      <c r="JM142" s="387" t="n">
        <v>0.499297275764881</v>
      </c>
      <c r="JN142" s="387" t="n">
        <v>0.499301357916821</v>
      </c>
      <c r="JO142" s="387" t="n">
        <v>0.499301384080158</v>
      </c>
      <c r="JP142" s="387" t="n">
        <v>0.499297559600672</v>
      </c>
      <c r="JQ142" s="387" t="n">
        <v>0.499290206867606</v>
      </c>
      <c r="JR142" s="387" t="n">
        <v>0.499279358854611</v>
      </c>
      <c r="JS142" s="387" t="n">
        <v>0.499265368530446</v>
      </c>
      <c r="JT142" s="387" t="n">
        <v>0.499248207207705</v>
      </c>
      <c r="JU142" s="387" t="n">
        <v>0.499228053896879</v>
      </c>
      <c r="JV142" s="387" t="n">
        <v>0.499205139584846</v>
      </c>
      <c r="JW142" s="387" t="n">
        <v>0.499179811046924</v>
      </c>
      <c r="JX142" s="387" t="n">
        <v>0.499152076299298</v>
      </c>
      <c r="JY142" s="387" t="n">
        <v>0.499122113573657</v>
      </c>
      <c r="JZ142" s="387" t="n">
        <v>0.499090106095451</v>
      </c>
      <c r="KA142" s="387" t="n">
        <v>0.499055902322285</v>
      </c>
      <c r="KB142" s="387" t="n">
        <v>0.499020219524205</v>
      </c>
      <c r="KC142" s="387" t="n">
        <v>0.498983047736303</v>
      </c>
      <c r="KD142" s="387" t="n">
        <v>0.498944912207058</v>
      </c>
      <c r="KE142" s="387" t="n">
        <v>0.498906076881733</v>
      </c>
      <c r="KH142" s="0" t="s">
        <v>889</v>
      </c>
      <c r="KI142" s="387" t="n">
        <v>0.555225670337677</v>
      </c>
      <c r="KJ142" s="387" t="n">
        <v>0.55827122926712</v>
      </c>
      <c r="KK142" s="387" t="n">
        <v>0.560975074768066</v>
      </c>
      <c r="KL142" s="387" t="n">
        <v>0.56345134973526</v>
      </c>
      <c r="KM142" s="387" t="n">
        <v>0.565890967845917</v>
      </c>
      <c r="KN142" s="387" t="n">
        <v>0.568379640579224</v>
      </c>
      <c r="KO142" s="387" t="n">
        <v>0.570197343826294</v>
      </c>
      <c r="KP142" s="387" t="n">
        <v>0.572211921215057</v>
      </c>
      <c r="KQ142" s="387" t="n">
        <v>0.574257731437683</v>
      </c>
      <c r="KR142" s="387" t="n">
        <v>0.576236963272095</v>
      </c>
      <c r="KS142" s="387" t="n">
        <v>0.578102171421051</v>
      </c>
      <c r="KT142" s="387" t="n">
        <v>0.579616844654083</v>
      </c>
      <c r="KU142" s="387" t="n">
        <v>0.581119418144226</v>
      </c>
      <c r="KV142" s="387" t="n">
        <v>0.582626342773438</v>
      </c>
      <c r="KW142" s="387" t="n">
        <v>0.584255754947662</v>
      </c>
      <c r="KX142" s="387" t="n">
        <v>0.586070418357849</v>
      </c>
      <c r="KY142" s="387" t="n">
        <v>0.58776593208313</v>
      </c>
      <c r="KZ142" s="387" t="n">
        <v>0.589675605297089</v>
      </c>
      <c r="LA142" s="387" t="n">
        <v>0.59171599149704</v>
      </c>
      <c r="LB142" s="387" t="n">
        <v>0.593851566314697</v>
      </c>
      <c r="LC142" s="387" t="n">
        <v>0.596034944057465</v>
      </c>
      <c r="LD142" s="387" t="n">
        <v>0.598094940185547</v>
      </c>
      <c r="LE142" s="387" t="n">
        <v>0.600191712379456</v>
      </c>
      <c r="LF142" s="387" t="n">
        <v>0.602321743965149</v>
      </c>
      <c r="LG142" s="387" t="n">
        <v>0.604472815990448</v>
      </c>
      <c r="LH142" s="387" t="n">
        <v>0.606665015220642</v>
      </c>
      <c r="LI142" s="387" t="n">
        <v>0.608529031276703</v>
      </c>
      <c r="LJ142" s="387" t="n">
        <v>0.610476791858673</v>
      </c>
      <c r="LK142" s="387" t="n">
        <v>0.612413287162781</v>
      </c>
      <c r="LL142" s="387" t="n">
        <v>0.614350914955139</v>
      </c>
      <c r="LM142" s="387" t="n">
        <v>0.616207420825958</v>
      </c>
      <c r="LN142" s="387" t="n">
        <v>0.61782717704773</v>
      </c>
      <c r="LO142" s="387" t="n">
        <v>0.619398891925812</v>
      </c>
      <c r="LP142" s="387" t="n">
        <v>0.620924711227417</v>
      </c>
      <c r="LQ142" s="387" t="n">
        <v>0.622460544109345</v>
      </c>
      <c r="LR142" s="387" t="n">
        <v>0.623926877975464</v>
      </c>
      <c r="LT142" s="0" t="s">
        <v>889</v>
      </c>
      <c r="LU142" s="387" t="n">
        <v>0.537075102329254</v>
      </c>
      <c r="LV142" s="387" t="n">
        <v>0.53983747959137</v>
      </c>
      <c r="LW142" s="387" t="n">
        <v>0.542356073856354</v>
      </c>
      <c r="LX142" s="387" t="n">
        <v>0.544694006443024</v>
      </c>
      <c r="LY142" s="387" t="n">
        <v>0.546978414058685</v>
      </c>
      <c r="LZ142" s="387" t="n">
        <v>0.549275934696198</v>
      </c>
      <c r="MA142" s="387" t="n">
        <v>0.550990283489227</v>
      </c>
      <c r="MB142" s="387" t="n">
        <v>0.552848041057587</v>
      </c>
      <c r="MC142" s="387" t="n">
        <v>0.554720640182495</v>
      </c>
      <c r="MD142" s="387" t="n">
        <v>0.556445300579071</v>
      </c>
      <c r="ME142" s="387" t="n">
        <v>0.558076798915863</v>
      </c>
      <c r="MF142" s="387" t="n">
        <v>0.559406995773315</v>
      </c>
      <c r="MG142" s="387" t="n">
        <v>0.560711264610291</v>
      </c>
      <c r="MH142" s="387" t="n">
        <v>0.56197714805603</v>
      </c>
      <c r="MI142" s="387" t="n">
        <v>0.563324809074402</v>
      </c>
      <c r="MJ142" s="387" t="n">
        <v>0.564763367176056</v>
      </c>
      <c r="MK142" s="387" t="n">
        <v>0.566187739372253</v>
      </c>
      <c r="ML142" s="387" t="n">
        <v>0.567789137363434</v>
      </c>
      <c r="MM142" s="387" t="n">
        <v>0.569461166858673</v>
      </c>
      <c r="MN142" s="387" t="n">
        <v>0.571172595024109</v>
      </c>
      <c r="MO142" s="387" t="n">
        <v>0.57295548915863</v>
      </c>
      <c r="MP142" s="387" t="n">
        <v>0.574660837650299</v>
      </c>
      <c r="MQ142" s="387" t="n">
        <v>0.576398730278015</v>
      </c>
      <c r="MR142" s="387" t="n">
        <v>0.578119158744812</v>
      </c>
      <c r="MS142" s="387" t="n">
        <v>0.579881548881531</v>
      </c>
      <c r="MT142" s="387" t="n">
        <v>0.581704914569855</v>
      </c>
      <c r="MU142" s="387" t="n">
        <v>0.583351671695709</v>
      </c>
      <c r="MV142" s="387" t="n">
        <v>0.585072636604309</v>
      </c>
      <c r="MW142" s="387" t="n">
        <v>0.586753249168396</v>
      </c>
      <c r="MX142" s="387" t="n">
        <v>0.588428020477295</v>
      </c>
      <c r="MY142" s="387" t="n">
        <v>0.589933931827545</v>
      </c>
      <c r="MZ142" s="387" t="n">
        <v>0.591279864311218</v>
      </c>
      <c r="NA142" s="387" t="n">
        <v>0.59253317117691</v>
      </c>
      <c r="NB142" s="387" t="n">
        <v>0.593640804290772</v>
      </c>
      <c r="NC142" s="387" t="n">
        <v>0.594700515270233</v>
      </c>
      <c r="ND142" s="387" t="n">
        <v>0.595600187778473</v>
      </c>
      <c r="NG142" s="0" t="s">
        <v>889</v>
      </c>
      <c r="NH142" s="387" t="n">
        <v>0.44365119934082</v>
      </c>
      <c r="NI142" s="387" t="n">
        <v>0.446796029806137</v>
      </c>
      <c r="NJ142" s="387" t="n">
        <v>0.449971407651901</v>
      </c>
      <c r="NK142" s="387" t="n">
        <v>0.45316219329834</v>
      </c>
      <c r="NL142" s="387" t="n">
        <v>0.456376969814301</v>
      </c>
      <c r="NM142" s="387" t="n">
        <v>0.459607809782028</v>
      </c>
      <c r="NN142" s="387" t="n">
        <v>0.462201416492462</v>
      </c>
      <c r="NO142" s="387" t="n">
        <v>0.464939326047897</v>
      </c>
      <c r="NP142" s="387" t="n">
        <v>0.467688620090485</v>
      </c>
      <c r="NQ142" s="387" t="n">
        <v>0.470410168170929</v>
      </c>
      <c r="NR142" s="387" t="n">
        <v>0.473056167364121</v>
      </c>
      <c r="NS142" s="387" t="n">
        <v>0.475410848855972</v>
      </c>
      <c r="NT142" s="387" t="n">
        <v>0.47778046131134</v>
      </c>
      <c r="NU142" s="387" t="n">
        <v>0.48008719086647</v>
      </c>
      <c r="NV142" s="387" t="n">
        <v>0.482361048460007</v>
      </c>
      <c r="NW142" s="387" t="n">
        <v>0.484672397375107</v>
      </c>
      <c r="NX142" s="387" t="n">
        <v>0.48664727807045</v>
      </c>
      <c r="NY142" s="387" t="n">
        <v>0.488681733608246</v>
      </c>
      <c r="NZ142" s="387" t="n">
        <v>0.490731537342072</v>
      </c>
      <c r="OA142" s="387" t="n">
        <v>0.492871224880219</v>
      </c>
      <c r="OB142" s="387" t="n">
        <v>0.495131283998489</v>
      </c>
      <c r="OC142" s="387" t="n">
        <v>0.497232973575592</v>
      </c>
      <c r="OD142" s="387" t="n">
        <v>0.499460875988007</v>
      </c>
      <c r="OE142" s="387" t="n">
        <v>0.50173544883728</v>
      </c>
      <c r="OF142" s="387" t="n">
        <v>0.504132986068726</v>
      </c>
      <c r="OG142" s="387" t="n">
        <v>0.50657731294632</v>
      </c>
      <c r="OH142" s="387" t="n">
        <v>0.508766889572144</v>
      </c>
      <c r="OI142" s="387" t="n">
        <v>0.511061728000641</v>
      </c>
      <c r="OJ142" s="387" t="n">
        <v>0.5134117603302</v>
      </c>
      <c r="OK142" s="387" t="n">
        <v>0.515823304653168</v>
      </c>
      <c r="OL142" s="387" t="n">
        <v>0.518230795860291</v>
      </c>
      <c r="OM142" s="387" t="n">
        <v>0.520434021949768</v>
      </c>
      <c r="ON142" s="387" t="n">
        <v>0.522639214992523</v>
      </c>
      <c r="OO142" s="387" t="n">
        <v>0.52484542131424</v>
      </c>
      <c r="OP142" s="387" t="n">
        <v>0.52704381942749</v>
      </c>
      <c r="OQ142" s="387" t="n">
        <v>0.529159247875214</v>
      </c>
      <c r="OT142" s="387" t="n">
        <v>0.879300003051758</v>
      </c>
      <c r="OU142" s="387" t="n">
        <v>0.879850006103516</v>
      </c>
      <c r="OV142" s="387" t="n">
        <v>0.879670028686523</v>
      </c>
      <c r="OW142" s="387" t="n">
        <v>0.879380035400391</v>
      </c>
      <c r="OX142" s="387" t="n">
        <v>0.878939971923828</v>
      </c>
      <c r="OY142" s="387" t="n">
        <v>0.885130004882813</v>
      </c>
      <c r="OZ142" s="387" t="n">
        <v>0.890709991455078</v>
      </c>
      <c r="PA142" s="387" t="n">
        <v>0.895650024414063</v>
      </c>
      <c r="PB142" s="387" t="n">
        <v>0.899909973144531</v>
      </c>
      <c r="PC142" s="387" t="n">
        <v>0.903399963378906</v>
      </c>
      <c r="PD142" s="387" t="n">
        <v>0.89984001159668</v>
      </c>
      <c r="PE142" s="387" t="n">
        <v>0.895550003051758</v>
      </c>
      <c r="PF142" s="387" t="n">
        <v>0.890299987792969</v>
      </c>
      <c r="PG142" s="387" t="n">
        <v>0.884130020141602</v>
      </c>
      <c r="PH142" s="387" t="n">
        <v>0.876920013427734</v>
      </c>
      <c r="PI142" s="387" t="n">
        <v>0.875250015258789</v>
      </c>
      <c r="PJ142" s="387" t="n">
        <v>0.873870010375977</v>
      </c>
      <c r="PK142" s="387" t="n">
        <v>0.872679977416992</v>
      </c>
      <c r="PL142" s="387" t="n">
        <v>0.87359001159668</v>
      </c>
      <c r="PQ142" s="387" t="n">
        <v>0.00104226067196578</v>
      </c>
      <c r="PZ142" s="387" t="n">
        <v>0.426</v>
      </c>
      <c r="QA142" s="387" t="n">
        <v>2012</v>
      </c>
      <c r="QB142" s="0" t="s">
        <v>248</v>
      </c>
      <c r="QD142" s="387" t="n">
        <v>0.774</v>
      </c>
      <c r="QE142" s="387" t="n">
        <v>2012</v>
      </c>
      <c r="QF142" s="0" t="s">
        <v>248</v>
      </c>
      <c r="QH142" s="387" t="n">
        <v>0.909</v>
      </c>
      <c r="QI142" s="387" t="n">
        <v>2012</v>
      </c>
      <c r="QJ142" s="0" t="s">
        <v>248</v>
      </c>
      <c r="QL142" s="387" t="n">
        <v>0.973</v>
      </c>
      <c r="QM142" s="387" t="n">
        <v>2012</v>
      </c>
      <c r="QN142" s="0" t="s">
        <v>248</v>
      </c>
      <c r="QP142" s="387" t="n">
        <v>0.707</v>
      </c>
      <c r="QQ142" s="387" t="n">
        <v>2012</v>
      </c>
      <c r="QR142" s="0" t="s">
        <v>248</v>
      </c>
      <c r="QT142" s="0" t="s">
        <v>104</v>
      </c>
      <c r="QU142" s="387" t="n">
        <v>0.243104562163353</v>
      </c>
      <c r="QV142" s="387" t="n">
        <v>0.271621733903885</v>
      </c>
      <c r="QW142" s="387" t="n">
        <v>0.265561193227768</v>
      </c>
      <c r="QX142" s="387" t="n">
        <v>0.250192075967789</v>
      </c>
      <c r="QY142" s="387" t="n">
        <v>0.249068915843964</v>
      </c>
      <c r="RB142" s="387" t="n">
        <v>0.210599482059479</v>
      </c>
      <c r="RC142" s="387" t="n">
        <v>0.232608914375305</v>
      </c>
      <c r="RD142" s="387" t="n">
        <v>0.207994431257248</v>
      </c>
      <c r="RE142" s="387" t="n">
        <v>0.192047670483589</v>
      </c>
      <c r="RF142" s="387" t="n">
        <v>0.211424335837364</v>
      </c>
      <c r="RG142" s="0" t="s">
        <v>248</v>
      </c>
      <c r="RJ142" s="387" t="n">
        <v>0.0300206243991852</v>
      </c>
      <c r="RK142" s="387" t="n">
        <v>0.0324412472546101</v>
      </c>
      <c r="RL142" s="387" t="n">
        <v>0.0307674389332533</v>
      </c>
      <c r="RM142" s="387" t="n">
        <v>0.0401166528463364</v>
      </c>
      <c r="RN142" s="387" t="n">
        <v>0.0473701097071171</v>
      </c>
      <c r="RO142" s="0" t="s">
        <v>104</v>
      </c>
      <c r="RR142" s="387" t="n">
        <v>0.0300206243991852</v>
      </c>
      <c r="RS142" s="387" t="n">
        <v>0.0324412472546101</v>
      </c>
      <c r="RT142" s="387" t="n">
        <v>0.0307674389332533</v>
      </c>
      <c r="RU142" s="387" t="n">
        <v>0.0401166528463364</v>
      </c>
      <c r="RV142" s="387" t="n">
        <v>0.0473701097071171</v>
      </c>
      <c r="RW142" s="0" t="s">
        <v>248</v>
      </c>
      <c r="SA142" s="387" t="n">
        <v>0.0015121134929359</v>
      </c>
      <c r="SB142" s="387" t="n">
        <v>0.00454467674717307</v>
      </c>
      <c r="SC142" s="387" t="n">
        <v>0.00323008256964386</v>
      </c>
      <c r="SD142" s="387" t="n">
        <v>0.0130082797259092</v>
      </c>
      <c r="SE142" s="387" t="n">
        <v>0.0208064969629049</v>
      </c>
      <c r="SF142" s="0" t="s">
        <v>104</v>
      </c>
      <c r="SJ142" s="387" t="n">
        <v>0.0016211390029639</v>
      </c>
      <c r="SK142" s="387" t="n">
        <v>0.00475240405648947</v>
      </c>
      <c r="SL142" s="387" t="n">
        <v>0.0036765718832612</v>
      </c>
      <c r="SM142" s="387" t="n">
        <v>0.0133403846994042</v>
      </c>
      <c r="SN142" s="387" t="n">
        <v>0.0208077076822519</v>
      </c>
      <c r="SO142" s="0" t="s">
        <v>248</v>
      </c>
      <c r="SQ142" s="387" t="n">
        <v>520</v>
      </c>
      <c r="SR142" s="0" t="s">
        <v>248</v>
      </c>
      <c r="ST142" s="387" t="n">
        <v>508.794891357422</v>
      </c>
      <c r="SU142" s="0" t="s">
        <v>104</v>
      </c>
      <c r="SW142" s="387" t="n">
        <v>500.401970795678</v>
      </c>
      <c r="SX142" s="0" t="s">
        <v>248</v>
      </c>
      <c r="TA142" s="387" t="n">
        <v>0.173694968223572</v>
      </c>
      <c r="TB142" s="387" t="n">
        <v>0.203719213604927</v>
      </c>
      <c r="TC142" s="387" t="n">
        <v>0.233317732810974</v>
      </c>
      <c r="TD142" s="387" t="n">
        <v>0.24416247010231</v>
      </c>
      <c r="TE142" s="387" t="n">
        <v>0.227641582489014</v>
      </c>
      <c r="TF142" s="0" t="s">
        <v>104</v>
      </c>
      <c r="TJ142" s="387" t="n">
        <v>0.142248138785362</v>
      </c>
      <c r="TK142" s="387" t="n">
        <v>0.162947162985802</v>
      </c>
      <c r="TL142" s="387" t="n">
        <v>0.171883717179298</v>
      </c>
      <c r="TM142" s="387" t="n">
        <v>0.181648775935173</v>
      </c>
      <c r="TN142" s="387" t="n">
        <v>0.160322740674019</v>
      </c>
      <c r="TO142" s="0" t="s">
        <v>248</v>
      </c>
      <c r="TP142" s="386"/>
      <c r="TQ142" s="386"/>
    </row>
    <row r="143" customFormat="false" ht="15.75" hidden="false" customHeight="false" outlineLevel="0" collapsed="false">
      <c r="A143" s="0" t="s">
        <v>881</v>
      </c>
      <c r="B143" s="18" t="s">
        <v>1131</v>
      </c>
      <c r="C143" s="0" t="s">
        <v>1132</v>
      </c>
      <c r="D143" s="387" t="n">
        <v>0.0516184754669666</v>
      </c>
      <c r="E143" s="0" t="s">
        <v>102</v>
      </c>
      <c r="F143" s="387" t="n">
        <v>0.0611912943422794</v>
      </c>
      <c r="G143" s="0" t="s">
        <v>316</v>
      </c>
      <c r="H143" s="387" t="n">
        <v>0.0634907186031342</v>
      </c>
      <c r="I143" s="0" t="s">
        <v>317</v>
      </c>
      <c r="J143" s="0" t="s">
        <v>893</v>
      </c>
      <c r="K143" s="387" t="n">
        <v>0.531000018119812</v>
      </c>
      <c r="L143" s="387"/>
      <c r="M143" s="0" t="s">
        <v>885</v>
      </c>
      <c r="N143" s="387"/>
      <c r="O143" s="0" t="s">
        <v>885</v>
      </c>
      <c r="P143" s="387"/>
      <c r="Q143" s="0" t="s">
        <v>885</v>
      </c>
      <c r="R143" s="387"/>
      <c r="S143" s="0" t="s">
        <v>885</v>
      </c>
      <c r="U143" s="0" t="s">
        <v>884</v>
      </c>
      <c r="V143" s="387" t="n">
        <v>0.531377196311951</v>
      </c>
      <c r="W143" s="387"/>
      <c r="X143" s="0" t="s">
        <v>885</v>
      </c>
      <c r="Y143" s="387"/>
      <c r="Z143" s="0" t="s">
        <v>885</v>
      </c>
      <c r="AA143" s="387"/>
      <c r="AB143" s="0" t="s">
        <v>885</v>
      </c>
      <c r="AC143" s="387"/>
      <c r="AD143" s="0" t="s">
        <v>885</v>
      </c>
      <c r="AF143" s="0" t="s">
        <v>884</v>
      </c>
      <c r="AG143" s="387" t="n">
        <v>0.513873279094696</v>
      </c>
      <c r="AH143" s="387"/>
      <c r="AI143" s="0" t="s">
        <v>885</v>
      </c>
      <c r="AJ143" s="387"/>
      <c r="AK143" s="0" t="s">
        <v>885</v>
      </c>
      <c r="AL143" s="387"/>
      <c r="AM143" s="0" t="s">
        <v>885</v>
      </c>
      <c r="AN143" s="387"/>
      <c r="AO143" s="0" t="s">
        <v>885</v>
      </c>
      <c r="AP143" s="0"/>
      <c r="AQ143" s="0" t="s">
        <v>102</v>
      </c>
      <c r="AR143" s="387" t="n">
        <v>3.51621913909912</v>
      </c>
      <c r="AS143" s="0" t="s">
        <v>318</v>
      </c>
      <c r="AT143" s="387" t="n">
        <v>2.9433741569519</v>
      </c>
      <c r="AU143" s="0" t="s">
        <v>317</v>
      </c>
      <c r="AV143" s="387" t="n">
        <v>1.89209854602814</v>
      </c>
      <c r="AW143" s="0"/>
      <c r="AX143" s="387" t="n">
        <v>1.41502928733826</v>
      </c>
      <c r="AY143" s="0" t="s">
        <v>104</v>
      </c>
      <c r="AZ143" s="0"/>
      <c r="BA143" s="0" t="s">
        <v>102</v>
      </c>
      <c r="BB143" s="387" t="n">
        <v>0.0109283709898591</v>
      </c>
      <c r="BC143" s="387" t="n">
        <v>0.0130548039451242</v>
      </c>
      <c r="BD143" s="387" t="n">
        <v>0.0140160582959652</v>
      </c>
      <c r="BE143" s="387" t="n">
        <v>0.00793762691318989</v>
      </c>
      <c r="BF143" s="387" t="n">
        <v>0.0079376082867384</v>
      </c>
      <c r="BH143" s="0" t="s">
        <v>318</v>
      </c>
      <c r="BI143" s="387" t="n">
        <v>0.0121612148359418</v>
      </c>
      <c r="BJ143" s="387" t="n">
        <v>0.0113011263310909</v>
      </c>
      <c r="BK143" s="387" t="n">
        <v>0.012660376727581</v>
      </c>
      <c r="BL143" s="387" t="n">
        <v>0.0182778518646956</v>
      </c>
      <c r="BM143" s="387" t="n">
        <v>0.0204624142497778</v>
      </c>
      <c r="BO143" s="0" t="s">
        <v>317</v>
      </c>
      <c r="BP143" s="387" t="n">
        <v>0.0130193522199988</v>
      </c>
      <c r="BQ143" s="387" t="n">
        <v>0.0134717850014567</v>
      </c>
      <c r="BR143" s="387" t="n">
        <v>0.0166862271726131</v>
      </c>
      <c r="BS143" s="387" t="n">
        <v>0.0204624030739069</v>
      </c>
      <c r="BT143" s="387" t="n">
        <v>0.0204623863101006</v>
      </c>
      <c r="BV143" s="387" t="n">
        <v>2.7386839389801</v>
      </c>
      <c r="BW143" s="387" t="n">
        <v>3.28873896598816</v>
      </c>
      <c r="BX143" s="387" t="n">
        <v>3.60898613929749</v>
      </c>
      <c r="BY143" s="387" t="n">
        <v>3.87178111076355</v>
      </c>
      <c r="BZ143" s="387" t="n">
        <v>4.73473167419434</v>
      </c>
      <c r="CA143" s="0" t="s">
        <v>316</v>
      </c>
      <c r="CC143" s="387" t="n">
        <v>3.06871700286865</v>
      </c>
      <c r="CD143" s="387" t="n">
        <v>3.50386810302734</v>
      </c>
      <c r="CE143" s="387" t="n">
        <v>3.76666307449341</v>
      </c>
      <c r="CF143" s="387" t="n">
        <v>4.32953596115112</v>
      </c>
      <c r="CG143" s="387" t="n">
        <v>5.34252595901489</v>
      </c>
      <c r="CH143" s="0" t="s">
        <v>317</v>
      </c>
      <c r="CK143" s="387" t="n">
        <v>4.5</v>
      </c>
      <c r="CL143" s="0" t="s">
        <v>887</v>
      </c>
      <c r="CO143" s="0" t="s">
        <v>894</v>
      </c>
      <c r="CP143" s="387" t="n">
        <v>0.00358375883661211</v>
      </c>
      <c r="CQ143" s="387" t="n">
        <v>0.00632054917514324</v>
      </c>
      <c r="CR143" s="387" t="n">
        <v>0.000905488850548863</v>
      </c>
      <c r="CS143" s="387" t="n">
        <v>0.0151477744802833</v>
      </c>
      <c r="CT143" s="387" t="n">
        <v>0.00441248016431928</v>
      </c>
      <c r="CV143" s="0" t="s">
        <v>884</v>
      </c>
      <c r="CW143" s="387" t="n">
        <v>0.00796249974519014</v>
      </c>
      <c r="CX143" s="387" t="n">
        <v>0.00966666638851166</v>
      </c>
      <c r="CY143" s="387" t="n">
        <v>0.0108950007706881</v>
      </c>
      <c r="CZ143" s="387" t="n">
        <v>0.00325000029988587</v>
      </c>
      <c r="DA143" s="387" t="n">
        <v>0.00249999994412065</v>
      </c>
      <c r="DC143" s="0" t="s">
        <v>884</v>
      </c>
      <c r="DD143" s="387" t="n">
        <v>0.000965044135227799</v>
      </c>
      <c r="DE143" s="387" t="n">
        <v>-0.00331708649173379</v>
      </c>
      <c r="DF143" s="387" t="n">
        <v>0.000983164529316127</v>
      </c>
      <c r="DG143" s="387" t="n">
        <v>-0.00744846416637301</v>
      </c>
      <c r="DH143" s="387" t="n">
        <v>-0.00521686719730496</v>
      </c>
      <c r="DL143" s="387" t="n">
        <v>0.777009963989258</v>
      </c>
      <c r="DM143" s="0" t="s">
        <v>888</v>
      </c>
      <c r="DP143" s="387" t="n">
        <v>0.815830001831055</v>
      </c>
      <c r="DQ143" s="0" t="s">
        <v>888</v>
      </c>
      <c r="DT143" s="387" t="n">
        <v>0.739869995117188</v>
      </c>
      <c r="DU143" s="0" t="s">
        <v>888</v>
      </c>
      <c r="DW143" s="387" t="n">
        <v>-0.131718367338181</v>
      </c>
      <c r="DX143" s="387" t="n">
        <v>-0.154295057058334</v>
      </c>
      <c r="DY143" s="387" t="n">
        <v>-0.177763164043427</v>
      </c>
      <c r="DZ143" s="387" t="n">
        <v>-0.192873746156693</v>
      </c>
      <c r="EA143" s="387" t="n">
        <v>-0.178257271647453</v>
      </c>
      <c r="EB143" s="0" t="s">
        <v>104</v>
      </c>
      <c r="ED143" s="387" t="n">
        <v>-0.136691153049469</v>
      </c>
      <c r="EE143" s="387" t="n">
        <v>-0.16084748506546</v>
      </c>
      <c r="EF143" s="387" t="n">
        <v>-0.188501134514809</v>
      </c>
      <c r="EG143" s="387" t="n">
        <v>-0.213920310139656</v>
      </c>
      <c r="EH143" s="387" t="n">
        <v>-0.239661127328873</v>
      </c>
      <c r="EI143" s="0" t="s">
        <v>248</v>
      </c>
      <c r="EK143" s="387" t="n">
        <v>0.317463457584381</v>
      </c>
      <c r="EL143" s="0" t="s">
        <v>248</v>
      </c>
      <c r="EO143" s="387" t="n">
        <v>0.0301083885133266</v>
      </c>
      <c r="EP143" s="387" t="n">
        <v>0.0348517373204231</v>
      </c>
      <c r="EQ143" s="387" t="n">
        <v>0.0402947217226028</v>
      </c>
      <c r="ER143" s="387" t="n">
        <v>0.0216521732509136</v>
      </c>
      <c r="ES143" s="387" t="n">
        <v>0.0128376856446266</v>
      </c>
      <c r="ET143" s="0" t="s">
        <v>248</v>
      </c>
      <c r="FE143" s="387" t="n">
        <v>11148758</v>
      </c>
      <c r="FF143" s="387" t="n">
        <v>11432000</v>
      </c>
      <c r="FG143" s="387" t="n">
        <v>11713664</v>
      </c>
      <c r="FH143" s="387" t="n">
        <v>12000181</v>
      </c>
      <c r="FI143" s="387" t="n">
        <v>12301838</v>
      </c>
      <c r="FJ143" s="387" t="n">
        <v>12625952</v>
      </c>
      <c r="FK143" s="387" t="n">
        <v>12973699</v>
      </c>
      <c r="FL143" s="387" t="n">
        <v>13341806</v>
      </c>
      <c r="FM143" s="387" t="n">
        <v>13727890</v>
      </c>
      <c r="FN143" s="387" t="n">
        <v>14128155</v>
      </c>
      <c r="FO143" s="387" t="n">
        <v>14539612</v>
      </c>
      <c r="FP143" s="387" t="n">
        <v>14962112</v>
      </c>
      <c r="FQ143" s="387" t="n">
        <v>15396005</v>
      </c>
      <c r="FR143" s="387" t="n">
        <v>15839269</v>
      </c>
      <c r="FS143" s="387" t="n">
        <v>16289540</v>
      </c>
      <c r="FT143" s="387" t="n">
        <v>16745303</v>
      </c>
      <c r="FU143" s="387" t="n">
        <v>17205289</v>
      </c>
      <c r="FV143" s="387" t="n">
        <v>17670260</v>
      </c>
      <c r="FW143" s="387" t="n">
        <v>18143315</v>
      </c>
      <c r="FX143" s="387" t="n">
        <v>18628747</v>
      </c>
      <c r="FY143" s="387" t="n">
        <v>19130000</v>
      </c>
      <c r="FZ143" s="387" t="n">
        <v>19648000</v>
      </c>
      <c r="GA143" s="387" t="n">
        <v>20181000</v>
      </c>
      <c r="GB143" s="387" t="n">
        <v>20728000</v>
      </c>
      <c r="GC143" s="387" t="n">
        <v>21288000</v>
      </c>
      <c r="GD143" s="387" t="n">
        <v>21857000</v>
      </c>
      <c r="GE143" s="387" t="n">
        <v>22437000</v>
      </c>
      <c r="GF143" s="387" t="n">
        <v>23027000</v>
      </c>
      <c r="GG143" s="387" t="n">
        <v>23627000</v>
      </c>
      <c r="GH143" s="387" t="n">
        <v>24234000</v>
      </c>
      <c r="GI143" s="387" t="n">
        <v>24849000</v>
      </c>
      <c r="GJ143" s="387" t="n">
        <v>25472000</v>
      </c>
      <c r="GK143" s="387" t="n">
        <v>26101000</v>
      </c>
      <c r="GL143" s="387" t="n">
        <v>26736000</v>
      </c>
      <c r="GM143" s="387" t="n">
        <v>27376000</v>
      </c>
      <c r="GN143" s="387" t="n">
        <v>28022000</v>
      </c>
      <c r="GO143" s="387" t="n">
        <v>28673000</v>
      </c>
      <c r="GP143" s="387" t="n">
        <v>29328000</v>
      </c>
      <c r="GQ143" s="387" t="n">
        <v>29987000</v>
      </c>
      <c r="GR143" s="387" t="n">
        <v>30650000</v>
      </c>
      <c r="GS143" s="387" t="n">
        <v>31317000</v>
      </c>
      <c r="GT143" s="387" t="n">
        <v>31988000</v>
      </c>
      <c r="GU143" s="387" t="n">
        <v>32663000</v>
      </c>
      <c r="GV143" s="387" t="n">
        <v>33341000</v>
      </c>
      <c r="GW143" s="387" t="n">
        <v>34021000</v>
      </c>
      <c r="GX143" s="387" t="n">
        <v>34704000</v>
      </c>
      <c r="GY143" s="387" t="n">
        <v>35388000</v>
      </c>
      <c r="GZ143" s="387" t="n">
        <v>36074000</v>
      </c>
      <c r="HA143" s="387" t="n">
        <v>36762000</v>
      </c>
      <c r="HB143" s="387" t="n">
        <v>37452000</v>
      </c>
      <c r="HC143" s="387" t="n">
        <v>38143000</v>
      </c>
      <c r="HG143" s="387" t="n">
        <v>0.027099035680294</v>
      </c>
      <c r="HH143" s="387" t="n">
        <v>0.0266661643981934</v>
      </c>
      <c r="HI143" s="387" t="n">
        <v>0.0264191720634699</v>
      </c>
      <c r="HJ143" s="387" t="n">
        <v>0.0264037512242794</v>
      </c>
      <c r="HK143" s="387" t="n">
        <v>0.0265518575906754</v>
      </c>
      <c r="HL143" s="387" t="n">
        <v>0.0267177689820528</v>
      </c>
      <c r="HM143" s="387" t="n">
        <v>0.0267660152167082</v>
      </c>
      <c r="HN143" s="387" t="n">
        <v>0.0267438758164644</v>
      </c>
      <c r="HO143" s="387" t="n">
        <v>0.0266580898314714</v>
      </c>
      <c r="HP143" s="387" t="n">
        <v>0.0263777021318674</v>
      </c>
      <c r="HQ143" s="387" t="n">
        <v>0.0261901449412107</v>
      </c>
      <c r="HR143" s="387" t="n">
        <v>0.0259560588747263</v>
      </c>
      <c r="HS143" s="387" t="n">
        <v>0.025722686201334</v>
      </c>
      <c r="HT143" s="387" t="n">
        <v>0.0253664795309305</v>
      </c>
      <c r="HU143" s="387" t="n">
        <v>0.0250609051436186</v>
      </c>
      <c r="HV143" s="387" t="n">
        <v>0.0247622989118099</v>
      </c>
      <c r="HW143" s="387" t="n">
        <v>0.024393817409873</v>
      </c>
      <c r="HX143" s="387" t="n">
        <v>0.0240373443812132</v>
      </c>
      <c r="HY143" s="387" t="n">
        <v>0.0236557461321354</v>
      </c>
      <c r="HZ143" s="387" t="n">
        <v>0.0233231987804174</v>
      </c>
      <c r="IA143" s="387" t="n">
        <v>0.0229659974575043</v>
      </c>
      <c r="IB143" s="387" t="n">
        <v>0.022586777806282</v>
      </c>
      <c r="IC143" s="387" t="n">
        <v>0.0222212634980679</v>
      </c>
      <c r="ID143" s="387" t="n">
        <v>0.0218687076121569</v>
      </c>
      <c r="IE143" s="387" t="n">
        <v>0.0215284191071987</v>
      </c>
      <c r="IF143" s="387" t="n">
        <v>0.0211997516453266</v>
      </c>
      <c r="IG143" s="387" t="n">
        <v>0.0208821054548025</v>
      </c>
      <c r="IH143" s="387" t="n">
        <v>0.0205449312925339</v>
      </c>
      <c r="II143" s="387" t="n">
        <v>0.0201901104301214</v>
      </c>
      <c r="IJ143" s="387" t="n">
        <v>0.0198769737035036</v>
      </c>
      <c r="IK143" s="387" t="n">
        <v>0.0195178259164095</v>
      </c>
      <c r="IL143" s="387" t="n">
        <v>0.0191996041685343</v>
      </c>
      <c r="IM143" s="387" t="n">
        <v>0.0188923180103302</v>
      </c>
      <c r="IN143" s="387" t="n">
        <v>0.0185954105108976</v>
      </c>
      <c r="IO143" s="387" t="n">
        <v>0.0182821415364742</v>
      </c>
      <c r="IP143" s="0" t="s">
        <v>889</v>
      </c>
      <c r="IU143" s="0" t="s">
        <v>889</v>
      </c>
      <c r="IV143" s="387" t="n">
        <v>0.492683411857831</v>
      </c>
      <c r="IW143" s="387" t="n">
        <v>0.492796124532432</v>
      </c>
      <c r="IX143" s="387" t="n">
        <v>0.492895465261755</v>
      </c>
      <c r="IY143" s="387" t="n">
        <v>0.492984843094237</v>
      </c>
      <c r="IZ143" s="387" t="n">
        <v>0.493070039217341</v>
      </c>
      <c r="JA143" s="387" t="n">
        <v>0.493155211290356</v>
      </c>
      <c r="JB143" s="387" t="n">
        <v>0.493239532950479</v>
      </c>
      <c r="JC143" s="387" t="n">
        <v>0.49332113958796</v>
      </c>
      <c r="JD143" s="387" t="n">
        <v>0.493400209193707</v>
      </c>
      <c r="JE143" s="387" t="n">
        <v>0.493477184921091</v>
      </c>
      <c r="JF143" s="387" t="n">
        <v>0.493552227814818</v>
      </c>
      <c r="JG143" s="387" t="n">
        <v>0.493625440353075</v>
      </c>
      <c r="JH143" s="387" t="n">
        <v>0.493695824492581</v>
      </c>
      <c r="JI143" s="387" t="n">
        <v>0.493762955749492</v>
      </c>
      <c r="JJ143" s="387" t="n">
        <v>0.493824962802547</v>
      </c>
      <c r="JK143" s="387" t="n">
        <v>0.493881090211962</v>
      </c>
      <c r="JL143" s="387" t="n">
        <v>0.493931500594206</v>
      </c>
      <c r="JM143" s="387" t="n">
        <v>0.493976071176526</v>
      </c>
      <c r="JN143" s="387" t="n">
        <v>0.494014463463234</v>
      </c>
      <c r="JO143" s="387" t="n">
        <v>0.494045958557003</v>
      </c>
      <c r="JP143" s="387" t="n">
        <v>0.4940712155011</v>
      </c>
      <c r="JQ143" s="387" t="n">
        <v>0.494089589721938</v>
      </c>
      <c r="JR143" s="387" t="n">
        <v>0.49410154180708</v>
      </c>
      <c r="JS143" s="387" t="n">
        <v>0.494107312688144</v>
      </c>
      <c r="JT143" s="387" t="n">
        <v>0.494106818154234</v>
      </c>
      <c r="JU143" s="387" t="n">
        <v>0.494100611942607</v>
      </c>
      <c r="JV143" s="387" t="n">
        <v>0.494088797351823</v>
      </c>
      <c r="JW143" s="387" t="n">
        <v>0.494071517019693</v>
      </c>
      <c r="JX143" s="387" t="n">
        <v>0.494049694469791</v>
      </c>
      <c r="JY143" s="387" t="n">
        <v>0.494023762099648</v>
      </c>
      <c r="JZ143" s="387" t="n">
        <v>0.493994431847999</v>
      </c>
      <c r="KA143" s="387" t="n">
        <v>0.493962051394678</v>
      </c>
      <c r="KB143" s="387" t="n">
        <v>0.49392665537734</v>
      </c>
      <c r="KC143" s="387" t="n">
        <v>0.493888675110877</v>
      </c>
      <c r="KD143" s="387" t="n">
        <v>0.493848390585157</v>
      </c>
      <c r="KE143" s="387" t="n">
        <v>0.493806106503869</v>
      </c>
      <c r="KH143" s="0" t="s">
        <v>889</v>
      </c>
      <c r="KI143" s="387" t="n">
        <v>0.522759556770325</v>
      </c>
      <c r="KJ143" s="387" t="n">
        <v>0.526689767837524</v>
      </c>
      <c r="KK143" s="387" t="n">
        <v>0.530541062355042</v>
      </c>
      <c r="KL143" s="387" t="n">
        <v>0.534522771835327</v>
      </c>
      <c r="KM143" s="387" t="n">
        <v>0.538892865180969</v>
      </c>
      <c r="KN143" s="387" t="n">
        <v>0.543648719787598</v>
      </c>
      <c r="KO143" s="387" t="n">
        <v>0.548401892185211</v>
      </c>
      <c r="KP143" s="387" t="n">
        <v>0.553292691707611</v>
      </c>
      <c r="KQ143" s="387" t="n">
        <v>0.558182179927826</v>
      </c>
      <c r="KR143" s="387" t="n">
        <v>0.56289929151535</v>
      </c>
      <c r="KS143" s="387" t="n">
        <v>0.567461252212524</v>
      </c>
      <c r="KT143" s="387" t="n">
        <v>0.570842802524567</v>
      </c>
      <c r="KU143" s="387" t="n">
        <v>0.574369192123413</v>
      </c>
      <c r="KV143" s="387" t="n">
        <v>0.577728867530823</v>
      </c>
      <c r="KW143" s="387" t="n">
        <v>0.580878078937531</v>
      </c>
      <c r="KX143" s="387" t="n">
        <v>0.583645224571228</v>
      </c>
      <c r="KY143" s="387" t="n">
        <v>0.586055278778076</v>
      </c>
      <c r="KZ143" s="387" t="n">
        <v>0.588214993476868</v>
      </c>
      <c r="LA143" s="387" t="n">
        <v>0.590252816677094</v>
      </c>
      <c r="LB143" s="387" t="n">
        <v>0.592416703701019</v>
      </c>
      <c r="LC143" s="387" t="n">
        <v>0.594782650470734</v>
      </c>
      <c r="LD143" s="387" t="n">
        <v>0.597077369689941</v>
      </c>
      <c r="LE143" s="387" t="n">
        <v>0.599529445171356</v>
      </c>
      <c r="LF143" s="387" t="n">
        <v>0.602127611637116</v>
      </c>
      <c r="LG143" s="387" t="n">
        <v>0.604861319065094</v>
      </c>
      <c r="LH143" s="387" t="n">
        <v>0.607593297958374</v>
      </c>
      <c r="LI143" s="387" t="n">
        <v>0.610103785991669</v>
      </c>
      <c r="LJ143" s="387" t="n">
        <v>0.612681031227112</v>
      </c>
      <c r="LK143" s="387" t="n">
        <v>0.615278482437134</v>
      </c>
      <c r="LL143" s="387" t="n">
        <v>0.617941856384277</v>
      </c>
      <c r="LM143" s="387" t="n">
        <v>0.620562493801117</v>
      </c>
      <c r="LN143" s="387" t="n">
        <v>0.62295126914978</v>
      </c>
      <c r="LO143" s="387" t="n">
        <v>0.625381171703339</v>
      </c>
      <c r="LP143" s="387" t="n">
        <v>0.62776780128479</v>
      </c>
      <c r="LQ143" s="387" t="n">
        <v>0.630006432533264</v>
      </c>
      <c r="LR143" s="387" t="n">
        <v>0.632042586803436</v>
      </c>
      <c r="LT143" s="0" t="s">
        <v>889</v>
      </c>
      <c r="LU143" s="387" t="n">
        <v>0.508785605430603</v>
      </c>
      <c r="LV143" s="387" t="n">
        <v>0.51274299621582</v>
      </c>
      <c r="LW143" s="387" t="n">
        <v>0.516514360904694</v>
      </c>
      <c r="LX143" s="387" t="n">
        <v>0.520346283912659</v>
      </c>
      <c r="LY143" s="387" t="n">
        <v>0.52454537153244</v>
      </c>
      <c r="LZ143" s="387" t="n">
        <v>0.529116570949554</v>
      </c>
      <c r="MA143" s="387" t="n">
        <v>0.533794760704041</v>
      </c>
      <c r="MB143" s="387" t="n">
        <v>0.538575887680054</v>
      </c>
      <c r="MC143" s="387" t="n">
        <v>0.543323040008545</v>
      </c>
      <c r="MD143" s="387" t="n">
        <v>0.547914326190949</v>
      </c>
      <c r="ME143" s="387" t="n">
        <v>0.552180051803589</v>
      </c>
      <c r="MF143" s="387" t="n">
        <v>0.555377304553986</v>
      </c>
      <c r="MG143" s="387" t="n">
        <v>0.55869197845459</v>
      </c>
      <c r="MH143" s="387" t="n">
        <v>0.561772525310516</v>
      </c>
      <c r="MI143" s="387" t="n">
        <v>0.564578711986542</v>
      </c>
      <c r="MJ143" s="387" t="n">
        <v>0.566984593868256</v>
      </c>
      <c r="MK143" s="387" t="n">
        <v>0.569095492362976</v>
      </c>
      <c r="ML143" s="387" t="n">
        <v>0.570859372615814</v>
      </c>
      <c r="MM143" s="387" t="n">
        <v>0.572523951530457</v>
      </c>
      <c r="MN143" s="387" t="n">
        <v>0.574262142181397</v>
      </c>
      <c r="MO143" s="387" t="n">
        <v>0.576225817203522</v>
      </c>
      <c r="MP143" s="387" t="n">
        <v>0.578104853630066</v>
      </c>
      <c r="MQ143" s="387" t="n">
        <v>0.5800940990448</v>
      </c>
      <c r="MR143" s="387" t="n">
        <v>0.582185626029968</v>
      </c>
      <c r="MS143" s="387" t="n">
        <v>0.584469795227051</v>
      </c>
      <c r="MT143" s="387" t="n">
        <v>0.586773931980133</v>
      </c>
      <c r="MU143" s="387" t="n">
        <v>0.588970839977264</v>
      </c>
      <c r="MV143" s="387" t="n">
        <v>0.591250061988831</v>
      </c>
      <c r="MW143" s="387" t="n">
        <v>0.593533515930176</v>
      </c>
      <c r="MX143" s="387" t="n">
        <v>0.595720291137695</v>
      </c>
      <c r="MY143" s="387" t="n">
        <v>0.597712099552155</v>
      </c>
      <c r="MZ143" s="387" t="n">
        <v>0.59938395023346</v>
      </c>
      <c r="NA143" s="387" t="n">
        <v>0.600959122180939</v>
      </c>
      <c r="NB143" s="387" t="n">
        <v>0.602415561676025</v>
      </c>
      <c r="NC143" s="387" t="n">
        <v>0.603786170482636</v>
      </c>
      <c r="ND143" s="387" t="n">
        <v>0.605065166950226</v>
      </c>
      <c r="NG143" s="0" t="s">
        <v>889</v>
      </c>
      <c r="NH143" s="387" t="n">
        <v>0.411041766405106</v>
      </c>
      <c r="NI143" s="387" t="n">
        <v>0.414691835641861</v>
      </c>
      <c r="NJ143" s="387" t="n">
        <v>0.418320089578629</v>
      </c>
      <c r="NK143" s="387" t="n">
        <v>0.422017484903336</v>
      </c>
      <c r="NL143" s="387" t="n">
        <v>0.425883620977402</v>
      </c>
      <c r="NM143" s="387" t="n">
        <v>0.429900676012039</v>
      </c>
      <c r="NN143" s="387" t="n">
        <v>0.433835506439209</v>
      </c>
      <c r="NO143" s="387" t="n">
        <v>0.437788009643555</v>
      </c>
      <c r="NP143" s="387" t="n">
        <v>0.441817820072174</v>
      </c>
      <c r="NQ143" s="387" t="n">
        <v>0.446119874715805</v>
      </c>
      <c r="NR143" s="387" t="n">
        <v>0.45088529586792</v>
      </c>
      <c r="NS143" s="387" t="n">
        <v>0.455230206251144</v>
      </c>
      <c r="NT143" s="387" t="n">
        <v>0.460068613290787</v>
      </c>
      <c r="NU143" s="387" t="n">
        <v>0.465103477239609</v>
      </c>
      <c r="NV143" s="387" t="n">
        <v>0.470000833272934</v>
      </c>
      <c r="NW143" s="387" t="n">
        <v>0.474465787410736</v>
      </c>
      <c r="NX143" s="387" t="n">
        <v>0.478486180305481</v>
      </c>
      <c r="NY143" s="387" t="n">
        <v>0.482242047786713</v>
      </c>
      <c r="NZ143" s="387" t="n">
        <v>0.485749542713165</v>
      </c>
      <c r="OA143" s="387" t="n">
        <v>0.489078015089035</v>
      </c>
      <c r="OB143" s="387" t="n">
        <v>0.492220401763916</v>
      </c>
      <c r="OC143" s="387" t="n">
        <v>0.494995296001434</v>
      </c>
      <c r="OD143" s="387" t="n">
        <v>0.497579097747803</v>
      </c>
      <c r="OE143" s="387" t="n">
        <v>0.500083386898041</v>
      </c>
      <c r="OF143" s="387" t="n">
        <v>0.502740621566773</v>
      </c>
      <c r="OG143" s="387" t="n">
        <v>0.505508184432983</v>
      </c>
      <c r="OH143" s="387" t="n">
        <v>0.508096814155579</v>
      </c>
      <c r="OI143" s="387" t="n">
        <v>0.510853230953217</v>
      </c>
      <c r="OJ143" s="387" t="n">
        <v>0.513721823692322</v>
      </c>
      <c r="OK143" s="387" t="n">
        <v>0.516739666461945</v>
      </c>
      <c r="OL143" s="387" t="n">
        <v>0.519738376140595</v>
      </c>
      <c r="OM143" s="387" t="n">
        <v>0.52263480424881</v>
      </c>
      <c r="ON143" s="387" t="n">
        <v>0.525641739368439</v>
      </c>
      <c r="OO143" s="387" t="n">
        <v>0.528643727302551</v>
      </c>
      <c r="OP143" s="387" t="n">
        <v>0.53156042098999</v>
      </c>
      <c r="OQ143" s="387" t="n">
        <v>0.534305095672607</v>
      </c>
      <c r="OT143" s="387" t="n">
        <v>0.774229965209961</v>
      </c>
      <c r="OU143" s="387" t="n">
        <v>0.773990020751953</v>
      </c>
      <c r="OV143" s="387" t="n">
        <v>0.77370002746582</v>
      </c>
      <c r="OW143" s="387" t="n">
        <v>0.773720016479492</v>
      </c>
      <c r="OX143" s="387" t="n">
        <v>0.774199981689453</v>
      </c>
      <c r="OY143" s="387" t="n">
        <v>0.775479965209961</v>
      </c>
      <c r="OZ143" s="387" t="n">
        <v>0.777009963989258</v>
      </c>
      <c r="PA143" s="387" t="n">
        <v>0.778669967651367</v>
      </c>
      <c r="PB143" s="387" t="n">
        <v>0.780319976806641</v>
      </c>
      <c r="PC143" s="387" t="n">
        <v>0.781890029907227</v>
      </c>
      <c r="PD143" s="387" t="n">
        <v>0.783720016479492</v>
      </c>
      <c r="PE143" s="387" t="n">
        <v>0.785380020141602</v>
      </c>
      <c r="PF143" s="387" t="n">
        <v>0.786869964599609</v>
      </c>
      <c r="PG143" s="387" t="n">
        <v>0.784850006103516</v>
      </c>
      <c r="PH143" s="387" t="n">
        <v>0.782929992675781</v>
      </c>
      <c r="PI143" s="387" t="n">
        <v>0.780609970092773</v>
      </c>
      <c r="PJ143" s="387" t="n">
        <v>0.778339996337891</v>
      </c>
      <c r="PK143" s="387" t="n">
        <v>0.776019973754883</v>
      </c>
      <c r="PL143" s="387" t="n">
        <v>0.777009963989258</v>
      </c>
      <c r="PQ143" s="387" t="n">
        <v>0.00127491471357644</v>
      </c>
      <c r="PZ143" s="387" t="n">
        <v>0.447</v>
      </c>
      <c r="QA143" s="387" t="n">
        <v>2016</v>
      </c>
      <c r="QB143" s="0" t="s">
        <v>248</v>
      </c>
      <c r="QD143" s="387" t="n">
        <v>0.708</v>
      </c>
      <c r="QE143" s="387" t="n">
        <v>2016</v>
      </c>
      <c r="QF143" s="0" t="s">
        <v>248</v>
      </c>
      <c r="QH143" s="387" t="n">
        <v>0.896</v>
      </c>
      <c r="QI143" s="387" t="n">
        <v>2016</v>
      </c>
      <c r="QJ143" s="0" t="s">
        <v>248</v>
      </c>
      <c r="QL143" s="387" t="n">
        <v>0.968</v>
      </c>
      <c r="QM143" s="387" t="n">
        <v>2016</v>
      </c>
      <c r="QN143" s="0" t="s">
        <v>248</v>
      </c>
      <c r="QP143" s="387" t="n">
        <v>0.515</v>
      </c>
      <c r="QQ143" s="387" t="n">
        <v>2016</v>
      </c>
      <c r="QR143" s="0" t="s">
        <v>248</v>
      </c>
      <c r="QT143" s="0" t="s">
        <v>104</v>
      </c>
      <c r="QU143" s="387" t="n">
        <v>0.127943933010101</v>
      </c>
      <c r="QV143" s="387" t="n">
        <v>0.156287118792534</v>
      </c>
      <c r="QW143" s="387" t="n">
        <v>0.151117786765099</v>
      </c>
      <c r="QX143" s="387" t="n">
        <v>0.15979591012001</v>
      </c>
      <c r="QY143" s="387" t="n">
        <v>0.155963853001595</v>
      </c>
      <c r="RB143" s="387" t="n">
        <v>0.142655566334724</v>
      </c>
      <c r="RC143" s="387" t="n">
        <v>0.150631353259087</v>
      </c>
      <c r="RD143" s="387" t="n">
        <v>0.127731710672379</v>
      </c>
      <c r="RE143" s="387" t="n">
        <v>0.118734084069729</v>
      </c>
      <c r="RF143" s="387" t="n">
        <v>0.123079769313335</v>
      </c>
      <c r="RG143" s="0" t="s">
        <v>248</v>
      </c>
      <c r="RJ143" s="387" t="n">
        <v>0.0411776378750801</v>
      </c>
      <c r="RK143" s="387" t="n">
        <v>0.0489208362996578</v>
      </c>
      <c r="RL143" s="387" t="n">
        <v>0.0410437844693661</v>
      </c>
      <c r="RM143" s="387" t="n">
        <v>0.0336925014853478</v>
      </c>
      <c r="RN143" s="387" t="n">
        <v>0.0427652075886726</v>
      </c>
      <c r="RO143" s="0" t="s">
        <v>104</v>
      </c>
      <c r="RR143" s="387" t="n">
        <v>0.040857557207346</v>
      </c>
      <c r="RS143" s="387" t="n">
        <v>0.048494067043066</v>
      </c>
      <c r="RT143" s="387" t="n">
        <v>0.0404036268591881</v>
      </c>
      <c r="RU143" s="387" t="n">
        <v>0.0330691672861576</v>
      </c>
      <c r="RV143" s="387" t="n">
        <v>0.0427648015320301</v>
      </c>
      <c r="RW143" s="0" t="s">
        <v>248</v>
      </c>
      <c r="SA143" s="387" t="n">
        <v>0.0141705153509974</v>
      </c>
      <c r="SB143" s="387" t="n">
        <v>0.021257009357214</v>
      </c>
      <c r="SC143" s="387" t="n">
        <v>0.0133901853114367</v>
      </c>
      <c r="SD143" s="387" t="n">
        <v>0.00685606151819229</v>
      </c>
      <c r="SE143" s="387" t="n">
        <v>0.0163558647036552</v>
      </c>
      <c r="SF143" s="0" t="s">
        <v>104</v>
      </c>
      <c r="SJ143" s="387" t="n">
        <v>0.0138504281640053</v>
      </c>
      <c r="SK143" s="387" t="n">
        <v>0.0208302494138479</v>
      </c>
      <c r="SL143" s="387" t="n">
        <v>0.0127499969676137</v>
      </c>
      <c r="SM143" s="387" t="n">
        <v>0.00623261788859963</v>
      </c>
      <c r="SN143" s="387" t="n">
        <v>0.0163610484451056</v>
      </c>
      <c r="SO143" s="0" t="s">
        <v>248</v>
      </c>
      <c r="SQ143" s="387" t="n">
        <v>380</v>
      </c>
      <c r="SR143" s="0" t="s">
        <v>248</v>
      </c>
      <c r="ST143" s="387" t="n">
        <v>391.508605957031</v>
      </c>
      <c r="SU143" s="0" t="s">
        <v>104</v>
      </c>
      <c r="SW143" s="387" t="n">
        <v>523.603451590109</v>
      </c>
      <c r="SX143" s="0" t="s">
        <v>248</v>
      </c>
      <c r="TA143" s="387" t="n">
        <v>-0.00377443316392601</v>
      </c>
      <c r="TB143" s="387" t="n">
        <v>0.00199205870740116</v>
      </c>
      <c r="TC143" s="387" t="n">
        <v>-0.0266453772783279</v>
      </c>
      <c r="TD143" s="387" t="n">
        <v>-0.0330778397619724</v>
      </c>
      <c r="TE143" s="387" t="n">
        <v>-0.0222934186458588</v>
      </c>
      <c r="TF143" s="0" t="s">
        <v>104</v>
      </c>
      <c r="TJ143" s="387" t="n">
        <v>0.005964410956949</v>
      </c>
      <c r="TK143" s="387" t="n">
        <v>-0.0102161346003413</v>
      </c>
      <c r="TL143" s="387" t="n">
        <v>-0.0607694163918495</v>
      </c>
      <c r="TM143" s="387" t="n">
        <v>-0.0951862186193466</v>
      </c>
      <c r="TN143" s="387" t="n">
        <v>-0.116581358015537</v>
      </c>
      <c r="TO143" s="0" t="s">
        <v>248</v>
      </c>
      <c r="TP143" s="386"/>
      <c r="TQ143" s="386"/>
    </row>
    <row r="144" customFormat="false" ht="15.75" hidden="false" customHeight="false" outlineLevel="0" collapsed="false">
      <c r="A144" s="0" t="s">
        <v>890</v>
      </c>
      <c r="B144" s="18" t="s">
        <v>1133</v>
      </c>
      <c r="C144" s="0" t="s">
        <v>1134</v>
      </c>
      <c r="D144" s="387" t="n">
        <v>0.0559666156768799</v>
      </c>
      <c r="E144" s="0" t="s">
        <v>102</v>
      </c>
      <c r="F144" s="387" t="n">
        <v>0.0582957342267036</v>
      </c>
      <c r="G144" s="0" t="s">
        <v>316</v>
      </c>
      <c r="H144" s="387" t="n">
        <v>0.0563912019133568</v>
      </c>
      <c r="I144" s="0" t="s">
        <v>317</v>
      </c>
      <c r="J144" s="0" t="s">
        <v>102</v>
      </c>
      <c r="K144" s="387" t="n">
        <v>0.531343698501587</v>
      </c>
      <c r="L144" s="387"/>
      <c r="M144" s="0" t="s">
        <v>885</v>
      </c>
      <c r="N144" s="387"/>
      <c r="O144" s="0" t="s">
        <v>885</v>
      </c>
      <c r="P144" s="387"/>
      <c r="Q144" s="0" t="s">
        <v>885</v>
      </c>
      <c r="R144" s="387" t="n">
        <v>0.531343698501587</v>
      </c>
      <c r="S144" s="0" t="s">
        <v>102</v>
      </c>
      <c r="U144" s="0" t="s">
        <v>316</v>
      </c>
      <c r="V144" s="387" t="n">
        <v>0.531343698501587</v>
      </c>
      <c r="W144" s="387"/>
      <c r="X144" s="0" t="s">
        <v>885</v>
      </c>
      <c r="Y144" s="387"/>
      <c r="Z144" s="0" t="s">
        <v>885</v>
      </c>
      <c r="AA144" s="387"/>
      <c r="AB144" s="0" t="s">
        <v>885</v>
      </c>
      <c r="AC144" s="387" t="n">
        <v>0.531343698501587</v>
      </c>
      <c r="AD144" s="0" t="s">
        <v>316</v>
      </c>
      <c r="AF144" s="0" t="s">
        <v>317</v>
      </c>
      <c r="AG144" s="387" t="n">
        <v>0.380441844463348</v>
      </c>
      <c r="AH144" s="387" t="n">
        <v>0.430468082427979</v>
      </c>
      <c r="AI144" s="0" t="s">
        <v>317</v>
      </c>
      <c r="AJ144" s="387" t="n">
        <v>0.380441844463348</v>
      </c>
      <c r="AK144" s="0" t="s">
        <v>317</v>
      </c>
      <c r="AL144" s="387" t="n">
        <v>0.464758008718491</v>
      </c>
      <c r="AM144" s="0" t="s">
        <v>317</v>
      </c>
      <c r="AN144" s="387" t="n">
        <v>0.439423620700836</v>
      </c>
      <c r="AO144" s="0" t="s">
        <v>317</v>
      </c>
      <c r="AP144" s="0"/>
      <c r="AQ144" s="0" t="s">
        <v>102</v>
      </c>
      <c r="AR144" s="387" t="n">
        <v>3.07679986953735</v>
      </c>
      <c r="AS144" s="0" t="s">
        <v>318</v>
      </c>
      <c r="AT144" s="387" t="n">
        <v>2.91416454315186</v>
      </c>
      <c r="AU144" s="0" t="s">
        <v>317</v>
      </c>
      <c r="AV144" s="387" t="n">
        <v>3.33899354934692</v>
      </c>
      <c r="AW144" s="0"/>
      <c r="AX144" s="387" t="n">
        <v>2.57051706314087</v>
      </c>
      <c r="AY144" s="0" t="s">
        <v>104</v>
      </c>
      <c r="AZ144" s="0"/>
      <c r="BA144" s="0" t="s">
        <v>102</v>
      </c>
      <c r="BB144" s="387" t="n">
        <v>0.0125745479017496</v>
      </c>
      <c r="BC144" s="387" t="n">
        <v>0.00793014653027058</v>
      </c>
      <c r="BD144" s="387" t="n">
        <v>0.00732103921473026</v>
      </c>
      <c r="BE144" s="387" t="n">
        <v>0.00667154183611274</v>
      </c>
      <c r="BF144" s="387" t="n">
        <v>0.00667152740061283</v>
      </c>
      <c r="BH144" s="0" t="s">
        <v>318</v>
      </c>
      <c r="BI144" s="387" t="n">
        <v>0.0106517290696502</v>
      </c>
      <c r="BJ144" s="387" t="n">
        <v>0.00970085058361292</v>
      </c>
      <c r="BK144" s="387" t="n">
        <v>0.0094753485172987</v>
      </c>
      <c r="BL144" s="387" t="n">
        <v>0.00802064966410399</v>
      </c>
      <c r="BM144" s="387" t="n">
        <v>0.00727760093286634</v>
      </c>
      <c r="BO144" s="0" t="s">
        <v>317</v>
      </c>
      <c r="BP144" s="387" t="n">
        <v>0.00949923042207956</v>
      </c>
      <c r="BQ144" s="387" t="n">
        <v>0.00919633824378252</v>
      </c>
      <c r="BR144" s="387" t="n">
        <v>0.00839217565953732</v>
      </c>
      <c r="BS144" s="387" t="n">
        <v>0.00727765774354339</v>
      </c>
      <c r="BT144" s="387" t="n">
        <v>0.00727760931476951</v>
      </c>
      <c r="BV144" s="387" t="n">
        <v>7.35698747634888</v>
      </c>
      <c r="BW144" s="387" t="n">
        <v>8.0379056930542</v>
      </c>
      <c r="BX144" s="387" t="n">
        <v>8.7843656539917</v>
      </c>
      <c r="BY144" s="387" t="n">
        <v>9.58804512023926</v>
      </c>
      <c r="BZ144" s="387" t="n">
        <v>10.1777992248535</v>
      </c>
      <c r="CA144" s="0" t="s">
        <v>316</v>
      </c>
      <c r="CC144" s="387" t="n">
        <v>7.80137395858765</v>
      </c>
      <c r="CD144" s="387" t="n">
        <v>8.47026824951172</v>
      </c>
      <c r="CE144" s="387" t="n">
        <v>9.2647294998169</v>
      </c>
      <c r="CF144" s="387" t="n">
        <v>9.9637508392334</v>
      </c>
      <c r="CG144" s="387" t="n">
        <v>10.498872756958</v>
      </c>
      <c r="CH144" s="0" t="s">
        <v>317</v>
      </c>
      <c r="CK144" s="387" t="n">
        <v>10.1999998092651</v>
      </c>
      <c r="CL144" s="0" t="s">
        <v>887</v>
      </c>
      <c r="CO144" s="0" t="s">
        <v>102</v>
      </c>
      <c r="CP144" s="387" t="n">
        <v>0.0031316140666604</v>
      </c>
      <c r="CQ144" s="387" t="n">
        <v>0.00128911028150469</v>
      </c>
      <c r="CR144" s="387" t="n">
        <v>0.00713695585727692</v>
      </c>
      <c r="CS144" s="387" t="n">
        <v>-0.00030946804326959</v>
      </c>
      <c r="CT144" s="387" t="n">
        <v>0.0016512667061761</v>
      </c>
      <c r="CV144" s="0" t="s">
        <v>318</v>
      </c>
      <c r="CW144" s="387" t="n">
        <v>0.00208845944143832</v>
      </c>
      <c r="CX144" s="387" t="n">
        <v>0.00804934743791819</v>
      </c>
      <c r="CY144" s="387" t="n">
        <v>0.00298750633373857</v>
      </c>
      <c r="CZ144" s="387" t="n">
        <v>0.00233756727539003</v>
      </c>
      <c r="DA144" s="387" t="n">
        <v>0.00951782334595919</v>
      </c>
      <c r="DC144" s="0" t="s">
        <v>317</v>
      </c>
      <c r="DD144" s="387" t="n">
        <v>0.00740976072847843</v>
      </c>
      <c r="DE144" s="387" t="n">
        <v>0.0101592363789678</v>
      </c>
      <c r="DF144" s="387" t="n">
        <v>0.00469337962567806</v>
      </c>
      <c r="DG144" s="387" t="n">
        <v>0.010509742423892</v>
      </c>
      <c r="DH144" s="387" t="n">
        <v>0.0189054571092129</v>
      </c>
      <c r="DL144" s="387" t="n">
        <v>0.681849975585938</v>
      </c>
      <c r="DM144" s="0" t="s">
        <v>888</v>
      </c>
      <c r="DP144" s="387" t="n">
        <v>0.806709976196289</v>
      </c>
      <c r="DQ144" s="0" t="s">
        <v>888</v>
      </c>
      <c r="DT144" s="387" t="n">
        <v>0.548479995727539</v>
      </c>
      <c r="DU144" s="0" t="s">
        <v>888</v>
      </c>
      <c r="DW144" s="387" t="n">
        <v>0.0844636112451553</v>
      </c>
      <c r="DX144" s="387" t="n">
        <v>0.0813831984996796</v>
      </c>
      <c r="DY144" s="387" t="n">
        <v>0.0470604933798313</v>
      </c>
      <c r="DZ144" s="387" t="n">
        <v>0.0271704457700253</v>
      </c>
      <c r="EA144" s="387" t="n">
        <v>0.0329243056476116</v>
      </c>
      <c r="EB144" s="0" t="s">
        <v>104</v>
      </c>
      <c r="ED144" s="387" t="n">
        <v>0.0897675976157188</v>
      </c>
      <c r="EE144" s="387" t="n">
        <v>0.087353840470314</v>
      </c>
      <c r="EF144" s="387" t="n">
        <v>0.0492307469248772</v>
      </c>
      <c r="EG144" s="387" t="n">
        <v>0.0257510133087635</v>
      </c>
      <c r="EH144" s="387"/>
      <c r="EI144" s="0" t="s">
        <v>248</v>
      </c>
      <c r="EK144" s="387"/>
      <c r="EL144" s="0" t="s">
        <v>886</v>
      </c>
      <c r="EO144" s="387" t="n">
        <v>0.0318445600569248</v>
      </c>
      <c r="EP144" s="387" t="n">
        <v>0.0329724811017513</v>
      </c>
      <c r="EQ144" s="387" t="n">
        <v>0.0339727662503719</v>
      </c>
      <c r="ER144" s="387" t="n">
        <v>0.0303300432860851</v>
      </c>
      <c r="ES144" s="387" t="n">
        <v>0.0209785178303719</v>
      </c>
      <c r="ET144" s="0" t="s">
        <v>248</v>
      </c>
      <c r="FE144" s="387" t="n">
        <v>23194257</v>
      </c>
      <c r="FF144" s="387" t="n">
        <v>23709119</v>
      </c>
      <c r="FG144" s="387" t="n">
        <v>24208391</v>
      </c>
      <c r="FH144" s="387" t="n">
        <v>24698819</v>
      </c>
      <c r="FI144" s="387" t="n">
        <v>25190652</v>
      </c>
      <c r="FJ144" s="387" t="n">
        <v>25690611</v>
      </c>
      <c r="FK144" s="387" t="n">
        <v>26201961</v>
      </c>
      <c r="FL144" s="387" t="n">
        <v>26720370</v>
      </c>
      <c r="FM144" s="387" t="n">
        <v>27236006</v>
      </c>
      <c r="FN144" s="387" t="n">
        <v>27735040</v>
      </c>
      <c r="FO144" s="387" t="n">
        <v>28208035</v>
      </c>
      <c r="FP144" s="387" t="n">
        <v>28650955</v>
      </c>
      <c r="FQ144" s="387" t="n">
        <v>29068159</v>
      </c>
      <c r="FR144" s="387" t="n">
        <v>29468872</v>
      </c>
      <c r="FS144" s="387" t="n">
        <v>29866559</v>
      </c>
      <c r="FT144" s="387" t="n">
        <v>30270962</v>
      </c>
      <c r="FU144" s="387" t="n">
        <v>30684804</v>
      </c>
      <c r="FV144" s="387" t="n">
        <v>31105028</v>
      </c>
      <c r="FW144" s="387" t="n">
        <v>31528585</v>
      </c>
      <c r="FX144" s="387" t="n">
        <v>31949777</v>
      </c>
      <c r="FY144" s="387" t="n">
        <v>32366000</v>
      </c>
      <c r="FZ144" s="387" t="n">
        <v>32776000</v>
      </c>
      <c r="GA144" s="387" t="n">
        <v>33181000</v>
      </c>
      <c r="GB144" s="387" t="n">
        <v>33579000</v>
      </c>
      <c r="GC144" s="387" t="n">
        <v>33969000</v>
      </c>
      <c r="GD144" s="387" t="n">
        <v>34350000</v>
      </c>
      <c r="GE144" s="387" t="n">
        <v>34720000</v>
      </c>
      <c r="GF144" s="387" t="n">
        <v>35080000</v>
      </c>
      <c r="GG144" s="387" t="n">
        <v>35429000</v>
      </c>
      <c r="GH144" s="387" t="n">
        <v>35767000</v>
      </c>
      <c r="GI144" s="387" t="n">
        <v>36095000</v>
      </c>
      <c r="GJ144" s="387" t="n">
        <v>36412000</v>
      </c>
      <c r="GK144" s="387" t="n">
        <v>36718000</v>
      </c>
      <c r="GL144" s="387" t="n">
        <v>37012000</v>
      </c>
      <c r="GM144" s="387" t="n">
        <v>37295000</v>
      </c>
      <c r="GN144" s="387" t="n">
        <v>37566000</v>
      </c>
      <c r="GO144" s="387" t="n">
        <v>37825000</v>
      </c>
      <c r="GP144" s="387" t="n">
        <v>38073000</v>
      </c>
      <c r="GQ144" s="387" t="n">
        <v>38309000</v>
      </c>
      <c r="GR144" s="387" t="n">
        <v>38536000</v>
      </c>
      <c r="GS144" s="387" t="n">
        <v>38755000</v>
      </c>
      <c r="GT144" s="387" t="n">
        <v>38965000</v>
      </c>
      <c r="GU144" s="387" t="n">
        <v>39166000</v>
      </c>
      <c r="GV144" s="387" t="n">
        <v>39361000</v>
      </c>
      <c r="GW144" s="387" t="n">
        <v>39548000</v>
      </c>
      <c r="GX144" s="387" t="n">
        <v>39730000</v>
      </c>
      <c r="GY144" s="387" t="n">
        <v>39905000</v>
      </c>
      <c r="GZ144" s="387" t="n">
        <v>40075000</v>
      </c>
      <c r="HA144" s="387" t="n">
        <v>40239000</v>
      </c>
      <c r="HB144" s="387" t="n">
        <v>40397000</v>
      </c>
      <c r="HC144" s="387" t="n">
        <v>40550000</v>
      </c>
      <c r="HG144" s="387" t="n">
        <v>0.0135786449536681</v>
      </c>
      <c r="HH144" s="387" t="n">
        <v>0.0136019298806787</v>
      </c>
      <c r="HI144" s="387" t="n">
        <v>0.0135251162573695</v>
      </c>
      <c r="HJ144" s="387" t="n">
        <v>0.0132706062868238</v>
      </c>
      <c r="HK144" s="387" t="n">
        <v>0.0129432883113623</v>
      </c>
      <c r="HL144" s="387" t="n">
        <v>0.012588051147759</v>
      </c>
      <c r="HM144" s="387" t="n">
        <v>0.0122808823361993</v>
      </c>
      <c r="HN144" s="387" t="n">
        <v>0.0119234481826425</v>
      </c>
      <c r="HO144" s="387" t="n">
        <v>0.0115474723279476</v>
      </c>
      <c r="HP144" s="387" t="n">
        <v>0.0111536746844649</v>
      </c>
      <c r="HQ144" s="387" t="n">
        <v>0.0107138715684414</v>
      </c>
      <c r="HR144" s="387" t="n">
        <v>0.0103152776136994</v>
      </c>
      <c r="HS144" s="387" t="n">
        <v>0.00989952590316534</v>
      </c>
      <c r="HT144" s="387" t="n">
        <v>0.00949498638510704</v>
      </c>
      <c r="HU144" s="387" t="n">
        <v>0.00912867113947868</v>
      </c>
      <c r="HV144" s="387" t="n">
        <v>0.00874403864145279</v>
      </c>
      <c r="HW144" s="387" t="n">
        <v>0.00836870726197958</v>
      </c>
      <c r="HX144" s="387" t="n">
        <v>0.00797508656978607</v>
      </c>
      <c r="HY144" s="387" t="n">
        <v>0.00761708524078131</v>
      </c>
      <c r="HZ144" s="387" t="n">
        <v>0.00724011659622192</v>
      </c>
      <c r="IA144" s="387" t="n">
        <v>0.00687087373808026</v>
      </c>
      <c r="IB144" s="387" t="n">
        <v>0.00653510959818959</v>
      </c>
      <c r="IC144" s="387" t="n">
        <v>0.00617948593571782</v>
      </c>
      <c r="ID144" s="387" t="n">
        <v>0.00590801378712058</v>
      </c>
      <c r="IE144" s="387" t="n">
        <v>0.0056669102050364</v>
      </c>
      <c r="IF144" s="387" t="n">
        <v>0.00540402764454484</v>
      </c>
      <c r="IG144" s="387" t="n">
        <v>0.00514521636068821</v>
      </c>
      <c r="IH144" s="387" t="n">
        <v>0.0049664550460875</v>
      </c>
      <c r="II144" s="387" t="n">
        <v>0.00473964586853981</v>
      </c>
      <c r="IJ144" s="387" t="n">
        <v>0.00459144590422511</v>
      </c>
      <c r="IK144" s="387" t="n">
        <v>0.00439505930989981</v>
      </c>
      <c r="IL144" s="387" t="n">
        <v>0.00425106938928366</v>
      </c>
      <c r="IM144" s="387" t="n">
        <v>0.00408397614955902</v>
      </c>
      <c r="IN144" s="387" t="n">
        <v>0.00391885032877326</v>
      </c>
      <c r="IO144" s="387" t="n">
        <v>0.0037802557926625</v>
      </c>
      <c r="IP144" s="0" t="s">
        <v>889</v>
      </c>
      <c r="IU144" s="0" t="s">
        <v>889</v>
      </c>
      <c r="IV144" s="387" t="n">
        <v>0.514855307718138</v>
      </c>
      <c r="IW144" s="387" t="n">
        <v>0.514612908107936</v>
      </c>
      <c r="IX144" s="387" t="n">
        <v>0.514402490559693</v>
      </c>
      <c r="IY144" s="387" t="n">
        <v>0.514214794180151</v>
      </c>
      <c r="IZ144" s="387" t="n">
        <v>0.514030436945922</v>
      </c>
      <c r="JA144" s="387" t="n">
        <v>0.513835939803247</v>
      </c>
      <c r="JB144" s="387" t="n">
        <v>0.513634483807532</v>
      </c>
      <c r="JC144" s="387" t="n">
        <v>0.513435111618884</v>
      </c>
      <c r="JD144" s="387" t="n">
        <v>0.513236770168637</v>
      </c>
      <c r="JE144" s="387" t="n">
        <v>0.513038452494094</v>
      </c>
      <c r="JF144" s="387" t="n">
        <v>0.512839544694308</v>
      </c>
      <c r="JG144" s="387" t="n">
        <v>0.512639740159182</v>
      </c>
      <c r="JH144" s="387" t="n">
        <v>0.512439827367697</v>
      </c>
      <c r="JI144" s="387" t="n">
        <v>0.512241352389161</v>
      </c>
      <c r="JJ144" s="387" t="n">
        <v>0.51204640427406</v>
      </c>
      <c r="JK144" s="387" t="n">
        <v>0.511856057168168</v>
      </c>
      <c r="JL144" s="387" t="n">
        <v>0.511671166419619</v>
      </c>
      <c r="JM144" s="387" t="n">
        <v>0.511491314346739</v>
      </c>
      <c r="JN144" s="387" t="n">
        <v>0.511316069756306</v>
      </c>
      <c r="JO144" s="387" t="n">
        <v>0.511144445701679</v>
      </c>
      <c r="JP144" s="387" t="n">
        <v>0.510976117835442</v>
      </c>
      <c r="JQ144" s="387" t="n">
        <v>0.510811084116995</v>
      </c>
      <c r="JR144" s="387" t="n">
        <v>0.510649526158473</v>
      </c>
      <c r="JS144" s="387" t="n">
        <v>0.510492225057861</v>
      </c>
      <c r="JT144" s="387" t="n">
        <v>0.510340233257668</v>
      </c>
      <c r="JU144" s="387" t="n">
        <v>0.510194228418342</v>
      </c>
      <c r="JV144" s="387" t="n">
        <v>0.510054335823812</v>
      </c>
      <c r="JW144" s="387" t="n">
        <v>0.509920534160042</v>
      </c>
      <c r="JX144" s="387" t="n">
        <v>0.509792389234642</v>
      </c>
      <c r="JY144" s="387" t="n">
        <v>0.509669162741704</v>
      </c>
      <c r="JZ144" s="387" t="n">
        <v>0.509550388180689</v>
      </c>
      <c r="KA144" s="387" t="n">
        <v>0.509436032744214</v>
      </c>
      <c r="KB144" s="387" t="n">
        <v>0.509326537212686</v>
      </c>
      <c r="KC144" s="387" t="n">
        <v>0.509222087939916</v>
      </c>
      <c r="KD144" s="387" t="n">
        <v>0.509122905035539</v>
      </c>
      <c r="KE144" s="387" t="n">
        <v>0.509029300866323</v>
      </c>
      <c r="KH144" s="0" t="s">
        <v>889</v>
      </c>
      <c r="KI144" s="387" t="n">
        <v>0.68934828042984</v>
      </c>
      <c r="KJ144" s="387" t="n">
        <v>0.690806210041046</v>
      </c>
      <c r="KK144" s="387" t="n">
        <v>0.692222535610199</v>
      </c>
      <c r="KL144" s="387" t="n">
        <v>0.693331062793732</v>
      </c>
      <c r="KM144" s="387" t="n">
        <v>0.693842470645905</v>
      </c>
      <c r="KN144" s="387" t="n">
        <v>0.693690896034241</v>
      </c>
      <c r="KO144" s="387" t="n">
        <v>0.692885041236877</v>
      </c>
      <c r="KP144" s="387" t="n">
        <v>0.691691040992737</v>
      </c>
      <c r="KQ144" s="387" t="n">
        <v>0.690223038196564</v>
      </c>
      <c r="KR144" s="387" t="n">
        <v>0.688686728477478</v>
      </c>
      <c r="KS144" s="387" t="n">
        <v>0.687219798564911</v>
      </c>
      <c r="KT144" s="387" t="n">
        <v>0.685915887355804</v>
      </c>
      <c r="KU144" s="387" t="n">
        <v>0.684692144393921</v>
      </c>
      <c r="KV144" s="387" t="n">
        <v>0.683620750904083</v>
      </c>
      <c r="KW144" s="387" t="n">
        <v>0.682780206203461</v>
      </c>
      <c r="KX144" s="387" t="n">
        <v>0.682172060012817</v>
      </c>
      <c r="KY144" s="387" t="n">
        <v>0.681780755519867</v>
      </c>
      <c r="KZ144" s="387" t="n">
        <v>0.681681990623474</v>
      </c>
      <c r="LA144" s="387" t="n">
        <v>0.681778907775879</v>
      </c>
      <c r="LB144" s="387" t="n">
        <v>0.681941270828247</v>
      </c>
      <c r="LC144" s="387" t="n">
        <v>0.682106137275696</v>
      </c>
      <c r="LD144" s="387" t="n">
        <v>0.682220757007599</v>
      </c>
      <c r="LE144" s="387" t="n">
        <v>0.682347059249878</v>
      </c>
      <c r="LF144" s="387" t="n">
        <v>0.682450592517853</v>
      </c>
      <c r="LG144" s="387" t="n">
        <v>0.682530641555786</v>
      </c>
      <c r="LH144" s="387" t="n">
        <v>0.682595789432526</v>
      </c>
      <c r="LI144" s="387" t="n">
        <v>0.682612597942352</v>
      </c>
      <c r="LJ144" s="387" t="n">
        <v>0.682658433914185</v>
      </c>
      <c r="LK144" s="387" t="n">
        <v>0.682426750659943</v>
      </c>
      <c r="LL144" s="387" t="n">
        <v>0.68162739276886</v>
      </c>
      <c r="LM144" s="387" t="n">
        <v>0.680040299892426</v>
      </c>
      <c r="LN144" s="387" t="n">
        <v>0.677659451961517</v>
      </c>
      <c r="LO144" s="387" t="n">
        <v>0.67466002702713</v>
      </c>
      <c r="LP144" s="387" t="n">
        <v>0.671115100383759</v>
      </c>
      <c r="LQ144" s="387" t="n">
        <v>0.667277276515961</v>
      </c>
      <c r="LR144" s="387" t="n">
        <v>0.66323059797287</v>
      </c>
      <c r="LT144" s="0" t="s">
        <v>889</v>
      </c>
      <c r="LU144" s="387" t="n">
        <v>0.656107664108276</v>
      </c>
      <c r="LV144" s="387" t="n">
        <v>0.656737327575684</v>
      </c>
      <c r="LW144" s="387" t="n">
        <v>0.657205522060394</v>
      </c>
      <c r="LX144" s="387" t="n">
        <v>0.65731954574585</v>
      </c>
      <c r="LY144" s="387" t="n">
        <v>0.656883716583252</v>
      </c>
      <c r="LZ144" s="387" t="n">
        <v>0.655904352664948</v>
      </c>
      <c r="MA144" s="387" t="n">
        <v>0.654381275177002</v>
      </c>
      <c r="MB144" s="387" t="n">
        <v>0.652542114257813</v>
      </c>
      <c r="MC144" s="387" t="n">
        <v>0.650495827198029</v>
      </c>
      <c r="MD144" s="387" t="n">
        <v>0.648414731025696</v>
      </c>
      <c r="ME144" s="387" t="n">
        <v>0.646433770656586</v>
      </c>
      <c r="MF144" s="387" t="n">
        <v>0.644729256629944</v>
      </c>
      <c r="MG144" s="387" t="n">
        <v>0.643158495426178</v>
      </c>
      <c r="MH144" s="387" t="n">
        <v>0.641705930233002</v>
      </c>
      <c r="MI144" s="387" t="n">
        <v>0.640422761440277</v>
      </c>
      <c r="MJ144" s="387" t="n">
        <v>0.63934063911438</v>
      </c>
      <c r="MK144" s="387" t="n">
        <v>0.638443350791931</v>
      </c>
      <c r="ML144" s="387" t="n">
        <v>0.637698113918304</v>
      </c>
      <c r="MM144" s="387" t="n">
        <v>0.637090682983398</v>
      </c>
      <c r="MN144" s="387" t="n">
        <v>0.636626899242401</v>
      </c>
      <c r="MO144" s="387" t="n">
        <v>0.636320054531097</v>
      </c>
      <c r="MP144" s="387" t="n">
        <v>0.636113703250885</v>
      </c>
      <c r="MQ144" s="387" t="n">
        <v>0.63609379529953</v>
      </c>
      <c r="MR144" s="387" t="n">
        <v>0.635934114456177</v>
      </c>
      <c r="MS144" s="387" t="n">
        <v>0.635224223136902</v>
      </c>
      <c r="MT144" s="387" t="n">
        <v>0.63375049829483</v>
      </c>
      <c r="MU144" s="387" t="n">
        <v>0.631669461727142</v>
      </c>
      <c r="MV144" s="387" t="n">
        <v>0.628887295722961</v>
      </c>
      <c r="MW144" s="387" t="n">
        <v>0.625517666339874</v>
      </c>
      <c r="MX144" s="387" t="n">
        <v>0.621877193450928</v>
      </c>
      <c r="MY144" s="387" t="n">
        <v>0.618097126483917</v>
      </c>
      <c r="MZ144" s="387" t="n">
        <v>0.614158630371094</v>
      </c>
      <c r="NA144" s="387" t="n">
        <v>0.610081076622009</v>
      </c>
      <c r="NB144" s="387" t="n">
        <v>0.605904698371887</v>
      </c>
      <c r="NC144" s="387" t="n">
        <v>0.601653575897217</v>
      </c>
      <c r="ND144" s="387" t="n">
        <v>0.597311973571777</v>
      </c>
      <c r="NG144" s="0" t="s">
        <v>889</v>
      </c>
      <c r="NH144" s="387" t="n">
        <v>0.596088469028473</v>
      </c>
      <c r="NI144" s="387" t="n">
        <v>0.599404811859131</v>
      </c>
      <c r="NJ144" s="387" t="n">
        <v>0.602828085422516</v>
      </c>
      <c r="NK144" s="387" t="n">
        <v>0.606103777885437</v>
      </c>
      <c r="NL144" s="387" t="n">
        <v>0.608932197093964</v>
      </c>
      <c r="NM144" s="387" t="n">
        <v>0.611196935176849</v>
      </c>
      <c r="NN144" s="387" t="n">
        <v>0.612704396247864</v>
      </c>
      <c r="NO144" s="387" t="n">
        <v>0.613905549049377</v>
      </c>
      <c r="NP144" s="387" t="n">
        <v>0.614789009094238</v>
      </c>
      <c r="NQ144" s="387" t="n">
        <v>0.615266859531403</v>
      </c>
      <c r="NR144" s="387" t="n">
        <v>0.615342080593109</v>
      </c>
      <c r="NS144" s="387" t="n">
        <v>0.614976942539215</v>
      </c>
      <c r="NT144" s="387" t="n">
        <v>0.614253163337708</v>
      </c>
      <c r="NU144" s="387" t="n">
        <v>0.613395810127258</v>
      </c>
      <c r="NV144" s="387" t="n">
        <v>0.612603783607483</v>
      </c>
      <c r="NW144" s="387" t="n">
        <v>0.611996114253998</v>
      </c>
      <c r="NX144" s="387" t="n">
        <v>0.611419320106506</v>
      </c>
      <c r="NY144" s="387" t="n">
        <v>0.611062705516815</v>
      </c>
      <c r="NZ144" s="387" t="n">
        <v>0.610936999320984</v>
      </c>
      <c r="OA144" s="387" t="n">
        <v>0.610966622829437</v>
      </c>
      <c r="OB144" s="387" t="n">
        <v>0.611164331436157</v>
      </c>
      <c r="OC144" s="387" t="n">
        <v>0.611341714859009</v>
      </c>
      <c r="OD144" s="387" t="n">
        <v>0.611693322658539</v>
      </c>
      <c r="OE144" s="387" t="n">
        <v>0.612179934978485</v>
      </c>
      <c r="OF144" s="387" t="n">
        <v>0.612777650356293</v>
      </c>
      <c r="OG144" s="387" t="n">
        <v>0.613495051860809</v>
      </c>
      <c r="OH144" s="387" t="n">
        <v>0.614115238189697</v>
      </c>
      <c r="OI144" s="387" t="n">
        <v>0.614844501018524</v>
      </c>
      <c r="OJ144" s="387" t="n">
        <v>0.615431547164917</v>
      </c>
      <c r="OK144" s="387" t="n">
        <v>0.615505218505859</v>
      </c>
      <c r="OL144" s="387" t="n">
        <v>0.614875435829163</v>
      </c>
      <c r="OM144" s="387" t="n">
        <v>0.613356709480286</v>
      </c>
      <c r="ON144" s="387" t="n">
        <v>0.611253917217255</v>
      </c>
      <c r="OO144" s="387" t="n">
        <v>0.608663260936737</v>
      </c>
      <c r="OP144" s="387" t="n">
        <v>0.605787575244904</v>
      </c>
      <c r="OQ144" s="387" t="n">
        <v>0.602737367153168</v>
      </c>
      <c r="OT144" s="387" t="n">
        <v>0.63818000793457</v>
      </c>
      <c r="OU144" s="387" t="n">
        <v>0.636980018615723</v>
      </c>
      <c r="OV144" s="387" t="n">
        <v>0.635919990539551</v>
      </c>
      <c r="OW144" s="387" t="n">
        <v>0.634970016479492</v>
      </c>
      <c r="OX144" s="387" t="n">
        <v>0.634889984130859</v>
      </c>
      <c r="OY144" s="387" t="n">
        <v>0.63359001159668</v>
      </c>
      <c r="OZ144" s="387" t="n">
        <v>0.632589988708496</v>
      </c>
      <c r="PA144" s="387" t="n">
        <v>0.626860008239746</v>
      </c>
      <c r="PB144" s="387" t="n">
        <v>0.629640007019043</v>
      </c>
      <c r="PC144" s="387" t="n">
        <v>0.628950004577637</v>
      </c>
      <c r="PD144" s="387" t="n">
        <v>0.642620010375977</v>
      </c>
      <c r="PE144" s="387" t="n">
        <v>0.654609985351563</v>
      </c>
      <c r="PF144" s="387" t="n">
        <v>0.671370010375977</v>
      </c>
      <c r="PG144" s="387" t="n">
        <v>0.675100021362305</v>
      </c>
      <c r="PH144" s="387" t="n">
        <v>0.678119964599609</v>
      </c>
      <c r="PI144" s="387" t="n">
        <v>0.677779998779297</v>
      </c>
      <c r="PJ144" s="387" t="n">
        <v>0.678399963378906</v>
      </c>
      <c r="PK144" s="387" t="n">
        <v>0.679309997558594</v>
      </c>
      <c r="PL144" s="387" t="n">
        <v>0.681849975585938</v>
      </c>
      <c r="PQ144" s="387" t="n">
        <v>0.00373208289965987</v>
      </c>
      <c r="PZ144" s="387" t="n">
        <v>0.41</v>
      </c>
      <c r="QA144" s="387" t="n">
        <v>2015</v>
      </c>
      <c r="QB144" s="0" t="s">
        <v>248</v>
      </c>
      <c r="QD144" s="387" t="n">
        <v>0</v>
      </c>
      <c r="QE144" s="387" t="n">
        <v>2015</v>
      </c>
      <c r="QF144" s="0" t="s">
        <v>248</v>
      </c>
      <c r="QH144" s="387" t="n">
        <v>0.002</v>
      </c>
      <c r="QI144" s="387" t="n">
        <v>2015</v>
      </c>
      <c r="QJ144" s="0" t="s">
        <v>248</v>
      </c>
      <c r="QL144" s="387" t="n">
        <v>0.027</v>
      </c>
      <c r="QM144" s="387" t="n">
        <v>2015</v>
      </c>
      <c r="QN144" s="0" t="s">
        <v>248</v>
      </c>
      <c r="QP144" s="387" t="n">
        <v>0.056</v>
      </c>
      <c r="QQ144" s="387" t="n">
        <v>2018</v>
      </c>
      <c r="QR144" s="0" t="s">
        <v>248</v>
      </c>
      <c r="QT144" s="0" t="s">
        <v>104</v>
      </c>
      <c r="QU144" s="387" t="n">
        <v>0.236065551638603</v>
      </c>
      <c r="QV144" s="387" t="n">
        <v>0.238487645983696</v>
      </c>
      <c r="QW144" s="387" t="n">
        <v>0.248415887355804</v>
      </c>
      <c r="QX144" s="387" t="n">
        <v>0.248985514044762</v>
      </c>
      <c r="QY144" s="387" t="n">
        <v>0.231164664030075</v>
      </c>
      <c r="RB144" s="387" t="n">
        <v>0.236262395977974</v>
      </c>
      <c r="RC144" s="387" t="n">
        <v>0.236837267875671</v>
      </c>
      <c r="RD144" s="387" t="n">
        <v>0.246046513319016</v>
      </c>
      <c r="RE144" s="387" t="n">
        <v>0.247225925326347</v>
      </c>
      <c r="RF144" s="387" t="n">
        <v>0.229592993855476</v>
      </c>
      <c r="RG144" s="0" t="s">
        <v>248</v>
      </c>
      <c r="RJ144" s="387" t="n">
        <v>0.0491105802357197</v>
      </c>
      <c r="RK144" s="387" t="n">
        <v>0.0478502251207829</v>
      </c>
      <c r="RL144" s="387" t="n">
        <v>0.0518442541360855</v>
      </c>
      <c r="RM144" s="387" t="n">
        <v>0.0475489683449268</v>
      </c>
      <c r="RN144" s="387" t="n">
        <v>0.0423908270895481</v>
      </c>
      <c r="RO144" s="0" t="s">
        <v>104</v>
      </c>
      <c r="RR144" s="387" t="n">
        <v>0.0491444692015648</v>
      </c>
      <c r="RS144" s="387" t="n">
        <v>0.0478955134749413</v>
      </c>
      <c r="RT144" s="387" t="n">
        <v>0.0519120246171951</v>
      </c>
      <c r="RU144" s="387" t="n">
        <v>0.0476846136152744</v>
      </c>
      <c r="RV144" s="387" t="n">
        <v>0.0421281754970551</v>
      </c>
      <c r="RW144" s="0" t="s">
        <v>248</v>
      </c>
      <c r="SA144" s="387" t="n">
        <v>0.0311525389552116</v>
      </c>
      <c r="SB144" s="387" t="n">
        <v>0.0309096034616232</v>
      </c>
      <c r="SC144" s="387" t="n">
        <v>0.0356858484447002</v>
      </c>
      <c r="SD144" s="387" t="n">
        <v>0.0333635099232197</v>
      </c>
      <c r="SE144" s="387" t="n">
        <v>0.0296138394623995</v>
      </c>
      <c r="SF144" s="0" t="s">
        <v>104</v>
      </c>
      <c r="SJ144" s="387" t="n">
        <v>0.0319691374897957</v>
      </c>
      <c r="SK144" s="387" t="n">
        <v>0.0320493653416634</v>
      </c>
      <c r="SL144" s="387" t="n">
        <v>0.0377651639282703</v>
      </c>
      <c r="SM144" s="387" t="n">
        <v>0.0341994613409042</v>
      </c>
      <c r="SN144" s="387" t="n">
        <v>0.0288575682789087</v>
      </c>
      <c r="SO144" s="0" t="s">
        <v>248</v>
      </c>
      <c r="SQ144" s="387" t="n">
        <v>11230</v>
      </c>
      <c r="SR144" s="0" t="s">
        <v>248</v>
      </c>
      <c r="ST144" s="387" t="n">
        <v>11194.8955078125</v>
      </c>
      <c r="SU144" s="0" t="s">
        <v>104</v>
      </c>
      <c r="SW144" s="387" t="n">
        <v>12486.6788007841</v>
      </c>
      <c r="SX144" s="0" t="s">
        <v>248</v>
      </c>
      <c r="TA144" s="387" t="n">
        <v>0.320529162883759</v>
      </c>
      <c r="TB144" s="387" t="n">
        <v>0.319870859384537</v>
      </c>
      <c r="TC144" s="387" t="n">
        <v>0.295476377010345</v>
      </c>
      <c r="TD144" s="387" t="n">
        <v>0.276155948638916</v>
      </c>
      <c r="TE144" s="387" t="n">
        <v>0.264088958501816</v>
      </c>
      <c r="TF144" s="0" t="s">
        <v>104</v>
      </c>
      <c r="TJ144" s="387" t="n">
        <v>0.326381027698517</v>
      </c>
      <c r="TK144" s="387" t="n">
        <v>0.324708551168442</v>
      </c>
      <c r="TL144" s="387" t="n">
        <v>0.297105431556702</v>
      </c>
      <c r="TM144" s="387" t="n">
        <v>0.277385175228119</v>
      </c>
      <c r="TN144" s="387" t="n">
        <v>0.173416152596474</v>
      </c>
      <c r="TO144" s="0" t="s">
        <v>248</v>
      </c>
      <c r="TP144" s="386"/>
      <c r="TQ144" s="386"/>
    </row>
    <row r="145" customFormat="false" ht="15.75" hidden="false" customHeight="false" outlineLevel="0" collapsed="false">
      <c r="A145" s="0" t="s">
        <v>890</v>
      </c>
      <c r="B145" s="18" t="s">
        <v>1135</v>
      </c>
      <c r="C145" s="0" t="s">
        <v>1136</v>
      </c>
      <c r="D145" s="387" t="n">
        <v>0.0408032014966011</v>
      </c>
      <c r="E145" s="0" t="s">
        <v>102</v>
      </c>
      <c r="F145" s="387" t="n">
        <v>0.0556297264993191</v>
      </c>
      <c r="G145" s="0" t="s">
        <v>316</v>
      </c>
      <c r="H145" s="387" t="n">
        <v>0.0589883029460907</v>
      </c>
      <c r="I145" s="0" t="s">
        <v>317</v>
      </c>
      <c r="J145" s="0" t="s">
        <v>884</v>
      </c>
      <c r="K145" s="387" t="n">
        <v>0.457840174436569</v>
      </c>
      <c r="L145" s="387"/>
      <c r="M145" s="0" t="s">
        <v>885</v>
      </c>
      <c r="N145" s="387"/>
      <c r="O145" s="0" t="s">
        <v>885</v>
      </c>
      <c r="P145" s="387"/>
      <c r="Q145" s="0" t="s">
        <v>885</v>
      </c>
      <c r="R145" s="387"/>
      <c r="S145" s="0" t="s">
        <v>885</v>
      </c>
      <c r="U145" s="0" t="s">
        <v>884</v>
      </c>
      <c r="V145" s="387" t="n">
        <v>0.488626480102539</v>
      </c>
      <c r="W145" s="387"/>
      <c r="X145" s="0" t="s">
        <v>885</v>
      </c>
      <c r="Y145" s="387"/>
      <c r="Z145" s="0" t="s">
        <v>885</v>
      </c>
      <c r="AA145" s="387"/>
      <c r="AB145" s="0" t="s">
        <v>885</v>
      </c>
      <c r="AC145" s="387"/>
      <c r="AD145" s="0" t="s">
        <v>885</v>
      </c>
      <c r="AF145" s="0" t="s">
        <v>884</v>
      </c>
      <c r="AG145" s="387" t="n">
        <v>0.488626480102539</v>
      </c>
      <c r="AH145" s="387"/>
      <c r="AI145" s="0" t="s">
        <v>885</v>
      </c>
      <c r="AJ145" s="387"/>
      <c r="AK145" s="0" t="s">
        <v>885</v>
      </c>
      <c r="AL145" s="387"/>
      <c r="AM145" s="0" t="s">
        <v>885</v>
      </c>
      <c r="AN145" s="387"/>
      <c r="AO145" s="0" t="s">
        <v>885</v>
      </c>
      <c r="AP145" s="0"/>
      <c r="AQ145" s="0" t="s">
        <v>102</v>
      </c>
      <c r="AR145" s="387" t="n">
        <v>2.27050185203552</v>
      </c>
      <c r="AS145" s="0" t="s">
        <v>318</v>
      </c>
      <c r="AT145" s="387" t="n">
        <v>1.9274240732193</v>
      </c>
      <c r="AU145" s="0" t="s">
        <v>317</v>
      </c>
      <c r="AV145" s="387" t="n">
        <v>2.59628891944885</v>
      </c>
      <c r="AW145" s="0"/>
      <c r="AX145" s="387" t="n">
        <v>2.87329149246216</v>
      </c>
      <c r="AY145" s="0" t="s">
        <v>884</v>
      </c>
      <c r="AZ145" s="0"/>
      <c r="BA145" s="0" t="s">
        <v>102</v>
      </c>
      <c r="BB145" s="387" t="n">
        <v>0.00794384349137545</v>
      </c>
      <c r="BC145" s="387" t="n">
        <v>0.0126155745238066</v>
      </c>
      <c r="BD145" s="387" t="n">
        <v>0.0178239550441504</v>
      </c>
      <c r="BE145" s="387" t="n">
        <v>0.026797903701663</v>
      </c>
      <c r="BF145" s="387" t="n">
        <v>0.0267979297786951</v>
      </c>
      <c r="BH145" s="0" t="s">
        <v>318</v>
      </c>
      <c r="BI145" s="387" t="n">
        <v>0.0117379073053598</v>
      </c>
      <c r="BJ145" s="387" t="n">
        <v>0.0198937002569437</v>
      </c>
      <c r="BK145" s="387" t="n">
        <v>0.0308253765106201</v>
      </c>
      <c r="BL145" s="387" t="n">
        <v>0.0342846885323525</v>
      </c>
      <c r="BM145" s="387" t="n">
        <v>0.0401953421533108</v>
      </c>
      <c r="BO145" s="0" t="s">
        <v>317</v>
      </c>
      <c r="BP145" s="387" t="n">
        <v>0.0206397473812103</v>
      </c>
      <c r="BQ145" s="387" t="n">
        <v>0.0299140922725201</v>
      </c>
      <c r="BR145" s="387" t="n">
        <v>0.0376738123595715</v>
      </c>
      <c r="BS145" s="387" t="n">
        <v>0.0433647483587265</v>
      </c>
      <c r="BT145" s="387" t="n">
        <v>0.0497187003493309</v>
      </c>
      <c r="BV145" s="387" t="n">
        <v>3.61712384223938</v>
      </c>
      <c r="BW145" s="387" t="n">
        <v>3.1421434879303</v>
      </c>
      <c r="BX145" s="387" t="n">
        <v>3.06864905357361</v>
      </c>
      <c r="BY145" s="387" t="n">
        <v>4.11910152435303</v>
      </c>
      <c r="BZ145" s="387" t="n">
        <v>5.81636381149292</v>
      </c>
      <c r="CA145" s="0" t="s">
        <v>316</v>
      </c>
      <c r="CC145" s="387" t="n">
        <v>3.32717204093933</v>
      </c>
      <c r="CD145" s="387" t="n">
        <v>3.05913925170898</v>
      </c>
      <c r="CE145" s="387" t="n">
        <v>3.59625291824341</v>
      </c>
      <c r="CF145" s="387" t="n">
        <v>5.04764652252197</v>
      </c>
      <c r="CG145" s="387" t="n">
        <v>7.19441604614258</v>
      </c>
      <c r="CH145" s="0" t="s">
        <v>317</v>
      </c>
      <c r="CK145" s="387" t="n">
        <v>6.30000019073486</v>
      </c>
      <c r="CL145" s="0" t="s">
        <v>887</v>
      </c>
      <c r="CO145" s="0" t="s">
        <v>894</v>
      </c>
      <c r="CP145" s="387" t="n">
        <v>-0.0060787396505475</v>
      </c>
      <c r="CQ145" s="387" t="n">
        <v>-0.0074078212492168</v>
      </c>
      <c r="CR145" s="387" t="n">
        <v>-0.0139604564756155</v>
      </c>
      <c r="CS145" s="387" t="n">
        <v>0.0142874959856272</v>
      </c>
      <c r="CT145" s="387" t="n">
        <v>0.00952761340886354</v>
      </c>
      <c r="CV145" s="0" t="s">
        <v>884</v>
      </c>
      <c r="CW145" s="387" t="n">
        <v>0.00209999969229102</v>
      </c>
      <c r="CX145" s="387" t="n">
        <v>0.0051333331502974</v>
      </c>
      <c r="CY145" s="387" t="n">
        <v>0.00299999979324639</v>
      </c>
      <c r="CZ145" s="387" t="n">
        <v>0.00240000011399388</v>
      </c>
      <c r="DA145" s="387" t="n">
        <v>-0.00700000021606684</v>
      </c>
      <c r="DC145" s="0" t="s">
        <v>884</v>
      </c>
      <c r="DD145" s="387" t="n">
        <v>2.6309528038837E-005</v>
      </c>
      <c r="DE145" s="387" t="n">
        <v>0.00547172874212265</v>
      </c>
      <c r="DF145" s="387" t="n">
        <v>0.0018535100389272</v>
      </c>
      <c r="DG145" s="387" t="n">
        <v>0.00536527018994093</v>
      </c>
      <c r="DH145" s="387" t="n">
        <v>0.00374665716663003</v>
      </c>
      <c r="DL145" s="387" t="n">
        <v>0.720749969482422</v>
      </c>
      <c r="DM145" s="0" t="s">
        <v>888</v>
      </c>
      <c r="DP145" s="387" t="n">
        <v>0.863339996337891</v>
      </c>
      <c r="DQ145" s="0" t="s">
        <v>888</v>
      </c>
      <c r="DT145" s="387" t="n">
        <v>0.434370002746582</v>
      </c>
      <c r="DU145" s="0" t="s">
        <v>888</v>
      </c>
      <c r="DW145" s="387"/>
      <c r="DX145" s="387"/>
      <c r="DY145" s="387"/>
      <c r="DZ145" s="387"/>
      <c r="EA145" s="387"/>
      <c r="EB145" s="0" t="s">
        <v>886</v>
      </c>
      <c r="ED145" s="387" t="n">
        <v>-0.133772537112236</v>
      </c>
      <c r="EE145" s="387" t="n">
        <v>-0.157092481851578</v>
      </c>
      <c r="EF145" s="387" t="n">
        <v>-0.142262309789658</v>
      </c>
      <c r="EG145" s="387" t="n">
        <v>-0.214840427041054</v>
      </c>
      <c r="EH145" s="387" t="n">
        <v>-0.265573531389236</v>
      </c>
      <c r="EI145" s="0" t="s">
        <v>248</v>
      </c>
      <c r="EK145" s="387" t="n">
        <v>0.474849253892899</v>
      </c>
      <c r="EL145" s="0" t="s">
        <v>248</v>
      </c>
      <c r="EO145" s="387" t="n">
        <v>0.0759469196200371</v>
      </c>
      <c r="EP145" s="387" t="n">
        <v>0.0905794575810432</v>
      </c>
      <c r="EQ145" s="387" t="n">
        <v>0.105459779500961</v>
      </c>
      <c r="ER145" s="387" t="n">
        <v>0.107928335666657</v>
      </c>
      <c r="ES145" s="387" t="n">
        <v>0.157943308353424</v>
      </c>
      <c r="ET145" s="0" t="s">
        <v>248</v>
      </c>
      <c r="FE145" s="387" t="n">
        <v>279398</v>
      </c>
      <c r="FF145" s="387" t="n">
        <v>286306</v>
      </c>
      <c r="FG145" s="387" t="n">
        <v>294186</v>
      </c>
      <c r="FH145" s="387" t="n">
        <v>302683</v>
      </c>
      <c r="FI145" s="387" t="n">
        <v>311265</v>
      </c>
      <c r="FJ145" s="387" t="n">
        <v>319608</v>
      </c>
      <c r="FK145" s="387" t="n">
        <v>327487</v>
      </c>
      <c r="FL145" s="387" t="n">
        <v>335169</v>
      </c>
      <c r="FM145" s="387" t="n">
        <v>343452</v>
      </c>
      <c r="FN145" s="387" t="n">
        <v>353398</v>
      </c>
      <c r="FO145" s="387" t="n">
        <v>365734</v>
      </c>
      <c r="FP145" s="387" t="n">
        <v>380495</v>
      </c>
      <c r="FQ145" s="387" t="n">
        <v>397237</v>
      </c>
      <c r="FR145" s="387" t="n">
        <v>415593</v>
      </c>
      <c r="FS145" s="387" t="n">
        <v>435015</v>
      </c>
      <c r="FT145" s="387" t="n">
        <v>454915</v>
      </c>
      <c r="FU145" s="387" t="n">
        <v>475513</v>
      </c>
      <c r="FV145" s="387" t="n">
        <v>496402</v>
      </c>
      <c r="FW145" s="387" t="n">
        <v>515696</v>
      </c>
      <c r="FX145" s="387" t="n">
        <v>530953</v>
      </c>
      <c r="FY145" s="387" t="n">
        <v>541000</v>
      </c>
      <c r="FZ145" s="387" t="n">
        <v>544000</v>
      </c>
      <c r="GA145" s="387" t="n">
        <v>541000</v>
      </c>
      <c r="GB145" s="387" t="n">
        <v>535000</v>
      </c>
      <c r="GC145" s="387" t="n">
        <v>528000</v>
      </c>
      <c r="GD145" s="387" t="n">
        <v>522000</v>
      </c>
      <c r="GE145" s="387" t="n">
        <v>519000</v>
      </c>
      <c r="GF145" s="387" t="n">
        <v>517000</v>
      </c>
      <c r="GG145" s="387" t="n">
        <v>517000</v>
      </c>
      <c r="GH145" s="387" t="n">
        <v>518000</v>
      </c>
      <c r="GI145" s="387" t="n">
        <v>519000</v>
      </c>
      <c r="GJ145" s="387" t="n">
        <v>522000</v>
      </c>
      <c r="GK145" s="387" t="n">
        <v>525000</v>
      </c>
      <c r="GL145" s="387" t="n">
        <v>530000</v>
      </c>
      <c r="GM145" s="387" t="n">
        <v>534000</v>
      </c>
      <c r="GN145" s="387" t="n">
        <v>538000</v>
      </c>
      <c r="GO145" s="387" t="n">
        <v>542000</v>
      </c>
      <c r="GP145" s="387" t="n">
        <v>546000</v>
      </c>
      <c r="GQ145" s="387" t="n">
        <v>549000</v>
      </c>
      <c r="GR145" s="387" t="n">
        <v>553000</v>
      </c>
      <c r="GS145" s="387" t="n">
        <v>556000</v>
      </c>
      <c r="GT145" s="387" t="n">
        <v>560000</v>
      </c>
      <c r="GU145" s="387" t="n">
        <v>563000</v>
      </c>
      <c r="GV145" s="387" t="n">
        <v>567000</v>
      </c>
      <c r="GW145" s="387" t="n">
        <v>570000</v>
      </c>
      <c r="GX145" s="387" t="n">
        <v>573000</v>
      </c>
      <c r="GY145" s="387" t="n">
        <v>576000</v>
      </c>
      <c r="GZ145" s="387" t="n">
        <v>579000</v>
      </c>
      <c r="HA145" s="387" t="n">
        <v>582000</v>
      </c>
      <c r="HB145" s="387" t="n">
        <v>584000</v>
      </c>
      <c r="HC145" s="387" t="n">
        <v>586000</v>
      </c>
      <c r="HG145" s="387" t="n">
        <v>0.0442836321890354</v>
      </c>
      <c r="HH145" s="387" t="n">
        <v>0.0429918617010117</v>
      </c>
      <c r="HI145" s="387" t="n">
        <v>0.0381313636898994</v>
      </c>
      <c r="HJ145" s="387" t="n">
        <v>0.0291560608893633</v>
      </c>
      <c r="HK145" s="387" t="n">
        <v>0.0187457744032145</v>
      </c>
      <c r="HL145" s="387" t="n">
        <v>0.00552996806800365</v>
      </c>
      <c r="HM145" s="387" t="n">
        <v>-0.00552996806800365</v>
      </c>
      <c r="HN145" s="387" t="n">
        <v>-0.0111525319516659</v>
      </c>
      <c r="HO145" s="387" t="n">
        <v>-0.0131704630330205</v>
      </c>
      <c r="HP145" s="387" t="n">
        <v>-0.011428696103394</v>
      </c>
      <c r="HQ145" s="387" t="n">
        <v>-0.00576370488852263</v>
      </c>
      <c r="HR145" s="387" t="n">
        <v>-0.00386100867763162</v>
      </c>
      <c r="HS145" s="387" t="n">
        <v>0</v>
      </c>
      <c r="HT145" s="387" t="n">
        <v>0.00193236779887229</v>
      </c>
      <c r="HU145" s="387" t="n">
        <v>0.00192864087875932</v>
      </c>
      <c r="HV145" s="387" t="n">
        <v>0.00576370488852263</v>
      </c>
      <c r="HW145" s="387" t="n">
        <v>0.00573067460209131</v>
      </c>
      <c r="HX145" s="387" t="n">
        <v>0.00947874411940575</v>
      </c>
      <c r="HY145" s="387" t="n">
        <v>0.00751883257180452</v>
      </c>
      <c r="HZ145" s="387" t="n">
        <v>0.00746272131800652</v>
      </c>
      <c r="IA145" s="387" t="n">
        <v>0.00740744126960635</v>
      </c>
      <c r="IB145" s="387" t="n">
        <v>0.00735297426581383</v>
      </c>
      <c r="IC145" s="387" t="n">
        <v>0.00547946570441127</v>
      </c>
      <c r="ID145" s="387" t="n">
        <v>0.00725955981761217</v>
      </c>
      <c r="IE145" s="387" t="n">
        <v>0.00541029265150428</v>
      </c>
      <c r="IF145" s="387" t="n">
        <v>0.00716848950833082</v>
      </c>
      <c r="IG145" s="387" t="n">
        <v>0.00534284440800548</v>
      </c>
      <c r="IH145" s="387" t="n">
        <v>0.00707967579364777</v>
      </c>
      <c r="II145" s="387" t="n">
        <v>0.0052770571783185</v>
      </c>
      <c r="IJ145" s="387" t="n">
        <v>0.00524935591965914</v>
      </c>
      <c r="IK145" s="387" t="n">
        <v>0.00522194383665919</v>
      </c>
      <c r="IL145" s="387" t="n">
        <v>0.00519481673836708</v>
      </c>
      <c r="IM145" s="387" t="n">
        <v>0.00516796996816993</v>
      </c>
      <c r="IN145" s="387" t="n">
        <v>0.00343053508549929</v>
      </c>
      <c r="IO145" s="387" t="n">
        <v>0.00341880670748651</v>
      </c>
      <c r="IP145" s="0" t="s">
        <v>889</v>
      </c>
      <c r="IU145" s="0" t="s">
        <v>889</v>
      </c>
      <c r="IV145" s="387" t="n">
        <v>0.596523738552782</v>
      </c>
      <c r="IW145" s="387" t="n">
        <v>0.607644504263888</v>
      </c>
      <c r="IX145" s="387" t="n">
        <v>0.618400960519583</v>
      </c>
      <c r="IY145" s="387" t="n">
        <v>0.627350185377659</v>
      </c>
      <c r="IZ145" s="387" t="n">
        <v>0.632951444278915</v>
      </c>
      <c r="JA145" s="387" t="n">
        <v>0.634415087079265</v>
      </c>
      <c r="JB145" s="387" t="n">
        <v>0.631417166403002</v>
      </c>
      <c r="JC145" s="387" t="n">
        <v>0.62450530051665</v>
      </c>
      <c r="JD145" s="387" t="n">
        <v>0.615002927044583</v>
      </c>
      <c r="JE145" s="387" t="n">
        <v>0.604947958123915</v>
      </c>
      <c r="JF145" s="387" t="n">
        <v>0.59610091874903</v>
      </c>
      <c r="JG145" s="387" t="n">
        <v>0.589100884675963</v>
      </c>
      <c r="JH145" s="387" t="n">
        <v>0.583675529929227</v>
      </c>
      <c r="JI145" s="387" t="n">
        <v>0.579715921513692</v>
      </c>
      <c r="JJ145" s="387" t="n">
        <v>0.576801835734236</v>
      </c>
      <c r="JK145" s="387" t="n">
        <v>0.574585826844428</v>
      </c>
      <c r="JL145" s="387" t="n">
        <v>0.573137966586307</v>
      </c>
      <c r="JM145" s="387" t="n">
        <v>0.572627543396449</v>
      </c>
      <c r="JN145" s="387" t="n">
        <v>0.572730277135168</v>
      </c>
      <c r="JO145" s="387" t="n">
        <v>0.573043030388163</v>
      </c>
      <c r="JP145" s="387" t="n">
        <v>0.573233660558829</v>
      </c>
      <c r="JQ145" s="387" t="n">
        <v>0.573200200695054</v>
      </c>
      <c r="JR145" s="387" t="n">
        <v>0.572980677974797</v>
      </c>
      <c r="JS145" s="387" t="n">
        <v>0.572631383486132</v>
      </c>
      <c r="JT145" s="387" t="n">
        <v>0.57226175960867</v>
      </c>
      <c r="JU145" s="387" t="n">
        <v>0.571949119331562</v>
      </c>
      <c r="JV145" s="387" t="n">
        <v>0.571697287448308</v>
      </c>
      <c r="JW145" s="387" t="n">
        <v>0.571427556982093</v>
      </c>
      <c r="JX145" s="387" t="n">
        <v>0.571172700514565</v>
      </c>
      <c r="JY145" s="387" t="n">
        <v>0.570902494267413</v>
      </c>
      <c r="JZ145" s="387" t="n">
        <v>0.570631444872891</v>
      </c>
      <c r="KA145" s="387" t="n">
        <v>0.570358592845501</v>
      </c>
      <c r="KB145" s="387" t="n">
        <v>0.570081495735206</v>
      </c>
      <c r="KC145" s="387" t="n">
        <v>0.569793495512753</v>
      </c>
      <c r="KD145" s="387" t="n">
        <v>0.569497841384117</v>
      </c>
      <c r="KE145" s="387" t="n">
        <v>0.569194440558128</v>
      </c>
      <c r="KH145" s="0" t="s">
        <v>889</v>
      </c>
      <c r="KI145" s="387" t="n">
        <v>0.74843430519104</v>
      </c>
      <c r="KJ145" s="387" t="n">
        <v>0.753954172134399</v>
      </c>
      <c r="KK145" s="387" t="n">
        <v>0.758266508579254</v>
      </c>
      <c r="KL145" s="387" t="n">
        <v>0.761487364768982</v>
      </c>
      <c r="KM145" s="387" t="n">
        <v>0.76449328660965</v>
      </c>
      <c r="KN145" s="387" t="n">
        <v>0.76709794998169</v>
      </c>
      <c r="KO145" s="387" t="n">
        <v>0.762867629528046</v>
      </c>
      <c r="KP145" s="387" t="n">
        <v>0.759704232215881</v>
      </c>
      <c r="KQ145" s="387" t="n">
        <v>0.75514018535614</v>
      </c>
      <c r="KR145" s="387" t="n">
        <v>0.751893937587738</v>
      </c>
      <c r="KS145" s="387" t="n">
        <v>0.750957846641541</v>
      </c>
      <c r="KT145" s="387" t="n">
        <v>0.749518275260925</v>
      </c>
      <c r="KU145" s="387" t="n">
        <v>0.750483572483063</v>
      </c>
      <c r="KV145" s="387" t="n">
        <v>0.750483572483063</v>
      </c>
      <c r="KW145" s="387" t="n">
        <v>0.750965237617493</v>
      </c>
      <c r="KX145" s="387" t="n">
        <v>0.751445114612579</v>
      </c>
      <c r="KY145" s="387" t="n">
        <v>0.752873539924622</v>
      </c>
      <c r="KZ145" s="387" t="n">
        <v>0.75428569316864</v>
      </c>
      <c r="LA145" s="387" t="n">
        <v>0.754716992378235</v>
      </c>
      <c r="LB145" s="387" t="n">
        <v>0.754681646823883</v>
      </c>
      <c r="LC145" s="387" t="n">
        <v>0.754646837711334</v>
      </c>
      <c r="LD145" s="387" t="n">
        <v>0.752767503261566</v>
      </c>
      <c r="LE145" s="387" t="n">
        <v>0.750915765762329</v>
      </c>
      <c r="LF145" s="387" t="n">
        <v>0.748633861541748</v>
      </c>
      <c r="LG145" s="387" t="n">
        <v>0.743218779563904</v>
      </c>
      <c r="LH145" s="387" t="n">
        <v>0.73920863866806</v>
      </c>
      <c r="LI145" s="387" t="n">
        <v>0.733928561210632</v>
      </c>
      <c r="LJ145" s="387" t="n">
        <v>0.730017781257629</v>
      </c>
      <c r="LK145" s="387" t="n">
        <v>0.721340358257294</v>
      </c>
      <c r="LL145" s="387" t="n">
        <v>0.715789496898651</v>
      </c>
      <c r="LM145" s="387" t="n">
        <v>0.706806302070618</v>
      </c>
      <c r="LN145" s="387" t="n">
        <v>0.696180582046509</v>
      </c>
      <c r="LO145" s="387" t="n">
        <v>0.6856649518013</v>
      </c>
      <c r="LP145" s="387" t="n">
        <v>0.675257742404938</v>
      </c>
      <c r="LQ145" s="387" t="n">
        <v>0.662671208381653</v>
      </c>
      <c r="LR145" s="387" t="n">
        <v>0.650170624256134</v>
      </c>
      <c r="LT145" s="0" t="s">
        <v>889</v>
      </c>
      <c r="LU145" s="387" t="n">
        <v>0.729538500308991</v>
      </c>
      <c r="LV145" s="387" t="n">
        <v>0.73438161611557</v>
      </c>
      <c r="LW145" s="387" t="n">
        <v>0.737942218780518</v>
      </c>
      <c r="LX145" s="387" t="n">
        <v>0.740480840206146</v>
      </c>
      <c r="LY145" s="387" t="n">
        <v>0.743062019348145</v>
      </c>
      <c r="LZ145" s="387" t="n">
        <v>0.745656192302704</v>
      </c>
      <c r="MA145" s="387" t="n">
        <v>0.740073502063751</v>
      </c>
      <c r="MB145" s="387" t="n">
        <v>0.735489845275879</v>
      </c>
      <c r="MC145" s="387" t="n">
        <v>0.729719638824463</v>
      </c>
      <c r="MD145" s="387" t="n">
        <v>0.724810600280762</v>
      </c>
      <c r="ME145" s="387" t="n">
        <v>0.722413778305054</v>
      </c>
      <c r="MF145" s="387" t="n">
        <v>0.719845831394196</v>
      </c>
      <c r="MG145" s="387" t="n">
        <v>0.719342350959778</v>
      </c>
      <c r="MH145" s="387" t="n">
        <v>0.717601537704468</v>
      </c>
      <c r="MI145" s="387" t="n">
        <v>0.716216206550598</v>
      </c>
      <c r="MJ145" s="387" t="n">
        <v>0.714836239814758</v>
      </c>
      <c r="MK145" s="387" t="n">
        <v>0.713984668254852</v>
      </c>
      <c r="ML145" s="387" t="n">
        <v>0.71314287185669</v>
      </c>
      <c r="MM145" s="387" t="n">
        <v>0.71150940656662</v>
      </c>
      <c r="MN145" s="387" t="n">
        <v>0.709737837314606</v>
      </c>
      <c r="MO145" s="387" t="n">
        <v>0.704460978507996</v>
      </c>
      <c r="MP145" s="387" t="n">
        <v>0.701107025146484</v>
      </c>
      <c r="MQ145" s="387" t="n">
        <v>0.699633717536926</v>
      </c>
      <c r="MR145" s="387" t="n">
        <v>0.695810556411743</v>
      </c>
      <c r="MS145" s="387" t="n">
        <v>0.685352623462677</v>
      </c>
      <c r="MT145" s="387" t="n">
        <v>0.678057551383972</v>
      </c>
      <c r="MU145" s="387" t="n">
        <v>0.667857170104981</v>
      </c>
      <c r="MV145" s="387" t="n">
        <v>0.658969819545746</v>
      </c>
      <c r="MW145" s="387" t="n">
        <v>0.645502626895905</v>
      </c>
      <c r="MX145" s="387" t="n">
        <v>0.635087728500366</v>
      </c>
      <c r="MY145" s="387" t="n">
        <v>0.62129145860672</v>
      </c>
      <c r="MZ145" s="387" t="n">
        <v>0.605902791023254</v>
      </c>
      <c r="NA145" s="387" t="n">
        <v>0.592400670051575</v>
      </c>
      <c r="NB145" s="387" t="n">
        <v>0.57903778553009</v>
      </c>
      <c r="NC145" s="387" t="n">
        <v>0.565068483352661</v>
      </c>
      <c r="ND145" s="387" t="n">
        <v>0.552901029586792</v>
      </c>
      <c r="NG145" s="0" t="s">
        <v>889</v>
      </c>
      <c r="NH145" s="387" t="n">
        <v>0.674605131149292</v>
      </c>
      <c r="NI145" s="387" t="n">
        <v>0.68304967880249</v>
      </c>
      <c r="NJ145" s="387" t="n">
        <v>0.692386388778687</v>
      </c>
      <c r="NK145" s="387" t="n">
        <v>0.701764225959778</v>
      </c>
      <c r="NL145" s="387" t="n">
        <v>0.710872709751129</v>
      </c>
      <c r="NM145" s="387" t="n">
        <v>0.717190384864807</v>
      </c>
      <c r="NN145" s="387" t="n">
        <v>0.715073525905609</v>
      </c>
      <c r="NO145" s="387" t="n">
        <v>0.707948267459869</v>
      </c>
      <c r="NP145" s="387" t="n">
        <v>0.699065446853638</v>
      </c>
      <c r="NQ145" s="387" t="n">
        <v>0.691287875175476</v>
      </c>
      <c r="NR145" s="387" t="n">
        <v>0.687739491462708</v>
      </c>
      <c r="NS145" s="387" t="n">
        <v>0.682080924510956</v>
      </c>
      <c r="NT145" s="387" t="n">
        <v>0.682785272598267</v>
      </c>
      <c r="NU145" s="387" t="n">
        <v>0.678916811943054</v>
      </c>
      <c r="NV145" s="387" t="n">
        <v>0.679536700248718</v>
      </c>
      <c r="NW145" s="387" t="n">
        <v>0.680154144763947</v>
      </c>
      <c r="NX145" s="387" t="n">
        <v>0.68199235200882</v>
      </c>
      <c r="NY145" s="387" t="n">
        <v>0.683809518814087</v>
      </c>
      <c r="NZ145" s="387" t="n">
        <v>0.686792433261871</v>
      </c>
      <c r="OA145" s="387" t="n">
        <v>0.687265932559967</v>
      </c>
      <c r="OB145" s="387" t="n">
        <v>0.68959105014801</v>
      </c>
      <c r="OC145" s="387" t="n">
        <v>0.688191890716553</v>
      </c>
      <c r="OD145" s="387" t="n">
        <v>0.688644707202911</v>
      </c>
      <c r="OE145" s="387" t="n">
        <v>0.688524603843689</v>
      </c>
      <c r="OF145" s="387" t="n">
        <v>0.683544278144836</v>
      </c>
      <c r="OG145" s="387" t="n">
        <v>0.683453261852264</v>
      </c>
      <c r="OH145" s="387" t="n">
        <v>0.678571403026581</v>
      </c>
      <c r="OI145" s="387" t="n">
        <v>0.67850798368454</v>
      </c>
      <c r="OJ145" s="387" t="n">
        <v>0.670194029808044</v>
      </c>
      <c r="OK145" s="387" t="n">
        <v>0.668421030044556</v>
      </c>
      <c r="OL145" s="387" t="n">
        <v>0.659685850143433</v>
      </c>
      <c r="OM145" s="387" t="n">
        <v>0.649305582046509</v>
      </c>
      <c r="ON145" s="387" t="n">
        <v>0.63903284072876</v>
      </c>
      <c r="OO145" s="387" t="n">
        <v>0.628865957260132</v>
      </c>
      <c r="OP145" s="387" t="n">
        <v>0.619863033294678</v>
      </c>
      <c r="OQ145" s="387" t="n">
        <v>0.607508540153503</v>
      </c>
      <c r="OT145" s="387" t="n">
        <v>0.557350006103516</v>
      </c>
      <c r="OU145" s="387" t="n">
        <v>0.564819984436035</v>
      </c>
      <c r="OV145" s="387" t="n">
        <v>0.573520011901855</v>
      </c>
      <c r="OW145" s="387" t="n">
        <v>0.583089981079102</v>
      </c>
      <c r="OX145" s="387" t="n">
        <v>0.593199996948242</v>
      </c>
      <c r="OY145" s="387" t="n">
        <v>0.601129989624023</v>
      </c>
      <c r="OZ145" s="387" t="n">
        <v>0.610340003967285</v>
      </c>
      <c r="PA145" s="387" t="n">
        <v>0.620999984741211</v>
      </c>
      <c r="PB145" s="387" t="n">
        <v>0.633160018920898</v>
      </c>
      <c r="PC145" s="387" t="n">
        <v>0.646549987792969</v>
      </c>
      <c r="PD145" s="387" t="n">
        <v>0.66120002746582</v>
      </c>
      <c r="PE145" s="387" t="n">
        <v>0.676449966430664</v>
      </c>
      <c r="PF145" s="387" t="n">
        <v>0.691959991455078</v>
      </c>
      <c r="PG145" s="387" t="n">
        <v>0.707239990234375</v>
      </c>
      <c r="PH145" s="387" t="n">
        <v>0.70552001953125</v>
      </c>
      <c r="PI145" s="387" t="n">
        <v>0.698710021972656</v>
      </c>
      <c r="PJ145" s="387" t="n">
        <v>0.70620002746582</v>
      </c>
      <c r="PK145" s="387" t="n">
        <v>0.711110000610352</v>
      </c>
      <c r="PL145" s="387" t="n">
        <v>0.720749969482422</v>
      </c>
      <c r="PQ145" s="387" t="n">
        <v>0.0134651642292738</v>
      </c>
      <c r="PZ145" s="387" t="n">
        <v>0.313</v>
      </c>
      <c r="QA145" s="387" t="n">
        <v>2016</v>
      </c>
      <c r="QB145" s="0" t="s">
        <v>248</v>
      </c>
      <c r="QD145" s="387" t="n">
        <v>0</v>
      </c>
      <c r="QE145" s="387" t="n">
        <v>2016</v>
      </c>
      <c r="QF145" s="0" t="s">
        <v>248</v>
      </c>
      <c r="QH145" s="387" t="n">
        <v>0.002</v>
      </c>
      <c r="QI145" s="387" t="n">
        <v>2016</v>
      </c>
      <c r="QJ145" s="0" t="s">
        <v>248</v>
      </c>
      <c r="QL145" s="387" t="n">
        <v>0.034</v>
      </c>
      <c r="QM145" s="387" t="n">
        <v>2016</v>
      </c>
      <c r="QN145" s="0" t="s">
        <v>248</v>
      </c>
      <c r="QP145" s="387" t="n">
        <v>0.082</v>
      </c>
      <c r="QQ145" s="387" t="n">
        <v>2016</v>
      </c>
      <c r="QR145" s="0" t="s">
        <v>248</v>
      </c>
      <c r="QT145" s="0" t="s">
        <v>884</v>
      </c>
      <c r="QU145" s="387" t="n">
        <v>0.236470922827721</v>
      </c>
      <c r="QV145" s="387" t="n">
        <v>0.236624211072922</v>
      </c>
      <c r="QW145" s="387" t="n">
        <v>0.237060144543648</v>
      </c>
      <c r="QX145" s="387" t="n">
        <v>0.224794387817383</v>
      </c>
      <c r="QY145" s="387" t="n">
        <v>0.226319313049316</v>
      </c>
      <c r="RB145" s="387" t="n">
        <v>0.377114653587341</v>
      </c>
      <c r="RC145" s="387" t="n">
        <v>0.377114653587341</v>
      </c>
      <c r="RD145" s="387" t="n">
        <v>0.377114653587341</v>
      </c>
      <c r="RE145" s="387" t="n">
        <v>0.399075746536255</v>
      </c>
      <c r="RF145" s="387" t="n">
        <v>0.405989319086075</v>
      </c>
      <c r="RG145" s="0" t="s">
        <v>248</v>
      </c>
      <c r="RJ145" s="387"/>
      <c r="RK145" s="387"/>
      <c r="RL145" s="387"/>
      <c r="RM145" s="387"/>
      <c r="RN145" s="387"/>
      <c r="RO145" s="0" t="s">
        <v>886</v>
      </c>
      <c r="RR145" s="387" t="n">
        <v>0.0529816821217537</v>
      </c>
      <c r="RS145" s="387" t="n">
        <v>0.0536364838480949</v>
      </c>
      <c r="RT145" s="387" t="n">
        <v>0.0623403415083885</v>
      </c>
      <c r="RU145" s="387" t="n">
        <v>0.0610392726957798</v>
      </c>
      <c r="RV145" s="387" t="n">
        <v>0.0675341114401817</v>
      </c>
      <c r="RW145" s="0" t="s">
        <v>248</v>
      </c>
      <c r="SA145" s="387"/>
      <c r="SB145" s="387"/>
      <c r="SC145" s="387"/>
      <c r="SD145" s="387"/>
      <c r="SE145" s="387"/>
      <c r="SF145" s="0" t="s">
        <v>886</v>
      </c>
      <c r="SJ145" s="387" t="n">
        <v>0.0198180228471756</v>
      </c>
      <c r="SK145" s="387" t="n">
        <v>0.0180345587432385</v>
      </c>
      <c r="SL145" s="387" t="n">
        <v>0.0216324832290411</v>
      </c>
      <c r="SM145" s="387" t="n">
        <v>0.0211806744337082</v>
      </c>
      <c r="SN145" s="387" t="n">
        <v>0.0383780524134636</v>
      </c>
      <c r="SO145" s="0" t="s">
        <v>248</v>
      </c>
      <c r="SQ145" s="387" t="n">
        <v>9680</v>
      </c>
      <c r="SR145" s="0" t="s">
        <v>248</v>
      </c>
      <c r="ST145" s="387"/>
      <c r="SU145" s="0" t="s">
        <v>886</v>
      </c>
      <c r="SW145" s="387" t="n">
        <v>8476.56400867767</v>
      </c>
      <c r="SX145" s="0" t="s">
        <v>248</v>
      </c>
      <c r="TA145" s="387"/>
      <c r="TB145" s="387"/>
      <c r="TC145" s="387"/>
      <c r="TD145" s="387"/>
      <c r="TE145" s="387"/>
      <c r="TF145" s="0" t="s">
        <v>886</v>
      </c>
      <c r="TJ145" s="387" t="n">
        <v>0.192769855260849</v>
      </c>
      <c r="TK145" s="387" t="n">
        <v>0.192769855260849</v>
      </c>
      <c r="TL145" s="387" t="n">
        <v>0.192769855260849</v>
      </c>
      <c r="TM145" s="387" t="n">
        <v>0.184235334396362</v>
      </c>
      <c r="TN145" s="387" t="n">
        <v>0.140415772795677</v>
      </c>
      <c r="TO145" s="0" t="s">
        <v>248</v>
      </c>
      <c r="TP145" s="386"/>
      <c r="TQ145" s="386"/>
    </row>
    <row r="146" customFormat="false" ht="15.75" hidden="false" customHeight="false" outlineLevel="0" collapsed="false">
      <c r="A146" s="0" t="s">
        <v>881</v>
      </c>
      <c r="B146" s="18" t="s">
        <v>1137</v>
      </c>
      <c r="C146" s="0" t="s">
        <v>1138</v>
      </c>
      <c r="D146" s="387" t="n">
        <v>0.0677412897348404</v>
      </c>
      <c r="E146" s="0" t="s">
        <v>102</v>
      </c>
      <c r="F146" s="387" t="n">
        <v>0.0588234104216099</v>
      </c>
      <c r="G146" s="0" t="s">
        <v>316</v>
      </c>
      <c r="H146" s="387" t="n">
        <v>0.0691087767481804</v>
      </c>
      <c r="I146" s="0" t="s">
        <v>317</v>
      </c>
      <c r="J146" s="0" t="s">
        <v>884</v>
      </c>
      <c r="K146" s="387" t="n">
        <v>0.585879147052765</v>
      </c>
      <c r="L146" s="387"/>
      <c r="M146" s="0" t="s">
        <v>885</v>
      </c>
      <c r="N146" s="387"/>
      <c r="O146" s="0" t="s">
        <v>885</v>
      </c>
      <c r="P146" s="387"/>
      <c r="Q146" s="0" t="s">
        <v>885</v>
      </c>
      <c r="R146" s="387"/>
      <c r="S146" s="0" t="s">
        <v>885</v>
      </c>
      <c r="U146" s="0" t="s">
        <v>884</v>
      </c>
      <c r="V146" s="387" t="n">
        <v>0.531377196311951</v>
      </c>
      <c r="W146" s="387"/>
      <c r="X146" s="0" t="s">
        <v>885</v>
      </c>
      <c r="Y146" s="387"/>
      <c r="Z146" s="0" t="s">
        <v>885</v>
      </c>
      <c r="AA146" s="387"/>
      <c r="AB146" s="0" t="s">
        <v>885</v>
      </c>
      <c r="AC146" s="387"/>
      <c r="AD146" s="0" t="s">
        <v>885</v>
      </c>
      <c r="AF146" s="0" t="s">
        <v>884</v>
      </c>
      <c r="AG146" s="387" t="n">
        <v>0.513873279094696</v>
      </c>
      <c r="AH146" s="387"/>
      <c r="AI146" s="0" t="s">
        <v>885</v>
      </c>
      <c r="AJ146" s="387"/>
      <c r="AK146" s="0" t="s">
        <v>885</v>
      </c>
      <c r="AL146" s="387"/>
      <c r="AM146" s="0" t="s">
        <v>885</v>
      </c>
      <c r="AN146" s="387"/>
      <c r="AO146" s="0" t="s">
        <v>885</v>
      </c>
      <c r="AP146" s="0"/>
      <c r="AQ146" s="0" t="s">
        <v>102</v>
      </c>
      <c r="AR146" s="387" t="n">
        <v>1.32139003276825</v>
      </c>
      <c r="AS146" s="0" t="s">
        <v>318</v>
      </c>
      <c r="AT146" s="387" t="n">
        <v>2.10264348983765</v>
      </c>
      <c r="AU146" s="0" t="s">
        <v>317</v>
      </c>
      <c r="AV146" s="387" t="n">
        <v>1.08350253105164</v>
      </c>
      <c r="AW146" s="0"/>
      <c r="AX146" s="387" t="n">
        <v>2.3086519241333</v>
      </c>
      <c r="AY146" s="0" t="s">
        <v>104</v>
      </c>
      <c r="AZ146" s="0"/>
      <c r="BA146" s="0" t="s">
        <v>102</v>
      </c>
      <c r="BB146" s="387" t="n">
        <v>0.00990632269531488</v>
      </c>
      <c r="BC146" s="387" t="n">
        <v>0.0121297426521778</v>
      </c>
      <c r="BD146" s="387" t="n">
        <v>0.0148978661745787</v>
      </c>
      <c r="BE146" s="387" t="n">
        <v>0.0178610887378454</v>
      </c>
      <c r="BF146" s="387" t="n">
        <v>0.0178610682487488</v>
      </c>
      <c r="BH146" s="0" t="s">
        <v>318</v>
      </c>
      <c r="BI146" s="387" t="n">
        <v>0.00707070995122194</v>
      </c>
      <c r="BJ146" s="387" t="n">
        <v>0.00822791643440723</v>
      </c>
      <c r="BK146" s="387" t="n">
        <v>0.010410632006824</v>
      </c>
      <c r="BL146" s="387" t="n">
        <v>0.0126366792246699</v>
      </c>
      <c r="BM146" s="387" t="n">
        <v>0.0134859038516879</v>
      </c>
      <c r="BO146" s="0" t="s">
        <v>317</v>
      </c>
      <c r="BP146" s="387" t="n">
        <v>0.00853976514190435</v>
      </c>
      <c r="BQ146" s="387" t="n">
        <v>0.0101660238578916</v>
      </c>
      <c r="BR146" s="387" t="n">
        <v>0.0122120901942253</v>
      </c>
      <c r="BS146" s="387" t="n">
        <v>0.0134858675301075</v>
      </c>
      <c r="BT146" s="387" t="n">
        <v>0.0134858544915915</v>
      </c>
      <c r="BV146" s="387" t="n">
        <v>0.847175598144531</v>
      </c>
      <c r="BW146" s="387" t="n">
        <v>0.981470048427582</v>
      </c>
      <c r="BX146" s="387" t="n">
        <v>1.12559247016907</v>
      </c>
      <c r="BY146" s="387" t="n">
        <v>1.43098723888397</v>
      </c>
      <c r="BZ146" s="387" t="n">
        <v>1.90250527858734</v>
      </c>
      <c r="CA146" s="0" t="s">
        <v>316</v>
      </c>
      <c r="CC146" s="387" t="n">
        <v>0.929836094379425</v>
      </c>
      <c r="CD146" s="387" t="n">
        <v>1.06643974781036</v>
      </c>
      <c r="CE146" s="387" t="n">
        <v>1.29307806491852</v>
      </c>
      <c r="CF146" s="387" t="n">
        <v>1.70122361183167</v>
      </c>
      <c r="CG146" s="387" t="n">
        <v>2.20442795753479</v>
      </c>
      <c r="CH146" s="0" t="s">
        <v>317</v>
      </c>
      <c r="CK146" s="387" t="n">
        <v>2.29999995231628</v>
      </c>
      <c r="CL146" s="0" t="s">
        <v>887</v>
      </c>
      <c r="CO146" s="0" t="s">
        <v>894</v>
      </c>
      <c r="CP146" s="387" t="n">
        <v>0.00794642884284258</v>
      </c>
      <c r="CQ146" s="387" t="n">
        <v>0.00780738005414605</v>
      </c>
      <c r="CR146" s="387" t="n">
        <v>0.0112754907459021</v>
      </c>
      <c r="CS146" s="387" t="n">
        <v>0.000674351991619915</v>
      </c>
      <c r="CT146" s="387" t="n">
        <v>0.00725346896797419</v>
      </c>
      <c r="CV146" s="0" t="s">
        <v>884</v>
      </c>
      <c r="CW146" s="387" t="n">
        <v>0.00796249974519014</v>
      </c>
      <c r="CX146" s="387" t="n">
        <v>0.00966666638851166</v>
      </c>
      <c r="CY146" s="387" t="n">
        <v>0.0108950007706881</v>
      </c>
      <c r="CZ146" s="387" t="n">
        <v>0.00325000029988587</v>
      </c>
      <c r="DA146" s="387" t="n">
        <v>0.00249999994412065</v>
      </c>
      <c r="DC146" s="0" t="s">
        <v>884</v>
      </c>
      <c r="DD146" s="387" t="n">
        <v>0.000965044135227799</v>
      </c>
      <c r="DE146" s="387" t="n">
        <v>-0.00331708649173379</v>
      </c>
      <c r="DF146" s="387" t="n">
        <v>0.000983164529316127</v>
      </c>
      <c r="DG146" s="387" t="n">
        <v>-0.00744846416637301</v>
      </c>
      <c r="DH146" s="387" t="n">
        <v>-0.00521686719730496</v>
      </c>
      <c r="DL146" s="387" t="n">
        <v>0.727679977416992</v>
      </c>
      <c r="DM146" s="0" t="s">
        <v>888</v>
      </c>
      <c r="DP146" s="387" t="n">
        <v>0.823519973754883</v>
      </c>
      <c r="DQ146" s="0" t="s">
        <v>888</v>
      </c>
      <c r="DT146" s="387" t="n">
        <v>0.633120002746582</v>
      </c>
      <c r="DU146" s="0" t="s">
        <v>888</v>
      </c>
      <c r="DW146" s="387" t="n">
        <v>-0.0624747239053249</v>
      </c>
      <c r="DX146" s="387" t="n">
        <v>-0.0602379888296127</v>
      </c>
      <c r="DY146" s="387" t="n">
        <v>-0.0557888559997082</v>
      </c>
      <c r="DZ146" s="387" t="n">
        <v>-0.0586647167801857</v>
      </c>
      <c r="EA146" s="387" t="n">
        <v>-0.0409676060080528</v>
      </c>
      <c r="EB146" s="0" t="s">
        <v>104</v>
      </c>
      <c r="ED146" s="387" t="n">
        <v>-0.0634129717946053</v>
      </c>
      <c r="EE146" s="387" t="n">
        <v>-0.0613023974001408</v>
      </c>
      <c r="EF146" s="387" t="n">
        <v>-0.0569326244294643</v>
      </c>
      <c r="EG146" s="387" t="n">
        <v>-0.063325323164463</v>
      </c>
      <c r="EH146" s="387"/>
      <c r="EI146" s="0" t="s">
        <v>248</v>
      </c>
      <c r="EK146" s="387" t="n">
        <v>0.300481379032135</v>
      </c>
      <c r="EL146" s="0" t="s">
        <v>248</v>
      </c>
      <c r="EO146" s="387" t="n">
        <v>0.0276519861072302</v>
      </c>
      <c r="EP146" s="387" t="n">
        <v>0.029640531167388</v>
      </c>
      <c r="EQ146" s="387" t="n">
        <v>0.028156615793705</v>
      </c>
      <c r="ER146" s="387" t="n">
        <v>0.0277514364570379</v>
      </c>
      <c r="ES146" s="387" t="n">
        <v>0.0285784564912319</v>
      </c>
      <c r="ET146" s="0" t="s">
        <v>248</v>
      </c>
      <c r="FE146" s="387" t="n">
        <v>10946445</v>
      </c>
      <c r="FF146" s="387" t="n">
        <v>11271600</v>
      </c>
      <c r="FG146" s="387" t="n">
        <v>11616887</v>
      </c>
      <c r="FH146" s="387" t="n">
        <v>11982695</v>
      </c>
      <c r="FI146" s="387" t="n">
        <v>12369070</v>
      </c>
      <c r="FJ146" s="387" t="n">
        <v>12775516</v>
      </c>
      <c r="FK146" s="387" t="n">
        <v>13203378</v>
      </c>
      <c r="FL146" s="387" t="n">
        <v>13651464</v>
      </c>
      <c r="FM146" s="387" t="n">
        <v>14113577</v>
      </c>
      <c r="FN146" s="387" t="n">
        <v>14581429</v>
      </c>
      <c r="FO146" s="387" t="n">
        <v>15049353</v>
      </c>
      <c r="FP146" s="387" t="n">
        <v>15514591</v>
      </c>
      <c r="FQ146" s="387" t="n">
        <v>15979499</v>
      </c>
      <c r="FR146" s="387" t="n">
        <v>16449864</v>
      </c>
      <c r="FS146" s="387" t="n">
        <v>16934220</v>
      </c>
      <c r="FT146" s="387" t="n">
        <v>17438778</v>
      </c>
      <c r="FU146" s="387" t="n">
        <v>17965429</v>
      </c>
      <c r="FV146" s="387" t="n">
        <v>18512394</v>
      </c>
      <c r="FW146" s="387" t="n">
        <v>19077690</v>
      </c>
      <c r="FX146" s="387" t="n">
        <v>19658031</v>
      </c>
      <c r="FY146" s="387" t="n">
        <v>20251000</v>
      </c>
      <c r="FZ146" s="387" t="n">
        <v>20856000</v>
      </c>
      <c r="GA146" s="387" t="n">
        <v>21474000</v>
      </c>
      <c r="GB146" s="387" t="n">
        <v>22106000</v>
      </c>
      <c r="GC146" s="387" t="n">
        <v>22753000</v>
      </c>
      <c r="GD146" s="387" t="n">
        <v>23416000</v>
      </c>
      <c r="GE146" s="387" t="n">
        <v>24095000</v>
      </c>
      <c r="GF146" s="387" t="n">
        <v>24789000</v>
      </c>
      <c r="GG146" s="387" t="n">
        <v>25498000</v>
      </c>
      <c r="GH146" s="387" t="n">
        <v>26221000</v>
      </c>
      <c r="GI146" s="387" t="n">
        <v>26957000</v>
      </c>
      <c r="GJ146" s="387" t="n">
        <v>27706000</v>
      </c>
      <c r="GK146" s="387" t="n">
        <v>28467000</v>
      </c>
      <c r="GL146" s="387" t="n">
        <v>29239000</v>
      </c>
      <c r="GM146" s="387" t="n">
        <v>30024000</v>
      </c>
      <c r="GN146" s="387" t="n">
        <v>30819000</v>
      </c>
      <c r="GO146" s="387" t="n">
        <v>31625000</v>
      </c>
      <c r="GP146" s="387" t="n">
        <v>32442000</v>
      </c>
      <c r="GQ146" s="387" t="n">
        <v>33267000</v>
      </c>
      <c r="GR146" s="387" t="n">
        <v>34099000</v>
      </c>
      <c r="GS146" s="387" t="n">
        <v>34939000</v>
      </c>
      <c r="GT146" s="387" t="n">
        <v>35783000</v>
      </c>
      <c r="GU146" s="387" t="n">
        <v>36633000</v>
      </c>
      <c r="GV146" s="387" t="n">
        <v>37489000</v>
      </c>
      <c r="GW146" s="387" t="n">
        <v>38348000</v>
      </c>
      <c r="GX146" s="387" t="n">
        <v>39213000</v>
      </c>
      <c r="GY146" s="387" t="n">
        <v>40081000</v>
      </c>
      <c r="GZ146" s="387" t="n">
        <v>40952000</v>
      </c>
      <c r="HA146" s="387" t="n">
        <v>41827000</v>
      </c>
      <c r="HB146" s="387" t="n">
        <v>42705000</v>
      </c>
      <c r="HC146" s="387" t="n">
        <v>43586000</v>
      </c>
      <c r="HG146" s="387" t="n">
        <v>0.0297529529780149</v>
      </c>
      <c r="HH146" s="387" t="n">
        <v>0.0299911536276341</v>
      </c>
      <c r="HI146" s="387" t="n">
        <v>0.030079135671258</v>
      </c>
      <c r="HJ146" s="387" t="n">
        <v>0.0299663674086332</v>
      </c>
      <c r="HK146" s="387" t="n">
        <v>0.0297182183712721</v>
      </c>
      <c r="HL146" s="387" t="n">
        <v>0.0294375009834766</v>
      </c>
      <c r="HM146" s="387" t="n">
        <v>0.0292012244462967</v>
      </c>
      <c r="HN146" s="387" t="n">
        <v>0.0290061645209789</v>
      </c>
      <c r="HO146" s="387" t="n">
        <v>0.0288479402661324</v>
      </c>
      <c r="HP146" s="387" t="n">
        <v>0.028722545132041</v>
      </c>
      <c r="HQ146" s="387" t="n">
        <v>0.0285848006606102</v>
      </c>
      <c r="HR146" s="387" t="n">
        <v>0.0283956564962864</v>
      </c>
      <c r="HS146" s="387" t="n">
        <v>0.0282000117003918</v>
      </c>
      <c r="HT146" s="387" t="n">
        <v>0.0279605984687805</v>
      </c>
      <c r="HU146" s="387" t="n">
        <v>0.0276823882013559</v>
      </c>
      <c r="HV146" s="387" t="n">
        <v>0.0274059921503067</v>
      </c>
      <c r="HW146" s="387" t="n">
        <v>0.0270965248346329</v>
      </c>
      <c r="HX146" s="387" t="n">
        <v>0.026757912710309</v>
      </c>
      <c r="HY146" s="387" t="n">
        <v>0.0264936275780201</v>
      </c>
      <c r="HZ146" s="387" t="n">
        <v>0.0261343214660883</v>
      </c>
      <c r="IA146" s="387" t="n">
        <v>0.0258165635168552</v>
      </c>
      <c r="IB146" s="387" t="n">
        <v>0.0255059320479631</v>
      </c>
      <c r="IC146" s="387" t="n">
        <v>0.025112034752965</v>
      </c>
      <c r="ID146" s="387" t="n">
        <v>0.0247021429240704</v>
      </c>
      <c r="IE146" s="387" t="n">
        <v>0.0243356246501207</v>
      </c>
      <c r="IF146" s="387" t="n">
        <v>0.0238692369312048</v>
      </c>
      <c r="IG146" s="387" t="n">
        <v>0.0234765540808439</v>
      </c>
      <c r="IH146" s="387" t="n">
        <v>0.0230980832129717</v>
      </c>
      <c r="II146" s="387" t="n">
        <v>0.0226548183709383</v>
      </c>
      <c r="IJ146" s="387" t="n">
        <v>0.0223059486597776</v>
      </c>
      <c r="IK146" s="387" t="n">
        <v>0.0218940824270248</v>
      </c>
      <c r="IL146" s="387" t="n">
        <v>0.021498242393136</v>
      </c>
      <c r="IM146" s="387" t="n">
        <v>0.0211414154618979</v>
      </c>
      <c r="IN146" s="387" t="n">
        <v>0.020773945376277</v>
      </c>
      <c r="IO146" s="387" t="n">
        <v>0.0204199887812138</v>
      </c>
      <c r="IP146" s="0" t="s">
        <v>889</v>
      </c>
      <c r="IU146" s="0" t="s">
        <v>889</v>
      </c>
      <c r="IV146" s="387" t="n">
        <v>0.500042376837085</v>
      </c>
      <c r="IW146" s="387" t="n">
        <v>0.500200885611091</v>
      </c>
      <c r="IX146" s="387" t="n">
        <v>0.50038809061739</v>
      </c>
      <c r="IY146" s="387" t="n">
        <v>0.50059003273708</v>
      </c>
      <c r="IZ146" s="387" t="n">
        <v>0.500789779318093</v>
      </c>
      <c r="JA146" s="387" t="n">
        <v>0.500975614140139</v>
      </c>
      <c r="JB146" s="387" t="n">
        <v>0.501146016316672</v>
      </c>
      <c r="JC146" s="387" t="n">
        <v>0.501305778732162</v>
      </c>
      <c r="JD146" s="387" t="n">
        <v>0.501455573028655</v>
      </c>
      <c r="JE146" s="387" t="n">
        <v>0.5015979104147</v>
      </c>
      <c r="JF146" s="387" t="n">
        <v>0.501733950600729</v>
      </c>
      <c r="JG146" s="387" t="n">
        <v>0.501863795510738</v>
      </c>
      <c r="JH146" s="387" t="n">
        <v>0.501986199290379</v>
      </c>
      <c r="JI146" s="387" t="n">
        <v>0.50210114946712</v>
      </c>
      <c r="JJ146" s="387" t="n">
        <v>0.502208979763499</v>
      </c>
      <c r="JK146" s="387" t="n">
        <v>0.502309385292864</v>
      </c>
      <c r="JL146" s="387" t="n">
        <v>0.50240291328015</v>
      </c>
      <c r="JM146" s="387" t="n">
        <v>0.502489535338025</v>
      </c>
      <c r="JN146" s="387" t="n">
        <v>0.50256875451402</v>
      </c>
      <c r="JO146" s="387" t="n">
        <v>0.502641274425152</v>
      </c>
      <c r="JP146" s="387" t="n">
        <v>0.502707076771763</v>
      </c>
      <c r="JQ146" s="387" t="n">
        <v>0.502766238105581</v>
      </c>
      <c r="JR146" s="387" t="n">
        <v>0.502818889939424</v>
      </c>
      <c r="JS146" s="387" t="n">
        <v>0.502865153933205</v>
      </c>
      <c r="JT146" s="387" t="n">
        <v>0.502904825036587</v>
      </c>
      <c r="JU146" s="387" t="n">
        <v>0.502938515076392</v>
      </c>
      <c r="JV146" s="387" t="n">
        <v>0.502965749753594</v>
      </c>
      <c r="JW146" s="387" t="n">
        <v>0.502987252349946</v>
      </c>
      <c r="JX146" s="387" t="n">
        <v>0.503003087633374</v>
      </c>
      <c r="JY146" s="387" t="n">
        <v>0.503013698958775</v>
      </c>
      <c r="JZ146" s="387" t="n">
        <v>0.503019421413679</v>
      </c>
      <c r="KA146" s="387" t="n">
        <v>0.503020383531412</v>
      </c>
      <c r="KB146" s="387" t="n">
        <v>0.503016766269963</v>
      </c>
      <c r="KC146" s="387" t="n">
        <v>0.503008612950104</v>
      </c>
      <c r="KD146" s="387" t="n">
        <v>0.502995770873388</v>
      </c>
      <c r="KE146" s="387" t="n">
        <v>0.502978499769637</v>
      </c>
      <c r="KH146" s="0" t="s">
        <v>889</v>
      </c>
      <c r="KI146" s="387" t="n">
        <v>0.495209753513336</v>
      </c>
      <c r="KJ146" s="387" t="n">
        <v>0.4962357878685</v>
      </c>
      <c r="KK146" s="387" t="n">
        <v>0.497622668743134</v>
      </c>
      <c r="KL146" s="387" t="n">
        <v>0.499492853879929</v>
      </c>
      <c r="KM146" s="387" t="n">
        <v>0.502001762390137</v>
      </c>
      <c r="KN146" s="387" t="n">
        <v>0.505160212516785</v>
      </c>
      <c r="KO146" s="387" t="n">
        <v>0.507959365844727</v>
      </c>
      <c r="KP146" s="387" t="n">
        <v>0.511362552642822</v>
      </c>
      <c r="KQ146" s="387" t="n">
        <v>0.515199482440949</v>
      </c>
      <c r="KR146" s="387" t="n">
        <v>0.519140362739563</v>
      </c>
      <c r="KS146" s="387" t="n">
        <v>0.523146569728851</v>
      </c>
      <c r="KT146" s="387" t="n">
        <v>0.526333272457123</v>
      </c>
      <c r="KU146" s="387" t="n">
        <v>0.529630064964294</v>
      </c>
      <c r="KV146" s="387" t="n">
        <v>0.533022224903107</v>
      </c>
      <c r="KW146" s="387" t="n">
        <v>0.536402106285095</v>
      </c>
      <c r="KX146" s="387" t="n">
        <v>0.53978556394577</v>
      </c>
      <c r="KY146" s="387" t="n">
        <v>0.542409598827362</v>
      </c>
      <c r="KZ146" s="387" t="n">
        <v>0.545192658901215</v>
      </c>
      <c r="LA146" s="387" t="n">
        <v>0.54810357093811</v>
      </c>
      <c r="LB146" s="387" t="n">
        <v>0.550992548465729</v>
      </c>
      <c r="LC146" s="387" t="n">
        <v>0.55397641658783</v>
      </c>
      <c r="LD146" s="387" t="n">
        <v>0.556426882743835</v>
      </c>
      <c r="LE146" s="387" t="n">
        <v>0.558966755867004</v>
      </c>
      <c r="LF146" s="387" t="n">
        <v>0.561667740345001</v>
      </c>
      <c r="LG146" s="387" t="n">
        <v>0.564532697200775</v>
      </c>
      <c r="LH146" s="387" t="n">
        <v>0.567589223384857</v>
      </c>
      <c r="LI146" s="387" t="n">
        <v>0.570242881774902</v>
      </c>
      <c r="LJ146" s="387" t="n">
        <v>0.573199033737183</v>
      </c>
      <c r="LK146" s="387" t="n">
        <v>0.576329052448273</v>
      </c>
      <c r="LL146" s="387" t="n">
        <v>0.579639077186585</v>
      </c>
      <c r="LM146" s="387" t="n">
        <v>0.582995414733887</v>
      </c>
      <c r="LN146" s="387" t="n">
        <v>0.586063206195831</v>
      </c>
      <c r="LO146" s="387" t="n">
        <v>0.589226424694061</v>
      </c>
      <c r="LP146" s="387" t="n">
        <v>0.592512011528015</v>
      </c>
      <c r="LQ146" s="387" t="n">
        <v>0.595925509929657</v>
      </c>
      <c r="LR146" s="387" t="n">
        <v>0.59943562746048</v>
      </c>
      <c r="LT146" s="0" t="s">
        <v>889</v>
      </c>
      <c r="LU146" s="387" t="n">
        <v>0.480353146791458</v>
      </c>
      <c r="LV146" s="387" t="n">
        <v>0.481562107801437</v>
      </c>
      <c r="LW146" s="387" t="n">
        <v>0.483202397823334</v>
      </c>
      <c r="LX146" s="387" t="n">
        <v>0.485339254140854</v>
      </c>
      <c r="LY146" s="387" t="n">
        <v>0.488056212663651</v>
      </c>
      <c r="LZ146" s="387" t="n">
        <v>0.49133375287056</v>
      </c>
      <c r="MA146" s="387" t="n">
        <v>0.494246274232864</v>
      </c>
      <c r="MB146" s="387" t="n">
        <v>0.497718185186386</v>
      </c>
      <c r="MC146" s="387" t="n">
        <v>0.501583278179169</v>
      </c>
      <c r="MD146" s="387" t="n">
        <v>0.505383908748627</v>
      </c>
      <c r="ME146" s="387" t="n">
        <v>0.509224474430084</v>
      </c>
      <c r="MF146" s="387" t="n">
        <v>0.512222468852997</v>
      </c>
      <c r="MG146" s="387" t="n">
        <v>0.515268862247467</v>
      </c>
      <c r="MH146" s="387" t="n">
        <v>0.518315136432648</v>
      </c>
      <c r="MI146" s="387" t="n">
        <v>0.521337866783142</v>
      </c>
      <c r="MJ146" s="387" t="n">
        <v>0.524316489696503</v>
      </c>
      <c r="MK146" s="387" t="n">
        <v>0.52660071849823</v>
      </c>
      <c r="ML146" s="387" t="n">
        <v>0.528928220272064</v>
      </c>
      <c r="MM146" s="387" t="n">
        <v>0.53144770860672</v>
      </c>
      <c r="MN146" s="387" t="n">
        <v>0.533872902393341</v>
      </c>
      <c r="MO146" s="387" t="n">
        <v>0.536454796791077</v>
      </c>
      <c r="MP146" s="387" t="n">
        <v>0.538656115531921</v>
      </c>
      <c r="MQ146" s="387" t="n">
        <v>0.540965437889099</v>
      </c>
      <c r="MR146" s="387" t="n">
        <v>0.543391346931458</v>
      </c>
      <c r="MS146" s="387" t="n">
        <v>0.545998394489288</v>
      </c>
      <c r="MT146" s="387" t="n">
        <v>0.54881364107132</v>
      </c>
      <c r="MU146" s="387" t="n">
        <v>0.551323235034943</v>
      </c>
      <c r="MV146" s="387" t="n">
        <v>0.554172456264496</v>
      </c>
      <c r="MW146" s="387" t="n">
        <v>0.557123422622681</v>
      </c>
      <c r="MX146" s="387" t="n">
        <v>0.560289978981018</v>
      </c>
      <c r="MY146" s="387" t="n">
        <v>0.563486576080322</v>
      </c>
      <c r="MZ146" s="387" t="n">
        <v>0.566527783870697</v>
      </c>
      <c r="NA146" s="387" t="n">
        <v>0.569618105888367</v>
      </c>
      <c r="NB146" s="387" t="n">
        <v>0.572835743427277</v>
      </c>
      <c r="NC146" s="387" t="n">
        <v>0.576091766357422</v>
      </c>
      <c r="ND146" s="387" t="n">
        <v>0.579360365867615</v>
      </c>
      <c r="NG146" s="0" t="s">
        <v>889</v>
      </c>
      <c r="NH146" s="387" t="n">
        <v>0.389812588691711</v>
      </c>
      <c r="NI146" s="387" t="n">
        <v>0.390086770057678</v>
      </c>
      <c r="NJ146" s="387" t="n">
        <v>0.390485435724258</v>
      </c>
      <c r="NK146" s="387" t="n">
        <v>0.391156584024429</v>
      </c>
      <c r="NL146" s="387" t="n">
        <v>0.392309278249741</v>
      </c>
      <c r="NM146" s="387" t="n">
        <v>0.394005239009857</v>
      </c>
      <c r="NN146" s="387" t="n">
        <v>0.395713478326798</v>
      </c>
      <c r="NO146" s="387" t="n">
        <v>0.397923082113266</v>
      </c>
      <c r="NP146" s="387" t="n">
        <v>0.400660455226898</v>
      </c>
      <c r="NQ146" s="387" t="n">
        <v>0.403639078140259</v>
      </c>
      <c r="NR146" s="387" t="n">
        <v>0.407114803791046</v>
      </c>
      <c r="NS146" s="387" t="n">
        <v>0.410375595092773</v>
      </c>
      <c r="NT146" s="387" t="n">
        <v>0.41405463218689</v>
      </c>
      <c r="NU146" s="387" t="n">
        <v>0.417993575334549</v>
      </c>
      <c r="NV146" s="387" t="n">
        <v>0.421913743019104</v>
      </c>
      <c r="NW146" s="387" t="n">
        <v>0.425863415002823</v>
      </c>
      <c r="NX146" s="387" t="n">
        <v>0.429257214069366</v>
      </c>
      <c r="NY146" s="387" t="n">
        <v>0.432746678590775</v>
      </c>
      <c r="NZ146" s="387" t="n">
        <v>0.436300843954086</v>
      </c>
      <c r="OA146" s="387" t="n">
        <v>0.439748197793961</v>
      </c>
      <c r="OB146" s="387" t="n">
        <v>0.443168163299561</v>
      </c>
      <c r="OC146" s="387" t="n">
        <v>0.446229249238968</v>
      </c>
      <c r="OD146" s="387" t="n">
        <v>0.449232488870621</v>
      </c>
      <c r="OE146" s="387" t="n">
        <v>0.452310085296631</v>
      </c>
      <c r="OF146" s="387" t="n">
        <v>0.455438584089279</v>
      </c>
      <c r="OG146" s="387" t="n">
        <v>0.45871376991272</v>
      </c>
      <c r="OH146" s="387" t="n">
        <v>0.461671739816666</v>
      </c>
      <c r="OI146" s="387" t="n">
        <v>0.464826792478561</v>
      </c>
      <c r="OJ146" s="387" t="n">
        <v>0.468110650777817</v>
      </c>
      <c r="OK146" s="387" t="n">
        <v>0.47157609462738</v>
      </c>
      <c r="OL146" s="387" t="n">
        <v>0.475148558616638</v>
      </c>
      <c r="OM146" s="387" t="n">
        <v>0.478580862283707</v>
      </c>
      <c r="ON146" s="387" t="n">
        <v>0.482149839401245</v>
      </c>
      <c r="OO146" s="387" t="n">
        <v>0.485834509134293</v>
      </c>
      <c r="OP146" s="387" t="n">
        <v>0.489638209342957</v>
      </c>
      <c r="OQ146" s="387" t="n">
        <v>0.493530035018921</v>
      </c>
      <c r="OT146" s="387" t="n">
        <v>0.718470001220703</v>
      </c>
      <c r="OU146" s="387" t="n">
        <v>0.719649963378906</v>
      </c>
      <c r="OV146" s="387" t="n">
        <v>0.720410003662109</v>
      </c>
      <c r="OW146" s="387" t="n">
        <v>0.721620025634766</v>
      </c>
      <c r="OX146" s="387" t="n">
        <v>0.722419967651367</v>
      </c>
      <c r="OY146" s="387" t="n">
        <v>0.724160003662109</v>
      </c>
      <c r="OZ146" s="387" t="n">
        <v>0.72568000793457</v>
      </c>
      <c r="PA146" s="387" t="n">
        <v>0.726839981079102</v>
      </c>
      <c r="PB146" s="387" t="n">
        <v>0.727730026245117</v>
      </c>
      <c r="PC146" s="387" t="n">
        <v>0.728270034790039</v>
      </c>
      <c r="PD146" s="387" t="n">
        <v>0.729589996337891</v>
      </c>
      <c r="PE146" s="387" t="n">
        <v>0.730660018920898</v>
      </c>
      <c r="PF146" s="387" t="n">
        <v>0.731039962768555</v>
      </c>
      <c r="PG146" s="387" t="n">
        <v>0.730699996948242</v>
      </c>
      <c r="PH146" s="387" t="n">
        <v>0.730510025024414</v>
      </c>
      <c r="PI146" s="387" t="n">
        <v>0.72984001159668</v>
      </c>
      <c r="PJ146" s="387" t="n">
        <v>0.728960037231445</v>
      </c>
      <c r="PK146" s="387" t="n">
        <v>0.727809982299805</v>
      </c>
      <c r="PL146" s="387" t="n">
        <v>0.727679977416992</v>
      </c>
      <c r="PQ146" s="387" t="n">
        <v>-0.000178640708327293</v>
      </c>
      <c r="PZ146" s="387" t="n">
        <v>0.33</v>
      </c>
      <c r="QA146" s="387" t="n">
        <v>2009</v>
      </c>
      <c r="QB146" s="0" t="s">
        <v>248</v>
      </c>
      <c r="QD146" s="387" t="n">
        <v>0.503</v>
      </c>
      <c r="QE146" s="387" t="n">
        <v>2009</v>
      </c>
      <c r="QF146" s="0" t="s">
        <v>248</v>
      </c>
      <c r="QH146" s="387" t="n">
        <v>0.798</v>
      </c>
      <c r="QI146" s="387" t="n">
        <v>2009</v>
      </c>
      <c r="QJ146" s="0" t="s">
        <v>248</v>
      </c>
      <c r="QL146" s="387" t="n">
        <v>0.95</v>
      </c>
      <c r="QM146" s="387" t="n">
        <v>2009</v>
      </c>
      <c r="QN146" s="0" t="s">
        <v>248</v>
      </c>
      <c r="QP146" s="387" t="n">
        <v>0.421</v>
      </c>
      <c r="QQ146" s="387" t="n">
        <v>2019</v>
      </c>
      <c r="QR146" s="0" t="s">
        <v>248</v>
      </c>
      <c r="QT146" s="0" t="s">
        <v>104</v>
      </c>
      <c r="QU146" s="387" t="n">
        <v>0.211395293474197</v>
      </c>
      <c r="QV146" s="387" t="n">
        <v>0.223136991262436</v>
      </c>
      <c r="QW146" s="387" t="n">
        <v>0.229355052113533</v>
      </c>
      <c r="QX146" s="387" t="n">
        <v>0.226160615682602</v>
      </c>
      <c r="QY146" s="387" t="n">
        <v>0.200727730989456</v>
      </c>
      <c r="RB146" s="387" t="n">
        <v>0.189304500818253</v>
      </c>
      <c r="RC146" s="387" t="n">
        <v>0.191606745123863</v>
      </c>
      <c r="RD146" s="387" t="n">
        <v>0.183219581842422</v>
      </c>
      <c r="RE146" s="387" t="n">
        <v>0.187864139676094</v>
      </c>
      <c r="RF146" s="387" t="n">
        <v>0.200433820486069</v>
      </c>
      <c r="RG146" s="0" t="s">
        <v>248</v>
      </c>
      <c r="RJ146" s="387" t="n">
        <v>0.0470804795622826</v>
      </c>
      <c r="RK146" s="387" t="n">
        <v>0.0443900488317013</v>
      </c>
      <c r="RL146" s="387" t="n">
        <v>0.0430283583700657</v>
      </c>
      <c r="RM146" s="387" t="n">
        <v>0.0525861531496048</v>
      </c>
      <c r="RN146" s="387" t="n">
        <v>0.0493187792599201</v>
      </c>
      <c r="RO146" s="0" t="s">
        <v>104</v>
      </c>
      <c r="RR146" s="387" t="n">
        <v>0.0469964407384396</v>
      </c>
      <c r="RS146" s="387" t="n">
        <v>0.0442779920995235</v>
      </c>
      <c r="RT146" s="387" t="n">
        <v>0.0427389889955521</v>
      </c>
      <c r="RU146" s="387" t="n">
        <v>0.0522499829530716</v>
      </c>
      <c r="RV146" s="387" t="n">
        <v>0.0464191809296608</v>
      </c>
      <c r="RW146" s="0" t="s">
        <v>248</v>
      </c>
      <c r="SA146" s="387" t="n">
        <v>0.0164009146392345</v>
      </c>
      <c r="SB146" s="387" t="n">
        <v>0.013504521921277</v>
      </c>
      <c r="SC146" s="387" t="n">
        <v>0.0131545960903168</v>
      </c>
      <c r="SD146" s="387" t="n">
        <v>0.0227563306689262</v>
      </c>
      <c r="SE146" s="387" t="n">
        <v>0.0193545129150152</v>
      </c>
      <c r="SF146" s="0" t="s">
        <v>104</v>
      </c>
      <c r="SJ146" s="387" t="n">
        <v>0.0163169596344233</v>
      </c>
      <c r="SK146" s="387" t="n">
        <v>0.0133921960368752</v>
      </c>
      <c r="SL146" s="387" t="n">
        <v>0.012865268625319</v>
      </c>
      <c r="SM146" s="387" t="n">
        <v>0.0224200785160065</v>
      </c>
      <c r="SN146" s="387" t="n">
        <v>0.0164528116583824</v>
      </c>
      <c r="SO146" s="0" t="s">
        <v>248</v>
      </c>
      <c r="SQ146" s="387" t="n">
        <v>870</v>
      </c>
      <c r="SR146" s="0" t="s">
        <v>248</v>
      </c>
      <c r="ST146" s="387" t="n">
        <v>800.671020507813</v>
      </c>
      <c r="SU146" s="0" t="s">
        <v>104</v>
      </c>
      <c r="SW146" s="387" t="n">
        <v>791.646128746768</v>
      </c>
      <c r="SX146" s="0" t="s">
        <v>248</v>
      </c>
      <c r="TA146" s="387" t="n">
        <v>0.148920580744743</v>
      </c>
      <c r="TB146" s="387" t="n">
        <v>0.162898987531662</v>
      </c>
      <c r="TC146" s="387" t="n">
        <v>0.173566192388535</v>
      </c>
      <c r="TD146" s="387" t="n">
        <v>0.167495906352997</v>
      </c>
      <c r="TE146" s="387" t="n">
        <v>0.159760117530823</v>
      </c>
      <c r="TF146" s="0" t="s">
        <v>104</v>
      </c>
      <c r="TJ146" s="387" t="n">
        <v>0.125305771827698</v>
      </c>
      <c r="TK146" s="387" t="n">
        <v>0.129673838615417</v>
      </c>
      <c r="TL146" s="387" t="n">
        <v>0.124374270439148</v>
      </c>
      <c r="TM146" s="387" t="n">
        <v>0.121396392583847</v>
      </c>
      <c r="TN146" s="387" t="n">
        <v>0.160322740674019</v>
      </c>
      <c r="TO146" s="0" t="s">
        <v>248</v>
      </c>
      <c r="TP146" s="386"/>
      <c r="TQ146" s="386"/>
    </row>
    <row r="147" customFormat="false" ht="15.75" hidden="false" customHeight="false" outlineLevel="0" collapsed="false">
      <c r="A147" s="0" t="s">
        <v>900</v>
      </c>
      <c r="B147" s="18" t="s">
        <v>1139</v>
      </c>
      <c r="C147" s="0" t="s">
        <v>1140</v>
      </c>
      <c r="D147" s="387" t="n">
        <v>0.0367737971246243</v>
      </c>
      <c r="E147" s="0" t="s">
        <v>102</v>
      </c>
      <c r="F147" s="387" t="n">
        <v>0.0522618256509304</v>
      </c>
      <c r="G147" s="0" t="s">
        <v>316</v>
      </c>
      <c r="H147" s="387" t="n">
        <v>0.0585656203329563</v>
      </c>
      <c r="I147" s="0" t="s">
        <v>317</v>
      </c>
      <c r="J147" s="0" t="s">
        <v>102</v>
      </c>
      <c r="K147" s="387" t="n">
        <v>0.53810328245163</v>
      </c>
      <c r="L147" s="387"/>
      <c r="M147" s="0" t="s">
        <v>885</v>
      </c>
      <c r="N147" s="387"/>
      <c r="O147" s="0" t="s">
        <v>885</v>
      </c>
      <c r="P147" s="387" t="n">
        <v>0.605126440525055</v>
      </c>
      <c r="Q147" s="0" t="s">
        <v>102</v>
      </c>
      <c r="R147" s="387" t="n">
        <v>0.53810328245163</v>
      </c>
      <c r="S147" s="0" t="s">
        <v>102</v>
      </c>
      <c r="U147" s="0" t="s">
        <v>316</v>
      </c>
      <c r="V147" s="387" t="n">
        <v>0.543899655342102</v>
      </c>
      <c r="W147" s="387" t="n">
        <v>0.575435936450958</v>
      </c>
      <c r="X147" s="0" t="s">
        <v>316</v>
      </c>
      <c r="Y147" s="387" t="n">
        <v>0.543899655342102</v>
      </c>
      <c r="Z147" s="0" t="s">
        <v>316</v>
      </c>
      <c r="AA147" s="387" t="n">
        <v>0.587706744670868</v>
      </c>
      <c r="AB147" s="0" t="s">
        <v>316</v>
      </c>
      <c r="AC147" s="387" t="n">
        <v>0.521122455596924</v>
      </c>
      <c r="AD147" s="0" t="s">
        <v>316</v>
      </c>
      <c r="AF147" s="0" t="s">
        <v>317</v>
      </c>
      <c r="AG147" s="387" t="n">
        <v>0.489187717437744</v>
      </c>
      <c r="AH147" s="387" t="n">
        <v>0.517822682857513</v>
      </c>
      <c r="AI147" s="0" t="s">
        <v>317</v>
      </c>
      <c r="AJ147" s="387" t="n">
        <v>0.489187717437744</v>
      </c>
      <c r="AK147" s="0" t="s">
        <v>317</v>
      </c>
      <c r="AL147" s="387" t="n">
        <v>0.565100014209747</v>
      </c>
      <c r="AM147" s="0" t="s">
        <v>317</v>
      </c>
      <c r="AN147" s="387" t="n">
        <v>0.472977608442307</v>
      </c>
      <c r="AO147" s="0" t="s">
        <v>317</v>
      </c>
      <c r="AP147" s="0"/>
      <c r="AQ147" s="0" t="s">
        <v>102</v>
      </c>
      <c r="AR147" s="387" t="n">
        <v>3.01044940948486</v>
      </c>
      <c r="AS147" s="0" t="s">
        <v>318</v>
      </c>
      <c r="AT147" s="387" t="n">
        <v>3.79101157188416</v>
      </c>
      <c r="AU147" s="0" t="s">
        <v>317</v>
      </c>
      <c r="AV147" s="387" t="n">
        <v>3.49321293830872</v>
      </c>
      <c r="AW147" s="0"/>
      <c r="AX147" s="387" t="n">
        <v>2.10263156890869</v>
      </c>
      <c r="AY147" s="0" t="s">
        <v>104</v>
      </c>
      <c r="AZ147" s="0"/>
      <c r="BA147" s="0" t="s">
        <v>102</v>
      </c>
      <c r="BB147" s="387" t="n">
        <v>0.00923532620072365</v>
      </c>
      <c r="BC147" s="387" t="n">
        <v>0.00744452606886625</v>
      </c>
      <c r="BD147" s="387" t="n">
        <v>0.00674400385469198</v>
      </c>
      <c r="BE147" s="387" t="n">
        <v>0.00501813506707549</v>
      </c>
      <c r="BF147" s="387" t="n">
        <v>0.00501812156289816</v>
      </c>
      <c r="BH147" s="0" t="s">
        <v>318</v>
      </c>
      <c r="BI147" s="387" t="n">
        <v>0.00712589640170336</v>
      </c>
      <c r="BJ147" s="387" t="n">
        <v>0.00681806728243828</v>
      </c>
      <c r="BK147" s="387" t="n">
        <v>0.00598191656172276</v>
      </c>
      <c r="BL147" s="387" t="n">
        <v>0.00575685687363148</v>
      </c>
      <c r="BM147" s="387" t="n">
        <v>0.00586934201419354</v>
      </c>
      <c r="BO147" s="0" t="s">
        <v>317</v>
      </c>
      <c r="BP147" s="387" t="n">
        <v>0.00678437110036612</v>
      </c>
      <c r="BQ147" s="387" t="n">
        <v>0.00633744616061449</v>
      </c>
      <c r="BR147" s="387" t="n">
        <v>0.00578618654981256</v>
      </c>
      <c r="BS147" s="387" t="n">
        <v>0.0059175337664783</v>
      </c>
      <c r="BT147" s="387" t="n">
        <v>0.00601403042674065</v>
      </c>
      <c r="BV147" s="387" t="n">
        <v>8.57484149932861</v>
      </c>
      <c r="BW147" s="387" t="n">
        <v>9.16670894622803</v>
      </c>
      <c r="BX147" s="387" t="n">
        <v>9.79100036621094</v>
      </c>
      <c r="BY147" s="387" t="n">
        <v>10.2473955154419</v>
      </c>
      <c r="BZ147" s="387" t="n">
        <v>10.670693397522</v>
      </c>
      <c r="CA147" s="0" t="s">
        <v>316</v>
      </c>
      <c r="CC147" s="387" t="n">
        <v>8.93847560882568</v>
      </c>
      <c r="CD147" s="387" t="n">
        <v>9.53591251373291</v>
      </c>
      <c r="CE147" s="387" t="n">
        <v>10.0829696655273</v>
      </c>
      <c r="CF147" s="387" t="n">
        <v>10.4987659454346</v>
      </c>
      <c r="CG147" s="387" t="n">
        <v>10.9338788986206</v>
      </c>
      <c r="CH147" s="0" t="s">
        <v>317</v>
      </c>
      <c r="CK147" s="387" t="n">
        <v>11.3000001907349</v>
      </c>
      <c r="CL147" s="0" t="s">
        <v>887</v>
      </c>
      <c r="CO147" s="0" t="s">
        <v>102</v>
      </c>
      <c r="CP147" s="387" t="n">
        <v>0.00385687756352127</v>
      </c>
      <c r="CQ147" s="387" t="n">
        <v>0.000145893471199088</v>
      </c>
      <c r="CR147" s="387" t="n">
        <v>-0.00821597967296839</v>
      </c>
      <c r="CS147" s="387" t="n">
        <v>-0.00118220481090248</v>
      </c>
      <c r="CT147" s="387" t="n">
        <v>0.00224717101082206</v>
      </c>
      <c r="CV147" s="0" t="s">
        <v>318</v>
      </c>
      <c r="CW147" s="387" t="n">
        <v>0.00161704397760332</v>
      </c>
      <c r="CX147" s="387" t="n">
        <v>-0.00106254720594734</v>
      </c>
      <c r="CY147" s="387" t="n">
        <v>-0.0055146086961031</v>
      </c>
      <c r="CZ147" s="387" t="n">
        <v>0.00651688687503338</v>
      </c>
      <c r="DA147" s="387" t="n">
        <v>0.00323936599306762</v>
      </c>
      <c r="DC147" s="0" t="s">
        <v>317</v>
      </c>
      <c r="DD147" s="387" t="n">
        <v>0.00757256522774696</v>
      </c>
      <c r="DE147" s="387" t="n">
        <v>0.00550185609608889</v>
      </c>
      <c r="DF147" s="387" t="n">
        <v>0.0103151313960552</v>
      </c>
      <c r="DG147" s="387" t="n">
        <v>0.0252920258790255</v>
      </c>
      <c r="DH147" s="387" t="n">
        <v>0.020259341225028</v>
      </c>
      <c r="DL147" s="387" t="n">
        <v>0.731119995117188</v>
      </c>
      <c r="DM147" s="0" t="s">
        <v>888</v>
      </c>
      <c r="DP147" s="387" t="n">
        <v>0.836490020751953</v>
      </c>
      <c r="DQ147" s="0" t="s">
        <v>888</v>
      </c>
      <c r="DT147" s="387" t="n">
        <v>0.620299987792969</v>
      </c>
      <c r="DU147" s="0" t="s">
        <v>888</v>
      </c>
      <c r="DW147" s="387" t="n">
        <v>0.00332766422070563</v>
      </c>
      <c r="DX147" s="387" t="n">
        <v>0.0130988182500005</v>
      </c>
      <c r="DY147" s="387" t="n">
        <v>0.0493636839091778</v>
      </c>
      <c r="DZ147" s="387" t="n">
        <v>0.0822011679410934</v>
      </c>
      <c r="EA147" s="387" t="n">
        <v>0.147845566272736</v>
      </c>
      <c r="EB147" s="0" t="s">
        <v>104</v>
      </c>
      <c r="ED147" s="387" t="n">
        <v>0.000908663729205728</v>
      </c>
      <c r="EE147" s="387" t="n">
        <v>0.0143829109147191</v>
      </c>
      <c r="EF147" s="387" t="n">
        <v>0.0451864823698998</v>
      </c>
      <c r="EG147" s="387" t="n">
        <v>0.0745526179671288</v>
      </c>
      <c r="EH147" s="387" t="n">
        <v>0.0958139300346375</v>
      </c>
      <c r="EI147" s="0" t="s">
        <v>248</v>
      </c>
      <c r="EK147" s="387"/>
      <c r="EL147" s="0" t="s">
        <v>886</v>
      </c>
      <c r="EO147" s="387" t="n">
        <v>0.935667157173157</v>
      </c>
      <c r="EP147" s="387" t="n">
        <v>1.14319980144501</v>
      </c>
      <c r="EQ147" s="387" t="n">
        <v>0.376744896173477</v>
      </c>
      <c r="ER147" s="387" t="n">
        <v>0.304275959730148</v>
      </c>
      <c r="ES147" s="387" t="n">
        <v>0.298616051673889</v>
      </c>
      <c r="ET147" s="0" t="s">
        <v>248</v>
      </c>
      <c r="FE147" s="387" t="n">
        <v>390087</v>
      </c>
      <c r="FF147" s="387" t="n">
        <v>393028</v>
      </c>
      <c r="FG147" s="387" t="n">
        <v>395969</v>
      </c>
      <c r="FH147" s="387" t="n">
        <v>398582</v>
      </c>
      <c r="FI147" s="387" t="n">
        <v>401268</v>
      </c>
      <c r="FJ147" s="387" t="n">
        <v>403834</v>
      </c>
      <c r="FK147" s="387" t="n">
        <v>405308</v>
      </c>
      <c r="FL147" s="387" t="n">
        <v>406724</v>
      </c>
      <c r="FM147" s="387" t="n">
        <v>409379</v>
      </c>
      <c r="FN147" s="387" t="n">
        <v>412477</v>
      </c>
      <c r="FO147" s="387" t="n">
        <v>414508</v>
      </c>
      <c r="FP147" s="387" t="n">
        <v>416268</v>
      </c>
      <c r="FQ147" s="387" t="n">
        <v>420028</v>
      </c>
      <c r="FR147" s="387" t="n">
        <v>425967</v>
      </c>
      <c r="FS147" s="387" t="n">
        <v>434558</v>
      </c>
      <c r="FT147" s="387" t="n">
        <v>445053</v>
      </c>
      <c r="FU147" s="387" t="n">
        <v>455356</v>
      </c>
      <c r="FV147" s="387" t="n">
        <v>467999</v>
      </c>
      <c r="FW147" s="387" t="n">
        <v>484630</v>
      </c>
      <c r="FX147" s="387" t="n">
        <v>502653</v>
      </c>
      <c r="FY147" s="387" t="n">
        <v>504000</v>
      </c>
      <c r="FZ147" s="387" t="n">
        <v>505000</v>
      </c>
      <c r="GA147" s="387" t="n">
        <v>506000</v>
      </c>
      <c r="GB147" s="387" t="n">
        <v>507000</v>
      </c>
      <c r="GC147" s="387" t="n">
        <v>508000</v>
      </c>
      <c r="GD147" s="387" t="n">
        <v>509000</v>
      </c>
      <c r="GE147" s="387" t="n">
        <v>510000</v>
      </c>
      <c r="GF147" s="387" t="n">
        <v>510000</v>
      </c>
      <c r="GG147" s="387" t="n">
        <v>510000</v>
      </c>
      <c r="GH147" s="387" t="n">
        <v>509000</v>
      </c>
      <c r="GI147" s="387" t="n">
        <v>509000</v>
      </c>
      <c r="GJ147" s="387" t="n">
        <v>508000</v>
      </c>
      <c r="GK147" s="387" t="n">
        <v>507000</v>
      </c>
      <c r="GL147" s="387" t="n">
        <v>506000</v>
      </c>
      <c r="GM147" s="387" t="n">
        <v>505000</v>
      </c>
      <c r="GN147" s="387" t="n">
        <v>503000</v>
      </c>
      <c r="GO147" s="387" t="n">
        <v>502000</v>
      </c>
      <c r="GP147" s="387" t="n">
        <v>501000</v>
      </c>
      <c r="GQ147" s="387" t="n">
        <v>499000</v>
      </c>
      <c r="GR147" s="387" t="n">
        <v>497000</v>
      </c>
      <c r="GS147" s="387" t="n">
        <v>496000</v>
      </c>
      <c r="GT147" s="387" t="n">
        <v>494000</v>
      </c>
      <c r="GU147" s="387" t="n">
        <v>493000</v>
      </c>
      <c r="GV147" s="387" t="n">
        <v>491000</v>
      </c>
      <c r="GW147" s="387" t="n">
        <v>489000</v>
      </c>
      <c r="GX147" s="387" t="n">
        <v>488000</v>
      </c>
      <c r="GY147" s="387" t="n">
        <v>486000</v>
      </c>
      <c r="GZ147" s="387" t="n">
        <v>485000</v>
      </c>
      <c r="HA147" s="387" t="n">
        <v>483000</v>
      </c>
      <c r="HB147" s="387" t="n">
        <v>482000</v>
      </c>
      <c r="HC147" s="387" t="n">
        <v>481000</v>
      </c>
      <c r="HG147" s="387" t="n">
        <v>0.0228861551731825</v>
      </c>
      <c r="HH147" s="387" t="n">
        <v>0.0273866280913353</v>
      </c>
      <c r="HI147" s="387" t="n">
        <v>0.0349195525050163</v>
      </c>
      <c r="HJ147" s="387" t="n">
        <v>0.0365143567323685</v>
      </c>
      <c r="HK147" s="387" t="n">
        <v>0.00267619686201215</v>
      </c>
      <c r="HL147" s="387" t="n">
        <v>0.00198216130957007</v>
      </c>
      <c r="HM147" s="387" t="n">
        <v>0.00197823997586966</v>
      </c>
      <c r="HN147" s="387" t="n">
        <v>0.00197433424182236</v>
      </c>
      <c r="HO147" s="387" t="n">
        <v>0.00197044387459755</v>
      </c>
      <c r="HP147" s="387" t="n">
        <v>0.00196656887419522</v>
      </c>
      <c r="HQ147" s="387" t="n">
        <v>0.00196270924061537</v>
      </c>
      <c r="HR147" s="387" t="n">
        <v>0</v>
      </c>
      <c r="HS147" s="387" t="n">
        <v>0</v>
      </c>
      <c r="HT147" s="387" t="n">
        <v>-0.00196270924061537</v>
      </c>
      <c r="HU147" s="387" t="n">
        <v>0</v>
      </c>
      <c r="HV147" s="387" t="n">
        <v>-0.00196656887419522</v>
      </c>
      <c r="HW147" s="387" t="n">
        <v>-0.00197044387459755</v>
      </c>
      <c r="HX147" s="387" t="n">
        <v>-0.00197433424182236</v>
      </c>
      <c r="HY147" s="387" t="n">
        <v>-0.00197823997586966</v>
      </c>
      <c r="HZ147" s="387" t="n">
        <v>-0.00396825931966305</v>
      </c>
      <c r="IA147" s="387" t="n">
        <v>-0.001990050310269</v>
      </c>
      <c r="IB147" s="387" t="n">
        <v>-0.00199401867575943</v>
      </c>
      <c r="IC147" s="387" t="n">
        <v>-0.00400000531226397</v>
      </c>
      <c r="ID147" s="387" t="n">
        <v>-0.00401606969535351</v>
      </c>
      <c r="IE147" s="387" t="n">
        <v>-0.00201409938745201</v>
      </c>
      <c r="IF147" s="387" t="n">
        <v>-0.0040404093451798</v>
      </c>
      <c r="IG147" s="387" t="n">
        <v>-0.00202634325250983</v>
      </c>
      <c r="IH147" s="387" t="n">
        <v>-0.00406504608690739</v>
      </c>
      <c r="II147" s="387" t="n">
        <v>-0.00408163852989674</v>
      </c>
      <c r="IJ147" s="387" t="n">
        <v>-0.00204708357341588</v>
      </c>
      <c r="IK147" s="387" t="n">
        <v>-0.00410678191110492</v>
      </c>
      <c r="IL147" s="387" t="n">
        <v>-0.00205973302945495</v>
      </c>
      <c r="IM147" s="387" t="n">
        <v>-0.0041322372853756</v>
      </c>
      <c r="IN147" s="387" t="n">
        <v>-0.00207253964617848</v>
      </c>
      <c r="IO147" s="387" t="n">
        <v>-0.00207684398628771</v>
      </c>
      <c r="IP147" s="0" t="s">
        <v>889</v>
      </c>
      <c r="IU147" s="0" t="s">
        <v>889</v>
      </c>
      <c r="IV147" s="387" t="n">
        <v>0.50044169305677</v>
      </c>
      <c r="IW147" s="387" t="n">
        <v>0.500893145822394</v>
      </c>
      <c r="IX147" s="387" t="n">
        <v>0.501136013335312</v>
      </c>
      <c r="IY147" s="387" t="n">
        <v>0.501266917849541</v>
      </c>
      <c r="IZ147" s="387" t="n">
        <v>0.501349979676504</v>
      </c>
      <c r="JA147" s="387" t="n">
        <v>0.501473256043068</v>
      </c>
      <c r="JB147" s="387" t="n">
        <v>0.501644120237584</v>
      </c>
      <c r="JC147" s="387" t="n">
        <v>0.501851226268495</v>
      </c>
      <c r="JD147" s="387" t="n">
        <v>0.502075341173511</v>
      </c>
      <c r="JE147" s="387" t="n">
        <v>0.502300006945954</v>
      </c>
      <c r="JF147" s="387" t="n">
        <v>0.502509023091063</v>
      </c>
      <c r="JG147" s="387" t="n">
        <v>0.50270493541869</v>
      </c>
      <c r="JH147" s="387" t="n">
        <v>0.502911378572878</v>
      </c>
      <c r="JI147" s="387" t="n">
        <v>0.503094060784869</v>
      </c>
      <c r="JJ147" s="387" t="n">
        <v>0.503288909480925</v>
      </c>
      <c r="JK147" s="387" t="n">
        <v>0.503459614073701</v>
      </c>
      <c r="JL147" s="387" t="n">
        <v>0.503614167805265</v>
      </c>
      <c r="JM147" s="387" t="n">
        <v>0.503760404976987</v>
      </c>
      <c r="JN147" s="387" t="n">
        <v>0.50391399924937</v>
      </c>
      <c r="JO147" s="387" t="n">
        <v>0.504039061416111</v>
      </c>
      <c r="JP147" s="387" t="n">
        <v>0.504154522218735</v>
      </c>
      <c r="JQ147" s="387" t="n">
        <v>0.50427930407663</v>
      </c>
      <c r="JR147" s="387" t="n">
        <v>0.504376382400771</v>
      </c>
      <c r="JS147" s="387" t="n">
        <v>0.504473540397357</v>
      </c>
      <c r="JT147" s="387" t="n">
        <v>0.504575459414169</v>
      </c>
      <c r="JU147" s="387" t="n">
        <v>0.504667123916114</v>
      </c>
      <c r="JV147" s="387" t="n">
        <v>0.504774683244416</v>
      </c>
      <c r="JW147" s="387" t="n">
        <v>0.504868390083612</v>
      </c>
      <c r="JX147" s="387" t="n">
        <v>0.504960685876716</v>
      </c>
      <c r="JY147" s="387" t="n">
        <v>0.505058170687677</v>
      </c>
      <c r="JZ147" s="387" t="n">
        <v>0.50515737431856</v>
      </c>
      <c r="KA147" s="387" t="n">
        <v>0.505257189145403</v>
      </c>
      <c r="KB147" s="387" t="n">
        <v>0.505351579006023</v>
      </c>
      <c r="KC147" s="387" t="n">
        <v>0.505431086683125</v>
      </c>
      <c r="KD147" s="387" t="n">
        <v>0.505508522090155</v>
      </c>
      <c r="KE147" s="387" t="n">
        <v>0.505584674537774</v>
      </c>
      <c r="KH147" s="0" t="s">
        <v>889</v>
      </c>
      <c r="KI147" s="387" t="n">
        <v>0.669810116291046</v>
      </c>
      <c r="KJ147" s="387" t="n">
        <v>0.664128720760346</v>
      </c>
      <c r="KK147" s="387" t="n">
        <v>0.658828318119049</v>
      </c>
      <c r="KL147" s="387" t="n">
        <v>0.653737902641296</v>
      </c>
      <c r="KM147" s="387" t="n">
        <v>0.648540854454041</v>
      </c>
      <c r="KN147" s="387" t="n">
        <v>0.642857134342194</v>
      </c>
      <c r="KO147" s="387" t="n">
        <v>0.63762378692627</v>
      </c>
      <c r="KP147" s="387" t="n">
        <v>0.632411062717438</v>
      </c>
      <c r="KQ147" s="387" t="n">
        <v>0.627218961715698</v>
      </c>
      <c r="KR147" s="387" t="n">
        <v>0.622047245502472</v>
      </c>
      <c r="KS147" s="387" t="n">
        <v>0.616895854473114</v>
      </c>
      <c r="KT147" s="387" t="n">
        <v>0.61176472902298</v>
      </c>
      <c r="KU147" s="387" t="n">
        <v>0.609803915023804</v>
      </c>
      <c r="KV147" s="387" t="n">
        <v>0.605882346630096</v>
      </c>
      <c r="KW147" s="387" t="n">
        <v>0.605108082294464</v>
      </c>
      <c r="KX147" s="387" t="n">
        <v>0.603143393993378</v>
      </c>
      <c r="KY147" s="387" t="n">
        <v>0.602362215518951</v>
      </c>
      <c r="KZ147" s="387" t="n">
        <v>0.603550314903259</v>
      </c>
      <c r="LA147" s="387" t="n">
        <v>0.602766811847687</v>
      </c>
      <c r="LB147" s="387" t="n">
        <v>0.601980209350586</v>
      </c>
      <c r="LC147" s="387" t="n">
        <v>0.602385699748993</v>
      </c>
      <c r="LD147" s="387" t="n">
        <v>0.601593613624573</v>
      </c>
      <c r="LE147" s="387" t="n">
        <v>0.600798428058624</v>
      </c>
      <c r="LF147" s="387" t="n">
        <v>0.601202428340912</v>
      </c>
      <c r="LG147" s="387" t="n">
        <v>0.599597573280335</v>
      </c>
      <c r="LH147" s="387" t="n">
        <v>0.598790347576141</v>
      </c>
      <c r="LI147" s="387" t="n">
        <v>0.597166001796722</v>
      </c>
      <c r="LJ147" s="387" t="n">
        <v>0.594320476055145</v>
      </c>
      <c r="LK147" s="387" t="n">
        <v>0.592667996883392</v>
      </c>
      <c r="LL147" s="387" t="n">
        <v>0.59100204706192</v>
      </c>
      <c r="LM147" s="387" t="n">
        <v>0.586065590381622</v>
      </c>
      <c r="LN147" s="387" t="n">
        <v>0.584362149238586</v>
      </c>
      <c r="LO147" s="387" t="n">
        <v>0.581443309783936</v>
      </c>
      <c r="LP147" s="387" t="n">
        <v>0.577639758586884</v>
      </c>
      <c r="LQ147" s="387" t="n">
        <v>0.572614133358002</v>
      </c>
      <c r="LR147" s="387" t="n">
        <v>0.567567586898804</v>
      </c>
      <c r="LT147" s="0" t="s">
        <v>889</v>
      </c>
      <c r="LU147" s="387" t="n">
        <v>0.603887617588043</v>
      </c>
      <c r="LV147" s="387" t="n">
        <v>0.598522901535034</v>
      </c>
      <c r="LW147" s="387" t="n">
        <v>0.592584609985352</v>
      </c>
      <c r="LX147" s="387" t="n">
        <v>0.586385488510132</v>
      </c>
      <c r="LY147" s="387" t="n">
        <v>0.580368578433991</v>
      </c>
      <c r="LZ147" s="387" t="n">
        <v>0.575396835803986</v>
      </c>
      <c r="MA147" s="387" t="n">
        <v>0.570297002792358</v>
      </c>
      <c r="MB147" s="387" t="n">
        <v>0.56521737575531</v>
      </c>
      <c r="MC147" s="387" t="n">
        <v>0.562130153179169</v>
      </c>
      <c r="MD147" s="387" t="n">
        <v>0.559055089950562</v>
      </c>
      <c r="ME147" s="387" t="n">
        <v>0.554027497768402</v>
      </c>
      <c r="MF147" s="387" t="n">
        <v>0.552941203117371</v>
      </c>
      <c r="MG147" s="387" t="n">
        <v>0.550980389118195</v>
      </c>
      <c r="MH147" s="387" t="n">
        <v>0.550980389118195</v>
      </c>
      <c r="MI147" s="387" t="n">
        <v>0.550098240375519</v>
      </c>
      <c r="MJ147" s="387" t="n">
        <v>0.548133611679077</v>
      </c>
      <c r="MK147" s="387" t="n">
        <v>0.547244071960449</v>
      </c>
      <c r="ML147" s="387" t="n">
        <v>0.548323452472687</v>
      </c>
      <c r="MM147" s="387" t="n">
        <v>0.545454561710358</v>
      </c>
      <c r="MN147" s="387" t="n">
        <v>0.542574286460877</v>
      </c>
      <c r="MO147" s="387" t="n">
        <v>0.540755450725555</v>
      </c>
      <c r="MP147" s="387" t="n">
        <v>0.537848591804504</v>
      </c>
      <c r="MQ147" s="387" t="n">
        <v>0.53692615032196</v>
      </c>
      <c r="MR147" s="387" t="n">
        <v>0.5350701212883</v>
      </c>
      <c r="MS147" s="387" t="n">
        <v>0.533199191093445</v>
      </c>
      <c r="MT147" s="387" t="n">
        <v>0.530241906642914</v>
      </c>
      <c r="MU147" s="387" t="n">
        <v>0.526315808296204</v>
      </c>
      <c r="MV147" s="387" t="n">
        <v>0.523326575756073</v>
      </c>
      <c r="MW147" s="387" t="n">
        <v>0.521384954452515</v>
      </c>
      <c r="MX147" s="387" t="n">
        <v>0.519427418708801</v>
      </c>
      <c r="MY147" s="387" t="n">
        <v>0.514344274997711</v>
      </c>
      <c r="MZ147" s="387" t="n">
        <v>0.512345671653748</v>
      </c>
      <c r="NA147" s="387" t="n">
        <v>0.507216513156891</v>
      </c>
      <c r="NB147" s="387" t="n">
        <v>0.501035213470459</v>
      </c>
      <c r="NC147" s="387" t="n">
        <v>0.495850622653961</v>
      </c>
      <c r="ND147" s="387" t="n">
        <v>0.490644484758377</v>
      </c>
      <c r="NG147" s="0" t="s">
        <v>889</v>
      </c>
      <c r="NH147" s="387" t="n">
        <v>0.613985300064087</v>
      </c>
      <c r="NI147" s="387" t="n">
        <v>0.610476195812225</v>
      </c>
      <c r="NJ147" s="387" t="n">
        <v>0.607321798801422</v>
      </c>
      <c r="NK147" s="387" t="n">
        <v>0.604236245155335</v>
      </c>
      <c r="NL147" s="387" t="n">
        <v>0.600716590881348</v>
      </c>
      <c r="NM147" s="387" t="n">
        <v>0.597222208976746</v>
      </c>
      <c r="NN147" s="387" t="n">
        <v>0.592079222202301</v>
      </c>
      <c r="NO147" s="387" t="n">
        <v>0.58695650100708</v>
      </c>
      <c r="NP147" s="387" t="n">
        <v>0.581854045391083</v>
      </c>
      <c r="NQ147" s="387" t="n">
        <v>0.576771676540375</v>
      </c>
      <c r="NR147" s="387" t="n">
        <v>0.571709215641022</v>
      </c>
      <c r="NS147" s="387" t="n">
        <v>0.564705908298492</v>
      </c>
      <c r="NT147" s="387" t="n">
        <v>0.560784339904785</v>
      </c>
      <c r="NU147" s="387" t="n">
        <v>0.556862771511078</v>
      </c>
      <c r="NV147" s="387" t="n">
        <v>0.555992126464844</v>
      </c>
      <c r="NW147" s="387" t="n">
        <v>0.554027497768402</v>
      </c>
      <c r="NX147" s="387" t="n">
        <v>0.553149580955505</v>
      </c>
      <c r="NY147" s="387" t="n">
        <v>0.554240643978119</v>
      </c>
      <c r="NZ147" s="387" t="n">
        <v>0.553359687328339</v>
      </c>
      <c r="OA147" s="387" t="n">
        <v>0.552475273609161</v>
      </c>
      <c r="OB147" s="387" t="n">
        <v>0.552683889865875</v>
      </c>
      <c r="OC147" s="387" t="n">
        <v>0.551792800426483</v>
      </c>
      <c r="OD147" s="387" t="n">
        <v>0.550898194313049</v>
      </c>
      <c r="OE147" s="387" t="n">
        <v>0.551102221012116</v>
      </c>
      <c r="OF147" s="387" t="n">
        <v>0.549295783042908</v>
      </c>
      <c r="OG147" s="387" t="n">
        <v>0.548387110233307</v>
      </c>
      <c r="OH147" s="387" t="n">
        <v>0.546558678150177</v>
      </c>
      <c r="OI147" s="387" t="n">
        <v>0.543610572814941</v>
      </c>
      <c r="OJ147" s="387" t="n">
        <v>0.543788194656372</v>
      </c>
      <c r="OK147" s="387" t="n">
        <v>0.541922271251679</v>
      </c>
      <c r="OL147" s="387" t="n">
        <v>0.538934409618378</v>
      </c>
      <c r="OM147" s="387" t="n">
        <v>0.537037014961243</v>
      </c>
      <c r="ON147" s="387" t="n">
        <v>0.534020602703095</v>
      </c>
      <c r="OO147" s="387" t="n">
        <v>0.530020713806152</v>
      </c>
      <c r="OP147" s="387" t="n">
        <v>0.526970982551575</v>
      </c>
      <c r="OQ147" s="387" t="n">
        <v>0.521829545497894</v>
      </c>
      <c r="OT147" s="387" t="n">
        <v>0.591590003967285</v>
      </c>
      <c r="OU147" s="387" t="n">
        <v>0.588650016784668</v>
      </c>
      <c r="OV147" s="387" t="n">
        <v>0.587589988708496</v>
      </c>
      <c r="OW147" s="387" t="n">
        <v>0.571809997558594</v>
      </c>
      <c r="OX147" s="387" t="n">
        <v>0.574949989318848</v>
      </c>
      <c r="OY147" s="387" t="n">
        <v>0.578730010986328</v>
      </c>
      <c r="OZ147" s="387" t="n">
        <v>0.58943000793457</v>
      </c>
      <c r="PA147" s="387" t="n">
        <v>0.592449989318848</v>
      </c>
      <c r="PB147" s="387" t="n">
        <v>0.594690017700195</v>
      </c>
      <c r="PC147" s="387" t="n">
        <v>0.604930000305176</v>
      </c>
      <c r="PD147" s="387" t="n">
        <v>0.619869995117188</v>
      </c>
      <c r="PE147" s="387" t="n">
        <v>0.638819999694824</v>
      </c>
      <c r="PF147" s="387" t="n">
        <v>0.661460037231445</v>
      </c>
      <c r="PG147" s="387" t="n">
        <v>0.675960006713867</v>
      </c>
      <c r="PH147" s="387" t="n">
        <v>0.684339981079102</v>
      </c>
      <c r="PI147" s="387" t="n">
        <v>0.699820022583008</v>
      </c>
      <c r="PJ147" s="387" t="n">
        <v>0.711780014038086</v>
      </c>
      <c r="PK147" s="387" t="n">
        <v>0.728980026245117</v>
      </c>
      <c r="PL147" s="387" t="n">
        <v>0.731119995117188</v>
      </c>
      <c r="PQ147" s="387" t="n">
        <v>0.00293126539327204</v>
      </c>
      <c r="PZ147" s="387" t="n">
        <v>0.292</v>
      </c>
      <c r="QA147" s="387" t="n">
        <v>2017</v>
      </c>
      <c r="QB147" s="0" t="s">
        <v>248</v>
      </c>
      <c r="QD147" s="387" t="n">
        <v>0.002</v>
      </c>
      <c r="QE147" s="387" t="n">
        <v>2017</v>
      </c>
      <c r="QF147" s="0" t="s">
        <v>248</v>
      </c>
      <c r="QH147" s="387" t="n">
        <v>0.002</v>
      </c>
      <c r="QI147" s="387" t="n">
        <v>2017</v>
      </c>
      <c r="QJ147" s="0" t="s">
        <v>248</v>
      </c>
      <c r="QL147" s="387" t="n">
        <v>0.003</v>
      </c>
      <c r="QM147" s="387" t="n">
        <v>2017</v>
      </c>
      <c r="QN147" s="0" t="s">
        <v>248</v>
      </c>
      <c r="QP147" s="387" t="n">
        <v>0.171</v>
      </c>
      <c r="QQ147" s="387" t="n">
        <v>2018</v>
      </c>
      <c r="QR147" s="0" t="s">
        <v>248</v>
      </c>
      <c r="QT147" s="0" t="s">
        <v>104</v>
      </c>
      <c r="QU147" s="387" t="n">
        <v>0.191804051399231</v>
      </c>
      <c r="QV147" s="387" t="n">
        <v>0.194590330123901</v>
      </c>
      <c r="QW147" s="387" t="n">
        <v>0.189705356955528</v>
      </c>
      <c r="QX147" s="387" t="n">
        <v>0.199633985757828</v>
      </c>
      <c r="QY147" s="387" t="n">
        <v>0.180091068148613</v>
      </c>
      <c r="RB147" s="387" t="n">
        <v>0.205611079931259</v>
      </c>
      <c r="RC147" s="387" t="n">
        <v>0.206141993403435</v>
      </c>
      <c r="RD147" s="387" t="n">
        <v>0.202628329396248</v>
      </c>
      <c r="RE147" s="387" t="n">
        <v>0.225367844104767</v>
      </c>
      <c r="RF147" s="387" t="n">
        <v>0.216462448239326</v>
      </c>
      <c r="RG147" s="0" t="s">
        <v>248</v>
      </c>
      <c r="RJ147" s="387" t="n">
        <v>0.0390220358967781</v>
      </c>
      <c r="RK147" s="387" t="n">
        <v>0.0433297716081142</v>
      </c>
      <c r="RL147" s="387" t="n">
        <v>0.0547604486346245</v>
      </c>
      <c r="RM147" s="387" t="n">
        <v>0.0681018680334091</v>
      </c>
      <c r="RN147" s="387" t="n">
        <v>0.0487902611494064</v>
      </c>
      <c r="RO147" s="0" t="s">
        <v>104</v>
      </c>
      <c r="RR147" s="387" t="n">
        <v>0.0391279831528664</v>
      </c>
      <c r="RS147" s="387" t="n">
        <v>0.0441469363868237</v>
      </c>
      <c r="RT147" s="387" t="n">
        <v>0.0531348027288914</v>
      </c>
      <c r="RU147" s="387" t="n">
        <v>0.0611063800752163</v>
      </c>
      <c r="RV147" s="387" t="n">
        <v>0.0480262748897076</v>
      </c>
      <c r="RW147" s="0" t="s">
        <v>248</v>
      </c>
      <c r="SA147" s="387" t="n">
        <v>0.0277074594050646</v>
      </c>
      <c r="SB147" s="387" t="n">
        <v>0.0305578280240297</v>
      </c>
      <c r="SC147" s="387" t="n">
        <v>0.0383576229214668</v>
      </c>
      <c r="SD147" s="387" t="n">
        <v>0.0457260198891163</v>
      </c>
      <c r="SE147" s="387" t="n">
        <v>0.0459672920405865</v>
      </c>
      <c r="SF147" s="0" t="s">
        <v>104</v>
      </c>
      <c r="SJ147" s="387" t="n">
        <v>0.0261288359761238</v>
      </c>
      <c r="SK147" s="387" t="n">
        <v>0.0291289016604424</v>
      </c>
      <c r="SL147" s="387" t="n">
        <v>0.033362839370966</v>
      </c>
      <c r="SM147" s="387" t="n">
        <v>0.0319922491908073</v>
      </c>
      <c r="SN147" s="387" t="n">
        <v>0.0115119153633714</v>
      </c>
      <c r="SO147" s="0" t="s">
        <v>248</v>
      </c>
      <c r="SQ147" s="387" t="n">
        <v>28030</v>
      </c>
      <c r="SR147" s="0" t="s">
        <v>248</v>
      </c>
      <c r="ST147" s="387" t="n">
        <v>27955.716796875</v>
      </c>
      <c r="SU147" s="0" t="s">
        <v>104</v>
      </c>
      <c r="SW147" s="387" t="n">
        <v>28975.7128709527</v>
      </c>
      <c r="SX147" s="0" t="s">
        <v>248</v>
      </c>
      <c r="TA147" s="387" t="n">
        <v>0.195131719112396</v>
      </c>
      <c r="TB147" s="387" t="n">
        <v>0.20768915116787</v>
      </c>
      <c r="TC147" s="387" t="n">
        <v>0.239069044589996</v>
      </c>
      <c r="TD147" s="387" t="n">
        <v>0.281835168600082</v>
      </c>
      <c r="TE147" s="387" t="n">
        <v>0.32793664932251</v>
      </c>
      <c r="TF147" s="0" t="s">
        <v>104</v>
      </c>
      <c r="TJ147" s="387" t="n">
        <v>0.20651975274086</v>
      </c>
      <c r="TK147" s="387" t="n">
        <v>0.220524907112122</v>
      </c>
      <c r="TL147" s="387" t="n">
        <v>0.247814804315567</v>
      </c>
      <c r="TM147" s="387" t="n">
        <v>0.299920469522476</v>
      </c>
      <c r="TN147" s="387" t="n">
        <v>0.312276393175125</v>
      </c>
      <c r="TO147" s="0" t="s">
        <v>248</v>
      </c>
      <c r="TP147" s="386"/>
      <c r="TQ147" s="386"/>
    </row>
    <row r="148" customFormat="false" ht="15.75" hidden="false" customHeight="false" outlineLevel="0" collapsed="false">
      <c r="A148" s="0" t="s">
        <v>890</v>
      </c>
      <c r="B148" s="18" t="s">
        <v>1141</v>
      </c>
      <c r="C148" s="0" t="s">
        <v>1142</v>
      </c>
      <c r="D148" s="387" t="n">
        <v>0.0382374040782452</v>
      </c>
      <c r="E148" s="0" t="s">
        <v>884</v>
      </c>
      <c r="F148" s="387" t="n">
        <v>0.0454089418053627</v>
      </c>
      <c r="G148" s="0" t="s">
        <v>884</v>
      </c>
      <c r="H148" s="387" t="n">
        <v>0.0445238798856735</v>
      </c>
      <c r="I148" s="0" t="s">
        <v>884</v>
      </c>
      <c r="J148" s="0" t="s">
        <v>884</v>
      </c>
      <c r="K148" s="387" t="n">
        <v>0.457840174436569</v>
      </c>
      <c r="L148" s="387"/>
      <c r="M148" s="0" t="s">
        <v>885</v>
      </c>
      <c r="N148" s="387"/>
      <c r="O148" s="0" t="s">
        <v>885</v>
      </c>
      <c r="P148" s="387"/>
      <c r="Q148" s="0" t="s">
        <v>885</v>
      </c>
      <c r="R148" s="387"/>
      <c r="S148" s="0" t="s">
        <v>885</v>
      </c>
      <c r="U148" s="0" t="s">
        <v>884</v>
      </c>
      <c r="V148" s="387" t="n">
        <v>0.488626480102539</v>
      </c>
      <c r="W148" s="387"/>
      <c r="X148" s="0" t="s">
        <v>885</v>
      </c>
      <c r="Y148" s="387"/>
      <c r="Z148" s="0" t="s">
        <v>885</v>
      </c>
      <c r="AA148" s="387"/>
      <c r="AB148" s="0" t="s">
        <v>885</v>
      </c>
      <c r="AC148" s="387"/>
      <c r="AD148" s="0" t="s">
        <v>885</v>
      </c>
      <c r="AF148" s="0" t="s">
        <v>884</v>
      </c>
      <c r="AG148" s="387" t="n">
        <v>0.488626480102539</v>
      </c>
      <c r="AH148" s="387"/>
      <c r="AI148" s="0" t="s">
        <v>885</v>
      </c>
      <c r="AJ148" s="387"/>
      <c r="AK148" s="0" t="s">
        <v>885</v>
      </c>
      <c r="AL148" s="387"/>
      <c r="AM148" s="0" t="s">
        <v>885</v>
      </c>
      <c r="AN148" s="387"/>
      <c r="AO148" s="0" t="s">
        <v>885</v>
      </c>
      <c r="AP148" s="0"/>
      <c r="AQ148" s="0" t="s">
        <v>884</v>
      </c>
      <c r="AR148" s="387" t="n">
        <v>2.76148533821106</v>
      </c>
      <c r="AS148" s="0" t="s">
        <v>884</v>
      </c>
      <c r="AT148" s="387" t="n">
        <v>3.11870980262756</v>
      </c>
      <c r="AU148" s="0" t="s">
        <v>884</v>
      </c>
      <c r="AV148" s="387" t="n">
        <v>3.42202520370483</v>
      </c>
      <c r="AW148" s="0"/>
      <c r="AX148" s="387" t="n">
        <v>2.87329149246216</v>
      </c>
      <c r="AY148" s="0" t="s">
        <v>884</v>
      </c>
      <c r="AZ148" s="0"/>
      <c r="BA148" s="0" t="s">
        <v>884</v>
      </c>
      <c r="BB148" s="387" t="n">
        <v>0.00820934306830168</v>
      </c>
      <c r="BC148" s="387" t="n">
        <v>0.00736863957718015</v>
      </c>
      <c r="BD148" s="387" t="n">
        <v>0.00759958103299141</v>
      </c>
      <c r="BE148" s="387" t="n">
        <v>0.00781907513737679</v>
      </c>
      <c r="BF148" s="387" t="n">
        <v>0.00729722762480378</v>
      </c>
      <c r="BH148" s="0" t="s">
        <v>884</v>
      </c>
      <c r="BI148" s="387" t="n">
        <v>0.0101315155625343</v>
      </c>
      <c r="BJ148" s="387" t="n">
        <v>0.00970085058361292</v>
      </c>
      <c r="BK148" s="387" t="n">
        <v>0.00868091825395823</v>
      </c>
      <c r="BL148" s="387" t="n">
        <v>0.00836597662419081</v>
      </c>
      <c r="BM148" s="387" t="n">
        <v>0.00864100828766823</v>
      </c>
      <c r="BO148" s="0" t="s">
        <v>884</v>
      </c>
      <c r="BP148" s="387" t="n">
        <v>0.0102140679955482</v>
      </c>
      <c r="BQ148" s="387" t="n">
        <v>0.00919633824378252</v>
      </c>
      <c r="BR148" s="387" t="n">
        <v>0.00839217565953732</v>
      </c>
      <c r="BS148" s="387" t="n">
        <v>0.00876153260469437</v>
      </c>
      <c r="BT148" s="387" t="n">
        <v>0.00900252163410187</v>
      </c>
      <c r="BV148" s="387"/>
      <c r="BW148" s="387"/>
      <c r="BX148" s="387"/>
      <c r="BY148" s="387"/>
      <c r="BZ148" s="387"/>
      <c r="CA148" s="0" t="s">
        <v>886</v>
      </c>
      <c r="CC148" s="387"/>
      <c r="CD148" s="387"/>
      <c r="CE148" s="387"/>
      <c r="CF148" s="387"/>
      <c r="CG148" s="387"/>
      <c r="CH148" s="0" t="s">
        <v>886</v>
      </c>
      <c r="CK148" s="387" t="n">
        <v>10.8999996185303</v>
      </c>
      <c r="CL148" s="0" t="s">
        <v>887</v>
      </c>
      <c r="CO148" s="0" t="s">
        <v>884</v>
      </c>
      <c r="CP148" s="387" t="n">
        <v>0.000575770216528326</v>
      </c>
      <c r="CQ148" s="387" t="n">
        <v>0.00184385559987277</v>
      </c>
      <c r="CR148" s="387" t="n">
        <v>0.00550819560885429</v>
      </c>
      <c r="CS148" s="387" t="n">
        <v>0.00152746983803809</v>
      </c>
      <c r="CT148" s="387" t="n">
        <v>0.0142461964860559</v>
      </c>
      <c r="CV148" s="0" t="s">
        <v>884</v>
      </c>
      <c r="CW148" s="387" t="n">
        <v>0.00209999969229102</v>
      </c>
      <c r="CX148" s="387" t="n">
        <v>0.0051333331502974</v>
      </c>
      <c r="CY148" s="387" t="n">
        <v>0.00299999979324639</v>
      </c>
      <c r="CZ148" s="387" t="n">
        <v>0.00240000011399388</v>
      </c>
      <c r="DA148" s="387" t="n">
        <v>-0.00700000021606684</v>
      </c>
      <c r="DC148" s="0" t="s">
        <v>884</v>
      </c>
      <c r="DD148" s="387" t="n">
        <v>2.6309528038837E-005</v>
      </c>
      <c r="DE148" s="387" t="n">
        <v>0.00547172874212265</v>
      </c>
      <c r="DF148" s="387" t="n">
        <v>0.0018535100389272</v>
      </c>
      <c r="DG148" s="387" t="n">
        <v>0.00536527018994093</v>
      </c>
      <c r="DH148" s="387" t="n">
        <v>0.00374665716663003</v>
      </c>
      <c r="DL148" s="387"/>
      <c r="DM148" s="0" t="s">
        <v>886</v>
      </c>
      <c r="DP148" s="387"/>
      <c r="DQ148" s="0" t="s">
        <v>886</v>
      </c>
      <c r="DT148" s="387"/>
      <c r="DU148" s="0" t="s">
        <v>886</v>
      </c>
      <c r="DW148" s="387"/>
      <c r="DX148" s="387"/>
      <c r="DY148" s="387"/>
      <c r="DZ148" s="387"/>
      <c r="EA148" s="387"/>
      <c r="EB148" s="0" t="s">
        <v>886</v>
      </c>
      <c r="ED148" s="387" t="n">
        <v>-0.0394063554704189</v>
      </c>
      <c r="EE148" s="387" t="n">
        <v>-0.0394063554704189</v>
      </c>
      <c r="EF148" s="387" t="n">
        <v>-0.0253199301660061</v>
      </c>
      <c r="EG148" s="387" t="n">
        <v>0.0453546307981014</v>
      </c>
      <c r="EH148" s="387"/>
      <c r="EI148" s="0" t="s">
        <v>248</v>
      </c>
      <c r="EK148" s="387"/>
      <c r="EL148" s="0" t="s">
        <v>886</v>
      </c>
      <c r="EO148" s="387" t="n">
        <v>0.0272239055484533</v>
      </c>
      <c r="EP148" s="387" t="n">
        <v>0.0356135666370392</v>
      </c>
      <c r="EQ148" s="387" t="n">
        <v>0.0314960405230522</v>
      </c>
      <c r="ER148" s="387" t="n">
        <v>0.0067571927793324</v>
      </c>
      <c r="ES148" s="387"/>
      <c r="ET148" s="0" t="s">
        <v>248</v>
      </c>
      <c r="FE148" s="387" t="n">
        <v>50753</v>
      </c>
      <c r="FF148" s="387" t="n">
        <v>51422</v>
      </c>
      <c r="FG148" s="387" t="n">
        <v>52370</v>
      </c>
      <c r="FH148" s="387" t="n">
        <v>53456</v>
      </c>
      <c r="FI148" s="387" t="n">
        <v>54476</v>
      </c>
      <c r="FJ148" s="387" t="n">
        <v>55258</v>
      </c>
      <c r="FK148" s="387" t="n">
        <v>55767</v>
      </c>
      <c r="FL148" s="387" t="n">
        <v>56051</v>
      </c>
      <c r="FM148" s="387" t="n">
        <v>56174</v>
      </c>
      <c r="FN148" s="387" t="n">
        <v>56250</v>
      </c>
      <c r="FO148" s="387" t="n">
        <v>56366</v>
      </c>
      <c r="FP148" s="387" t="n">
        <v>56531</v>
      </c>
      <c r="FQ148" s="387" t="n">
        <v>56717</v>
      </c>
      <c r="FR148" s="387" t="n">
        <v>56938</v>
      </c>
      <c r="FS148" s="387" t="n">
        <v>57179</v>
      </c>
      <c r="FT148" s="387" t="n">
        <v>57439</v>
      </c>
      <c r="FU148" s="387" t="n">
        <v>57735</v>
      </c>
      <c r="FV148" s="387" t="n">
        <v>58058</v>
      </c>
      <c r="FW148" s="387" t="n">
        <v>58413</v>
      </c>
      <c r="FX148" s="387" t="n">
        <v>58791</v>
      </c>
      <c r="FY148" s="387" t="n">
        <v>59000</v>
      </c>
      <c r="FZ148" s="387" t="n">
        <v>60000</v>
      </c>
      <c r="GA148" s="387" t="n">
        <v>60000</v>
      </c>
      <c r="GB148" s="387" t="n">
        <v>61000</v>
      </c>
      <c r="GC148" s="387" t="n">
        <v>61000</v>
      </c>
      <c r="GD148" s="387" t="n">
        <v>62000</v>
      </c>
      <c r="GE148" s="387" t="n">
        <v>62000</v>
      </c>
      <c r="GF148" s="387" t="n">
        <v>63000</v>
      </c>
      <c r="GG148" s="387" t="n">
        <v>64000</v>
      </c>
      <c r="GH148" s="387" t="n">
        <v>64000</v>
      </c>
      <c r="GI148" s="387" t="n">
        <v>65000</v>
      </c>
      <c r="GJ148" s="387" t="n">
        <v>66000</v>
      </c>
      <c r="GK148" s="387" t="n">
        <v>66000</v>
      </c>
      <c r="GL148" s="387" t="n">
        <v>67000</v>
      </c>
      <c r="GM148" s="387" t="n">
        <v>68000</v>
      </c>
      <c r="GN148" s="387" t="n">
        <v>68000</v>
      </c>
      <c r="GO148" s="387" t="n">
        <v>69000</v>
      </c>
      <c r="GP148" s="387" t="n">
        <v>70000</v>
      </c>
      <c r="GQ148" s="387" t="n">
        <v>70000</v>
      </c>
      <c r="GR148" s="387" t="n">
        <v>71000</v>
      </c>
      <c r="GS148" s="387" t="n">
        <v>71000</v>
      </c>
      <c r="GT148" s="387" t="n">
        <v>72000</v>
      </c>
      <c r="GU148" s="387" t="n">
        <v>72000</v>
      </c>
      <c r="GV148" s="387" t="n">
        <v>73000</v>
      </c>
      <c r="GW148" s="387" t="n">
        <v>73000</v>
      </c>
      <c r="GX148" s="387" t="n">
        <v>74000</v>
      </c>
      <c r="GY148" s="387" t="n">
        <v>74000</v>
      </c>
      <c r="GZ148" s="387" t="n">
        <v>74000</v>
      </c>
      <c r="HA148" s="387" t="n">
        <v>75000</v>
      </c>
      <c r="HB148" s="387" t="n">
        <v>75000</v>
      </c>
      <c r="HC148" s="387" t="n">
        <v>75000</v>
      </c>
      <c r="HG148" s="387" t="n">
        <v>0.00514006009325385</v>
      </c>
      <c r="HH148" s="387" t="n">
        <v>0.00557893561199307</v>
      </c>
      <c r="HI148" s="387" t="n">
        <v>0.00609595701098442</v>
      </c>
      <c r="HJ148" s="387" t="n">
        <v>0.00645031407475472</v>
      </c>
      <c r="HK148" s="387" t="n">
        <v>0.00354866194538772</v>
      </c>
      <c r="HL148" s="387" t="n">
        <v>0.0168071184307337</v>
      </c>
      <c r="HM148" s="387" t="n">
        <v>0</v>
      </c>
      <c r="HN148" s="387" t="n">
        <v>0.0165293011814356</v>
      </c>
      <c r="HO148" s="387" t="n">
        <v>0</v>
      </c>
      <c r="HP148" s="387" t="n">
        <v>0.0162605214864016</v>
      </c>
      <c r="HQ148" s="387" t="n">
        <v>0</v>
      </c>
      <c r="HR148" s="387" t="n">
        <v>0.0160003416240215</v>
      </c>
      <c r="HS148" s="387" t="n">
        <v>0.0157483574002981</v>
      </c>
      <c r="HT148" s="387" t="n">
        <v>0</v>
      </c>
      <c r="HU148" s="387" t="n">
        <v>0.0155041869729757</v>
      </c>
      <c r="HV148" s="387" t="n">
        <v>0.0152674717828631</v>
      </c>
      <c r="HW148" s="387" t="n">
        <v>0</v>
      </c>
      <c r="HX148" s="387" t="n">
        <v>0.0150378774851561</v>
      </c>
      <c r="HY148" s="387" t="n">
        <v>0.014815085567534</v>
      </c>
      <c r="HZ148" s="387" t="n">
        <v>0</v>
      </c>
      <c r="IA148" s="387" t="n">
        <v>0.0145987998694181</v>
      </c>
      <c r="IB148" s="387" t="n">
        <v>0.0143887372687459</v>
      </c>
      <c r="IC148" s="387" t="n">
        <v>0</v>
      </c>
      <c r="ID148" s="387" t="n">
        <v>0.0141846351325512</v>
      </c>
      <c r="IE148" s="387" t="n">
        <v>0</v>
      </c>
      <c r="IF148" s="387" t="n">
        <v>0.0139862420037389</v>
      </c>
      <c r="IG148" s="387" t="n">
        <v>0</v>
      </c>
      <c r="IH148" s="387" t="n">
        <v>0.0137933222576976</v>
      </c>
      <c r="II148" s="387" t="n">
        <v>0</v>
      </c>
      <c r="IJ148" s="387" t="n">
        <v>0.0136056523770094</v>
      </c>
      <c r="IK148" s="387" t="n">
        <v>0</v>
      </c>
      <c r="IL148" s="387" t="n">
        <v>0</v>
      </c>
      <c r="IM148" s="387" t="n">
        <v>0.0134230200201273</v>
      </c>
      <c r="IN148" s="387" t="n">
        <v>0</v>
      </c>
      <c r="IO148" s="387" t="n">
        <v>0</v>
      </c>
      <c r="IP148" s="0" t="s">
        <v>889</v>
      </c>
      <c r="IU148" s="0" t="s">
        <v>884</v>
      </c>
      <c r="IV148" s="387" t="n">
        <v>0.5</v>
      </c>
      <c r="IW148" s="387" t="n">
        <v>0.5</v>
      </c>
      <c r="IX148" s="387" t="n">
        <v>0.5</v>
      </c>
      <c r="IY148" s="387" t="n">
        <v>0.5</v>
      </c>
      <c r="IZ148" s="387" t="n">
        <v>0.5</v>
      </c>
      <c r="JA148" s="387" t="n">
        <v>0.5</v>
      </c>
      <c r="JB148" s="387" t="n">
        <v>0.5</v>
      </c>
      <c r="JC148" s="387" t="n">
        <v>0.5</v>
      </c>
      <c r="JD148" s="387" t="n">
        <v>0.5</v>
      </c>
      <c r="JE148" s="387" t="n">
        <v>0.5</v>
      </c>
      <c r="JF148" s="387" t="n">
        <v>0.5</v>
      </c>
      <c r="JG148" s="387" t="n">
        <v>0.5</v>
      </c>
      <c r="JH148" s="387" t="n">
        <v>0.5</v>
      </c>
      <c r="JI148" s="387" t="n">
        <v>0.5</v>
      </c>
      <c r="JJ148" s="387" t="n">
        <v>0.5</v>
      </c>
      <c r="JK148" s="387" t="n">
        <v>0.5</v>
      </c>
      <c r="JL148" s="387" t="n">
        <v>0.5</v>
      </c>
      <c r="JM148" s="387" t="n">
        <v>0.5</v>
      </c>
      <c r="JN148" s="387" t="n">
        <v>0.5</v>
      </c>
      <c r="JO148" s="387" t="n">
        <v>0.5</v>
      </c>
      <c r="JP148" s="387" t="n">
        <v>0.5</v>
      </c>
      <c r="JQ148" s="387" t="n">
        <v>0.5</v>
      </c>
      <c r="JR148" s="387" t="n">
        <v>0.5</v>
      </c>
      <c r="JS148" s="387" t="n">
        <v>0.5</v>
      </c>
      <c r="JT148" s="387" t="n">
        <v>0.5</v>
      </c>
      <c r="JU148" s="387" t="n">
        <v>0.5</v>
      </c>
      <c r="JV148" s="387" t="n">
        <v>0.5</v>
      </c>
      <c r="JW148" s="387" t="n">
        <v>0.5</v>
      </c>
      <c r="JX148" s="387" t="n">
        <v>0.5</v>
      </c>
      <c r="JY148" s="387" t="n">
        <v>0.5</v>
      </c>
      <c r="JZ148" s="387" t="n">
        <v>0.5</v>
      </c>
      <c r="KA148" s="387" t="n">
        <v>0.5</v>
      </c>
      <c r="KB148" s="387" t="n">
        <v>0.5</v>
      </c>
      <c r="KC148" s="387" t="n">
        <v>0.5</v>
      </c>
      <c r="KD148" s="387" t="n">
        <v>0.5</v>
      </c>
      <c r="KE148" s="387" t="n">
        <v>0.5</v>
      </c>
      <c r="KH148" s="0" t="s">
        <v>886</v>
      </c>
      <c r="KI148" s="387"/>
      <c r="KJ148" s="387"/>
      <c r="KK148" s="387"/>
      <c r="KL148" s="387"/>
      <c r="KM148" s="387"/>
      <c r="KN148" s="387"/>
      <c r="KO148" s="387"/>
      <c r="KP148" s="387"/>
      <c r="KQ148" s="387"/>
      <c r="KR148" s="387"/>
      <c r="KS148" s="387"/>
      <c r="KT148" s="387"/>
      <c r="KU148" s="387"/>
      <c r="KV148" s="387"/>
      <c r="KW148" s="387"/>
      <c r="KX148" s="387"/>
      <c r="KY148" s="387"/>
      <c r="KZ148" s="387"/>
      <c r="LA148" s="387"/>
      <c r="LB148" s="387"/>
      <c r="LC148" s="387"/>
      <c r="LD148" s="387"/>
      <c r="LE148" s="387"/>
      <c r="LF148" s="387"/>
      <c r="LG148" s="387"/>
      <c r="LH148" s="387"/>
      <c r="LI148" s="387"/>
      <c r="LJ148" s="387"/>
      <c r="LK148" s="387"/>
      <c r="LL148" s="387"/>
      <c r="LM148" s="387"/>
      <c r="LN148" s="387"/>
      <c r="LO148" s="387"/>
      <c r="LP148" s="387"/>
      <c r="LQ148" s="387"/>
      <c r="LR148" s="387"/>
      <c r="LT148" s="0" t="s">
        <v>886</v>
      </c>
      <c r="LU148" s="387"/>
      <c r="LV148" s="387"/>
      <c r="LW148" s="387"/>
      <c r="LX148" s="387"/>
      <c r="LY148" s="387"/>
      <c r="LZ148" s="387"/>
      <c r="MA148" s="387"/>
      <c r="MB148" s="387"/>
      <c r="MC148" s="387"/>
      <c r="MD148" s="387"/>
      <c r="ME148" s="387"/>
      <c r="MF148" s="387"/>
      <c r="MG148" s="387"/>
      <c r="MH148" s="387"/>
      <c r="MI148" s="387"/>
      <c r="MJ148" s="387"/>
      <c r="MK148" s="387"/>
      <c r="ML148" s="387"/>
      <c r="MM148" s="387"/>
      <c r="MN148" s="387"/>
      <c r="MO148" s="387"/>
      <c r="MP148" s="387"/>
      <c r="MQ148" s="387"/>
      <c r="MR148" s="387"/>
      <c r="MS148" s="387"/>
      <c r="MT148" s="387"/>
      <c r="MU148" s="387"/>
      <c r="MV148" s="387"/>
      <c r="MW148" s="387"/>
      <c r="MX148" s="387"/>
      <c r="MY148" s="387"/>
      <c r="MZ148" s="387"/>
      <c r="NA148" s="387"/>
      <c r="NB148" s="387"/>
      <c r="NC148" s="387"/>
      <c r="ND148" s="387"/>
      <c r="NG148" s="0" t="s">
        <v>886</v>
      </c>
      <c r="NH148" s="387"/>
      <c r="NI148" s="387"/>
      <c r="NJ148" s="387"/>
      <c r="NK148" s="387"/>
      <c r="NL148" s="387"/>
      <c r="NM148" s="387"/>
      <c r="NN148" s="387"/>
      <c r="NO148" s="387"/>
      <c r="NP148" s="387"/>
      <c r="NQ148" s="387"/>
      <c r="NR148" s="387"/>
      <c r="NS148" s="387"/>
      <c r="NT148" s="387"/>
      <c r="NU148" s="387"/>
      <c r="NV148" s="387"/>
      <c r="NW148" s="387"/>
      <c r="NX148" s="387"/>
      <c r="NY148" s="387"/>
      <c r="NZ148" s="387"/>
      <c r="OA148" s="387"/>
      <c r="OB148" s="387"/>
      <c r="OC148" s="387"/>
      <c r="OD148" s="387"/>
      <c r="OE148" s="387"/>
      <c r="OF148" s="387"/>
      <c r="OG148" s="387"/>
      <c r="OH148" s="387"/>
      <c r="OI148" s="387"/>
      <c r="OJ148" s="387"/>
      <c r="OK148" s="387"/>
      <c r="OL148" s="387"/>
      <c r="OM148" s="387"/>
      <c r="ON148" s="387"/>
      <c r="OO148" s="387"/>
      <c r="OP148" s="387"/>
      <c r="OQ148" s="387"/>
      <c r="OT148" s="387"/>
      <c r="OU148" s="387"/>
      <c r="OV148" s="387"/>
      <c r="OW148" s="387"/>
      <c r="OX148" s="387"/>
      <c r="OY148" s="387"/>
      <c r="OZ148" s="387"/>
      <c r="PA148" s="387"/>
      <c r="PB148" s="387"/>
      <c r="PC148" s="387"/>
      <c r="PD148" s="387"/>
      <c r="PE148" s="387"/>
      <c r="PF148" s="387"/>
      <c r="PG148" s="387"/>
      <c r="PH148" s="387"/>
      <c r="PI148" s="387"/>
      <c r="PJ148" s="387"/>
      <c r="PK148" s="387"/>
      <c r="PL148" s="387"/>
      <c r="PQ148" s="387"/>
      <c r="PZ148" s="387"/>
      <c r="QA148" s="387"/>
      <c r="QB148" s="0" t="s">
        <v>886</v>
      </c>
      <c r="QD148" s="387"/>
      <c r="QE148" s="387"/>
      <c r="QF148" s="0" t="s">
        <v>886</v>
      </c>
      <c r="QH148" s="387"/>
      <c r="QI148" s="387"/>
      <c r="QJ148" s="0" t="s">
        <v>886</v>
      </c>
      <c r="QL148" s="387"/>
      <c r="QM148" s="387"/>
      <c r="QN148" s="0" t="s">
        <v>886</v>
      </c>
      <c r="QP148" s="387"/>
      <c r="QQ148" s="387"/>
      <c r="QR148" s="0" t="s">
        <v>886</v>
      </c>
      <c r="QT148" s="0" t="s">
        <v>884</v>
      </c>
      <c r="QU148" s="387" t="n">
        <v>0.236470922827721</v>
      </c>
      <c r="QV148" s="387" t="n">
        <v>0.236624211072922</v>
      </c>
      <c r="QW148" s="387" t="n">
        <v>0.237060144543648</v>
      </c>
      <c r="QX148" s="387" t="n">
        <v>0.224794387817383</v>
      </c>
      <c r="QY148" s="387" t="n">
        <v>0.226319313049316</v>
      </c>
      <c r="RB148" s="387" t="n">
        <v>0.22647100687027</v>
      </c>
      <c r="RC148" s="387" t="n">
        <v>0.230692178010941</v>
      </c>
      <c r="RD148" s="387" t="n">
        <v>0.220629975199699</v>
      </c>
      <c r="RE148" s="387" t="n">
        <v>0.204540312290192</v>
      </c>
      <c r="RF148" s="387" t="n">
        <v>0.213949173688889</v>
      </c>
      <c r="RG148" s="0" t="s">
        <v>884</v>
      </c>
      <c r="RJ148" s="387"/>
      <c r="RK148" s="387"/>
      <c r="RL148" s="387"/>
      <c r="RM148" s="387"/>
      <c r="RN148" s="387"/>
      <c r="RO148" s="0" t="s">
        <v>886</v>
      </c>
      <c r="RR148" s="387" t="n">
        <v>0.0148845622316003</v>
      </c>
      <c r="RS148" s="387" t="n">
        <v>0.0123882759362459</v>
      </c>
      <c r="RT148" s="387" t="n">
        <v>0.0191617198288441</v>
      </c>
      <c r="RU148" s="387" t="n">
        <v>0.0260352231562138</v>
      </c>
      <c r="RV148" s="387"/>
      <c r="RW148" s="0" t="s">
        <v>248</v>
      </c>
      <c r="SA148" s="387"/>
      <c r="SB148" s="387"/>
      <c r="SC148" s="387"/>
      <c r="SD148" s="387"/>
      <c r="SE148" s="387"/>
      <c r="SF148" s="0" t="s">
        <v>886</v>
      </c>
      <c r="SJ148" s="387" t="n">
        <v>0.00714292749762535</v>
      </c>
      <c r="SK148" s="387" t="n">
        <v>0.00740411691367626</v>
      </c>
      <c r="SL148" s="387" t="n">
        <v>0.014969227835536</v>
      </c>
      <c r="SM148" s="387" t="n">
        <v>0.0206972807645798</v>
      </c>
      <c r="SN148" s="387"/>
      <c r="SO148" s="0" t="s">
        <v>248</v>
      </c>
      <c r="SQ148" s="387"/>
      <c r="SR148" s="0" t="s">
        <v>886</v>
      </c>
      <c r="ST148" s="387"/>
      <c r="SU148" s="0" t="s">
        <v>886</v>
      </c>
      <c r="SW148" s="387"/>
      <c r="SX148" s="0" t="s">
        <v>886</v>
      </c>
      <c r="TA148" s="387"/>
      <c r="TB148" s="387"/>
      <c r="TC148" s="387"/>
      <c r="TD148" s="387"/>
      <c r="TE148" s="387"/>
      <c r="TF148" s="0" t="s">
        <v>886</v>
      </c>
      <c r="TJ148" s="387" t="n">
        <v>0.191285818815231</v>
      </c>
      <c r="TK148" s="387" t="n">
        <v>0.191285818815231</v>
      </c>
      <c r="TL148" s="387" t="n">
        <v>0.195310041308403</v>
      </c>
      <c r="TM148" s="387" t="n">
        <v>0.249894931912422</v>
      </c>
      <c r="TN148" s="387" t="n">
        <v>0.173416152596474</v>
      </c>
      <c r="TO148" s="0" t="s">
        <v>248</v>
      </c>
      <c r="TP148" s="386"/>
      <c r="TQ148" s="386"/>
    </row>
    <row r="149" customFormat="false" ht="15.75" hidden="false" customHeight="false" outlineLevel="0" collapsed="false">
      <c r="A149" s="0" t="s">
        <v>895</v>
      </c>
      <c r="B149" s="18" t="s">
        <v>1143</v>
      </c>
      <c r="C149" s="0" t="s">
        <v>1144</v>
      </c>
      <c r="D149" s="387" t="n">
        <v>0.0435994267463684</v>
      </c>
      <c r="E149" s="0" t="s">
        <v>102</v>
      </c>
      <c r="F149" s="387" t="n">
        <v>0.063864529132843</v>
      </c>
      <c r="G149" s="0" t="s">
        <v>316</v>
      </c>
      <c r="H149" s="387" t="n">
        <v>0.0607372857630253</v>
      </c>
      <c r="I149" s="0" t="s">
        <v>317</v>
      </c>
      <c r="J149" s="0" t="s">
        <v>102</v>
      </c>
      <c r="K149" s="387" t="n">
        <v>0.454584896564484</v>
      </c>
      <c r="L149" s="387"/>
      <c r="M149" s="0" t="s">
        <v>885</v>
      </c>
      <c r="N149" s="387"/>
      <c r="O149" s="0" t="s">
        <v>885</v>
      </c>
      <c r="P149" s="387"/>
      <c r="Q149" s="0" t="s">
        <v>885</v>
      </c>
      <c r="R149" s="387" t="n">
        <v>0.454584896564484</v>
      </c>
      <c r="S149" s="0" t="s">
        <v>102</v>
      </c>
      <c r="U149" s="0" t="s">
        <v>316</v>
      </c>
      <c r="V149" s="387" t="n">
        <v>0.454162091016769</v>
      </c>
      <c r="W149" s="387"/>
      <c r="X149" s="0" t="s">
        <v>885</v>
      </c>
      <c r="Y149" s="387"/>
      <c r="Z149" s="0" t="s">
        <v>885</v>
      </c>
      <c r="AA149" s="387"/>
      <c r="AB149" s="0" t="s">
        <v>885</v>
      </c>
      <c r="AC149" s="387" t="n">
        <v>0.454162091016769</v>
      </c>
      <c r="AD149" s="0" t="s">
        <v>316</v>
      </c>
      <c r="AF149" s="0" t="s">
        <v>317</v>
      </c>
      <c r="AG149" s="387" t="n">
        <v>0.454162091016769</v>
      </c>
      <c r="AH149" s="387"/>
      <c r="AI149" s="0" t="s">
        <v>885</v>
      </c>
      <c r="AJ149" s="387"/>
      <c r="AK149" s="0" t="s">
        <v>885</v>
      </c>
      <c r="AL149" s="387"/>
      <c r="AM149" s="0" t="s">
        <v>885</v>
      </c>
      <c r="AN149" s="387" t="n">
        <v>0.454162091016769</v>
      </c>
      <c r="AO149" s="0" t="s">
        <v>317</v>
      </c>
      <c r="AP149" s="0"/>
      <c r="AQ149" s="0" t="s">
        <v>102</v>
      </c>
      <c r="AR149" s="387" t="n">
        <v>3.02424383163452</v>
      </c>
      <c r="AS149" s="0" t="s">
        <v>318</v>
      </c>
      <c r="AT149" s="387" t="n">
        <v>3.12102174758911</v>
      </c>
      <c r="AU149" s="0" t="s">
        <v>317</v>
      </c>
      <c r="AV149" s="387" t="n">
        <v>3.68540072441101</v>
      </c>
      <c r="AW149" s="0"/>
      <c r="AX149" s="387" t="n">
        <v>4.42507028579712</v>
      </c>
      <c r="AY149" s="0" t="s">
        <v>104</v>
      </c>
      <c r="AZ149" s="0"/>
      <c r="BA149" s="0" t="s">
        <v>102</v>
      </c>
      <c r="BB149" s="387" t="n">
        <v>0.0109940841794014</v>
      </c>
      <c r="BC149" s="387" t="n">
        <v>0.011427840217948</v>
      </c>
      <c r="BD149" s="387" t="n">
        <v>0.0115932384505868</v>
      </c>
      <c r="BE149" s="387" t="n">
        <v>0.0107927806675434</v>
      </c>
      <c r="BF149" s="387" t="n">
        <v>0.0106616616249084</v>
      </c>
      <c r="BH149" s="0" t="s">
        <v>318</v>
      </c>
      <c r="BI149" s="387" t="n">
        <v>0.0105395875871181</v>
      </c>
      <c r="BJ149" s="387" t="n">
        <v>0.0108174262568355</v>
      </c>
      <c r="BK149" s="387" t="n">
        <v>0.0111184483394027</v>
      </c>
      <c r="BL149" s="387" t="n">
        <v>0.0112342443317175</v>
      </c>
      <c r="BM149" s="387" t="n">
        <v>0.00967813469469547</v>
      </c>
      <c r="BO149" s="0" t="s">
        <v>317</v>
      </c>
      <c r="BP149" s="387" t="n">
        <v>0.0105979600921273</v>
      </c>
      <c r="BQ149" s="387" t="n">
        <v>0.01082260068506</v>
      </c>
      <c r="BR149" s="387" t="n">
        <v>0.0108929732814431</v>
      </c>
      <c r="BS149" s="387" t="n">
        <v>0.0102437734603882</v>
      </c>
      <c r="BT149" s="387" t="n">
        <v>0.0103826699778438</v>
      </c>
      <c r="BV149" s="387" t="n">
        <v>2.53192329406738</v>
      </c>
      <c r="BW149" s="387" t="n">
        <v>2.89409017562866</v>
      </c>
      <c r="BX149" s="387" t="n">
        <v>3.27526116371155</v>
      </c>
      <c r="BY149" s="387" t="n">
        <v>3.68580794334412</v>
      </c>
      <c r="BZ149" s="387" t="n">
        <v>4.13930177688599</v>
      </c>
      <c r="CA149" s="0" t="s">
        <v>316</v>
      </c>
      <c r="CC149" s="387" t="n">
        <v>2.75031852722168</v>
      </c>
      <c r="CD149" s="387" t="n">
        <v>3.12061858177185</v>
      </c>
      <c r="CE149" s="387" t="n">
        <v>3.51919507980347</v>
      </c>
      <c r="CF149" s="387" t="n">
        <v>3.94987344741821</v>
      </c>
      <c r="CG149" s="387" t="n">
        <v>4.44061279296875</v>
      </c>
      <c r="CH149" s="0" t="s">
        <v>317</v>
      </c>
      <c r="CK149" s="387" t="n">
        <v>4.5</v>
      </c>
      <c r="CL149" s="0" t="s">
        <v>887</v>
      </c>
      <c r="CO149" s="0" t="s">
        <v>102</v>
      </c>
      <c r="CP149" s="387" t="n">
        <v>-0.0098392041400075</v>
      </c>
      <c r="CQ149" s="387" t="n">
        <v>-0.0125139662995934</v>
      </c>
      <c r="CR149" s="387" t="n">
        <v>-0.015638193115592</v>
      </c>
      <c r="CS149" s="387" t="n">
        <v>-0.0146171329542995</v>
      </c>
      <c r="CT149" s="387" t="n">
        <v>-0.00584204262122512</v>
      </c>
      <c r="CV149" s="0" t="s">
        <v>318</v>
      </c>
      <c r="CW149" s="387" t="n">
        <v>-0.0143673261627555</v>
      </c>
      <c r="CX149" s="387" t="n">
        <v>-0.0163998249918222</v>
      </c>
      <c r="CY149" s="387" t="n">
        <v>-0.0171594843268394</v>
      </c>
      <c r="CZ149" s="387" t="n">
        <v>-0.0284382421523333</v>
      </c>
      <c r="DA149" s="387" t="n">
        <v>-0.0099078519269824</v>
      </c>
      <c r="DC149" s="0" t="s">
        <v>317</v>
      </c>
      <c r="DD149" s="387" t="n">
        <v>-0.0321994498372078</v>
      </c>
      <c r="DE149" s="387" t="n">
        <v>-0.0299549642950296</v>
      </c>
      <c r="DF149" s="387" t="n">
        <v>-0.0256147794425488</v>
      </c>
      <c r="DG149" s="387" t="n">
        <v>0.000187210127478465</v>
      </c>
      <c r="DH149" s="387" t="n">
        <v>0.0162499360740185</v>
      </c>
      <c r="DL149" s="387" t="n">
        <v>0.470800018310547</v>
      </c>
      <c r="DM149" s="0" t="s">
        <v>888</v>
      </c>
      <c r="DP149" s="387" t="n">
        <v>0.641559982299805</v>
      </c>
      <c r="DQ149" s="0" t="s">
        <v>888</v>
      </c>
      <c r="DT149" s="387" t="n">
        <v>0.298649997711182</v>
      </c>
      <c r="DU149" s="0" t="s">
        <v>888</v>
      </c>
      <c r="DW149" s="387" t="n">
        <v>-0.152693256735802</v>
      </c>
      <c r="DX149" s="387" t="n">
        <v>-0.154491156339645</v>
      </c>
      <c r="DY149" s="387" t="n">
        <v>-0.141300484538078</v>
      </c>
      <c r="DZ149" s="387" t="n">
        <v>-0.125162929296494</v>
      </c>
      <c r="EA149" s="387" t="n">
        <v>-0.107718028128147</v>
      </c>
      <c r="EB149" s="0" t="s">
        <v>104</v>
      </c>
      <c r="ED149" s="387" t="n">
        <v>-0.149763375520706</v>
      </c>
      <c r="EE149" s="387" t="n">
        <v>-0.149763375520706</v>
      </c>
      <c r="EF149" s="387" t="n">
        <v>-0.149763375520706</v>
      </c>
      <c r="EG149" s="387" t="n">
        <v>-0.123547650873661</v>
      </c>
      <c r="EH149" s="387" t="n">
        <v>-0.109346650540829</v>
      </c>
      <c r="EI149" s="0" t="s">
        <v>248</v>
      </c>
      <c r="EK149" s="387" t="n">
        <v>0.706484973430634</v>
      </c>
      <c r="EL149" s="0" t="s">
        <v>248</v>
      </c>
      <c r="EO149" s="387" t="n">
        <v>0.0745489969849587</v>
      </c>
      <c r="EP149" s="387" t="n">
        <v>0.0777246803045273</v>
      </c>
      <c r="EQ149" s="387" t="n">
        <v>0.0752523466944695</v>
      </c>
      <c r="ER149" s="387" t="n">
        <v>0.0408323146402836</v>
      </c>
      <c r="ES149" s="387" t="n">
        <v>-0.116247996687889</v>
      </c>
      <c r="ET149" s="0" t="s">
        <v>248</v>
      </c>
      <c r="FE149" s="387" t="n">
        <v>2630219</v>
      </c>
      <c r="FF149" s="387" t="n">
        <v>2702400</v>
      </c>
      <c r="FG149" s="387" t="n">
        <v>2778099</v>
      </c>
      <c r="FH149" s="387" t="n">
        <v>2857148</v>
      </c>
      <c r="FI149" s="387" t="n">
        <v>2939247</v>
      </c>
      <c r="FJ149" s="387" t="n">
        <v>3024194</v>
      </c>
      <c r="FK149" s="387" t="n">
        <v>3111906</v>
      </c>
      <c r="FL149" s="387" t="n">
        <v>3202517</v>
      </c>
      <c r="FM149" s="387" t="n">
        <v>3296238</v>
      </c>
      <c r="FN149" s="387" t="n">
        <v>3393409</v>
      </c>
      <c r="FO149" s="387" t="n">
        <v>3494195</v>
      </c>
      <c r="FP149" s="387" t="n">
        <v>3598648</v>
      </c>
      <c r="FQ149" s="387" t="n">
        <v>3706554</v>
      </c>
      <c r="FR149" s="387" t="n">
        <v>3817494</v>
      </c>
      <c r="FS149" s="387" t="n">
        <v>3930896</v>
      </c>
      <c r="FT149" s="387" t="n">
        <v>4046301</v>
      </c>
      <c r="FU149" s="387" t="n">
        <v>4163534</v>
      </c>
      <c r="FV149" s="387" t="n">
        <v>4282574</v>
      </c>
      <c r="FW149" s="387" t="n">
        <v>4403319</v>
      </c>
      <c r="FX149" s="387" t="n">
        <v>4525696</v>
      </c>
      <c r="FY149" s="387" t="n">
        <v>4650000</v>
      </c>
      <c r="FZ149" s="387" t="n">
        <v>4775000</v>
      </c>
      <c r="GA149" s="387" t="n">
        <v>4902000</v>
      </c>
      <c r="GB149" s="387" t="n">
        <v>5030000</v>
      </c>
      <c r="GC149" s="387" t="n">
        <v>5160000</v>
      </c>
      <c r="GD149" s="387" t="n">
        <v>5291000</v>
      </c>
      <c r="GE149" s="387" t="n">
        <v>5423000</v>
      </c>
      <c r="GF149" s="387" t="n">
        <v>5557000</v>
      </c>
      <c r="GG149" s="387" t="n">
        <v>5692000</v>
      </c>
      <c r="GH149" s="387" t="n">
        <v>5829000</v>
      </c>
      <c r="GI149" s="387" t="n">
        <v>5967000</v>
      </c>
      <c r="GJ149" s="387" t="n">
        <v>6107000</v>
      </c>
      <c r="GK149" s="387" t="n">
        <v>6248000</v>
      </c>
      <c r="GL149" s="387" t="n">
        <v>6391000</v>
      </c>
      <c r="GM149" s="387" t="n">
        <v>6535000</v>
      </c>
      <c r="GN149" s="387" t="n">
        <v>6681000</v>
      </c>
      <c r="GO149" s="387" t="n">
        <v>6828000</v>
      </c>
      <c r="GP149" s="387" t="n">
        <v>6977000</v>
      </c>
      <c r="GQ149" s="387" t="n">
        <v>7127000</v>
      </c>
      <c r="GR149" s="387" t="n">
        <v>7279000</v>
      </c>
      <c r="GS149" s="387" t="n">
        <v>7432000</v>
      </c>
      <c r="GT149" s="387" t="n">
        <v>7586000</v>
      </c>
      <c r="GU149" s="387" t="n">
        <v>7742000</v>
      </c>
      <c r="GV149" s="387" t="n">
        <v>7899000</v>
      </c>
      <c r="GW149" s="387" t="n">
        <v>8056000</v>
      </c>
      <c r="GX149" s="387" t="n">
        <v>8215000</v>
      </c>
      <c r="GY149" s="387" t="n">
        <v>8376000</v>
      </c>
      <c r="GZ149" s="387" t="n">
        <v>8537000</v>
      </c>
      <c r="HA149" s="387" t="n">
        <v>8699000</v>
      </c>
      <c r="HB149" s="387" t="n">
        <v>8861000</v>
      </c>
      <c r="HC149" s="387" t="n">
        <v>9025000</v>
      </c>
      <c r="HG149" s="387" t="n">
        <v>0.0285611022263765</v>
      </c>
      <c r="HH149" s="387" t="n">
        <v>0.0281899981200695</v>
      </c>
      <c r="HI149" s="387" t="n">
        <v>0.0278043448925018</v>
      </c>
      <c r="HJ149" s="387" t="n">
        <v>0.0274128019809723</v>
      </c>
      <c r="HK149" s="387" t="n">
        <v>0.0270958412438631</v>
      </c>
      <c r="HL149" s="387" t="n">
        <v>0.0265267547219992</v>
      </c>
      <c r="HM149" s="387" t="n">
        <v>0.0262493118643761</v>
      </c>
      <c r="HN149" s="387" t="n">
        <v>0.0257766991853714</v>
      </c>
      <c r="HO149" s="387" t="n">
        <v>0.0255165956914425</v>
      </c>
      <c r="HP149" s="387" t="n">
        <v>0.025070684030652</v>
      </c>
      <c r="HQ149" s="387" t="n">
        <v>0.0246419031172991</v>
      </c>
      <c r="HR149" s="387" t="n">
        <v>0.0244092270731926</v>
      </c>
      <c r="HS149" s="387" t="n">
        <v>0.0240032859146595</v>
      </c>
      <c r="HT149" s="387" t="n">
        <v>0.0237837787717581</v>
      </c>
      <c r="HU149" s="387" t="n">
        <v>0.0233988296240568</v>
      </c>
      <c r="HV149" s="387" t="n">
        <v>0.0231913663446903</v>
      </c>
      <c r="HW149" s="387" t="n">
        <v>0.0228257589042187</v>
      </c>
      <c r="HX149" s="387" t="n">
        <v>0.0226293373852968</v>
      </c>
      <c r="HY149" s="387" t="n">
        <v>0.0222815964370966</v>
      </c>
      <c r="HZ149" s="387" t="n">
        <v>0.0220953300595284</v>
      </c>
      <c r="IA149" s="387" t="n">
        <v>0.0217641275376081</v>
      </c>
      <c r="IB149" s="387" t="n">
        <v>0.0215872209519148</v>
      </c>
      <c r="IC149" s="387" t="n">
        <v>0.0212713629007339</v>
      </c>
      <c r="ID149" s="387" t="n">
        <v>0.0211031008511782</v>
      </c>
      <c r="IE149" s="387" t="n">
        <v>0.0208015106618404</v>
      </c>
      <c r="IF149" s="387" t="n">
        <v>0.0205094423145056</v>
      </c>
      <c r="IG149" s="387" t="n">
        <v>0.0203556083142757</v>
      </c>
      <c r="IH149" s="387" t="n">
        <v>0.0200761165469885</v>
      </c>
      <c r="II149" s="387" t="n">
        <v>0.0196809861809015</v>
      </c>
      <c r="IJ149" s="387" t="n">
        <v>0.0195445958524942</v>
      </c>
      <c r="IK149" s="387" t="n">
        <v>0.0194087214767933</v>
      </c>
      <c r="IL149" s="387" t="n">
        <v>0.0190391838550568</v>
      </c>
      <c r="IM149" s="387" t="n">
        <v>0.0187984183430672</v>
      </c>
      <c r="IN149" s="387" t="n">
        <v>0.0184515491127968</v>
      </c>
      <c r="IO149" s="387" t="n">
        <v>0.018338879570365</v>
      </c>
      <c r="IP149" s="0" t="s">
        <v>889</v>
      </c>
      <c r="IU149" s="0" t="s">
        <v>889</v>
      </c>
      <c r="IV149" s="387" t="n">
        <v>0.50108642356086</v>
      </c>
      <c r="IW149" s="387" t="n">
        <v>0.501317150918979</v>
      </c>
      <c r="IX149" s="387" t="n">
        <v>0.501547897973699</v>
      </c>
      <c r="IY149" s="387" t="n">
        <v>0.501773437812265</v>
      </c>
      <c r="IZ149" s="387" t="n">
        <v>0.501987317757393</v>
      </c>
      <c r="JA149" s="387" t="n">
        <v>0.502183170382351</v>
      </c>
      <c r="JB149" s="387" t="n">
        <v>0.502361830408095</v>
      </c>
      <c r="JC149" s="387" t="n">
        <v>0.50252520461634</v>
      </c>
      <c r="JD149" s="387" t="n">
        <v>0.502673335410109</v>
      </c>
      <c r="JE149" s="387" t="n">
        <v>0.502807325655784</v>
      </c>
      <c r="JF149" s="387" t="n">
        <v>0.502931228307323</v>
      </c>
      <c r="JG149" s="387" t="n">
        <v>0.503043122955148</v>
      </c>
      <c r="JH149" s="387" t="n">
        <v>0.503144049734721</v>
      </c>
      <c r="JI149" s="387" t="n">
        <v>0.50323302383603</v>
      </c>
      <c r="JJ149" s="387" t="n">
        <v>0.50331059932184</v>
      </c>
      <c r="JK149" s="387" t="n">
        <v>0.503378314968421</v>
      </c>
      <c r="JL149" s="387" t="n">
        <v>0.503434415815261</v>
      </c>
      <c r="JM149" s="387" t="n">
        <v>0.503481729642109</v>
      </c>
      <c r="JN149" s="387" t="n">
        <v>0.503519687073555</v>
      </c>
      <c r="JO149" s="387" t="n">
        <v>0.50354827198481</v>
      </c>
      <c r="JP149" s="387" t="n">
        <v>0.503567827642611</v>
      </c>
      <c r="JQ149" s="387" t="n">
        <v>0.503579147653497</v>
      </c>
      <c r="JR149" s="387" t="n">
        <v>0.503582470931749</v>
      </c>
      <c r="JS149" s="387" t="n">
        <v>0.503578819115264</v>
      </c>
      <c r="JT149" s="387" t="n">
        <v>0.503567703106434</v>
      </c>
      <c r="JU149" s="387" t="n">
        <v>0.503549811392093</v>
      </c>
      <c r="JV149" s="387" t="n">
        <v>0.503526789721712</v>
      </c>
      <c r="JW149" s="387" t="n">
        <v>0.503497404055989</v>
      </c>
      <c r="JX149" s="387" t="n">
        <v>0.503462831924623</v>
      </c>
      <c r="JY149" s="387" t="n">
        <v>0.503423768688854</v>
      </c>
      <c r="JZ149" s="387" t="n">
        <v>0.503378807282307</v>
      </c>
      <c r="KA149" s="387" t="n">
        <v>0.503329394486115</v>
      </c>
      <c r="KB149" s="387" t="n">
        <v>0.503274826289888</v>
      </c>
      <c r="KC149" s="387" t="n">
        <v>0.503216600694547</v>
      </c>
      <c r="KD149" s="387" t="n">
        <v>0.503154180941572</v>
      </c>
      <c r="KE149" s="387" t="n">
        <v>0.503087184100063</v>
      </c>
      <c r="KH149" s="0" t="s">
        <v>889</v>
      </c>
      <c r="KI149" s="387" t="n">
        <v>0.563763797283173</v>
      </c>
      <c r="KJ149" s="387" t="n">
        <v>0.564674377441406</v>
      </c>
      <c r="KK149" s="387" t="n">
        <v>0.566067278385162</v>
      </c>
      <c r="KL149" s="387" t="n">
        <v>0.567756950855255</v>
      </c>
      <c r="KM149" s="387" t="n">
        <v>0.569548428058624</v>
      </c>
      <c r="KN149" s="387" t="n">
        <v>0.571397840976715</v>
      </c>
      <c r="KO149" s="387" t="n">
        <v>0.572774887084961</v>
      </c>
      <c r="KP149" s="387" t="n">
        <v>0.574255406856537</v>
      </c>
      <c r="KQ149" s="387" t="n">
        <v>0.575944304466248</v>
      </c>
      <c r="KR149" s="387" t="n">
        <v>0.577906966209412</v>
      </c>
      <c r="KS149" s="387" t="n">
        <v>0.580230593681335</v>
      </c>
      <c r="KT149" s="387" t="n">
        <v>0.582150101661682</v>
      </c>
      <c r="KU149" s="387" t="n">
        <v>0.584308087825775</v>
      </c>
      <c r="KV149" s="387" t="n">
        <v>0.586788475513458</v>
      </c>
      <c r="KW149" s="387" t="n">
        <v>0.589294910430908</v>
      </c>
      <c r="KX149" s="387" t="n">
        <v>0.591922223567963</v>
      </c>
      <c r="KY149" s="387" t="n">
        <v>0.593744874000549</v>
      </c>
      <c r="KZ149" s="387" t="n">
        <v>0.595870673656464</v>
      </c>
      <c r="LA149" s="387" t="n">
        <v>0.598028481006622</v>
      </c>
      <c r="LB149" s="387" t="n">
        <v>0.600153028964996</v>
      </c>
      <c r="LC149" s="387" t="n">
        <v>0.602305054664612</v>
      </c>
      <c r="LD149" s="387" t="n">
        <v>0.603837132453919</v>
      </c>
      <c r="LE149" s="387" t="n">
        <v>0.605561137199402</v>
      </c>
      <c r="LF149" s="387" t="n">
        <v>0.607127845287323</v>
      </c>
      <c r="LG149" s="387" t="n">
        <v>0.608737468719482</v>
      </c>
      <c r="LH149" s="387" t="n">
        <v>0.610333681106567</v>
      </c>
      <c r="LI149" s="387" t="n">
        <v>0.611389398574829</v>
      </c>
      <c r="LJ149" s="387" t="n">
        <v>0.612503230571747</v>
      </c>
      <c r="LK149" s="387" t="n">
        <v>0.613748550415039</v>
      </c>
      <c r="LL149" s="387" t="n">
        <v>0.614945411682129</v>
      </c>
      <c r="LM149" s="387" t="n">
        <v>0.616068184375763</v>
      </c>
      <c r="LN149" s="387" t="n">
        <v>0.616762161254883</v>
      </c>
      <c r="LO149" s="387" t="n">
        <v>0.617547154426575</v>
      </c>
      <c r="LP149" s="387" t="n">
        <v>0.618346929550171</v>
      </c>
      <c r="LQ149" s="387" t="n">
        <v>0.619343161582947</v>
      </c>
      <c r="LR149" s="387" t="n">
        <v>0.620166182518005</v>
      </c>
      <c r="LT149" s="0" t="s">
        <v>889</v>
      </c>
      <c r="LU149" s="387" t="n">
        <v>0.546258687973023</v>
      </c>
      <c r="LV149" s="387" t="n">
        <v>0.546947360038757</v>
      </c>
      <c r="LW149" s="387" t="n">
        <v>0.548026263713837</v>
      </c>
      <c r="LX149" s="387" t="n">
        <v>0.549346745014191</v>
      </c>
      <c r="LY149" s="387" t="n">
        <v>0.550759732723236</v>
      </c>
      <c r="LZ149" s="387" t="n">
        <v>0.5522580742836</v>
      </c>
      <c r="MA149" s="387" t="n">
        <v>0.55329841375351</v>
      </c>
      <c r="MB149" s="387" t="n">
        <v>0.554671585559845</v>
      </c>
      <c r="MC149" s="387" t="n">
        <v>0.556063592433929</v>
      </c>
      <c r="MD149" s="387" t="n">
        <v>0.557751953601837</v>
      </c>
      <c r="ME149" s="387" t="n">
        <v>0.55981856584549</v>
      </c>
      <c r="MF149" s="387" t="n">
        <v>0.561497330665588</v>
      </c>
      <c r="MG149" s="387" t="n">
        <v>0.563433527946472</v>
      </c>
      <c r="MH149" s="387" t="n">
        <v>0.565530598163605</v>
      </c>
      <c r="MI149" s="387" t="n">
        <v>0.567678868770599</v>
      </c>
      <c r="MJ149" s="387" t="n">
        <v>0.569968163967133</v>
      </c>
      <c r="MK149" s="387" t="n">
        <v>0.571475327014923</v>
      </c>
      <c r="ML149" s="387" t="n">
        <v>0.573303461074829</v>
      </c>
      <c r="MM149" s="387" t="n">
        <v>0.575027406215668</v>
      </c>
      <c r="MN149" s="387" t="n">
        <v>0.576740622520447</v>
      </c>
      <c r="MO149" s="387" t="n">
        <v>0.578206837177277</v>
      </c>
      <c r="MP149" s="387" t="n">
        <v>0.579379022121429</v>
      </c>
      <c r="MQ149" s="387" t="n">
        <v>0.58076536655426</v>
      </c>
      <c r="MR149" s="387" t="n">
        <v>0.58173143863678</v>
      </c>
      <c r="MS149" s="387" t="n">
        <v>0.582909762859345</v>
      </c>
      <c r="MT149" s="387" t="n">
        <v>0.583826720714569</v>
      </c>
      <c r="MU149" s="387" t="n">
        <v>0.58449774980545</v>
      </c>
      <c r="MV149" s="387" t="n">
        <v>0.585120141506195</v>
      </c>
      <c r="MW149" s="387" t="n">
        <v>0.585896968841553</v>
      </c>
      <c r="MX149" s="387" t="n">
        <v>0.586643517017365</v>
      </c>
      <c r="MY149" s="387" t="n">
        <v>0.587218523025513</v>
      </c>
      <c r="MZ149" s="387" t="n">
        <v>0.587511956691742</v>
      </c>
      <c r="NA149" s="387" t="n">
        <v>0.587911427021027</v>
      </c>
      <c r="NB149" s="387" t="n">
        <v>0.588343501091003</v>
      </c>
      <c r="NC149" s="387" t="n">
        <v>0.588985443115234</v>
      </c>
      <c r="ND149" s="387" t="n">
        <v>0.58947366476059</v>
      </c>
      <c r="NG149" s="0" t="s">
        <v>889</v>
      </c>
      <c r="NH149" s="387" t="n">
        <v>0.461011439561844</v>
      </c>
      <c r="NI149" s="387" t="n">
        <v>0.462409824132919</v>
      </c>
      <c r="NJ149" s="387" t="n">
        <v>0.464181810617447</v>
      </c>
      <c r="NK149" s="387" t="n">
        <v>0.466176778078079</v>
      </c>
      <c r="NL149" s="387" t="n">
        <v>0.468224346637726</v>
      </c>
      <c r="NM149" s="387" t="n">
        <v>0.470322579145432</v>
      </c>
      <c r="NN149" s="387" t="n">
        <v>0.471832454204559</v>
      </c>
      <c r="NO149" s="387" t="n">
        <v>0.473276227712631</v>
      </c>
      <c r="NP149" s="387" t="n">
        <v>0.474950283765793</v>
      </c>
      <c r="NQ149" s="387" t="n">
        <v>0.476937979459763</v>
      </c>
      <c r="NR149" s="387" t="n">
        <v>0.478737473487854</v>
      </c>
      <c r="NS149" s="387" t="n">
        <v>0.480545818805695</v>
      </c>
      <c r="NT149" s="387" t="n">
        <v>0.482274621725082</v>
      </c>
      <c r="NU149" s="387" t="n">
        <v>0.484188348054886</v>
      </c>
      <c r="NV149" s="387" t="n">
        <v>0.486532866954803</v>
      </c>
      <c r="NW149" s="387" t="n">
        <v>0.489190548658371</v>
      </c>
      <c r="NX149" s="387" t="n">
        <v>0.491075813770294</v>
      </c>
      <c r="NY149" s="387" t="n">
        <v>0.493437886238098</v>
      </c>
      <c r="NZ149" s="387" t="n">
        <v>0.496010005474091</v>
      </c>
      <c r="OA149" s="387" t="n">
        <v>0.498699307441711</v>
      </c>
      <c r="OB149" s="387" t="n">
        <v>0.501272261142731</v>
      </c>
      <c r="OC149" s="387" t="n">
        <v>0.503222048282623</v>
      </c>
      <c r="OD149" s="387" t="n">
        <v>0.505518138408661</v>
      </c>
      <c r="OE149" s="387" t="n">
        <v>0.507646977901459</v>
      </c>
      <c r="OF149" s="387" t="n">
        <v>0.50982278585434</v>
      </c>
      <c r="OG149" s="387" t="n">
        <v>0.511975228786469</v>
      </c>
      <c r="OH149" s="387" t="n">
        <v>0.513445794582367</v>
      </c>
      <c r="OI149" s="387" t="n">
        <v>0.515112400054932</v>
      </c>
      <c r="OJ149" s="387" t="n">
        <v>0.516774296760559</v>
      </c>
      <c r="OK149" s="387" t="n">
        <v>0.518495559692383</v>
      </c>
      <c r="OL149" s="387" t="n">
        <v>0.520146071910858</v>
      </c>
      <c r="OM149" s="387" t="n">
        <v>0.521251201629639</v>
      </c>
      <c r="ON149" s="387" t="n">
        <v>0.522431790828705</v>
      </c>
      <c r="OO149" s="387" t="n">
        <v>0.523738384246826</v>
      </c>
      <c r="OP149" s="387" t="n">
        <v>0.525110006332398</v>
      </c>
      <c r="OQ149" s="387" t="n">
        <v>0.526315808296204</v>
      </c>
      <c r="OT149" s="387" t="n">
        <v>0.513359985351563</v>
      </c>
      <c r="OU149" s="387" t="n">
        <v>0.508030014038086</v>
      </c>
      <c r="OV149" s="387" t="n">
        <v>0.502849998474121</v>
      </c>
      <c r="OW149" s="387" t="n">
        <v>0.497849998474121</v>
      </c>
      <c r="OX149" s="387" t="n">
        <v>0.49306999206543</v>
      </c>
      <c r="OY149" s="387" t="n">
        <v>0.488520011901855</v>
      </c>
      <c r="OZ149" s="387" t="n">
        <v>0.484249992370605</v>
      </c>
      <c r="PA149" s="387" t="n">
        <v>0.480219993591309</v>
      </c>
      <c r="PB149" s="387" t="n">
        <v>0.476399993896484</v>
      </c>
      <c r="PC149" s="387" t="n">
        <v>0.472770004272461</v>
      </c>
      <c r="PD149" s="387" t="n">
        <v>0.469189987182617</v>
      </c>
      <c r="PE149" s="387" t="n">
        <v>0.465820007324219</v>
      </c>
      <c r="PF149" s="387" t="n">
        <v>0.466419982910156</v>
      </c>
      <c r="PG149" s="387" t="n">
        <v>0.467039985656738</v>
      </c>
      <c r="PH149" s="387" t="n">
        <v>0.468320007324219</v>
      </c>
      <c r="PI149" s="387" t="n">
        <v>0.469360008239746</v>
      </c>
      <c r="PJ149" s="387" t="n">
        <v>0.47007999420166</v>
      </c>
      <c r="PK149" s="387" t="n">
        <v>0.470589981079102</v>
      </c>
      <c r="PL149" s="387" t="n">
        <v>0.470800018310547</v>
      </c>
      <c r="PQ149" s="387" t="n">
        <v>0.000446227873908356</v>
      </c>
      <c r="PZ149" s="387" t="n">
        <v>0.326</v>
      </c>
      <c r="QA149" s="387" t="n">
        <v>2014</v>
      </c>
      <c r="QB149" s="0" t="s">
        <v>248</v>
      </c>
      <c r="QD149" s="387" t="n">
        <v>0.06</v>
      </c>
      <c r="QE149" s="387" t="n">
        <v>2014</v>
      </c>
      <c r="QF149" s="0" t="s">
        <v>248</v>
      </c>
      <c r="QH149" s="387" t="n">
        <v>0.241</v>
      </c>
      <c r="QI149" s="387" t="n">
        <v>2014</v>
      </c>
      <c r="QJ149" s="0" t="s">
        <v>248</v>
      </c>
      <c r="QL149" s="387" t="n">
        <v>0.588</v>
      </c>
      <c r="QM149" s="387" t="n">
        <v>2014</v>
      </c>
      <c r="QN149" s="0" t="s">
        <v>248</v>
      </c>
      <c r="QP149" s="387" t="n">
        <v>0.31</v>
      </c>
      <c r="QQ149" s="387" t="n">
        <v>2014</v>
      </c>
      <c r="QR149" s="0" t="s">
        <v>248</v>
      </c>
      <c r="QT149" s="0" t="s">
        <v>104</v>
      </c>
      <c r="QU149" s="387" t="n">
        <v>0.363704860210419</v>
      </c>
      <c r="QV149" s="387" t="n">
        <v>0.403762400150299</v>
      </c>
      <c r="QW149" s="387" t="n">
        <v>0.417726129293442</v>
      </c>
      <c r="QX149" s="387" t="n">
        <v>0.372243881225586</v>
      </c>
      <c r="QY149" s="387" t="n">
        <v>0.364746809005737</v>
      </c>
      <c r="RB149" s="387" t="n">
        <v>0.377395778894424</v>
      </c>
      <c r="RC149" s="387" t="n">
        <v>0.370882213115692</v>
      </c>
      <c r="RD149" s="387" t="n">
        <v>0.363397300243378</v>
      </c>
      <c r="RE149" s="387" t="n">
        <v>0.393544882535934</v>
      </c>
      <c r="RF149" s="387" t="n">
        <v>0.394667983055115</v>
      </c>
      <c r="RG149" s="0" t="s">
        <v>248</v>
      </c>
      <c r="RJ149" s="387" t="n">
        <v>0.033904105424881</v>
      </c>
      <c r="RK149" s="387" t="n">
        <v>0.0399418361485004</v>
      </c>
      <c r="RL149" s="387" t="n">
        <v>0.0370831377804279</v>
      </c>
      <c r="RM149" s="387" t="n">
        <v>0.0355652645230293</v>
      </c>
      <c r="RN149" s="387" t="n">
        <v>0.0576219260692596</v>
      </c>
      <c r="RO149" s="0" t="s">
        <v>104</v>
      </c>
      <c r="RR149" s="387" t="n">
        <v>0.033904105424881</v>
      </c>
      <c r="RS149" s="387" t="n">
        <v>0.0399418361485004</v>
      </c>
      <c r="RT149" s="387" t="n">
        <v>0.0370831377804279</v>
      </c>
      <c r="RU149" s="387" t="n">
        <v>0.0355652645230293</v>
      </c>
      <c r="RV149" s="387" t="n">
        <v>0.0576219260692596</v>
      </c>
      <c r="RW149" s="0" t="s">
        <v>248</v>
      </c>
      <c r="SA149" s="387" t="n">
        <v>0.00394320581108332</v>
      </c>
      <c r="SB149" s="387" t="n">
        <v>0.00974254216998816</v>
      </c>
      <c r="SC149" s="387" t="n">
        <v>0.00492683239281178</v>
      </c>
      <c r="SD149" s="387" t="n">
        <v>0.00738449720665813</v>
      </c>
      <c r="SE149" s="387" t="n">
        <v>0.0302084963768721</v>
      </c>
      <c r="SF149" s="0" t="s">
        <v>104</v>
      </c>
      <c r="SJ149" s="387" t="n">
        <v>0.00544684659689665</v>
      </c>
      <c r="SK149" s="387" t="n">
        <v>0.0111673064529896</v>
      </c>
      <c r="SL149" s="387" t="n">
        <v>0.00828950107097626</v>
      </c>
      <c r="SM149" s="387" t="n">
        <v>0.00738446693867445</v>
      </c>
      <c r="SN149" s="387" t="n">
        <v>0.0302091240882874</v>
      </c>
      <c r="SO149" s="0" t="s">
        <v>248</v>
      </c>
      <c r="SQ149" s="387" t="n">
        <v>1660</v>
      </c>
      <c r="SR149" s="0" t="s">
        <v>248</v>
      </c>
      <c r="ST149" s="387" t="n">
        <v>1547.97473144531</v>
      </c>
      <c r="SU149" s="0" t="s">
        <v>104</v>
      </c>
      <c r="SW149" s="387" t="n">
        <v>1756.1185151256</v>
      </c>
      <c r="SX149" s="0" t="s">
        <v>248</v>
      </c>
      <c r="TA149" s="387" t="n">
        <v>0.211011618375778</v>
      </c>
      <c r="TB149" s="387" t="n">
        <v>0.249271243810654</v>
      </c>
      <c r="TC149" s="387" t="n">
        <v>0.276425659656525</v>
      </c>
      <c r="TD149" s="387" t="n">
        <v>0.247080951929092</v>
      </c>
      <c r="TE149" s="387" t="n">
        <v>0.257028788328171</v>
      </c>
      <c r="TF149" s="0" t="s">
        <v>104</v>
      </c>
      <c r="TJ149" s="387" t="n">
        <v>0.226101994514465</v>
      </c>
      <c r="TK149" s="387" t="n">
        <v>0.226101994514465</v>
      </c>
      <c r="TL149" s="387" t="n">
        <v>0.226101994514465</v>
      </c>
      <c r="TM149" s="387" t="n">
        <v>0.269997239112854</v>
      </c>
      <c r="TN149" s="387" t="n">
        <v>0.285321325063705</v>
      </c>
      <c r="TO149" s="0" t="s">
        <v>248</v>
      </c>
      <c r="TP149" s="386"/>
      <c r="TQ149" s="386"/>
    </row>
    <row r="150" customFormat="false" ht="15.75" hidden="false" customHeight="false" outlineLevel="0" collapsed="false">
      <c r="A150" s="0" t="s">
        <v>900</v>
      </c>
      <c r="B150" s="18" t="s">
        <v>1145</v>
      </c>
      <c r="C150" s="0" t="s">
        <v>1146</v>
      </c>
      <c r="D150" s="387" t="n">
        <v>0.0442541353404522</v>
      </c>
      <c r="E150" s="0" t="s">
        <v>102</v>
      </c>
      <c r="F150" s="387" t="n">
        <v>0.0450275726616383</v>
      </c>
      <c r="G150" s="0" t="s">
        <v>316</v>
      </c>
      <c r="H150" s="387" t="n">
        <v>0.0486425496637821</v>
      </c>
      <c r="I150" s="0" t="s">
        <v>317</v>
      </c>
      <c r="J150" s="0" t="s">
        <v>102</v>
      </c>
      <c r="K150" s="387" t="n">
        <v>0.42147296667099</v>
      </c>
      <c r="L150" s="387"/>
      <c r="M150" s="0" t="s">
        <v>885</v>
      </c>
      <c r="N150" s="387"/>
      <c r="O150" s="0" t="s">
        <v>885</v>
      </c>
      <c r="P150" s="387" t="n">
        <v>0.482046186923981</v>
      </c>
      <c r="Q150" s="0" t="s">
        <v>102</v>
      </c>
      <c r="R150" s="387" t="n">
        <v>0.42147296667099</v>
      </c>
      <c r="S150" s="0" t="s">
        <v>102</v>
      </c>
      <c r="U150" s="0" t="s">
        <v>316</v>
      </c>
      <c r="V150" s="387" t="n">
        <v>0.420795500278473</v>
      </c>
      <c r="W150" s="387"/>
      <c r="X150" s="0" t="s">
        <v>885</v>
      </c>
      <c r="Y150" s="387"/>
      <c r="Z150" s="0" t="s">
        <v>885</v>
      </c>
      <c r="AA150" s="387" t="n">
        <v>0.482046216726303</v>
      </c>
      <c r="AB150" s="0" t="s">
        <v>316</v>
      </c>
      <c r="AC150" s="387" t="n">
        <v>0.420795500278473</v>
      </c>
      <c r="AD150" s="0" t="s">
        <v>316</v>
      </c>
      <c r="AF150" s="0" t="s">
        <v>317</v>
      </c>
      <c r="AG150" s="387" t="n">
        <v>0.42613610625267</v>
      </c>
      <c r="AH150" s="387"/>
      <c r="AI150" s="0" t="s">
        <v>885</v>
      </c>
      <c r="AJ150" s="387"/>
      <c r="AK150" s="0" t="s">
        <v>885</v>
      </c>
      <c r="AL150" s="387" t="n">
        <v>0.482046216726303</v>
      </c>
      <c r="AM150" s="0" t="s">
        <v>317</v>
      </c>
      <c r="AN150" s="387" t="n">
        <v>0.42613610625267</v>
      </c>
      <c r="AO150" s="0" t="s">
        <v>317</v>
      </c>
      <c r="AP150" s="0"/>
      <c r="AQ150" s="0" t="s">
        <v>102</v>
      </c>
      <c r="AR150" s="387" t="n">
        <v>2.27877807617188</v>
      </c>
      <c r="AS150" s="0" t="s">
        <v>318</v>
      </c>
      <c r="AT150" s="387" t="n">
        <v>3.62037634849548</v>
      </c>
      <c r="AU150" s="0" t="s">
        <v>317</v>
      </c>
      <c r="AV150" s="387" t="n">
        <v>3.92318558692932</v>
      </c>
      <c r="AW150" s="0"/>
      <c r="AX150" s="387" t="n">
        <v>2.23061895370483</v>
      </c>
      <c r="AY150" s="0" t="s">
        <v>104</v>
      </c>
      <c r="AZ150" s="0"/>
      <c r="BA150" s="0" t="s">
        <v>102</v>
      </c>
      <c r="BB150" s="387" t="n">
        <v>0.00691989250481129</v>
      </c>
      <c r="BC150" s="387" t="n">
        <v>0.00710345199331641</v>
      </c>
      <c r="BD150" s="387" t="n">
        <v>0.0117376605048776</v>
      </c>
      <c r="BE150" s="387" t="n">
        <v>0.0106669971719384</v>
      </c>
      <c r="BF150" s="387" t="n">
        <v>0.0106669906526804</v>
      </c>
      <c r="BH150" s="0" t="s">
        <v>318</v>
      </c>
      <c r="BI150" s="387" t="n">
        <v>0.00908326078206301</v>
      </c>
      <c r="BJ150" s="387" t="n">
        <v>0.00836266949772835</v>
      </c>
      <c r="BK150" s="387" t="n">
        <v>0.00817683432251215</v>
      </c>
      <c r="BL150" s="387" t="n">
        <v>0.00824699923396111</v>
      </c>
      <c r="BM150" s="387" t="n">
        <v>0.00828203838318586</v>
      </c>
      <c r="BO150" s="0" t="s">
        <v>317</v>
      </c>
      <c r="BP150" s="387" t="n">
        <v>0.00823343824595213</v>
      </c>
      <c r="BQ150" s="387" t="n">
        <v>0.00764802470803261</v>
      </c>
      <c r="BR150" s="387" t="n">
        <v>0.00741870049387217</v>
      </c>
      <c r="BS150" s="387" t="n">
        <v>0.00666056340560317</v>
      </c>
      <c r="BT150" s="387" t="n">
        <v>0.0055761244148016</v>
      </c>
      <c r="BV150" s="387" t="n">
        <v>6.2010178565979</v>
      </c>
      <c r="BW150" s="387" t="n">
        <v>6.75770282745361</v>
      </c>
      <c r="BX150" s="387" t="n">
        <v>7.19009590148926</v>
      </c>
      <c r="BY150" s="387" t="n">
        <v>7.5914158821106</v>
      </c>
      <c r="BZ150" s="387" t="n">
        <v>7.99968385696411</v>
      </c>
      <c r="CA150" s="0" t="s">
        <v>316</v>
      </c>
      <c r="CC150" s="387" t="n">
        <v>6.53502893447876</v>
      </c>
      <c r="CD150" s="387" t="n">
        <v>7.02956819534302</v>
      </c>
      <c r="CE150" s="387" t="n">
        <v>7.43088817596436</v>
      </c>
      <c r="CF150" s="387" t="n">
        <v>7.8356819152832</v>
      </c>
      <c r="CG150" s="387" t="n">
        <v>8.2456865310669</v>
      </c>
      <c r="CH150" s="0" t="s">
        <v>317</v>
      </c>
      <c r="CK150" s="387" t="n">
        <v>9.30000019073486</v>
      </c>
      <c r="CL150" s="0" t="s">
        <v>887</v>
      </c>
      <c r="CO150" s="0" t="s">
        <v>102</v>
      </c>
      <c r="CP150" s="387" t="n">
        <v>0.0130819901823998</v>
      </c>
      <c r="CQ150" s="387" t="n">
        <v>0.0131146758794785</v>
      </c>
      <c r="CR150" s="387" t="n">
        <v>0.0054469145834446</v>
      </c>
      <c r="CS150" s="387" t="n">
        <v>0.00698425760492683</v>
      </c>
      <c r="CT150" s="387" t="n">
        <v>-0.00351791828870773</v>
      </c>
      <c r="CV150" s="0" t="s">
        <v>318</v>
      </c>
      <c r="CW150" s="387" t="n">
        <v>0.00864534266293049</v>
      </c>
      <c r="CX150" s="387" t="n">
        <v>0.00738232582807541</v>
      </c>
      <c r="CY150" s="387" t="n">
        <v>0.00152854295447469</v>
      </c>
      <c r="CZ150" s="387" t="n">
        <v>-0.00309554673731327</v>
      </c>
      <c r="DA150" s="387" t="n">
        <v>0.0034718019887805</v>
      </c>
      <c r="DC150" s="0" t="s">
        <v>317</v>
      </c>
      <c r="DD150" s="387" t="n">
        <v>0.0108612393960357</v>
      </c>
      <c r="DE150" s="387" t="n">
        <v>0.0111732687801123</v>
      </c>
      <c r="DF150" s="387" t="n">
        <v>0.00847213342785835</v>
      </c>
      <c r="DG150" s="387" t="n">
        <v>0.00694937771186233</v>
      </c>
      <c r="DH150" s="387" t="n">
        <v>0.0182374585419893</v>
      </c>
      <c r="DL150" s="387" t="n">
        <v>0.663840026855469</v>
      </c>
      <c r="DM150" s="0" t="s">
        <v>888</v>
      </c>
      <c r="DP150" s="387" t="n">
        <v>0.799160003662109</v>
      </c>
      <c r="DQ150" s="0" t="s">
        <v>888</v>
      </c>
      <c r="DT150" s="387" t="n">
        <v>0.528310012817383</v>
      </c>
      <c r="DU150" s="0" t="s">
        <v>888</v>
      </c>
      <c r="DW150" s="387" t="n">
        <v>-0.0413804613053799</v>
      </c>
      <c r="DX150" s="387" t="n">
        <v>-0.0621208548545837</v>
      </c>
      <c r="DY150" s="387" t="n">
        <v>-0.0636112913489342</v>
      </c>
      <c r="DZ150" s="387" t="n">
        <v>-0.0430785715579987</v>
      </c>
      <c r="EA150" s="387" t="n">
        <v>-0.05422542989254</v>
      </c>
      <c r="EB150" s="0" t="s">
        <v>104</v>
      </c>
      <c r="ED150" s="387" t="n">
        <v>-0.0447092764079571</v>
      </c>
      <c r="EE150" s="387" t="n">
        <v>-0.0664429143071175</v>
      </c>
      <c r="EF150" s="387" t="n">
        <v>-0.0638067498803139</v>
      </c>
      <c r="EG150" s="387" t="n">
        <v>-0.0430798716843128</v>
      </c>
      <c r="EH150" s="387" t="n">
        <v>-0.0542331226170063</v>
      </c>
      <c r="EI150" s="0" t="s">
        <v>248</v>
      </c>
      <c r="EK150" s="387"/>
      <c r="EL150" s="0" t="s">
        <v>886</v>
      </c>
      <c r="EO150" s="387" t="n">
        <v>0.0268086288124323</v>
      </c>
      <c r="EP150" s="387" t="n">
        <v>0.0310468394309282</v>
      </c>
      <c r="EQ150" s="387" t="n">
        <v>0.0336338318884373</v>
      </c>
      <c r="ER150" s="387" t="n">
        <v>0.0290986485779285</v>
      </c>
      <c r="ES150" s="387" t="n">
        <v>0.033619612455368</v>
      </c>
      <c r="ET150" s="0" t="s">
        <v>248</v>
      </c>
      <c r="FE150" s="387" t="n">
        <v>1186873</v>
      </c>
      <c r="FF150" s="387" t="n">
        <v>1196287</v>
      </c>
      <c r="FG150" s="387" t="n">
        <v>1204621</v>
      </c>
      <c r="FH150" s="387" t="n">
        <v>1213370</v>
      </c>
      <c r="FI150" s="387" t="n">
        <v>1221003</v>
      </c>
      <c r="FJ150" s="387" t="n">
        <v>1228254</v>
      </c>
      <c r="FK150" s="387" t="n">
        <v>1233996</v>
      </c>
      <c r="FL150" s="387" t="n">
        <v>1239630</v>
      </c>
      <c r="FM150" s="387" t="n">
        <v>1244121</v>
      </c>
      <c r="FN150" s="387" t="n">
        <v>1247429</v>
      </c>
      <c r="FO150" s="387" t="n">
        <v>1250400</v>
      </c>
      <c r="FP150" s="387" t="n">
        <v>1252404</v>
      </c>
      <c r="FQ150" s="387" t="n">
        <v>1255882</v>
      </c>
      <c r="FR150" s="387" t="n">
        <v>1258653</v>
      </c>
      <c r="FS150" s="387" t="n">
        <v>1260934</v>
      </c>
      <c r="FT150" s="387" t="n">
        <v>1262605</v>
      </c>
      <c r="FU150" s="387" t="n">
        <v>1263473</v>
      </c>
      <c r="FV150" s="387" t="n">
        <v>1264613</v>
      </c>
      <c r="FW150" s="387" t="n">
        <v>1265303</v>
      </c>
      <c r="FX150" s="387" t="n">
        <v>1265711</v>
      </c>
      <c r="FY150" s="387" t="n">
        <v>1268000</v>
      </c>
      <c r="FZ150" s="387" t="n">
        <v>1270000</v>
      </c>
      <c r="GA150" s="387" t="n">
        <v>1271000</v>
      </c>
      <c r="GB150" s="387" t="n">
        <v>1272000</v>
      </c>
      <c r="GC150" s="387" t="n">
        <v>1272000</v>
      </c>
      <c r="GD150" s="387" t="n">
        <v>1273000</v>
      </c>
      <c r="GE150" s="387" t="n">
        <v>1273000</v>
      </c>
      <c r="GF150" s="387" t="n">
        <v>1273000</v>
      </c>
      <c r="GG150" s="387" t="n">
        <v>1272000</v>
      </c>
      <c r="GH150" s="387" t="n">
        <v>1271000</v>
      </c>
      <c r="GI150" s="387" t="n">
        <v>1270000</v>
      </c>
      <c r="GJ150" s="387" t="n">
        <v>1268000</v>
      </c>
      <c r="GK150" s="387" t="n">
        <v>1266000</v>
      </c>
      <c r="GL150" s="387" t="n">
        <v>1264000</v>
      </c>
      <c r="GM150" s="387" t="n">
        <v>1262000</v>
      </c>
      <c r="GN150" s="387" t="n">
        <v>1259000</v>
      </c>
      <c r="GO150" s="387" t="n">
        <v>1255000</v>
      </c>
      <c r="GP150" s="387" t="n">
        <v>1252000</v>
      </c>
      <c r="GQ150" s="387" t="n">
        <v>1248000</v>
      </c>
      <c r="GR150" s="387" t="n">
        <v>1243000</v>
      </c>
      <c r="GS150" s="387" t="n">
        <v>1239000</v>
      </c>
      <c r="GT150" s="387" t="n">
        <v>1234000</v>
      </c>
      <c r="GU150" s="387" t="n">
        <v>1229000</v>
      </c>
      <c r="GV150" s="387" t="n">
        <v>1223000</v>
      </c>
      <c r="GW150" s="387" t="n">
        <v>1217000</v>
      </c>
      <c r="GX150" s="387" t="n">
        <v>1211000</v>
      </c>
      <c r="GY150" s="387" t="n">
        <v>1205000</v>
      </c>
      <c r="GZ150" s="387" t="n">
        <v>1198000</v>
      </c>
      <c r="HA150" s="387" t="n">
        <v>1192000</v>
      </c>
      <c r="HB150" s="387" t="n">
        <v>1185000</v>
      </c>
      <c r="HC150" s="387" t="n">
        <v>1179000</v>
      </c>
      <c r="HG150" s="387" t="n">
        <v>0.000687231367919594</v>
      </c>
      <c r="HH150" s="387" t="n">
        <v>0.000901868101209402</v>
      </c>
      <c r="HI150" s="387" t="n">
        <v>0.000545472663361579</v>
      </c>
      <c r="HJ150" s="387" t="n">
        <v>0.000322400417644531</v>
      </c>
      <c r="HK150" s="387" t="n">
        <v>0.00180683634243906</v>
      </c>
      <c r="HL150" s="387" t="n">
        <v>0.00157604448031634</v>
      </c>
      <c r="HM150" s="387" t="n">
        <v>0.000787091732490808</v>
      </c>
      <c r="HN150" s="387" t="n">
        <v>0.000786472694016993</v>
      </c>
      <c r="HO150" s="387" t="n">
        <v>0</v>
      </c>
      <c r="HP150" s="387" t="n">
        <v>0.000785854645073414</v>
      </c>
      <c r="HQ150" s="387" t="n">
        <v>0</v>
      </c>
      <c r="HR150" s="387" t="n">
        <v>0</v>
      </c>
      <c r="HS150" s="387" t="n">
        <v>-0.000785854645073414</v>
      </c>
      <c r="HT150" s="387" t="n">
        <v>-0.000786472694016993</v>
      </c>
      <c r="HU150" s="387" t="n">
        <v>-0.000787091732490808</v>
      </c>
      <c r="HV150" s="387" t="n">
        <v>-0.00157604448031634</v>
      </c>
      <c r="HW150" s="387" t="n">
        <v>-0.00157853227574378</v>
      </c>
      <c r="HX150" s="387" t="n">
        <v>-0.00158102798741311</v>
      </c>
      <c r="HY150" s="387" t="n">
        <v>-0.00158353161532432</v>
      </c>
      <c r="HZ150" s="387" t="n">
        <v>-0.00238000904209912</v>
      </c>
      <c r="IA150" s="387" t="n">
        <v>-0.00318218255415559</v>
      </c>
      <c r="IB150" s="387" t="n">
        <v>-0.00239329994656146</v>
      </c>
      <c r="IC150" s="387" t="n">
        <v>-0.00320000271312892</v>
      </c>
      <c r="ID150" s="387" t="n">
        <v>-0.00401445757597685</v>
      </c>
      <c r="IE150" s="387" t="n">
        <v>-0.00322320987470448</v>
      </c>
      <c r="IF150" s="387" t="n">
        <v>-0.00404367735609412</v>
      </c>
      <c r="IG150" s="387" t="n">
        <v>-0.00406009471043944</v>
      </c>
      <c r="IH150" s="387" t="n">
        <v>-0.00489397393539548</v>
      </c>
      <c r="II150" s="387" t="n">
        <v>-0.00491804257035255</v>
      </c>
      <c r="IJ150" s="387" t="n">
        <v>-0.00494234962388873</v>
      </c>
      <c r="IK150" s="387" t="n">
        <v>-0.00496689742431045</v>
      </c>
      <c r="IL150" s="387" t="n">
        <v>-0.00582606717944145</v>
      </c>
      <c r="IM150" s="387" t="n">
        <v>-0.00502093089744449</v>
      </c>
      <c r="IN150" s="387" t="n">
        <v>-0.00588979385793209</v>
      </c>
      <c r="IO150" s="387" t="n">
        <v>-0.00507615320384502</v>
      </c>
      <c r="IP150" s="0" t="s">
        <v>889</v>
      </c>
      <c r="IU150" s="0" t="s">
        <v>889</v>
      </c>
      <c r="IV150" s="387" t="n">
        <v>0.495288842731431</v>
      </c>
      <c r="IW150" s="387" t="n">
        <v>0.495001862315453</v>
      </c>
      <c r="IX150" s="387" t="n">
        <v>0.494645697063734</v>
      </c>
      <c r="IY150" s="387" t="n">
        <v>0.494228935971414</v>
      </c>
      <c r="IZ150" s="387" t="n">
        <v>0.493806264619941</v>
      </c>
      <c r="JA150" s="387" t="n">
        <v>0.493392264463538</v>
      </c>
      <c r="JB150" s="387" t="n">
        <v>0.49299921157694</v>
      </c>
      <c r="JC150" s="387" t="n">
        <v>0.492622693611146</v>
      </c>
      <c r="JD150" s="387" t="n">
        <v>0.492259282863654</v>
      </c>
      <c r="JE150" s="387" t="n">
        <v>0.491895991638212</v>
      </c>
      <c r="JF150" s="387" t="n">
        <v>0.491533628535553</v>
      </c>
      <c r="JG150" s="387" t="n">
        <v>0.491167965311001</v>
      </c>
      <c r="JH150" s="387" t="n">
        <v>0.490809200826639</v>
      </c>
      <c r="JI150" s="387" t="n">
        <v>0.490452384180543</v>
      </c>
      <c r="JJ150" s="387" t="n">
        <v>0.490095236302723</v>
      </c>
      <c r="JK150" s="387" t="n">
        <v>0.489753036805867</v>
      </c>
      <c r="JL150" s="387" t="n">
        <v>0.489411740670545</v>
      </c>
      <c r="JM150" s="387" t="n">
        <v>0.489083148100793</v>
      </c>
      <c r="JN150" s="387" t="n">
        <v>0.488761919773032</v>
      </c>
      <c r="JO150" s="387" t="n">
        <v>0.488450809647393</v>
      </c>
      <c r="JP150" s="387" t="n">
        <v>0.488149363751312</v>
      </c>
      <c r="JQ150" s="387" t="n">
        <v>0.487862219835604</v>
      </c>
      <c r="JR150" s="387" t="n">
        <v>0.487588890806577</v>
      </c>
      <c r="JS150" s="387" t="n">
        <v>0.487323862761538</v>
      </c>
      <c r="JT150" s="387" t="n">
        <v>0.487077711423433</v>
      </c>
      <c r="JU150" s="387" t="n">
        <v>0.486842041845199</v>
      </c>
      <c r="JV150" s="387" t="n">
        <v>0.48662429730486</v>
      </c>
      <c r="JW150" s="387" t="n">
        <v>0.486422930198322</v>
      </c>
      <c r="JX150" s="387" t="n">
        <v>0.486233972846969</v>
      </c>
      <c r="JY150" s="387" t="n">
        <v>0.486064840350555</v>
      </c>
      <c r="JZ150" s="387" t="n">
        <v>0.485913324514535</v>
      </c>
      <c r="KA150" s="387" t="n">
        <v>0.485784081108851</v>
      </c>
      <c r="KB150" s="387" t="n">
        <v>0.485672639303924</v>
      </c>
      <c r="KC150" s="387" t="n">
        <v>0.485581995907858</v>
      </c>
      <c r="KD150" s="387" t="n">
        <v>0.485503162061966</v>
      </c>
      <c r="KE150" s="387" t="n">
        <v>0.485450749667869</v>
      </c>
      <c r="KH150" s="0" t="s">
        <v>889</v>
      </c>
      <c r="KI150" s="387" t="n">
        <v>0.706456899642944</v>
      </c>
      <c r="KJ150" s="387" t="n">
        <v>0.706552505493164</v>
      </c>
      <c r="KK150" s="387" t="n">
        <v>0.706909537315369</v>
      </c>
      <c r="KL150" s="387" t="n">
        <v>0.707321465015411</v>
      </c>
      <c r="KM150" s="387" t="n">
        <v>0.707415819168091</v>
      </c>
      <c r="KN150" s="387" t="n">
        <v>0.706624627113342</v>
      </c>
      <c r="KO150" s="387" t="n">
        <v>0.705511808395386</v>
      </c>
      <c r="KP150" s="387" t="n">
        <v>0.704169929027557</v>
      </c>
      <c r="KQ150" s="387" t="n">
        <v>0.702044010162354</v>
      </c>
      <c r="KR150" s="387" t="n">
        <v>0.699685513973236</v>
      </c>
      <c r="KS150" s="387" t="n">
        <v>0.695993721485138</v>
      </c>
      <c r="KT150" s="387" t="n">
        <v>0.692066013813019</v>
      </c>
      <c r="KU150" s="387" t="n">
        <v>0.68735271692276</v>
      </c>
      <c r="KV150" s="387" t="n">
        <v>0.682389914989471</v>
      </c>
      <c r="KW150" s="387" t="n">
        <v>0.678206145763397</v>
      </c>
      <c r="KX150" s="387" t="n">
        <v>0.673228323459625</v>
      </c>
      <c r="KY150" s="387" t="n">
        <v>0.669558346271515</v>
      </c>
      <c r="KZ150" s="387" t="n">
        <v>0.665876805782318</v>
      </c>
      <c r="LA150" s="387" t="n">
        <v>0.662974655628204</v>
      </c>
      <c r="LB150" s="387" t="n">
        <v>0.66006338596344</v>
      </c>
      <c r="LC150" s="387" t="n">
        <v>0.657664835453033</v>
      </c>
      <c r="LD150" s="387" t="n">
        <v>0.655776917934418</v>
      </c>
      <c r="LE150" s="387" t="n">
        <v>0.653354644775391</v>
      </c>
      <c r="LF150" s="387" t="n">
        <v>0.652243614196777</v>
      </c>
      <c r="LG150" s="387" t="n">
        <v>0.650844752788544</v>
      </c>
      <c r="LH150" s="387" t="n">
        <v>0.648103296756744</v>
      </c>
      <c r="LI150" s="387" t="n">
        <v>0.64505672454834</v>
      </c>
      <c r="LJ150" s="387" t="n">
        <v>0.64117169380188</v>
      </c>
      <c r="LK150" s="387" t="n">
        <v>0.636958301067352</v>
      </c>
      <c r="LL150" s="387" t="n">
        <v>0.63352507352829</v>
      </c>
      <c r="LM150" s="387" t="n">
        <v>0.630883574485779</v>
      </c>
      <c r="LN150" s="387" t="n">
        <v>0.62904566526413</v>
      </c>
      <c r="LO150" s="387" t="n">
        <v>0.627712845802307</v>
      </c>
      <c r="LP150" s="387" t="n">
        <v>0.626677870750427</v>
      </c>
      <c r="LQ150" s="387" t="n">
        <v>0.626160323619843</v>
      </c>
      <c r="LR150" s="387" t="n">
        <v>0.624257862567902</v>
      </c>
      <c r="LT150" s="0" t="s">
        <v>889</v>
      </c>
      <c r="LU150" s="387" t="n">
        <v>0.651700258255005</v>
      </c>
      <c r="LV150" s="387" t="n">
        <v>0.65085756778717</v>
      </c>
      <c r="LW150" s="387" t="n">
        <v>0.650568187236786</v>
      </c>
      <c r="LX150" s="387" t="n">
        <v>0.650400757789612</v>
      </c>
      <c r="LY150" s="387" t="n">
        <v>0.649638831615448</v>
      </c>
      <c r="LZ150" s="387" t="n">
        <v>0.647476315498352</v>
      </c>
      <c r="MA150" s="387" t="n">
        <v>0.644881904125214</v>
      </c>
      <c r="MB150" s="387" t="n">
        <v>0.642014145851135</v>
      </c>
      <c r="MC150" s="387" t="n">
        <v>0.636792480945587</v>
      </c>
      <c r="MD150" s="387" t="n">
        <v>0.632861614227295</v>
      </c>
      <c r="ME150" s="387" t="n">
        <v>0.629222333431244</v>
      </c>
      <c r="MF150" s="387" t="n">
        <v>0.62529456615448</v>
      </c>
      <c r="MG150" s="387" t="n">
        <v>0.622152388095856</v>
      </c>
      <c r="MH150" s="387" t="n">
        <v>0.618710696697235</v>
      </c>
      <c r="MI150" s="387" t="n">
        <v>0.616050362586975</v>
      </c>
      <c r="MJ150" s="387" t="n">
        <v>0.612598419189453</v>
      </c>
      <c r="MK150" s="387" t="n">
        <v>0.609621465206146</v>
      </c>
      <c r="ML150" s="387" t="n">
        <v>0.607424974441528</v>
      </c>
      <c r="MM150" s="387" t="n">
        <v>0.605221509933472</v>
      </c>
      <c r="MN150" s="387" t="n">
        <v>0.603011071681976</v>
      </c>
      <c r="MO150" s="387" t="n">
        <v>0.598887979984283</v>
      </c>
      <c r="MP150" s="387" t="n">
        <v>0.595219135284424</v>
      </c>
      <c r="MQ150" s="387" t="n">
        <v>0.590255618095398</v>
      </c>
      <c r="MR150" s="387" t="n">
        <v>0.58573716878891</v>
      </c>
      <c r="MS150" s="387" t="n">
        <v>0.580852746963501</v>
      </c>
      <c r="MT150" s="387" t="n">
        <v>0.577885389328003</v>
      </c>
      <c r="MU150" s="387" t="n">
        <v>0.574554324150085</v>
      </c>
      <c r="MV150" s="387" t="n">
        <v>0.572823405265808</v>
      </c>
      <c r="MW150" s="387" t="n">
        <v>0.570727705955505</v>
      </c>
      <c r="MX150" s="387" t="n">
        <v>0.570254743099213</v>
      </c>
      <c r="MY150" s="387" t="n">
        <v>0.568125486373901</v>
      </c>
      <c r="MZ150" s="387" t="n">
        <v>0.566805005073547</v>
      </c>
      <c r="NA150" s="387" t="n">
        <v>0.565943241119385</v>
      </c>
      <c r="NB150" s="387" t="n">
        <v>0.563758373260498</v>
      </c>
      <c r="NC150" s="387" t="n">
        <v>0.562869191169739</v>
      </c>
      <c r="ND150" s="387" t="n">
        <v>0.558948278427124</v>
      </c>
      <c r="NG150" s="0" t="s">
        <v>889</v>
      </c>
      <c r="NH150" s="387" t="n">
        <v>0.631463527679443</v>
      </c>
      <c r="NI150" s="387" t="n">
        <v>0.632235109806061</v>
      </c>
      <c r="NJ150" s="387" t="n">
        <v>0.632446467876434</v>
      </c>
      <c r="NK150" s="387" t="n">
        <v>0.632333934307098</v>
      </c>
      <c r="NL150" s="387" t="n">
        <v>0.632303893566132</v>
      </c>
      <c r="NM150" s="387" t="n">
        <v>0.632492125034332</v>
      </c>
      <c r="NN150" s="387" t="n">
        <v>0.633070886135101</v>
      </c>
      <c r="NO150" s="387" t="n">
        <v>0.633359551429749</v>
      </c>
      <c r="NP150" s="387" t="n">
        <v>0.633647799491882</v>
      </c>
      <c r="NQ150" s="387" t="n">
        <v>0.63443398475647</v>
      </c>
      <c r="NR150" s="387" t="n">
        <v>0.633150041103363</v>
      </c>
      <c r="NS150" s="387" t="n">
        <v>0.631578922271729</v>
      </c>
      <c r="NT150" s="387" t="n">
        <v>0.628436744213104</v>
      </c>
      <c r="NU150" s="387" t="n">
        <v>0.625</v>
      </c>
      <c r="NV150" s="387" t="n">
        <v>0.622344613075256</v>
      </c>
      <c r="NW150" s="387" t="n">
        <v>0.618897616863251</v>
      </c>
      <c r="NX150" s="387" t="n">
        <v>0.616719245910645</v>
      </c>
      <c r="NY150" s="387" t="n">
        <v>0.613744080066681</v>
      </c>
      <c r="NZ150" s="387" t="n">
        <v>0.611550629138947</v>
      </c>
      <c r="OA150" s="387" t="n">
        <v>0.609350264072418</v>
      </c>
      <c r="OB150" s="387" t="n">
        <v>0.607625126838684</v>
      </c>
      <c r="OC150" s="387" t="n">
        <v>0.605577707290649</v>
      </c>
      <c r="OD150" s="387" t="n">
        <v>0.603035151958466</v>
      </c>
      <c r="OE150" s="387" t="n">
        <v>0.60176283121109</v>
      </c>
      <c r="OF150" s="387" t="n">
        <v>0.60096538066864</v>
      </c>
      <c r="OG150" s="387" t="n">
        <v>0.598870038986206</v>
      </c>
      <c r="OH150" s="387" t="n">
        <v>0.595623970031738</v>
      </c>
      <c r="OI150" s="387" t="n">
        <v>0.591537833213806</v>
      </c>
      <c r="OJ150" s="387" t="n">
        <v>0.587080955505371</v>
      </c>
      <c r="OK150" s="387" t="n">
        <v>0.583401799201965</v>
      </c>
      <c r="OL150" s="387" t="n">
        <v>0.58051198720932</v>
      </c>
      <c r="OM150" s="387" t="n">
        <v>0.579253137111664</v>
      </c>
      <c r="ON150" s="387" t="n">
        <v>0.578464090824127</v>
      </c>
      <c r="OO150" s="387" t="n">
        <v>0.577181220054627</v>
      </c>
      <c r="OP150" s="387" t="n">
        <v>0.576371312141419</v>
      </c>
      <c r="OQ150" s="387" t="n">
        <v>0.574215412139893</v>
      </c>
      <c r="OT150" s="387" t="n">
        <v>0.635229988098145</v>
      </c>
      <c r="OU150" s="387" t="n">
        <v>0.635</v>
      </c>
      <c r="OV150" s="387" t="n">
        <v>0.634220008850098</v>
      </c>
      <c r="OW150" s="387" t="n">
        <v>0.632569999694824</v>
      </c>
      <c r="OX150" s="387" t="n">
        <v>0.637560005187988</v>
      </c>
      <c r="OY150" s="387" t="n">
        <v>0.636040000915527</v>
      </c>
      <c r="OZ150" s="387" t="n">
        <v>0.627439994812012</v>
      </c>
      <c r="PA150" s="387" t="n">
        <v>0.627480010986328</v>
      </c>
      <c r="PB150" s="387" t="n">
        <v>0.627960014343262</v>
      </c>
      <c r="PC150" s="387" t="n">
        <v>0.636419982910156</v>
      </c>
      <c r="PD150" s="387" t="n">
        <v>0.630999984741211</v>
      </c>
      <c r="PE150" s="387" t="n">
        <v>0.63439998626709</v>
      </c>
      <c r="PF150" s="387" t="n">
        <v>0.648629989624023</v>
      </c>
      <c r="PG150" s="387" t="n">
        <v>0.654290008544922</v>
      </c>
      <c r="PH150" s="387" t="n">
        <v>0.662350006103516</v>
      </c>
      <c r="PI150" s="387" t="n">
        <v>0.658099975585938</v>
      </c>
      <c r="PJ150" s="387" t="n">
        <v>0.663430023193359</v>
      </c>
      <c r="PK150" s="387" t="n">
        <v>0.663000030517578</v>
      </c>
      <c r="PL150" s="387" t="n">
        <v>0.663840026855469</v>
      </c>
      <c r="PQ150" s="387" t="n">
        <v>0.00126616086345166</v>
      </c>
      <c r="PZ150" s="387" t="n">
        <v>0.368</v>
      </c>
      <c r="QA150" s="387" t="n">
        <v>2017</v>
      </c>
      <c r="QB150" s="0" t="s">
        <v>248</v>
      </c>
      <c r="QD150" s="387" t="n">
        <v>0.002</v>
      </c>
      <c r="QE150" s="387" t="n">
        <v>2017</v>
      </c>
      <c r="QF150" s="0" t="s">
        <v>248</v>
      </c>
      <c r="QH150" s="387" t="n">
        <v>0.022</v>
      </c>
      <c r="QI150" s="387" t="n">
        <v>2017</v>
      </c>
      <c r="QJ150" s="0" t="s">
        <v>248</v>
      </c>
      <c r="QL150" s="387" t="n">
        <v>0.127</v>
      </c>
      <c r="QM150" s="387" t="n">
        <v>2017</v>
      </c>
      <c r="QN150" s="0" t="s">
        <v>248</v>
      </c>
      <c r="QP150" s="387" t="n">
        <v>0.103</v>
      </c>
      <c r="QQ150" s="387" t="n">
        <v>2017</v>
      </c>
      <c r="QR150" s="0" t="s">
        <v>248</v>
      </c>
      <c r="QT150" s="0" t="s">
        <v>104</v>
      </c>
      <c r="QU150" s="387" t="n">
        <v>0.202399536967278</v>
      </c>
      <c r="QV150" s="387" t="n">
        <v>0.199763268232346</v>
      </c>
      <c r="QW150" s="387" t="n">
        <v>0.186803787946701</v>
      </c>
      <c r="QX150" s="387" t="n">
        <v>0.168418258428574</v>
      </c>
      <c r="QY150" s="387" t="n">
        <v>0.17997133731842</v>
      </c>
      <c r="RB150" s="387" t="n">
        <v>0.214345991611481</v>
      </c>
      <c r="RC150" s="387" t="n">
        <v>0.212142571806908</v>
      </c>
      <c r="RD150" s="387" t="n">
        <v>0.200275748968124</v>
      </c>
      <c r="RE150" s="387" t="n">
        <v>0.180722787976265</v>
      </c>
      <c r="RF150" s="387" t="n">
        <v>0.196140438318253</v>
      </c>
      <c r="RG150" s="0" t="s">
        <v>248</v>
      </c>
      <c r="RJ150" s="387" t="n">
        <v>0.0411585867404938</v>
      </c>
      <c r="RK150" s="387" t="n">
        <v>0.0399095490574837</v>
      </c>
      <c r="RL150" s="387" t="n">
        <v>0.0363601185381413</v>
      </c>
      <c r="RM150" s="387" t="n">
        <v>0.0353233404457569</v>
      </c>
      <c r="RN150" s="387" t="n">
        <v>0.0297021213918924</v>
      </c>
      <c r="RO150" s="0" t="s">
        <v>104</v>
      </c>
      <c r="RR150" s="387" t="n">
        <v>0.039862010627985</v>
      </c>
      <c r="RS150" s="387" t="n">
        <v>0.0379667654633522</v>
      </c>
      <c r="RT150" s="387" t="n">
        <v>0.0363601185381413</v>
      </c>
      <c r="RU150" s="387" t="n">
        <v>0.0353233404457569</v>
      </c>
      <c r="RV150" s="387" t="n">
        <v>0.0297021213918924</v>
      </c>
      <c r="RW150" s="0" t="s">
        <v>248</v>
      </c>
      <c r="SA150" s="387" t="n">
        <v>0.0374834649264813</v>
      </c>
      <c r="SB150" s="387" t="n">
        <v>0.0372318141162396</v>
      </c>
      <c r="SC150" s="387" t="n">
        <v>0.0347727797925472</v>
      </c>
      <c r="SD150" s="387" t="n">
        <v>0.0337423011660576</v>
      </c>
      <c r="SE150" s="387" t="n">
        <v>0.0297020506113768</v>
      </c>
      <c r="SF150" s="0" t="s">
        <v>104</v>
      </c>
      <c r="SJ150" s="387" t="n">
        <v>0.0361550748348236</v>
      </c>
      <c r="SK150" s="387" t="n">
        <v>0.0355693399906158</v>
      </c>
      <c r="SL150" s="387" t="n">
        <v>0.0349051803350449</v>
      </c>
      <c r="SM150" s="387" t="n">
        <v>0.0345670804381371</v>
      </c>
      <c r="SN150" s="387" t="n">
        <v>0.0293797198683023</v>
      </c>
      <c r="SO150" s="0" t="s">
        <v>248</v>
      </c>
      <c r="SQ150" s="387" t="n">
        <v>12900</v>
      </c>
      <c r="SR150" s="0" t="s">
        <v>248</v>
      </c>
      <c r="ST150" s="387" t="n">
        <v>10607.072265625</v>
      </c>
      <c r="SU150" s="0" t="s">
        <v>104</v>
      </c>
      <c r="SW150" s="387" t="n">
        <v>10892.5401750016</v>
      </c>
      <c r="SX150" s="0" t="s">
        <v>248</v>
      </c>
      <c r="TA150" s="387" t="n">
        <v>0.161019071936607</v>
      </c>
      <c r="TB150" s="387" t="n">
        <v>0.137642413377762</v>
      </c>
      <c r="TC150" s="387" t="n">
        <v>0.123192489147186</v>
      </c>
      <c r="TD150" s="387" t="n">
        <v>0.125339686870575</v>
      </c>
      <c r="TE150" s="387" t="n">
        <v>0.12574590742588</v>
      </c>
      <c r="TF150" s="0" t="s">
        <v>104</v>
      </c>
      <c r="TJ150" s="387" t="n">
        <v>0.169636726379395</v>
      </c>
      <c r="TK150" s="387" t="n">
        <v>0.145699664950371</v>
      </c>
      <c r="TL150" s="387" t="n">
        <v>0.136469006538391</v>
      </c>
      <c r="TM150" s="387" t="n">
        <v>0.137642920017242</v>
      </c>
      <c r="TN150" s="387" t="n">
        <v>0.141907319426537</v>
      </c>
      <c r="TO150" s="0" t="s">
        <v>248</v>
      </c>
      <c r="TP150" s="386"/>
      <c r="TQ150" s="386"/>
    </row>
    <row r="151" customFormat="false" ht="15.75" hidden="false" customHeight="false" outlineLevel="0" collapsed="false">
      <c r="A151" s="0" t="s">
        <v>890</v>
      </c>
      <c r="B151" s="18" t="s">
        <v>1147</v>
      </c>
      <c r="C151" s="0" t="s">
        <v>1148</v>
      </c>
      <c r="D151" s="387" t="n">
        <v>0.0340598225593567</v>
      </c>
      <c r="E151" s="0" t="s">
        <v>102</v>
      </c>
      <c r="F151" s="387" t="n">
        <v>0.0373482145369053</v>
      </c>
      <c r="G151" s="0" t="s">
        <v>316</v>
      </c>
      <c r="H151" s="387" t="n">
        <v>0.0382464528083801</v>
      </c>
      <c r="I151" s="0" t="s">
        <v>317</v>
      </c>
      <c r="J151" s="0" t="s">
        <v>102</v>
      </c>
      <c r="K151" s="387" t="n">
        <v>0.365685909986496</v>
      </c>
      <c r="L151" s="387" t="n">
        <v>0.496584594249725</v>
      </c>
      <c r="M151" s="0" t="s">
        <v>102</v>
      </c>
      <c r="N151" s="387" t="n">
        <v>0.365685909986496</v>
      </c>
      <c r="O151" s="0" t="s">
        <v>102</v>
      </c>
      <c r="P151" s="387" t="n">
        <v>0.450155586004257</v>
      </c>
      <c r="Q151" s="0" t="s">
        <v>102</v>
      </c>
      <c r="R151" s="387" t="n">
        <v>0.332224369049072</v>
      </c>
      <c r="S151" s="0" t="s">
        <v>102</v>
      </c>
      <c r="U151" s="0" t="s">
        <v>316</v>
      </c>
      <c r="V151" s="387" t="n">
        <v>0.386040031909943</v>
      </c>
      <c r="W151" s="387" t="n">
        <v>0.437705546617508</v>
      </c>
      <c r="X151" s="0" t="s">
        <v>316</v>
      </c>
      <c r="Y151" s="387" t="n">
        <v>0.386040031909943</v>
      </c>
      <c r="Z151" s="0" t="s">
        <v>316</v>
      </c>
      <c r="AA151" s="387" t="n">
        <v>0.53996866941452</v>
      </c>
      <c r="AB151" s="0" t="s">
        <v>316</v>
      </c>
      <c r="AC151" s="387" t="n">
        <v>0.394597083330154</v>
      </c>
      <c r="AD151" s="0" t="s">
        <v>316</v>
      </c>
      <c r="AF151" s="0" t="s">
        <v>317</v>
      </c>
      <c r="AG151" s="387" t="n">
        <v>0.369386613368988</v>
      </c>
      <c r="AH151" s="387" t="n">
        <v>0.512050628662109</v>
      </c>
      <c r="AI151" s="0" t="s">
        <v>317</v>
      </c>
      <c r="AJ151" s="387" t="n">
        <v>0.369386613368988</v>
      </c>
      <c r="AK151" s="0" t="s">
        <v>317</v>
      </c>
      <c r="AL151" s="387" t="n">
        <v>0.435859352350235</v>
      </c>
      <c r="AM151" s="0" t="s">
        <v>317</v>
      </c>
      <c r="AN151" s="387" t="n">
        <v>0.321550637483597</v>
      </c>
      <c r="AO151" s="0" t="s">
        <v>317</v>
      </c>
      <c r="AP151" s="0"/>
      <c r="AQ151" s="0" t="s">
        <v>102</v>
      </c>
      <c r="AR151" s="387" t="n">
        <v>2.65847706794739</v>
      </c>
      <c r="AS151" s="0" t="s">
        <v>318</v>
      </c>
      <c r="AT151" s="387" t="n">
        <v>3.29115462303162</v>
      </c>
      <c r="AU151" s="0" t="s">
        <v>317</v>
      </c>
      <c r="AV151" s="387" t="n">
        <v>3.7088565826416</v>
      </c>
      <c r="AW151" s="0"/>
      <c r="AX151" s="387" t="n">
        <v>2.82594537734985</v>
      </c>
      <c r="AY151" s="0" t="s">
        <v>104</v>
      </c>
      <c r="AZ151" s="0"/>
      <c r="BA151" s="0" t="s">
        <v>102</v>
      </c>
      <c r="BB151" s="387" t="n">
        <v>0.0116763105615973</v>
      </c>
      <c r="BC151" s="387" t="n">
        <v>0.0107698161154985</v>
      </c>
      <c r="BD151" s="387" t="n">
        <v>0.0110753765329719</v>
      </c>
      <c r="BE151" s="387" t="n">
        <v>0.00907634664326906</v>
      </c>
      <c r="BF151" s="387" t="n">
        <v>0.00907632056623697</v>
      </c>
      <c r="BH151" s="0" t="s">
        <v>318</v>
      </c>
      <c r="BI151" s="387" t="n">
        <v>0.00818247627466917</v>
      </c>
      <c r="BJ151" s="387" t="n">
        <v>0.00747300405055285</v>
      </c>
      <c r="BK151" s="387" t="n">
        <v>0.00698896031826735</v>
      </c>
      <c r="BL151" s="387" t="n">
        <v>0.00695785554125905</v>
      </c>
      <c r="BM151" s="387" t="n">
        <v>0.00735524203628302</v>
      </c>
      <c r="BO151" s="0" t="s">
        <v>317</v>
      </c>
      <c r="BP151" s="387" t="n">
        <v>0.00773912854492664</v>
      </c>
      <c r="BQ151" s="387" t="n">
        <v>0.00719350250437856</v>
      </c>
      <c r="BR151" s="387" t="n">
        <v>0.00680343667045236</v>
      </c>
      <c r="BS151" s="387" t="n">
        <v>0.00735523551702499</v>
      </c>
      <c r="BT151" s="387" t="n">
        <v>0.00735527230426669</v>
      </c>
      <c r="BV151" s="387" t="n">
        <v>6.82143211364746</v>
      </c>
      <c r="BW151" s="387" t="n">
        <v>7.33187198638916</v>
      </c>
      <c r="BX151" s="387" t="n">
        <v>7.74974775314331</v>
      </c>
      <c r="BY151" s="387" t="n">
        <v>8.14448261260986</v>
      </c>
      <c r="BZ151" s="387" t="n">
        <v>8.65608978271484</v>
      </c>
      <c r="CA151" s="0" t="s">
        <v>316</v>
      </c>
      <c r="CC151" s="387" t="n">
        <v>7.12769603729248</v>
      </c>
      <c r="CD151" s="387" t="n">
        <v>7.59185409545898</v>
      </c>
      <c r="CE151" s="387" t="n">
        <v>7.98658895492554</v>
      </c>
      <c r="CF151" s="387" t="n">
        <v>8.43976020812988</v>
      </c>
      <c r="CG151" s="387" t="n">
        <v>8.9805850982666</v>
      </c>
      <c r="CH151" s="0" t="s">
        <v>317</v>
      </c>
      <c r="CK151" s="387" t="n">
        <v>8.60000038146973</v>
      </c>
      <c r="CL151" s="0" t="s">
        <v>887</v>
      </c>
      <c r="CO151" s="0" t="s">
        <v>102</v>
      </c>
      <c r="CP151" s="387" t="n">
        <v>-0.00772391958162189</v>
      </c>
      <c r="CQ151" s="387" t="n">
        <v>-0.00434419652447104</v>
      </c>
      <c r="CR151" s="387" t="n">
        <v>-0.0130420112982392</v>
      </c>
      <c r="CS151" s="387" t="n">
        <v>-0.012034204788506</v>
      </c>
      <c r="CT151" s="387" t="n">
        <v>0.0277005024254322</v>
      </c>
      <c r="CV151" s="0" t="s">
        <v>318</v>
      </c>
      <c r="CW151" s="387" t="n">
        <v>-0.00860285945236683</v>
      </c>
      <c r="CX151" s="387" t="n">
        <v>-0.00789736025035381</v>
      </c>
      <c r="CY151" s="387" t="n">
        <v>-0.010457631200552</v>
      </c>
      <c r="CZ151" s="387" t="n">
        <v>-0.00391056202352047</v>
      </c>
      <c r="DA151" s="387" t="n">
        <v>-0.00259162951260805</v>
      </c>
      <c r="DC151" s="0" t="s">
        <v>317</v>
      </c>
      <c r="DD151" s="387" t="n">
        <v>-0.00687146652489901</v>
      </c>
      <c r="DE151" s="387" t="n">
        <v>-0.00684316735714674</v>
      </c>
      <c r="DF151" s="387" t="n">
        <v>-0.00834658276289702</v>
      </c>
      <c r="DG151" s="387" t="n">
        <v>0.00080584769602865</v>
      </c>
      <c r="DH151" s="387" t="n">
        <v>-0.00076080416329205</v>
      </c>
      <c r="DL151" s="387" t="n">
        <v>0.644260025024414</v>
      </c>
      <c r="DM151" s="0" t="s">
        <v>888</v>
      </c>
      <c r="DP151" s="387" t="n">
        <v>0.822519989013672</v>
      </c>
      <c r="DQ151" s="0" t="s">
        <v>888</v>
      </c>
      <c r="DT151" s="387" t="n">
        <v>0.476419982910156</v>
      </c>
      <c r="DU151" s="0" t="s">
        <v>888</v>
      </c>
      <c r="DW151" s="387" t="n">
        <v>-0.0151059273630381</v>
      </c>
      <c r="DX151" s="387" t="n">
        <v>-0.0141561478376389</v>
      </c>
      <c r="DY151" s="387" t="n">
        <v>-0.0165062472224236</v>
      </c>
      <c r="DZ151" s="387" t="n">
        <v>-0.0181550811976194</v>
      </c>
      <c r="EA151" s="387" t="n">
        <v>-0.00351218529976904</v>
      </c>
      <c r="EB151" s="0" t="s">
        <v>104</v>
      </c>
      <c r="ED151" s="387" t="n">
        <v>-0.015106032602489</v>
      </c>
      <c r="EE151" s="387" t="n">
        <v>-0.0141660887748003</v>
      </c>
      <c r="EF151" s="387" t="n">
        <v>-0.0165330488234758</v>
      </c>
      <c r="EG151" s="387" t="n">
        <v>-0.0182047486305237</v>
      </c>
      <c r="EH151" s="387" t="n">
        <v>-0.0034287478774786</v>
      </c>
      <c r="EI151" s="0" t="s">
        <v>248</v>
      </c>
      <c r="EK151" s="387" t="n">
        <v>0.370194375514984</v>
      </c>
      <c r="EL151" s="0" t="s">
        <v>248</v>
      </c>
      <c r="EO151" s="387" t="n">
        <v>0.0275028701871634</v>
      </c>
      <c r="EP151" s="387" t="n">
        <v>0.0264247804880142</v>
      </c>
      <c r="EQ151" s="387" t="n">
        <v>0.0263597778975964</v>
      </c>
      <c r="ER151" s="387" t="n">
        <v>0.0297835096716881</v>
      </c>
      <c r="ES151" s="387" t="n">
        <v>0.0231388229876757</v>
      </c>
      <c r="ET151" s="0" t="s">
        <v>248</v>
      </c>
      <c r="FE151" s="387" t="n">
        <v>98899845</v>
      </c>
      <c r="FF151" s="387" t="n">
        <v>100298153</v>
      </c>
      <c r="FG151" s="387" t="n">
        <v>101684758</v>
      </c>
      <c r="FH151" s="387" t="n">
        <v>103081020</v>
      </c>
      <c r="FI151" s="387" t="n">
        <v>104514932</v>
      </c>
      <c r="FJ151" s="387" t="n">
        <v>106005203</v>
      </c>
      <c r="FK151" s="387" t="n">
        <v>107560153</v>
      </c>
      <c r="FL151" s="387" t="n">
        <v>109170502</v>
      </c>
      <c r="FM151" s="387" t="n">
        <v>110815271</v>
      </c>
      <c r="FN151" s="387" t="n">
        <v>112463887</v>
      </c>
      <c r="FO151" s="387" t="n">
        <v>114092963</v>
      </c>
      <c r="FP151" s="387" t="n">
        <v>115695473</v>
      </c>
      <c r="FQ151" s="387" t="n">
        <v>117274155</v>
      </c>
      <c r="FR151" s="387" t="n">
        <v>118827161</v>
      </c>
      <c r="FS151" s="387" t="n">
        <v>120355128</v>
      </c>
      <c r="FT151" s="387" t="n">
        <v>121858258</v>
      </c>
      <c r="FU151" s="387" t="n">
        <v>123333376</v>
      </c>
      <c r="FV151" s="387" t="n">
        <v>124777324</v>
      </c>
      <c r="FW151" s="387" t="n">
        <v>126190788</v>
      </c>
      <c r="FX151" s="387" t="n">
        <v>127575529</v>
      </c>
      <c r="FY151" s="387" t="n">
        <v>128933000</v>
      </c>
      <c r="FZ151" s="387" t="n">
        <v>130262000</v>
      </c>
      <c r="GA151" s="387" t="n">
        <v>131563000</v>
      </c>
      <c r="GB151" s="387" t="n">
        <v>132834000</v>
      </c>
      <c r="GC151" s="387" t="n">
        <v>134074000</v>
      </c>
      <c r="GD151" s="387" t="n">
        <v>135284000</v>
      </c>
      <c r="GE151" s="387" t="n">
        <v>136462000</v>
      </c>
      <c r="GF151" s="387" t="n">
        <v>137609000</v>
      </c>
      <c r="GG151" s="387" t="n">
        <v>138725000</v>
      </c>
      <c r="GH151" s="387" t="n">
        <v>139814000</v>
      </c>
      <c r="GI151" s="387" t="n">
        <v>140876000</v>
      </c>
      <c r="GJ151" s="387" t="n">
        <v>141912000</v>
      </c>
      <c r="GK151" s="387" t="n">
        <v>142921000</v>
      </c>
      <c r="GL151" s="387" t="n">
        <v>143900000</v>
      </c>
      <c r="GM151" s="387" t="n">
        <v>144845000</v>
      </c>
      <c r="GN151" s="387" t="n">
        <v>145755000</v>
      </c>
      <c r="GO151" s="387" t="n">
        <v>146628000</v>
      </c>
      <c r="GP151" s="387" t="n">
        <v>147464000</v>
      </c>
      <c r="GQ151" s="387" t="n">
        <v>148264000</v>
      </c>
      <c r="GR151" s="387" t="n">
        <v>149029000</v>
      </c>
      <c r="GS151" s="387" t="n">
        <v>149759000</v>
      </c>
      <c r="GT151" s="387" t="n">
        <v>150454000</v>
      </c>
      <c r="GU151" s="387" t="n">
        <v>151115000</v>
      </c>
      <c r="GV151" s="387" t="n">
        <v>151740000</v>
      </c>
      <c r="GW151" s="387" t="n">
        <v>152331000</v>
      </c>
      <c r="GX151" s="387" t="n">
        <v>152887000</v>
      </c>
      <c r="GY151" s="387" t="n">
        <v>153409000</v>
      </c>
      <c r="GZ151" s="387" t="n">
        <v>153897000</v>
      </c>
      <c r="HA151" s="387" t="n">
        <v>154350000</v>
      </c>
      <c r="HB151" s="387" t="n">
        <v>154768000</v>
      </c>
      <c r="HC151" s="387" t="n">
        <v>155151000</v>
      </c>
      <c r="HG151" s="387" t="n">
        <v>0.0120325135067105</v>
      </c>
      <c r="HH151" s="387" t="n">
        <v>0.0116396779194474</v>
      </c>
      <c r="HI151" s="387" t="n">
        <v>0.0112642114982009</v>
      </c>
      <c r="HJ151" s="387" t="n">
        <v>0.0109136216342449</v>
      </c>
      <c r="HK151" s="387" t="n">
        <v>0.0105843162164092</v>
      </c>
      <c r="HL151" s="387" t="n">
        <v>0.010254917666316</v>
      </c>
      <c r="HM151" s="387" t="n">
        <v>0.0099380174651742</v>
      </c>
      <c r="HN151" s="387" t="n">
        <v>0.00961440429091454</v>
      </c>
      <c r="HO151" s="387" t="n">
        <v>0.00929165817797184</v>
      </c>
      <c r="HP151" s="387" t="n">
        <v>0.00898438598960638</v>
      </c>
      <c r="HQ151" s="387" t="n">
        <v>0.00866991467773914</v>
      </c>
      <c r="HR151" s="387" t="n">
        <v>0.00837014243006706</v>
      </c>
      <c r="HS151" s="387" t="n">
        <v>0.00807722564786673</v>
      </c>
      <c r="HT151" s="387" t="n">
        <v>0.00781941134482622</v>
      </c>
      <c r="HU151" s="387" t="n">
        <v>0.00756710302084684</v>
      </c>
      <c r="HV151" s="387" t="n">
        <v>0.00732707651332021</v>
      </c>
      <c r="HW151" s="387" t="n">
        <v>0.00708488281816244</v>
      </c>
      <c r="HX151" s="387" t="n">
        <v>0.00682658376172185</v>
      </c>
      <c r="HY151" s="387" t="n">
        <v>0.0065455911681056</v>
      </c>
      <c r="HZ151" s="387" t="n">
        <v>0.00626292498782277</v>
      </c>
      <c r="IA151" s="387" t="n">
        <v>0.00597163708880544</v>
      </c>
      <c r="IB151" s="387" t="n">
        <v>0.00568531127646565</v>
      </c>
      <c r="IC151" s="387" t="n">
        <v>0.00541039044037461</v>
      </c>
      <c r="ID151" s="387" t="n">
        <v>0.005146449431777</v>
      </c>
      <c r="IE151" s="387" t="n">
        <v>0.00488641764968634</v>
      </c>
      <c r="IF151" s="387" t="n">
        <v>0.00463005434721708</v>
      </c>
      <c r="IG151" s="387" t="n">
        <v>0.00438374653458595</v>
      </c>
      <c r="IH151" s="387" t="n">
        <v>0.00412739347666502</v>
      </c>
      <c r="II151" s="387" t="n">
        <v>0.00388725497759879</v>
      </c>
      <c r="IJ151" s="387" t="n">
        <v>0.00364330154843628</v>
      </c>
      <c r="IK151" s="387" t="n">
        <v>0.00340847088955343</v>
      </c>
      <c r="IL151" s="387" t="n">
        <v>0.00317599019035697</v>
      </c>
      <c r="IM151" s="387" t="n">
        <v>0.00293920352123678</v>
      </c>
      <c r="IN151" s="387" t="n">
        <v>0.00270447041839361</v>
      </c>
      <c r="IO151" s="387" t="n">
        <v>0.00247161486186087</v>
      </c>
      <c r="IP151" s="0" t="s">
        <v>889</v>
      </c>
      <c r="IU151" s="0" t="s">
        <v>889</v>
      </c>
      <c r="IV151" s="387" t="n">
        <v>0.489045021662095</v>
      </c>
      <c r="IW151" s="387" t="n">
        <v>0.489043270273168</v>
      </c>
      <c r="IX151" s="387" t="n">
        <v>0.489067244476773</v>
      </c>
      <c r="IY151" s="387" t="n">
        <v>0.489107191680609</v>
      </c>
      <c r="IZ151" s="387" t="n">
        <v>0.489148612505459</v>
      </c>
      <c r="JA151" s="387" t="n">
        <v>0.489181255596086</v>
      </c>
      <c r="JB151" s="387" t="n">
        <v>0.489203300849625</v>
      </c>
      <c r="JC151" s="387" t="n">
        <v>0.489218070993106</v>
      </c>
      <c r="JD151" s="387" t="n">
        <v>0.489226790585358</v>
      </c>
      <c r="JE151" s="387" t="n">
        <v>0.489231943412544</v>
      </c>
      <c r="JF151" s="387" t="n">
        <v>0.489235391390962</v>
      </c>
      <c r="JG151" s="387" t="n">
        <v>0.489237233286432</v>
      </c>
      <c r="JH151" s="387" t="n">
        <v>0.489236724450033</v>
      </c>
      <c r="JI151" s="387" t="n">
        <v>0.489233654428393</v>
      </c>
      <c r="JJ151" s="387" t="n">
        <v>0.489227872518931</v>
      </c>
      <c r="JK151" s="387" t="n">
        <v>0.489219412426537</v>
      </c>
      <c r="JL151" s="387" t="n">
        <v>0.489208555175037</v>
      </c>
      <c r="JM151" s="387" t="n">
        <v>0.489196210946291</v>
      </c>
      <c r="JN151" s="387" t="n">
        <v>0.48918406521766</v>
      </c>
      <c r="JO151" s="387" t="n">
        <v>0.489174234863724</v>
      </c>
      <c r="JP151" s="387" t="n">
        <v>0.489168364400425</v>
      </c>
      <c r="JQ151" s="387" t="n">
        <v>0.489167327870038</v>
      </c>
      <c r="JR151" s="387" t="n">
        <v>0.489171434669378</v>
      </c>
      <c r="JS151" s="387" t="n">
        <v>0.489181212846879</v>
      </c>
      <c r="JT151" s="387" t="n">
        <v>0.489197036770303</v>
      </c>
      <c r="JU151" s="387" t="n">
        <v>0.489219301166681</v>
      </c>
      <c r="JV151" s="387" t="n">
        <v>0.489248459962426</v>
      </c>
      <c r="JW151" s="387" t="n">
        <v>0.489285063455816</v>
      </c>
      <c r="JX151" s="387" t="n">
        <v>0.489329777306375</v>
      </c>
      <c r="JY151" s="387" t="n">
        <v>0.489383249015428</v>
      </c>
      <c r="JZ151" s="387" t="n">
        <v>0.489445923121551</v>
      </c>
      <c r="KA151" s="387" t="n">
        <v>0.489518157207441</v>
      </c>
      <c r="KB151" s="387" t="n">
        <v>0.489600173290213</v>
      </c>
      <c r="KC151" s="387" t="n">
        <v>0.489692114755106</v>
      </c>
      <c r="KD151" s="387" t="n">
        <v>0.489794020332738</v>
      </c>
      <c r="KE151" s="387" t="n">
        <v>0.489905937586637</v>
      </c>
      <c r="KH151" s="0" t="s">
        <v>889</v>
      </c>
      <c r="KI151" s="387" t="n">
        <v>0.656393170356751</v>
      </c>
      <c r="KJ151" s="387" t="n">
        <v>0.658217906951904</v>
      </c>
      <c r="KK151" s="387" t="n">
        <v>0.66020005941391</v>
      </c>
      <c r="KL151" s="387" t="n">
        <v>0.662194669246674</v>
      </c>
      <c r="KM151" s="387" t="n">
        <v>0.663982212543488</v>
      </c>
      <c r="KN151" s="387" t="n">
        <v>0.665461897850037</v>
      </c>
      <c r="KO151" s="387" t="n">
        <v>0.666802287101746</v>
      </c>
      <c r="KP151" s="387" t="n">
        <v>0.667832136154175</v>
      </c>
      <c r="KQ151" s="387" t="n">
        <v>0.668654084205627</v>
      </c>
      <c r="KR151" s="387" t="n">
        <v>0.669421374797821</v>
      </c>
      <c r="KS151" s="387" t="n">
        <v>0.670182704925537</v>
      </c>
      <c r="KT151" s="387" t="n">
        <v>0.670736193656921</v>
      </c>
      <c r="KU151" s="387" t="n">
        <v>0.671322345733643</v>
      </c>
      <c r="KV151" s="387" t="n">
        <v>0.671890437602997</v>
      </c>
      <c r="KW151" s="387" t="n">
        <v>0.672314643859863</v>
      </c>
      <c r="KX151" s="387" t="n">
        <v>0.672534704208374</v>
      </c>
      <c r="KY151" s="387" t="n">
        <v>0.672529458999634</v>
      </c>
      <c r="KZ151" s="387" t="n">
        <v>0.672385454177856</v>
      </c>
      <c r="LA151" s="387" t="n">
        <v>0.672077834606171</v>
      </c>
      <c r="LB151" s="387" t="n">
        <v>0.671586871147156</v>
      </c>
      <c r="LC151" s="387" t="n">
        <v>0.670892953872681</v>
      </c>
      <c r="LD151" s="387" t="n">
        <v>0.670049369335175</v>
      </c>
      <c r="LE151" s="387" t="n">
        <v>0.669064998626709</v>
      </c>
      <c r="LF151" s="387" t="n">
        <v>0.667970657348633</v>
      </c>
      <c r="LG151" s="387" t="n">
        <v>0.666809797286987</v>
      </c>
      <c r="LH151" s="387" t="n">
        <v>0.665609419345856</v>
      </c>
      <c r="LI151" s="387" t="n">
        <v>0.664482176303864</v>
      </c>
      <c r="LJ151" s="387" t="n">
        <v>0.663355708122253</v>
      </c>
      <c r="LK151" s="387" t="n">
        <v>0.662205100059509</v>
      </c>
      <c r="LL151" s="387" t="n">
        <v>0.66098165512085</v>
      </c>
      <c r="LM151" s="387" t="n">
        <v>0.659650564193726</v>
      </c>
      <c r="LN151" s="387" t="n">
        <v>0.658364236354828</v>
      </c>
      <c r="LO151" s="387" t="n">
        <v>0.65703684091568</v>
      </c>
      <c r="LP151" s="387" t="n">
        <v>0.65564626455307</v>
      </c>
      <c r="LQ151" s="387" t="n">
        <v>0.654166221618652</v>
      </c>
      <c r="LR151" s="387" t="n">
        <v>0.652551412582398</v>
      </c>
      <c r="LT151" s="0" t="s">
        <v>889</v>
      </c>
      <c r="LU151" s="387" t="n">
        <v>0.624114990234375</v>
      </c>
      <c r="LV151" s="387" t="n">
        <v>0.625130832195282</v>
      </c>
      <c r="LW151" s="387" t="n">
        <v>0.626363515853882</v>
      </c>
      <c r="LX151" s="387" t="n">
        <v>0.627624273300171</v>
      </c>
      <c r="LY151" s="387" t="n">
        <v>0.628629803657532</v>
      </c>
      <c r="LZ151" s="387" t="n">
        <v>0.629249274730682</v>
      </c>
      <c r="MA151" s="387" t="n">
        <v>0.629753887653351</v>
      </c>
      <c r="MB151" s="387" t="n">
        <v>0.629888355731964</v>
      </c>
      <c r="MC151" s="387" t="n">
        <v>0.629778504371643</v>
      </c>
      <c r="MD151" s="387" t="n">
        <v>0.629592597484589</v>
      </c>
      <c r="ME151" s="387" t="n">
        <v>0.629424035549164</v>
      </c>
      <c r="MF151" s="387" t="n">
        <v>0.629186153411865</v>
      </c>
      <c r="MG151" s="387" t="n">
        <v>0.628985047340393</v>
      </c>
      <c r="MH151" s="387" t="n">
        <v>0.628761947154999</v>
      </c>
      <c r="MI151" s="387" t="n">
        <v>0.628327608108521</v>
      </c>
      <c r="MJ151" s="387" t="n">
        <v>0.62760865688324</v>
      </c>
      <c r="MK151" s="387" t="n">
        <v>0.62669825553894</v>
      </c>
      <c r="ML151" s="387" t="n">
        <v>0.625562369823456</v>
      </c>
      <c r="MM151" s="387" t="n">
        <v>0.624266862869263</v>
      </c>
      <c r="MN151" s="387" t="n">
        <v>0.622907221317291</v>
      </c>
      <c r="MO151" s="387" t="n">
        <v>0.621529281139374</v>
      </c>
      <c r="MP151" s="387" t="n">
        <v>0.620283961296082</v>
      </c>
      <c r="MQ151" s="387" t="n">
        <v>0.619052767753601</v>
      </c>
      <c r="MR151" s="387" t="n">
        <v>0.617796659469605</v>
      </c>
      <c r="MS151" s="387" t="n">
        <v>0.616443753242493</v>
      </c>
      <c r="MT151" s="387" t="n">
        <v>0.614974737167358</v>
      </c>
      <c r="MU151" s="387" t="n">
        <v>0.613616108894348</v>
      </c>
      <c r="MV151" s="387" t="n">
        <v>0.612162947654724</v>
      </c>
      <c r="MW151" s="387" t="n">
        <v>0.610610246658325</v>
      </c>
      <c r="MX151" s="387" t="n">
        <v>0.60893052816391</v>
      </c>
      <c r="MY151" s="387" t="n">
        <v>0.607108533382416</v>
      </c>
      <c r="MZ151" s="387" t="n">
        <v>0.605388224124908</v>
      </c>
      <c r="NA151" s="387" t="n">
        <v>0.603585541248322</v>
      </c>
      <c r="NB151" s="387" t="n">
        <v>0.601645588874817</v>
      </c>
      <c r="NC151" s="387" t="n">
        <v>0.599465012550354</v>
      </c>
      <c r="ND151" s="387" t="n">
        <v>0.596979737281799</v>
      </c>
      <c r="NG151" s="0" t="s">
        <v>889</v>
      </c>
      <c r="NH151" s="387" t="n">
        <v>0.565740525722504</v>
      </c>
      <c r="NI151" s="387" t="n">
        <v>0.568533718585968</v>
      </c>
      <c r="NJ151" s="387" t="n">
        <v>0.571222901344299</v>
      </c>
      <c r="NK151" s="387" t="n">
        <v>0.573788642883301</v>
      </c>
      <c r="NL151" s="387" t="n">
        <v>0.576217830181122</v>
      </c>
      <c r="NM151" s="387" t="n">
        <v>0.578517496585846</v>
      </c>
      <c r="NN151" s="387" t="n">
        <v>0.58079868555069</v>
      </c>
      <c r="NO151" s="387" t="n">
        <v>0.582907021045685</v>
      </c>
      <c r="NP151" s="387" t="n">
        <v>0.58486533164978</v>
      </c>
      <c r="NQ151" s="387" t="n">
        <v>0.586661100387573</v>
      </c>
      <c r="NR151" s="387" t="n">
        <v>0.58826619386673</v>
      </c>
      <c r="NS151" s="387" t="n">
        <v>0.589526772499085</v>
      </c>
      <c r="NT151" s="387" t="n">
        <v>0.5906662940979</v>
      </c>
      <c r="NU151" s="387" t="n">
        <v>0.591688573360443</v>
      </c>
      <c r="NV151" s="387" t="n">
        <v>0.592623054981232</v>
      </c>
      <c r="NW151" s="387" t="n">
        <v>0.593493580818176</v>
      </c>
      <c r="NX151" s="387" t="n">
        <v>0.594262659549713</v>
      </c>
      <c r="NY151" s="387" t="n">
        <v>0.595014035701752</v>
      </c>
      <c r="NZ151" s="387" t="n">
        <v>0.595663666725159</v>
      </c>
      <c r="OA151" s="387" t="n">
        <v>0.596140682697296</v>
      </c>
      <c r="OB151" s="387" t="n">
        <v>0.596350014209747</v>
      </c>
      <c r="OC151" s="387" t="n">
        <v>0.596379935741425</v>
      </c>
      <c r="OD151" s="387" t="n">
        <v>0.596233665943146</v>
      </c>
      <c r="OE151" s="387" t="n">
        <v>0.595950484275818</v>
      </c>
      <c r="OF151" s="387" t="n">
        <v>0.595595479011536</v>
      </c>
      <c r="OG151" s="387" t="n">
        <v>0.59520298242569</v>
      </c>
      <c r="OH151" s="387" t="n">
        <v>0.594872832298279</v>
      </c>
      <c r="OI151" s="387" t="n">
        <v>0.594547212123871</v>
      </c>
      <c r="OJ151" s="387" t="n">
        <v>0.594193994998932</v>
      </c>
      <c r="OK151" s="387" t="n">
        <v>0.593739926815033</v>
      </c>
      <c r="OL151" s="387" t="n">
        <v>0.593163549900055</v>
      </c>
      <c r="OM151" s="387" t="n">
        <v>0.592605412006378</v>
      </c>
      <c r="ON151" s="387" t="n">
        <v>0.591980338096619</v>
      </c>
      <c r="OO151" s="387" t="n">
        <v>0.591273069381714</v>
      </c>
      <c r="OP151" s="387" t="n">
        <v>0.590451538562775</v>
      </c>
      <c r="OQ151" s="387" t="n">
        <v>0.589477360248566</v>
      </c>
      <c r="OT151" s="387" t="n">
        <v>0.619220008850098</v>
      </c>
      <c r="OU151" s="387" t="n">
        <v>0.613819999694824</v>
      </c>
      <c r="OV151" s="387" t="n">
        <v>0.61798999786377</v>
      </c>
      <c r="OW151" s="387" t="n">
        <v>0.624339981079102</v>
      </c>
      <c r="OX151" s="387" t="n">
        <v>0.634029998779297</v>
      </c>
      <c r="OY151" s="387" t="n">
        <v>0.642320022583008</v>
      </c>
      <c r="OZ151" s="387" t="n">
        <v>0.643970031738281</v>
      </c>
      <c r="PA151" s="387" t="n">
        <v>0.640759963989258</v>
      </c>
      <c r="PB151" s="387" t="n">
        <v>0.640599975585938</v>
      </c>
      <c r="PC151" s="387" t="n">
        <v>0.63882999420166</v>
      </c>
      <c r="PD151" s="387" t="n">
        <v>0.640240020751953</v>
      </c>
      <c r="PE151" s="387" t="n">
        <v>0.647779998779297</v>
      </c>
      <c r="PF151" s="387" t="n">
        <v>0.646289978027344</v>
      </c>
      <c r="PG151" s="387" t="n">
        <v>0.640250015258789</v>
      </c>
      <c r="PH151" s="387" t="n">
        <v>0.641350021362305</v>
      </c>
      <c r="PI151" s="387" t="n">
        <v>0.641640014648438</v>
      </c>
      <c r="PJ151" s="387" t="n">
        <v>0.640439987182617</v>
      </c>
      <c r="PK151" s="387" t="n">
        <v>0.643460006713867</v>
      </c>
      <c r="PL151" s="387" t="n">
        <v>0.644260025024414</v>
      </c>
      <c r="PQ151" s="387" t="n">
        <v>0.00124253472313285</v>
      </c>
      <c r="PZ151" s="387" t="n">
        <v>0.454</v>
      </c>
      <c r="QA151" s="387" t="n">
        <v>2018</v>
      </c>
      <c r="QB151" s="0" t="s">
        <v>248</v>
      </c>
      <c r="QD151" s="387" t="n">
        <v>0.017</v>
      </c>
      <c r="QE151" s="387" t="n">
        <v>2018</v>
      </c>
      <c r="QF151" s="0" t="s">
        <v>248</v>
      </c>
      <c r="QH151" s="387" t="n">
        <v>0.065</v>
      </c>
      <c r="QI151" s="387" t="n">
        <v>2018</v>
      </c>
      <c r="QJ151" s="0" t="s">
        <v>248</v>
      </c>
      <c r="QL151" s="387" t="n">
        <v>0.227</v>
      </c>
      <c r="QM151" s="387" t="n">
        <v>2018</v>
      </c>
      <c r="QN151" s="0" t="s">
        <v>248</v>
      </c>
      <c r="QP151" s="387" t="n">
        <v>0.419</v>
      </c>
      <c r="QQ151" s="387" t="n">
        <v>2018</v>
      </c>
      <c r="QR151" s="0" t="s">
        <v>248</v>
      </c>
      <c r="QT151" s="0" t="s">
        <v>104</v>
      </c>
      <c r="QU151" s="387" t="n">
        <v>0.20688271522522</v>
      </c>
      <c r="QV151" s="387" t="n">
        <v>0.211550250649452</v>
      </c>
      <c r="QW151" s="387" t="n">
        <v>0.210809126496315</v>
      </c>
      <c r="QX151" s="387" t="n">
        <v>0.205659031867981</v>
      </c>
      <c r="QY151" s="387" t="n">
        <v>0.19294898211956</v>
      </c>
      <c r="RB151" s="387" t="n">
        <v>0.214704126119614</v>
      </c>
      <c r="RC151" s="387" t="n">
        <v>0.218974590301514</v>
      </c>
      <c r="RD151" s="387" t="n">
        <v>0.218982070684433</v>
      </c>
      <c r="RE151" s="387" t="n">
        <v>0.220069393515587</v>
      </c>
      <c r="RF151" s="387" t="n">
        <v>0.206670612096787</v>
      </c>
      <c r="RG151" s="0" t="s">
        <v>248</v>
      </c>
      <c r="RJ151" s="387" t="n">
        <v>0.0202171634882689</v>
      </c>
      <c r="RK151" s="387" t="n">
        <v>0.0205156542360783</v>
      </c>
      <c r="RL151" s="387" t="n">
        <v>0.0261228084564209</v>
      </c>
      <c r="RM151" s="387" t="n">
        <v>0.0196027234196663</v>
      </c>
      <c r="RN151" s="387" t="n">
        <v>-0.00304531236179173</v>
      </c>
      <c r="RO151" s="0" t="s">
        <v>104</v>
      </c>
      <c r="RR151" s="387" t="n">
        <v>0.0203387010842562</v>
      </c>
      <c r="RS151" s="387" t="n">
        <v>0.0206777043640614</v>
      </c>
      <c r="RT151" s="387" t="n">
        <v>0.0263658836483955</v>
      </c>
      <c r="RU151" s="387" t="n">
        <v>0.0200888738036156</v>
      </c>
      <c r="RV151" s="387" t="n">
        <v>-0.000545428018085659</v>
      </c>
      <c r="RW151" s="0" t="s">
        <v>248</v>
      </c>
      <c r="SA151" s="387" t="n">
        <v>0.00641658110544086</v>
      </c>
      <c r="SB151" s="387" t="n">
        <v>0.00656457990407944</v>
      </c>
      <c r="SC151" s="387" t="n">
        <v>0.0128060579299927</v>
      </c>
      <c r="SD151" s="387" t="n">
        <v>0.00712811900302768</v>
      </c>
      <c r="SE151" s="387" t="n">
        <v>-0.0149547439068556</v>
      </c>
      <c r="SF151" s="0" t="s">
        <v>104</v>
      </c>
      <c r="SJ151" s="387" t="n">
        <v>0.00688811112195253</v>
      </c>
      <c r="SK151" s="387" t="n">
        <v>0.007385796867311</v>
      </c>
      <c r="SL151" s="387" t="n">
        <v>0.0137582430616021</v>
      </c>
      <c r="SM151" s="387" t="n">
        <v>0.00843651220202446</v>
      </c>
      <c r="SN151" s="387" t="n">
        <v>-0.0114590497687459</v>
      </c>
      <c r="SO151" s="0" t="s">
        <v>248</v>
      </c>
      <c r="SQ151" s="387" t="n">
        <v>9480</v>
      </c>
      <c r="SR151" s="0" t="s">
        <v>248</v>
      </c>
      <c r="ST151" s="387" t="n">
        <v>9375.103515625</v>
      </c>
      <c r="SU151" s="0" t="s">
        <v>104</v>
      </c>
      <c r="SW151" s="387" t="n">
        <v>10267.500171933</v>
      </c>
      <c r="SX151" s="0" t="s">
        <v>248</v>
      </c>
      <c r="TA151" s="387" t="n">
        <v>0.191776797175407</v>
      </c>
      <c r="TB151" s="387" t="n">
        <v>0.197394102811813</v>
      </c>
      <c r="TC151" s="387" t="n">
        <v>0.194302871823311</v>
      </c>
      <c r="TD151" s="387" t="n">
        <v>0.187503948807716</v>
      </c>
      <c r="TE151" s="387" t="n">
        <v>0.189436793327332</v>
      </c>
      <c r="TF151" s="0" t="s">
        <v>104</v>
      </c>
      <c r="TJ151" s="387" t="n">
        <v>0.199598103761673</v>
      </c>
      <c r="TK151" s="387" t="n">
        <v>0.204808503389359</v>
      </c>
      <c r="TL151" s="387" t="n">
        <v>0.202449023723602</v>
      </c>
      <c r="TM151" s="387" t="n">
        <v>0.201864644885063</v>
      </c>
      <c r="TN151" s="387" t="n">
        <v>0.203241869807243</v>
      </c>
      <c r="TO151" s="0" t="s">
        <v>248</v>
      </c>
      <c r="TP151" s="386"/>
      <c r="TQ151" s="386"/>
    </row>
    <row r="152" customFormat="false" ht="15.75" hidden="false" customHeight="false" outlineLevel="0" collapsed="false">
      <c r="A152" s="0" t="s">
        <v>895</v>
      </c>
      <c r="B152" s="18" t="s">
        <v>1149</v>
      </c>
      <c r="C152" s="0" t="s">
        <v>1150</v>
      </c>
      <c r="D152" s="387" t="n">
        <v>0.0395659953355789</v>
      </c>
      <c r="E152" s="0" t="s">
        <v>884</v>
      </c>
      <c r="F152" s="387" t="n">
        <v>0.0473340079188347</v>
      </c>
      <c r="G152" s="0" t="s">
        <v>884</v>
      </c>
      <c r="H152" s="387" t="n">
        <v>0.0459316670894623</v>
      </c>
      <c r="I152" s="0" t="s">
        <v>884</v>
      </c>
      <c r="J152" s="0" t="s">
        <v>884</v>
      </c>
      <c r="K152" s="387" t="n">
        <v>0.518386483192444</v>
      </c>
      <c r="L152" s="387"/>
      <c r="M152" s="0" t="s">
        <v>885</v>
      </c>
      <c r="N152" s="387"/>
      <c r="O152" s="0" t="s">
        <v>885</v>
      </c>
      <c r="P152" s="387"/>
      <c r="Q152" s="0" t="s">
        <v>885</v>
      </c>
      <c r="R152" s="387"/>
      <c r="S152" s="0" t="s">
        <v>885</v>
      </c>
      <c r="U152" s="0" t="s">
        <v>884</v>
      </c>
      <c r="V152" s="387" t="n">
        <v>0.50167715549469</v>
      </c>
      <c r="W152" s="387"/>
      <c r="X152" s="0" t="s">
        <v>885</v>
      </c>
      <c r="Y152" s="387"/>
      <c r="Z152" s="0" t="s">
        <v>885</v>
      </c>
      <c r="AA152" s="387"/>
      <c r="AB152" s="0" t="s">
        <v>885</v>
      </c>
      <c r="AC152" s="387"/>
      <c r="AD152" s="0" t="s">
        <v>885</v>
      </c>
      <c r="AF152" s="0" t="s">
        <v>884</v>
      </c>
      <c r="AG152" s="387" t="n">
        <v>0.517520666122437</v>
      </c>
      <c r="AH152" s="387"/>
      <c r="AI152" s="0" t="s">
        <v>885</v>
      </c>
      <c r="AJ152" s="387"/>
      <c r="AK152" s="0" t="s">
        <v>885</v>
      </c>
      <c r="AL152" s="387"/>
      <c r="AM152" s="0" t="s">
        <v>885</v>
      </c>
      <c r="AN152" s="387"/>
      <c r="AO152" s="0" t="s">
        <v>885</v>
      </c>
      <c r="AP152" s="0"/>
      <c r="AQ152" s="0" t="s">
        <v>884</v>
      </c>
      <c r="AR152" s="387" t="n">
        <v>2.49515056610107</v>
      </c>
      <c r="AS152" s="0" t="s">
        <v>884</v>
      </c>
      <c r="AT152" s="387" t="n">
        <v>3.04242134094238</v>
      </c>
      <c r="AU152" s="0" t="s">
        <v>884</v>
      </c>
      <c r="AV152" s="387" t="n">
        <v>3.35817670822144</v>
      </c>
      <c r="AW152" s="0"/>
      <c r="AX152" s="387" t="n">
        <v>2.6473388671875</v>
      </c>
      <c r="AY152" s="0" t="s">
        <v>884</v>
      </c>
      <c r="AZ152" s="0"/>
      <c r="BA152" s="0" t="s">
        <v>884</v>
      </c>
      <c r="BB152" s="387" t="n">
        <v>0.00982722453773022</v>
      </c>
      <c r="BC152" s="387" t="n">
        <v>0.0094302324578166</v>
      </c>
      <c r="BD152" s="387" t="n">
        <v>0.0095276664942503</v>
      </c>
      <c r="BE152" s="387" t="n">
        <v>0.00966089684516192</v>
      </c>
      <c r="BF152" s="387" t="n">
        <v>0.00966088753193617</v>
      </c>
      <c r="BH152" s="0" t="s">
        <v>884</v>
      </c>
      <c r="BI152" s="387" t="n">
        <v>0.0104198018088937</v>
      </c>
      <c r="BJ152" s="387" t="n">
        <v>0.0106568606570363</v>
      </c>
      <c r="BK152" s="387" t="n">
        <v>0.0109486142173409</v>
      </c>
      <c r="BL152" s="387" t="n">
        <v>0.0112342443317175</v>
      </c>
      <c r="BM152" s="387" t="n">
        <v>0.011394614353776</v>
      </c>
      <c r="BO152" s="0" t="s">
        <v>884</v>
      </c>
      <c r="BP152" s="387" t="n">
        <v>0.0106236664578319</v>
      </c>
      <c r="BQ152" s="387" t="n">
        <v>0.0107035506516695</v>
      </c>
      <c r="BR152" s="387" t="n">
        <v>0.0108929732814431</v>
      </c>
      <c r="BS152" s="387" t="n">
        <v>0.0113945528864861</v>
      </c>
      <c r="BT152" s="387" t="n">
        <v>0.0111930500715971</v>
      </c>
      <c r="BV152" s="387"/>
      <c r="BW152" s="387"/>
      <c r="BX152" s="387"/>
      <c r="BY152" s="387"/>
      <c r="BZ152" s="387"/>
      <c r="CA152" s="0" t="s">
        <v>886</v>
      </c>
      <c r="CC152" s="387"/>
      <c r="CD152" s="387"/>
      <c r="CE152" s="387"/>
      <c r="CF152" s="387"/>
      <c r="CG152" s="387"/>
      <c r="CH152" s="0" t="s">
        <v>886</v>
      </c>
      <c r="CK152" s="387" t="n">
        <v>8</v>
      </c>
      <c r="CL152" s="0" t="s">
        <v>887</v>
      </c>
      <c r="CO152" s="0" t="s">
        <v>884</v>
      </c>
      <c r="CP152" s="387" t="n">
        <v>0.000248383177677169</v>
      </c>
      <c r="CQ152" s="387" t="n">
        <v>0.00667773466557264</v>
      </c>
      <c r="CR152" s="387" t="n">
        <v>0.00640422152355313</v>
      </c>
      <c r="CS152" s="387" t="n">
        <v>0.00482649356126785</v>
      </c>
      <c r="CT152" s="387" t="n">
        <v>0.00790462270379067</v>
      </c>
      <c r="CV152" s="0" t="s">
        <v>884</v>
      </c>
      <c r="CW152" s="387" t="n">
        <v>0.00774499960243702</v>
      </c>
      <c r="CX152" s="387" t="n">
        <v>0.0071666669100523</v>
      </c>
      <c r="CY152" s="387" t="n">
        <v>0.00690000038594008</v>
      </c>
      <c r="CZ152" s="387" t="n">
        <v>0.00619999971240759</v>
      </c>
      <c r="DA152" s="387" t="n">
        <v>0.000149999978020787</v>
      </c>
      <c r="DC152" s="0" t="s">
        <v>884</v>
      </c>
      <c r="DD152" s="387" t="n">
        <v>0.00343576888553798</v>
      </c>
      <c r="DE152" s="387" t="n">
        <v>0.0052266726270318</v>
      </c>
      <c r="DF152" s="387" t="n">
        <v>0.00523549132049084</v>
      </c>
      <c r="DG152" s="387" t="n">
        <v>0.00496621569618583</v>
      </c>
      <c r="DH152" s="387" t="n">
        <v>0.00132879172451794</v>
      </c>
      <c r="DL152" s="387"/>
      <c r="DM152" s="0" t="s">
        <v>886</v>
      </c>
      <c r="DP152" s="387"/>
      <c r="DQ152" s="0" t="s">
        <v>886</v>
      </c>
      <c r="DT152" s="387"/>
      <c r="DU152" s="0" t="s">
        <v>886</v>
      </c>
      <c r="DW152" s="387"/>
      <c r="DX152" s="387"/>
      <c r="DY152" s="387"/>
      <c r="DZ152" s="387"/>
      <c r="EA152" s="387"/>
      <c r="EB152" s="0" t="s">
        <v>886</v>
      </c>
      <c r="ED152" s="387" t="n">
        <v>-0.0617969706654549</v>
      </c>
      <c r="EE152" s="387" t="n">
        <v>-0.0617969706654549</v>
      </c>
      <c r="EF152" s="387" t="n">
        <v>-0.0468597486615181</v>
      </c>
      <c r="EG152" s="387"/>
      <c r="EH152" s="387"/>
      <c r="EI152" s="0" t="s">
        <v>248</v>
      </c>
      <c r="EK152" s="387"/>
      <c r="EL152" s="0" t="s">
        <v>886</v>
      </c>
      <c r="EO152" s="387" t="n">
        <v>0.0105497045442462</v>
      </c>
      <c r="EP152" s="387" t="n">
        <v>0.0105497045442462</v>
      </c>
      <c r="EQ152" s="387" t="n">
        <v>0.0126596447080374</v>
      </c>
      <c r="ER152" s="387"/>
      <c r="ES152" s="387"/>
      <c r="ET152" s="0" t="s">
        <v>248</v>
      </c>
      <c r="FE152" s="387" t="n">
        <v>107402</v>
      </c>
      <c r="FF152" s="387" t="n">
        <v>107173</v>
      </c>
      <c r="FG152" s="387" t="n">
        <v>107030</v>
      </c>
      <c r="FH152" s="387" t="n">
        <v>106901</v>
      </c>
      <c r="FI152" s="387" t="n">
        <v>106625</v>
      </c>
      <c r="FJ152" s="387" t="n">
        <v>106129</v>
      </c>
      <c r="FK152" s="387" t="n">
        <v>105371</v>
      </c>
      <c r="FL152" s="387" t="n">
        <v>104444</v>
      </c>
      <c r="FM152" s="387" t="n">
        <v>103543</v>
      </c>
      <c r="FN152" s="387" t="n">
        <v>102975</v>
      </c>
      <c r="FO152" s="387" t="n">
        <v>102911</v>
      </c>
      <c r="FP152" s="387" t="n">
        <v>103450</v>
      </c>
      <c r="FQ152" s="387" t="n">
        <v>104506</v>
      </c>
      <c r="FR152" s="387" t="n">
        <v>105926</v>
      </c>
      <c r="FS152" s="387" t="n">
        <v>107446</v>
      </c>
      <c r="FT152" s="387" t="n">
        <v>108895</v>
      </c>
      <c r="FU152" s="387" t="n">
        <v>110215</v>
      </c>
      <c r="FV152" s="387" t="n">
        <v>111459</v>
      </c>
      <c r="FW152" s="387" t="n">
        <v>112640</v>
      </c>
      <c r="FX152" s="387" t="n">
        <v>113815</v>
      </c>
      <c r="FY152" s="387" t="n">
        <v>115000</v>
      </c>
      <c r="FZ152" s="387" t="n">
        <v>116000</v>
      </c>
      <c r="GA152" s="387" t="n">
        <v>117000</v>
      </c>
      <c r="GB152" s="387" t="n">
        <v>119000</v>
      </c>
      <c r="GC152" s="387" t="n">
        <v>120000</v>
      </c>
      <c r="GD152" s="387" t="n">
        <v>121000</v>
      </c>
      <c r="GE152" s="387" t="n">
        <v>122000</v>
      </c>
      <c r="GF152" s="387" t="n">
        <v>123000</v>
      </c>
      <c r="GG152" s="387" t="n">
        <v>125000</v>
      </c>
      <c r="GH152" s="387" t="n">
        <v>126000</v>
      </c>
      <c r="GI152" s="387" t="n">
        <v>127000</v>
      </c>
      <c r="GJ152" s="387" t="n">
        <v>128000</v>
      </c>
      <c r="GK152" s="387" t="n">
        <v>129000</v>
      </c>
      <c r="GL152" s="387" t="n">
        <v>130000</v>
      </c>
      <c r="GM152" s="387" t="n">
        <v>130000</v>
      </c>
      <c r="GN152" s="387" t="n">
        <v>131000</v>
      </c>
      <c r="GO152" s="387" t="n">
        <v>132000</v>
      </c>
      <c r="GP152" s="387" t="n">
        <v>133000</v>
      </c>
      <c r="GQ152" s="387" t="n">
        <v>133000</v>
      </c>
      <c r="GR152" s="387" t="n">
        <v>134000</v>
      </c>
      <c r="GS152" s="387" t="n">
        <v>135000</v>
      </c>
      <c r="GT152" s="387" t="n">
        <v>135000</v>
      </c>
      <c r="GU152" s="387" t="n">
        <v>136000</v>
      </c>
      <c r="GV152" s="387" t="n">
        <v>136000</v>
      </c>
      <c r="GW152" s="387" t="n">
        <v>137000</v>
      </c>
      <c r="GX152" s="387" t="n">
        <v>137000</v>
      </c>
      <c r="GY152" s="387" t="n">
        <v>137000</v>
      </c>
      <c r="GZ152" s="387" t="n">
        <v>138000</v>
      </c>
      <c r="HA152" s="387" t="n">
        <v>138000</v>
      </c>
      <c r="HB152" s="387" t="n">
        <v>139000</v>
      </c>
      <c r="HC152" s="387" t="n">
        <v>139000</v>
      </c>
      <c r="HG152" s="387" t="n">
        <v>0.0120488880202174</v>
      </c>
      <c r="HH152" s="387" t="n">
        <v>0.0112238069996238</v>
      </c>
      <c r="HI152" s="387" t="n">
        <v>0.0105400821194053</v>
      </c>
      <c r="HJ152" s="387" t="n">
        <v>0.010377430357039</v>
      </c>
      <c r="HK152" s="387" t="n">
        <v>0.0103578055277467</v>
      </c>
      <c r="HL152" s="387" t="n">
        <v>0.00865806266665459</v>
      </c>
      <c r="HM152" s="387" t="n">
        <v>0.00858374405652285</v>
      </c>
      <c r="HN152" s="387" t="n">
        <v>0.0169495586305857</v>
      </c>
      <c r="HO152" s="387" t="n">
        <v>0.00836824998259544</v>
      </c>
      <c r="HP152" s="387" t="n">
        <v>0.00829880312085152</v>
      </c>
      <c r="HQ152" s="387" t="n">
        <v>0.00823049899190664</v>
      </c>
      <c r="HR152" s="387" t="n">
        <v>0.00816331058740616</v>
      </c>
      <c r="HS152" s="387" t="n">
        <v>0.01612938195467</v>
      </c>
      <c r="HT152" s="387" t="n">
        <v>0.0079681696370244</v>
      </c>
      <c r="HU152" s="387" t="n">
        <v>0.00790517963469029</v>
      </c>
      <c r="HV152" s="387" t="n">
        <v>0.00784317776560783</v>
      </c>
      <c r="HW152" s="387" t="n">
        <v>0.0077821402810514</v>
      </c>
      <c r="HX152" s="387" t="n">
        <v>0.00772204622626305</v>
      </c>
      <c r="HY152" s="387" t="n">
        <v>0</v>
      </c>
      <c r="HZ152" s="387" t="n">
        <v>0.0076628727838397</v>
      </c>
      <c r="IA152" s="387" t="n">
        <v>0.00760459946468473</v>
      </c>
      <c r="IB152" s="387" t="n">
        <v>0.00754720577970147</v>
      </c>
      <c r="IC152" s="387" t="n">
        <v>0</v>
      </c>
      <c r="ID152" s="387" t="n">
        <v>0.00749067170545459</v>
      </c>
      <c r="IE152" s="387" t="n">
        <v>0.00743497861549258</v>
      </c>
      <c r="IF152" s="387" t="n">
        <v>0</v>
      </c>
      <c r="IG152" s="387" t="n">
        <v>0.00738010741770268</v>
      </c>
      <c r="IH152" s="387" t="n">
        <v>0</v>
      </c>
      <c r="II152" s="387" t="n">
        <v>0.00732603995129466</v>
      </c>
      <c r="IJ152" s="387" t="n">
        <v>0</v>
      </c>
      <c r="IK152" s="387" t="n">
        <v>0</v>
      </c>
      <c r="IL152" s="387" t="n">
        <v>0.0072727594524622</v>
      </c>
      <c r="IM152" s="387" t="n">
        <v>0</v>
      </c>
      <c r="IN152" s="387" t="n">
        <v>0.00722024776041508</v>
      </c>
      <c r="IO152" s="387" t="n">
        <v>0</v>
      </c>
      <c r="IP152" s="0" t="s">
        <v>889</v>
      </c>
      <c r="IU152" s="0" t="s">
        <v>889</v>
      </c>
      <c r="IV152" s="387" t="n">
        <v>0.508265525411899</v>
      </c>
      <c r="IW152" s="387" t="n">
        <v>0.508333711382298</v>
      </c>
      <c r="IX152" s="387" t="n">
        <v>0.508411013717803</v>
      </c>
      <c r="IY152" s="387" t="n">
        <v>0.508451704545455</v>
      </c>
      <c r="IZ152" s="387" t="n">
        <v>0.508448216780452</v>
      </c>
      <c r="JA152" s="387" t="n">
        <v>0.508428895592979</v>
      </c>
      <c r="JB152" s="387" t="n">
        <v>0.508322222700099</v>
      </c>
      <c r="JC152" s="387" t="n">
        <v>0.508264814531093</v>
      </c>
      <c r="JD152" s="387" t="n">
        <v>0.508179735148432</v>
      </c>
      <c r="JE152" s="387" t="n">
        <v>0.508059472486053</v>
      </c>
      <c r="JF152" s="387" t="n">
        <v>0.507897583248702</v>
      </c>
      <c r="JG152" s="387" t="n">
        <v>0.50782125189092</v>
      </c>
      <c r="JH152" s="387" t="n">
        <v>0.507671743357097</v>
      </c>
      <c r="JI152" s="387" t="n">
        <v>0.507574358768514</v>
      </c>
      <c r="JJ152" s="387" t="n">
        <v>0.507417783579001</v>
      </c>
      <c r="JK152" s="387" t="n">
        <v>0.507352070655649</v>
      </c>
      <c r="JL152" s="387" t="n">
        <v>0.507235822017573</v>
      </c>
      <c r="JM152" s="387" t="n">
        <v>0.507119982588689</v>
      </c>
      <c r="JN152" s="387" t="n">
        <v>0.50701181628038</v>
      </c>
      <c r="JO152" s="387" t="n">
        <v>0.506900782088637</v>
      </c>
      <c r="JP152" s="387" t="n">
        <v>0.506850985353066</v>
      </c>
      <c r="JQ152" s="387" t="n">
        <v>0.506731927596736</v>
      </c>
      <c r="JR152" s="387" t="n">
        <v>0.506643053619202</v>
      </c>
      <c r="JS152" s="387" t="n">
        <v>0.506610572416327</v>
      </c>
      <c r="JT152" s="387" t="n">
        <v>0.506549533882176</v>
      </c>
      <c r="JU152" s="387" t="n">
        <v>0.506468992680117</v>
      </c>
      <c r="JV152" s="387" t="n">
        <v>0.506446312797892</v>
      </c>
      <c r="JW152" s="387" t="n">
        <v>0.506384735615913</v>
      </c>
      <c r="JX152" s="387" t="n">
        <v>0.506328370049878</v>
      </c>
      <c r="JY152" s="387" t="n">
        <v>0.506263407205664</v>
      </c>
      <c r="JZ152" s="387" t="n">
        <v>0.506191939167938</v>
      </c>
      <c r="KA152" s="387" t="n">
        <v>0.506151820080181</v>
      </c>
      <c r="KB152" s="387" t="n">
        <v>0.506042975494392</v>
      </c>
      <c r="KC152" s="387" t="n">
        <v>0.505990450007235</v>
      </c>
      <c r="KD152" s="387" t="n">
        <v>0.505873948245753</v>
      </c>
      <c r="KE152" s="387" t="n">
        <v>0.505784112586834</v>
      </c>
      <c r="KH152" s="0" t="s">
        <v>889</v>
      </c>
      <c r="KI152" s="387" t="n">
        <v>0.63759583234787</v>
      </c>
      <c r="KJ152" s="387" t="n">
        <v>0.640484511852264</v>
      </c>
      <c r="KK152" s="387" t="n">
        <v>0.642146468162537</v>
      </c>
      <c r="KL152" s="387" t="n">
        <v>0.642959892749786</v>
      </c>
      <c r="KM152" s="387" t="n">
        <v>0.643517971038818</v>
      </c>
      <c r="KN152" s="387" t="n">
        <v>0.643478274345398</v>
      </c>
      <c r="KO152" s="387" t="n">
        <v>0.646551728248596</v>
      </c>
      <c r="KP152" s="387" t="n">
        <v>0.649572670459747</v>
      </c>
      <c r="KQ152" s="387" t="n">
        <v>0.638655483722687</v>
      </c>
      <c r="KR152" s="387" t="n">
        <v>0.641666650772095</v>
      </c>
      <c r="KS152" s="387" t="n">
        <v>0.64462810754776</v>
      </c>
      <c r="KT152" s="387" t="n">
        <v>0.647540986537933</v>
      </c>
      <c r="KU152" s="387" t="n">
        <v>0.642276406288147</v>
      </c>
      <c r="KV152" s="387" t="n">
        <v>0.639999985694885</v>
      </c>
      <c r="KW152" s="387" t="n">
        <v>0.642857134342194</v>
      </c>
      <c r="KX152" s="387" t="n">
        <v>0.645669281482697</v>
      </c>
      <c r="KY152" s="387" t="n">
        <v>0.640625</v>
      </c>
      <c r="KZ152" s="387" t="n">
        <v>0.643410861492157</v>
      </c>
      <c r="LA152" s="387" t="n">
        <v>0.646153867244721</v>
      </c>
      <c r="LB152" s="387" t="n">
        <v>0.646153867244721</v>
      </c>
      <c r="LC152" s="387" t="n">
        <v>0.648854970932007</v>
      </c>
      <c r="LD152" s="387" t="n">
        <v>0.651515126228333</v>
      </c>
      <c r="LE152" s="387" t="n">
        <v>0.654135346412659</v>
      </c>
      <c r="LF152" s="387" t="n">
        <v>0.654135346412659</v>
      </c>
      <c r="LG152" s="387" t="n">
        <v>0.656716406345367</v>
      </c>
      <c r="LH152" s="387" t="n">
        <v>0.659259259700775</v>
      </c>
      <c r="LI152" s="387" t="n">
        <v>0.666666686534882</v>
      </c>
      <c r="LJ152" s="387" t="n">
        <v>0.669117629528046</v>
      </c>
      <c r="LK152" s="387" t="n">
        <v>0.669117629528046</v>
      </c>
      <c r="LL152" s="387" t="n">
        <v>0.671532869338989</v>
      </c>
      <c r="LM152" s="387" t="n">
        <v>0.678832113742828</v>
      </c>
      <c r="LN152" s="387" t="n">
        <v>0.678832113742828</v>
      </c>
      <c r="LO152" s="387" t="n">
        <v>0.681159436702728</v>
      </c>
      <c r="LP152" s="387" t="n">
        <v>0.681159436702728</v>
      </c>
      <c r="LQ152" s="387" t="n">
        <v>0.683453261852264</v>
      </c>
      <c r="LR152" s="387" t="n">
        <v>0.683453261852264</v>
      </c>
      <c r="LT152" s="0" t="s">
        <v>889</v>
      </c>
      <c r="LU152" s="387" t="n">
        <v>0.60748428106308</v>
      </c>
      <c r="LV152" s="387" t="n">
        <v>0.609336316585541</v>
      </c>
      <c r="LW152" s="387" t="n">
        <v>0.610009074211121</v>
      </c>
      <c r="LX152" s="387" t="n">
        <v>0.609925448894501</v>
      </c>
      <c r="LY152" s="387" t="n">
        <v>0.609673619270325</v>
      </c>
      <c r="LZ152" s="387" t="n">
        <v>0.609565198421478</v>
      </c>
      <c r="MA152" s="387" t="n">
        <v>0.611206889152527</v>
      </c>
      <c r="MB152" s="387" t="n">
        <v>0.6145299077034</v>
      </c>
      <c r="MC152" s="387" t="n">
        <v>0.604201674461365</v>
      </c>
      <c r="MD152" s="387" t="n">
        <v>0.606666684150696</v>
      </c>
      <c r="ME152" s="387" t="n">
        <v>0.609090924263001</v>
      </c>
      <c r="MF152" s="387" t="n">
        <v>0.612295091152191</v>
      </c>
      <c r="MG152" s="387" t="n">
        <v>0.607317090034485</v>
      </c>
      <c r="MH152" s="387" t="n">
        <v>0.60479998588562</v>
      </c>
      <c r="MI152" s="387" t="n">
        <v>0.607936501502991</v>
      </c>
      <c r="MJ152" s="387" t="n">
        <v>0.611023604869843</v>
      </c>
      <c r="MK152" s="387" t="n">
        <v>0.60546875</v>
      </c>
      <c r="ML152" s="387" t="n">
        <v>0.60852712392807</v>
      </c>
      <c r="MM152" s="387" t="n">
        <v>0.611538469791412</v>
      </c>
      <c r="MN152" s="387" t="n">
        <v>0.611538469791412</v>
      </c>
      <c r="MO152" s="387" t="n">
        <v>0.61374044418335</v>
      </c>
      <c r="MP152" s="387" t="n">
        <v>0.616666674613953</v>
      </c>
      <c r="MQ152" s="387" t="n">
        <v>0.619548857212067</v>
      </c>
      <c r="MR152" s="387" t="n">
        <v>0.61879700422287</v>
      </c>
      <c r="MS152" s="387" t="n">
        <v>0.620895504951477</v>
      </c>
      <c r="MT152" s="387" t="n">
        <v>0.623703718185425</v>
      </c>
      <c r="MU152" s="387" t="n">
        <v>0.631111085414887</v>
      </c>
      <c r="MV152" s="387" t="n">
        <v>0.633088231086731</v>
      </c>
      <c r="MW152" s="387" t="n">
        <v>0.631617665290833</v>
      </c>
      <c r="MX152" s="387" t="n">
        <v>0.633576631546021</v>
      </c>
      <c r="MY152" s="387" t="n">
        <v>0.64014595746994</v>
      </c>
      <c r="MZ152" s="387" t="n">
        <v>0.638686120510101</v>
      </c>
      <c r="NA152" s="387" t="n">
        <v>0.640579700469971</v>
      </c>
      <c r="NB152" s="387" t="n">
        <v>0.639130413532257</v>
      </c>
      <c r="NC152" s="387" t="n">
        <v>0.6410071849823</v>
      </c>
      <c r="ND152" s="387" t="n">
        <v>0.638129472732544</v>
      </c>
      <c r="NG152" s="0" t="s">
        <v>889</v>
      </c>
      <c r="NH152" s="387" t="n">
        <v>0.524560332298279</v>
      </c>
      <c r="NI152" s="387" t="n">
        <v>0.529973208904266</v>
      </c>
      <c r="NJ152" s="387" t="n">
        <v>0.534654021263123</v>
      </c>
      <c r="NK152" s="387" t="n">
        <v>0.538565337657929</v>
      </c>
      <c r="NL152" s="387" t="n">
        <v>0.541800260543823</v>
      </c>
      <c r="NM152" s="387" t="n">
        <v>0.54347825050354</v>
      </c>
      <c r="NN152" s="387" t="n">
        <v>0.548275887966156</v>
      </c>
      <c r="NO152" s="387" t="n">
        <v>0.552991449832916</v>
      </c>
      <c r="NP152" s="387" t="n">
        <v>0.542857170104981</v>
      </c>
      <c r="NQ152" s="387" t="n">
        <v>0.54666668176651</v>
      </c>
      <c r="NR152" s="387" t="n">
        <v>0.550413250923157</v>
      </c>
      <c r="NS152" s="387" t="n">
        <v>0.55409836769104</v>
      </c>
      <c r="NT152" s="387" t="n">
        <v>0.549593508243561</v>
      </c>
      <c r="NU152" s="387" t="n">
        <v>0.549600005149841</v>
      </c>
      <c r="NV152" s="387" t="n">
        <v>0.553174614906311</v>
      </c>
      <c r="NW152" s="387" t="n">
        <v>0.556692898273468</v>
      </c>
      <c r="NX152" s="387" t="n">
        <v>0.551562488079071</v>
      </c>
      <c r="NY152" s="387" t="n">
        <v>0.555038750171661</v>
      </c>
      <c r="NZ152" s="387" t="n">
        <v>0.558461546897888</v>
      </c>
      <c r="OA152" s="387" t="n">
        <v>0.557692289352417</v>
      </c>
      <c r="OB152" s="387" t="n">
        <v>0.559542000293732</v>
      </c>
      <c r="OC152" s="387" t="n">
        <v>0.562878787517548</v>
      </c>
      <c r="OD152" s="387" t="n">
        <v>0.564661681652069</v>
      </c>
      <c r="OE152" s="387" t="n">
        <v>0.564661681652069</v>
      </c>
      <c r="OF152" s="387" t="n">
        <v>0.567164182662964</v>
      </c>
      <c r="OG152" s="387" t="n">
        <v>0.569629609584808</v>
      </c>
      <c r="OH152" s="387" t="n">
        <v>0.577037036418915</v>
      </c>
      <c r="OI152" s="387" t="n">
        <v>0.580147087574005</v>
      </c>
      <c r="OJ152" s="387" t="n">
        <v>0.580147087574005</v>
      </c>
      <c r="OK152" s="387" t="n">
        <v>0.583211660385132</v>
      </c>
      <c r="OL152" s="387" t="n">
        <v>0.590510964393616</v>
      </c>
      <c r="OM152" s="387" t="n">
        <v>0.591240882873535</v>
      </c>
      <c r="ON152" s="387" t="n">
        <v>0.594927549362183</v>
      </c>
      <c r="OO152" s="387" t="n">
        <v>0.595652163028717</v>
      </c>
      <c r="OP152" s="387" t="n">
        <v>0.599280595779419</v>
      </c>
      <c r="OQ152" s="387" t="n">
        <v>0.600000023841858</v>
      </c>
      <c r="OT152" s="387"/>
      <c r="OU152" s="387"/>
      <c r="OV152" s="387"/>
      <c r="OW152" s="387"/>
      <c r="OX152" s="387"/>
      <c r="OY152" s="387"/>
      <c r="OZ152" s="387"/>
      <c r="PA152" s="387"/>
      <c r="PB152" s="387"/>
      <c r="PC152" s="387"/>
      <c r="PD152" s="387"/>
      <c r="PE152" s="387"/>
      <c r="PF152" s="387"/>
      <c r="PG152" s="387"/>
      <c r="PH152" s="387"/>
      <c r="PI152" s="387"/>
      <c r="PJ152" s="387"/>
      <c r="PK152" s="387"/>
      <c r="PL152" s="387"/>
      <c r="PQ152" s="387"/>
      <c r="PZ152" s="387" t="n">
        <v>0.401</v>
      </c>
      <c r="QA152" s="387" t="n">
        <v>2013</v>
      </c>
      <c r="QB152" s="0" t="s">
        <v>248</v>
      </c>
      <c r="QD152" s="387" t="n">
        <v>0.154</v>
      </c>
      <c r="QE152" s="387" t="n">
        <v>2013</v>
      </c>
      <c r="QF152" s="0" t="s">
        <v>248</v>
      </c>
      <c r="QH152" s="387" t="n">
        <v>0.387</v>
      </c>
      <c r="QI152" s="387" t="n">
        <v>2013</v>
      </c>
      <c r="QJ152" s="0" t="s">
        <v>248</v>
      </c>
      <c r="QL152" s="387" t="n">
        <v>0.691</v>
      </c>
      <c r="QM152" s="387" t="n">
        <v>2013</v>
      </c>
      <c r="QN152" s="0" t="s">
        <v>248</v>
      </c>
      <c r="QP152" s="387" t="n">
        <v>0.412</v>
      </c>
      <c r="QQ152" s="387" t="n">
        <v>2013</v>
      </c>
      <c r="QR152" s="0" t="s">
        <v>248</v>
      </c>
      <c r="QT152" s="0" t="s">
        <v>884</v>
      </c>
      <c r="QU152" s="387" t="n">
        <v>0.237388014793396</v>
      </c>
      <c r="QV152" s="387" t="n">
        <v>0.248550072312355</v>
      </c>
      <c r="QW152" s="387" t="n">
        <v>0.252436727285385</v>
      </c>
      <c r="QX152" s="387" t="n">
        <v>0.262762874364853</v>
      </c>
      <c r="QY152" s="387" t="n">
        <v>0.266446501016617</v>
      </c>
      <c r="RB152" s="387"/>
      <c r="RC152" s="387"/>
      <c r="RD152" s="387"/>
      <c r="RE152" s="387"/>
      <c r="RF152" s="387" t="n">
        <v>0.254715204238892</v>
      </c>
      <c r="RG152" s="0" t="s">
        <v>884</v>
      </c>
      <c r="RJ152" s="387"/>
      <c r="RK152" s="387"/>
      <c r="RL152" s="387"/>
      <c r="RM152" s="387"/>
      <c r="RN152" s="387"/>
      <c r="RO152" s="0" t="s">
        <v>886</v>
      </c>
      <c r="RR152" s="387" t="n">
        <v>0.00539863994345069</v>
      </c>
      <c r="RS152" s="387" t="n">
        <v>0.00315390154719353</v>
      </c>
      <c r="RT152" s="387" t="n">
        <v>0.00631033862009645</v>
      </c>
      <c r="RU152" s="387" t="n">
        <v>0.0206817127764225</v>
      </c>
      <c r="RV152" s="387"/>
      <c r="RW152" s="0" t="s">
        <v>248</v>
      </c>
      <c r="SA152" s="387"/>
      <c r="SB152" s="387"/>
      <c r="SC152" s="387"/>
      <c r="SD152" s="387"/>
      <c r="SE152" s="387"/>
      <c r="SF152" s="0" t="s">
        <v>886</v>
      </c>
      <c r="SJ152" s="387" t="n">
        <v>0.00307782390154898</v>
      </c>
      <c r="SK152" s="387" t="n">
        <v>-0.000766019162256271</v>
      </c>
      <c r="SL152" s="387" t="n">
        <v>-0.00365751143544912</v>
      </c>
      <c r="SM152" s="387" t="n">
        <v>0.0088795879855752</v>
      </c>
      <c r="SN152" s="387"/>
      <c r="SO152" s="0" t="s">
        <v>248</v>
      </c>
      <c r="SQ152" s="387"/>
      <c r="SR152" s="0" t="s">
        <v>886</v>
      </c>
      <c r="ST152" s="387"/>
      <c r="SU152" s="0" t="s">
        <v>886</v>
      </c>
      <c r="SW152" s="387"/>
      <c r="SX152" s="0" t="s">
        <v>886</v>
      </c>
      <c r="TA152" s="387"/>
      <c r="TB152" s="387"/>
      <c r="TC152" s="387"/>
      <c r="TD152" s="387"/>
      <c r="TE152" s="387"/>
      <c r="TF152" s="0" t="s">
        <v>886</v>
      </c>
      <c r="TJ152" s="387"/>
      <c r="TK152" s="387"/>
      <c r="TL152" s="387"/>
      <c r="TM152" s="387"/>
      <c r="TN152" s="387" t="n">
        <v>0.213597610592842</v>
      </c>
      <c r="TO152" s="0" t="s">
        <v>884</v>
      </c>
      <c r="TP152" s="386"/>
      <c r="TQ152" s="386"/>
    </row>
    <row r="153" customFormat="false" ht="15.75" hidden="false" customHeight="false" outlineLevel="0" collapsed="false">
      <c r="A153" s="0" t="s">
        <v>895</v>
      </c>
      <c r="B153" s="18" t="s">
        <v>1151</v>
      </c>
      <c r="C153" s="0" t="s">
        <v>1152</v>
      </c>
      <c r="D153" s="387" t="n">
        <v>0.0256925392895937</v>
      </c>
      <c r="E153" s="0" t="s">
        <v>102</v>
      </c>
      <c r="F153" s="387" t="n">
        <v>0.0323678217828274</v>
      </c>
      <c r="G153" s="0" t="s">
        <v>316</v>
      </c>
      <c r="H153" s="387" t="n">
        <v>0.0332526862621307</v>
      </c>
      <c r="I153" s="0" t="s">
        <v>317</v>
      </c>
      <c r="J153" s="0" t="s">
        <v>102</v>
      </c>
      <c r="K153" s="387" t="n">
        <v>0.627472579479218</v>
      </c>
      <c r="L153" s="387" t="n">
        <v>0.688434362411499</v>
      </c>
      <c r="M153" s="0" t="s">
        <v>102</v>
      </c>
      <c r="N153" s="387" t="n">
        <v>0.627472579479218</v>
      </c>
      <c r="O153" s="0" t="s">
        <v>102</v>
      </c>
      <c r="P153" s="387" t="n">
        <v>0.742129564285278</v>
      </c>
      <c r="Q153" s="0" t="s">
        <v>102</v>
      </c>
      <c r="R153" s="387" t="n">
        <v>0.665746450424194</v>
      </c>
      <c r="S153" s="0" t="s">
        <v>102</v>
      </c>
      <c r="U153" s="0" t="s">
        <v>316</v>
      </c>
      <c r="V153" s="387" t="n">
        <v>0.629800736904144</v>
      </c>
      <c r="W153" s="387" t="n">
        <v>0.68323427438736</v>
      </c>
      <c r="X153" s="0" t="s">
        <v>316</v>
      </c>
      <c r="Y153" s="387" t="n">
        <v>0.629800736904144</v>
      </c>
      <c r="Z153" s="0" t="s">
        <v>316</v>
      </c>
      <c r="AA153" s="387" t="n">
        <v>0.760772049427033</v>
      </c>
      <c r="AB153" s="0" t="s">
        <v>316</v>
      </c>
      <c r="AC153" s="387" t="n">
        <v>0.670094966888428</v>
      </c>
      <c r="AD153" s="0" t="s">
        <v>316</v>
      </c>
      <c r="AF153" s="0" t="s">
        <v>317</v>
      </c>
      <c r="AG153" s="387" t="n">
        <v>0.560760200023651</v>
      </c>
      <c r="AH153" s="387" t="n">
        <v>0.615509629249573</v>
      </c>
      <c r="AI153" s="0" t="s">
        <v>317</v>
      </c>
      <c r="AJ153" s="387" t="n">
        <v>0.560760200023651</v>
      </c>
      <c r="AK153" s="0" t="s">
        <v>317</v>
      </c>
      <c r="AL153" s="387" t="n">
        <v>0.725977182388306</v>
      </c>
      <c r="AM153" s="0" t="s">
        <v>317</v>
      </c>
      <c r="AN153" s="387" t="n">
        <v>0.630447030067444</v>
      </c>
      <c r="AO153" s="0" t="s">
        <v>317</v>
      </c>
      <c r="AP153" s="0"/>
      <c r="AQ153" s="0" t="s">
        <v>102</v>
      </c>
      <c r="AR153" s="387" t="n">
        <v>3.78300499916077</v>
      </c>
      <c r="AS153" s="0" t="s">
        <v>318</v>
      </c>
      <c r="AT153" s="387" t="n">
        <v>1.91885209083557</v>
      </c>
      <c r="AU153" s="0" t="s">
        <v>317</v>
      </c>
      <c r="AV153" s="387" t="n">
        <v>2.0517475605011</v>
      </c>
      <c r="AW153" s="0"/>
      <c r="AX153" s="387" t="n">
        <v>2.58794379234314</v>
      </c>
      <c r="AY153" s="0" t="s">
        <v>104</v>
      </c>
      <c r="AZ153" s="0"/>
      <c r="BA153" s="0" t="s">
        <v>102</v>
      </c>
      <c r="BB153" s="387" t="n">
        <v>0.00484341057017446</v>
      </c>
      <c r="BC153" s="387" t="n">
        <v>0.00429921457543969</v>
      </c>
      <c r="BD153" s="387" t="n">
        <v>0.00396952964365482</v>
      </c>
      <c r="BE153" s="387" t="n">
        <v>0.00388159090653062</v>
      </c>
      <c r="BF153" s="387" t="n">
        <v>0.00388159672729671</v>
      </c>
      <c r="BH153" s="0" t="s">
        <v>318</v>
      </c>
      <c r="BI153" s="387" t="n">
        <v>0.0104198018088937</v>
      </c>
      <c r="BJ153" s="387" t="n">
        <v>0.0117479236796498</v>
      </c>
      <c r="BK153" s="387" t="n">
        <v>0.014527409337461</v>
      </c>
      <c r="BL153" s="387" t="n">
        <v>0.0159844420850277</v>
      </c>
      <c r="BM153" s="387" t="n">
        <v>0.0168138686567545</v>
      </c>
      <c r="BO153" s="0" t="s">
        <v>317</v>
      </c>
      <c r="BP153" s="387" t="n">
        <v>0.0120526887476444</v>
      </c>
      <c r="BQ153" s="387" t="n">
        <v>0.0140248378738761</v>
      </c>
      <c r="BR153" s="387" t="n">
        <v>0.0162158291786909</v>
      </c>
      <c r="BS153" s="387" t="n">
        <v>0.0171875283122063</v>
      </c>
      <c r="BT153" s="387" t="n">
        <v>0.0179350655525923</v>
      </c>
      <c r="BV153" s="387" t="n">
        <v>8.55027103424072</v>
      </c>
      <c r="BW153" s="387" t="n">
        <v>9.02346420288086</v>
      </c>
      <c r="BX153" s="387" t="n">
        <v>9.47853469848633</v>
      </c>
      <c r="BY153" s="387" t="n">
        <v>10.4395914077759</v>
      </c>
      <c r="BZ153" s="387" t="n">
        <v>11.614917755127</v>
      </c>
      <c r="CA153" s="0" t="s">
        <v>316</v>
      </c>
      <c r="CC153" s="387" t="n">
        <v>8.84453678131104</v>
      </c>
      <c r="CD153" s="387" t="n">
        <v>9.29573154449463</v>
      </c>
      <c r="CE153" s="387" t="n">
        <v>10.0047645568848</v>
      </c>
      <c r="CF153" s="387" t="n">
        <v>11.125657081604</v>
      </c>
      <c r="CG153" s="387" t="n">
        <v>12.3894462585449</v>
      </c>
      <c r="CH153" s="0" t="s">
        <v>317</v>
      </c>
      <c r="CK153" s="387" t="n">
        <v>11.6000003814697</v>
      </c>
      <c r="CL153" s="0" t="s">
        <v>887</v>
      </c>
      <c r="CO153" s="0" t="s">
        <v>102</v>
      </c>
      <c r="CP153" s="387" t="n">
        <v>-0.0182224866002798</v>
      </c>
      <c r="CQ153" s="387" t="n">
        <v>0.03721734136343</v>
      </c>
      <c r="CR153" s="387" t="n">
        <v>0.0651015043258667</v>
      </c>
      <c r="CS153" s="387" t="n">
        <v>0.041962742805481</v>
      </c>
      <c r="CT153" s="387" t="n">
        <v>0.0835782736539841</v>
      </c>
      <c r="CV153" s="0" t="s">
        <v>318</v>
      </c>
      <c r="CW153" s="387" t="n">
        <v>0.0288075506687164</v>
      </c>
      <c r="CX153" s="387" t="n">
        <v>0.045100498944521</v>
      </c>
      <c r="CY153" s="387" t="n">
        <v>0.0308264829218388</v>
      </c>
      <c r="CZ153" s="387" t="n">
        <v>0.0289662759751081</v>
      </c>
      <c r="DA153" s="387" t="n">
        <v>0.0114138824865222</v>
      </c>
      <c r="DC153" s="0" t="s">
        <v>317</v>
      </c>
      <c r="DD153" s="387" t="n">
        <v>0.0300897508859634</v>
      </c>
      <c r="DE153" s="387" t="n">
        <v>0.0354320667684078</v>
      </c>
      <c r="DF153" s="387" t="n">
        <v>0.0179717224091291</v>
      </c>
      <c r="DG153" s="387" t="n">
        <v>0.0132984705269337</v>
      </c>
      <c r="DH153" s="387" t="n">
        <v>0.0275979917496443</v>
      </c>
      <c r="DL153" s="387" t="n">
        <v>0.476699981689453</v>
      </c>
      <c r="DM153" s="0" t="s">
        <v>888</v>
      </c>
      <c r="DP153" s="387" t="n">
        <v>0.492789993286133</v>
      </c>
      <c r="DQ153" s="0" t="s">
        <v>888</v>
      </c>
      <c r="DT153" s="387" t="n">
        <v>0.461269989013672</v>
      </c>
      <c r="DU153" s="0" t="s">
        <v>888</v>
      </c>
      <c r="DW153" s="387" t="n">
        <v>-0.056320246309042</v>
      </c>
      <c r="DX153" s="387" t="n">
        <v>-0.0710651353001595</v>
      </c>
      <c r="DY153" s="387" t="n">
        <v>-0.0710449814796448</v>
      </c>
      <c r="DZ153" s="387" t="n">
        <v>-0.0709689557552338</v>
      </c>
      <c r="EA153" s="387" t="n">
        <v>-0.0969981998205185</v>
      </c>
      <c r="EB153" s="0" t="s">
        <v>104</v>
      </c>
      <c r="ED153" s="387" t="n">
        <v>-0.0745861604809761</v>
      </c>
      <c r="EE153" s="387" t="n">
        <v>-0.0868044495582581</v>
      </c>
      <c r="EF153" s="387" t="n">
        <v>-0.0710322931408882</v>
      </c>
      <c r="EG153" s="387" t="n">
        <v>-0.0709513872861862</v>
      </c>
      <c r="EH153" s="387" t="n">
        <v>-0.096860870718956</v>
      </c>
      <c r="EI153" s="0" t="s">
        <v>248</v>
      </c>
      <c r="EK153" s="387" t="n">
        <v>0.629674375057221</v>
      </c>
      <c r="EL153" s="0" t="s">
        <v>248</v>
      </c>
      <c r="EO153" s="387" t="n">
        <v>0.0525843165814877</v>
      </c>
      <c r="EP153" s="387" t="n">
        <v>0.0491273365914822</v>
      </c>
      <c r="EQ153" s="387" t="n">
        <v>0.0307634864002466</v>
      </c>
      <c r="ER153" s="387" t="n">
        <v>0.0265612900257111</v>
      </c>
      <c r="ES153" s="387" t="n">
        <v>0.0495466776192188</v>
      </c>
      <c r="ET153" s="0" t="s">
        <v>248</v>
      </c>
      <c r="FE153" s="387" t="n">
        <v>2923783</v>
      </c>
      <c r="FF153" s="387" t="n">
        <v>2917252</v>
      </c>
      <c r="FG153" s="387" t="n">
        <v>2910504</v>
      </c>
      <c r="FH153" s="387" t="n">
        <v>2902320</v>
      </c>
      <c r="FI153" s="387" t="n">
        <v>2895147</v>
      </c>
      <c r="FJ153" s="387" t="n">
        <v>2888111</v>
      </c>
      <c r="FK153" s="387" t="n">
        <v>2880095</v>
      </c>
      <c r="FL153" s="387" t="n">
        <v>2873429</v>
      </c>
      <c r="FM153" s="387" t="n">
        <v>2867964</v>
      </c>
      <c r="FN153" s="387" t="n">
        <v>2864346</v>
      </c>
      <c r="FO153" s="387" t="n">
        <v>2861487</v>
      </c>
      <c r="FP153" s="387" t="n">
        <v>2859833</v>
      </c>
      <c r="FQ153" s="387" t="n">
        <v>2859458</v>
      </c>
      <c r="FR153" s="387" t="n">
        <v>2858692</v>
      </c>
      <c r="FS153" s="387" t="n">
        <v>2856950</v>
      </c>
      <c r="FT153" s="387" t="n">
        <v>2834530</v>
      </c>
      <c r="FU153" s="387" t="n">
        <v>2802170</v>
      </c>
      <c r="FV153" s="387" t="n">
        <v>2755158</v>
      </c>
      <c r="FW153" s="387" t="n">
        <v>2706049</v>
      </c>
      <c r="FX153" s="387" t="n">
        <v>2657637</v>
      </c>
      <c r="FY153" s="387" t="n">
        <v>2651000</v>
      </c>
      <c r="FZ153" s="387" t="n">
        <v>2643000</v>
      </c>
      <c r="GA153" s="387" t="n">
        <v>2635000</v>
      </c>
      <c r="GB153" s="387" t="n">
        <v>2627000</v>
      </c>
      <c r="GC153" s="387" t="n">
        <v>2618000</v>
      </c>
      <c r="GD153" s="387" t="n">
        <v>2608000</v>
      </c>
      <c r="GE153" s="387" t="n">
        <v>2598000</v>
      </c>
      <c r="GF153" s="387" t="n">
        <v>2587000</v>
      </c>
      <c r="GG153" s="387" t="n">
        <v>2575000</v>
      </c>
      <c r="GH153" s="387" t="n">
        <v>2562000</v>
      </c>
      <c r="GI153" s="387" t="n">
        <v>2548000</v>
      </c>
      <c r="GJ153" s="387" t="n">
        <v>2533000</v>
      </c>
      <c r="GK153" s="387" t="n">
        <v>2518000</v>
      </c>
      <c r="GL153" s="387" t="n">
        <v>2501000</v>
      </c>
      <c r="GM153" s="387" t="n">
        <v>2484000</v>
      </c>
      <c r="GN153" s="387" t="n">
        <v>2467000</v>
      </c>
      <c r="GO153" s="387" t="n">
        <v>2449000</v>
      </c>
      <c r="GP153" s="387" t="n">
        <v>2431000</v>
      </c>
      <c r="GQ153" s="387" t="n">
        <v>2412000</v>
      </c>
      <c r="GR153" s="387" t="n">
        <v>2394000</v>
      </c>
      <c r="GS153" s="387" t="n">
        <v>2375000</v>
      </c>
      <c r="GT153" s="387" t="n">
        <v>2356000</v>
      </c>
      <c r="GU153" s="387" t="n">
        <v>2338000</v>
      </c>
      <c r="GV153" s="387" t="n">
        <v>2319000</v>
      </c>
      <c r="GW153" s="387" t="n">
        <v>2300000</v>
      </c>
      <c r="GX153" s="387" t="n">
        <v>2281000</v>
      </c>
      <c r="GY153" s="387" t="n">
        <v>2262000</v>
      </c>
      <c r="GZ153" s="387" t="n">
        <v>2243000</v>
      </c>
      <c r="HA153" s="387" t="n">
        <v>2225000</v>
      </c>
      <c r="HB153" s="387" t="n">
        <v>2206000</v>
      </c>
      <c r="HC153" s="387" t="n">
        <v>2186000</v>
      </c>
      <c r="HG153" s="387" t="n">
        <v>-0.0114820217713714</v>
      </c>
      <c r="HH153" s="387" t="n">
        <v>-0.0169193260371685</v>
      </c>
      <c r="HI153" s="387" t="n">
        <v>-0.0179851539433002</v>
      </c>
      <c r="HJ153" s="387" t="n">
        <v>-0.0180522557348013</v>
      </c>
      <c r="HK153" s="387" t="n">
        <v>-0.00250045489519835</v>
      </c>
      <c r="HL153" s="387" t="n">
        <v>-0.00302229169756174</v>
      </c>
      <c r="HM153" s="387" t="n">
        <v>-0.00303145358338952</v>
      </c>
      <c r="HN153" s="387" t="n">
        <v>-0.00304067134857178</v>
      </c>
      <c r="HO153" s="387" t="n">
        <v>-0.00343184312805533</v>
      </c>
      <c r="HP153" s="387" t="n">
        <v>-0.00382702331990004</v>
      </c>
      <c r="HQ153" s="387" t="n">
        <v>-0.00384172587655485</v>
      </c>
      <c r="HR153" s="387" t="n">
        <v>-0.0042430148459971</v>
      </c>
      <c r="HS153" s="387" t="n">
        <v>-0.00464936904609203</v>
      </c>
      <c r="HT153" s="387" t="n">
        <v>-0.00506133073940873</v>
      </c>
      <c r="HU153" s="387" t="n">
        <v>-0.00547946570441127</v>
      </c>
      <c r="HV153" s="387" t="n">
        <v>-0.00590436672791839</v>
      </c>
      <c r="HW153" s="387" t="n">
        <v>-0.00593943521380425</v>
      </c>
      <c r="HX153" s="387" t="n">
        <v>-0.00677428394556046</v>
      </c>
      <c r="HY153" s="387" t="n">
        <v>-0.0068204877898097</v>
      </c>
      <c r="HZ153" s="387" t="n">
        <v>-0.00686732633039355</v>
      </c>
      <c r="IA153" s="387" t="n">
        <v>-0.00732305971905589</v>
      </c>
      <c r="IB153" s="387" t="n">
        <v>-0.00737708248198032</v>
      </c>
      <c r="IC153" s="387" t="n">
        <v>-0.00784641690552235</v>
      </c>
      <c r="ID153" s="387" t="n">
        <v>-0.00749067170545459</v>
      </c>
      <c r="IE153" s="387" t="n">
        <v>-0.0079681696370244</v>
      </c>
      <c r="IF153" s="387" t="n">
        <v>-0.00803217198699713</v>
      </c>
      <c r="IG153" s="387" t="n">
        <v>-0.00766940275207162</v>
      </c>
      <c r="IH153" s="387" t="n">
        <v>-0.00815980508923531</v>
      </c>
      <c r="II153" s="387" t="n">
        <v>-0.00822693575173616</v>
      </c>
      <c r="IJ153" s="387" t="n">
        <v>-0.00829517934471369</v>
      </c>
      <c r="IK153" s="387" t="n">
        <v>-0.00836456567049027</v>
      </c>
      <c r="IL153" s="387" t="n">
        <v>-0.00843512173742056</v>
      </c>
      <c r="IM153" s="387" t="n">
        <v>-0.00805734004825354</v>
      </c>
      <c r="IN153" s="387" t="n">
        <v>-0.00857599452137947</v>
      </c>
      <c r="IO153" s="387" t="n">
        <v>-0.00910753104835749</v>
      </c>
      <c r="IP153" s="0" t="s">
        <v>889</v>
      </c>
      <c r="IU153" s="0" t="s">
        <v>889</v>
      </c>
      <c r="IV153" s="387" t="n">
        <v>0.480572038504387</v>
      </c>
      <c r="IW153" s="387" t="n">
        <v>0.48031572943815</v>
      </c>
      <c r="IX153" s="387" t="n">
        <v>0.479999812793449</v>
      </c>
      <c r="IY153" s="387" t="n">
        <v>0.47964436876072</v>
      </c>
      <c r="IZ153" s="387" t="n">
        <v>0.479278838995681</v>
      </c>
      <c r="JA153" s="387" t="n">
        <v>0.478921844350085</v>
      </c>
      <c r="JB153" s="387" t="n">
        <v>0.478585495865458</v>
      </c>
      <c r="JC153" s="387" t="n">
        <v>0.478269341653921</v>
      </c>
      <c r="JD153" s="387" t="n">
        <v>0.477965784005128</v>
      </c>
      <c r="JE153" s="387" t="n">
        <v>0.477664009130465</v>
      </c>
      <c r="JF153" s="387" t="n">
        <v>0.477355269839049</v>
      </c>
      <c r="JG153" s="387" t="n">
        <v>0.477038283924753</v>
      </c>
      <c r="JH153" s="387" t="n">
        <v>0.476721716826335</v>
      </c>
      <c r="JI153" s="387" t="n">
        <v>0.476406826527131</v>
      </c>
      <c r="JJ153" s="387" t="n">
        <v>0.476095793996515</v>
      </c>
      <c r="JK153" s="387" t="n">
        <v>0.475792223165805</v>
      </c>
      <c r="JL153" s="387" t="n">
        <v>0.475498531417725</v>
      </c>
      <c r="JM153" s="387" t="n">
        <v>0.47521381799787</v>
      </c>
      <c r="JN153" s="387" t="n">
        <v>0.474942455800322</v>
      </c>
      <c r="JO153" s="387" t="n">
        <v>0.47469050959303</v>
      </c>
      <c r="JP153" s="387" t="n">
        <v>0.47446333731799</v>
      </c>
      <c r="JQ153" s="387" t="n">
        <v>0.474260721174338</v>
      </c>
      <c r="JR153" s="387" t="n">
        <v>0.47408344004418</v>
      </c>
      <c r="JS153" s="387" t="n">
        <v>0.473932920723212</v>
      </c>
      <c r="JT153" s="387" t="n">
        <v>0.473807216973185</v>
      </c>
      <c r="JU153" s="387" t="n">
        <v>0.473709274635291</v>
      </c>
      <c r="JV153" s="387" t="n">
        <v>0.473636500480363</v>
      </c>
      <c r="JW153" s="387" t="n">
        <v>0.47358813268586</v>
      </c>
      <c r="JX153" s="387" t="n">
        <v>0.473560365148941</v>
      </c>
      <c r="JY153" s="387" t="n">
        <v>0.473549116878379</v>
      </c>
      <c r="JZ153" s="387" t="n">
        <v>0.473546036180553</v>
      </c>
      <c r="KA153" s="387" t="n">
        <v>0.47355156333508</v>
      </c>
      <c r="KB153" s="387" t="n">
        <v>0.47356349855784</v>
      </c>
      <c r="KC153" s="387" t="n">
        <v>0.473577413588842</v>
      </c>
      <c r="KD153" s="387" t="n">
        <v>0.473585905558651</v>
      </c>
      <c r="KE153" s="387" t="n">
        <v>0.473587097818686</v>
      </c>
      <c r="KH153" s="0" t="s">
        <v>889</v>
      </c>
      <c r="KI153" s="387" t="n">
        <v>0.741591036319733</v>
      </c>
      <c r="KJ153" s="387" t="n">
        <v>0.737985551357269</v>
      </c>
      <c r="KK153" s="387" t="n">
        <v>0.732747435569763</v>
      </c>
      <c r="KL153" s="387" t="n">
        <v>0.726703405380249</v>
      </c>
      <c r="KM153" s="387" t="n">
        <v>0.720972061157227</v>
      </c>
      <c r="KN153" s="387" t="n">
        <v>0.715956270694733</v>
      </c>
      <c r="KO153" s="387" t="n">
        <v>0.71169126033783</v>
      </c>
      <c r="KP153" s="387" t="n">
        <v>0.708159387111664</v>
      </c>
      <c r="KQ153" s="387" t="n">
        <v>0.704986691474915</v>
      </c>
      <c r="KR153" s="387" t="n">
        <v>0.702062666416168</v>
      </c>
      <c r="KS153" s="387" t="n">
        <v>0.699769914150238</v>
      </c>
      <c r="KT153" s="387" t="n">
        <v>0.696304857730866</v>
      </c>
      <c r="KU153" s="387" t="n">
        <v>0.69308078289032</v>
      </c>
      <c r="KV153" s="387" t="n">
        <v>0.690873801708221</v>
      </c>
      <c r="KW153" s="387" t="n">
        <v>0.689305245876312</v>
      </c>
      <c r="KX153" s="387" t="n">
        <v>0.688775539398193</v>
      </c>
      <c r="KY153" s="387" t="n">
        <v>0.688511669635773</v>
      </c>
      <c r="KZ153" s="387" t="n">
        <v>0.688641786575317</v>
      </c>
      <c r="LA153" s="387" t="n">
        <v>0.690123975276947</v>
      </c>
      <c r="LB153" s="387" t="n">
        <v>0.691223859786987</v>
      </c>
      <c r="LC153" s="387" t="n">
        <v>0.691933512687683</v>
      </c>
      <c r="LD153" s="387" t="n">
        <v>0.691710889339447</v>
      </c>
      <c r="LE153" s="387" t="n">
        <v>0.691484987735748</v>
      </c>
      <c r="LF153" s="387" t="n">
        <v>0.690713107585907</v>
      </c>
      <c r="LG153" s="387" t="n">
        <v>0.690058469772339</v>
      </c>
      <c r="LH153" s="387" t="n">
        <v>0.688842117786408</v>
      </c>
      <c r="LI153" s="387" t="n">
        <v>0.686757206916809</v>
      </c>
      <c r="LJ153" s="387" t="n">
        <v>0.68349015712738</v>
      </c>
      <c r="LK153" s="387" t="n">
        <v>0.680465698242188</v>
      </c>
      <c r="LL153" s="387" t="n">
        <v>0.677391290664673</v>
      </c>
      <c r="LM153" s="387" t="n">
        <v>0.673388838768005</v>
      </c>
      <c r="LN153" s="387" t="n">
        <v>0.667992949485779</v>
      </c>
      <c r="LO153" s="387" t="n">
        <v>0.662505567073822</v>
      </c>
      <c r="LP153" s="387" t="n">
        <v>0.656179785728455</v>
      </c>
      <c r="LQ153" s="387" t="n">
        <v>0.649592041969299</v>
      </c>
      <c r="LR153" s="387" t="n">
        <v>0.64226895570755</v>
      </c>
      <c r="LT153" s="0" t="s">
        <v>889</v>
      </c>
      <c r="LU153" s="387" t="n">
        <v>0.677333831787109</v>
      </c>
      <c r="LV153" s="387" t="n">
        <v>0.671816468238831</v>
      </c>
      <c r="LW153" s="387" t="n">
        <v>0.666610419750214</v>
      </c>
      <c r="LX153" s="387" t="n">
        <v>0.661697208881378</v>
      </c>
      <c r="LY153" s="387" t="n">
        <v>0.656916260719299</v>
      </c>
      <c r="LZ153" s="387" t="n">
        <v>0.651829481124878</v>
      </c>
      <c r="MA153" s="387" t="n">
        <v>0.647370398044586</v>
      </c>
      <c r="MB153" s="387" t="n">
        <v>0.642884254455566</v>
      </c>
      <c r="MC153" s="387" t="n">
        <v>0.638370752334595</v>
      </c>
      <c r="MD153" s="387" t="n">
        <v>0.635217726230621</v>
      </c>
      <c r="ME153" s="387" t="n">
        <v>0.633435606956482</v>
      </c>
      <c r="MF153" s="387" t="n">
        <v>0.632409572601318</v>
      </c>
      <c r="MG153" s="387" t="n">
        <v>0.632392704486847</v>
      </c>
      <c r="MH153" s="387" t="n">
        <v>0.633786380290985</v>
      </c>
      <c r="MI153" s="387" t="n">
        <v>0.635050714015961</v>
      </c>
      <c r="MJ153" s="387" t="n">
        <v>0.636185228824616</v>
      </c>
      <c r="MK153" s="387" t="n">
        <v>0.636004745960236</v>
      </c>
      <c r="ML153" s="387" t="n">
        <v>0.635424911975861</v>
      </c>
      <c r="MM153" s="387" t="n">
        <v>0.635345876216888</v>
      </c>
      <c r="MN153" s="387" t="n">
        <v>0.63446056842804</v>
      </c>
      <c r="MO153" s="387" t="n">
        <v>0.633157670497894</v>
      </c>
      <c r="MP153" s="387" t="n">
        <v>0.630869746208191</v>
      </c>
      <c r="MQ153" s="387" t="n">
        <v>0.62895929813385</v>
      </c>
      <c r="MR153" s="387" t="n">
        <v>0.626451075077057</v>
      </c>
      <c r="MS153" s="387" t="n">
        <v>0.62322473526001</v>
      </c>
      <c r="MT153" s="387" t="n">
        <v>0.619368433952332</v>
      </c>
      <c r="MU153" s="387" t="n">
        <v>0.614601016044617</v>
      </c>
      <c r="MV153" s="387" t="n">
        <v>0.609067559242249</v>
      </c>
      <c r="MW153" s="387" t="n">
        <v>0.603277266025543</v>
      </c>
      <c r="MX153" s="387" t="n">
        <v>0.596956551074982</v>
      </c>
      <c r="MY153" s="387" t="n">
        <v>0.588776826858521</v>
      </c>
      <c r="MZ153" s="387" t="n">
        <v>0.5791335105896</v>
      </c>
      <c r="NA153" s="387" t="n">
        <v>0.56843513250351</v>
      </c>
      <c r="NB153" s="387" t="n">
        <v>0.557303369045258</v>
      </c>
      <c r="NC153" s="387" t="n">
        <v>0.547144174575806</v>
      </c>
      <c r="ND153" s="387" t="n">
        <v>0.538426339626312</v>
      </c>
      <c r="NG153" s="0" t="s">
        <v>889</v>
      </c>
      <c r="NH153" s="387" t="n">
        <v>0.681877791881561</v>
      </c>
      <c r="NI153" s="387" t="n">
        <v>0.681385517120361</v>
      </c>
      <c r="NJ153" s="387" t="n">
        <v>0.678708434104919</v>
      </c>
      <c r="NK153" s="387" t="n">
        <v>0.674616038799286</v>
      </c>
      <c r="NL153" s="387" t="n">
        <v>0.670173525810242</v>
      </c>
      <c r="NM153" s="387" t="n">
        <v>0.665786504745483</v>
      </c>
      <c r="NN153" s="387" t="n">
        <v>0.661369681358337</v>
      </c>
      <c r="NO153" s="387" t="n">
        <v>0.657305479049683</v>
      </c>
      <c r="NP153" s="387" t="n">
        <v>0.653216600418091</v>
      </c>
      <c r="NQ153" s="387" t="n">
        <v>0.648586690425873</v>
      </c>
      <c r="NR153" s="387" t="n">
        <v>0.64532208442688</v>
      </c>
      <c r="NS153" s="387" t="n">
        <v>0.640877604484558</v>
      </c>
      <c r="NT153" s="387" t="n">
        <v>0.637417852878571</v>
      </c>
      <c r="NU153" s="387" t="n">
        <v>0.634563088417053</v>
      </c>
      <c r="NV153" s="387" t="n">
        <v>0.632708847522736</v>
      </c>
      <c r="NW153" s="387" t="n">
        <v>0.632260620594025</v>
      </c>
      <c r="NX153" s="387" t="n">
        <v>0.632056832313538</v>
      </c>
      <c r="NY153" s="387" t="n">
        <v>0.633042097091675</v>
      </c>
      <c r="NZ153" s="387" t="n">
        <v>0.634946048259735</v>
      </c>
      <c r="OA153" s="387" t="n">
        <v>0.637278556823731</v>
      </c>
      <c r="OB153" s="387" t="n">
        <v>0.638832569122315</v>
      </c>
      <c r="OC153" s="387" t="n">
        <v>0.639036357402802</v>
      </c>
      <c r="OD153" s="387" t="n">
        <v>0.639243125915527</v>
      </c>
      <c r="OE153" s="387" t="n">
        <v>0.639303505420685</v>
      </c>
      <c r="OF153" s="387" t="n">
        <v>0.63909775018692</v>
      </c>
      <c r="OG153" s="387" t="n">
        <v>0.638736844062805</v>
      </c>
      <c r="OH153" s="387" t="n">
        <v>0.637096762657166</v>
      </c>
      <c r="OI153" s="387" t="n">
        <v>0.634302794933319</v>
      </c>
      <c r="OJ153" s="387" t="n">
        <v>0.632600247859955</v>
      </c>
      <c r="OK153" s="387" t="n">
        <v>0.629999995231628</v>
      </c>
      <c r="OL153" s="387" t="n">
        <v>0.626479625701904</v>
      </c>
      <c r="OM153" s="387" t="n">
        <v>0.62201589345932</v>
      </c>
      <c r="ON153" s="387" t="n">
        <v>0.617030739784241</v>
      </c>
      <c r="OO153" s="387" t="n">
        <v>0.610786497592926</v>
      </c>
      <c r="OP153" s="387" t="n">
        <v>0.604714393615723</v>
      </c>
      <c r="OQ153" s="387" t="n">
        <v>0.597438216209412</v>
      </c>
      <c r="OT153" s="387" t="n">
        <v>0.55173999786377</v>
      </c>
      <c r="OU153" s="387" t="n">
        <v>0.549290008544922</v>
      </c>
      <c r="OV153" s="387" t="n">
        <v>0.547799987792969</v>
      </c>
      <c r="OW153" s="387" t="n">
        <v>0.547050018310547</v>
      </c>
      <c r="OX153" s="387" t="n">
        <v>0.533089981079102</v>
      </c>
      <c r="OY153" s="387" t="n">
        <v>0.51931999206543</v>
      </c>
      <c r="OZ153" s="387" t="n">
        <v>0.505299987792969</v>
      </c>
      <c r="PA153" s="387" t="n">
        <v>0.490880012512207</v>
      </c>
      <c r="PB153" s="387" t="n">
        <v>0.475870018005371</v>
      </c>
      <c r="PC153" s="387" t="n">
        <v>0.466459999084473</v>
      </c>
      <c r="PD153" s="387" t="n">
        <v>0.471080017089844</v>
      </c>
      <c r="PE153" s="387" t="n">
        <v>0.453959999084473</v>
      </c>
      <c r="PF153" s="387" t="n">
        <v>0.46117000579834</v>
      </c>
      <c r="PG153" s="387" t="n">
        <v>0.456549987792969</v>
      </c>
      <c r="PH153" s="387" t="n">
        <v>0.48632999420166</v>
      </c>
      <c r="PI153" s="387" t="n">
        <v>0.472229995727539</v>
      </c>
      <c r="PJ153" s="387" t="n">
        <v>0.469210014343262</v>
      </c>
      <c r="PK153" s="387" t="n">
        <v>0.477220001220703</v>
      </c>
      <c r="PL153" s="387" t="n">
        <v>0.476699981689453</v>
      </c>
      <c r="PQ153" s="387" t="n">
        <v>-0.00109027919825166</v>
      </c>
      <c r="PZ153" s="387" t="n">
        <v>0.257</v>
      </c>
      <c r="QA153" s="387" t="n">
        <v>2018</v>
      </c>
      <c r="QB153" s="0" t="s">
        <v>248</v>
      </c>
      <c r="QD153" s="387" t="n">
        <v>0</v>
      </c>
      <c r="QE153" s="387" t="n">
        <v>2018</v>
      </c>
      <c r="QF153" s="0" t="s">
        <v>248</v>
      </c>
      <c r="QH153" s="387" t="n">
        <v>0.009</v>
      </c>
      <c r="QI153" s="387" t="n">
        <v>2018</v>
      </c>
      <c r="QJ153" s="0" t="s">
        <v>248</v>
      </c>
      <c r="QL153" s="387" t="n">
        <v>0.128</v>
      </c>
      <c r="QM153" s="387" t="n">
        <v>2018</v>
      </c>
      <c r="QN153" s="0" t="s">
        <v>248</v>
      </c>
      <c r="QP153" s="387" t="n">
        <v>0.23</v>
      </c>
      <c r="QQ153" s="387" t="n">
        <v>2018</v>
      </c>
      <c r="QR153" s="0" t="s">
        <v>248</v>
      </c>
      <c r="QT153" s="0" t="s">
        <v>104</v>
      </c>
      <c r="QU153" s="387" t="n">
        <v>0.232584625482559</v>
      </c>
      <c r="QV153" s="387" t="n">
        <v>0.249531149864197</v>
      </c>
      <c r="QW153" s="387" t="n">
        <v>0.250996857881546</v>
      </c>
      <c r="QX153" s="387" t="n">
        <v>0.259591996669769</v>
      </c>
      <c r="QY153" s="387" t="n">
        <v>0.293728023767471</v>
      </c>
      <c r="RB153" s="387" t="n">
        <v>0.234456807374954</v>
      </c>
      <c r="RC153" s="387" t="n">
        <v>0.253773808479309</v>
      </c>
      <c r="RD153" s="387" t="n">
        <v>0.237017244100571</v>
      </c>
      <c r="RE153" s="387" t="n">
        <v>0.237540498375893</v>
      </c>
      <c r="RF153" s="387" t="n">
        <v>0.256611824035645</v>
      </c>
      <c r="RG153" s="0" t="s">
        <v>248</v>
      </c>
      <c r="RJ153" s="387" t="n">
        <v>0.10268397629261</v>
      </c>
      <c r="RK153" s="387" t="n">
        <v>0.0386450253427029</v>
      </c>
      <c r="RL153" s="387" t="n">
        <v>0.0417680256068707</v>
      </c>
      <c r="RM153" s="387" t="n">
        <v>0.0326167158782482</v>
      </c>
      <c r="RN153" s="387" t="n">
        <v>0.0353848896920681</v>
      </c>
      <c r="RO153" s="0" t="s">
        <v>104</v>
      </c>
      <c r="RR153" s="387" t="n">
        <v>0.0434982068836689</v>
      </c>
      <c r="RS153" s="387" t="n">
        <v>0.0386322252452374</v>
      </c>
      <c r="RT153" s="387" t="n">
        <v>0.0417488291859627</v>
      </c>
      <c r="RU153" s="387" t="n">
        <v>0.0325783230364323</v>
      </c>
      <c r="RV153" s="387" t="n">
        <v>0.0351787507534027</v>
      </c>
      <c r="RW153" s="0" t="s">
        <v>248</v>
      </c>
      <c r="SA153" s="387" t="n">
        <v>0.104497291147709</v>
      </c>
      <c r="SB153" s="387" t="n">
        <v>0.0401432178914547</v>
      </c>
      <c r="SC153" s="387" t="n">
        <v>0.043178491294384</v>
      </c>
      <c r="SD153" s="387" t="n">
        <v>0.0348766259849072</v>
      </c>
      <c r="SE153" s="387" t="n">
        <v>0.0382217839360237</v>
      </c>
      <c r="SF153" s="0" t="s">
        <v>104</v>
      </c>
      <c r="SJ153" s="387" t="n">
        <v>0.0483719371259213</v>
      </c>
      <c r="SK153" s="387" t="n">
        <v>0.0443387925624847</v>
      </c>
      <c r="SL153" s="387" t="n">
        <v>0.049239095300436</v>
      </c>
      <c r="SM153" s="387" t="n">
        <v>0.0470417700707912</v>
      </c>
      <c r="SN153" s="387" t="n">
        <v>0.0532310046255589</v>
      </c>
      <c r="SO153" s="0" t="s">
        <v>248</v>
      </c>
      <c r="SQ153" s="387" t="n">
        <v>4590</v>
      </c>
      <c r="SR153" s="0" t="s">
        <v>248</v>
      </c>
      <c r="ST153" s="387" t="n">
        <v>2598.6923828125</v>
      </c>
      <c r="SU153" s="0" t="s">
        <v>104</v>
      </c>
      <c r="SW153" s="387" t="n">
        <v>3720.2272129762</v>
      </c>
      <c r="SX153" s="0" t="s">
        <v>248</v>
      </c>
      <c r="TA153" s="387" t="n">
        <v>0.176264375448227</v>
      </c>
      <c r="TB153" s="387" t="n">
        <v>0.178466022014618</v>
      </c>
      <c r="TC153" s="387" t="n">
        <v>0.179951876401901</v>
      </c>
      <c r="TD153" s="387" t="n">
        <v>0.188623040914536</v>
      </c>
      <c r="TE153" s="387" t="n">
        <v>0.196729823946953</v>
      </c>
      <c r="TF153" s="0" t="s">
        <v>104</v>
      </c>
      <c r="TJ153" s="387" t="n">
        <v>0.159870639443398</v>
      </c>
      <c r="TK153" s="387" t="n">
        <v>0.166969358921051</v>
      </c>
      <c r="TL153" s="387" t="n">
        <v>0.165984958410263</v>
      </c>
      <c r="TM153" s="387" t="n">
        <v>0.166589111089706</v>
      </c>
      <c r="TN153" s="387" t="n">
        <v>0.159750953316689</v>
      </c>
      <c r="TO153" s="0" t="s">
        <v>248</v>
      </c>
      <c r="TP153" s="386"/>
      <c r="TQ153" s="386"/>
    </row>
    <row r="154" customFormat="false" ht="15.75" hidden="false" customHeight="false" outlineLevel="0" collapsed="false">
      <c r="A154" s="0" t="s">
        <v>900</v>
      </c>
      <c r="B154" s="18" t="s">
        <v>1153</v>
      </c>
      <c r="C154" s="0" t="s">
        <v>1154</v>
      </c>
      <c r="D154" s="387" t="n">
        <v>0.0397863872349262</v>
      </c>
      <c r="E154" s="0" t="s">
        <v>884</v>
      </c>
      <c r="F154" s="387" t="n">
        <v>0.0446503646671772</v>
      </c>
      <c r="G154" s="0" t="s">
        <v>884</v>
      </c>
      <c r="H154" s="387" t="n">
        <v>0.044149175286293</v>
      </c>
      <c r="I154" s="0" t="s">
        <v>884</v>
      </c>
      <c r="J154" s="0" t="s">
        <v>884</v>
      </c>
      <c r="K154" s="387" t="n">
        <v>0.554487764835358</v>
      </c>
      <c r="L154" s="387"/>
      <c r="M154" s="0" t="s">
        <v>885</v>
      </c>
      <c r="N154" s="387"/>
      <c r="O154" s="0" t="s">
        <v>885</v>
      </c>
      <c r="P154" s="387"/>
      <c r="Q154" s="0" t="s">
        <v>885</v>
      </c>
      <c r="R154" s="387"/>
      <c r="S154" s="0" t="s">
        <v>885</v>
      </c>
      <c r="U154" s="0" t="s">
        <v>884</v>
      </c>
      <c r="V154" s="387" t="n">
        <v>0.552265286445618</v>
      </c>
      <c r="W154" s="387"/>
      <c r="X154" s="0" t="s">
        <v>885</v>
      </c>
      <c r="Y154" s="387"/>
      <c r="Z154" s="0" t="s">
        <v>885</v>
      </c>
      <c r="AA154" s="387"/>
      <c r="AB154" s="0" t="s">
        <v>885</v>
      </c>
      <c r="AC154" s="387"/>
      <c r="AD154" s="0" t="s">
        <v>885</v>
      </c>
      <c r="AF154" s="0" t="s">
        <v>884</v>
      </c>
      <c r="AG154" s="387" t="n">
        <v>0.550330102443695</v>
      </c>
      <c r="AH154" s="387"/>
      <c r="AI154" s="0" t="s">
        <v>885</v>
      </c>
      <c r="AJ154" s="387"/>
      <c r="AK154" s="0" t="s">
        <v>885</v>
      </c>
      <c r="AL154" s="387"/>
      <c r="AM154" s="0" t="s">
        <v>885</v>
      </c>
      <c r="AN154" s="387"/>
      <c r="AO154" s="0" t="s">
        <v>885</v>
      </c>
      <c r="AP154" s="0"/>
      <c r="AQ154" s="0" t="s">
        <v>884</v>
      </c>
      <c r="AR154" s="387" t="n">
        <v>3.05433869361877</v>
      </c>
      <c r="AS154" s="0" t="s">
        <v>884</v>
      </c>
      <c r="AT154" s="387" t="n">
        <v>4.06047630310059</v>
      </c>
      <c r="AU154" s="0" t="s">
        <v>884</v>
      </c>
      <c r="AV154" s="387" t="n">
        <v>4.41995906829834</v>
      </c>
      <c r="AW154" s="0"/>
      <c r="AX154" s="387" t="n">
        <v>2.97744178771973</v>
      </c>
      <c r="AY154" s="0" t="s">
        <v>884</v>
      </c>
      <c r="AZ154" s="0"/>
      <c r="BA154" s="0" t="s">
        <v>884</v>
      </c>
      <c r="BB154" s="387" t="n">
        <v>0.00546333892270923</v>
      </c>
      <c r="BC154" s="387" t="n">
        <v>0.00487412232905626</v>
      </c>
      <c r="BD154" s="387" t="n">
        <v>0.00473871733993292</v>
      </c>
      <c r="BE154" s="387" t="n">
        <v>0.00403207121416926</v>
      </c>
      <c r="BF154" s="387" t="n">
        <v>0.00403205817565322</v>
      </c>
      <c r="BH154" s="0" t="s">
        <v>884</v>
      </c>
      <c r="BI154" s="387" t="n">
        <v>0.00661692675203085</v>
      </c>
      <c r="BJ154" s="387" t="n">
        <v>0.00601945864036679</v>
      </c>
      <c r="BK154" s="387" t="n">
        <v>0.00578104332089424</v>
      </c>
      <c r="BL154" s="387" t="n">
        <v>0.00569337932392955</v>
      </c>
      <c r="BM154" s="387" t="n">
        <v>0.0057845008559525</v>
      </c>
      <c r="BO154" s="0" t="s">
        <v>884</v>
      </c>
      <c r="BP154" s="387" t="n">
        <v>0.00602822098881006</v>
      </c>
      <c r="BQ154" s="387" t="n">
        <v>0.00574385747313499</v>
      </c>
      <c r="BR154" s="387" t="n">
        <v>0.00573226762935519</v>
      </c>
      <c r="BS154" s="387" t="n">
        <v>0.00582337379455566</v>
      </c>
      <c r="BT154" s="387" t="n">
        <v>0.0055761244148016</v>
      </c>
      <c r="BV154" s="387"/>
      <c r="BW154" s="387"/>
      <c r="BX154" s="387"/>
      <c r="BY154" s="387"/>
      <c r="BZ154" s="387"/>
      <c r="CA154" s="0" t="s">
        <v>886</v>
      </c>
      <c r="CC154" s="387"/>
      <c r="CD154" s="387"/>
      <c r="CE154" s="387"/>
      <c r="CF154" s="387"/>
      <c r="CG154" s="387"/>
      <c r="CH154" s="0" t="s">
        <v>886</v>
      </c>
      <c r="CK154" s="387"/>
      <c r="CL154" s="0" t="s">
        <v>886</v>
      </c>
      <c r="CO154" s="0" t="s">
        <v>884</v>
      </c>
      <c r="CP154" s="387" t="n">
        <v>0.00266850809566677</v>
      </c>
      <c r="CQ154" s="387" t="n">
        <v>0.00324820238165557</v>
      </c>
      <c r="CR154" s="387" t="n">
        <v>-2.62276735156775E-005</v>
      </c>
      <c r="CS154" s="387" t="n">
        <v>-0.00549570564180613</v>
      </c>
      <c r="CT154" s="387" t="n">
        <v>0.0107991974800825</v>
      </c>
      <c r="CV154" s="0" t="s">
        <v>884</v>
      </c>
      <c r="CW154" s="387" t="n">
        <v>0.0037750001065433</v>
      </c>
      <c r="CX154" s="387" t="n">
        <v>0.00313333328813314</v>
      </c>
      <c r="CY154" s="387" t="n">
        <v>-5.00001187901944E-005</v>
      </c>
      <c r="CZ154" s="387" t="n">
        <v>0.00189999991562217</v>
      </c>
      <c r="DA154" s="387" t="n">
        <v>0.0020000000949949</v>
      </c>
      <c r="DC154" s="0" t="s">
        <v>884</v>
      </c>
      <c r="DD154" s="387" t="n">
        <v>0.00354777090251446</v>
      </c>
      <c r="DE154" s="387" t="n">
        <v>0.00289799948222935</v>
      </c>
      <c r="DF154" s="387" t="n">
        <v>-0.00122297729831189</v>
      </c>
      <c r="DG154" s="387" t="n">
        <v>0.00519620673730969</v>
      </c>
      <c r="DH154" s="387" t="n">
        <v>0.00750134838744998</v>
      </c>
      <c r="DL154" s="387"/>
      <c r="DM154" s="0" t="s">
        <v>886</v>
      </c>
      <c r="DP154" s="387"/>
      <c r="DQ154" s="0" t="s">
        <v>886</v>
      </c>
      <c r="DT154" s="387"/>
      <c r="DU154" s="0" t="s">
        <v>886</v>
      </c>
      <c r="DW154" s="387"/>
      <c r="DX154" s="387"/>
      <c r="DY154" s="387"/>
      <c r="DZ154" s="387"/>
      <c r="EA154" s="387"/>
      <c r="EB154" s="0" t="s">
        <v>886</v>
      </c>
      <c r="ED154" s="387"/>
      <c r="EE154" s="387"/>
      <c r="EF154" s="387"/>
      <c r="EG154" s="387"/>
      <c r="EH154" s="387"/>
      <c r="EI154" s="0" t="s">
        <v>886</v>
      </c>
      <c r="EK154" s="387"/>
      <c r="EL154" s="0" t="s">
        <v>886</v>
      </c>
      <c r="EO154" s="387"/>
      <c r="EP154" s="387"/>
      <c r="EQ154" s="387"/>
      <c r="ER154" s="387"/>
      <c r="ES154" s="387"/>
      <c r="ET154" s="0" t="s">
        <v>886</v>
      </c>
      <c r="FE154" s="387" t="n">
        <v>32147</v>
      </c>
      <c r="FF154" s="387" t="n">
        <v>32470</v>
      </c>
      <c r="FG154" s="387" t="n">
        <v>32806</v>
      </c>
      <c r="FH154" s="387" t="n">
        <v>33153</v>
      </c>
      <c r="FI154" s="387" t="n">
        <v>33500</v>
      </c>
      <c r="FJ154" s="387" t="n">
        <v>33843</v>
      </c>
      <c r="FK154" s="387" t="n">
        <v>34190</v>
      </c>
      <c r="FL154" s="387" t="n">
        <v>34525</v>
      </c>
      <c r="FM154" s="387" t="n">
        <v>34872</v>
      </c>
      <c r="FN154" s="387" t="n">
        <v>35226</v>
      </c>
      <c r="FO154" s="387" t="n">
        <v>35612</v>
      </c>
      <c r="FP154" s="387" t="n">
        <v>36024</v>
      </c>
      <c r="FQ154" s="387" t="n">
        <v>36460</v>
      </c>
      <c r="FR154" s="387" t="n">
        <v>36901</v>
      </c>
      <c r="FS154" s="387" t="n">
        <v>37322</v>
      </c>
      <c r="FT154" s="387" t="n">
        <v>37718</v>
      </c>
      <c r="FU154" s="387" t="n">
        <v>38070</v>
      </c>
      <c r="FV154" s="387" t="n">
        <v>38392</v>
      </c>
      <c r="FW154" s="387" t="n">
        <v>38682</v>
      </c>
      <c r="FX154" s="387" t="n">
        <v>38964</v>
      </c>
      <c r="FY154" s="387" t="n">
        <v>39000</v>
      </c>
      <c r="FZ154" s="387" t="n">
        <v>40000</v>
      </c>
      <c r="GA154" s="387" t="n">
        <v>40000</v>
      </c>
      <c r="GB154" s="387" t="n">
        <v>40000</v>
      </c>
      <c r="GC154" s="387" t="n">
        <v>40000</v>
      </c>
      <c r="GD154" s="387" t="n">
        <v>41000</v>
      </c>
      <c r="GE154" s="387" t="n">
        <v>41000</v>
      </c>
      <c r="GF154" s="387" t="n">
        <v>41000</v>
      </c>
      <c r="GG154" s="387" t="n">
        <v>41000</v>
      </c>
      <c r="GH154" s="387" t="n">
        <v>42000</v>
      </c>
      <c r="GI154" s="387" t="n">
        <v>42000</v>
      </c>
      <c r="GJ154" s="387" t="n">
        <v>42000</v>
      </c>
      <c r="GK154" s="387" t="n">
        <v>42000</v>
      </c>
      <c r="GL154" s="387" t="n">
        <v>42000</v>
      </c>
      <c r="GM154" s="387" t="n">
        <v>43000</v>
      </c>
      <c r="GN154" s="387" t="n">
        <v>43000</v>
      </c>
      <c r="GO154" s="387" t="n">
        <v>43000</v>
      </c>
      <c r="GP154" s="387" t="n">
        <v>43000</v>
      </c>
      <c r="GQ154" s="387" t="n">
        <v>44000</v>
      </c>
      <c r="GR154" s="387" t="n">
        <v>44000</v>
      </c>
      <c r="GS154" s="387" t="n">
        <v>44000</v>
      </c>
      <c r="GT154" s="387" t="n">
        <v>44000</v>
      </c>
      <c r="GU154" s="387" t="n">
        <v>44000</v>
      </c>
      <c r="GV154" s="387" t="n">
        <v>45000</v>
      </c>
      <c r="GW154" s="387" t="n">
        <v>45000</v>
      </c>
      <c r="GX154" s="387" t="n">
        <v>45000</v>
      </c>
      <c r="GY154" s="387" t="n">
        <v>45000</v>
      </c>
      <c r="GZ154" s="387" t="n">
        <v>45000</v>
      </c>
      <c r="HA154" s="387" t="n">
        <v>46000</v>
      </c>
      <c r="HB154" s="387" t="n">
        <v>46000</v>
      </c>
      <c r="HC154" s="387" t="n">
        <v>46000</v>
      </c>
      <c r="HG154" s="387" t="n">
        <v>0.00928913615643978</v>
      </c>
      <c r="HH154" s="387" t="n">
        <v>0.00842253398150206</v>
      </c>
      <c r="HI154" s="387" t="n">
        <v>0.00752527080476284</v>
      </c>
      <c r="HJ154" s="387" t="n">
        <v>0.00726376753300428</v>
      </c>
      <c r="HK154" s="387" t="n">
        <v>0.000923503248486668</v>
      </c>
      <c r="HL154" s="387" t="n">
        <v>0.0253178086131811</v>
      </c>
      <c r="HM154" s="387" t="n">
        <v>0</v>
      </c>
      <c r="HN154" s="387" t="n">
        <v>0</v>
      </c>
      <c r="HO154" s="387" t="n">
        <v>0</v>
      </c>
      <c r="HP154" s="387" t="n">
        <v>0.0246926117688417</v>
      </c>
      <c r="HQ154" s="387" t="n">
        <v>0</v>
      </c>
      <c r="HR154" s="387" t="n">
        <v>0</v>
      </c>
      <c r="HS154" s="387" t="n">
        <v>0</v>
      </c>
      <c r="HT154" s="387" t="n">
        <v>0.0240975506603718</v>
      </c>
      <c r="HU154" s="387" t="n">
        <v>0</v>
      </c>
      <c r="HV154" s="387" t="n">
        <v>0</v>
      </c>
      <c r="HW154" s="387" t="n">
        <v>0</v>
      </c>
      <c r="HX154" s="387" t="n">
        <v>0</v>
      </c>
      <c r="HY154" s="387" t="n">
        <v>0.0235304981470108</v>
      </c>
      <c r="HZ154" s="387" t="n">
        <v>0</v>
      </c>
      <c r="IA154" s="387" t="n">
        <v>0</v>
      </c>
      <c r="IB154" s="387" t="n">
        <v>0</v>
      </c>
      <c r="IC154" s="387" t="n">
        <v>0.0229895189404488</v>
      </c>
      <c r="ID154" s="387" t="n">
        <v>0</v>
      </c>
      <c r="IE154" s="387" t="n">
        <v>0</v>
      </c>
      <c r="IF154" s="387" t="n">
        <v>0</v>
      </c>
      <c r="IG154" s="387" t="n">
        <v>0</v>
      </c>
      <c r="IH154" s="387" t="n">
        <v>0.0224728565663099</v>
      </c>
      <c r="II154" s="387" t="n">
        <v>0</v>
      </c>
      <c r="IJ154" s="387" t="n">
        <v>0</v>
      </c>
      <c r="IK154" s="387" t="n">
        <v>0</v>
      </c>
      <c r="IL154" s="387" t="n">
        <v>0</v>
      </c>
      <c r="IM154" s="387" t="n">
        <v>0.0219789072871208</v>
      </c>
      <c r="IN154" s="387" t="n">
        <v>0</v>
      </c>
      <c r="IO154" s="387" t="n">
        <v>0</v>
      </c>
      <c r="IP154" s="0" t="s">
        <v>889</v>
      </c>
      <c r="IU154" s="0" t="s">
        <v>884</v>
      </c>
      <c r="IV154" s="387" t="n">
        <v>0.5</v>
      </c>
      <c r="IW154" s="387" t="n">
        <v>0.5</v>
      </c>
      <c r="IX154" s="387" t="n">
        <v>0.5</v>
      </c>
      <c r="IY154" s="387" t="n">
        <v>0.5</v>
      </c>
      <c r="IZ154" s="387" t="n">
        <v>0.5</v>
      </c>
      <c r="JA154" s="387" t="n">
        <v>0.5</v>
      </c>
      <c r="JB154" s="387" t="n">
        <v>0.5</v>
      </c>
      <c r="JC154" s="387" t="n">
        <v>0.5</v>
      </c>
      <c r="JD154" s="387" t="n">
        <v>0.5</v>
      </c>
      <c r="JE154" s="387" t="n">
        <v>0.5</v>
      </c>
      <c r="JF154" s="387" t="n">
        <v>0.5</v>
      </c>
      <c r="JG154" s="387" t="n">
        <v>0.5</v>
      </c>
      <c r="JH154" s="387" t="n">
        <v>0.5</v>
      </c>
      <c r="JI154" s="387" t="n">
        <v>0.5</v>
      </c>
      <c r="JJ154" s="387" t="n">
        <v>0.5</v>
      </c>
      <c r="JK154" s="387" t="n">
        <v>0.5</v>
      </c>
      <c r="JL154" s="387" t="n">
        <v>0.5</v>
      </c>
      <c r="JM154" s="387" t="n">
        <v>0.5</v>
      </c>
      <c r="JN154" s="387" t="n">
        <v>0.5</v>
      </c>
      <c r="JO154" s="387" t="n">
        <v>0.5</v>
      </c>
      <c r="JP154" s="387" t="n">
        <v>0.5</v>
      </c>
      <c r="JQ154" s="387" t="n">
        <v>0.5</v>
      </c>
      <c r="JR154" s="387" t="n">
        <v>0.5</v>
      </c>
      <c r="JS154" s="387" t="n">
        <v>0.5</v>
      </c>
      <c r="JT154" s="387" t="n">
        <v>0.5</v>
      </c>
      <c r="JU154" s="387" t="n">
        <v>0.5</v>
      </c>
      <c r="JV154" s="387" t="n">
        <v>0.5</v>
      </c>
      <c r="JW154" s="387" t="n">
        <v>0.5</v>
      </c>
      <c r="JX154" s="387" t="n">
        <v>0.5</v>
      </c>
      <c r="JY154" s="387" t="n">
        <v>0.5</v>
      </c>
      <c r="JZ154" s="387" t="n">
        <v>0.5</v>
      </c>
      <c r="KA154" s="387" t="n">
        <v>0.5</v>
      </c>
      <c r="KB154" s="387" t="n">
        <v>0.5</v>
      </c>
      <c r="KC154" s="387" t="n">
        <v>0.5</v>
      </c>
      <c r="KD154" s="387" t="n">
        <v>0.5</v>
      </c>
      <c r="KE154" s="387" t="n">
        <v>0.5</v>
      </c>
      <c r="KH154" s="0" t="s">
        <v>886</v>
      </c>
      <c r="KI154" s="387"/>
      <c r="KJ154" s="387"/>
      <c r="KK154" s="387"/>
      <c r="KL154" s="387"/>
      <c r="KM154" s="387"/>
      <c r="KN154" s="387"/>
      <c r="KO154" s="387"/>
      <c r="KP154" s="387"/>
      <c r="KQ154" s="387"/>
      <c r="KR154" s="387"/>
      <c r="KS154" s="387"/>
      <c r="KT154" s="387"/>
      <c r="KU154" s="387"/>
      <c r="KV154" s="387"/>
      <c r="KW154" s="387"/>
      <c r="KX154" s="387"/>
      <c r="KY154" s="387"/>
      <c r="KZ154" s="387"/>
      <c r="LA154" s="387"/>
      <c r="LB154" s="387"/>
      <c r="LC154" s="387"/>
      <c r="LD154" s="387"/>
      <c r="LE154" s="387"/>
      <c r="LF154" s="387"/>
      <c r="LG154" s="387"/>
      <c r="LH154" s="387"/>
      <c r="LI154" s="387"/>
      <c r="LJ154" s="387"/>
      <c r="LK154" s="387"/>
      <c r="LL154" s="387"/>
      <c r="LM154" s="387"/>
      <c r="LN154" s="387"/>
      <c r="LO154" s="387"/>
      <c r="LP154" s="387"/>
      <c r="LQ154" s="387"/>
      <c r="LR154" s="387"/>
      <c r="LT154" s="0" t="s">
        <v>886</v>
      </c>
      <c r="LU154" s="387"/>
      <c r="LV154" s="387"/>
      <c r="LW154" s="387"/>
      <c r="LX154" s="387"/>
      <c r="LY154" s="387"/>
      <c r="LZ154" s="387"/>
      <c r="MA154" s="387"/>
      <c r="MB154" s="387"/>
      <c r="MC154" s="387"/>
      <c r="MD154" s="387"/>
      <c r="ME154" s="387"/>
      <c r="MF154" s="387"/>
      <c r="MG154" s="387"/>
      <c r="MH154" s="387"/>
      <c r="MI154" s="387"/>
      <c r="MJ154" s="387"/>
      <c r="MK154" s="387"/>
      <c r="ML154" s="387"/>
      <c r="MM154" s="387"/>
      <c r="MN154" s="387"/>
      <c r="MO154" s="387"/>
      <c r="MP154" s="387"/>
      <c r="MQ154" s="387"/>
      <c r="MR154" s="387"/>
      <c r="MS154" s="387"/>
      <c r="MT154" s="387"/>
      <c r="MU154" s="387"/>
      <c r="MV154" s="387"/>
      <c r="MW154" s="387"/>
      <c r="MX154" s="387"/>
      <c r="MY154" s="387"/>
      <c r="MZ154" s="387"/>
      <c r="NA154" s="387"/>
      <c r="NB154" s="387"/>
      <c r="NC154" s="387"/>
      <c r="ND154" s="387"/>
      <c r="NG154" s="0" t="s">
        <v>886</v>
      </c>
      <c r="NH154" s="387"/>
      <c r="NI154" s="387"/>
      <c r="NJ154" s="387"/>
      <c r="NK154" s="387"/>
      <c r="NL154" s="387"/>
      <c r="NM154" s="387"/>
      <c r="NN154" s="387"/>
      <c r="NO154" s="387"/>
      <c r="NP154" s="387"/>
      <c r="NQ154" s="387"/>
      <c r="NR154" s="387"/>
      <c r="NS154" s="387"/>
      <c r="NT154" s="387"/>
      <c r="NU154" s="387"/>
      <c r="NV154" s="387"/>
      <c r="NW154" s="387"/>
      <c r="NX154" s="387"/>
      <c r="NY154" s="387"/>
      <c r="NZ154" s="387"/>
      <c r="OA154" s="387"/>
      <c r="OB154" s="387"/>
      <c r="OC154" s="387"/>
      <c r="OD154" s="387"/>
      <c r="OE154" s="387"/>
      <c r="OF154" s="387"/>
      <c r="OG154" s="387"/>
      <c r="OH154" s="387"/>
      <c r="OI154" s="387"/>
      <c r="OJ154" s="387"/>
      <c r="OK154" s="387"/>
      <c r="OL154" s="387"/>
      <c r="OM154" s="387"/>
      <c r="ON154" s="387"/>
      <c r="OO154" s="387"/>
      <c r="OP154" s="387"/>
      <c r="OQ154" s="387"/>
      <c r="OT154" s="387"/>
      <c r="OU154" s="387"/>
      <c r="OV154" s="387"/>
      <c r="OW154" s="387"/>
      <c r="OX154" s="387"/>
      <c r="OY154" s="387"/>
      <c r="OZ154" s="387"/>
      <c r="PA154" s="387"/>
      <c r="PB154" s="387"/>
      <c r="PC154" s="387"/>
      <c r="PD154" s="387"/>
      <c r="PE154" s="387"/>
      <c r="PF154" s="387"/>
      <c r="PG154" s="387"/>
      <c r="PH154" s="387"/>
      <c r="PI154" s="387"/>
      <c r="PJ154" s="387"/>
      <c r="PK154" s="387"/>
      <c r="PL154" s="387"/>
      <c r="PQ154" s="387"/>
      <c r="PZ154" s="387"/>
      <c r="QA154" s="387"/>
      <c r="QB154" s="0" t="s">
        <v>886</v>
      </c>
      <c r="QD154" s="387"/>
      <c r="QE154" s="387"/>
      <c r="QF154" s="0" t="s">
        <v>886</v>
      </c>
      <c r="QH154" s="387"/>
      <c r="QI154" s="387"/>
      <c r="QJ154" s="0" t="s">
        <v>886</v>
      </c>
      <c r="QL154" s="387"/>
      <c r="QM154" s="387"/>
      <c r="QN154" s="0" t="s">
        <v>886</v>
      </c>
      <c r="QP154" s="387"/>
      <c r="QQ154" s="387"/>
      <c r="QR154" s="0" t="s">
        <v>886</v>
      </c>
      <c r="QT154" s="0" t="s">
        <v>884</v>
      </c>
      <c r="QU154" s="387" t="n">
        <v>0.225577771663666</v>
      </c>
      <c r="QV154" s="387" t="n">
        <v>0.226873621344566</v>
      </c>
      <c r="QW154" s="387" t="n">
        <v>0.225593701004982</v>
      </c>
      <c r="QX154" s="387" t="n">
        <v>0.221587538719177</v>
      </c>
      <c r="QY154" s="387" t="n">
        <v>0.231162548065186</v>
      </c>
      <c r="RB154" s="387"/>
      <c r="RC154" s="387"/>
      <c r="RD154" s="387"/>
      <c r="RE154" s="387"/>
      <c r="RF154" s="387" t="n">
        <v>0.216664850711823</v>
      </c>
      <c r="RG154" s="0" t="s">
        <v>884</v>
      </c>
      <c r="RJ154" s="387"/>
      <c r="RK154" s="387"/>
      <c r="RL154" s="387"/>
      <c r="RM154" s="387"/>
      <c r="RN154" s="387"/>
      <c r="RO154" s="0" t="s">
        <v>886</v>
      </c>
      <c r="RR154" s="387" t="n">
        <v>0.0299257952719927</v>
      </c>
      <c r="RS154" s="387" t="n">
        <v>0.0330826863646507</v>
      </c>
      <c r="RT154" s="387" t="n">
        <v>0.0407159924507141</v>
      </c>
      <c r="RU154" s="387" t="n">
        <v>0.0267147924751043</v>
      </c>
      <c r="RV154" s="387"/>
      <c r="RW154" s="0" t="s">
        <v>248</v>
      </c>
      <c r="SA154" s="387"/>
      <c r="SB154" s="387"/>
      <c r="SC154" s="387"/>
      <c r="SD154" s="387"/>
      <c r="SE154" s="387"/>
      <c r="SF154" s="0" t="s">
        <v>886</v>
      </c>
      <c r="SJ154" s="387" t="n">
        <v>0.0196876171976328</v>
      </c>
      <c r="SK154" s="387" t="n">
        <v>0.0228091925382614</v>
      </c>
      <c r="SL154" s="387" t="n">
        <v>0.0303171128034592</v>
      </c>
      <c r="SM154" s="387" t="n">
        <v>0.0177669413387775</v>
      </c>
      <c r="SN154" s="387"/>
      <c r="SO154" s="0" t="s">
        <v>248</v>
      </c>
      <c r="SQ154" s="387"/>
      <c r="SR154" s="0" t="s">
        <v>886</v>
      </c>
      <c r="ST154" s="387"/>
      <c r="SU154" s="0" t="s">
        <v>886</v>
      </c>
      <c r="SW154" s="387"/>
      <c r="SX154" s="0" t="s">
        <v>886</v>
      </c>
      <c r="TA154" s="387"/>
      <c r="TB154" s="387"/>
      <c r="TC154" s="387"/>
      <c r="TD154" s="387"/>
      <c r="TE154" s="387"/>
      <c r="TF154" s="0" t="s">
        <v>886</v>
      </c>
      <c r="TJ154" s="387"/>
      <c r="TK154" s="387"/>
      <c r="TL154" s="387"/>
      <c r="TM154" s="387"/>
      <c r="TN154" s="387" t="n">
        <v>0.248736917972565</v>
      </c>
      <c r="TO154" s="0" t="s">
        <v>884</v>
      </c>
      <c r="TP154" s="386"/>
      <c r="TQ154" s="386"/>
    </row>
    <row r="155" customFormat="false" ht="15.75" hidden="false" customHeight="false" outlineLevel="0" collapsed="false">
      <c r="A155" s="0" t="s">
        <v>895</v>
      </c>
      <c r="B155" s="18" t="s">
        <v>1155</v>
      </c>
      <c r="C155" s="0" t="s">
        <v>1156</v>
      </c>
      <c r="D155" s="387" t="n">
        <v>0.0378967262804508</v>
      </c>
      <c r="E155" s="0" t="s">
        <v>102</v>
      </c>
      <c r="F155" s="387" t="n">
        <v>0.0604546517133713</v>
      </c>
      <c r="G155" s="0" t="s">
        <v>316</v>
      </c>
      <c r="H155" s="387" t="n">
        <v>0.0589648447930813</v>
      </c>
      <c r="I155" s="0" t="s">
        <v>317</v>
      </c>
      <c r="J155" s="0" t="s">
        <v>102</v>
      </c>
      <c r="K155" s="387" t="n">
        <v>0.481798321008682</v>
      </c>
      <c r="L155" s="387" t="n">
        <v>0.636796593666077</v>
      </c>
      <c r="M155" s="0" t="s">
        <v>102</v>
      </c>
      <c r="N155" s="387" t="n">
        <v>0.481798321008682</v>
      </c>
      <c r="O155" s="0" t="s">
        <v>102</v>
      </c>
      <c r="P155" s="387" t="n">
        <v>0.845558404922485</v>
      </c>
      <c r="Q155" s="0" t="s">
        <v>102</v>
      </c>
      <c r="R155" s="387" t="n">
        <v>0.533955633640289</v>
      </c>
      <c r="S155" s="0" t="s">
        <v>102</v>
      </c>
      <c r="U155" s="0" t="s">
        <v>316</v>
      </c>
      <c r="V155" s="387" t="n">
        <v>0.443038165569305</v>
      </c>
      <c r="W155" s="387" t="n">
        <v>0.597019195556641</v>
      </c>
      <c r="X155" s="0" t="s">
        <v>316</v>
      </c>
      <c r="Y155" s="387" t="n">
        <v>0.443038165569305</v>
      </c>
      <c r="Z155" s="0" t="s">
        <v>316</v>
      </c>
      <c r="AA155" s="387" t="n">
        <v>0.675282716751099</v>
      </c>
      <c r="AB155" s="0" t="s">
        <v>316</v>
      </c>
      <c r="AC155" s="387" t="n">
        <v>0.44720721244812</v>
      </c>
      <c r="AD155" s="0" t="s">
        <v>316</v>
      </c>
      <c r="AF155" s="0" t="s">
        <v>317</v>
      </c>
      <c r="AG155" s="387" t="n">
        <v>0.422528117895126</v>
      </c>
      <c r="AH155" s="387" t="n">
        <v>0.576355695724487</v>
      </c>
      <c r="AI155" s="0" t="s">
        <v>317</v>
      </c>
      <c r="AJ155" s="387" t="n">
        <v>0.422528117895126</v>
      </c>
      <c r="AK155" s="0" t="s">
        <v>317</v>
      </c>
      <c r="AL155" s="387" t="n">
        <v>0.623990595340729</v>
      </c>
      <c r="AM155" s="0" t="s">
        <v>317</v>
      </c>
      <c r="AN155" s="387" t="n">
        <v>0.428552240133286</v>
      </c>
      <c r="AO155" s="0" t="s">
        <v>317</v>
      </c>
      <c r="AP155" s="0"/>
      <c r="AQ155" s="0" t="s">
        <v>102</v>
      </c>
      <c r="AR155" s="387" t="n">
        <v>4.77041673660278</v>
      </c>
      <c r="AS155" s="0" t="s">
        <v>318</v>
      </c>
      <c r="AT155" s="387" t="n">
        <v>3.58963942527771</v>
      </c>
      <c r="AU155" s="0" t="s">
        <v>317</v>
      </c>
      <c r="AV155" s="387" t="n">
        <v>3.7582848072052</v>
      </c>
      <c r="AW155" s="0"/>
      <c r="AX155" s="387" t="n">
        <v>3.258709192276</v>
      </c>
      <c r="AY155" s="0" t="s">
        <v>104</v>
      </c>
      <c r="AZ155" s="0"/>
      <c r="BA155" s="0" t="s">
        <v>102</v>
      </c>
      <c r="BB155" s="387" t="n">
        <v>0.00252976338379085</v>
      </c>
      <c r="BC155" s="387" t="n">
        <v>0.00300299213267863</v>
      </c>
      <c r="BD155" s="387" t="n">
        <v>0.00399667350575328</v>
      </c>
      <c r="BE155" s="387" t="n">
        <v>0.00515491841360927</v>
      </c>
      <c r="BF155" s="387" t="n">
        <v>0.00484809745103121</v>
      </c>
      <c r="BH155" s="0" t="s">
        <v>318</v>
      </c>
      <c r="BI155" s="387" t="n">
        <v>0.00737706897780299</v>
      </c>
      <c r="BJ155" s="387" t="n">
        <v>0.00785480439662933</v>
      </c>
      <c r="BK155" s="387" t="n">
        <v>0.00891002360731363</v>
      </c>
      <c r="BL155" s="387" t="n">
        <v>0.0094668148085475</v>
      </c>
      <c r="BM155" s="387" t="n">
        <v>0.00980295706540346</v>
      </c>
      <c r="BO155" s="0" t="s">
        <v>317</v>
      </c>
      <c r="BP155" s="387" t="n">
        <v>0.00799490045756102</v>
      </c>
      <c r="BQ155" s="387" t="n">
        <v>0.00874168518930674</v>
      </c>
      <c r="BR155" s="387" t="n">
        <v>0.00955749303102493</v>
      </c>
      <c r="BS155" s="387" t="n">
        <v>0.0099507262930274</v>
      </c>
      <c r="BT155" s="387" t="n">
        <v>0.0102463597431779</v>
      </c>
      <c r="BV155" s="387" t="n">
        <v>7.7837495803833</v>
      </c>
      <c r="BW155" s="387" t="n">
        <v>8.11585330963135</v>
      </c>
      <c r="BX155" s="387" t="n">
        <v>8.53823184967041</v>
      </c>
      <c r="BY155" s="387" t="n">
        <v>9.15244102478027</v>
      </c>
      <c r="BZ155" s="387" t="n">
        <v>9.84852981567383</v>
      </c>
      <c r="CA155" s="0" t="s">
        <v>316</v>
      </c>
      <c r="CC155" s="387" t="n">
        <v>7.96131896972656</v>
      </c>
      <c r="CD155" s="387" t="n">
        <v>8.3656759262085</v>
      </c>
      <c r="CE155" s="387" t="n">
        <v>8.88847541809082</v>
      </c>
      <c r="CF155" s="387" t="n">
        <v>9.56231784820557</v>
      </c>
      <c r="CG155" s="387" t="n">
        <v>10.2939891815186</v>
      </c>
      <c r="CH155" s="0" t="s">
        <v>317</v>
      </c>
      <c r="CK155" s="387" t="n">
        <v>10.1000003814697</v>
      </c>
      <c r="CL155" s="0" t="s">
        <v>887</v>
      </c>
      <c r="CO155" s="0" t="s">
        <v>102</v>
      </c>
      <c r="CP155" s="387" t="n">
        <v>0.00680564157664776</v>
      </c>
      <c r="CQ155" s="387" t="n">
        <v>0.0265865605324507</v>
      </c>
      <c r="CR155" s="387" t="n">
        <v>0.0346872545778751</v>
      </c>
      <c r="CS155" s="387" t="n">
        <v>0.0312527045607567</v>
      </c>
      <c r="CT155" s="387" t="n">
        <v>0.025804191827774</v>
      </c>
      <c r="CV155" s="0" t="s">
        <v>318</v>
      </c>
      <c r="CW155" s="387" t="n">
        <v>0.0382407158613205</v>
      </c>
      <c r="CX155" s="387" t="n">
        <v>0.0452767014503479</v>
      </c>
      <c r="CY155" s="387" t="n">
        <v>0.0497049726545811</v>
      </c>
      <c r="CZ155" s="387" t="n">
        <v>0.0638496801257134</v>
      </c>
      <c r="DA155" s="387" t="n">
        <v>0.0518017113208771</v>
      </c>
      <c r="DC155" s="0" t="s">
        <v>317</v>
      </c>
      <c r="DD155" s="387" t="n">
        <v>0.0118629764765501</v>
      </c>
      <c r="DE155" s="387" t="n">
        <v>0.0185760036110878</v>
      </c>
      <c r="DF155" s="387" t="n">
        <v>0.0252789445221424</v>
      </c>
      <c r="DG155" s="387" t="n">
        <v>0.0493306741118431</v>
      </c>
      <c r="DH155" s="387" t="n">
        <v>0.032413374632597</v>
      </c>
      <c r="DL155" s="387" t="n">
        <v>0.628489990234375</v>
      </c>
      <c r="DM155" s="0" t="s">
        <v>888</v>
      </c>
      <c r="DP155" s="387" t="n">
        <v>0.69318000793457</v>
      </c>
      <c r="DQ155" s="0" t="s">
        <v>888</v>
      </c>
      <c r="DT155" s="387" t="n">
        <v>0.565870018005371</v>
      </c>
      <c r="DU155" s="0" t="s">
        <v>888</v>
      </c>
      <c r="DW155" s="387" t="n">
        <v>-0.116109043359756</v>
      </c>
      <c r="DX155" s="387" t="n">
        <v>-0.140419632196426</v>
      </c>
      <c r="DY155" s="387" t="n">
        <v>-0.209312990307808</v>
      </c>
      <c r="DZ155" s="387" t="n">
        <v>-0.11174001544714</v>
      </c>
      <c r="EA155" s="387" t="n">
        <v>-0.154442384839058</v>
      </c>
      <c r="EB155" s="0" t="s">
        <v>104</v>
      </c>
      <c r="ED155" s="387" t="n">
        <v>-0.115068465471268</v>
      </c>
      <c r="EE155" s="387" t="n">
        <v>-0.139048933982849</v>
      </c>
      <c r="EF155" s="387" t="n">
        <v>-0.207258313894272</v>
      </c>
      <c r="EG155" s="387" t="n">
        <v>-0.108793593943119</v>
      </c>
      <c r="EH155" s="387" t="n">
        <v>-0.154442384839058</v>
      </c>
      <c r="EI155" s="0" t="s">
        <v>248</v>
      </c>
      <c r="EK155" s="387" t="n">
        <v>2.24662017822266</v>
      </c>
      <c r="EL155" s="0" t="s">
        <v>248</v>
      </c>
      <c r="EO155" s="387" t="n">
        <v>0.105309598147869</v>
      </c>
      <c r="EP155" s="387" t="n">
        <v>0.121633522212505</v>
      </c>
      <c r="EQ155" s="387" t="n">
        <v>0.130397602915764</v>
      </c>
      <c r="ER155" s="387" t="n">
        <v>0.0181410182267427</v>
      </c>
      <c r="ES155" s="387" t="n">
        <v>0.17456541955471</v>
      </c>
      <c r="ET155" s="0" t="s">
        <v>248</v>
      </c>
      <c r="FE155" s="387" t="n">
        <v>2397418</v>
      </c>
      <c r="FF155" s="387" t="n">
        <v>2419588</v>
      </c>
      <c r="FG155" s="387" t="n">
        <v>2443271</v>
      </c>
      <c r="FH155" s="387" t="n">
        <v>2468762</v>
      </c>
      <c r="FI155" s="387" t="n">
        <v>2496391</v>
      </c>
      <c r="FJ155" s="387" t="n">
        <v>2526424</v>
      </c>
      <c r="FK155" s="387" t="n">
        <v>2558856</v>
      </c>
      <c r="FL155" s="387" t="n">
        <v>2593820</v>
      </c>
      <c r="FM155" s="387" t="n">
        <v>2631898</v>
      </c>
      <c r="FN155" s="387" t="n">
        <v>2673796</v>
      </c>
      <c r="FO155" s="387" t="n">
        <v>2719896</v>
      </c>
      <c r="FP155" s="387" t="n">
        <v>2770362</v>
      </c>
      <c r="FQ155" s="387" t="n">
        <v>2824699</v>
      </c>
      <c r="FR155" s="387" t="n">
        <v>2881792</v>
      </c>
      <c r="FS155" s="387" t="n">
        <v>2940108</v>
      </c>
      <c r="FT155" s="387" t="n">
        <v>2998439</v>
      </c>
      <c r="FU155" s="387" t="n">
        <v>3056359</v>
      </c>
      <c r="FV155" s="387" t="n">
        <v>3113779</v>
      </c>
      <c r="FW155" s="387" t="n">
        <v>3170208</v>
      </c>
      <c r="FX155" s="387" t="n">
        <v>3225167</v>
      </c>
      <c r="FY155" s="387" t="n">
        <v>3278000</v>
      </c>
      <c r="FZ155" s="387" t="n">
        <v>3329000</v>
      </c>
      <c r="GA155" s="387" t="n">
        <v>3378000</v>
      </c>
      <c r="GB155" s="387" t="n">
        <v>3425000</v>
      </c>
      <c r="GC155" s="387" t="n">
        <v>3470000</v>
      </c>
      <c r="GD155" s="387" t="n">
        <v>3514000</v>
      </c>
      <c r="GE155" s="387" t="n">
        <v>3556000</v>
      </c>
      <c r="GF155" s="387" t="n">
        <v>3598000</v>
      </c>
      <c r="GG155" s="387" t="n">
        <v>3638000</v>
      </c>
      <c r="GH155" s="387" t="n">
        <v>3677000</v>
      </c>
      <c r="GI155" s="387" t="n">
        <v>3716000</v>
      </c>
      <c r="GJ155" s="387" t="n">
        <v>3754000</v>
      </c>
      <c r="GK155" s="387" t="n">
        <v>3792000</v>
      </c>
      <c r="GL155" s="387" t="n">
        <v>3830000</v>
      </c>
      <c r="GM155" s="387" t="n">
        <v>3867000</v>
      </c>
      <c r="GN155" s="387" t="n">
        <v>3904000</v>
      </c>
      <c r="GO155" s="387" t="n">
        <v>3941000</v>
      </c>
      <c r="GP155" s="387" t="n">
        <v>3978000</v>
      </c>
      <c r="GQ155" s="387" t="n">
        <v>4015000</v>
      </c>
      <c r="GR155" s="387" t="n">
        <v>4052000</v>
      </c>
      <c r="GS155" s="387" t="n">
        <v>4089000</v>
      </c>
      <c r="GT155" s="387" t="n">
        <v>4126000</v>
      </c>
      <c r="GU155" s="387" t="n">
        <v>4163000</v>
      </c>
      <c r="GV155" s="387" t="n">
        <v>4200000</v>
      </c>
      <c r="GW155" s="387" t="n">
        <v>4236000</v>
      </c>
      <c r="GX155" s="387" t="n">
        <v>4273000</v>
      </c>
      <c r="GY155" s="387" t="n">
        <v>4309000</v>
      </c>
      <c r="GZ155" s="387" t="n">
        <v>4345000</v>
      </c>
      <c r="HA155" s="387" t="n">
        <v>4380000</v>
      </c>
      <c r="HB155" s="387" t="n">
        <v>4415000</v>
      </c>
      <c r="HC155" s="387" t="n">
        <v>4449000</v>
      </c>
      <c r="HG155" s="387" t="n">
        <v>0.0191325191408396</v>
      </c>
      <c r="HH155" s="387" t="n">
        <v>0.0186127629131079</v>
      </c>
      <c r="HI155" s="387" t="n">
        <v>0.0179600995033979</v>
      </c>
      <c r="HJ155" s="387" t="n">
        <v>0.0171875301748514</v>
      </c>
      <c r="HK155" s="387" t="n">
        <v>0.0162487477064133</v>
      </c>
      <c r="HL155" s="387" t="n">
        <v>0.0154384784400463</v>
      </c>
      <c r="HM155" s="387" t="n">
        <v>0.014611859805882</v>
      </c>
      <c r="HN155" s="387" t="n">
        <v>0.0138176530599594</v>
      </c>
      <c r="HO155" s="387" t="n">
        <v>0.0130531219765544</v>
      </c>
      <c r="HP155" s="387" t="n">
        <v>0.0126003958284855</v>
      </c>
      <c r="HQ155" s="387" t="n">
        <v>0.0118813281878829</v>
      </c>
      <c r="HR155" s="387" t="n">
        <v>0.0117418179288507</v>
      </c>
      <c r="HS155" s="387" t="n">
        <v>0.0110559444874525</v>
      </c>
      <c r="HT155" s="387" t="n">
        <v>0.0106631219387054</v>
      </c>
      <c r="HU155" s="387" t="n">
        <v>0.0105506181716919</v>
      </c>
      <c r="HV155" s="387" t="n">
        <v>0.010174117051065</v>
      </c>
      <c r="HW155" s="387" t="n">
        <v>0.0100716464221478</v>
      </c>
      <c r="HX155" s="387" t="n">
        <v>0.00997121911495924</v>
      </c>
      <c r="HY155" s="387" t="n">
        <v>0.00961420964449644</v>
      </c>
      <c r="HZ155" s="387" t="n">
        <v>0.00952265597879887</v>
      </c>
      <c r="IA155" s="387" t="n">
        <v>0.0094328299164772</v>
      </c>
      <c r="IB155" s="387" t="n">
        <v>0.009344682097435</v>
      </c>
      <c r="IC155" s="387" t="n">
        <v>0.00925816688686609</v>
      </c>
      <c r="ID155" s="387" t="n">
        <v>0.00917323864996433</v>
      </c>
      <c r="IE155" s="387" t="n">
        <v>0.00908985454589129</v>
      </c>
      <c r="IF155" s="387" t="n">
        <v>0.00900797359645367</v>
      </c>
      <c r="IG155" s="387" t="n">
        <v>0.00892755389213562</v>
      </c>
      <c r="IH155" s="387" t="n">
        <v>0.00884855724871159</v>
      </c>
      <c r="II155" s="387" t="n">
        <v>0.00853490270674229</v>
      </c>
      <c r="IJ155" s="387" t="n">
        <v>0.00869672931730747</v>
      </c>
      <c r="IK155" s="387" t="n">
        <v>0.00838970206677914</v>
      </c>
      <c r="IL155" s="387" t="n">
        <v>0.00831990037113428</v>
      </c>
      <c r="IM155" s="387" t="n">
        <v>0.00802296586334705</v>
      </c>
      <c r="IN155" s="387" t="n">
        <v>0.00795910973101854</v>
      </c>
      <c r="IO155" s="387" t="n">
        <v>0.00767151778563857</v>
      </c>
      <c r="IP155" s="0" t="s">
        <v>889</v>
      </c>
      <c r="IU155" s="0" t="s">
        <v>889</v>
      </c>
      <c r="IV155" s="387" t="n">
        <v>0.494283180581324</v>
      </c>
      <c r="IW155" s="387" t="n">
        <v>0.493953915084555</v>
      </c>
      <c r="IX155" s="387" t="n">
        <v>0.493630266415055</v>
      </c>
      <c r="IY155" s="387" t="n">
        <v>0.493304552941852</v>
      </c>
      <c r="IZ155" s="387" t="n">
        <v>0.492976795613001</v>
      </c>
      <c r="JA155" s="387" t="n">
        <v>0.492646475664767</v>
      </c>
      <c r="JB155" s="387" t="n">
        <v>0.492310954734384</v>
      </c>
      <c r="JC155" s="387" t="n">
        <v>0.491969990035754</v>
      </c>
      <c r="JD155" s="387" t="n">
        <v>0.491625974195854</v>
      </c>
      <c r="JE155" s="387" t="n">
        <v>0.491281510092538</v>
      </c>
      <c r="JF155" s="387" t="n">
        <v>0.490938718639964</v>
      </c>
      <c r="JG155" s="387" t="n">
        <v>0.490595248137214</v>
      </c>
      <c r="JH155" s="387" t="n">
        <v>0.490254071226663</v>
      </c>
      <c r="JI155" s="387" t="n">
        <v>0.489917928380156</v>
      </c>
      <c r="JJ155" s="387" t="n">
        <v>0.489582543040213</v>
      </c>
      <c r="JK155" s="387" t="n">
        <v>0.489254895587002</v>
      </c>
      <c r="JL155" s="387" t="n">
        <v>0.488933807401504</v>
      </c>
      <c r="JM155" s="387" t="n">
        <v>0.48862065282885</v>
      </c>
      <c r="JN155" s="387" t="n">
        <v>0.488315285578917</v>
      </c>
      <c r="JO155" s="387" t="n">
        <v>0.488021734655563</v>
      </c>
      <c r="JP155" s="387" t="n">
        <v>0.487737863371423</v>
      </c>
      <c r="JQ155" s="387" t="n">
        <v>0.487465993842481</v>
      </c>
      <c r="JR155" s="387" t="n">
        <v>0.487208555531396</v>
      </c>
      <c r="JS155" s="387" t="n">
        <v>0.486964857328079</v>
      </c>
      <c r="JT155" s="387" t="n">
        <v>0.486735322903284</v>
      </c>
      <c r="JU155" s="387" t="n">
        <v>0.486519242521579</v>
      </c>
      <c r="JV155" s="387" t="n">
        <v>0.486320889729282</v>
      </c>
      <c r="JW155" s="387" t="n">
        <v>0.486136070191032</v>
      </c>
      <c r="JX155" s="387" t="n">
        <v>0.485967673573575</v>
      </c>
      <c r="JY155" s="387" t="n">
        <v>0.485813612247075</v>
      </c>
      <c r="JZ155" s="387" t="n">
        <v>0.485678055178544</v>
      </c>
      <c r="KA155" s="387" t="n">
        <v>0.485558219107344</v>
      </c>
      <c r="KB155" s="387" t="n">
        <v>0.485454386010542</v>
      </c>
      <c r="KC155" s="387" t="n">
        <v>0.48536423156137</v>
      </c>
      <c r="KD155" s="387" t="n">
        <v>0.485289604158309</v>
      </c>
      <c r="KE155" s="387" t="n">
        <v>0.485225102389765</v>
      </c>
      <c r="KH155" s="0" t="s">
        <v>889</v>
      </c>
      <c r="KI155" s="387" t="n">
        <v>0.672737717628479</v>
      </c>
      <c r="KJ155" s="387" t="n">
        <v>0.666458010673523</v>
      </c>
      <c r="KK155" s="387" t="n">
        <v>0.660563886165619</v>
      </c>
      <c r="KL155" s="387" t="n">
        <v>0.65506899356842</v>
      </c>
      <c r="KM155" s="387" t="n">
        <v>0.650123834609985</v>
      </c>
      <c r="KN155" s="387" t="n">
        <v>0.646125674247742</v>
      </c>
      <c r="KO155" s="387" t="n">
        <v>0.64343649148941</v>
      </c>
      <c r="KP155" s="387" t="n">
        <v>0.641207814216614</v>
      </c>
      <c r="KQ155" s="387" t="n">
        <v>0.639708042144775</v>
      </c>
      <c r="KR155" s="387" t="n">
        <v>0.639481246471405</v>
      </c>
      <c r="KS155" s="387" t="n">
        <v>0.640011370182037</v>
      </c>
      <c r="KT155" s="387" t="n">
        <v>0.641451060771942</v>
      </c>
      <c r="KU155" s="387" t="n">
        <v>0.643413007259369</v>
      </c>
      <c r="KV155" s="387" t="n">
        <v>0.645959317684174</v>
      </c>
      <c r="KW155" s="387" t="n">
        <v>0.648898541927338</v>
      </c>
      <c r="KX155" s="387" t="n">
        <v>0.652314305305481</v>
      </c>
      <c r="KY155" s="387" t="n">
        <v>0.655034601688385</v>
      </c>
      <c r="KZ155" s="387" t="n">
        <v>0.657964110374451</v>
      </c>
      <c r="LA155" s="387" t="n">
        <v>0.661096632480621</v>
      </c>
      <c r="LB155" s="387" t="n">
        <v>0.66356348991394</v>
      </c>
      <c r="LC155" s="387" t="n">
        <v>0.665471315383911</v>
      </c>
      <c r="LD155" s="387" t="n">
        <v>0.666328370571137</v>
      </c>
      <c r="LE155" s="387" t="n">
        <v>0.666666686534882</v>
      </c>
      <c r="LF155" s="387" t="n">
        <v>0.666500627994537</v>
      </c>
      <c r="LG155" s="387" t="n">
        <v>0.665844023227692</v>
      </c>
      <c r="LH155" s="387" t="n">
        <v>0.664954781532288</v>
      </c>
      <c r="LI155" s="387" t="n">
        <v>0.66359668970108</v>
      </c>
      <c r="LJ155" s="387" t="n">
        <v>0.662022590637207</v>
      </c>
      <c r="LK155" s="387" t="n">
        <v>0.660238087177277</v>
      </c>
      <c r="LL155" s="387" t="n">
        <v>0.658404171466827</v>
      </c>
      <c r="LM155" s="387" t="n">
        <v>0.656213462352753</v>
      </c>
      <c r="LN155" s="387" t="n">
        <v>0.654212117195129</v>
      </c>
      <c r="LO155" s="387" t="n">
        <v>0.652013838291168</v>
      </c>
      <c r="LP155" s="387" t="n">
        <v>0.649771690368652</v>
      </c>
      <c r="LQ155" s="387" t="n">
        <v>0.647338628768921</v>
      </c>
      <c r="LR155" s="387" t="n">
        <v>0.644639253616333</v>
      </c>
      <c r="LT155" s="0" t="s">
        <v>889</v>
      </c>
      <c r="LU155" s="387" t="n">
        <v>0.649599313735962</v>
      </c>
      <c r="LV155" s="387" t="n">
        <v>0.642176866531372</v>
      </c>
      <c r="LW155" s="387" t="n">
        <v>0.63510125875473</v>
      </c>
      <c r="LX155" s="387" t="n">
        <v>0.628341436386108</v>
      </c>
      <c r="LY155" s="387" t="n">
        <v>0.621967792510986</v>
      </c>
      <c r="LZ155" s="387" t="n">
        <v>0.61622941493988</v>
      </c>
      <c r="MA155" s="387" t="n">
        <v>0.611895442008972</v>
      </c>
      <c r="MB155" s="387" t="n">
        <v>0.607756078243256</v>
      </c>
      <c r="MC155" s="387" t="n">
        <v>0.604379534721375</v>
      </c>
      <c r="MD155" s="387" t="n">
        <v>0.602593660354614</v>
      </c>
      <c r="ME155" s="387" t="n">
        <v>0.602162778377533</v>
      </c>
      <c r="MF155" s="387" t="n">
        <v>0.602924644947052</v>
      </c>
      <c r="MG155" s="387" t="n">
        <v>0.604780435562134</v>
      </c>
      <c r="MH155" s="387" t="n">
        <v>0.607476651668549</v>
      </c>
      <c r="MI155" s="387" t="n">
        <v>0.610280096530914</v>
      </c>
      <c r="MJ155" s="387" t="n">
        <v>0.613562941551209</v>
      </c>
      <c r="MK155" s="387" t="n">
        <v>0.615610003471375</v>
      </c>
      <c r="ML155" s="387" t="n">
        <v>0.617879748344421</v>
      </c>
      <c r="MM155" s="387" t="n">
        <v>0.619843363761902</v>
      </c>
      <c r="MN155" s="387" t="n">
        <v>0.621670544147492</v>
      </c>
      <c r="MO155" s="387" t="n">
        <v>0.622950792312622</v>
      </c>
      <c r="MP155" s="387" t="n">
        <v>0.623445808887482</v>
      </c>
      <c r="MQ155" s="387" t="n">
        <v>0.623177468776703</v>
      </c>
      <c r="MR155" s="387" t="n">
        <v>0.622664988040924</v>
      </c>
      <c r="MS155" s="387" t="n">
        <v>0.621915102005005</v>
      </c>
      <c r="MT155" s="387" t="n">
        <v>0.620445072650909</v>
      </c>
      <c r="MU155" s="387" t="n">
        <v>0.618516743183136</v>
      </c>
      <c r="MV155" s="387" t="n">
        <v>0.616622626781464</v>
      </c>
      <c r="MW155" s="387" t="n">
        <v>0.614047646522522</v>
      </c>
      <c r="MX155" s="387" t="n">
        <v>0.611189782619476</v>
      </c>
      <c r="MY155" s="387" t="n">
        <v>0.607535660266876</v>
      </c>
      <c r="MZ155" s="387" t="n">
        <v>0.603852391242981</v>
      </c>
      <c r="NA155" s="387" t="n">
        <v>0.59930956363678</v>
      </c>
      <c r="NB155" s="387" t="n">
        <v>0.594748854637146</v>
      </c>
      <c r="NC155" s="387" t="n">
        <v>0.590939998626709</v>
      </c>
      <c r="ND155" s="387" t="n">
        <v>0.5877725481987</v>
      </c>
      <c r="NG155" s="0" t="s">
        <v>889</v>
      </c>
      <c r="NH155" s="387" t="n">
        <v>0.596012771129608</v>
      </c>
      <c r="NI155" s="387" t="n">
        <v>0.593319058418274</v>
      </c>
      <c r="NJ155" s="387" t="n">
        <v>0.590430498123169</v>
      </c>
      <c r="NK155" s="387" t="n">
        <v>0.587175965309143</v>
      </c>
      <c r="NL155" s="387" t="n">
        <v>0.583427131175995</v>
      </c>
      <c r="NM155" s="387" t="n">
        <v>0.579621732234955</v>
      </c>
      <c r="NN155" s="387" t="n">
        <v>0.575548231601715</v>
      </c>
      <c r="NO155" s="387" t="n">
        <v>0.571344017982483</v>
      </c>
      <c r="NP155" s="387" t="n">
        <v>0.56671530008316</v>
      </c>
      <c r="NQ155" s="387" t="n">
        <v>0.563112378120422</v>
      </c>
      <c r="NR155" s="387" t="n">
        <v>0.560045540332794</v>
      </c>
      <c r="NS155" s="387" t="n">
        <v>0.55736780166626</v>
      </c>
      <c r="NT155" s="387" t="n">
        <v>0.555586457252502</v>
      </c>
      <c r="NU155" s="387" t="n">
        <v>0.554425537586212</v>
      </c>
      <c r="NV155" s="387" t="n">
        <v>0.554256200790405</v>
      </c>
      <c r="NW155" s="387" t="n">
        <v>0.555435955524445</v>
      </c>
      <c r="NX155" s="387" t="n">
        <v>0.557005882263184</v>
      </c>
      <c r="NY155" s="387" t="n">
        <v>0.559335470199585</v>
      </c>
      <c r="NZ155" s="387" t="n">
        <v>0.562924265861511</v>
      </c>
      <c r="OA155" s="387" t="n">
        <v>0.566589057445526</v>
      </c>
      <c r="OB155" s="387" t="n">
        <v>0.570184409618378</v>
      </c>
      <c r="OC155" s="387" t="n">
        <v>0.572951018810272</v>
      </c>
      <c r="OD155" s="387" t="n">
        <v>0.575666189193726</v>
      </c>
      <c r="OE155" s="387" t="n">
        <v>0.578331232070923</v>
      </c>
      <c r="OF155" s="387" t="n">
        <v>0.579960525035858</v>
      </c>
      <c r="OG155" s="387" t="n">
        <v>0.581804871559143</v>
      </c>
      <c r="OH155" s="387" t="n">
        <v>0.582646608352661</v>
      </c>
      <c r="OI155" s="387" t="n">
        <v>0.582752823829651</v>
      </c>
      <c r="OJ155" s="387" t="n">
        <v>0.582619071006775</v>
      </c>
      <c r="OK155" s="387" t="n">
        <v>0.582389056682587</v>
      </c>
      <c r="OL155" s="387" t="n">
        <v>0.581324577331543</v>
      </c>
      <c r="OM155" s="387" t="n">
        <v>0.580181002616882</v>
      </c>
      <c r="ON155" s="387" t="n">
        <v>0.578826248645783</v>
      </c>
      <c r="OO155" s="387" t="n">
        <v>0.577168941497803</v>
      </c>
      <c r="OP155" s="387" t="n">
        <v>0.57485842704773</v>
      </c>
      <c r="OQ155" s="387" t="n">
        <v>0.572488188743591</v>
      </c>
      <c r="OT155" s="387" t="n">
        <v>0.626749992370605</v>
      </c>
      <c r="OU155" s="387" t="n">
        <v>0.624560012817383</v>
      </c>
      <c r="OV155" s="387" t="n">
        <v>0.621220016479492</v>
      </c>
      <c r="OW155" s="387" t="n">
        <v>0.61701000213623</v>
      </c>
      <c r="OX155" s="387" t="n">
        <v>0.615499992370605</v>
      </c>
      <c r="OY155" s="387" t="n">
        <v>0.614440002441406</v>
      </c>
      <c r="OZ155" s="387" t="n">
        <v>0.613689994812012</v>
      </c>
      <c r="PA155" s="387" t="n">
        <v>0.614280014038086</v>
      </c>
      <c r="PB155" s="387" t="n">
        <v>0.616759986877441</v>
      </c>
      <c r="PC155" s="387" t="n">
        <v>0.615849990844727</v>
      </c>
      <c r="PD155" s="387" t="n">
        <v>0.626500015258789</v>
      </c>
      <c r="PE155" s="387" t="n">
        <v>0.620979995727539</v>
      </c>
      <c r="PF155" s="387" t="n">
        <v>0.626769981384277</v>
      </c>
      <c r="PG155" s="387" t="n">
        <v>0.630839996337891</v>
      </c>
      <c r="PH155" s="387" t="n">
        <v>0.633019981384277</v>
      </c>
      <c r="PI155" s="387" t="n">
        <v>0.62193000793457</v>
      </c>
      <c r="PJ155" s="387" t="n">
        <v>0.628860015869141</v>
      </c>
      <c r="PK155" s="387" t="n">
        <v>0.628610000610352</v>
      </c>
      <c r="PL155" s="387" t="n">
        <v>0.628489990234375</v>
      </c>
      <c r="PQ155" s="387" t="n">
        <v>-0.000190932114492171</v>
      </c>
      <c r="PZ155" s="387" t="n">
        <v>0.327</v>
      </c>
      <c r="QA155" s="387" t="n">
        <v>2018</v>
      </c>
      <c r="QB155" s="0" t="s">
        <v>248</v>
      </c>
      <c r="QD155" s="387" t="n">
        <v>0.005</v>
      </c>
      <c r="QE155" s="387" t="n">
        <v>2018</v>
      </c>
      <c r="QF155" s="0" t="s">
        <v>248</v>
      </c>
      <c r="QH155" s="387" t="n">
        <v>0.052</v>
      </c>
      <c r="QI155" s="387" t="n">
        <v>2018</v>
      </c>
      <c r="QJ155" s="0" t="s">
        <v>248</v>
      </c>
      <c r="QL155" s="387" t="n">
        <v>0.276</v>
      </c>
      <c r="QM155" s="387" t="n">
        <v>2018</v>
      </c>
      <c r="QN155" s="0" t="s">
        <v>248</v>
      </c>
      <c r="QP155" s="387" t="n">
        <v>0.284</v>
      </c>
      <c r="QQ155" s="387" t="n">
        <v>2018</v>
      </c>
      <c r="QR155" s="0" t="s">
        <v>248</v>
      </c>
      <c r="QT155" s="0" t="s">
        <v>104</v>
      </c>
      <c r="QU155" s="387" t="n">
        <v>0.326044678688049</v>
      </c>
      <c r="QV155" s="387" t="n">
        <v>0.30696776509285</v>
      </c>
      <c r="QW155" s="387" t="n">
        <v>0.334615796804428</v>
      </c>
      <c r="QX155" s="387" t="n">
        <v>0.260474622249603</v>
      </c>
      <c r="QY155" s="387" t="n">
        <v>0.345374494791031</v>
      </c>
      <c r="RB155" s="387" t="n">
        <v>0.304535359144211</v>
      </c>
      <c r="RC155" s="387" t="n">
        <v>0.322162985801697</v>
      </c>
      <c r="RD155" s="387" t="n">
        <v>0.3217913210392</v>
      </c>
      <c r="RE155" s="387" t="n">
        <v>0.251877993345261</v>
      </c>
      <c r="RF155" s="387" t="n">
        <v>0.309412389993668</v>
      </c>
      <c r="RG155" s="0" t="s">
        <v>248</v>
      </c>
      <c r="RJ155" s="387" t="n">
        <v>0.0656875297427177</v>
      </c>
      <c r="RK155" s="387" t="n">
        <v>0.0705553367733955</v>
      </c>
      <c r="RL155" s="387" t="n">
        <v>0.073614701628685</v>
      </c>
      <c r="RM155" s="387" t="n">
        <v>0.0416085533797741</v>
      </c>
      <c r="RN155" s="387" t="n">
        <v>0.0490111298859119</v>
      </c>
      <c r="RO155" s="0" t="s">
        <v>104</v>
      </c>
      <c r="RR155" s="387" t="n">
        <v>0.065422996878624</v>
      </c>
      <c r="RS155" s="387" t="n">
        <v>0.0702026411890984</v>
      </c>
      <c r="RT155" s="387" t="n">
        <v>0.0730856508016586</v>
      </c>
      <c r="RU155" s="387" t="n">
        <v>0.0414791256189346</v>
      </c>
      <c r="RV155" s="387" t="n">
        <v>0.050303976982832</v>
      </c>
      <c r="RW155" s="0" t="s">
        <v>248</v>
      </c>
      <c r="SA155" s="387" t="n">
        <v>0.0513392053544521</v>
      </c>
      <c r="SB155" s="387" t="n">
        <v>0.0547247342765331</v>
      </c>
      <c r="SC155" s="387" t="n">
        <v>0.056511964648962</v>
      </c>
      <c r="SD155" s="387" t="n">
        <v>0.0256984364241362</v>
      </c>
      <c r="SE155" s="387" t="n">
        <v>0.0350160077214241</v>
      </c>
      <c r="SF155" s="0" t="s">
        <v>104</v>
      </c>
      <c r="SJ155" s="387" t="n">
        <v>0.0501494184136391</v>
      </c>
      <c r="SK155" s="387" t="n">
        <v>0.0531267262995243</v>
      </c>
      <c r="SL155" s="387" t="n">
        <v>0.0543370917439461</v>
      </c>
      <c r="SM155" s="387" t="n">
        <v>0.0229714419692755</v>
      </c>
      <c r="SN155" s="387" t="n">
        <v>0.0331164449453354</v>
      </c>
      <c r="SO155" s="0" t="s">
        <v>248</v>
      </c>
      <c r="SQ155" s="387" t="n">
        <v>3790</v>
      </c>
      <c r="SR155" s="0" t="s">
        <v>248</v>
      </c>
      <c r="ST155" s="387" t="n">
        <v>4427.41845703125</v>
      </c>
      <c r="SU155" s="0" t="s">
        <v>104</v>
      </c>
      <c r="SW155" s="387" t="n">
        <v>4352.64159092309</v>
      </c>
      <c r="SX155" s="0" t="s">
        <v>248</v>
      </c>
      <c r="TA155" s="387" t="n">
        <v>0.209935650229454</v>
      </c>
      <c r="TB155" s="387" t="n">
        <v>0.166548132896423</v>
      </c>
      <c r="TC155" s="387" t="n">
        <v>0.125302821397781</v>
      </c>
      <c r="TD155" s="387" t="n">
        <v>0.148734629154205</v>
      </c>
      <c r="TE155" s="387" t="n">
        <v>0.190932109951973</v>
      </c>
      <c r="TF155" s="0" t="s">
        <v>104</v>
      </c>
      <c r="TJ155" s="387" t="n">
        <v>0.189466908574104</v>
      </c>
      <c r="TK155" s="387" t="n">
        <v>0.183114036917686</v>
      </c>
      <c r="TL155" s="387" t="n">
        <v>0.114533014595509</v>
      </c>
      <c r="TM155" s="387" t="n">
        <v>0.143084391951561</v>
      </c>
      <c r="TN155" s="387" t="n">
        <v>0.15497000515461</v>
      </c>
      <c r="TO155" s="0" t="s">
        <v>248</v>
      </c>
      <c r="TP155" s="386"/>
      <c r="TQ155" s="386"/>
    </row>
    <row r="156" customFormat="false" ht="15.75" hidden="false" customHeight="false" outlineLevel="0" collapsed="false">
      <c r="A156" s="0" t="s">
        <v>890</v>
      </c>
      <c r="B156" s="18" t="s">
        <v>1157</v>
      </c>
      <c r="C156" s="0" t="s">
        <v>1158</v>
      </c>
      <c r="D156" s="387" t="n">
        <v>0.033019557595253</v>
      </c>
      <c r="E156" s="0" t="s">
        <v>102</v>
      </c>
      <c r="F156" s="387" t="n">
        <v>0.0418228767812252</v>
      </c>
      <c r="G156" s="0" t="s">
        <v>316</v>
      </c>
      <c r="H156" s="387" t="n">
        <v>0.0419128872454166</v>
      </c>
      <c r="I156" s="0" t="s">
        <v>317</v>
      </c>
      <c r="J156" s="0" t="s">
        <v>884</v>
      </c>
      <c r="K156" s="387" t="n">
        <v>0.457840174436569</v>
      </c>
      <c r="L156" s="387"/>
      <c r="M156" s="0" t="s">
        <v>885</v>
      </c>
      <c r="N156" s="387"/>
      <c r="O156" s="0" t="s">
        <v>885</v>
      </c>
      <c r="P156" s="387"/>
      <c r="Q156" s="0" t="s">
        <v>885</v>
      </c>
      <c r="R156" s="387"/>
      <c r="S156" s="0" t="s">
        <v>885</v>
      </c>
      <c r="U156" s="0" t="s">
        <v>884</v>
      </c>
      <c r="V156" s="387" t="n">
        <v>0.488626480102539</v>
      </c>
      <c r="W156" s="387"/>
      <c r="X156" s="0" t="s">
        <v>885</v>
      </c>
      <c r="Y156" s="387"/>
      <c r="Z156" s="0" t="s">
        <v>885</v>
      </c>
      <c r="AA156" s="387"/>
      <c r="AB156" s="0" t="s">
        <v>885</v>
      </c>
      <c r="AC156" s="387"/>
      <c r="AD156" s="0" t="s">
        <v>885</v>
      </c>
      <c r="AF156" s="0" t="s">
        <v>884</v>
      </c>
      <c r="AG156" s="387" t="n">
        <v>0.488626480102539</v>
      </c>
      <c r="AH156" s="387"/>
      <c r="AI156" s="0" t="s">
        <v>885</v>
      </c>
      <c r="AJ156" s="387"/>
      <c r="AK156" s="0" t="s">
        <v>885</v>
      </c>
      <c r="AL156" s="387"/>
      <c r="AM156" s="0" t="s">
        <v>885</v>
      </c>
      <c r="AN156" s="387"/>
      <c r="AO156" s="0" t="s">
        <v>885</v>
      </c>
      <c r="AP156" s="0"/>
      <c r="AQ156" s="0" t="s">
        <v>102</v>
      </c>
      <c r="AR156" s="387" t="n">
        <v>3.08115386962891</v>
      </c>
      <c r="AS156" s="0" t="s">
        <v>318</v>
      </c>
      <c r="AT156" s="387" t="n">
        <v>2.76129078865051</v>
      </c>
      <c r="AU156" s="0" t="s">
        <v>317</v>
      </c>
      <c r="AV156" s="387" t="n">
        <v>3.03980755805969</v>
      </c>
      <c r="AW156" s="0"/>
      <c r="AX156" s="387" t="n">
        <v>4.08740615844727</v>
      </c>
      <c r="AY156" s="0" t="s">
        <v>104</v>
      </c>
      <c r="AZ156" s="0"/>
      <c r="BA156" s="0" t="s">
        <v>884</v>
      </c>
      <c r="BB156" s="387" t="n">
        <v>0.00820934306830168</v>
      </c>
      <c r="BC156" s="387" t="n">
        <v>0.00736863957718015</v>
      </c>
      <c r="BD156" s="387" t="n">
        <v>0.00759958103299141</v>
      </c>
      <c r="BE156" s="387" t="n">
        <v>0.00781907513737679</v>
      </c>
      <c r="BF156" s="387" t="n">
        <v>0.00729722762480378</v>
      </c>
      <c r="BH156" s="0" t="s">
        <v>884</v>
      </c>
      <c r="BI156" s="387" t="n">
        <v>0.0101315155625343</v>
      </c>
      <c r="BJ156" s="387" t="n">
        <v>0.00970085058361292</v>
      </c>
      <c r="BK156" s="387" t="n">
        <v>0.00868091825395823</v>
      </c>
      <c r="BL156" s="387" t="n">
        <v>0.00836597662419081</v>
      </c>
      <c r="BM156" s="387" t="n">
        <v>0.00864100828766823</v>
      </c>
      <c r="BO156" s="0" t="s">
        <v>884</v>
      </c>
      <c r="BP156" s="387" t="n">
        <v>0.0102140679955482</v>
      </c>
      <c r="BQ156" s="387" t="n">
        <v>0.00919633824378252</v>
      </c>
      <c r="BR156" s="387" t="n">
        <v>0.00839217565953732</v>
      </c>
      <c r="BS156" s="387" t="n">
        <v>0.00876153260469437</v>
      </c>
      <c r="BT156" s="387" t="n">
        <v>0.00900252163410187</v>
      </c>
      <c r="BV156" s="387"/>
      <c r="BW156" s="387"/>
      <c r="BX156" s="387"/>
      <c r="BY156" s="387"/>
      <c r="BZ156" s="387"/>
      <c r="CA156" s="0" t="s">
        <v>886</v>
      </c>
      <c r="CC156" s="387"/>
      <c r="CD156" s="387"/>
      <c r="CE156" s="387"/>
      <c r="CF156" s="387"/>
      <c r="CG156" s="387"/>
      <c r="CH156" s="0" t="s">
        <v>886</v>
      </c>
      <c r="CK156" s="387" t="n">
        <v>11.3000001907349</v>
      </c>
      <c r="CL156" s="0" t="s">
        <v>887</v>
      </c>
      <c r="CO156" s="0" t="s">
        <v>884</v>
      </c>
      <c r="CP156" s="387" t="n">
        <v>0.000575770216528326</v>
      </c>
      <c r="CQ156" s="387" t="n">
        <v>0.00184385559987277</v>
      </c>
      <c r="CR156" s="387" t="n">
        <v>0.00550819560885429</v>
      </c>
      <c r="CS156" s="387" t="n">
        <v>0.00152746983803809</v>
      </c>
      <c r="CT156" s="387" t="n">
        <v>0.0142461964860559</v>
      </c>
      <c r="CV156" s="0" t="s">
        <v>884</v>
      </c>
      <c r="CW156" s="387" t="n">
        <v>0.00209999969229102</v>
      </c>
      <c r="CX156" s="387" t="n">
        <v>0.0051333331502974</v>
      </c>
      <c r="CY156" s="387" t="n">
        <v>0.00299999979324639</v>
      </c>
      <c r="CZ156" s="387" t="n">
        <v>0.00240000011399388</v>
      </c>
      <c r="DA156" s="387" t="n">
        <v>-0.00700000021606684</v>
      </c>
      <c r="DC156" s="0" t="s">
        <v>884</v>
      </c>
      <c r="DD156" s="387" t="n">
        <v>2.6309528038837E-005</v>
      </c>
      <c r="DE156" s="387" t="n">
        <v>0.00547172874212265</v>
      </c>
      <c r="DF156" s="387" t="n">
        <v>0.0018535100389272</v>
      </c>
      <c r="DG156" s="387" t="n">
        <v>0.00536527018994093</v>
      </c>
      <c r="DH156" s="387" t="n">
        <v>0.00374665716663003</v>
      </c>
      <c r="DL156" s="387" t="n">
        <v>0.650999984741211</v>
      </c>
      <c r="DM156" s="0" t="s">
        <v>888</v>
      </c>
      <c r="DP156" s="387" t="n">
        <v>0.725589981079102</v>
      </c>
      <c r="DQ156" s="0" t="s">
        <v>888</v>
      </c>
      <c r="DT156" s="387" t="n">
        <v>0.575519981384277</v>
      </c>
      <c r="DU156" s="0" t="s">
        <v>888</v>
      </c>
      <c r="DW156" s="387" t="n">
        <v>-0.183954060077667</v>
      </c>
      <c r="DX156" s="387" t="n">
        <v>-0.209298968315125</v>
      </c>
      <c r="DY156" s="387" t="n">
        <v>-0.149493336677551</v>
      </c>
      <c r="DZ156" s="387" t="n">
        <v>-0.150969862937927</v>
      </c>
      <c r="EA156" s="387" t="n">
        <v>-0.151614248752594</v>
      </c>
      <c r="EB156" s="0" t="s">
        <v>104</v>
      </c>
      <c r="ED156" s="387" t="n">
        <v>-0.205292597413063</v>
      </c>
      <c r="EE156" s="387" t="n">
        <v>-0.205292597413063</v>
      </c>
      <c r="EF156" s="387" t="n">
        <v>-0.149770587682724</v>
      </c>
      <c r="EG156" s="387" t="n">
        <v>-0.150126099586487</v>
      </c>
      <c r="EH156" s="387" t="n">
        <v>-0.151052951812744</v>
      </c>
      <c r="EI156" s="0" t="s">
        <v>248</v>
      </c>
      <c r="EK156" s="387" t="n">
        <v>1.47922658920288</v>
      </c>
      <c r="EL156" s="0" t="s">
        <v>248</v>
      </c>
      <c r="EO156" s="387" t="n">
        <v>0.155306428670883</v>
      </c>
      <c r="EP156" s="387" t="n">
        <v>0.155306428670883</v>
      </c>
      <c r="EQ156" s="387" t="n">
        <v>0.117704190313816</v>
      </c>
      <c r="ER156" s="387" t="n">
        <v>0.102395072579384</v>
      </c>
      <c r="ES156" s="387" t="n">
        <v>0.0835113823413849</v>
      </c>
      <c r="ET156" s="0" t="s">
        <v>248</v>
      </c>
      <c r="FE156" s="387" t="n">
        <v>604950</v>
      </c>
      <c r="FF156" s="387" t="n">
        <v>607389</v>
      </c>
      <c r="FG156" s="387" t="n">
        <v>609828</v>
      </c>
      <c r="FH156" s="387" t="n">
        <v>612267</v>
      </c>
      <c r="FI156" s="387" t="n">
        <v>613353</v>
      </c>
      <c r="FJ156" s="387" t="n">
        <v>614261</v>
      </c>
      <c r="FK156" s="387" t="n">
        <v>615025</v>
      </c>
      <c r="FL156" s="387" t="n">
        <v>615875</v>
      </c>
      <c r="FM156" s="387" t="n">
        <v>616969</v>
      </c>
      <c r="FN156" s="387" t="n">
        <v>618294</v>
      </c>
      <c r="FO156" s="387" t="n">
        <v>619428</v>
      </c>
      <c r="FP156" s="387" t="n">
        <v>620079</v>
      </c>
      <c r="FQ156" s="387" t="n">
        <v>620601</v>
      </c>
      <c r="FR156" s="387" t="n">
        <v>621207</v>
      </c>
      <c r="FS156" s="387" t="n">
        <v>621810</v>
      </c>
      <c r="FT156" s="387" t="n">
        <v>622159</v>
      </c>
      <c r="FU156" s="387" t="n">
        <v>622303</v>
      </c>
      <c r="FV156" s="387" t="n">
        <v>622373</v>
      </c>
      <c r="FW156" s="387" t="n">
        <v>622227</v>
      </c>
      <c r="FX156" s="387" t="n">
        <v>622137</v>
      </c>
      <c r="FY156" s="387" t="n">
        <v>622000</v>
      </c>
      <c r="FZ156" s="387" t="n">
        <v>622000</v>
      </c>
      <c r="GA156" s="387" t="n">
        <v>622000</v>
      </c>
      <c r="GB156" s="387" t="n">
        <v>622000</v>
      </c>
      <c r="GC156" s="387" t="n">
        <v>621000</v>
      </c>
      <c r="GD156" s="387" t="n">
        <v>621000</v>
      </c>
      <c r="GE156" s="387" t="n">
        <v>621000</v>
      </c>
      <c r="GF156" s="387" t="n">
        <v>620000</v>
      </c>
      <c r="GG156" s="387" t="n">
        <v>620000</v>
      </c>
      <c r="GH156" s="387" t="n">
        <v>619000</v>
      </c>
      <c r="GI156" s="387" t="n">
        <v>618000</v>
      </c>
      <c r="GJ156" s="387" t="n">
        <v>617000</v>
      </c>
      <c r="GK156" s="387" t="n">
        <v>616000</v>
      </c>
      <c r="GL156" s="387" t="n">
        <v>614000</v>
      </c>
      <c r="GM156" s="387" t="n">
        <v>613000</v>
      </c>
      <c r="GN156" s="387" t="n">
        <v>612000</v>
      </c>
      <c r="GO156" s="387" t="n">
        <v>610000</v>
      </c>
      <c r="GP156" s="387" t="n">
        <v>608000</v>
      </c>
      <c r="GQ156" s="387" t="n">
        <v>606000</v>
      </c>
      <c r="GR156" s="387" t="n">
        <v>605000</v>
      </c>
      <c r="GS156" s="387" t="n">
        <v>603000</v>
      </c>
      <c r="GT156" s="387" t="n">
        <v>601000</v>
      </c>
      <c r="GU156" s="387" t="n">
        <v>599000</v>
      </c>
      <c r="GV156" s="387" t="n">
        <v>597000</v>
      </c>
      <c r="GW156" s="387" t="n">
        <v>595000</v>
      </c>
      <c r="GX156" s="387" t="n">
        <v>592000</v>
      </c>
      <c r="GY156" s="387" t="n">
        <v>590000</v>
      </c>
      <c r="GZ156" s="387" t="n">
        <v>588000</v>
      </c>
      <c r="HA156" s="387" t="n">
        <v>586000</v>
      </c>
      <c r="HB156" s="387" t="n">
        <v>584000</v>
      </c>
      <c r="HC156" s="387" t="n">
        <v>582000</v>
      </c>
      <c r="HG156" s="387" t="n">
        <v>0.000231425306992605</v>
      </c>
      <c r="HH156" s="387" t="n">
        <v>0.000112479072413407</v>
      </c>
      <c r="HI156" s="387" t="n">
        <v>-0.000234613529755734</v>
      </c>
      <c r="HJ156" s="387" t="n">
        <v>-0.000144652207382023</v>
      </c>
      <c r="HK156" s="387" t="n">
        <v>-0.000220232977881096</v>
      </c>
      <c r="HL156" s="387" t="n">
        <v>0</v>
      </c>
      <c r="HM156" s="387" t="n">
        <v>0</v>
      </c>
      <c r="HN156" s="387" t="n">
        <v>0</v>
      </c>
      <c r="HO156" s="387" t="n">
        <v>-0.00160901085473597</v>
      </c>
      <c r="HP156" s="387" t="n">
        <v>0</v>
      </c>
      <c r="HQ156" s="387" t="n">
        <v>0</v>
      </c>
      <c r="HR156" s="387" t="n">
        <v>-0.00161160388961434</v>
      </c>
      <c r="HS156" s="387" t="n">
        <v>0</v>
      </c>
      <c r="HT156" s="387" t="n">
        <v>-0.00161420530639589</v>
      </c>
      <c r="HU156" s="387" t="n">
        <v>-0.00161681522149593</v>
      </c>
      <c r="HV156" s="387" t="n">
        <v>-0.00161943351849914</v>
      </c>
      <c r="HW156" s="387" t="n">
        <v>-0.00162206031382084</v>
      </c>
      <c r="HX156" s="387" t="n">
        <v>-0.00325203547254205</v>
      </c>
      <c r="HY156" s="387" t="n">
        <v>-0.0016299921553582</v>
      </c>
      <c r="HZ156" s="387" t="n">
        <v>-0.00163265340961516</v>
      </c>
      <c r="IA156" s="387" t="n">
        <v>-0.00327332527376711</v>
      </c>
      <c r="IB156" s="387" t="n">
        <v>-0.00328407529741526</v>
      </c>
      <c r="IC156" s="387" t="n">
        <v>-0.00329489586874843</v>
      </c>
      <c r="ID156" s="387" t="n">
        <v>-0.0016515280585736</v>
      </c>
      <c r="IE156" s="387" t="n">
        <v>-0.00331126130186021</v>
      </c>
      <c r="IF156" s="387" t="n">
        <v>-0.00332226208411157</v>
      </c>
      <c r="IG156" s="387" t="n">
        <v>-0.00333333644084632</v>
      </c>
      <c r="IH156" s="387" t="n">
        <v>-0.00334448483772576</v>
      </c>
      <c r="II156" s="387" t="n">
        <v>-0.00335570774041116</v>
      </c>
      <c r="IJ156" s="387" t="n">
        <v>-0.00505477050319314</v>
      </c>
      <c r="IK156" s="387" t="n">
        <v>-0.0033840979449451</v>
      </c>
      <c r="IL156" s="387" t="n">
        <v>-0.00339558906853199</v>
      </c>
      <c r="IM156" s="387" t="n">
        <v>-0.00340715842321515</v>
      </c>
      <c r="IN156" s="387" t="n">
        <v>-0.00341880670748651</v>
      </c>
      <c r="IO156" s="387" t="n">
        <v>-0.00343053508549929</v>
      </c>
      <c r="IP156" s="0" t="s">
        <v>889</v>
      </c>
      <c r="IU156" s="0" t="s">
        <v>889</v>
      </c>
      <c r="IV156" s="387" t="n">
        <v>0.494306627089258</v>
      </c>
      <c r="IW156" s="387" t="n">
        <v>0.494352520680854</v>
      </c>
      <c r="IX156" s="387" t="n">
        <v>0.494382237321193</v>
      </c>
      <c r="IY156" s="387" t="n">
        <v>0.494409870612278</v>
      </c>
      <c r="IZ156" s="387" t="n">
        <v>0.494445753740517</v>
      </c>
      <c r="JA156" s="387" t="n">
        <v>0.494478252147081</v>
      </c>
      <c r="JB156" s="387" t="n">
        <v>0.494531495053746</v>
      </c>
      <c r="JC156" s="387" t="n">
        <v>0.494587953518666</v>
      </c>
      <c r="JD156" s="387" t="n">
        <v>0.494652466046266</v>
      </c>
      <c r="JE156" s="387" t="n">
        <v>0.494716242037709</v>
      </c>
      <c r="JF156" s="387" t="n">
        <v>0.494771569071415</v>
      </c>
      <c r="JG156" s="387" t="n">
        <v>0.494817363110093</v>
      </c>
      <c r="JH156" s="387" t="n">
        <v>0.49486738891586</v>
      </c>
      <c r="JI156" s="387" t="n">
        <v>0.494908708426447</v>
      </c>
      <c r="JJ156" s="387" t="n">
        <v>0.494956510606291</v>
      </c>
      <c r="JK156" s="387" t="n">
        <v>0.494994055039756</v>
      </c>
      <c r="JL156" s="387" t="n">
        <v>0.49504127456896</v>
      </c>
      <c r="JM156" s="387" t="n">
        <v>0.495090167636738</v>
      </c>
      <c r="JN156" s="387" t="n">
        <v>0.495136000360714</v>
      </c>
      <c r="JO156" s="387" t="n">
        <v>0.495202213742306</v>
      </c>
      <c r="JP156" s="387" t="n">
        <v>0.495267802135432</v>
      </c>
      <c r="JQ156" s="387" t="n">
        <v>0.495357261521755</v>
      </c>
      <c r="JR156" s="387" t="n">
        <v>0.495458445179615</v>
      </c>
      <c r="JS156" s="387" t="n">
        <v>0.495568560238255</v>
      </c>
      <c r="JT156" s="387" t="n">
        <v>0.495694126988536</v>
      </c>
      <c r="JU156" s="387" t="n">
        <v>0.49583694524694</v>
      </c>
      <c r="JV156" s="387" t="n">
        <v>0.495993332905955</v>
      </c>
      <c r="JW156" s="387" t="n">
        <v>0.496156884215109</v>
      </c>
      <c r="JX156" s="387" t="n">
        <v>0.49634589643425</v>
      </c>
      <c r="JY156" s="387" t="n">
        <v>0.496545071788129</v>
      </c>
      <c r="JZ156" s="387" t="n">
        <v>0.496747891627487</v>
      </c>
      <c r="KA156" s="387" t="n">
        <v>0.496970396155814</v>
      </c>
      <c r="KB156" s="387" t="n">
        <v>0.497192604450888</v>
      </c>
      <c r="KC156" s="387" t="n">
        <v>0.497434912807246</v>
      </c>
      <c r="KD156" s="387" t="n">
        <v>0.497691677020733</v>
      </c>
      <c r="KE156" s="387" t="n">
        <v>0.497933267270284</v>
      </c>
      <c r="KH156" s="0" t="s">
        <v>889</v>
      </c>
      <c r="KI156" s="387" t="n">
        <v>0.677187025547028</v>
      </c>
      <c r="KJ156" s="387" t="n">
        <v>0.675248205661774</v>
      </c>
      <c r="KK156" s="387" t="n">
        <v>0.672019839286804</v>
      </c>
      <c r="KL156" s="387" t="n">
        <v>0.668154895305634</v>
      </c>
      <c r="KM156" s="387" t="n">
        <v>0.664606034755707</v>
      </c>
      <c r="KN156" s="387" t="n">
        <v>0.662379443645477</v>
      </c>
      <c r="KO156" s="387" t="n">
        <v>0.659164011478424</v>
      </c>
      <c r="KP156" s="387" t="n">
        <v>0.655948579311371</v>
      </c>
      <c r="KQ156" s="387" t="n">
        <v>0.654340863227844</v>
      </c>
      <c r="KR156" s="387" t="n">
        <v>0.653784215450287</v>
      </c>
      <c r="KS156" s="387" t="n">
        <v>0.650563597679138</v>
      </c>
      <c r="KT156" s="387" t="n">
        <v>0.64734297990799</v>
      </c>
      <c r="KU156" s="387" t="n">
        <v>0.645161271095276</v>
      </c>
      <c r="KV156" s="387" t="n">
        <v>0.641935467720032</v>
      </c>
      <c r="KW156" s="387" t="n">
        <v>0.639741539955139</v>
      </c>
      <c r="KX156" s="387" t="n">
        <v>0.639158546924591</v>
      </c>
      <c r="KY156" s="387" t="n">
        <v>0.636952996253967</v>
      </c>
      <c r="KZ156" s="387" t="n">
        <v>0.636363625526428</v>
      </c>
      <c r="LA156" s="387" t="n">
        <v>0.636807799339294</v>
      </c>
      <c r="LB156" s="387" t="n">
        <v>0.636215329170227</v>
      </c>
      <c r="LC156" s="387" t="n">
        <v>0.635620892047882</v>
      </c>
      <c r="LD156" s="387" t="n">
        <v>0.636065602302551</v>
      </c>
      <c r="LE156" s="387" t="n">
        <v>0.634868443012238</v>
      </c>
      <c r="LF156" s="387" t="n">
        <v>0.633663356304169</v>
      </c>
      <c r="LG156" s="387" t="n">
        <v>0.631404936313629</v>
      </c>
      <c r="LH156" s="387" t="n">
        <v>0.630182445049286</v>
      </c>
      <c r="LI156" s="387" t="n">
        <v>0.628951728343964</v>
      </c>
      <c r="LJ156" s="387" t="n">
        <v>0.627712845802307</v>
      </c>
      <c r="LK156" s="387" t="n">
        <v>0.626465678215027</v>
      </c>
      <c r="LL156" s="387" t="n">
        <v>0.625210106372833</v>
      </c>
      <c r="LM156" s="387" t="n">
        <v>0.623310804367065</v>
      </c>
      <c r="LN156" s="387" t="n">
        <v>0.620338976383209</v>
      </c>
      <c r="LO156" s="387" t="n">
        <v>0.617346942424774</v>
      </c>
      <c r="LP156" s="387" t="n">
        <v>0.614334464073181</v>
      </c>
      <c r="LQ156" s="387" t="n">
        <v>0.613013684749603</v>
      </c>
      <c r="LR156" s="387" t="n">
        <v>0.609965622425079</v>
      </c>
      <c r="LT156" s="0" t="s">
        <v>889</v>
      </c>
      <c r="LU156" s="387" t="n">
        <v>0.612422227859497</v>
      </c>
      <c r="LV156" s="387" t="n">
        <v>0.60972386598587</v>
      </c>
      <c r="LW156" s="387" t="n">
        <v>0.606814563274384</v>
      </c>
      <c r="LX156" s="387" t="n">
        <v>0.603853583335877</v>
      </c>
      <c r="LY156" s="387" t="n">
        <v>0.601076602935791</v>
      </c>
      <c r="LZ156" s="387" t="n">
        <v>0.599678456783295</v>
      </c>
      <c r="MA156" s="387" t="n">
        <v>0.596463024616242</v>
      </c>
      <c r="MB156" s="387" t="n">
        <v>0.593247592449188</v>
      </c>
      <c r="MC156" s="387" t="n">
        <v>0.590032160282135</v>
      </c>
      <c r="MD156" s="387" t="n">
        <v>0.589371979236603</v>
      </c>
      <c r="ME156" s="387" t="n">
        <v>0.587761700153351</v>
      </c>
      <c r="MF156" s="387" t="n">
        <v>0.584541082382202</v>
      </c>
      <c r="MG156" s="387" t="n">
        <v>0.585483849048615</v>
      </c>
      <c r="MH156" s="387" t="n">
        <v>0.58225804567337</v>
      </c>
      <c r="MI156" s="387" t="n">
        <v>0.583198726177216</v>
      </c>
      <c r="MJ156" s="387" t="n">
        <v>0.582524299621582</v>
      </c>
      <c r="MK156" s="387" t="n">
        <v>0.580226898193359</v>
      </c>
      <c r="ML156" s="387" t="n">
        <v>0.579545438289642</v>
      </c>
      <c r="MM156" s="387" t="n">
        <v>0.578175902366638</v>
      </c>
      <c r="MN156" s="387" t="n">
        <v>0.577487766742706</v>
      </c>
      <c r="MO156" s="387" t="n">
        <v>0.575163424015045</v>
      </c>
      <c r="MP156" s="387" t="n">
        <v>0.573770463466644</v>
      </c>
      <c r="MQ156" s="387" t="n">
        <v>0.572368443012238</v>
      </c>
      <c r="MR156" s="387" t="n">
        <v>0.570957124233246</v>
      </c>
      <c r="MS156" s="387" t="n">
        <v>0.568595051765442</v>
      </c>
      <c r="MT156" s="387" t="n">
        <v>0.567164182662964</v>
      </c>
      <c r="MU156" s="387" t="n">
        <v>0.564059913158417</v>
      </c>
      <c r="MV156" s="387" t="n">
        <v>0.562604367733002</v>
      </c>
      <c r="MW156" s="387" t="n">
        <v>0.557788968086243</v>
      </c>
      <c r="MX156" s="387" t="n">
        <v>0.556302547454834</v>
      </c>
      <c r="MY156" s="387" t="n">
        <v>0.554054081439972</v>
      </c>
      <c r="MZ156" s="387" t="n">
        <v>0.550847470760346</v>
      </c>
      <c r="NA156" s="387" t="n">
        <v>0.549319744110107</v>
      </c>
      <c r="NB156" s="387" t="n">
        <v>0.547781586647034</v>
      </c>
      <c r="NC156" s="387" t="n">
        <v>0.547945201396942</v>
      </c>
      <c r="ND156" s="387" t="n">
        <v>0.544673562049866</v>
      </c>
      <c r="NG156" s="0" t="s">
        <v>889</v>
      </c>
      <c r="NH156" s="387" t="n">
        <v>0.610678315162659</v>
      </c>
      <c r="NI156" s="387" t="n">
        <v>0.609670877456665</v>
      </c>
      <c r="NJ156" s="387" t="n">
        <v>0.607478141784668</v>
      </c>
      <c r="NK156" s="387" t="n">
        <v>0.604607343673706</v>
      </c>
      <c r="NL156" s="387" t="n">
        <v>0.601827263832092</v>
      </c>
      <c r="NM156" s="387" t="n">
        <v>0.601286172866821</v>
      </c>
      <c r="NN156" s="387" t="n">
        <v>0.598070740699768</v>
      </c>
      <c r="NO156" s="387" t="n">
        <v>0.594855308532715</v>
      </c>
      <c r="NP156" s="387" t="n">
        <v>0.593247592449188</v>
      </c>
      <c r="NQ156" s="387" t="n">
        <v>0.590982258319855</v>
      </c>
      <c r="NR156" s="387" t="n">
        <v>0.589371979236603</v>
      </c>
      <c r="NS156" s="387" t="n">
        <v>0.586151361465454</v>
      </c>
      <c r="NT156" s="387" t="n">
        <v>0.583870947360992</v>
      </c>
      <c r="NU156" s="387" t="n">
        <v>0.58225804567337</v>
      </c>
      <c r="NV156" s="387" t="n">
        <v>0.579967677593231</v>
      </c>
      <c r="NW156" s="387" t="n">
        <v>0.58090615272522</v>
      </c>
      <c r="NX156" s="387" t="n">
        <v>0.578606188297272</v>
      </c>
      <c r="NY156" s="387" t="n">
        <v>0.577922105789185</v>
      </c>
      <c r="NZ156" s="387" t="n">
        <v>0.578175902366638</v>
      </c>
      <c r="OA156" s="387" t="n">
        <v>0.577487766742706</v>
      </c>
      <c r="OB156" s="387" t="n">
        <v>0.576797366142273</v>
      </c>
      <c r="OC156" s="387" t="n">
        <v>0.577049195766449</v>
      </c>
      <c r="OD156" s="387" t="n">
        <v>0.577302634716034</v>
      </c>
      <c r="OE156" s="387" t="n">
        <v>0.575907588005066</v>
      </c>
      <c r="OF156" s="387" t="n">
        <v>0.573553740978241</v>
      </c>
      <c r="OG156" s="387" t="n">
        <v>0.572139322757721</v>
      </c>
      <c r="OH156" s="387" t="n">
        <v>0.570715487003326</v>
      </c>
      <c r="OI156" s="387" t="n">
        <v>0.572621047496796</v>
      </c>
      <c r="OJ156" s="387" t="n">
        <v>0.571189284324646</v>
      </c>
      <c r="OK156" s="387" t="n">
        <v>0.569747924804688</v>
      </c>
      <c r="OL156" s="387" t="n">
        <v>0.567567586898804</v>
      </c>
      <c r="OM156" s="387" t="n">
        <v>0.564406752586365</v>
      </c>
      <c r="ON156" s="387" t="n">
        <v>0.561224460601807</v>
      </c>
      <c r="OO156" s="387" t="n">
        <v>0.55972695350647</v>
      </c>
      <c r="OP156" s="387" t="n">
        <v>0.559931516647339</v>
      </c>
      <c r="OQ156" s="387" t="n">
        <v>0.556701004505158</v>
      </c>
      <c r="OT156" s="387" t="n">
        <v>0.565629997253418</v>
      </c>
      <c r="OU156" s="387" t="n">
        <v>0.566360015869141</v>
      </c>
      <c r="OV156" s="387" t="n">
        <v>0.567550010681152</v>
      </c>
      <c r="OW156" s="387" t="n">
        <v>0.568889999389648</v>
      </c>
      <c r="OX156" s="387" t="n">
        <v>0.569799995422363</v>
      </c>
      <c r="OY156" s="387" t="n">
        <v>0.572200012207031</v>
      </c>
      <c r="OZ156" s="387" t="n">
        <v>0.573759994506836</v>
      </c>
      <c r="PA156" s="387" t="n">
        <v>0.575040016174316</v>
      </c>
      <c r="PB156" s="387" t="n">
        <v>0.572379989624023</v>
      </c>
      <c r="PC156" s="387" t="n">
        <v>0.571990013122559</v>
      </c>
      <c r="PD156" s="387" t="n">
        <v>0.572459983825684</v>
      </c>
      <c r="PE156" s="387" t="n">
        <v>0.587220001220703</v>
      </c>
      <c r="PF156" s="387" t="n">
        <v>0.589080009460449</v>
      </c>
      <c r="PG156" s="387" t="n">
        <v>0.614249992370605</v>
      </c>
      <c r="PH156" s="387" t="n">
        <v>0.623720016479492</v>
      </c>
      <c r="PI156" s="387" t="n">
        <v>0.631440010070801</v>
      </c>
      <c r="PJ156" s="387" t="n">
        <v>0.633720016479492</v>
      </c>
      <c r="PK156" s="387" t="n">
        <v>0.647730026245117</v>
      </c>
      <c r="PL156" s="387" t="n">
        <v>0.650999984741211</v>
      </c>
      <c r="PQ156" s="387" t="n">
        <v>0.00503563554957509</v>
      </c>
      <c r="PZ156" s="387" t="n">
        <v>0.39</v>
      </c>
      <c r="QA156" s="387" t="n">
        <v>2015</v>
      </c>
      <c r="QB156" s="0" t="s">
        <v>248</v>
      </c>
      <c r="QD156" s="387" t="n">
        <v>0.014</v>
      </c>
      <c r="QE156" s="387" t="n">
        <v>2015</v>
      </c>
      <c r="QF156" s="0" t="s">
        <v>248</v>
      </c>
      <c r="QH156" s="387" t="n">
        <v>0.08</v>
      </c>
      <c r="QI156" s="387" t="n">
        <v>2015</v>
      </c>
      <c r="QJ156" s="0" t="s">
        <v>248</v>
      </c>
      <c r="QL156" s="387" t="n">
        <v>0.193</v>
      </c>
      <c r="QM156" s="387" t="n">
        <v>2015</v>
      </c>
      <c r="QN156" s="0" t="s">
        <v>248</v>
      </c>
      <c r="QP156" s="387" t="n">
        <v>0.236</v>
      </c>
      <c r="QQ156" s="387" t="n">
        <v>2016</v>
      </c>
      <c r="QR156" s="0" t="s">
        <v>248</v>
      </c>
      <c r="QT156" s="0" t="s">
        <v>104</v>
      </c>
      <c r="QU156" s="387" t="n">
        <v>0.287492871284485</v>
      </c>
      <c r="QV156" s="387" t="n">
        <v>0.329498410224915</v>
      </c>
      <c r="QW156" s="387" t="n">
        <v>0.332753866910934</v>
      </c>
      <c r="QX156" s="387" t="n">
        <v>0.401049554347992</v>
      </c>
      <c r="QY156" s="387" t="n">
        <v>0.44570004940033</v>
      </c>
      <c r="RB156" s="387" t="n">
        <v>0.224057286977768</v>
      </c>
      <c r="RC156" s="387" t="n">
        <v>0.245789676904678</v>
      </c>
      <c r="RD156" s="387" t="n">
        <v>0.228442519903183</v>
      </c>
      <c r="RE156" s="387" t="n">
        <v>0.256737768650055</v>
      </c>
      <c r="RF156" s="387" t="n">
        <v>0.273054033517838</v>
      </c>
      <c r="RG156" s="0" t="s">
        <v>248</v>
      </c>
      <c r="RJ156" s="387" t="n">
        <v>0.0547273606061935</v>
      </c>
      <c r="RK156" s="387" t="n">
        <v>0.0317496694624424</v>
      </c>
      <c r="RL156" s="387" t="n">
        <v>0.0277173221111298</v>
      </c>
      <c r="RM156" s="387" t="n">
        <v>0.0386966429650784</v>
      </c>
      <c r="RN156" s="387" t="n">
        <v>0.035458080470562</v>
      </c>
      <c r="RO156" s="0" t="s">
        <v>104</v>
      </c>
      <c r="RR156" s="387" t="n">
        <v>0.0304386466741562</v>
      </c>
      <c r="RS156" s="387" t="n">
        <v>0.0320408381521702</v>
      </c>
      <c r="RT156" s="387" t="n">
        <v>0.0281541720032692</v>
      </c>
      <c r="RU156" s="387" t="n">
        <v>0.0395704843103886</v>
      </c>
      <c r="RV156" s="387" t="n">
        <v>0.0398257113993168</v>
      </c>
      <c r="RW156" s="0" t="s">
        <v>248</v>
      </c>
      <c r="SA156" s="387" t="n">
        <v>0.0537510551512241</v>
      </c>
      <c r="SB156" s="387" t="n">
        <v>0.0304479263722897</v>
      </c>
      <c r="SC156" s="387" t="n">
        <v>0.0273907613009214</v>
      </c>
      <c r="SD156" s="387" t="n">
        <v>0.0386265441775322</v>
      </c>
      <c r="SE156" s="387" t="n">
        <v>0.0357779935002327</v>
      </c>
      <c r="SF156" s="0" t="s">
        <v>104</v>
      </c>
      <c r="SJ156" s="387" t="n">
        <v>0.0291247125715017</v>
      </c>
      <c r="SK156" s="387" t="n">
        <v>0.03109285607934</v>
      </c>
      <c r="SL156" s="387" t="n">
        <v>0.0275345463305712</v>
      </c>
      <c r="SM156" s="387" t="n">
        <v>0.0394653342664242</v>
      </c>
      <c r="SN156" s="387" t="n">
        <v>0.0399703644216061</v>
      </c>
      <c r="SO156" s="0" t="s">
        <v>248</v>
      </c>
      <c r="SQ156" s="387" t="n">
        <v>9060</v>
      </c>
      <c r="SR156" s="0" t="s">
        <v>248</v>
      </c>
      <c r="ST156" s="387" t="n">
        <v>7661.6982421875</v>
      </c>
      <c r="SU156" s="0" t="s">
        <v>104</v>
      </c>
      <c r="SW156" s="387" t="n">
        <v>8589.6994428029</v>
      </c>
      <c r="SX156" s="0" t="s">
        <v>248</v>
      </c>
      <c r="TA156" s="387" t="n">
        <v>0.108715496957302</v>
      </c>
      <c r="TB156" s="387" t="n">
        <v>0.12019944190979</v>
      </c>
      <c r="TC156" s="387" t="n">
        <v>0.183260530233383</v>
      </c>
      <c r="TD156" s="387" t="n">
        <v>0.250079691410065</v>
      </c>
      <c r="TE156" s="387" t="n">
        <v>0.294085800647736</v>
      </c>
      <c r="TF156" s="0" t="s">
        <v>104</v>
      </c>
      <c r="TJ156" s="387" t="n">
        <v>0.0469270199537277</v>
      </c>
      <c r="TK156" s="387" t="n">
        <v>0.0469270199537277</v>
      </c>
      <c r="TL156" s="387" t="n">
        <v>0.0786719247698784</v>
      </c>
      <c r="TM156" s="387" t="n">
        <v>0.106611661612988</v>
      </c>
      <c r="TN156" s="387" t="n">
        <v>0.122001081705093</v>
      </c>
      <c r="TO156" s="0" t="s">
        <v>248</v>
      </c>
      <c r="TP156" s="386"/>
      <c r="TQ156" s="386"/>
    </row>
    <row r="157" customFormat="false" ht="15.75" hidden="false" customHeight="false" outlineLevel="0" collapsed="false">
      <c r="A157" s="0" t="s">
        <v>895</v>
      </c>
      <c r="B157" s="18" t="s">
        <v>1159</v>
      </c>
      <c r="C157" s="0" t="s">
        <v>1160</v>
      </c>
      <c r="D157" s="387" t="n">
        <v>0.0450878664851189</v>
      </c>
      <c r="E157" s="0" t="s">
        <v>102</v>
      </c>
      <c r="F157" s="387" t="n">
        <v>0.0515008457005024</v>
      </c>
      <c r="G157" s="0" t="s">
        <v>316</v>
      </c>
      <c r="H157" s="387" t="n">
        <v>0.0526558272540569</v>
      </c>
      <c r="I157" s="0" t="s">
        <v>317</v>
      </c>
      <c r="J157" s="0" t="s">
        <v>102</v>
      </c>
      <c r="K157" s="387" t="n">
        <v>0.499419808387756</v>
      </c>
      <c r="L157" s="387"/>
      <c r="M157" s="0" t="s">
        <v>885</v>
      </c>
      <c r="N157" s="387"/>
      <c r="O157" s="0" t="s">
        <v>885</v>
      </c>
      <c r="P157" s="387" t="n">
        <v>0.784312427043915</v>
      </c>
      <c r="Q157" s="0" t="s">
        <v>102</v>
      </c>
      <c r="R157" s="387" t="n">
        <v>0.499419808387756</v>
      </c>
      <c r="S157" s="0" t="s">
        <v>102</v>
      </c>
      <c r="U157" s="0" t="s">
        <v>316</v>
      </c>
      <c r="V157" s="387" t="n">
        <v>0.489517122507095</v>
      </c>
      <c r="W157" s="387"/>
      <c r="X157" s="0" t="s">
        <v>885</v>
      </c>
      <c r="Y157" s="387"/>
      <c r="Z157" s="0" t="s">
        <v>885</v>
      </c>
      <c r="AA157" s="387" t="n">
        <v>0.800552546977997</v>
      </c>
      <c r="AB157" s="0" t="s">
        <v>316</v>
      </c>
      <c r="AC157" s="387" t="n">
        <v>0.489517122507095</v>
      </c>
      <c r="AD157" s="0" t="s">
        <v>316</v>
      </c>
      <c r="AF157" s="0" t="s">
        <v>317</v>
      </c>
      <c r="AG157" s="387" t="n">
        <v>0.495084583759308</v>
      </c>
      <c r="AH157" s="387"/>
      <c r="AI157" s="0" t="s">
        <v>885</v>
      </c>
      <c r="AJ157" s="387"/>
      <c r="AK157" s="0" t="s">
        <v>885</v>
      </c>
      <c r="AL157" s="387" t="n">
        <v>0.826323747634888</v>
      </c>
      <c r="AM157" s="0" t="s">
        <v>317</v>
      </c>
      <c r="AN157" s="387" t="n">
        <v>0.495084583759308</v>
      </c>
      <c r="AO157" s="0" t="s">
        <v>317</v>
      </c>
      <c r="AP157" s="0"/>
      <c r="AQ157" s="0" t="s">
        <v>102</v>
      </c>
      <c r="AR157" s="387" t="n">
        <v>2.80463075637817</v>
      </c>
      <c r="AS157" s="0" t="s">
        <v>318</v>
      </c>
      <c r="AT157" s="387" t="n">
        <v>4.98798036575317</v>
      </c>
      <c r="AU157" s="0" t="s">
        <v>317</v>
      </c>
      <c r="AV157" s="387" t="n">
        <v>5.22175645828247</v>
      </c>
      <c r="AW157" s="0"/>
      <c r="AX157" s="387" t="n">
        <v>3.37046670913696</v>
      </c>
      <c r="AY157" s="0" t="s">
        <v>104</v>
      </c>
      <c r="AZ157" s="0"/>
      <c r="BA157" s="0" t="s">
        <v>102</v>
      </c>
      <c r="BB157" s="387" t="n">
        <v>0.0124271744862199</v>
      </c>
      <c r="BC157" s="387" t="n">
        <v>0.0117096258327365</v>
      </c>
      <c r="BD157" s="387" t="n">
        <v>0.0116408886387944</v>
      </c>
      <c r="BE157" s="387" t="n">
        <v>0.0122229214757681</v>
      </c>
      <c r="BF157" s="387" t="n">
        <v>0.012222932651639</v>
      </c>
      <c r="BH157" s="0" t="s">
        <v>318</v>
      </c>
      <c r="BI157" s="387" t="n">
        <v>0.0131146442145109</v>
      </c>
      <c r="BJ157" s="387" t="n">
        <v>0.0122461710125208</v>
      </c>
      <c r="BK157" s="387" t="n">
        <v>0.0111247887834907</v>
      </c>
      <c r="BL157" s="387" t="n">
        <v>0.0107670798897743</v>
      </c>
      <c r="BM157" s="387" t="n">
        <v>0.0111930761486292</v>
      </c>
      <c r="BO157" s="0" t="s">
        <v>317</v>
      </c>
      <c r="BP157" s="387" t="n">
        <v>0.0124589167535305</v>
      </c>
      <c r="BQ157" s="387" t="n">
        <v>0.0115381749346852</v>
      </c>
      <c r="BR157" s="387" t="n">
        <v>0.0106655014678836</v>
      </c>
      <c r="BS157" s="387" t="n">
        <v>0.011193023994565</v>
      </c>
      <c r="BT157" s="387" t="n">
        <v>0.0111930500715971</v>
      </c>
      <c r="BV157" s="387" t="n">
        <v>2.55417728424072</v>
      </c>
      <c r="BW157" s="387" t="n">
        <v>3.14074659347534</v>
      </c>
      <c r="BX157" s="387" t="n">
        <v>3.68137860298157</v>
      </c>
      <c r="BY157" s="387" t="n">
        <v>4.14571475982666</v>
      </c>
      <c r="BZ157" s="387" t="n">
        <v>4.67873859405518</v>
      </c>
      <c r="CA157" s="0" t="s">
        <v>316</v>
      </c>
      <c r="CC157" s="387" t="n">
        <v>2.90263676643372</v>
      </c>
      <c r="CD157" s="387" t="n">
        <v>3.47059011459351</v>
      </c>
      <c r="CE157" s="387" t="n">
        <v>3.96624374389648</v>
      </c>
      <c r="CF157" s="387" t="n">
        <v>4.45709466934204</v>
      </c>
      <c r="CG157" s="387" t="n">
        <v>5.01120519638062</v>
      </c>
      <c r="CH157" s="0" t="s">
        <v>317</v>
      </c>
      <c r="CK157" s="387" t="n">
        <v>5.5</v>
      </c>
      <c r="CL157" s="0" t="s">
        <v>887</v>
      </c>
      <c r="CO157" s="0" t="s">
        <v>102</v>
      </c>
      <c r="CP157" s="387" t="n">
        <v>-0.00153200759086758</v>
      </c>
      <c r="CQ157" s="387" t="n">
        <v>0.00662865582853556</v>
      </c>
      <c r="CR157" s="387" t="n">
        <v>0.00795703008770943</v>
      </c>
      <c r="CS157" s="387" t="n">
        <v>0.00336799258366227</v>
      </c>
      <c r="CT157" s="387" t="n">
        <v>-0.00419908529147506</v>
      </c>
      <c r="CV157" s="0" t="s">
        <v>318</v>
      </c>
      <c r="CW157" s="387" t="n">
        <v>-0.00484265759587288</v>
      </c>
      <c r="CX157" s="387" t="n">
        <v>-0.00374858779832721</v>
      </c>
      <c r="CY157" s="387" t="n">
        <v>-0.00455473177134991</v>
      </c>
      <c r="CZ157" s="387" t="n">
        <v>-0.00130181515123695</v>
      </c>
      <c r="DA157" s="387" t="n">
        <v>-0.00757916364818811</v>
      </c>
      <c r="DC157" s="0" t="s">
        <v>317</v>
      </c>
      <c r="DD157" s="387" t="n">
        <v>-0.00360855832695961</v>
      </c>
      <c r="DE157" s="387" t="n">
        <v>-0.00240830425173044</v>
      </c>
      <c r="DF157" s="387" t="n">
        <v>0.000191248298506252</v>
      </c>
      <c r="DG157" s="387" t="n">
        <v>0.00844259187579155</v>
      </c>
      <c r="DH157" s="387" t="n">
        <v>0.019777724519372</v>
      </c>
      <c r="DL157" s="387" t="n">
        <v>0.486629981994629</v>
      </c>
      <c r="DM157" s="0" t="s">
        <v>888</v>
      </c>
      <c r="DP157" s="387" t="n">
        <v>0.74890998840332</v>
      </c>
      <c r="DQ157" s="0" t="s">
        <v>888</v>
      </c>
      <c r="DT157" s="387" t="n">
        <v>0.232409992218018</v>
      </c>
      <c r="DU157" s="0" t="s">
        <v>888</v>
      </c>
      <c r="DW157" s="387" t="n">
        <v>-0.0252290908247232</v>
      </c>
      <c r="DX157" s="387" t="n">
        <v>-0.0409984849393368</v>
      </c>
      <c r="DY157" s="387" t="n">
        <v>-0.0548587329685688</v>
      </c>
      <c r="DZ157" s="387" t="n">
        <v>-0.0383577086031437</v>
      </c>
      <c r="EA157" s="387" t="n">
        <v>-0.0408159792423248</v>
      </c>
      <c r="EB157" s="0" t="s">
        <v>104</v>
      </c>
      <c r="ED157" s="387" t="n">
        <v>-0.0248635411262512</v>
      </c>
      <c r="EE157" s="387" t="n">
        <v>-0.0404991768300533</v>
      </c>
      <c r="EF157" s="387" t="n">
        <v>-0.0540727488696575</v>
      </c>
      <c r="EG157" s="387" t="n">
        <v>-0.037788912653923</v>
      </c>
      <c r="EH157" s="387" t="n">
        <v>-0.0410626716911793</v>
      </c>
      <c r="EI157" s="0" t="s">
        <v>248</v>
      </c>
      <c r="EK157" s="387" t="n">
        <v>0.459210276603699</v>
      </c>
      <c r="EL157" s="0" t="s">
        <v>248</v>
      </c>
      <c r="EO157" s="387" t="n">
        <v>0.0275500044226646</v>
      </c>
      <c r="EP157" s="387" t="n">
        <v>0.0265109203755856</v>
      </c>
      <c r="EQ157" s="387" t="n">
        <v>0.0251395422965288</v>
      </c>
      <c r="ER157" s="387" t="n">
        <v>0.0241611488163471</v>
      </c>
      <c r="ES157" s="387" t="n">
        <v>0.0133647182956338</v>
      </c>
      <c r="ET157" s="0" t="s">
        <v>248</v>
      </c>
      <c r="FE157" s="387" t="n">
        <v>28793679</v>
      </c>
      <c r="FF157" s="387" t="n">
        <v>29126330</v>
      </c>
      <c r="FG157" s="387" t="n">
        <v>29454768</v>
      </c>
      <c r="FH157" s="387" t="n">
        <v>29782884</v>
      </c>
      <c r="FI157" s="387" t="n">
        <v>30115214</v>
      </c>
      <c r="FJ157" s="387" t="n">
        <v>30455561</v>
      </c>
      <c r="FK157" s="387" t="n">
        <v>30804683</v>
      </c>
      <c r="FL157" s="387" t="n">
        <v>31163673</v>
      </c>
      <c r="FM157" s="387" t="n">
        <v>31536811</v>
      </c>
      <c r="FN157" s="387" t="n">
        <v>31929087</v>
      </c>
      <c r="FO157" s="387" t="n">
        <v>32343389</v>
      </c>
      <c r="FP157" s="387" t="n">
        <v>32781850</v>
      </c>
      <c r="FQ157" s="387" t="n">
        <v>33241898</v>
      </c>
      <c r="FR157" s="387" t="n">
        <v>33715693</v>
      </c>
      <c r="FS157" s="387" t="n">
        <v>34192347</v>
      </c>
      <c r="FT157" s="387" t="n">
        <v>34663603</v>
      </c>
      <c r="FU157" s="387" t="n">
        <v>35126296</v>
      </c>
      <c r="FV157" s="387" t="n">
        <v>35581294</v>
      </c>
      <c r="FW157" s="387" t="n">
        <v>36029138</v>
      </c>
      <c r="FX157" s="387" t="n">
        <v>36471769</v>
      </c>
      <c r="FY157" s="387" t="n">
        <v>36911000</v>
      </c>
      <c r="FZ157" s="387" t="n">
        <v>37345000</v>
      </c>
      <c r="GA157" s="387" t="n">
        <v>37773000</v>
      </c>
      <c r="GB157" s="387" t="n">
        <v>38194000</v>
      </c>
      <c r="GC157" s="387" t="n">
        <v>38606000</v>
      </c>
      <c r="GD157" s="387" t="n">
        <v>39010000</v>
      </c>
      <c r="GE157" s="387" t="n">
        <v>39404000</v>
      </c>
      <c r="GF157" s="387" t="n">
        <v>39789000</v>
      </c>
      <c r="GG157" s="387" t="n">
        <v>40164000</v>
      </c>
      <c r="GH157" s="387" t="n">
        <v>40530000</v>
      </c>
      <c r="GI157" s="387" t="n">
        <v>40887000</v>
      </c>
      <c r="GJ157" s="387" t="n">
        <v>41236000</v>
      </c>
      <c r="GK157" s="387" t="n">
        <v>41576000</v>
      </c>
      <c r="GL157" s="387" t="n">
        <v>41906000</v>
      </c>
      <c r="GM157" s="387" t="n">
        <v>42228000</v>
      </c>
      <c r="GN157" s="387" t="n">
        <v>42541000</v>
      </c>
      <c r="GO157" s="387" t="n">
        <v>42845000</v>
      </c>
      <c r="GP157" s="387" t="n">
        <v>43141000</v>
      </c>
      <c r="GQ157" s="387" t="n">
        <v>43427000</v>
      </c>
      <c r="GR157" s="387" t="n">
        <v>43705000</v>
      </c>
      <c r="GS157" s="387" t="n">
        <v>43973000</v>
      </c>
      <c r="GT157" s="387" t="n">
        <v>44233000</v>
      </c>
      <c r="GU157" s="387" t="n">
        <v>44483000</v>
      </c>
      <c r="GV157" s="387" t="n">
        <v>44725000</v>
      </c>
      <c r="GW157" s="387" t="n">
        <v>44958000</v>
      </c>
      <c r="GX157" s="387" t="n">
        <v>45182000</v>
      </c>
      <c r="GY157" s="387" t="n">
        <v>45396000</v>
      </c>
      <c r="GZ157" s="387" t="n">
        <v>45602000</v>
      </c>
      <c r="HA157" s="387" t="n">
        <v>45799000</v>
      </c>
      <c r="HB157" s="387" t="n">
        <v>45987000</v>
      </c>
      <c r="HC157" s="387" t="n">
        <v>46166000</v>
      </c>
      <c r="HG157" s="387" t="n">
        <v>0.0132597917690873</v>
      </c>
      <c r="HH157" s="387" t="n">
        <v>0.0128700267523527</v>
      </c>
      <c r="HI157" s="387" t="n">
        <v>0.0125079499557614</v>
      </c>
      <c r="HJ157" s="387" t="n">
        <v>0.0122105097398162</v>
      </c>
      <c r="HK157" s="387" t="n">
        <v>0.0119711002334952</v>
      </c>
      <c r="HL157" s="387" t="n">
        <v>0.0116894245147705</v>
      </c>
      <c r="HM157" s="387" t="n">
        <v>0.0113955279812217</v>
      </c>
      <c r="HN157" s="387" t="n">
        <v>0.0110838739201427</v>
      </c>
      <c r="HO157" s="387" t="n">
        <v>0.0107292700558901</v>
      </c>
      <c r="HP157" s="387" t="n">
        <v>0.0104103190824389</v>
      </c>
      <c r="HQ157" s="387" t="n">
        <v>0.0100493105128407</v>
      </c>
      <c r="HR157" s="387" t="n">
        <v>0.00972315855324268</v>
      </c>
      <c r="HS157" s="387" t="n">
        <v>0.00938057992607355</v>
      </c>
      <c r="HT157" s="387" t="n">
        <v>0.00907136872410774</v>
      </c>
      <c r="HU157" s="387" t="n">
        <v>0.00876972358673811</v>
      </c>
      <c r="HV157" s="387" t="n">
        <v>0.00849949754774571</v>
      </c>
      <c r="HW157" s="387" t="n">
        <v>0.00821141619235277</v>
      </c>
      <c r="HX157" s="387" t="n">
        <v>0.00790593679994345</v>
      </c>
      <c r="HY157" s="387" t="n">
        <v>0.0076544932089746</v>
      </c>
      <c r="HZ157" s="387" t="n">
        <v>0.00738480873405933</v>
      </c>
      <c r="IA157" s="387" t="n">
        <v>0.00712063536047936</v>
      </c>
      <c r="IB157" s="387" t="n">
        <v>0.00688486872240901</v>
      </c>
      <c r="IC157" s="387" t="n">
        <v>0.00660754647105932</v>
      </c>
      <c r="ID157" s="387" t="n">
        <v>0.00638114474713802</v>
      </c>
      <c r="IE157" s="387" t="n">
        <v>0.00611329730600119</v>
      </c>
      <c r="IF157" s="387" t="n">
        <v>0.0058953077532351</v>
      </c>
      <c r="IG157" s="387" t="n">
        <v>0.00563597679138184</v>
      </c>
      <c r="IH157" s="387" t="n">
        <v>0.00542553560808301</v>
      </c>
      <c r="II157" s="387" t="n">
        <v>0.00519609125331044</v>
      </c>
      <c r="IJ157" s="387" t="n">
        <v>0.00497005693614483</v>
      </c>
      <c r="IK157" s="387" t="n">
        <v>0.00472521781921387</v>
      </c>
      <c r="IL157" s="387" t="n">
        <v>0.00452757999300957</v>
      </c>
      <c r="IM157" s="387" t="n">
        <v>0.00431068148463965</v>
      </c>
      <c r="IN157" s="387" t="n">
        <v>0.0040964912623167</v>
      </c>
      <c r="IO157" s="387" t="n">
        <v>0.00388484867289662</v>
      </c>
      <c r="IP157" s="0" t="s">
        <v>889</v>
      </c>
      <c r="IU157" s="0" t="s">
        <v>889</v>
      </c>
      <c r="IV157" s="387" t="n">
        <v>0.495362138874868</v>
      </c>
      <c r="IW157" s="387" t="n">
        <v>0.495654136274175</v>
      </c>
      <c r="IX157" s="387" t="n">
        <v>0.495839508986431</v>
      </c>
      <c r="IY157" s="387" t="n">
        <v>0.495961527087182</v>
      </c>
      <c r="IZ157" s="387" t="n">
        <v>0.496084094200429</v>
      </c>
      <c r="JA157" s="387" t="n">
        <v>0.496250612087739</v>
      </c>
      <c r="JB157" s="387" t="n">
        <v>0.496468596808438</v>
      </c>
      <c r="JC157" s="387" t="n">
        <v>0.496718282967801</v>
      </c>
      <c r="JD157" s="387" t="n">
        <v>0.496983430527316</v>
      </c>
      <c r="JE157" s="387" t="n">
        <v>0.497239378378994</v>
      </c>
      <c r="JF157" s="387" t="n">
        <v>0.497469161011398</v>
      </c>
      <c r="JG157" s="387" t="n">
        <v>0.497670753170134</v>
      </c>
      <c r="JH157" s="387" t="n">
        <v>0.497850523162222</v>
      </c>
      <c r="JI157" s="387" t="n">
        <v>0.498011226604839</v>
      </c>
      <c r="JJ157" s="387" t="n">
        <v>0.498157160709946</v>
      </c>
      <c r="JK157" s="387" t="n">
        <v>0.498291853084617</v>
      </c>
      <c r="JL157" s="387" t="n">
        <v>0.498416308762875</v>
      </c>
      <c r="JM157" s="387" t="n">
        <v>0.498530304574404</v>
      </c>
      <c r="JN157" s="387" t="n">
        <v>0.49863642380299</v>
      </c>
      <c r="JO157" s="387" t="n">
        <v>0.498737857640155</v>
      </c>
      <c r="JP157" s="387" t="n">
        <v>0.498837150863767</v>
      </c>
      <c r="JQ157" s="387" t="n">
        <v>0.498936034395315</v>
      </c>
      <c r="JR157" s="387" t="n">
        <v>0.499035689792758</v>
      </c>
      <c r="JS157" s="387" t="n">
        <v>0.499138924931405</v>
      </c>
      <c r="JT157" s="387" t="n">
        <v>0.499248889545418</v>
      </c>
      <c r="JU157" s="387" t="n">
        <v>0.499367853242346</v>
      </c>
      <c r="JV157" s="387" t="n">
        <v>0.499497148844688</v>
      </c>
      <c r="JW157" s="387" t="n">
        <v>0.499637403926765</v>
      </c>
      <c r="JX157" s="387" t="n">
        <v>0.499789681607266</v>
      </c>
      <c r="JY157" s="387" t="n">
        <v>0.499954257063647</v>
      </c>
      <c r="JZ157" s="387" t="n">
        <v>0.500131513899837</v>
      </c>
      <c r="KA157" s="387" t="n">
        <v>0.500322041274019</v>
      </c>
      <c r="KB157" s="387" t="n">
        <v>0.500525643672556</v>
      </c>
      <c r="KC157" s="387" t="n">
        <v>0.500742505521847</v>
      </c>
      <c r="KD157" s="387" t="n">
        <v>0.500971638168361</v>
      </c>
      <c r="KE157" s="387" t="n">
        <v>0.50121258306826</v>
      </c>
      <c r="KH157" s="0" t="s">
        <v>889</v>
      </c>
      <c r="KI157" s="387" t="n">
        <v>0.658865988254547</v>
      </c>
      <c r="KJ157" s="387" t="n">
        <v>0.65818852186203</v>
      </c>
      <c r="KK157" s="387" t="n">
        <v>0.657940566539764</v>
      </c>
      <c r="KL157" s="387" t="n">
        <v>0.657807171344757</v>
      </c>
      <c r="KM157" s="387" t="n">
        <v>0.657300293445587</v>
      </c>
      <c r="KN157" s="387" t="n">
        <v>0.656254231929779</v>
      </c>
      <c r="KO157" s="387" t="n">
        <v>0.655884325504303</v>
      </c>
      <c r="KP157" s="387" t="n">
        <v>0.654753386974335</v>
      </c>
      <c r="KQ157" s="387" t="n">
        <v>0.653348684310913</v>
      </c>
      <c r="KR157" s="387" t="n">
        <v>0.652333855628967</v>
      </c>
      <c r="KS157" s="387" t="n">
        <v>0.651961028575897</v>
      </c>
      <c r="KT157" s="387" t="n">
        <v>0.651659727096558</v>
      </c>
      <c r="KU157" s="387" t="n">
        <v>0.651989221572876</v>
      </c>
      <c r="KV157" s="387" t="n">
        <v>0.65277361869812</v>
      </c>
      <c r="KW157" s="387" t="n">
        <v>0.653515934944153</v>
      </c>
      <c r="KX157" s="387" t="n">
        <v>0.653997600078583</v>
      </c>
      <c r="KY157" s="387" t="n">
        <v>0.654476642608643</v>
      </c>
      <c r="KZ157" s="387" t="n">
        <v>0.654800832271576</v>
      </c>
      <c r="LA157" s="387" t="n">
        <v>0.654942035675049</v>
      </c>
      <c r="LB157" s="387" t="n">
        <v>0.654944598674774</v>
      </c>
      <c r="LC157" s="387" t="n">
        <v>0.65487414598465</v>
      </c>
      <c r="LD157" s="387" t="n">
        <v>0.654895544052124</v>
      </c>
      <c r="LE157" s="387" t="n">
        <v>0.654806315898895</v>
      </c>
      <c r="LF157" s="387" t="n">
        <v>0.654546737670898</v>
      </c>
      <c r="LG157" s="387" t="n">
        <v>0.654044151306152</v>
      </c>
      <c r="LH157" s="387" t="n">
        <v>0.653332710266113</v>
      </c>
      <c r="LI157" s="387" t="n">
        <v>0.652634918689728</v>
      </c>
      <c r="LJ157" s="387" t="n">
        <v>0.65177708864212</v>
      </c>
      <c r="LK157" s="387" t="n">
        <v>0.650665163993835</v>
      </c>
      <c r="LL157" s="387" t="n">
        <v>0.649228155612946</v>
      </c>
      <c r="LM157" s="387" t="n">
        <v>0.647425949573517</v>
      </c>
      <c r="LN157" s="387" t="n">
        <v>0.645497381687164</v>
      </c>
      <c r="LO157" s="387" t="n">
        <v>0.643261253833771</v>
      </c>
      <c r="LP157" s="387" t="n">
        <v>0.640821874141693</v>
      </c>
      <c r="LQ157" s="387" t="n">
        <v>0.638354301452637</v>
      </c>
      <c r="LR157" s="387" t="n">
        <v>0.635944187641144</v>
      </c>
      <c r="LT157" s="0" t="s">
        <v>889</v>
      </c>
      <c r="LU157" s="387" t="n">
        <v>0.623360335826874</v>
      </c>
      <c r="LV157" s="387" t="n">
        <v>0.620956242084503</v>
      </c>
      <c r="LW157" s="387" t="n">
        <v>0.619166016578674</v>
      </c>
      <c r="LX157" s="387" t="n">
        <v>0.617664754390717</v>
      </c>
      <c r="LY157" s="387" t="n">
        <v>0.615934133529663</v>
      </c>
      <c r="LZ157" s="387" t="n">
        <v>0.613800764083862</v>
      </c>
      <c r="MA157" s="387" t="n">
        <v>0.612558603286743</v>
      </c>
      <c r="MB157" s="387" t="n">
        <v>0.610700786113739</v>
      </c>
      <c r="MC157" s="387" t="n">
        <v>0.608734369277954</v>
      </c>
      <c r="MD157" s="387" t="n">
        <v>0.607289016246796</v>
      </c>
      <c r="ME157" s="387" t="n">
        <v>0.606664955615997</v>
      </c>
      <c r="MF157" s="387" t="n">
        <v>0.606359779834747</v>
      </c>
      <c r="MG157" s="387" t="n">
        <v>0.606775760650635</v>
      </c>
      <c r="MH157" s="387" t="n">
        <v>0.607733309268951</v>
      </c>
      <c r="MI157" s="387" t="n">
        <v>0.608536899089813</v>
      </c>
      <c r="MJ157" s="387" t="n">
        <v>0.609019994735718</v>
      </c>
      <c r="MK157" s="387" t="n">
        <v>0.609443187713623</v>
      </c>
      <c r="ML157" s="387" t="n">
        <v>0.609558403491974</v>
      </c>
      <c r="MM157" s="387" t="n">
        <v>0.609363794326782</v>
      </c>
      <c r="MN157" s="387" t="n">
        <v>0.608932435512543</v>
      </c>
      <c r="MO157" s="387" t="n">
        <v>0.608354270458221</v>
      </c>
      <c r="MP157" s="387" t="n">
        <v>0.607818901538849</v>
      </c>
      <c r="MQ157" s="387" t="n">
        <v>0.607102274894714</v>
      </c>
      <c r="MR157" s="387" t="n">
        <v>0.606120645999908</v>
      </c>
      <c r="MS157" s="387" t="n">
        <v>0.604713439941406</v>
      </c>
      <c r="MT157" s="387" t="n">
        <v>0.602892696857452</v>
      </c>
      <c r="MU157" s="387" t="n">
        <v>0.600976645946503</v>
      </c>
      <c r="MV157" s="387" t="n">
        <v>0.598655641078949</v>
      </c>
      <c r="MW157" s="387" t="n">
        <v>0.596087217330933</v>
      </c>
      <c r="MX157" s="387" t="n">
        <v>0.593376040458679</v>
      </c>
      <c r="MY157" s="387" t="n">
        <v>0.590655565261841</v>
      </c>
      <c r="MZ157" s="387" t="n">
        <v>0.588245689868927</v>
      </c>
      <c r="NA157" s="387" t="n">
        <v>0.585829555988312</v>
      </c>
      <c r="NB157" s="387" t="n">
        <v>0.583462536334992</v>
      </c>
      <c r="NC157" s="387" t="n">
        <v>0.580990254878998</v>
      </c>
      <c r="ND157" s="387" t="n">
        <v>0.578391015529633</v>
      </c>
      <c r="NG157" s="0" t="s">
        <v>889</v>
      </c>
      <c r="NH157" s="387" t="n">
        <v>0.573567986488342</v>
      </c>
      <c r="NI157" s="387" t="n">
        <v>0.574730098247528</v>
      </c>
      <c r="NJ157" s="387" t="n">
        <v>0.575692057609558</v>
      </c>
      <c r="NK157" s="387" t="n">
        <v>0.576288342475891</v>
      </c>
      <c r="NL157" s="387" t="n">
        <v>0.576321065425873</v>
      </c>
      <c r="NM157" s="387" t="n">
        <v>0.575790405273438</v>
      </c>
      <c r="NN157" s="387" t="n">
        <v>0.575766503810883</v>
      </c>
      <c r="NO157" s="387" t="n">
        <v>0.575040400028229</v>
      </c>
      <c r="NP157" s="387" t="n">
        <v>0.573964476585388</v>
      </c>
      <c r="NQ157" s="387" t="n">
        <v>0.572967946529388</v>
      </c>
      <c r="NR157" s="387" t="n">
        <v>0.572237908840179</v>
      </c>
      <c r="NS157" s="387" t="n">
        <v>0.571337938308716</v>
      </c>
      <c r="NT157" s="387" t="n">
        <v>0.570685386657715</v>
      </c>
      <c r="NU157" s="387" t="n">
        <v>0.570386409759522</v>
      </c>
      <c r="NV157" s="387" t="n">
        <v>0.570416986942291</v>
      </c>
      <c r="NW157" s="387" t="n">
        <v>0.570817112922669</v>
      </c>
      <c r="NX157" s="387" t="n">
        <v>0.571854710578919</v>
      </c>
      <c r="NY157" s="387" t="n">
        <v>0.573287487030029</v>
      </c>
      <c r="NZ157" s="387" t="n">
        <v>0.574953496456146</v>
      </c>
      <c r="OA157" s="387" t="n">
        <v>0.576465845108032</v>
      </c>
      <c r="OB157" s="387" t="n">
        <v>0.577724993228912</v>
      </c>
      <c r="OC157" s="387" t="n">
        <v>0.578970730304718</v>
      </c>
      <c r="OD157" s="387" t="n">
        <v>0.579935550689697</v>
      </c>
      <c r="OE157" s="387" t="n">
        <v>0.580629587173462</v>
      </c>
      <c r="OF157" s="387" t="n">
        <v>0.58105480670929</v>
      </c>
      <c r="OG157" s="387" t="n">
        <v>0.58126574754715</v>
      </c>
      <c r="OH157" s="387" t="n">
        <v>0.581534147262573</v>
      </c>
      <c r="OI157" s="387" t="n">
        <v>0.581615447998047</v>
      </c>
      <c r="OJ157" s="387" t="n">
        <v>0.581419765949249</v>
      </c>
      <c r="OK157" s="387" t="n">
        <v>0.580830991268158</v>
      </c>
      <c r="OL157" s="387" t="n">
        <v>0.579810559749603</v>
      </c>
      <c r="OM157" s="387" t="n">
        <v>0.578641295433044</v>
      </c>
      <c r="ON157" s="387" t="n">
        <v>0.577123820781708</v>
      </c>
      <c r="OO157" s="387" t="n">
        <v>0.575296401977539</v>
      </c>
      <c r="OP157" s="387" t="n">
        <v>0.573401153087616</v>
      </c>
      <c r="OQ157" s="387" t="n">
        <v>0.571481168270111</v>
      </c>
      <c r="OT157" s="387" t="n">
        <v>0.52298999786377</v>
      </c>
      <c r="OU157" s="387" t="n">
        <v>0.520750007629395</v>
      </c>
      <c r="OV157" s="387" t="n">
        <v>0.527900009155273</v>
      </c>
      <c r="OW157" s="387" t="n">
        <v>0.531419982910156</v>
      </c>
      <c r="OX157" s="387" t="n">
        <v>0.529959983825684</v>
      </c>
      <c r="OY157" s="387" t="n">
        <v>0.528300018310547</v>
      </c>
      <c r="OZ157" s="387" t="n">
        <v>0.527449989318848</v>
      </c>
      <c r="PA157" s="387" t="n">
        <v>0.525849990844727</v>
      </c>
      <c r="PB157" s="387" t="n">
        <v>0.526860008239746</v>
      </c>
      <c r="PC157" s="387" t="n">
        <v>0.527789993286133</v>
      </c>
      <c r="PD157" s="387" t="n">
        <v>0.52867000579834</v>
      </c>
      <c r="PE157" s="387" t="n">
        <v>0.521479988098145</v>
      </c>
      <c r="PF157" s="387" t="n">
        <v>0.518059997558594</v>
      </c>
      <c r="PG157" s="387" t="n">
        <v>0.509959983825684</v>
      </c>
      <c r="PH157" s="387" t="n">
        <v>0.50173999786377</v>
      </c>
      <c r="PI157" s="387" t="n">
        <v>0.493839988708496</v>
      </c>
      <c r="PJ157" s="387" t="n">
        <v>0.485779991149902</v>
      </c>
      <c r="PK157" s="387" t="n">
        <v>0.486669998168945</v>
      </c>
      <c r="PL157" s="387" t="n">
        <v>0.486629981994629</v>
      </c>
      <c r="PQ157" s="387" t="n">
        <v>-8.22278307168745E-005</v>
      </c>
      <c r="PZ157" s="387" t="n">
        <v>0.395</v>
      </c>
      <c r="QA157" s="387" t="n">
        <v>2013</v>
      </c>
      <c r="QB157" s="0" t="s">
        <v>248</v>
      </c>
      <c r="QD157" s="387" t="n">
        <v>0.009</v>
      </c>
      <c r="QE157" s="387" t="n">
        <v>2013</v>
      </c>
      <c r="QF157" s="0" t="s">
        <v>248</v>
      </c>
      <c r="QH157" s="387" t="n">
        <v>0.073</v>
      </c>
      <c r="QI157" s="387" t="n">
        <v>2013</v>
      </c>
      <c r="QJ157" s="0" t="s">
        <v>248</v>
      </c>
      <c r="QL157" s="387" t="n">
        <v>0.302</v>
      </c>
      <c r="QM157" s="387" t="n">
        <v>2013</v>
      </c>
      <c r="QN157" s="0" t="s">
        <v>248</v>
      </c>
      <c r="QP157" s="387" t="n">
        <v>0.048</v>
      </c>
      <c r="QQ157" s="387" t="n">
        <v>2013</v>
      </c>
      <c r="QR157" s="0" t="s">
        <v>248</v>
      </c>
      <c r="QT157" s="0" t="s">
        <v>104</v>
      </c>
      <c r="QU157" s="387" t="n">
        <v>0.29363876581192</v>
      </c>
      <c r="QV157" s="387" t="n">
        <v>0.303391933441162</v>
      </c>
      <c r="QW157" s="387" t="n">
        <v>0.297692179679871</v>
      </c>
      <c r="QX157" s="387" t="n">
        <v>0.286671131849289</v>
      </c>
      <c r="QY157" s="387" t="n">
        <v>0.2792127430439</v>
      </c>
      <c r="RB157" s="387" t="n">
        <v>0.293371737003326</v>
      </c>
      <c r="RC157" s="387" t="n">
        <v>0.302911520004272</v>
      </c>
      <c r="RD157" s="387" t="n">
        <v>0.298476547002792</v>
      </c>
      <c r="RE157" s="387" t="n">
        <v>0.286166459321976</v>
      </c>
      <c r="RF157" s="387" t="n">
        <v>0.276733249425888</v>
      </c>
      <c r="RG157" s="0" t="s">
        <v>248</v>
      </c>
      <c r="RJ157" s="387" t="n">
        <v>0.0402633659541607</v>
      </c>
      <c r="RK157" s="387" t="n">
        <v>0.0386786609888077</v>
      </c>
      <c r="RL157" s="387" t="n">
        <v>0.034096572548151</v>
      </c>
      <c r="RM157" s="387" t="n">
        <v>0.0304070003330708</v>
      </c>
      <c r="RN157" s="387" t="n">
        <v>0.0245159603655338</v>
      </c>
      <c r="RO157" s="0" t="s">
        <v>104</v>
      </c>
      <c r="RR157" s="387" t="n">
        <v>0.0402633659541607</v>
      </c>
      <c r="RS157" s="387" t="n">
        <v>0.0386786609888077</v>
      </c>
      <c r="RT157" s="387" t="n">
        <v>0.0340965688228607</v>
      </c>
      <c r="RU157" s="387" t="n">
        <v>0.0304069854319096</v>
      </c>
      <c r="RV157" s="387" t="n">
        <v>0.0245160609483719</v>
      </c>
      <c r="RW157" s="0" t="s">
        <v>248</v>
      </c>
      <c r="SA157" s="387" t="n">
        <v>0.0291860736906528</v>
      </c>
      <c r="SB157" s="387" t="n">
        <v>0.0276911351829767</v>
      </c>
      <c r="SC157" s="387" t="n">
        <v>0.0220348257571459</v>
      </c>
      <c r="SD157" s="387" t="n">
        <v>0.0203903317451477</v>
      </c>
      <c r="SE157" s="387" t="n">
        <v>0.0141467144712806</v>
      </c>
      <c r="SF157" s="0" t="s">
        <v>104</v>
      </c>
      <c r="SJ157" s="387" t="n">
        <v>0.0274072624742985</v>
      </c>
      <c r="SK157" s="387" t="n">
        <v>0.0255416948348284</v>
      </c>
      <c r="SL157" s="387" t="n">
        <v>0.02033906057477</v>
      </c>
      <c r="SM157" s="387" t="n">
        <v>0.01663120649755</v>
      </c>
      <c r="SN157" s="387" t="n">
        <v>0.0103106182068586</v>
      </c>
      <c r="SO157" s="0" t="s">
        <v>248</v>
      </c>
      <c r="SQ157" s="387" t="n">
        <v>3190</v>
      </c>
      <c r="SR157" s="0" t="s">
        <v>248</v>
      </c>
      <c r="ST157" s="387" t="n">
        <v>3166.41455078125</v>
      </c>
      <c r="SU157" s="0" t="s">
        <v>104</v>
      </c>
      <c r="SW157" s="387" t="n">
        <v>3396.05936346253</v>
      </c>
      <c r="SX157" s="0" t="s">
        <v>248</v>
      </c>
      <c r="TA157" s="387" t="n">
        <v>0.268409669399262</v>
      </c>
      <c r="TB157" s="387" t="n">
        <v>0.262393444776535</v>
      </c>
      <c r="TC157" s="387" t="n">
        <v>0.242833450436592</v>
      </c>
      <c r="TD157" s="387" t="n">
        <v>0.248313412070274</v>
      </c>
      <c r="TE157" s="387" t="n">
        <v>0.238396763801575</v>
      </c>
      <c r="TF157" s="0" t="s">
        <v>104</v>
      </c>
      <c r="TJ157" s="387" t="n">
        <v>0.268508195877075</v>
      </c>
      <c r="TK157" s="387" t="n">
        <v>0.262412339448929</v>
      </c>
      <c r="TL157" s="387" t="n">
        <v>0.244403809309006</v>
      </c>
      <c r="TM157" s="387" t="n">
        <v>0.248377546668053</v>
      </c>
      <c r="TN157" s="387" t="n">
        <v>0.235670581459999</v>
      </c>
      <c r="TO157" s="0" t="s">
        <v>248</v>
      </c>
      <c r="TP157" s="386"/>
      <c r="TQ157" s="386"/>
    </row>
    <row r="158" customFormat="false" ht="15.75" hidden="false" customHeight="false" outlineLevel="0" collapsed="false">
      <c r="A158" s="0" t="s">
        <v>881</v>
      </c>
      <c r="B158" s="18" t="s">
        <v>1161</v>
      </c>
      <c r="C158" s="0" t="s">
        <v>1162</v>
      </c>
      <c r="D158" s="387" t="n">
        <v>0.034024752676487</v>
      </c>
      <c r="E158" s="0" t="s">
        <v>102</v>
      </c>
      <c r="F158" s="387" t="n">
        <v>0.062067624181509</v>
      </c>
      <c r="G158" s="0" t="s">
        <v>316</v>
      </c>
      <c r="H158" s="387" t="n">
        <v>0.0632893815636635</v>
      </c>
      <c r="I158" s="0" t="s">
        <v>317</v>
      </c>
      <c r="J158" s="0" t="s">
        <v>102</v>
      </c>
      <c r="K158" s="387" t="n">
        <v>0.411194682121277</v>
      </c>
      <c r="L158" s="387" t="n">
        <v>0.591735243797302</v>
      </c>
      <c r="M158" s="0" t="s">
        <v>102</v>
      </c>
      <c r="N158" s="387" t="n">
        <v>0.411194682121277</v>
      </c>
      <c r="O158" s="0" t="s">
        <v>102</v>
      </c>
      <c r="P158" s="387"/>
      <c r="Q158" s="0" t="s">
        <v>885</v>
      </c>
      <c r="R158" s="387" t="n">
        <v>0.570506632328033</v>
      </c>
      <c r="S158" s="0" t="s">
        <v>102</v>
      </c>
      <c r="U158" s="0" t="s">
        <v>316</v>
      </c>
      <c r="V158" s="387" t="n">
        <v>0.426693052053452</v>
      </c>
      <c r="W158" s="387" t="n">
        <v>0.605976998806</v>
      </c>
      <c r="X158" s="0" t="s">
        <v>316</v>
      </c>
      <c r="Y158" s="387" t="n">
        <v>0.426693052053452</v>
      </c>
      <c r="Z158" s="0" t="s">
        <v>316</v>
      </c>
      <c r="AA158" s="387"/>
      <c r="AB158" s="0" t="s">
        <v>885</v>
      </c>
      <c r="AC158" s="387" t="n">
        <v>0.562238037586212</v>
      </c>
      <c r="AD158" s="0" t="s">
        <v>316</v>
      </c>
      <c r="AF158" s="0" t="s">
        <v>317</v>
      </c>
      <c r="AG158" s="387" t="n">
        <v>0.414841920137405</v>
      </c>
      <c r="AH158" s="387" t="n">
        <v>0.59783136844635</v>
      </c>
      <c r="AI158" s="0" t="s">
        <v>317</v>
      </c>
      <c r="AJ158" s="387" t="n">
        <v>0.414841920137405</v>
      </c>
      <c r="AK158" s="0" t="s">
        <v>317</v>
      </c>
      <c r="AL158" s="387"/>
      <c r="AM158" s="0" t="s">
        <v>885</v>
      </c>
      <c r="AN158" s="387" t="n">
        <v>0.557400345802307</v>
      </c>
      <c r="AO158" s="0" t="s">
        <v>317</v>
      </c>
      <c r="AP158" s="0"/>
      <c r="AQ158" s="0" t="s">
        <v>102</v>
      </c>
      <c r="AR158" s="387" t="n">
        <v>1.3996022939682</v>
      </c>
      <c r="AS158" s="0" t="s">
        <v>318</v>
      </c>
      <c r="AT158" s="387" t="n">
        <v>2.38174629211426</v>
      </c>
      <c r="AU158" s="0" t="s">
        <v>317</v>
      </c>
      <c r="AV158" s="387" t="n">
        <v>3.0467643737793</v>
      </c>
      <c r="AW158" s="0"/>
      <c r="AX158" s="387" t="n">
        <v>2.47566890716553</v>
      </c>
      <c r="AY158" s="0" t="s">
        <v>104</v>
      </c>
      <c r="AZ158" s="0"/>
      <c r="BA158" s="0" t="s">
        <v>102</v>
      </c>
      <c r="BB158" s="387" t="n">
        <v>0.00542938057333231</v>
      </c>
      <c r="BC158" s="387" t="n">
        <v>0.0079168975353241</v>
      </c>
      <c r="BD158" s="387" t="n">
        <v>0.0102117862552404</v>
      </c>
      <c r="BE158" s="387" t="n">
        <v>0.0153545988723636</v>
      </c>
      <c r="BF158" s="387" t="n">
        <v>0.015354628674686</v>
      </c>
      <c r="BH158" s="0" t="s">
        <v>318</v>
      </c>
      <c r="BI158" s="387" t="n">
        <v>0.00376543565653265</v>
      </c>
      <c r="BJ158" s="387" t="n">
        <v>0.00432678312063217</v>
      </c>
      <c r="BK158" s="387" t="n">
        <v>0.00409814808517695</v>
      </c>
      <c r="BL158" s="387" t="n">
        <v>0.00423395168036223</v>
      </c>
      <c r="BM158" s="387" t="n">
        <v>0.00438433699309826</v>
      </c>
      <c r="BO158" s="0" t="s">
        <v>317</v>
      </c>
      <c r="BP158" s="387" t="n">
        <v>0.00418170029297471</v>
      </c>
      <c r="BQ158" s="387" t="n">
        <v>0.0043133245781064</v>
      </c>
      <c r="BR158" s="387" t="n">
        <v>0.00415872316807509</v>
      </c>
      <c r="BS158" s="387" t="n">
        <v>0.00438435282558203</v>
      </c>
      <c r="BT158" s="387" t="n">
        <v>0.00438434351235628</v>
      </c>
      <c r="BV158" s="387" t="n">
        <v>0.80985152721405</v>
      </c>
      <c r="BW158" s="387" t="n">
        <v>0.887515664100647</v>
      </c>
      <c r="BX158" s="387" t="n">
        <v>1.06602501869202</v>
      </c>
      <c r="BY158" s="387" t="n">
        <v>1.21387422084808</v>
      </c>
      <c r="BZ158" s="387" t="n">
        <v>1.3718569278717</v>
      </c>
      <c r="CA158" s="0" t="s">
        <v>316</v>
      </c>
      <c r="CC158" s="387" t="n">
        <v>0.84587973356247</v>
      </c>
      <c r="CD158" s="387" t="n">
        <v>0.987179338932037</v>
      </c>
      <c r="CE158" s="387" t="n">
        <v>1.15966105461121</v>
      </c>
      <c r="CF158" s="387" t="n">
        <v>1.30641889572144</v>
      </c>
      <c r="CG158" s="387" t="n">
        <v>1.4700140953064</v>
      </c>
      <c r="CH158" s="0" t="s">
        <v>317</v>
      </c>
      <c r="CK158" s="387" t="n">
        <v>3.5</v>
      </c>
      <c r="CL158" s="0" t="s">
        <v>887</v>
      </c>
      <c r="CO158" s="0" t="s">
        <v>102</v>
      </c>
      <c r="CP158" s="387" t="n">
        <v>0.02678407356143</v>
      </c>
      <c r="CQ158" s="387" t="n">
        <v>0.0346898101270199</v>
      </c>
      <c r="CR158" s="387" t="n">
        <v>0.029571421444416</v>
      </c>
      <c r="CS158" s="387" t="n">
        <v>0.0205516014248133</v>
      </c>
      <c r="CT158" s="387" t="n">
        <v>0.0178161226212978</v>
      </c>
      <c r="CV158" s="0" t="s">
        <v>318</v>
      </c>
      <c r="CW158" s="387" t="n">
        <v>0.017465140670538</v>
      </c>
      <c r="CX158" s="387" t="n">
        <v>0.0030635220464319</v>
      </c>
      <c r="CY158" s="387" t="n">
        <v>-0.00577957602217794</v>
      </c>
      <c r="CZ158" s="387" t="n">
        <v>-0.0367785505950451</v>
      </c>
      <c r="DA158" s="387" t="n">
        <v>-0.0301057565957308</v>
      </c>
      <c r="DC158" s="0" t="s">
        <v>317</v>
      </c>
      <c r="DD158" s="387" t="n">
        <v>-0.00797917973250151</v>
      </c>
      <c r="DE158" s="387" t="n">
        <v>-0.017882501706481</v>
      </c>
      <c r="DF158" s="387" t="n">
        <v>-0.0425791218876839</v>
      </c>
      <c r="DG158" s="387" t="n">
        <v>-0.0633887946605682</v>
      </c>
      <c r="DH158" s="387" t="n">
        <v>-0.039936289191246</v>
      </c>
      <c r="DL158" s="387" t="n">
        <v>0.783649978637695</v>
      </c>
      <c r="DM158" s="0" t="s">
        <v>888</v>
      </c>
      <c r="DP158" s="387" t="n">
        <v>0.790100021362305</v>
      </c>
      <c r="DQ158" s="0" t="s">
        <v>888</v>
      </c>
      <c r="DT158" s="387" t="n">
        <v>0.777730026245117</v>
      </c>
      <c r="DU158" s="0" t="s">
        <v>888</v>
      </c>
      <c r="DW158" s="387" t="n">
        <v>-0.208395302295685</v>
      </c>
      <c r="DX158" s="387" t="n">
        <v>-0.216609880328178</v>
      </c>
      <c r="DY158" s="387" t="n">
        <v>-0.278692662715912</v>
      </c>
      <c r="DZ158" s="387" t="n">
        <v>-0.280307710170746</v>
      </c>
      <c r="EA158" s="387" t="n">
        <v>-0.206475868821144</v>
      </c>
      <c r="EB158" s="0" t="s">
        <v>104</v>
      </c>
      <c r="ED158" s="387" t="n">
        <v>-0.221823394298553</v>
      </c>
      <c r="EE158" s="387" t="n">
        <v>-0.221823394298553</v>
      </c>
      <c r="EF158" s="387" t="n">
        <v>-0.288648217916489</v>
      </c>
      <c r="EG158" s="387" t="n">
        <v>-0.278575450181961</v>
      </c>
      <c r="EH158" s="387" t="n">
        <v>-0.197790667414665</v>
      </c>
      <c r="EI158" s="0" t="s">
        <v>248</v>
      </c>
      <c r="EK158" s="387" t="n">
        <v>1.34165406227112</v>
      </c>
      <c r="EL158" s="0" t="s">
        <v>248</v>
      </c>
      <c r="EO158" s="387" t="n">
        <v>0.142601266503334</v>
      </c>
      <c r="EP158" s="387" t="n">
        <v>0.17354579269886</v>
      </c>
      <c r="EQ158" s="387" t="n">
        <v>0.239247113466263</v>
      </c>
      <c r="ER158" s="387" t="n">
        <v>0.200603440403938</v>
      </c>
      <c r="ES158" s="387" t="n">
        <v>0.142613589763641</v>
      </c>
      <c r="ET158" s="0" t="s">
        <v>248</v>
      </c>
      <c r="FE158" s="387" t="n">
        <v>17711927</v>
      </c>
      <c r="FF158" s="387" t="n">
        <v>18221888</v>
      </c>
      <c r="FG158" s="387" t="n">
        <v>18764155</v>
      </c>
      <c r="FH158" s="387" t="n">
        <v>19331100</v>
      </c>
      <c r="FI158" s="387" t="n">
        <v>19910552</v>
      </c>
      <c r="FJ158" s="387" t="n">
        <v>20493925</v>
      </c>
      <c r="FK158" s="387" t="n">
        <v>21080110</v>
      </c>
      <c r="FL158" s="387" t="n">
        <v>21673316</v>
      </c>
      <c r="FM158" s="387" t="n">
        <v>22276596</v>
      </c>
      <c r="FN158" s="387" t="n">
        <v>22894710</v>
      </c>
      <c r="FO158" s="387" t="n">
        <v>23531574</v>
      </c>
      <c r="FP158" s="387" t="n">
        <v>24187487</v>
      </c>
      <c r="FQ158" s="387" t="n">
        <v>24862648</v>
      </c>
      <c r="FR158" s="387" t="n">
        <v>25560725</v>
      </c>
      <c r="FS158" s="387" t="n">
        <v>26286163</v>
      </c>
      <c r="FT158" s="387" t="n">
        <v>27042002</v>
      </c>
      <c r="FU158" s="387" t="n">
        <v>27829942</v>
      </c>
      <c r="FV158" s="387" t="n">
        <v>28649007</v>
      </c>
      <c r="FW158" s="387" t="n">
        <v>29495962</v>
      </c>
      <c r="FX158" s="387" t="n">
        <v>30366036</v>
      </c>
      <c r="FY158" s="387" t="n">
        <v>31255000</v>
      </c>
      <c r="FZ158" s="387" t="n">
        <v>32163000</v>
      </c>
      <c r="GA158" s="387" t="n">
        <v>33089000</v>
      </c>
      <c r="GB158" s="387" t="n">
        <v>34035000</v>
      </c>
      <c r="GC158" s="387" t="n">
        <v>35000000</v>
      </c>
      <c r="GD158" s="387" t="n">
        <v>35985000</v>
      </c>
      <c r="GE158" s="387" t="n">
        <v>36989000</v>
      </c>
      <c r="GF158" s="387" t="n">
        <v>38012000</v>
      </c>
      <c r="GG158" s="387" t="n">
        <v>39053000</v>
      </c>
      <c r="GH158" s="387" t="n">
        <v>40111000</v>
      </c>
      <c r="GI158" s="387" t="n">
        <v>41185000</v>
      </c>
      <c r="GJ158" s="387" t="n">
        <v>42275000</v>
      </c>
      <c r="GK158" s="387" t="n">
        <v>43381000</v>
      </c>
      <c r="GL158" s="387" t="n">
        <v>44501000</v>
      </c>
      <c r="GM158" s="387" t="n">
        <v>45637000</v>
      </c>
      <c r="GN158" s="387" t="n">
        <v>46786000</v>
      </c>
      <c r="GO158" s="387" t="n">
        <v>47950000</v>
      </c>
      <c r="GP158" s="387" t="n">
        <v>49127000</v>
      </c>
      <c r="GQ158" s="387" t="n">
        <v>50316000</v>
      </c>
      <c r="GR158" s="387" t="n">
        <v>51518000</v>
      </c>
      <c r="GS158" s="387" t="n">
        <v>52729000</v>
      </c>
      <c r="GT158" s="387" t="n">
        <v>53951000</v>
      </c>
      <c r="GU158" s="387" t="n">
        <v>55182000</v>
      </c>
      <c r="GV158" s="387" t="n">
        <v>56422000</v>
      </c>
      <c r="GW158" s="387" t="n">
        <v>57671000</v>
      </c>
      <c r="GX158" s="387" t="n">
        <v>58928000</v>
      </c>
      <c r="GY158" s="387" t="n">
        <v>60193000</v>
      </c>
      <c r="GZ158" s="387" t="n">
        <v>61464000</v>
      </c>
      <c r="HA158" s="387" t="n">
        <v>62742000</v>
      </c>
      <c r="HB158" s="387" t="n">
        <v>64025000</v>
      </c>
      <c r="HC158" s="387" t="n">
        <v>65313000</v>
      </c>
      <c r="HG158" s="387" t="n">
        <v>0.0287212040275335</v>
      </c>
      <c r="HH158" s="387" t="n">
        <v>0.0290062911808491</v>
      </c>
      <c r="HI158" s="387" t="n">
        <v>0.0291345901787281</v>
      </c>
      <c r="HJ158" s="387" t="n">
        <v>0.0290713738650084</v>
      </c>
      <c r="HK158" s="387" t="n">
        <v>0.0288546159863472</v>
      </c>
      <c r="HL158" s="387" t="n">
        <v>0.0286373607814312</v>
      </c>
      <c r="HM158" s="387" t="n">
        <v>0.0283841770142317</v>
      </c>
      <c r="HN158" s="387" t="n">
        <v>0.028188506141305</v>
      </c>
      <c r="HO158" s="387" t="n">
        <v>0.0279586538672447</v>
      </c>
      <c r="HP158" s="387" t="n">
        <v>0.0277541242539883</v>
      </c>
      <c r="HQ158" s="387" t="n">
        <v>0.0275183860212564</v>
      </c>
      <c r="HR158" s="387" t="n">
        <v>0.027281329035759</v>
      </c>
      <c r="HS158" s="387" t="n">
        <v>0.0270177982747555</v>
      </c>
      <c r="HT158" s="387" t="n">
        <v>0.0267309136688709</v>
      </c>
      <c r="HU158" s="387" t="n">
        <v>0.0264235008507967</v>
      </c>
      <c r="HV158" s="387" t="n">
        <v>0.0261217821389437</v>
      </c>
      <c r="HW158" s="387" t="n">
        <v>0.0258256625384092</v>
      </c>
      <c r="HX158" s="387" t="n">
        <v>0.025490103289485</v>
      </c>
      <c r="HY158" s="387" t="n">
        <v>0.0252071302384138</v>
      </c>
      <c r="HZ158" s="387" t="n">
        <v>0.0248652212321758</v>
      </c>
      <c r="IA158" s="387" t="n">
        <v>0.024574788287282</v>
      </c>
      <c r="IB158" s="387" t="n">
        <v>0.0242499802261591</v>
      </c>
      <c r="IC158" s="387" t="n">
        <v>0.023914335295558</v>
      </c>
      <c r="ID158" s="387" t="n">
        <v>0.0236081425100565</v>
      </c>
      <c r="IE158" s="387" t="n">
        <v>0.0232343282550573</v>
      </c>
      <c r="IF158" s="387" t="n">
        <v>0.022910637781024</v>
      </c>
      <c r="IG158" s="387" t="n">
        <v>0.0225605852901936</v>
      </c>
      <c r="IH158" s="387" t="n">
        <v>0.0222223401069641</v>
      </c>
      <c r="II158" s="387" t="n">
        <v>0.021895295009017</v>
      </c>
      <c r="IJ158" s="387" t="n">
        <v>0.021561911329627</v>
      </c>
      <c r="IK158" s="387" t="n">
        <v>0.0212397072464228</v>
      </c>
      <c r="IL158" s="387" t="n">
        <v>0.0208955705165863</v>
      </c>
      <c r="IM158" s="387" t="n">
        <v>0.0205794423818588</v>
      </c>
      <c r="IN158" s="387" t="n">
        <v>0.0202425513416529</v>
      </c>
      <c r="IO158" s="387" t="n">
        <v>0.0199174657464027</v>
      </c>
      <c r="IP158" s="0" t="s">
        <v>889</v>
      </c>
      <c r="IU158" s="0" t="s">
        <v>889</v>
      </c>
      <c r="IV158" s="387" t="n">
        <v>0.48413717609137</v>
      </c>
      <c r="IW158" s="387" t="n">
        <v>0.484505746151715</v>
      </c>
      <c r="IX158" s="387" t="n">
        <v>0.484878795275522</v>
      </c>
      <c r="IY158" s="387" t="n">
        <v>0.485248088987225</v>
      </c>
      <c r="IZ158" s="387" t="n">
        <v>0.485603310250203</v>
      </c>
      <c r="JA158" s="387" t="n">
        <v>0.485939005488165</v>
      </c>
      <c r="JB158" s="387" t="n">
        <v>0.486253213898124</v>
      </c>
      <c r="JC158" s="387" t="n">
        <v>0.48654890531164</v>
      </c>
      <c r="JD158" s="387" t="n">
        <v>0.486829161859334</v>
      </c>
      <c r="JE158" s="387" t="n">
        <v>0.487098081483768</v>
      </c>
      <c r="JF158" s="387" t="n">
        <v>0.487359098121264</v>
      </c>
      <c r="JG158" s="387" t="n">
        <v>0.487612122357754</v>
      </c>
      <c r="JH158" s="387" t="n">
        <v>0.487856346620083</v>
      </c>
      <c r="JI158" s="387" t="n">
        <v>0.488091177332849</v>
      </c>
      <c r="JJ158" s="387" t="n">
        <v>0.488315803760531</v>
      </c>
      <c r="JK158" s="387" t="n">
        <v>0.488530122520343</v>
      </c>
      <c r="JL158" s="387" t="n">
        <v>0.488734152773048</v>
      </c>
      <c r="JM158" s="387" t="n">
        <v>0.488928154330629</v>
      </c>
      <c r="JN158" s="387" t="n">
        <v>0.489112015363029</v>
      </c>
      <c r="JO158" s="387" t="n">
        <v>0.489285944364708</v>
      </c>
      <c r="JP158" s="387" t="n">
        <v>0.489449922188744</v>
      </c>
      <c r="JQ158" s="387" t="n">
        <v>0.489603977007809</v>
      </c>
      <c r="JR158" s="387" t="n">
        <v>0.489748353218312</v>
      </c>
      <c r="JS158" s="387" t="n">
        <v>0.489882710620659</v>
      </c>
      <c r="JT158" s="387" t="n">
        <v>0.490007201824343</v>
      </c>
      <c r="JU158" s="387" t="n">
        <v>0.49012185828956</v>
      </c>
      <c r="JV158" s="387" t="n">
        <v>0.49022672246724</v>
      </c>
      <c r="JW158" s="387" t="n">
        <v>0.490322041551228</v>
      </c>
      <c r="JX158" s="387" t="n">
        <v>0.490407712261693</v>
      </c>
      <c r="JY158" s="387" t="n">
        <v>0.49048391000151</v>
      </c>
      <c r="JZ158" s="387" t="n">
        <v>0.490550482856268</v>
      </c>
      <c r="KA158" s="387" t="n">
        <v>0.490607667747797</v>
      </c>
      <c r="KB158" s="387" t="n">
        <v>0.490655749088286</v>
      </c>
      <c r="KC158" s="387" t="n">
        <v>0.490695219335466</v>
      </c>
      <c r="KD158" s="387" t="n">
        <v>0.490726352462347</v>
      </c>
      <c r="KE158" s="387" t="n">
        <v>0.490749710803822</v>
      </c>
      <c r="KH158" s="0" t="s">
        <v>889</v>
      </c>
      <c r="KI158" s="387" t="n">
        <v>0.516799032688141</v>
      </c>
      <c r="KJ158" s="387" t="n">
        <v>0.518846750259399</v>
      </c>
      <c r="KK158" s="387" t="n">
        <v>0.521422028541565</v>
      </c>
      <c r="KL158" s="387" t="n">
        <v>0.524384379386902</v>
      </c>
      <c r="KM158" s="387" t="n">
        <v>0.527535557746887</v>
      </c>
      <c r="KN158" s="387" t="n">
        <v>0.53076308965683</v>
      </c>
      <c r="KO158" s="387" t="n">
        <v>0.533439040184021</v>
      </c>
      <c r="KP158" s="387" t="n">
        <v>0.536311149597168</v>
      </c>
      <c r="KQ158" s="387" t="n">
        <v>0.53920966386795</v>
      </c>
      <c r="KR158" s="387" t="n">
        <v>0.542228579521179</v>
      </c>
      <c r="KS158" s="387" t="n">
        <v>0.545282781124115</v>
      </c>
      <c r="KT158" s="387" t="n">
        <v>0.547838568687439</v>
      </c>
      <c r="KU158" s="387" t="n">
        <v>0.550536692142487</v>
      </c>
      <c r="KV158" s="387" t="n">
        <v>0.553350567817688</v>
      </c>
      <c r="KW158" s="387" t="n">
        <v>0.556256413459778</v>
      </c>
      <c r="KX158" s="387" t="n">
        <v>0.559232711791992</v>
      </c>
      <c r="KY158" s="387" t="n">
        <v>0.56189239025116</v>
      </c>
      <c r="KZ158" s="387" t="n">
        <v>0.564671158790588</v>
      </c>
      <c r="LA158" s="387" t="n">
        <v>0.567582726478577</v>
      </c>
      <c r="LB158" s="387" t="n">
        <v>0.570567727088928</v>
      </c>
      <c r="LC158" s="387" t="n">
        <v>0.57369726896286</v>
      </c>
      <c r="LD158" s="387" t="n">
        <v>0.576517224311829</v>
      </c>
      <c r="LE158" s="387" t="n">
        <v>0.579457342624664</v>
      </c>
      <c r="LF158" s="387" t="n">
        <v>0.582498610019684</v>
      </c>
      <c r="LG158" s="387" t="n">
        <v>0.585581719875336</v>
      </c>
      <c r="LH158" s="387" t="n">
        <v>0.588765203952789</v>
      </c>
      <c r="LI158" s="387" t="n">
        <v>0.591555297374725</v>
      </c>
      <c r="LJ158" s="387" t="n">
        <v>0.59446918964386</v>
      </c>
      <c r="LK158" s="387" t="n">
        <v>0.597426533699036</v>
      </c>
      <c r="LL158" s="387" t="n">
        <v>0.600405752658844</v>
      </c>
      <c r="LM158" s="387" t="n">
        <v>0.603363454341888</v>
      </c>
      <c r="LN158" s="387" t="n">
        <v>0.605984091758728</v>
      </c>
      <c r="LO158" s="387" t="n">
        <v>0.608616411685944</v>
      </c>
      <c r="LP158" s="387" t="n">
        <v>0.611249268054962</v>
      </c>
      <c r="LQ158" s="387" t="n">
        <v>0.613932073116303</v>
      </c>
      <c r="LR158" s="387" t="n">
        <v>0.616615355014801</v>
      </c>
      <c r="LT158" s="0" t="s">
        <v>889</v>
      </c>
      <c r="LU158" s="387" t="n">
        <v>0.500876665115356</v>
      </c>
      <c r="LV158" s="387" t="n">
        <v>0.503141343593597</v>
      </c>
      <c r="LW158" s="387" t="n">
        <v>0.505920112133026</v>
      </c>
      <c r="LX158" s="387" t="n">
        <v>0.509050190448761</v>
      </c>
      <c r="LY158" s="387" t="n">
        <v>0.512306034564972</v>
      </c>
      <c r="LZ158" s="387" t="n">
        <v>0.515565514564514</v>
      </c>
      <c r="MA158" s="387" t="n">
        <v>0.518266320228577</v>
      </c>
      <c r="MB158" s="387" t="n">
        <v>0.521109759807587</v>
      </c>
      <c r="MC158" s="387" t="n">
        <v>0.523931264877319</v>
      </c>
      <c r="MD158" s="387" t="n">
        <v>0.526828587055206</v>
      </c>
      <c r="ME158" s="387" t="n">
        <v>0.529776275157929</v>
      </c>
      <c r="MF158" s="387" t="n">
        <v>0.532293379306793</v>
      </c>
      <c r="MG158" s="387" t="n">
        <v>0.534936308860779</v>
      </c>
      <c r="MH158" s="387" t="n">
        <v>0.537679553031921</v>
      </c>
      <c r="MI158" s="387" t="n">
        <v>0.540425300598145</v>
      </c>
      <c r="MJ158" s="387" t="n">
        <v>0.543231785297394</v>
      </c>
      <c r="MK158" s="387" t="n">
        <v>0.545759916305542</v>
      </c>
      <c r="ML158" s="387" t="n">
        <v>0.548350632190704</v>
      </c>
      <c r="MM158" s="387" t="n">
        <v>0.551043808460236</v>
      </c>
      <c r="MN158" s="387" t="n">
        <v>0.553783118724823</v>
      </c>
      <c r="MO158" s="387" t="n">
        <v>0.556598126888275</v>
      </c>
      <c r="MP158" s="387" t="n">
        <v>0.559144914150238</v>
      </c>
      <c r="MQ158" s="387" t="n">
        <v>0.561809182167053</v>
      </c>
      <c r="MR158" s="387" t="n">
        <v>0.564492404460907</v>
      </c>
      <c r="MS158" s="387" t="n">
        <v>0.567219197750092</v>
      </c>
      <c r="MT158" s="387" t="n">
        <v>0.569989919662476</v>
      </c>
      <c r="MU158" s="387" t="n">
        <v>0.572426855564117</v>
      </c>
      <c r="MV158" s="387" t="n">
        <v>0.574952006340027</v>
      </c>
      <c r="MW158" s="387" t="n">
        <v>0.577469766139984</v>
      </c>
      <c r="MX158" s="387" t="n">
        <v>0.58006626367569</v>
      </c>
      <c r="MY158" s="387" t="n">
        <v>0.582626283168793</v>
      </c>
      <c r="MZ158" s="387" t="n">
        <v>0.584968328475952</v>
      </c>
      <c r="NA158" s="387" t="n">
        <v>0.587335705757141</v>
      </c>
      <c r="NB158" s="387" t="n">
        <v>0.589668810367584</v>
      </c>
      <c r="NC158" s="387" t="n">
        <v>0.592003107070923</v>
      </c>
      <c r="ND158" s="387" t="n">
        <v>0.594292104244232</v>
      </c>
      <c r="NG158" s="0" t="s">
        <v>889</v>
      </c>
      <c r="NH158" s="387" t="n">
        <v>0.407689392566681</v>
      </c>
      <c r="NI158" s="387" t="n">
        <v>0.408860981464386</v>
      </c>
      <c r="NJ158" s="387" t="n">
        <v>0.41041287779808</v>
      </c>
      <c r="NK158" s="387" t="n">
        <v>0.412358194589615</v>
      </c>
      <c r="NL158" s="387" t="n">
        <v>0.414708822965622</v>
      </c>
      <c r="NM158" s="387" t="n">
        <v>0.417469203472137</v>
      </c>
      <c r="NN158" s="387" t="n">
        <v>0.420078963041306</v>
      </c>
      <c r="NO158" s="387" t="n">
        <v>0.423101335763931</v>
      </c>
      <c r="NP158" s="387" t="n">
        <v>0.426355212926865</v>
      </c>
      <c r="NQ158" s="387" t="n">
        <v>0.429828584194183</v>
      </c>
      <c r="NR158" s="387" t="n">
        <v>0.433291643857956</v>
      </c>
      <c r="NS158" s="387" t="n">
        <v>0.436372965574265</v>
      </c>
      <c r="NT158" s="387" t="n">
        <v>0.439571708440781</v>
      </c>
      <c r="NU158" s="387" t="n">
        <v>0.442859709262848</v>
      </c>
      <c r="NV158" s="387" t="n">
        <v>0.446211755275726</v>
      </c>
      <c r="NW158" s="387" t="n">
        <v>0.449629724025726</v>
      </c>
      <c r="NX158" s="387" t="n">
        <v>0.452726185321808</v>
      </c>
      <c r="NY158" s="387" t="n">
        <v>0.455890834331512</v>
      </c>
      <c r="NZ158" s="387" t="n">
        <v>0.459180682897568</v>
      </c>
      <c r="OA158" s="387" t="n">
        <v>0.462453722953796</v>
      </c>
      <c r="OB158" s="387" t="n">
        <v>0.465865850448608</v>
      </c>
      <c r="OC158" s="387" t="n">
        <v>0.468946814537048</v>
      </c>
      <c r="OD158" s="387" t="n">
        <v>0.472102910280228</v>
      </c>
      <c r="OE158" s="387" t="n">
        <v>0.47537562251091</v>
      </c>
      <c r="OF158" s="387" t="n">
        <v>0.478706479072571</v>
      </c>
      <c r="OG158" s="387" t="n">
        <v>0.48218247294426</v>
      </c>
      <c r="OH158" s="387" t="n">
        <v>0.485310733318329</v>
      </c>
      <c r="OI158" s="387" t="n">
        <v>0.488601356744766</v>
      </c>
      <c r="OJ158" s="387" t="n">
        <v>0.491971224546433</v>
      </c>
      <c r="OK158" s="387" t="n">
        <v>0.495396286249161</v>
      </c>
      <c r="OL158" s="387" t="n">
        <v>0.498829066753387</v>
      </c>
      <c r="OM158" s="387" t="n">
        <v>0.501968681812286</v>
      </c>
      <c r="ON158" s="387" t="n">
        <v>0.505141198635101</v>
      </c>
      <c r="OO158" s="387" t="n">
        <v>0.508351683616638</v>
      </c>
      <c r="OP158" s="387" t="n">
        <v>0.5116126537323</v>
      </c>
      <c r="OQ158" s="387" t="n">
        <v>0.51488983631134</v>
      </c>
      <c r="OT158" s="387" t="n">
        <v>0.85681999206543</v>
      </c>
      <c r="OU158" s="387" t="n">
        <v>0.857559967041016</v>
      </c>
      <c r="OV158" s="387" t="n">
        <v>0.85754997253418</v>
      </c>
      <c r="OW158" s="387" t="n">
        <v>0.854280014038086</v>
      </c>
      <c r="OX158" s="387" t="n">
        <v>0.850719985961914</v>
      </c>
      <c r="OY158" s="387" t="n">
        <v>0.846729965209961</v>
      </c>
      <c r="OZ158" s="387" t="n">
        <v>0.842350006103516</v>
      </c>
      <c r="PA158" s="387" t="n">
        <v>0.83754997253418</v>
      </c>
      <c r="PB158" s="387" t="n">
        <v>0.832310028076172</v>
      </c>
      <c r="PC158" s="387" t="n">
        <v>0.826600036621094</v>
      </c>
      <c r="PD158" s="387" t="n">
        <v>0.820439987182617</v>
      </c>
      <c r="PE158" s="387" t="n">
        <v>0.813809967041016</v>
      </c>
      <c r="PF158" s="387" t="n">
        <v>0.806660003662109</v>
      </c>
      <c r="PG158" s="387" t="n">
        <v>0.798980026245117</v>
      </c>
      <c r="PH158" s="387" t="n">
        <v>0.79072998046875</v>
      </c>
      <c r="PI158" s="387" t="n">
        <v>0.789199981689453</v>
      </c>
      <c r="PJ158" s="387" t="n">
        <v>0.787320022583008</v>
      </c>
      <c r="PK158" s="387" t="n">
        <v>0.785299987792969</v>
      </c>
      <c r="PL158" s="387" t="n">
        <v>0.783649978637695</v>
      </c>
      <c r="PQ158" s="387" t="n">
        <v>-0.00210333010181785</v>
      </c>
      <c r="PZ158" s="387" t="n">
        <v>0.54</v>
      </c>
      <c r="QA158" s="387" t="n">
        <v>2014</v>
      </c>
      <c r="QB158" s="0" t="s">
        <v>248</v>
      </c>
      <c r="QD158" s="387" t="n">
        <v>0.637</v>
      </c>
      <c r="QE158" s="387" t="n">
        <v>2014</v>
      </c>
      <c r="QF158" s="0" t="s">
        <v>248</v>
      </c>
      <c r="QH158" s="387" t="n">
        <v>0.824</v>
      </c>
      <c r="QI158" s="387" t="n">
        <v>2014</v>
      </c>
      <c r="QJ158" s="0" t="s">
        <v>248</v>
      </c>
      <c r="QL158" s="387" t="n">
        <v>0.922</v>
      </c>
      <c r="QM158" s="387" t="n">
        <v>2014</v>
      </c>
      <c r="QN158" s="0" t="s">
        <v>248</v>
      </c>
      <c r="QP158" s="387" t="n">
        <v>0.461</v>
      </c>
      <c r="QQ158" s="387" t="n">
        <v>2014</v>
      </c>
      <c r="QR158" s="0" t="s">
        <v>248</v>
      </c>
      <c r="QT158" s="0" t="s">
        <v>104</v>
      </c>
      <c r="QU158" s="387" t="n">
        <v>0.226511865854263</v>
      </c>
      <c r="QV158" s="387" t="n">
        <v>0.248175457119942</v>
      </c>
      <c r="QW158" s="387" t="n">
        <v>0.296116858720779</v>
      </c>
      <c r="QX158" s="387" t="n">
        <v>0.272471725940704</v>
      </c>
      <c r="QY158" s="387" t="n">
        <v>0.245288610458374</v>
      </c>
      <c r="RB158" s="387" t="n">
        <v>0.209518358111382</v>
      </c>
      <c r="RC158" s="387" t="n">
        <v>0.227764412760735</v>
      </c>
      <c r="RD158" s="387" t="n">
        <v>0.27940958738327</v>
      </c>
      <c r="RE158" s="387" t="n">
        <v>0.262401103973389</v>
      </c>
      <c r="RF158" s="387" t="n">
        <v>0.241603702306747</v>
      </c>
      <c r="RG158" s="0" t="s">
        <v>248</v>
      </c>
      <c r="RJ158" s="387" t="n">
        <v>0.0636796578764916</v>
      </c>
      <c r="RK158" s="387" t="n">
        <v>0.0609815940260887</v>
      </c>
      <c r="RL158" s="387" t="n">
        <v>0.0537444353103638</v>
      </c>
      <c r="RM158" s="387" t="n">
        <v>0.0390370897948742</v>
      </c>
      <c r="RN158" s="387" t="n">
        <v>0.0221497640013695</v>
      </c>
      <c r="RO158" s="0" t="s">
        <v>104</v>
      </c>
      <c r="RR158" s="387" t="n">
        <v>0.0629844889044762</v>
      </c>
      <c r="RS158" s="387" t="n">
        <v>0.0601531974971294</v>
      </c>
      <c r="RT158" s="387" t="n">
        <v>0.0539080388844013</v>
      </c>
      <c r="RU158" s="387" t="n">
        <v>0.0391531959176064</v>
      </c>
      <c r="RV158" s="387" t="n">
        <v>0.0225791335105896</v>
      </c>
      <c r="RW158" s="0" t="s">
        <v>248</v>
      </c>
      <c r="SA158" s="387" t="n">
        <v>0.0359039641916752</v>
      </c>
      <c r="SB158" s="387" t="n">
        <v>0.0322155654430389</v>
      </c>
      <c r="SC158" s="387" t="n">
        <v>0.0254632811993361</v>
      </c>
      <c r="SD158" s="387" t="n">
        <v>0.00635931454598904</v>
      </c>
      <c r="SE158" s="387" t="n">
        <v>-0.00540475407615304</v>
      </c>
      <c r="SF158" s="0" t="s">
        <v>104</v>
      </c>
      <c r="SJ158" s="387" t="n">
        <v>0.034692008048296</v>
      </c>
      <c r="SK158" s="387" t="n">
        <v>0.0320148691534996</v>
      </c>
      <c r="SL158" s="387" t="n">
        <v>0.0256661549210548</v>
      </c>
      <c r="SM158" s="387" t="n">
        <v>0.0102967843413353</v>
      </c>
      <c r="SN158" s="387" t="n">
        <v>-0.00649224035441876</v>
      </c>
      <c r="SO158" s="0" t="s">
        <v>248</v>
      </c>
      <c r="SQ158" s="387" t="n">
        <v>490</v>
      </c>
      <c r="SR158" s="0" t="s">
        <v>248</v>
      </c>
      <c r="ST158" s="387" t="n">
        <v>622.989501953125</v>
      </c>
      <c r="SU158" s="0" t="s">
        <v>104</v>
      </c>
      <c r="SW158" s="387" t="n">
        <v>588.677129562073</v>
      </c>
      <c r="SX158" s="0" t="s">
        <v>248</v>
      </c>
      <c r="TA158" s="387" t="n">
        <v>0.0324951782822609</v>
      </c>
      <c r="TB158" s="387" t="n">
        <v>0.031565573066473</v>
      </c>
      <c r="TC158" s="387" t="n">
        <v>0.0174242183566093</v>
      </c>
      <c r="TD158" s="387" t="n">
        <v>-0.0078359991312027</v>
      </c>
      <c r="TE158" s="387" t="n">
        <v>0.0388127416372299</v>
      </c>
      <c r="TF158" s="0" t="s">
        <v>104</v>
      </c>
      <c r="TJ158" s="387" t="n">
        <v>0.00594101287424564</v>
      </c>
      <c r="TK158" s="387" t="n">
        <v>0.00594101287424564</v>
      </c>
      <c r="TL158" s="387" t="n">
        <v>-0.00923865381628275</v>
      </c>
      <c r="TM158" s="387" t="n">
        <v>-0.0161743387579918</v>
      </c>
      <c r="TN158" s="387" t="n">
        <v>0.0438130348920822</v>
      </c>
      <c r="TO158" s="0" t="s">
        <v>248</v>
      </c>
      <c r="TP158" s="386"/>
      <c r="TQ158" s="386"/>
    </row>
    <row r="159" customFormat="false" ht="15.75" hidden="false" customHeight="false" outlineLevel="0" collapsed="false">
      <c r="A159" s="0" t="s">
        <v>895</v>
      </c>
      <c r="B159" s="18" t="s">
        <v>1163</v>
      </c>
      <c r="C159" s="0" t="s">
        <v>1164</v>
      </c>
      <c r="D159" s="387" t="n">
        <v>0.0395659953355789</v>
      </c>
      <c r="E159" s="0" t="s">
        <v>884</v>
      </c>
      <c r="F159" s="387" t="n">
        <v>0.0842260122299194</v>
      </c>
      <c r="G159" s="0" t="s">
        <v>316</v>
      </c>
      <c r="H159" s="387" t="n">
        <v>0.102367512881756</v>
      </c>
      <c r="I159" s="0" t="s">
        <v>317</v>
      </c>
      <c r="J159" s="0" t="s">
        <v>884</v>
      </c>
      <c r="K159" s="387" t="n">
        <v>0.518386483192444</v>
      </c>
      <c r="L159" s="387"/>
      <c r="M159" s="0" t="s">
        <v>885</v>
      </c>
      <c r="N159" s="387"/>
      <c r="O159" s="0" t="s">
        <v>885</v>
      </c>
      <c r="P159" s="387"/>
      <c r="Q159" s="0" t="s">
        <v>885</v>
      </c>
      <c r="R159" s="387"/>
      <c r="S159" s="0" t="s">
        <v>885</v>
      </c>
      <c r="U159" s="0" t="s">
        <v>884</v>
      </c>
      <c r="V159" s="387" t="n">
        <v>0.50167715549469</v>
      </c>
      <c r="W159" s="387"/>
      <c r="X159" s="0" t="s">
        <v>885</v>
      </c>
      <c r="Y159" s="387"/>
      <c r="Z159" s="0" t="s">
        <v>885</v>
      </c>
      <c r="AA159" s="387"/>
      <c r="AB159" s="0" t="s">
        <v>885</v>
      </c>
      <c r="AC159" s="387"/>
      <c r="AD159" s="0" t="s">
        <v>885</v>
      </c>
      <c r="AF159" s="0" t="s">
        <v>884</v>
      </c>
      <c r="AG159" s="387" t="n">
        <v>0.517520666122437</v>
      </c>
      <c r="AH159" s="387"/>
      <c r="AI159" s="0" t="s">
        <v>885</v>
      </c>
      <c r="AJ159" s="387"/>
      <c r="AK159" s="0" t="s">
        <v>885</v>
      </c>
      <c r="AL159" s="387"/>
      <c r="AM159" s="0" t="s">
        <v>885</v>
      </c>
      <c r="AN159" s="387"/>
      <c r="AO159" s="0" t="s">
        <v>885</v>
      </c>
      <c r="AP159" s="0"/>
      <c r="AQ159" s="0" t="s">
        <v>884</v>
      </c>
      <c r="AR159" s="387" t="n">
        <v>2.49515056610107</v>
      </c>
      <c r="AS159" s="0" t="s">
        <v>318</v>
      </c>
      <c r="AT159" s="387" t="n">
        <v>1.55498826503754</v>
      </c>
      <c r="AU159" s="0" t="s">
        <v>317</v>
      </c>
      <c r="AV159" s="387" t="n">
        <v>1.94689071178436</v>
      </c>
      <c r="AW159" s="0"/>
      <c r="AX159" s="387" t="n">
        <v>2.32979202270508</v>
      </c>
      <c r="AY159" s="0" t="s">
        <v>104</v>
      </c>
      <c r="AZ159" s="0"/>
      <c r="BA159" s="0" t="s">
        <v>884</v>
      </c>
      <c r="BB159" s="387" t="n">
        <v>0.00982722453773022</v>
      </c>
      <c r="BC159" s="387" t="n">
        <v>0.0094302324578166</v>
      </c>
      <c r="BD159" s="387" t="n">
        <v>0.0095276664942503</v>
      </c>
      <c r="BE159" s="387" t="n">
        <v>0.00966089684516192</v>
      </c>
      <c r="BF159" s="387" t="n">
        <v>0.00966088753193617</v>
      </c>
      <c r="BH159" s="0" t="s">
        <v>318</v>
      </c>
      <c r="BI159" s="387" t="n">
        <v>0.0109678953886032</v>
      </c>
      <c r="BJ159" s="387" t="n">
        <v>0.0113095818087459</v>
      </c>
      <c r="BK159" s="387" t="n">
        <v>0.0111023532226682</v>
      </c>
      <c r="BL159" s="387" t="n">
        <v>0.00818830169737339</v>
      </c>
      <c r="BM159" s="387" t="n">
        <v>0.00737784802913666</v>
      </c>
      <c r="BO159" s="0" t="s">
        <v>317</v>
      </c>
      <c r="BP159" s="387" t="n">
        <v>0.0106445131823421</v>
      </c>
      <c r="BQ159" s="387" t="n">
        <v>0.0104792611673474</v>
      </c>
      <c r="BR159" s="387" t="n">
        <v>0.00921080633997917</v>
      </c>
      <c r="BS159" s="387" t="n">
        <v>0.00737784523516893</v>
      </c>
      <c r="BT159" s="387" t="n">
        <v>0.00737782381474972</v>
      </c>
      <c r="BV159" s="387" t="n">
        <v>2.653728723526</v>
      </c>
      <c r="BW159" s="387" t="n">
        <v>3.02473020553589</v>
      </c>
      <c r="BX159" s="387" t="n">
        <v>3.46219420433044</v>
      </c>
      <c r="BY159" s="387" t="n">
        <v>3.98519444465637</v>
      </c>
      <c r="BZ159" s="387" t="n">
        <v>4.38571834564209</v>
      </c>
      <c r="CA159" s="0" t="s">
        <v>316</v>
      </c>
      <c r="CC159" s="387" t="n">
        <v>2.86717009544373</v>
      </c>
      <c r="CD159" s="387" t="n">
        <v>3.28285217285156</v>
      </c>
      <c r="CE159" s="387" t="n">
        <v>3.76852989196777</v>
      </c>
      <c r="CF159" s="387" t="n">
        <v>4.23962259292603</v>
      </c>
      <c r="CG159" s="387" t="n">
        <v>4.60486221313477</v>
      </c>
      <c r="CH159" s="0" t="s">
        <v>317</v>
      </c>
      <c r="CK159" s="387" t="n">
        <v>4.90000009536743</v>
      </c>
      <c r="CL159" s="0" t="s">
        <v>887</v>
      </c>
      <c r="CO159" s="0" t="s">
        <v>884</v>
      </c>
      <c r="CP159" s="387" t="n">
        <v>0.000248383177677169</v>
      </c>
      <c r="CQ159" s="387" t="n">
        <v>0.00667773466557264</v>
      </c>
      <c r="CR159" s="387" t="n">
        <v>0.00640422152355313</v>
      </c>
      <c r="CS159" s="387" t="n">
        <v>0.00482649356126785</v>
      </c>
      <c r="CT159" s="387" t="n">
        <v>0.00790462270379067</v>
      </c>
      <c r="CV159" s="0" t="s">
        <v>884</v>
      </c>
      <c r="CW159" s="387" t="n">
        <v>0.00774499960243702</v>
      </c>
      <c r="CX159" s="387" t="n">
        <v>0.0071666669100523</v>
      </c>
      <c r="CY159" s="387" t="n">
        <v>0.00690000038594008</v>
      </c>
      <c r="CZ159" s="387" t="n">
        <v>0.00619999971240759</v>
      </c>
      <c r="DA159" s="387" t="n">
        <v>0.000149999978020787</v>
      </c>
      <c r="DC159" s="0" t="s">
        <v>884</v>
      </c>
      <c r="DD159" s="387" t="n">
        <v>0.00343576888553798</v>
      </c>
      <c r="DE159" s="387" t="n">
        <v>0.0052266726270318</v>
      </c>
      <c r="DF159" s="387" t="n">
        <v>0.00523549132049084</v>
      </c>
      <c r="DG159" s="387" t="n">
        <v>0.00496621569618583</v>
      </c>
      <c r="DH159" s="387" t="n">
        <v>0.00132879172451794</v>
      </c>
      <c r="DL159" s="387" t="n">
        <v>0.658789978027344</v>
      </c>
      <c r="DM159" s="0" t="s">
        <v>888</v>
      </c>
      <c r="DP159" s="387" t="n">
        <v>0.813669967651367</v>
      </c>
      <c r="DQ159" s="0" t="s">
        <v>888</v>
      </c>
      <c r="DT159" s="387" t="n">
        <v>0.515429992675781</v>
      </c>
      <c r="DU159" s="0" t="s">
        <v>888</v>
      </c>
      <c r="DW159" s="387" t="n">
        <v>-0.00251060258597136</v>
      </c>
      <c r="DX159" s="387" t="n">
        <v>0.00134313164744526</v>
      </c>
      <c r="DY159" s="387" t="n">
        <v>-0.020108800381422</v>
      </c>
      <c r="DZ159" s="387" t="n">
        <v>-0.0411705262959003</v>
      </c>
      <c r="EA159" s="387" t="n">
        <v>-0.0260003544390202</v>
      </c>
      <c r="EB159" s="0" t="s">
        <v>104</v>
      </c>
      <c r="ED159" s="387" t="n">
        <v>0.000113146692456212</v>
      </c>
      <c r="EE159" s="387" t="n">
        <v>0.00177398126106709</v>
      </c>
      <c r="EF159" s="387" t="n">
        <v>-0.0210936516523361</v>
      </c>
      <c r="EG159" s="387" t="n">
        <v>-0.0313374027609825</v>
      </c>
      <c r="EH159" s="387" t="n">
        <v>0.00496842479333282</v>
      </c>
      <c r="EI159" s="0" t="s">
        <v>248</v>
      </c>
      <c r="EK159" s="387" t="n">
        <v>0.146077081561089</v>
      </c>
      <c r="EL159" s="0" t="s">
        <v>248</v>
      </c>
      <c r="EO159" s="387" t="n">
        <v>0.0312064699828625</v>
      </c>
      <c r="EP159" s="387" t="n">
        <v>0.0331583209335804</v>
      </c>
      <c r="EQ159" s="387" t="n">
        <v>0.0367236509919167</v>
      </c>
      <c r="ER159" s="387" t="n">
        <v>0.0428275614976883</v>
      </c>
      <c r="ES159" s="387" t="n">
        <v>0.0301281418651342</v>
      </c>
      <c r="ET159" s="0" t="s">
        <v>248</v>
      </c>
      <c r="FE159" s="387" t="n">
        <v>46719701</v>
      </c>
      <c r="FF159" s="387" t="n">
        <v>47225120</v>
      </c>
      <c r="FG159" s="387" t="n">
        <v>47702171</v>
      </c>
      <c r="FH159" s="387" t="n">
        <v>48148902</v>
      </c>
      <c r="FI159" s="387" t="n">
        <v>48564484</v>
      </c>
      <c r="FJ159" s="387" t="n">
        <v>48949924</v>
      </c>
      <c r="FK159" s="387" t="n">
        <v>49301050</v>
      </c>
      <c r="FL159" s="387" t="n">
        <v>49621475</v>
      </c>
      <c r="FM159" s="387" t="n">
        <v>49929642</v>
      </c>
      <c r="FN159" s="387" t="n">
        <v>50250367</v>
      </c>
      <c r="FO159" s="387" t="n">
        <v>50600818</v>
      </c>
      <c r="FP159" s="387" t="n">
        <v>50990615</v>
      </c>
      <c r="FQ159" s="387" t="n">
        <v>51413698</v>
      </c>
      <c r="FR159" s="387" t="n">
        <v>51852451</v>
      </c>
      <c r="FS159" s="387" t="n">
        <v>52280807</v>
      </c>
      <c r="FT159" s="387" t="n">
        <v>52680726</v>
      </c>
      <c r="FU159" s="387" t="n">
        <v>53045226</v>
      </c>
      <c r="FV159" s="387" t="n">
        <v>53382581</v>
      </c>
      <c r="FW159" s="387" t="n">
        <v>53708395</v>
      </c>
      <c r="FX159" s="387" t="n">
        <v>54045420</v>
      </c>
      <c r="FY159" s="387" t="n">
        <v>54410000</v>
      </c>
      <c r="FZ159" s="387" t="n">
        <v>54806000</v>
      </c>
      <c r="GA159" s="387" t="n">
        <v>55227000</v>
      </c>
      <c r="GB159" s="387" t="n">
        <v>55664000</v>
      </c>
      <c r="GC159" s="387" t="n">
        <v>56101000</v>
      </c>
      <c r="GD159" s="387" t="n">
        <v>56528000</v>
      </c>
      <c r="GE159" s="387" t="n">
        <v>56943000</v>
      </c>
      <c r="GF159" s="387" t="n">
        <v>57346000</v>
      </c>
      <c r="GG159" s="387" t="n">
        <v>57736000</v>
      </c>
      <c r="GH159" s="387" t="n">
        <v>58114000</v>
      </c>
      <c r="GI159" s="387" t="n">
        <v>58478000</v>
      </c>
      <c r="GJ159" s="387" t="n">
        <v>58829000</v>
      </c>
      <c r="GK159" s="387" t="n">
        <v>59164000</v>
      </c>
      <c r="GL159" s="387" t="n">
        <v>59482000</v>
      </c>
      <c r="GM159" s="387" t="n">
        <v>59782000</v>
      </c>
      <c r="GN159" s="387" t="n">
        <v>60065000</v>
      </c>
      <c r="GO159" s="387" t="n">
        <v>60329000</v>
      </c>
      <c r="GP159" s="387" t="n">
        <v>60574000</v>
      </c>
      <c r="GQ159" s="387" t="n">
        <v>60801000</v>
      </c>
      <c r="GR159" s="387" t="n">
        <v>61010000</v>
      </c>
      <c r="GS159" s="387" t="n">
        <v>61202000</v>
      </c>
      <c r="GT159" s="387" t="n">
        <v>61376000</v>
      </c>
      <c r="GU159" s="387" t="n">
        <v>61533000</v>
      </c>
      <c r="GV159" s="387" t="n">
        <v>61674000</v>
      </c>
      <c r="GW159" s="387" t="n">
        <v>61800000</v>
      </c>
      <c r="GX159" s="387" t="n">
        <v>61910000</v>
      </c>
      <c r="GY159" s="387" t="n">
        <v>62005000</v>
      </c>
      <c r="GZ159" s="387" t="n">
        <v>62086000</v>
      </c>
      <c r="HA159" s="387" t="n">
        <v>62154000</v>
      </c>
      <c r="HB159" s="387" t="n">
        <v>62210000</v>
      </c>
      <c r="HC159" s="387" t="n">
        <v>62253000</v>
      </c>
      <c r="HG159" s="387" t="n">
        <v>0.00689521245658398</v>
      </c>
      <c r="HH159" s="387" t="n">
        <v>0.00633962359279394</v>
      </c>
      <c r="HI159" s="387" t="n">
        <v>0.0060848263092339</v>
      </c>
      <c r="HJ159" s="387" t="n">
        <v>0.00625548325479031</v>
      </c>
      <c r="HK159" s="387" t="n">
        <v>0.00672315619885922</v>
      </c>
      <c r="HL159" s="387" t="n">
        <v>0.00725171668455005</v>
      </c>
      <c r="HM159" s="387" t="n">
        <v>0.00765228690579534</v>
      </c>
      <c r="HN159" s="387" t="n">
        <v>0.0078816544264555</v>
      </c>
      <c r="HO159" s="387" t="n">
        <v>0.00782001949846745</v>
      </c>
      <c r="HP159" s="387" t="n">
        <v>0.00758245307952166</v>
      </c>
      <c r="HQ159" s="387" t="n">
        <v>0.00731467688456178</v>
      </c>
      <c r="HR159" s="387" t="n">
        <v>0.00705232657492161</v>
      </c>
      <c r="HS159" s="387" t="n">
        <v>0.00677780201658607</v>
      </c>
      <c r="HT159" s="387" t="n">
        <v>0.00652570277452469</v>
      </c>
      <c r="HU159" s="387" t="n">
        <v>0.00624401634559035</v>
      </c>
      <c r="HV159" s="387" t="n">
        <v>0.00598431564867497</v>
      </c>
      <c r="HW159" s="387" t="n">
        <v>0.00567831797525287</v>
      </c>
      <c r="HX159" s="387" t="n">
        <v>0.00536049716174603</v>
      </c>
      <c r="HY159" s="387" t="n">
        <v>0.00503086671233177</v>
      </c>
      <c r="HZ159" s="387" t="n">
        <v>0.00472269672900438</v>
      </c>
      <c r="IA159" s="387" t="n">
        <v>0.00438560778275132</v>
      </c>
      <c r="IB159" s="387" t="n">
        <v>0.00405284110456705</v>
      </c>
      <c r="IC159" s="387" t="n">
        <v>0.0037404780741781</v>
      </c>
      <c r="ID159" s="387" t="n">
        <v>0.0034315490629524</v>
      </c>
      <c r="IE159" s="387" t="n">
        <v>0.00314208352938294</v>
      </c>
      <c r="IF159" s="387" t="n">
        <v>0.00283901044167578</v>
      </c>
      <c r="IG159" s="387" t="n">
        <v>0.00255473703145981</v>
      </c>
      <c r="IH159" s="387" t="n">
        <v>0.00228883209638298</v>
      </c>
      <c r="II159" s="387" t="n">
        <v>0.00204091612249613</v>
      </c>
      <c r="IJ159" s="387" t="n">
        <v>0.00177835312206298</v>
      </c>
      <c r="IK159" s="387" t="n">
        <v>0.00153330946341157</v>
      </c>
      <c r="IL159" s="387" t="n">
        <v>0.00130549375899136</v>
      </c>
      <c r="IM159" s="387" t="n">
        <v>0.0010946555994451</v>
      </c>
      <c r="IN159" s="387" t="n">
        <v>0.000900582235772163</v>
      </c>
      <c r="IO159" s="387" t="n">
        <v>0.000690968416165561</v>
      </c>
      <c r="IP159" s="0" t="s">
        <v>889</v>
      </c>
      <c r="IU159" s="0" t="s">
        <v>889</v>
      </c>
      <c r="IV159" s="387" t="n">
        <v>0.481989902037034</v>
      </c>
      <c r="IW159" s="387" t="n">
        <v>0.481973326181696</v>
      </c>
      <c r="IX159" s="387" t="n">
        <v>0.481948070605358</v>
      </c>
      <c r="IY159" s="387" t="n">
        <v>0.481921031300962</v>
      </c>
      <c r="IZ159" s="387" t="n">
        <v>0.481903277580107</v>
      </c>
      <c r="JA159" s="387" t="n">
        <v>0.481902026682917</v>
      </c>
      <c r="JB159" s="387" t="n">
        <v>0.481918352974913</v>
      </c>
      <c r="JC159" s="387" t="n">
        <v>0.481946235431441</v>
      </c>
      <c r="JD159" s="387" t="n">
        <v>0.48197705583776</v>
      </c>
      <c r="JE159" s="387" t="n">
        <v>0.48199953491113</v>
      </c>
      <c r="JF159" s="387" t="n">
        <v>0.482005979535304</v>
      </c>
      <c r="JG159" s="387" t="n">
        <v>0.481993459606818</v>
      </c>
      <c r="JH159" s="387" t="n">
        <v>0.481965030774394</v>
      </c>
      <c r="JI159" s="387" t="n">
        <v>0.481925962331829</v>
      </c>
      <c r="JJ159" s="387" t="n">
        <v>0.48188438522862</v>
      </c>
      <c r="JK159" s="387" t="n">
        <v>0.481845923176197</v>
      </c>
      <c r="JL159" s="387" t="n">
        <v>0.481811747163567</v>
      </c>
      <c r="JM159" s="387" t="n">
        <v>0.481780075528778</v>
      </c>
      <c r="JN159" s="387" t="n">
        <v>0.481750069268974</v>
      </c>
      <c r="JO159" s="387" t="n">
        <v>0.481720350319932</v>
      </c>
      <c r="JP159" s="387" t="n">
        <v>0.481689739542071</v>
      </c>
      <c r="JQ159" s="387" t="n">
        <v>0.481658156181266</v>
      </c>
      <c r="JR159" s="387" t="n">
        <v>0.481626074252593</v>
      </c>
      <c r="JS159" s="387" t="n">
        <v>0.481593187643851</v>
      </c>
      <c r="JT159" s="387" t="n">
        <v>0.481558780876817</v>
      </c>
      <c r="JU159" s="387" t="n">
        <v>0.481522463216245</v>
      </c>
      <c r="JV159" s="387" t="n">
        <v>0.481484085345917</v>
      </c>
      <c r="JW159" s="387" t="n">
        <v>0.481443360690595</v>
      </c>
      <c r="JX159" s="387" t="n">
        <v>0.481400366180868</v>
      </c>
      <c r="JY159" s="387" t="n">
        <v>0.481354802144076</v>
      </c>
      <c r="JZ159" s="387" t="n">
        <v>0.481306701989048</v>
      </c>
      <c r="KA159" s="387" t="n">
        <v>0.481255944765517</v>
      </c>
      <c r="KB159" s="387" t="n">
        <v>0.481202433252736</v>
      </c>
      <c r="KC159" s="387" t="n">
        <v>0.481145856295333</v>
      </c>
      <c r="KD159" s="387" t="n">
        <v>0.481085763932519</v>
      </c>
      <c r="KE159" s="387" t="n">
        <v>0.481021870877686</v>
      </c>
      <c r="KH159" s="0" t="s">
        <v>889</v>
      </c>
      <c r="KI159" s="387" t="n">
        <v>0.670140981674194</v>
      </c>
      <c r="KJ159" s="387" t="n">
        <v>0.673171877861023</v>
      </c>
      <c r="KK159" s="387" t="n">
        <v>0.675922513008118</v>
      </c>
      <c r="KL159" s="387" t="n">
        <v>0.678443074226379</v>
      </c>
      <c r="KM159" s="387" t="n">
        <v>0.680738925933838</v>
      </c>
      <c r="KN159" s="387" t="n">
        <v>0.682778894901276</v>
      </c>
      <c r="KO159" s="387" t="n">
        <v>0.684195160865784</v>
      </c>
      <c r="KP159" s="387" t="n">
        <v>0.685679078102112</v>
      </c>
      <c r="KQ159" s="387" t="n">
        <v>0.68703293800354</v>
      </c>
      <c r="KR159" s="387" t="n">
        <v>0.688026964664459</v>
      </c>
      <c r="KS159" s="387" t="n">
        <v>0.688596785068512</v>
      </c>
      <c r="KT159" s="387" t="n">
        <v>0.688636004924774</v>
      </c>
      <c r="KU159" s="387" t="n">
        <v>0.688347935676575</v>
      </c>
      <c r="KV159" s="387" t="n">
        <v>0.687820434570313</v>
      </c>
      <c r="KW159" s="387" t="n">
        <v>0.687201023101807</v>
      </c>
      <c r="KX159" s="387" t="n">
        <v>0.686600089073181</v>
      </c>
      <c r="KY159" s="387" t="n">
        <v>0.685597240924835</v>
      </c>
      <c r="KZ159" s="387" t="n">
        <v>0.684706926345825</v>
      </c>
      <c r="LA159" s="387" t="n">
        <v>0.683921158313751</v>
      </c>
      <c r="LB159" s="387" t="n">
        <v>0.683198928833008</v>
      </c>
      <c r="LC159" s="387" t="n">
        <v>0.682527244091034</v>
      </c>
      <c r="LD159" s="387" t="n">
        <v>0.681562781333923</v>
      </c>
      <c r="LE159" s="387" t="n">
        <v>0.680787146091461</v>
      </c>
      <c r="LF159" s="387" t="n">
        <v>0.68015331029892</v>
      </c>
      <c r="LG159" s="387" t="n">
        <v>0.679659068584442</v>
      </c>
      <c r="LH159" s="387" t="n">
        <v>0.679258823394775</v>
      </c>
      <c r="LI159" s="387" t="n">
        <v>0.678604006767273</v>
      </c>
      <c r="LJ159" s="387" t="n">
        <v>0.678091406822205</v>
      </c>
      <c r="LK159" s="387" t="n">
        <v>0.677741050720215</v>
      </c>
      <c r="LL159" s="387" t="n">
        <v>0.677524268627167</v>
      </c>
      <c r="LM159" s="387" t="n">
        <v>0.677467286586762</v>
      </c>
      <c r="LN159" s="387" t="n">
        <v>0.6770099401474</v>
      </c>
      <c r="LO159" s="387" t="n">
        <v>0.676754832267761</v>
      </c>
      <c r="LP159" s="387" t="n">
        <v>0.676641881465912</v>
      </c>
      <c r="LQ159" s="387" t="n">
        <v>0.676611483097076</v>
      </c>
      <c r="LR159" s="387" t="n">
        <v>0.676593899726868</v>
      </c>
      <c r="LT159" s="0" t="s">
        <v>889</v>
      </c>
      <c r="LU159" s="387" t="n">
        <v>0.636357843875885</v>
      </c>
      <c r="LV159" s="387" t="n">
        <v>0.638336956501007</v>
      </c>
      <c r="LW159" s="387" t="n">
        <v>0.6402947306633</v>
      </c>
      <c r="LX159" s="387" t="n">
        <v>0.642170011997223</v>
      </c>
      <c r="LY159" s="387" t="n">
        <v>0.64381331205368</v>
      </c>
      <c r="LZ159" s="387" t="n">
        <v>0.645102024078369</v>
      </c>
      <c r="MA159" s="387" t="n">
        <v>0.646024167537689</v>
      </c>
      <c r="MB159" s="387" t="n">
        <v>0.646929919719696</v>
      </c>
      <c r="MC159" s="387" t="n">
        <v>0.647617876529694</v>
      </c>
      <c r="MD159" s="387" t="n">
        <v>0.647849440574646</v>
      </c>
      <c r="ME159" s="387" t="n">
        <v>0.647537529468536</v>
      </c>
      <c r="MF159" s="387" t="n">
        <v>0.646804690361023</v>
      </c>
      <c r="MG159" s="387" t="n">
        <v>0.645607352256775</v>
      </c>
      <c r="MH159" s="387" t="n">
        <v>0.644104182720184</v>
      </c>
      <c r="MI159" s="387" t="n">
        <v>0.642512977123261</v>
      </c>
      <c r="MJ159" s="387" t="n">
        <v>0.640993177890778</v>
      </c>
      <c r="MK159" s="387" t="n">
        <v>0.639361560344696</v>
      </c>
      <c r="ML159" s="387" t="n">
        <v>0.637837171554565</v>
      </c>
      <c r="MM159" s="387" t="n">
        <v>0.636444628238678</v>
      </c>
      <c r="MN159" s="387" t="n">
        <v>0.635090827941895</v>
      </c>
      <c r="MO159" s="387" t="n">
        <v>0.633763432502747</v>
      </c>
      <c r="MP159" s="387" t="n">
        <v>0.632399022579193</v>
      </c>
      <c r="MQ159" s="387" t="n">
        <v>0.631161868572235</v>
      </c>
      <c r="MR159" s="387" t="n">
        <v>0.630071878433228</v>
      </c>
      <c r="MS159" s="387" t="n">
        <v>0.629109978675842</v>
      </c>
      <c r="MT159" s="387" t="n">
        <v>0.628247439861298</v>
      </c>
      <c r="MU159" s="387" t="n">
        <v>0.627411365509033</v>
      </c>
      <c r="MV159" s="387" t="n">
        <v>0.626688122749329</v>
      </c>
      <c r="MW159" s="387" t="n">
        <v>0.62609851360321</v>
      </c>
      <c r="MX159" s="387" t="n">
        <v>0.625598728656769</v>
      </c>
      <c r="MY159" s="387" t="n">
        <v>0.625197887420654</v>
      </c>
      <c r="MZ159" s="387" t="n">
        <v>0.624578654766083</v>
      </c>
      <c r="NA159" s="387" t="n">
        <v>0.624085962772369</v>
      </c>
      <c r="NB159" s="387" t="n">
        <v>0.623612344264984</v>
      </c>
      <c r="NC159" s="387" t="n">
        <v>0.623147428035736</v>
      </c>
      <c r="ND159" s="387" t="n">
        <v>0.622556328773499</v>
      </c>
      <c r="NG159" s="0" t="s">
        <v>889</v>
      </c>
      <c r="NH159" s="387" t="n">
        <v>0.575868844985962</v>
      </c>
      <c r="NI159" s="387" t="n">
        <v>0.57900208234787</v>
      </c>
      <c r="NJ159" s="387" t="n">
        <v>0.581763982772827</v>
      </c>
      <c r="NK159" s="387" t="n">
        <v>0.584318101406097</v>
      </c>
      <c r="NL159" s="387" t="n">
        <v>0.586885333061218</v>
      </c>
      <c r="NM159" s="387" t="n">
        <v>0.589560747146606</v>
      </c>
      <c r="NN159" s="387" t="n">
        <v>0.592106699943543</v>
      </c>
      <c r="NO159" s="387" t="n">
        <v>0.595107436180115</v>
      </c>
      <c r="NP159" s="387" t="n">
        <v>0.598268151283264</v>
      </c>
      <c r="NQ159" s="387" t="n">
        <v>0.601201415061951</v>
      </c>
      <c r="NR159" s="387" t="n">
        <v>0.603700816631317</v>
      </c>
      <c r="NS159" s="387" t="n">
        <v>0.605658292770386</v>
      </c>
      <c r="NT159" s="387" t="n">
        <v>0.607330918312073</v>
      </c>
      <c r="NU159" s="387" t="n">
        <v>0.608667016029358</v>
      </c>
      <c r="NV159" s="387" t="n">
        <v>0.609663784503937</v>
      </c>
      <c r="NW159" s="387" t="n">
        <v>0.61036628484726</v>
      </c>
      <c r="NX159" s="387" t="n">
        <v>0.610345244407654</v>
      </c>
      <c r="NY159" s="387" t="n">
        <v>0.610083818435669</v>
      </c>
      <c r="NZ159" s="387" t="n">
        <v>0.609680235385895</v>
      </c>
      <c r="OA159" s="387" t="n">
        <v>0.60926365852356</v>
      </c>
      <c r="OB159" s="387" t="n">
        <v>0.608923673629761</v>
      </c>
      <c r="OC159" s="387" t="n">
        <v>0.608297824859619</v>
      </c>
      <c r="OD159" s="387" t="n">
        <v>0.607851564884186</v>
      </c>
      <c r="OE159" s="387" t="n">
        <v>0.607572257518768</v>
      </c>
      <c r="OF159" s="387" t="n">
        <v>0.60740864276886</v>
      </c>
      <c r="OG159" s="387" t="n">
        <v>0.607284069061279</v>
      </c>
      <c r="OH159" s="387" t="n">
        <v>0.606882154941559</v>
      </c>
      <c r="OI159" s="387" t="n">
        <v>0.606617569923401</v>
      </c>
      <c r="OJ159" s="387" t="n">
        <v>0.606511652469635</v>
      </c>
      <c r="OK159" s="387" t="n">
        <v>0.606553375720978</v>
      </c>
      <c r="OL159" s="387" t="n">
        <v>0.606767892837524</v>
      </c>
      <c r="OM159" s="387" t="n">
        <v>0.606628477573395</v>
      </c>
      <c r="ON159" s="387" t="n">
        <v>0.60670679807663</v>
      </c>
      <c r="OO159" s="387" t="n">
        <v>0.606960117816925</v>
      </c>
      <c r="OP159" s="387" t="n">
        <v>0.607346057891846</v>
      </c>
      <c r="OQ159" s="387" t="n">
        <v>0.607777953147888</v>
      </c>
      <c r="OT159" s="387" t="n">
        <v>0.75036003112793</v>
      </c>
      <c r="OU159" s="387" t="n">
        <v>0.746330032348633</v>
      </c>
      <c r="OV159" s="387" t="n">
        <v>0.741520004272461</v>
      </c>
      <c r="OW159" s="387" t="n">
        <v>0.736630020141602</v>
      </c>
      <c r="OX159" s="387" t="n">
        <v>0.731529998779297</v>
      </c>
      <c r="OY159" s="387" t="n">
        <v>0.726679992675781</v>
      </c>
      <c r="OZ159" s="387" t="n">
        <v>0.722070007324219</v>
      </c>
      <c r="PA159" s="387" t="n">
        <v>0.717900009155273</v>
      </c>
      <c r="PB159" s="387" t="n">
        <v>0.713420028686523</v>
      </c>
      <c r="PC159" s="387" t="n">
        <v>0.709100036621094</v>
      </c>
      <c r="PD159" s="387" t="n">
        <v>0.706449966430664</v>
      </c>
      <c r="PE159" s="387" t="n">
        <v>0.703079986572266</v>
      </c>
      <c r="PF159" s="387" t="n">
        <v>0.69931999206543</v>
      </c>
      <c r="PG159" s="387" t="n">
        <v>0.695790023803711</v>
      </c>
      <c r="PH159" s="387" t="n">
        <v>0.692760009765625</v>
      </c>
      <c r="PI159" s="387" t="n">
        <v>0.676890029907227</v>
      </c>
      <c r="PJ159" s="387" t="n">
        <v>0.661539993286133</v>
      </c>
      <c r="PK159" s="387" t="n">
        <v>0.659690017700195</v>
      </c>
      <c r="PL159" s="387" t="n">
        <v>0.658789978027344</v>
      </c>
      <c r="PQ159" s="387" t="n">
        <v>-0.00136526883579791</v>
      </c>
      <c r="PZ159" s="387" t="n">
        <v>0.307</v>
      </c>
      <c r="QA159" s="387" t="n">
        <v>2017</v>
      </c>
      <c r="QB159" s="0" t="s">
        <v>248</v>
      </c>
      <c r="QD159" s="387" t="n">
        <v>0.014</v>
      </c>
      <c r="QE159" s="387" t="n">
        <v>2017</v>
      </c>
      <c r="QF159" s="0" t="s">
        <v>248</v>
      </c>
      <c r="QH159" s="387" t="n">
        <v>0.15</v>
      </c>
      <c r="QI159" s="387" t="n">
        <v>2017</v>
      </c>
      <c r="QJ159" s="0" t="s">
        <v>248</v>
      </c>
      <c r="QL159" s="387" t="n">
        <v>0.543</v>
      </c>
      <c r="QM159" s="387" t="n">
        <v>2017</v>
      </c>
      <c r="QN159" s="0" t="s">
        <v>248</v>
      </c>
      <c r="QP159" s="387" t="n">
        <v>0.248</v>
      </c>
      <c r="QQ159" s="387" t="n">
        <v>2017</v>
      </c>
      <c r="QR159" s="0" t="s">
        <v>248</v>
      </c>
      <c r="QT159" s="0" t="s">
        <v>104</v>
      </c>
      <c r="QU159" s="387" t="n">
        <v>0.24816432595253</v>
      </c>
      <c r="QV159" s="387" t="n">
        <v>0.275155425071716</v>
      </c>
      <c r="QW159" s="387" t="n">
        <v>0.300943821668625</v>
      </c>
      <c r="QX159" s="387" t="n">
        <v>0.316310882568359</v>
      </c>
      <c r="QY159" s="387" t="n">
        <v>0.28535920381546</v>
      </c>
      <c r="RB159" s="387" t="n">
        <v>0.275918990373611</v>
      </c>
      <c r="RC159" s="387" t="n">
        <v>0.275918990373611</v>
      </c>
      <c r="RD159" s="387" t="n">
        <v>0.298651963472366</v>
      </c>
      <c r="RE159" s="387" t="n">
        <v>0.313825845718384</v>
      </c>
      <c r="RF159" s="387" t="n">
        <v>0.254715204238892</v>
      </c>
      <c r="RG159" s="0" t="s">
        <v>884</v>
      </c>
      <c r="RJ159" s="387" t="n">
        <v>0.0949278622865677</v>
      </c>
      <c r="RK159" s="387" t="n">
        <v>0.0876816809177399</v>
      </c>
      <c r="RL159" s="387" t="n">
        <v>0.0727011486887932</v>
      </c>
      <c r="RM159" s="387" t="n">
        <v>0.065732479095459</v>
      </c>
      <c r="RN159" s="387" t="n">
        <v>0.0657877400517464</v>
      </c>
      <c r="RO159" s="0" t="s">
        <v>104</v>
      </c>
      <c r="RR159" s="387" t="n">
        <v>0.0911140516400337</v>
      </c>
      <c r="RS159" s="387" t="n">
        <v>0.0810408070683479</v>
      </c>
      <c r="RT159" s="387" t="n">
        <v>0.0654302835464478</v>
      </c>
      <c r="RU159" s="387" t="n">
        <v>0.0558752752840519</v>
      </c>
      <c r="RV159" s="387" t="n">
        <v>0.0284704510122538</v>
      </c>
      <c r="RW159" s="0" t="s">
        <v>248</v>
      </c>
      <c r="SA159" s="387" t="n">
        <v>0.0858971178531647</v>
      </c>
      <c r="SB159" s="387" t="n">
        <v>0.0794726684689522</v>
      </c>
      <c r="SC159" s="387" t="n">
        <v>0.0642191991209984</v>
      </c>
      <c r="SD159" s="387" t="n">
        <v>0.0565769523382187</v>
      </c>
      <c r="SE159" s="387" t="n">
        <v>0.056648425757885</v>
      </c>
      <c r="SF159" s="0" t="s">
        <v>104</v>
      </c>
      <c r="SJ159" s="387" t="n">
        <v>0.0832513198256493</v>
      </c>
      <c r="SK159" s="387" t="n">
        <v>0.0739119872450829</v>
      </c>
      <c r="SL159" s="387" t="n">
        <v>0.0581495873630047</v>
      </c>
      <c r="SM159" s="387" t="n">
        <v>0.0492361783981323</v>
      </c>
      <c r="SN159" s="387" t="n">
        <v>0.0222149677574635</v>
      </c>
      <c r="SO159" s="0" t="s">
        <v>248</v>
      </c>
      <c r="SQ159" s="387" t="n">
        <v>1390</v>
      </c>
      <c r="SR159" s="0" t="s">
        <v>248</v>
      </c>
      <c r="ST159" s="387" t="n">
        <v>1534.97937011719</v>
      </c>
      <c r="SU159" s="0" t="s">
        <v>104</v>
      </c>
      <c r="SW159" s="387" t="n">
        <v>1608.48619521276</v>
      </c>
      <c r="SX159" s="0" t="s">
        <v>248</v>
      </c>
      <c r="TA159" s="387" t="n">
        <v>0.245653733611107</v>
      </c>
      <c r="TB159" s="387" t="n">
        <v>0.276498556137085</v>
      </c>
      <c r="TC159" s="387" t="n">
        <v>0.280835032463074</v>
      </c>
      <c r="TD159" s="387" t="n">
        <v>0.275140374898911</v>
      </c>
      <c r="TE159" s="387" t="n">
        <v>0.25935885310173</v>
      </c>
      <c r="TF159" s="0" t="s">
        <v>104</v>
      </c>
      <c r="TJ159" s="387" t="n">
        <v>0.262278020381928</v>
      </c>
      <c r="TK159" s="387" t="n">
        <v>0.262278020381928</v>
      </c>
      <c r="TL159" s="387" t="n">
        <v>0.274662524461746</v>
      </c>
      <c r="TM159" s="387" t="n">
        <v>0.273412019014359</v>
      </c>
      <c r="TN159" s="387" t="n">
        <v>0.213597610592842</v>
      </c>
      <c r="TO159" s="0" t="s">
        <v>248</v>
      </c>
      <c r="TP159" s="386"/>
      <c r="TQ159" s="386"/>
    </row>
    <row r="160" customFormat="false" ht="15.75" hidden="false" customHeight="false" outlineLevel="0" collapsed="false">
      <c r="A160" s="0" t="s">
        <v>890</v>
      </c>
      <c r="B160" s="18" t="s">
        <v>1165</v>
      </c>
      <c r="C160" s="0" t="s">
        <v>1166</v>
      </c>
      <c r="D160" s="387" t="n">
        <v>0.043002188205719</v>
      </c>
      <c r="E160" s="0" t="s">
        <v>102</v>
      </c>
      <c r="F160" s="387" t="n">
        <v>0.0542745143175125</v>
      </c>
      <c r="G160" s="0" t="s">
        <v>316</v>
      </c>
      <c r="H160" s="387" t="n">
        <v>0.0535085238516331</v>
      </c>
      <c r="I160" s="0" t="s">
        <v>317</v>
      </c>
      <c r="J160" s="0" t="s">
        <v>102</v>
      </c>
      <c r="K160" s="387" t="n">
        <v>0.536545872688294</v>
      </c>
      <c r="L160" s="387"/>
      <c r="M160" s="0" t="s">
        <v>885</v>
      </c>
      <c r="N160" s="387"/>
      <c r="O160" s="0" t="s">
        <v>885</v>
      </c>
      <c r="P160" s="387" t="n">
        <v>0.659183323383331</v>
      </c>
      <c r="Q160" s="0" t="s">
        <v>102</v>
      </c>
      <c r="R160" s="387" t="n">
        <v>0.536545872688294</v>
      </c>
      <c r="S160" s="0" t="s">
        <v>102</v>
      </c>
      <c r="U160" s="0" t="s">
        <v>316</v>
      </c>
      <c r="V160" s="387" t="n">
        <v>0.504054188728333</v>
      </c>
      <c r="W160" s="387"/>
      <c r="X160" s="0" t="s">
        <v>885</v>
      </c>
      <c r="Y160" s="387"/>
      <c r="Z160" s="0" t="s">
        <v>885</v>
      </c>
      <c r="AA160" s="387" t="n">
        <v>0.694299519062042</v>
      </c>
      <c r="AB160" s="0" t="s">
        <v>316</v>
      </c>
      <c r="AC160" s="387" t="n">
        <v>0.504054188728333</v>
      </c>
      <c r="AD160" s="0" t="s">
        <v>316</v>
      </c>
      <c r="AF160" s="0" t="s">
        <v>317</v>
      </c>
      <c r="AG160" s="387" t="n">
        <v>0.513729393482208</v>
      </c>
      <c r="AH160" s="387"/>
      <c r="AI160" s="0" t="s">
        <v>885</v>
      </c>
      <c r="AJ160" s="387"/>
      <c r="AK160" s="0" t="s">
        <v>885</v>
      </c>
      <c r="AL160" s="387" t="n">
        <v>0.72026264667511</v>
      </c>
      <c r="AM160" s="0" t="s">
        <v>317</v>
      </c>
      <c r="AN160" s="387" t="n">
        <v>0.513729393482208</v>
      </c>
      <c r="AO160" s="0" t="s">
        <v>317</v>
      </c>
      <c r="AP160" s="0"/>
      <c r="AQ160" s="0" t="s">
        <v>102</v>
      </c>
      <c r="AR160" s="387" t="n">
        <v>2.46454286575317</v>
      </c>
      <c r="AS160" s="0" t="s">
        <v>318</v>
      </c>
      <c r="AT160" s="387" t="n">
        <v>3.91838502883911</v>
      </c>
      <c r="AU160" s="0" t="s">
        <v>317</v>
      </c>
      <c r="AV160" s="387" t="n">
        <v>4.88547325134277</v>
      </c>
      <c r="AW160" s="0"/>
      <c r="AX160" s="387" t="n">
        <v>2.75715065002441</v>
      </c>
      <c r="AY160" s="0" t="s">
        <v>104</v>
      </c>
      <c r="AZ160" s="0"/>
      <c r="BA160" s="0" t="s">
        <v>102</v>
      </c>
      <c r="BB160" s="387" t="n">
        <v>0.000150431267684326</v>
      </c>
      <c r="BC160" s="387" t="n">
        <v>0.000784511328674853</v>
      </c>
      <c r="BD160" s="387" t="n">
        <v>0.00463314726948738</v>
      </c>
      <c r="BE160" s="387" t="n">
        <v>0.00504510849714279</v>
      </c>
      <c r="BF160" s="387" t="n">
        <v>0.00504515273496509</v>
      </c>
      <c r="BH160" s="0" t="s">
        <v>318</v>
      </c>
      <c r="BI160" s="387" t="n">
        <v>0.00398354511708021</v>
      </c>
      <c r="BJ160" s="387" t="n">
        <v>0.00578232621774077</v>
      </c>
      <c r="BK160" s="387" t="n">
        <v>0.00571021530777216</v>
      </c>
      <c r="BL160" s="387" t="n">
        <v>0.00553862471133471</v>
      </c>
      <c r="BM160" s="387" t="n">
        <v>0.00565489567816258</v>
      </c>
      <c r="BO160" s="0" t="s">
        <v>317</v>
      </c>
      <c r="BP160" s="387" t="n">
        <v>0.00498632434755564</v>
      </c>
      <c r="BQ160" s="387" t="n">
        <v>0.00601671123877168</v>
      </c>
      <c r="BR160" s="387" t="n">
        <v>0.00556905334815383</v>
      </c>
      <c r="BS160" s="387" t="n">
        <v>0.00570494588464499</v>
      </c>
      <c r="BT160" s="387" t="n">
        <v>0.00580493174493313</v>
      </c>
      <c r="BV160" s="387" t="n">
        <v>5.65214538574219</v>
      </c>
      <c r="BW160" s="387" t="n">
        <v>5.5822057723999</v>
      </c>
      <c r="BX160" s="387" t="n">
        <v>5.87559843063355</v>
      </c>
      <c r="BY160" s="387" t="n">
        <v>6.16677713394165</v>
      </c>
      <c r="BZ160" s="387" t="n">
        <v>6.4409670829773</v>
      </c>
      <c r="CA160" s="0" t="s">
        <v>316</v>
      </c>
      <c r="CC160" s="387" t="n">
        <v>5.62450647354126</v>
      </c>
      <c r="CD160" s="387" t="n">
        <v>5.71832704544067</v>
      </c>
      <c r="CE160" s="387" t="n">
        <v>6.06050586700439</v>
      </c>
      <c r="CF160" s="387" t="n">
        <v>6.32947492599487</v>
      </c>
      <c r="CG160" s="387" t="n">
        <v>6.61189794540405</v>
      </c>
      <c r="CH160" s="0" t="s">
        <v>317</v>
      </c>
      <c r="CK160" s="387" t="n">
        <v>6.80000019073486</v>
      </c>
      <c r="CL160" s="0" t="s">
        <v>887</v>
      </c>
      <c r="CO160" s="0" t="s">
        <v>102</v>
      </c>
      <c r="CP160" s="387" t="n">
        <v>0.00315393065102398</v>
      </c>
      <c r="CQ160" s="387" t="n">
        <v>-0.00125555391423404</v>
      </c>
      <c r="CR160" s="387" t="n">
        <v>-0.00313860387541354</v>
      </c>
      <c r="CS160" s="387" t="n">
        <v>-0.0090907895937562</v>
      </c>
      <c r="CT160" s="387" t="n">
        <v>0.0159742031246424</v>
      </c>
      <c r="CV160" s="0" t="s">
        <v>318</v>
      </c>
      <c r="CW160" s="387" t="n">
        <v>0.000303939828881994</v>
      </c>
      <c r="CX160" s="387" t="n">
        <v>0.000657799420878291</v>
      </c>
      <c r="CY160" s="387" t="n">
        <v>-0.0150077845901251</v>
      </c>
      <c r="CZ160" s="387" t="n">
        <v>-0.00766865443438292</v>
      </c>
      <c r="DA160" s="387" t="n">
        <v>-0.0496162176132202</v>
      </c>
      <c r="DC160" s="0" t="s">
        <v>317</v>
      </c>
      <c r="DD160" s="387" t="n">
        <v>-0.00586654804646969</v>
      </c>
      <c r="DE160" s="387" t="n">
        <v>-0.00643820036202669</v>
      </c>
      <c r="DF160" s="387" t="n">
        <v>-0.0222091563045979</v>
      </c>
      <c r="DG160" s="387" t="n">
        <v>-0.0187186561524868</v>
      </c>
      <c r="DH160" s="387" t="n">
        <v>-0.0417330302298069</v>
      </c>
      <c r="DL160" s="387" t="n">
        <v>0.60765998840332</v>
      </c>
      <c r="DM160" s="0" t="s">
        <v>888</v>
      </c>
      <c r="DP160" s="387" t="n">
        <v>0.642170028686523</v>
      </c>
      <c r="DQ160" s="0" t="s">
        <v>888</v>
      </c>
      <c r="DT160" s="387" t="n">
        <v>0.575530014038086</v>
      </c>
      <c r="DU160" s="0" t="s">
        <v>888</v>
      </c>
      <c r="DW160" s="387" t="n">
        <v>-0.0141133833676577</v>
      </c>
      <c r="DX160" s="387" t="n">
        <v>-0.0323638767004013</v>
      </c>
      <c r="DY160" s="387" t="n">
        <v>-0.0722633004188538</v>
      </c>
      <c r="DZ160" s="387" t="n">
        <v>-0.0735868960618973</v>
      </c>
      <c r="EA160" s="387" t="n">
        <v>-0.0204133577644825</v>
      </c>
      <c r="EB160" s="0" t="s">
        <v>104</v>
      </c>
      <c r="ED160" s="387" t="n">
        <v>-0.0149737633764744</v>
      </c>
      <c r="EE160" s="387" t="n">
        <v>-0.0335169024765492</v>
      </c>
      <c r="EF160" s="387" t="n">
        <v>-0.0738803222775459</v>
      </c>
      <c r="EG160" s="387" t="n">
        <v>-0.0767068415880203</v>
      </c>
      <c r="EH160" s="387" t="n">
        <v>-0.0202872976660728</v>
      </c>
      <c r="EI160" s="0" t="s">
        <v>248</v>
      </c>
      <c r="EK160" s="387"/>
      <c r="EL160" s="0" t="s">
        <v>886</v>
      </c>
      <c r="EO160" s="387" t="n">
        <v>0.0531324818730354</v>
      </c>
      <c r="EP160" s="387" t="n">
        <v>0.0539501272141933</v>
      </c>
      <c r="EQ160" s="387" t="n">
        <v>0.0417604148387909</v>
      </c>
      <c r="ER160" s="387" t="n">
        <v>0.0292730946093798</v>
      </c>
      <c r="ES160" s="387" t="n">
        <v>-0.00328627810813487</v>
      </c>
      <c r="ET160" s="0" t="s">
        <v>248</v>
      </c>
      <c r="FE160" s="387" t="n">
        <v>1794571</v>
      </c>
      <c r="FF160" s="387" t="n">
        <v>1823672</v>
      </c>
      <c r="FG160" s="387" t="n">
        <v>1851523</v>
      </c>
      <c r="FH160" s="387" t="n">
        <v>1879117</v>
      </c>
      <c r="FI160" s="387" t="n">
        <v>1907745</v>
      </c>
      <c r="FJ160" s="387" t="n">
        <v>1938320</v>
      </c>
      <c r="FK160" s="387" t="n">
        <v>1971317</v>
      </c>
      <c r="FL160" s="387" t="n">
        <v>2006514</v>
      </c>
      <c r="FM160" s="387" t="n">
        <v>2043394</v>
      </c>
      <c r="FN160" s="387" t="n">
        <v>2081044</v>
      </c>
      <c r="FO160" s="387" t="n">
        <v>2118874</v>
      </c>
      <c r="FP160" s="387" t="n">
        <v>2156701</v>
      </c>
      <c r="FQ160" s="387" t="n">
        <v>2194784</v>
      </c>
      <c r="FR160" s="387" t="n">
        <v>2233510</v>
      </c>
      <c r="FS160" s="387" t="n">
        <v>2273430</v>
      </c>
      <c r="FT160" s="387" t="n">
        <v>2314904</v>
      </c>
      <c r="FU160" s="387" t="n">
        <v>2358041</v>
      </c>
      <c r="FV160" s="387" t="n">
        <v>2402603</v>
      </c>
      <c r="FW160" s="387" t="n">
        <v>2448255</v>
      </c>
      <c r="FX160" s="387" t="n">
        <v>2494530</v>
      </c>
      <c r="FY160" s="387" t="n">
        <v>2541000</v>
      </c>
      <c r="FZ160" s="387" t="n">
        <v>2587000</v>
      </c>
      <c r="GA160" s="387" t="n">
        <v>2634000</v>
      </c>
      <c r="GB160" s="387" t="n">
        <v>2680000</v>
      </c>
      <c r="GC160" s="387" t="n">
        <v>2727000</v>
      </c>
      <c r="GD160" s="387" t="n">
        <v>2774000</v>
      </c>
      <c r="GE160" s="387" t="n">
        <v>2821000</v>
      </c>
      <c r="GF160" s="387" t="n">
        <v>2868000</v>
      </c>
      <c r="GG160" s="387" t="n">
        <v>2916000</v>
      </c>
      <c r="GH160" s="387" t="n">
        <v>2963000</v>
      </c>
      <c r="GI160" s="387" t="n">
        <v>3011000</v>
      </c>
      <c r="GJ160" s="387" t="n">
        <v>3059000</v>
      </c>
      <c r="GK160" s="387" t="n">
        <v>3107000</v>
      </c>
      <c r="GL160" s="387" t="n">
        <v>3155000</v>
      </c>
      <c r="GM160" s="387" t="n">
        <v>3204000</v>
      </c>
      <c r="GN160" s="387" t="n">
        <v>3252000</v>
      </c>
      <c r="GO160" s="387" t="n">
        <v>3301000</v>
      </c>
      <c r="GP160" s="387" t="n">
        <v>3350000</v>
      </c>
      <c r="GQ160" s="387" t="n">
        <v>3399000</v>
      </c>
      <c r="GR160" s="387" t="n">
        <v>3448000</v>
      </c>
      <c r="GS160" s="387" t="n">
        <v>3497000</v>
      </c>
      <c r="GT160" s="387" t="n">
        <v>3546000</v>
      </c>
      <c r="GU160" s="387" t="n">
        <v>3595000</v>
      </c>
      <c r="GV160" s="387" t="n">
        <v>3644000</v>
      </c>
      <c r="GW160" s="387" t="n">
        <v>3693000</v>
      </c>
      <c r="GX160" s="387" t="n">
        <v>3742000</v>
      </c>
      <c r="GY160" s="387" t="n">
        <v>3790000</v>
      </c>
      <c r="GZ160" s="387" t="n">
        <v>3839000</v>
      </c>
      <c r="HA160" s="387" t="n">
        <v>3887000</v>
      </c>
      <c r="HB160" s="387" t="n">
        <v>3934000</v>
      </c>
      <c r="HC160" s="387" t="n">
        <v>3981000</v>
      </c>
      <c r="HG160" s="387" t="n">
        <v>0.0184629708528519</v>
      </c>
      <c r="HH160" s="387" t="n">
        <v>0.0187215432524681</v>
      </c>
      <c r="HI160" s="387" t="n">
        <v>0.01882279291749</v>
      </c>
      <c r="HJ160" s="387" t="n">
        <v>0.0187248084694147</v>
      </c>
      <c r="HK160" s="387" t="n">
        <v>0.0184573698788881</v>
      </c>
      <c r="HL160" s="387" t="n">
        <v>0.0179411992430687</v>
      </c>
      <c r="HM160" s="387" t="n">
        <v>0.0180047005414963</v>
      </c>
      <c r="HN160" s="387" t="n">
        <v>0.0173131916671991</v>
      </c>
      <c r="HO160" s="387" t="n">
        <v>0.0173853095620871</v>
      </c>
      <c r="HP160" s="387" t="n">
        <v>0.0170882176607847</v>
      </c>
      <c r="HQ160" s="387" t="n">
        <v>0.0168011095374823</v>
      </c>
      <c r="HR160" s="387" t="n">
        <v>0.0165234915912151</v>
      </c>
      <c r="HS160" s="387" t="n">
        <v>0.0165978912264109</v>
      </c>
      <c r="HT160" s="387" t="n">
        <v>0.0159894544631243</v>
      </c>
      <c r="HU160" s="387" t="n">
        <v>0.0160699803382158</v>
      </c>
      <c r="HV160" s="387" t="n">
        <v>0.0158158149570227</v>
      </c>
      <c r="HW160" s="387" t="n">
        <v>0.0155695648863912</v>
      </c>
      <c r="HX160" s="387" t="n">
        <v>0.0153308659791946</v>
      </c>
      <c r="HY160" s="387" t="n">
        <v>0.0154115334153175</v>
      </c>
      <c r="HZ160" s="387" t="n">
        <v>0.0148701621219516</v>
      </c>
      <c r="IA160" s="387" t="n">
        <v>0.0149552607908845</v>
      </c>
      <c r="IB160" s="387" t="n">
        <v>0.0147348931059241</v>
      </c>
      <c r="IC160" s="387" t="n">
        <v>0.0145209245383739</v>
      </c>
      <c r="ID160" s="387" t="n">
        <v>0.0143130822107196</v>
      </c>
      <c r="IE160" s="387" t="n">
        <v>0.0141111053526402</v>
      </c>
      <c r="IF160" s="387" t="n">
        <v>0.0139147499576211</v>
      </c>
      <c r="IG160" s="387" t="n">
        <v>0.0137237831950188</v>
      </c>
      <c r="IH160" s="387" t="n">
        <v>0.0135379880666733</v>
      </c>
      <c r="II160" s="387" t="n">
        <v>0.0133571568876505</v>
      </c>
      <c r="IJ160" s="387" t="n">
        <v>0.0131810922175646</v>
      </c>
      <c r="IK160" s="387" t="n">
        <v>0.0127457911148667</v>
      </c>
      <c r="IL160" s="387" t="n">
        <v>0.012845897115767</v>
      </c>
      <c r="IM160" s="387" t="n">
        <v>0.0124257355928421</v>
      </c>
      <c r="IN160" s="387" t="n">
        <v>0.0120190680027008</v>
      </c>
      <c r="IO160" s="387" t="n">
        <v>0.0118763241916895</v>
      </c>
      <c r="IP160" s="0" t="s">
        <v>889</v>
      </c>
      <c r="IU160" s="0" t="s">
        <v>889</v>
      </c>
      <c r="IV160" s="387" t="n">
        <v>0.484016379102173</v>
      </c>
      <c r="IW160" s="387" t="n">
        <v>0.484164417627491</v>
      </c>
      <c r="IX160" s="387" t="n">
        <v>0.484315267105992</v>
      </c>
      <c r="IY160" s="387" t="n">
        <v>0.484463096842707</v>
      </c>
      <c r="IZ160" s="387" t="n">
        <v>0.484606281599215</v>
      </c>
      <c r="JA160" s="387" t="n">
        <v>0.48473975526936</v>
      </c>
      <c r="JB160" s="387" t="n">
        <v>0.484860536519303</v>
      </c>
      <c r="JC160" s="387" t="n">
        <v>0.484975742955054</v>
      </c>
      <c r="JD160" s="387" t="n">
        <v>0.485082803674095</v>
      </c>
      <c r="JE160" s="387" t="n">
        <v>0.485184197895541</v>
      </c>
      <c r="JF160" s="387" t="n">
        <v>0.4852833249225</v>
      </c>
      <c r="JG160" s="387" t="n">
        <v>0.485377173574775</v>
      </c>
      <c r="JH160" s="387" t="n">
        <v>0.48546714214147</v>
      </c>
      <c r="JI160" s="387" t="n">
        <v>0.485553815561039</v>
      </c>
      <c r="JJ160" s="387" t="n">
        <v>0.485635239601659</v>
      </c>
      <c r="JK160" s="387" t="n">
        <v>0.485709958540264</v>
      </c>
      <c r="JL160" s="387" t="n">
        <v>0.485780259816345</v>
      </c>
      <c r="JM160" s="387" t="n">
        <v>0.485844770610192</v>
      </c>
      <c r="JN160" s="387" t="n">
        <v>0.485905464669134</v>
      </c>
      <c r="JO160" s="387" t="n">
        <v>0.485959633164982</v>
      </c>
      <c r="JP160" s="387" t="n">
        <v>0.486008835165768</v>
      </c>
      <c r="JQ160" s="387" t="n">
        <v>0.486052176610529</v>
      </c>
      <c r="JR160" s="387" t="n">
        <v>0.486089559617154</v>
      </c>
      <c r="JS160" s="387" t="n">
        <v>0.486121576292126</v>
      </c>
      <c r="JT160" s="387" t="n">
        <v>0.486146503373391</v>
      </c>
      <c r="JU160" s="387" t="n">
        <v>0.48616559083023</v>
      </c>
      <c r="JV160" s="387" t="n">
        <v>0.486174310788251</v>
      </c>
      <c r="JW160" s="387" t="n">
        <v>0.486177774959167</v>
      </c>
      <c r="JX160" s="387" t="n">
        <v>0.486173924616476</v>
      </c>
      <c r="JY160" s="387" t="n">
        <v>0.486161502079437</v>
      </c>
      <c r="JZ160" s="387" t="n">
        <v>0.486141287935274</v>
      </c>
      <c r="KA160" s="387" t="n">
        <v>0.486115471535239</v>
      </c>
      <c r="KB160" s="387" t="n">
        <v>0.486081750325693</v>
      </c>
      <c r="KC160" s="387" t="n">
        <v>0.48604078251171</v>
      </c>
      <c r="KD160" s="387" t="n">
        <v>0.485990477901956</v>
      </c>
      <c r="KE160" s="387" t="n">
        <v>0.485932745141135</v>
      </c>
      <c r="KH160" s="0" t="s">
        <v>889</v>
      </c>
      <c r="KI160" s="387" t="n">
        <v>0.593534767627716</v>
      </c>
      <c r="KJ160" s="387" t="n">
        <v>0.594236075878143</v>
      </c>
      <c r="KK160" s="387" t="n">
        <v>0.594485640525818</v>
      </c>
      <c r="KL160" s="387" t="n">
        <v>0.594537317752838</v>
      </c>
      <c r="KM160" s="387" t="n">
        <v>0.594860374927521</v>
      </c>
      <c r="KN160" s="387" t="n">
        <v>0.595828413963318</v>
      </c>
      <c r="KO160" s="387" t="n">
        <v>0.597216844558716</v>
      </c>
      <c r="KP160" s="387" t="n">
        <v>0.598709166049957</v>
      </c>
      <c r="KQ160" s="387" t="n">
        <v>0.600746273994446</v>
      </c>
      <c r="KR160" s="387" t="n">
        <v>0.603226959705353</v>
      </c>
      <c r="KS160" s="387" t="n">
        <v>0.605984151363373</v>
      </c>
      <c r="KT160" s="387" t="n">
        <v>0.609003901481628</v>
      </c>
      <c r="KU160" s="387" t="n">
        <v>0.612273335456848</v>
      </c>
      <c r="KV160" s="387" t="n">
        <v>0.615569293498993</v>
      </c>
      <c r="KW160" s="387" t="n">
        <v>0.619304776191711</v>
      </c>
      <c r="KX160" s="387" t="n">
        <v>0.623048841953278</v>
      </c>
      <c r="KY160" s="387" t="n">
        <v>0.626348495483398</v>
      </c>
      <c r="KZ160" s="387" t="n">
        <v>0.629868030548096</v>
      </c>
      <c r="LA160" s="387" t="n">
        <v>0.632963538169861</v>
      </c>
      <c r="LB160" s="387" t="n">
        <v>0.636079907417297</v>
      </c>
      <c r="LC160" s="387" t="n">
        <v>0.638991415500641</v>
      </c>
      <c r="LD160" s="387" t="n">
        <v>0.641320824623108</v>
      </c>
      <c r="LE160" s="387" t="n">
        <v>0.643582105636597</v>
      </c>
      <c r="LF160" s="387" t="n">
        <v>0.64548397064209</v>
      </c>
      <c r="LG160" s="387" t="n">
        <v>0.647331774234772</v>
      </c>
      <c r="LH160" s="387" t="n">
        <v>0.649127840995789</v>
      </c>
      <c r="LI160" s="387" t="n">
        <v>0.650310218334198</v>
      </c>
      <c r="LJ160" s="387" t="n">
        <v>0.651460349559784</v>
      </c>
      <c r="LK160" s="387" t="n">
        <v>0.652579605579376</v>
      </c>
      <c r="LL160" s="387" t="n">
        <v>0.653669118881226</v>
      </c>
      <c r="LM160" s="387" t="n">
        <v>0.6544628739357</v>
      </c>
      <c r="LN160" s="387" t="n">
        <v>0.655408978462219</v>
      </c>
      <c r="LO160" s="387" t="n">
        <v>0.655900001525879</v>
      </c>
      <c r="LP160" s="387" t="n">
        <v>0.656547486782074</v>
      </c>
      <c r="LQ160" s="387" t="n">
        <v>0.657346189022064</v>
      </c>
      <c r="LR160" s="387" t="n">
        <v>0.657874882221222</v>
      </c>
      <c r="LT160" s="0" t="s">
        <v>889</v>
      </c>
      <c r="LU160" s="387" t="n">
        <v>0.5753573179245</v>
      </c>
      <c r="LV160" s="387" t="n">
        <v>0.575718998908997</v>
      </c>
      <c r="LW160" s="387" t="n">
        <v>0.575580716133118</v>
      </c>
      <c r="LX160" s="387" t="n">
        <v>0.575210094451904</v>
      </c>
      <c r="LY160" s="387" t="n">
        <v>0.575088322162628</v>
      </c>
      <c r="LZ160" s="387" t="n">
        <v>0.575757563114166</v>
      </c>
      <c r="MA160" s="387" t="n">
        <v>0.576729774475098</v>
      </c>
      <c r="MB160" s="387" t="n">
        <v>0.577828407287598</v>
      </c>
      <c r="MC160" s="387" t="n">
        <v>0.579477608203888</v>
      </c>
      <c r="MD160" s="387" t="n">
        <v>0.581591486930847</v>
      </c>
      <c r="ME160" s="387" t="n">
        <v>0.583994209766388</v>
      </c>
      <c r="MF160" s="387" t="n">
        <v>0.586671411991119</v>
      </c>
      <c r="MG160" s="387" t="n">
        <v>0.589958131313324</v>
      </c>
      <c r="MH160" s="387" t="n">
        <v>0.593278467655182</v>
      </c>
      <c r="MI160" s="387" t="n">
        <v>0.596692562103272</v>
      </c>
      <c r="MJ160" s="387" t="n">
        <v>0.600132822990418</v>
      </c>
      <c r="MK160" s="387" t="n">
        <v>0.602811396121979</v>
      </c>
      <c r="ML160" s="387" t="n">
        <v>0.605728983879089</v>
      </c>
      <c r="MM160" s="387" t="n">
        <v>0.607923924922943</v>
      </c>
      <c r="MN160" s="387" t="n">
        <v>0.610799014568329</v>
      </c>
      <c r="MO160" s="387" t="n">
        <v>0.612853646278381</v>
      </c>
      <c r="MP160" s="387" t="n">
        <v>0.614662230014801</v>
      </c>
      <c r="MQ160" s="387" t="n">
        <v>0.61641788482666</v>
      </c>
      <c r="MR160" s="387" t="n">
        <v>0.617828786373138</v>
      </c>
      <c r="MS160" s="387" t="n">
        <v>0.619199514389038</v>
      </c>
      <c r="MT160" s="387" t="n">
        <v>0.620531857013702</v>
      </c>
      <c r="MU160" s="387" t="n">
        <v>0.620981395244598</v>
      </c>
      <c r="MV160" s="387" t="n">
        <v>0.621696829795837</v>
      </c>
      <c r="MW160" s="387" t="n">
        <v>0.622118532657623</v>
      </c>
      <c r="MX160" s="387" t="n">
        <v>0.622529089450836</v>
      </c>
      <c r="MY160" s="387" t="n">
        <v>0.622394442558289</v>
      </c>
      <c r="MZ160" s="387" t="n">
        <v>0.622427463531494</v>
      </c>
      <c r="NA160" s="387" t="n">
        <v>0.622036993503571</v>
      </c>
      <c r="NB160" s="387" t="n">
        <v>0.621816337108612</v>
      </c>
      <c r="NC160" s="387" t="n">
        <v>0.621504843235016</v>
      </c>
      <c r="ND160" s="387" t="n">
        <v>0.621200680732727</v>
      </c>
      <c r="NG160" s="0" t="s">
        <v>889</v>
      </c>
      <c r="NH160" s="387" t="n">
        <v>0.485249489545822</v>
      </c>
      <c r="NI160" s="387" t="n">
        <v>0.488661140203476</v>
      </c>
      <c r="NJ160" s="387" t="n">
        <v>0.491940200328827</v>
      </c>
      <c r="NK160" s="387" t="n">
        <v>0.494901865720749</v>
      </c>
      <c r="NL160" s="387" t="n">
        <v>0.497392684221268</v>
      </c>
      <c r="NM160" s="387" t="n">
        <v>0.499409675598145</v>
      </c>
      <c r="NN160" s="387" t="n">
        <v>0.500966370105743</v>
      </c>
      <c r="NO160" s="387" t="n">
        <v>0.501898229122162</v>
      </c>
      <c r="NP160" s="387" t="n">
        <v>0.502611935138702</v>
      </c>
      <c r="NQ160" s="387" t="n">
        <v>0.503850400447846</v>
      </c>
      <c r="NR160" s="387" t="n">
        <v>0.505407333374023</v>
      </c>
      <c r="NS160" s="387" t="n">
        <v>0.507266938686371</v>
      </c>
      <c r="NT160" s="387" t="n">
        <v>0.509414255619049</v>
      </c>
      <c r="NU160" s="387" t="n">
        <v>0.512345671653748</v>
      </c>
      <c r="NV160" s="387" t="n">
        <v>0.515018582344055</v>
      </c>
      <c r="NW160" s="387" t="n">
        <v>0.518432438373566</v>
      </c>
      <c r="NX160" s="387" t="n">
        <v>0.522066056728363</v>
      </c>
      <c r="NY160" s="387" t="n">
        <v>0.525909245014191</v>
      </c>
      <c r="NZ160" s="387" t="n">
        <v>0.529952466487885</v>
      </c>
      <c r="OA160" s="387" t="n">
        <v>0.534019947052002</v>
      </c>
      <c r="OB160" s="387" t="n">
        <v>0.537822902202606</v>
      </c>
      <c r="OC160" s="387" t="n">
        <v>0.541351079940796</v>
      </c>
      <c r="OD160" s="387" t="n">
        <v>0.544776141643524</v>
      </c>
      <c r="OE160" s="387" t="n">
        <v>0.547808170318604</v>
      </c>
      <c r="OF160" s="387" t="n">
        <v>0.550754070281982</v>
      </c>
      <c r="OG160" s="387" t="n">
        <v>0.553903341293335</v>
      </c>
      <c r="OH160" s="387" t="n">
        <v>0.556119561195374</v>
      </c>
      <c r="OI160" s="387" t="n">
        <v>0.558275401592255</v>
      </c>
      <c r="OJ160" s="387" t="n">
        <v>0.560647666454315</v>
      </c>
      <c r="OK160" s="387" t="n">
        <v>0.562415361404419</v>
      </c>
      <c r="OL160" s="387" t="n">
        <v>0.56440407037735</v>
      </c>
      <c r="OM160" s="387" t="n">
        <v>0.565963089466095</v>
      </c>
      <c r="ON160" s="387" t="n">
        <v>0.567074775695801</v>
      </c>
      <c r="OO160" s="387" t="n">
        <v>0.568304598331451</v>
      </c>
      <c r="OP160" s="387" t="n">
        <v>0.56964921951294</v>
      </c>
      <c r="OQ160" s="387" t="n">
        <v>0.570710897445679</v>
      </c>
      <c r="OT160" s="387" t="n">
        <v>0.565470008850098</v>
      </c>
      <c r="OU160" s="387" t="n">
        <v>0.568250007629395</v>
      </c>
      <c r="OV160" s="387" t="n">
        <v>0.570719985961914</v>
      </c>
      <c r="OW160" s="387" t="n">
        <v>0.573040008544922</v>
      </c>
      <c r="OX160" s="387" t="n">
        <v>0.575349998474121</v>
      </c>
      <c r="OY160" s="387" t="n">
        <v>0.578740005493164</v>
      </c>
      <c r="OZ160" s="387" t="n">
        <v>0.58201000213623</v>
      </c>
      <c r="PA160" s="387" t="n">
        <v>0.585219993591309</v>
      </c>
      <c r="PB160" s="387" t="n">
        <v>0.588440017700195</v>
      </c>
      <c r="PC160" s="387" t="n">
        <v>0.591730003356934</v>
      </c>
      <c r="PD160" s="387" t="n">
        <v>0.595309982299805</v>
      </c>
      <c r="PE160" s="387" t="n">
        <v>0.598969993591309</v>
      </c>
      <c r="PF160" s="387" t="n">
        <v>0.625629997253418</v>
      </c>
      <c r="PG160" s="387" t="n">
        <v>0.627019996643066</v>
      </c>
      <c r="PH160" s="387" t="n">
        <v>0.625499992370605</v>
      </c>
      <c r="PI160" s="387" t="n">
        <v>0.623880004882813</v>
      </c>
      <c r="PJ160" s="387" t="n">
        <v>0.613320007324219</v>
      </c>
      <c r="PK160" s="387" t="n">
        <v>0.602150001525879</v>
      </c>
      <c r="PL160" s="387" t="n">
        <v>0.60765998840332</v>
      </c>
      <c r="PQ160" s="387" t="n">
        <v>0.00910890940576792</v>
      </c>
      <c r="PZ160" s="387" t="n">
        <v>0.591</v>
      </c>
      <c r="QA160" s="387" t="n">
        <v>2015</v>
      </c>
      <c r="QB160" s="0" t="s">
        <v>248</v>
      </c>
      <c r="QD160" s="387" t="n">
        <v>0.138</v>
      </c>
      <c r="QE160" s="387" t="n">
        <v>2015</v>
      </c>
      <c r="QF160" s="0" t="s">
        <v>248</v>
      </c>
      <c r="QH160" s="387" t="n">
        <v>0.303</v>
      </c>
      <c r="QI160" s="387" t="n">
        <v>2015</v>
      </c>
      <c r="QJ160" s="0" t="s">
        <v>248</v>
      </c>
      <c r="QL160" s="387" t="n">
        <v>0.51</v>
      </c>
      <c r="QM160" s="387" t="n">
        <v>2015</v>
      </c>
      <c r="QN160" s="0" t="s">
        <v>248</v>
      </c>
      <c r="QP160" s="387" t="n">
        <v>0.174</v>
      </c>
      <c r="QQ160" s="387" t="n">
        <v>2015</v>
      </c>
      <c r="QR160" s="0" t="s">
        <v>248</v>
      </c>
      <c r="QT160" s="0" t="s">
        <v>104</v>
      </c>
      <c r="QU160" s="387" t="n">
        <v>0.219343185424805</v>
      </c>
      <c r="QV160" s="387" t="n">
        <v>0.238022610545158</v>
      </c>
      <c r="QW160" s="387" t="n">
        <v>0.254196047782898</v>
      </c>
      <c r="QX160" s="387" t="n">
        <v>0.232381552457809</v>
      </c>
      <c r="QY160" s="387" t="n">
        <v>0.211900696158409</v>
      </c>
      <c r="RB160" s="387" t="n">
        <v>0.22839991748333</v>
      </c>
      <c r="RC160" s="387" t="n">
        <v>0.239726737141609</v>
      </c>
      <c r="RD160" s="387" t="n">
        <v>0.243305951356888</v>
      </c>
      <c r="RE160" s="387" t="n">
        <v>0.206562608480454</v>
      </c>
      <c r="RF160" s="387" t="n">
        <v>0.161510154604912</v>
      </c>
      <c r="RG160" s="0" t="s">
        <v>248</v>
      </c>
      <c r="RJ160" s="387" t="n">
        <v>0.0364631488919258</v>
      </c>
      <c r="RK160" s="387" t="n">
        <v>0.0319460369646549</v>
      </c>
      <c r="RL160" s="387" t="n">
        <v>0.0304412227123976</v>
      </c>
      <c r="RM160" s="387" t="n">
        <v>0.00722542405128479</v>
      </c>
      <c r="RN160" s="387" t="n">
        <v>-0.00972825102508068</v>
      </c>
      <c r="RO160" s="0" t="s">
        <v>104</v>
      </c>
      <c r="RR160" s="387" t="n">
        <v>0.0363788902759552</v>
      </c>
      <c r="RS160" s="387" t="n">
        <v>0.0318339765071869</v>
      </c>
      <c r="RT160" s="387" t="n">
        <v>0.0302734673023224</v>
      </c>
      <c r="RU160" s="387" t="n">
        <v>0.00688992207869887</v>
      </c>
      <c r="RV160" s="387" t="n">
        <v>-0.011405760422349</v>
      </c>
      <c r="RW160" s="0" t="s">
        <v>248</v>
      </c>
      <c r="SA160" s="387" t="n">
        <v>0.0188613664358854</v>
      </c>
      <c r="SB160" s="387" t="n">
        <v>0.0136927273124456</v>
      </c>
      <c r="SC160" s="387" t="n">
        <v>0.00922789238393307</v>
      </c>
      <c r="SD160" s="387" t="n">
        <v>-0.0144194727763534</v>
      </c>
      <c r="SE160" s="387" t="n">
        <v>-0.0303791537880898</v>
      </c>
      <c r="SF160" s="0" t="s">
        <v>104</v>
      </c>
      <c r="SJ160" s="387" t="n">
        <v>0.0190490763634443</v>
      </c>
      <c r="SK160" s="387" t="n">
        <v>0.0139554161578417</v>
      </c>
      <c r="SL160" s="387" t="n">
        <v>0.0121504031121731</v>
      </c>
      <c r="SM160" s="387" t="n">
        <v>-0.0116722034290433</v>
      </c>
      <c r="SN160" s="387" t="n">
        <v>-0.0301305688917637</v>
      </c>
      <c r="SO160" s="0" t="s">
        <v>248</v>
      </c>
      <c r="SQ160" s="387" t="n">
        <v>5060</v>
      </c>
      <c r="SR160" s="0" t="s">
        <v>248</v>
      </c>
      <c r="ST160" s="387" t="n">
        <v>4464.12353515625</v>
      </c>
      <c r="SU160" s="0" t="s">
        <v>104</v>
      </c>
      <c r="SW160" s="387" t="n">
        <v>5766.00021807273</v>
      </c>
      <c r="SX160" s="0" t="s">
        <v>248</v>
      </c>
      <c r="TA160" s="387" t="n">
        <v>0.205229803919792</v>
      </c>
      <c r="TB160" s="387" t="n">
        <v>0.205658733844757</v>
      </c>
      <c r="TC160" s="387" t="n">
        <v>0.181932762265205</v>
      </c>
      <c r="TD160" s="387" t="n">
        <v>0.158794671297073</v>
      </c>
      <c r="TE160" s="387" t="n">
        <v>0.191487342119217</v>
      </c>
      <c r="TF160" s="0" t="s">
        <v>104</v>
      </c>
      <c r="TJ160" s="387" t="n">
        <v>0.213426157832146</v>
      </c>
      <c r="TK160" s="387" t="n">
        <v>0.206209823489189</v>
      </c>
      <c r="TL160" s="387" t="n">
        <v>0.169425621628761</v>
      </c>
      <c r="TM160" s="387" t="n">
        <v>0.129855751991272</v>
      </c>
      <c r="TN160" s="387" t="n">
        <v>0.141222849488258</v>
      </c>
      <c r="TO160" s="0" t="s">
        <v>248</v>
      </c>
      <c r="TP160" s="386"/>
      <c r="TQ160" s="386"/>
    </row>
    <row r="161" customFormat="false" ht="15.75" hidden="false" customHeight="false" outlineLevel="0" collapsed="false">
      <c r="A161" s="0" t="s">
        <v>900</v>
      </c>
      <c r="B161" s="18" t="s">
        <v>1167</v>
      </c>
      <c r="C161" s="0" t="s">
        <v>1168</v>
      </c>
      <c r="D161" s="387" t="n">
        <v>0.0397863872349262</v>
      </c>
      <c r="E161" s="0" t="s">
        <v>884</v>
      </c>
      <c r="F161" s="387" t="n">
        <v>0.0446503646671772</v>
      </c>
      <c r="G161" s="0" t="s">
        <v>884</v>
      </c>
      <c r="H161" s="387" t="n">
        <v>0.044149175286293</v>
      </c>
      <c r="I161" s="0" t="s">
        <v>884</v>
      </c>
      <c r="J161" s="0" t="s">
        <v>884</v>
      </c>
      <c r="K161" s="387" t="n">
        <v>0.554487764835358</v>
      </c>
      <c r="L161" s="387"/>
      <c r="M161" s="0" t="s">
        <v>885</v>
      </c>
      <c r="N161" s="387"/>
      <c r="O161" s="0" t="s">
        <v>885</v>
      </c>
      <c r="P161" s="387"/>
      <c r="Q161" s="0" t="s">
        <v>885</v>
      </c>
      <c r="R161" s="387"/>
      <c r="S161" s="0" t="s">
        <v>885</v>
      </c>
      <c r="U161" s="0" t="s">
        <v>884</v>
      </c>
      <c r="V161" s="387" t="n">
        <v>0.552265286445618</v>
      </c>
      <c r="W161" s="387"/>
      <c r="X161" s="0" t="s">
        <v>885</v>
      </c>
      <c r="Y161" s="387"/>
      <c r="Z161" s="0" t="s">
        <v>885</v>
      </c>
      <c r="AA161" s="387"/>
      <c r="AB161" s="0" t="s">
        <v>885</v>
      </c>
      <c r="AC161" s="387"/>
      <c r="AD161" s="0" t="s">
        <v>885</v>
      </c>
      <c r="AF161" s="0" t="s">
        <v>884</v>
      </c>
      <c r="AG161" s="387" t="n">
        <v>0.550330102443695</v>
      </c>
      <c r="AH161" s="387"/>
      <c r="AI161" s="0" t="s">
        <v>885</v>
      </c>
      <c r="AJ161" s="387"/>
      <c r="AK161" s="0" t="s">
        <v>885</v>
      </c>
      <c r="AL161" s="387"/>
      <c r="AM161" s="0" t="s">
        <v>885</v>
      </c>
      <c r="AN161" s="387"/>
      <c r="AO161" s="0" t="s">
        <v>885</v>
      </c>
      <c r="AP161" s="0"/>
      <c r="AQ161" s="0" t="s">
        <v>884</v>
      </c>
      <c r="AR161" s="387" t="n">
        <v>3.05433869361877</v>
      </c>
      <c r="AS161" s="0" t="s">
        <v>884</v>
      </c>
      <c r="AT161" s="387" t="n">
        <v>4.06047630310059</v>
      </c>
      <c r="AU161" s="0" t="s">
        <v>884</v>
      </c>
      <c r="AV161" s="387" t="n">
        <v>4.41995906829834</v>
      </c>
      <c r="AW161" s="0"/>
      <c r="AX161" s="387" t="n">
        <v>2.97744178771973</v>
      </c>
      <c r="AY161" s="0" t="s">
        <v>884</v>
      </c>
      <c r="AZ161" s="0"/>
      <c r="BA161" s="0" t="s">
        <v>884</v>
      </c>
      <c r="BB161" s="387" t="n">
        <v>0.00546333892270923</v>
      </c>
      <c r="BC161" s="387" t="n">
        <v>0.00487412232905626</v>
      </c>
      <c r="BD161" s="387" t="n">
        <v>0.00473871733993292</v>
      </c>
      <c r="BE161" s="387" t="n">
        <v>0.00403207121416926</v>
      </c>
      <c r="BF161" s="387" t="n">
        <v>0.00403205817565322</v>
      </c>
      <c r="BH161" s="0" t="s">
        <v>884</v>
      </c>
      <c r="BI161" s="387" t="n">
        <v>0.00661692675203085</v>
      </c>
      <c r="BJ161" s="387" t="n">
        <v>0.00601945864036679</v>
      </c>
      <c r="BK161" s="387" t="n">
        <v>0.00578104332089424</v>
      </c>
      <c r="BL161" s="387" t="n">
        <v>0.00569337932392955</v>
      </c>
      <c r="BM161" s="387" t="n">
        <v>0.0057845008559525</v>
      </c>
      <c r="BO161" s="0" t="s">
        <v>884</v>
      </c>
      <c r="BP161" s="387" t="n">
        <v>0.00602822098881006</v>
      </c>
      <c r="BQ161" s="387" t="n">
        <v>0.00574385747313499</v>
      </c>
      <c r="BR161" s="387" t="n">
        <v>0.00573226762935519</v>
      </c>
      <c r="BS161" s="387" t="n">
        <v>0.00582337379455566</v>
      </c>
      <c r="BT161" s="387" t="n">
        <v>0.0055761244148016</v>
      </c>
      <c r="BV161" s="387"/>
      <c r="BW161" s="387"/>
      <c r="BX161" s="387"/>
      <c r="BY161" s="387"/>
      <c r="BZ161" s="387"/>
      <c r="CA161" s="0" t="s">
        <v>886</v>
      </c>
      <c r="CC161" s="387"/>
      <c r="CD161" s="387"/>
      <c r="CE161" s="387"/>
      <c r="CF161" s="387"/>
      <c r="CG161" s="387"/>
      <c r="CH161" s="0" t="s">
        <v>886</v>
      </c>
      <c r="CK161" s="387"/>
      <c r="CL161" s="0" t="s">
        <v>886</v>
      </c>
      <c r="CO161" s="0" t="s">
        <v>884</v>
      </c>
      <c r="CP161" s="387" t="n">
        <v>0.00266850809566677</v>
      </c>
      <c r="CQ161" s="387" t="n">
        <v>0.00324820238165557</v>
      </c>
      <c r="CR161" s="387" t="n">
        <v>-2.62276735156775E-005</v>
      </c>
      <c r="CS161" s="387" t="n">
        <v>-0.00549570564180613</v>
      </c>
      <c r="CT161" s="387" t="n">
        <v>0.0107991974800825</v>
      </c>
      <c r="CV161" s="0" t="s">
        <v>884</v>
      </c>
      <c r="CW161" s="387" t="n">
        <v>0.0037750001065433</v>
      </c>
      <c r="CX161" s="387" t="n">
        <v>0.00313333328813314</v>
      </c>
      <c r="CY161" s="387" t="n">
        <v>-5.00001187901944E-005</v>
      </c>
      <c r="CZ161" s="387" t="n">
        <v>0.00189999991562217</v>
      </c>
      <c r="DA161" s="387" t="n">
        <v>0.0020000000949949</v>
      </c>
      <c r="DC161" s="0" t="s">
        <v>884</v>
      </c>
      <c r="DD161" s="387" t="n">
        <v>0.00354777090251446</v>
      </c>
      <c r="DE161" s="387" t="n">
        <v>0.00289799948222935</v>
      </c>
      <c r="DF161" s="387" t="n">
        <v>-0.00122297729831189</v>
      </c>
      <c r="DG161" s="387" t="n">
        <v>0.00519620673730969</v>
      </c>
      <c r="DH161" s="387" t="n">
        <v>0.00750134838744998</v>
      </c>
      <c r="DL161" s="387"/>
      <c r="DM161" s="0" t="s">
        <v>886</v>
      </c>
      <c r="DP161" s="387"/>
      <c r="DQ161" s="0" t="s">
        <v>886</v>
      </c>
      <c r="DT161" s="387"/>
      <c r="DU161" s="0" t="s">
        <v>886</v>
      </c>
      <c r="DW161" s="387"/>
      <c r="DX161" s="387"/>
      <c r="DY161" s="387"/>
      <c r="DZ161" s="387"/>
      <c r="EA161" s="387"/>
      <c r="EB161" s="0" t="s">
        <v>886</v>
      </c>
      <c r="ED161" s="387" t="n">
        <v>0.210643395781517</v>
      </c>
      <c r="EE161" s="387" t="n">
        <v>0.210643395781517</v>
      </c>
      <c r="EF161" s="387" t="n">
        <v>0.210643395781517</v>
      </c>
      <c r="EG161" s="387" t="n">
        <v>0.00621305778622627</v>
      </c>
      <c r="EH161" s="387"/>
      <c r="EI161" s="0" t="s">
        <v>248</v>
      </c>
      <c r="EK161" s="387"/>
      <c r="EL161" s="0" t="s">
        <v>886</v>
      </c>
      <c r="EO161" s="387" t="n">
        <v>0</v>
      </c>
      <c r="EP161" s="387" t="n">
        <v>0</v>
      </c>
      <c r="EQ161" s="387" t="n">
        <v>0</v>
      </c>
      <c r="ER161" s="387" t="n">
        <v>0</v>
      </c>
      <c r="ES161" s="387"/>
      <c r="ET161" s="0" t="s">
        <v>248</v>
      </c>
      <c r="FE161" s="387" t="n">
        <v>10337</v>
      </c>
      <c r="FF161" s="387" t="n">
        <v>10215</v>
      </c>
      <c r="FG161" s="387" t="n">
        <v>10102</v>
      </c>
      <c r="FH161" s="387" t="n">
        <v>9994</v>
      </c>
      <c r="FI161" s="387" t="n">
        <v>9902</v>
      </c>
      <c r="FJ161" s="387" t="n">
        <v>9849</v>
      </c>
      <c r="FK161" s="387" t="n">
        <v>9828</v>
      </c>
      <c r="FL161" s="387" t="n">
        <v>9842</v>
      </c>
      <c r="FM161" s="387" t="n">
        <v>9891</v>
      </c>
      <c r="FN161" s="387" t="n">
        <v>9939</v>
      </c>
      <c r="FO161" s="387" t="n">
        <v>10005</v>
      </c>
      <c r="FP161" s="387" t="n">
        <v>10057</v>
      </c>
      <c r="FQ161" s="387" t="n">
        <v>10279</v>
      </c>
      <c r="FR161" s="387" t="n">
        <v>10821</v>
      </c>
      <c r="FS161" s="387" t="n">
        <v>11853</v>
      </c>
      <c r="FT161" s="387" t="n">
        <v>12475</v>
      </c>
      <c r="FU161" s="387" t="n">
        <v>13049</v>
      </c>
      <c r="FV161" s="387" t="n">
        <v>12876</v>
      </c>
      <c r="FW161" s="387" t="n">
        <v>12704</v>
      </c>
      <c r="FX161" s="387" t="n">
        <v>12581</v>
      </c>
      <c r="FY161" s="387" t="n">
        <v>13000</v>
      </c>
      <c r="FZ161" s="387" t="n">
        <v>13000</v>
      </c>
      <c r="GA161" s="387" t="n">
        <v>13000</v>
      </c>
      <c r="GB161" s="387" t="n">
        <v>13000</v>
      </c>
      <c r="GC161" s="387" t="n">
        <v>13000</v>
      </c>
      <c r="GD161" s="387" t="n">
        <v>13000</v>
      </c>
      <c r="GE161" s="387" t="n">
        <v>13000</v>
      </c>
      <c r="GF161" s="387" t="n">
        <v>13000</v>
      </c>
      <c r="GG161" s="387" t="n">
        <v>13000</v>
      </c>
      <c r="GH161" s="387" t="n">
        <v>13000</v>
      </c>
      <c r="GI161" s="387" t="n">
        <v>13000</v>
      </c>
      <c r="GJ161" s="387" t="n">
        <v>13000</v>
      </c>
      <c r="GK161" s="387" t="n">
        <v>13000</v>
      </c>
      <c r="GL161" s="387" t="n">
        <v>13000</v>
      </c>
      <c r="GM161" s="387" t="n">
        <v>13000</v>
      </c>
      <c r="GN161" s="387" t="n">
        <v>13000</v>
      </c>
      <c r="GO161" s="387" t="n">
        <v>13000</v>
      </c>
      <c r="GP161" s="387" t="n">
        <v>13000</v>
      </c>
      <c r="GQ161" s="387" t="n">
        <v>13000</v>
      </c>
      <c r="GR161" s="387" t="n">
        <v>13000</v>
      </c>
      <c r="GS161" s="387" t="n">
        <v>13000</v>
      </c>
      <c r="GT161" s="387" t="n">
        <v>13000</v>
      </c>
      <c r="GU161" s="387" t="n">
        <v>13000</v>
      </c>
      <c r="GV161" s="387" t="n">
        <v>13000</v>
      </c>
      <c r="GW161" s="387" t="n">
        <v>13000</v>
      </c>
      <c r="GX161" s="387" t="n">
        <v>13000</v>
      </c>
      <c r="GY161" s="387" t="n">
        <v>13000</v>
      </c>
      <c r="GZ161" s="387" t="n">
        <v>13000</v>
      </c>
      <c r="HA161" s="387" t="n">
        <v>13000</v>
      </c>
      <c r="HB161" s="387" t="n">
        <v>13000</v>
      </c>
      <c r="HC161" s="387" t="n">
        <v>13000</v>
      </c>
      <c r="HG161" s="387" t="n">
        <v>0.0449848622083664</v>
      </c>
      <c r="HH161" s="387" t="n">
        <v>-0.0133463889360428</v>
      </c>
      <c r="HI161" s="387" t="n">
        <v>-0.0134482085704803</v>
      </c>
      <c r="HJ161" s="387" t="n">
        <v>-0.00972916558384895</v>
      </c>
      <c r="HK161" s="387" t="n">
        <v>0.0327616184949875</v>
      </c>
      <c r="HL161" s="387" t="n">
        <v>0</v>
      </c>
      <c r="HM161" s="387" t="n">
        <v>0</v>
      </c>
      <c r="HN161" s="387" t="n">
        <v>0</v>
      </c>
      <c r="HO161" s="387" t="n">
        <v>0</v>
      </c>
      <c r="HP161" s="387" t="n">
        <v>0</v>
      </c>
      <c r="HQ161" s="387" t="n">
        <v>0</v>
      </c>
      <c r="HR161" s="387" t="n">
        <v>0</v>
      </c>
      <c r="HS161" s="387" t="n">
        <v>0</v>
      </c>
      <c r="HT161" s="387" t="n">
        <v>0</v>
      </c>
      <c r="HU161" s="387" t="n">
        <v>0</v>
      </c>
      <c r="HV161" s="387" t="n">
        <v>0</v>
      </c>
      <c r="HW161" s="387" t="n">
        <v>0</v>
      </c>
      <c r="HX161" s="387" t="n">
        <v>0</v>
      </c>
      <c r="HY161" s="387" t="n">
        <v>0</v>
      </c>
      <c r="HZ161" s="387" t="n">
        <v>0</v>
      </c>
      <c r="IA161" s="387" t="n">
        <v>0</v>
      </c>
      <c r="IB161" s="387" t="n">
        <v>0</v>
      </c>
      <c r="IC161" s="387" t="n">
        <v>0</v>
      </c>
      <c r="ID161" s="387" t="n">
        <v>0</v>
      </c>
      <c r="IE161" s="387" t="n">
        <v>0</v>
      </c>
      <c r="IF161" s="387" t="n">
        <v>0</v>
      </c>
      <c r="IG161" s="387" t="n">
        <v>0</v>
      </c>
      <c r="IH161" s="387" t="n">
        <v>0</v>
      </c>
      <c r="II161" s="387" t="n">
        <v>0</v>
      </c>
      <c r="IJ161" s="387" t="n">
        <v>0</v>
      </c>
      <c r="IK161" s="387" t="n">
        <v>0</v>
      </c>
      <c r="IL161" s="387" t="n">
        <v>0</v>
      </c>
      <c r="IM161" s="387" t="n">
        <v>0</v>
      </c>
      <c r="IN161" s="387" t="n">
        <v>0</v>
      </c>
      <c r="IO161" s="387" t="n">
        <v>0</v>
      </c>
      <c r="IP161" s="0" t="s">
        <v>889</v>
      </c>
      <c r="IU161" s="0" t="s">
        <v>884</v>
      </c>
      <c r="IV161" s="387" t="n">
        <v>0.5</v>
      </c>
      <c r="IW161" s="387" t="n">
        <v>0.5</v>
      </c>
      <c r="IX161" s="387" t="n">
        <v>0.5</v>
      </c>
      <c r="IY161" s="387" t="n">
        <v>0.5</v>
      </c>
      <c r="IZ161" s="387" t="n">
        <v>0.5</v>
      </c>
      <c r="JA161" s="387" t="n">
        <v>0.5</v>
      </c>
      <c r="JB161" s="387" t="n">
        <v>0.5</v>
      </c>
      <c r="JC161" s="387" t="n">
        <v>0.5</v>
      </c>
      <c r="JD161" s="387" t="n">
        <v>0.5</v>
      </c>
      <c r="JE161" s="387" t="n">
        <v>0.5</v>
      </c>
      <c r="JF161" s="387" t="n">
        <v>0.5</v>
      </c>
      <c r="JG161" s="387" t="n">
        <v>0.5</v>
      </c>
      <c r="JH161" s="387" t="n">
        <v>0.5</v>
      </c>
      <c r="JI161" s="387" t="n">
        <v>0.5</v>
      </c>
      <c r="JJ161" s="387" t="n">
        <v>0.5</v>
      </c>
      <c r="JK161" s="387" t="n">
        <v>0.5</v>
      </c>
      <c r="JL161" s="387" t="n">
        <v>0.5</v>
      </c>
      <c r="JM161" s="387" t="n">
        <v>0.5</v>
      </c>
      <c r="JN161" s="387" t="n">
        <v>0.5</v>
      </c>
      <c r="JO161" s="387" t="n">
        <v>0.5</v>
      </c>
      <c r="JP161" s="387" t="n">
        <v>0.5</v>
      </c>
      <c r="JQ161" s="387" t="n">
        <v>0.5</v>
      </c>
      <c r="JR161" s="387" t="n">
        <v>0.5</v>
      </c>
      <c r="JS161" s="387" t="n">
        <v>0.5</v>
      </c>
      <c r="JT161" s="387" t="n">
        <v>0.5</v>
      </c>
      <c r="JU161" s="387" t="n">
        <v>0.5</v>
      </c>
      <c r="JV161" s="387" t="n">
        <v>0.5</v>
      </c>
      <c r="JW161" s="387" t="n">
        <v>0.5</v>
      </c>
      <c r="JX161" s="387" t="n">
        <v>0.5</v>
      </c>
      <c r="JY161" s="387" t="n">
        <v>0.5</v>
      </c>
      <c r="JZ161" s="387" t="n">
        <v>0.5</v>
      </c>
      <c r="KA161" s="387" t="n">
        <v>0.5</v>
      </c>
      <c r="KB161" s="387" t="n">
        <v>0.5</v>
      </c>
      <c r="KC161" s="387" t="n">
        <v>0.5</v>
      </c>
      <c r="KD161" s="387" t="n">
        <v>0.5</v>
      </c>
      <c r="KE161" s="387" t="n">
        <v>0.5</v>
      </c>
      <c r="KH161" s="0" t="s">
        <v>886</v>
      </c>
      <c r="KI161" s="387"/>
      <c r="KJ161" s="387"/>
      <c r="KK161" s="387"/>
      <c r="KL161" s="387"/>
      <c r="KM161" s="387"/>
      <c r="KN161" s="387"/>
      <c r="KO161" s="387"/>
      <c r="KP161" s="387"/>
      <c r="KQ161" s="387"/>
      <c r="KR161" s="387"/>
      <c r="KS161" s="387"/>
      <c r="KT161" s="387"/>
      <c r="KU161" s="387"/>
      <c r="KV161" s="387"/>
      <c r="KW161" s="387"/>
      <c r="KX161" s="387"/>
      <c r="KY161" s="387"/>
      <c r="KZ161" s="387"/>
      <c r="LA161" s="387"/>
      <c r="LB161" s="387"/>
      <c r="LC161" s="387"/>
      <c r="LD161" s="387"/>
      <c r="LE161" s="387"/>
      <c r="LF161" s="387"/>
      <c r="LG161" s="387"/>
      <c r="LH161" s="387"/>
      <c r="LI161" s="387"/>
      <c r="LJ161" s="387"/>
      <c r="LK161" s="387"/>
      <c r="LL161" s="387"/>
      <c r="LM161" s="387"/>
      <c r="LN161" s="387"/>
      <c r="LO161" s="387"/>
      <c r="LP161" s="387"/>
      <c r="LQ161" s="387"/>
      <c r="LR161" s="387"/>
      <c r="LT161" s="0" t="s">
        <v>886</v>
      </c>
      <c r="LU161" s="387"/>
      <c r="LV161" s="387"/>
      <c r="LW161" s="387"/>
      <c r="LX161" s="387"/>
      <c r="LY161" s="387"/>
      <c r="LZ161" s="387"/>
      <c r="MA161" s="387"/>
      <c r="MB161" s="387"/>
      <c r="MC161" s="387"/>
      <c r="MD161" s="387"/>
      <c r="ME161" s="387"/>
      <c r="MF161" s="387"/>
      <c r="MG161" s="387"/>
      <c r="MH161" s="387"/>
      <c r="MI161" s="387"/>
      <c r="MJ161" s="387"/>
      <c r="MK161" s="387"/>
      <c r="ML161" s="387"/>
      <c r="MM161" s="387"/>
      <c r="MN161" s="387"/>
      <c r="MO161" s="387"/>
      <c r="MP161" s="387"/>
      <c r="MQ161" s="387"/>
      <c r="MR161" s="387"/>
      <c r="MS161" s="387"/>
      <c r="MT161" s="387"/>
      <c r="MU161" s="387"/>
      <c r="MV161" s="387"/>
      <c r="MW161" s="387"/>
      <c r="MX161" s="387"/>
      <c r="MY161" s="387"/>
      <c r="MZ161" s="387"/>
      <c r="NA161" s="387"/>
      <c r="NB161" s="387"/>
      <c r="NC161" s="387"/>
      <c r="ND161" s="387"/>
      <c r="NG161" s="0" t="s">
        <v>886</v>
      </c>
      <c r="NH161" s="387"/>
      <c r="NI161" s="387"/>
      <c r="NJ161" s="387"/>
      <c r="NK161" s="387"/>
      <c r="NL161" s="387"/>
      <c r="NM161" s="387"/>
      <c r="NN161" s="387"/>
      <c r="NO161" s="387"/>
      <c r="NP161" s="387"/>
      <c r="NQ161" s="387"/>
      <c r="NR161" s="387"/>
      <c r="NS161" s="387"/>
      <c r="NT161" s="387"/>
      <c r="NU161" s="387"/>
      <c r="NV161" s="387"/>
      <c r="NW161" s="387"/>
      <c r="NX161" s="387"/>
      <c r="NY161" s="387"/>
      <c r="NZ161" s="387"/>
      <c r="OA161" s="387"/>
      <c r="OB161" s="387"/>
      <c r="OC161" s="387"/>
      <c r="OD161" s="387"/>
      <c r="OE161" s="387"/>
      <c r="OF161" s="387"/>
      <c r="OG161" s="387"/>
      <c r="OH161" s="387"/>
      <c r="OI161" s="387"/>
      <c r="OJ161" s="387"/>
      <c r="OK161" s="387"/>
      <c r="OL161" s="387"/>
      <c r="OM161" s="387"/>
      <c r="ON161" s="387"/>
      <c r="OO161" s="387"/>
      <c r="OP161" s="387"/>
      <c r="OQ161" s="387"/>
      <c r="OT161" s="387"/>
      <c r="OU161" s="387"/>
      <c r="OV161" s="387"/>
      <c r="OW161" s="387"/>
      <c r="OX161" s="387"/>
      <c r="OY161" s="387"/>
      <c r="OZ161" s="387"/>
      <c r="PA161" s="387"/>
      <c r="PB161" s="387"/>
      <c r="PC161" s="387"/>
      <c r="PD161" s="387"/>
      <c r="PE161" s="387"/>
      <c r="PF161" s="387"/>
      <c r="PG161" s="387"/>
      <c r="PH161" s="387"/>
      <c r="PI161" s="387"/>
      <c r="PJ161" s="387"/>
      <c r="PK161" s="387"/>
      <c r="PL161" s="387"/>
      <c r="PQ161" s="387"/>
      <c r="PZ161" s="387"/>
      <c r="QA161" s="387"/>
      <c r="QB161" s="0" t="s">
        <v>886</v>
      </c>
      <c r="QD161" s="387"/>
      <c r="QE161" s="387"/>
      <c r="QF161" s="0" t="s">
        <v>886</v>
      </c>
      <c r="QH161" s="387"/>
      <c r="QI161" s="387"/>
      <c r="QJ161" s="0" t="s">
        <v>886</v>
      </c>
      <c r="QL161" s="387"/>
      <c r="QM161" s="387"/>
      <c r="QN161" s="0" t="s">
        <v>886</v>
      </c>
      <c r="QP161" s="387"/>
      <c r="QQ161" s="387"/>
      <c r="QR161" s="0" t="s">
        <v>886</v>
      </c>
      <c r="QT161" s="0" t="s">
        <v>884</v>
      </c>
      <c r="QU161" s="387" t="n">
        <v>0.225577771663666</v>
      </c>
      <c r="QV161" s="387" t="n">
        <v>0.226873621344566</v>
      </c>
      <c r="QW161" s="387" t="n">
        <v>0.225593701004982</v>
      </c>
      <c r="QX161" s="387" t="n">
        <v>0.221587538719177</v>
      </c>
      <c r="QY161" s="387" t="n">
        <v>0.231162548065186</v>
      </c>
      <c r="RB161" s="387"/>
      <c r="RC161" s="387"/>
      <c r="RD161" s="387"/>
      <c r="RE161" s="387"/>
      <c r="RF161" s="387" t="n">
        <v>0.216664850711823</v>
      </c>
      <c r="RG161" s="0" t="s">
        <v>884</v>
      </c>
      <c r="RJ161" s="387"/>
      <c r="RK161" s="387"/>
      <c r="RL161" s="387"/>
      <c r="RM161" s="387"/>
      <c r="RN161" s="387"/>
      <c r="RO161" s="0" t="s">
        <v>886</v>
      </c>
      <c r="RR161" s="387" t="n">
        <v>0.0646267011761665</v>
      </c>
      <c r="RS161" s="387" t="n">
        <v>0.0646267011761665</v>
      </c>
      <c r="RT161" s="387" t="n">
        <v>0.0882389172911644</v>
      </c>
      <c r="RU161" s="387" t="n">
        <v>0.0142917921766639</v>
      </c>
      <c r="RV161" s="387" t="n">
        <v>0</v>
      </c>
      <c r="RW161" s="0" t="s">
        <v>248</v>
      </c>
      <c r="SA161" s="387"/>
      <c r="SB161" s="387"/>
      <c r="SC161" s="387"/>
      <c r="SD161" s="387"/>
      <c r="SE161" s="387"/>
      <c r="SF161" s="0" t="s">
        <v>886</v>
      </c>
      <c r="SJ161" s="387" t="n">
        <v>0.0486633032560349</v>
      </c>
      <c r="SK161" s="387" t="n">
        <v>0.0486633032560349</v>
      </c>
      <c r="SL161" s="387" t="n">
        <v>0.064666785299778</v>
      </c>
      <c r="SM161" s="387" t="n">
        <v>0.0023704448249191</v>
      </c>
      <c r="SN161" s="387" t="n">
        <v>0.00972916558384895</v>
      </c>
      <c r="SO161" s="0" t="s">
        <v>248</v>
      </c>
      <c r="SQ161" s="387" t="n">
        <v>14230</v>
      </c>
      <c r="SR161" s="0" t="s">
        <v>248</v>
      </c>
      <c r="ST161" s="387"/>
      <c r="SU161" s="0" t="s">
        <v>886</v>
      </c>
      <c r="SW161" s="387" t="n">
        <v>8222.94188463653</v>
      </c>
      <c r="SX161" s="0" t="s">
        <v>248</v>
      </c>
      <c r="TA161" s="387"/>
      <c r="TB161" s="387"/>
      <c r="TC161" s="387"/>
      <c r="TD161" s="387"/>
      <c r="TE161" s="387"/>
      <c r="TF161" s="0" t="s">
        <v>886</v>
      </c>
      <c r="TJ161" s="387"/>
      <c r="TK161" s="387"/>
      <c r="TL161" s="387"/>
      <c r="TM161" s="387"/>
      <c r="TN161" s="387" t="n">
        <v>0.248736917972565</v>
      </c>
      <c r="TO161" s="0" t="s">
        <v>884</v>
      </c>
      <c r="TP161" s="386"/>
      <c r="TQ161" s="386"/>
    </row>
    <row r="162" customFormat="false" ht="15.75" hidden="false" customHeight="false" outlineLevel="0" collapsed="false">
      <c r="A162" s="0" t="s">
        <v>895</v>
      </c>
      <c r="B162" s="18" t="s">
        <v>1169</v>
      </c>
      <c r="C162" s="0" t="s">
        <v>1170</v>
      </c>
      <c r="D162" s="387" t="n">
        <v>0.025190582498908</v>
      </c>
      <c r="E162" s="0" t="s">
        <v>102</v>
      </c>
      <c r="F162" s="387" t="n">
        <v>0.0428389869630337</v>
      </c>
      <c r="G162" s="0" t="s">
        <v>316</v>
      </c>
      <c r="H162" s="387" t="n">
        <v>0.0494963526725769</v>
      </c>
      <c r="I162" s="0" t="s">
        <v>317</v>
      </c>
      <c r="J162" s="0" t="s">
        <v>893</v>
      </c>
      <c r="K162" s="387" t="n">
        <v>0.474999994039536</v>
      </c>
      <c r="L162" s="387"/>
      <c r="M162" s="0" t="s">
        <v>885</v>
      </c>
      <c r="N162" s="387"/>
      <c r="O162" s="0" t="s">
        <v>885</v>
      </c>
      <c r="P162" s="387"/>
      <c r="Q162" s="0" t="s">
        <v>885</v>
      </c>
      <c r="R162" s="387"/>
      <c r="S162" s="0" t="s">
        <v>885</v>
      </c>
      <c r="U162" s="0" t="s">
        <v>884</v>
      </c>
      <c r="V162" s="387" t="n">
        <v>0.50167715549469</v>
      </c>
      <c r="W162" s="387"/>
      <c r="X162" s="0" t="s">
        <v>885</v>
      </c>
      <c r="Y162" s="387"/>
      <c r="Z162" s="0" t="s">
        <v>885</v>
      </c>
      <c r="AA162" s="387"/>
      <c r="AB162" s="0" t="s">
        <v>885</v>
      </c>
      <c r="AC162" s="387"/>
      <c r="AD162" s="0" t="s">
        <v>885</v>
      </c>
      <c r="AF162" s="0" t="s">
        <v>884</v>
      </c>
      <c r="AG162" s="387" t="n">
        <v>0.517520666122437</v>
      </c>
      <c r="AH162" s="387"/>
      <c r="AI162" s="0" t="s">
        <v>885</v>
      </c>
      <c r="AJ162" s="387"/>
      <c r="AK162" s="0" t="s">
        <v>885</v>
      </c>
      <c r="AL162" s="387"/>
      <c r="AM162" s="0" t="s">
        <v>885</v>
      </c>
      <c r="AN162" s="387"/>
      <c r="AO162" s="0" t="s">
        <v>885</v>
      </c>
      <c r="AP162" s="0"/>
      <c r="AQ162" s="0" t="s">
        <v>102</v>
      </c>
      <c r="AR162" s="387" t="n">
        <v>3.47525691986084</v>
      </c>
      <c r="AS162" s="0" t="s">
        <v>318</v>
      </c>
      <c r="AT162" s="387" t="n">
        <v>2.7317841053009</v>
      </c>
      <c r="AU162" s="0" t="s">
        <v>317</v>
      </c>
      <c r="AV162" s="387" t="n">
        <v>3.01237416267395</v>
      </c>
      <c r="AW162" s="0"/>
      <c r="AX162" s="387" t="n">
        <v>2.39376449584961</v>
      </c>
      <c r="AY162" s="0" t="s">
        <v>104</v>
      </c>
      <c r="AZ162" s="0"/>
      <c r="BA162" s="0" t="s">
        <v>102</v>
      </c>
      <c r="BB162" s="387" t="n">
        <v>0.010260883718729</v>
      </c>
      <c r="BC162" s="387" t="n">
        <v>0.0125228986144066</v>
      </c>
      <c r="BD162" s="387" t="n">
        <v>0.0145628955215216</v>
      </c>
      <c r="BE162" s="387" t="n">
        <v>0.0161763932555914</v>
      </c>
      <c r="BF162" s="387" t="n">
        <v>0.0156983807682991</v>
      </c>
      <c r="BH162" s="0" t="s">
        <v>318</v>
      </c>
      <c r="BI162" s="387" t="n">
        <v>0.0114745879545808</v>
      </c>
      <c r="BJ162" s="387" t="n">
        <v>0.0139372553676367</v>
      </c>
      <c r="BK162" s="387" t="n">
        <v>0.0159151386469603</v>
      </c>
      <c r="BL162" s="387" t="n">
        <v>0.0185510981827974</v>
      </c>
      <c r="BM162" s="387" t="n">
        <v>0.0197621881961823</v>
      </c>
      <c r="BO162" s="0" t="s">
        <v>317</v>
      </c>
      <c r="BP162" s="387" t="n">
        <v>0.01320855692029</v>
      </c>
      <c r="BQ162" s="387" t="n">
        <v>0.0153424637392163</v>
      </c>
      <c r="BR162" s="387" t="n">
        <v>0.0168016944080591</v>
      </c>
      <c r="BS162" s="387" t="n">
        <v>0.0174744576215744</v>
      </c>
      <c r="BT162" s="387" t="n">
        <v>0.0148954009637237</v>
      </c>
      <c r="BV162" s="387" t="n">
        <v>2.1915647983551</v>
      </c>
      <c r="BW162" s="387" t="n">
        <v>2.34404945373535</v>
      </c>
      <c r="BX162" s="387" t="n">
        <v>2.71649289131165</v>
      </c>
      <c r="BY162" s="387" t="n">
        <v>3.21198463439941</v>
      </c>
      <c r="BZ162" s="387" t="n">
        <v>3.90419006347656</v>
      </c>
      <c r="CA162" s="0" t="s">
        <v>316</v>
      </c>
      <c r="CC162" s="387" t="n">
        <v>2.28983783721924</v>
      </c>
      <c r="CD162" s="387" t="n">
        <v>2.54382419586182</v>
      </c>
      <c r="CE162" s="387" t="n">
        <v>3.00740599632263</v>
      </c>
      <c r="CF162" s="387" t="n">
        <v>3.60923218727112</v>
      </c>
      <c r="CG162" s="387" t="n">
        <v>4.3466272354126</v>
      </c>
      <c r="CH162" s="0" t="s">
        <v>317</v>
      </c>
      <c r="CK162" s="387" t="n">
        <v>4.90000009536743</v>
      </c>
      <c r="CL162" s="0" t="s">
        <v>887</v>
      </c>
      <c r="CO162" s="0" t="s">
        <v>894</v>
      </c>
      <c r="CP162" s="387" t="n">
        <v>-0.0035499834921211</v>
      </c>
      <c r="CQ162" s="387" t="n">
        <v>-0.00512608652934432</v>
      </c>
      <c r="CR162" s="387" t="n">
        <v>-0.00605634786188602</v>
      </c>
      <c r="CS162" s="387" t="n">
        <v>-0.00138877518475056</v>
      </c>
      <c r="CT162" s="387" t="n">
        <v>-0.00154098705388606</v>
      </c>
      <c r="CV162" s="0" t="s">
        <v>884</v>
      </c>
      <c r="CW162" s="387" t="n">
        <v>0.00774499960243702</v>
      </c>
      <c r="CX162" s="387" t="n">
        <v>0.0071666669100523</v>
      </c>
      <c r="CY162" s="387" t="n">
        <v>0.00690000038594008</v>
      </c>
      <c r="CZ162" s="387" t="n">
        <v>0.00619999971240759</v>
      </c>
      <c r="DA162" s="387" t="n">
        <v>0.000149999978020787</v>
      </c>
      <c r="DC162" s="0" t="s">
        <v>884</v>
      </c>
      <c r="DD162" s="387" t="n">
        <v>0.00343576888553798</v>
      </c>
      <c r="DE162" s="387" t="n">
        <v>0.0052266726270318</v>
      </c>
      <c r="DF162" s="387" t="n">
        <v>0.00523549132049084</v>
      </c>
      <c r="DG162" s="387" t="n">
        <v>0.00496621569618583</v>
      </c>
      <c r="DH162" s="387" t="n">
        <v>0.00132879172451794</v>
      </c>
      <c r="DL162" s="387" t="n">
        <v>0.862829971313477</v>
      </c>
      <c r="DM162" s="0" t="s">
        <v>888</v>
      </c>
      <c r="DP162" s="387" t="n">
        <v>0.87004997253418</v>
      </c>
      <c r="DQ162" s="0" t="s">
        <v>888</v>
      </c>
      <c r="DT162" s="387" t="n">
        <v>0.857289962768555</v>
      </c>
      <c r="DU162" s="0" t="s">
        <v>888</v>
      </c>
      <c r="DW162" s="387" t="n">
        <v>0.0120058385655284</v>
      </c>
      <c r="DX162" s="387" t="n">
        <v>0.0105628594756126</v>
      </c>
      <c r="DY162" s="387" t="n">
        <v>0.00473883282393217</v>
      </c>
      <c r="DZ162" s="387" t="n">
        <v>-0.00972789525985718</v>
      </c>
      <c r="EA162" s="387" t="n">
        <v>-0.0767199844121933</v>
      </c>
      <c r="EB162" s="0" t="s">
        <v>104</v>
      </c>
      <c r="ED162" s="387" t="n">
        <v>0.00799365434795618</v>
      </c>
      <c r="EE162" s="387" t="n">
        <v>0.00888580270111561</v>
      </c>
      <c r="EF162" s="387" t="n">
        <v>0.00371929933317006</v>
      </c>
      <c r="EG162" s="387" t="n">
        <v>-0.0171385463327169</v>
      </c>
      <c r="EH162" s="387" t="n">
        <v>-0.0559228211641312</v>
      </c>
      <c r="EI162" s="0" t="s">
        <v>248</v>
      </c>
      <c r="EK162" s="387" t="n">
        <v>0.212567612528801</v>
      </c>
      <c r="EL162" s="0" t="s">
        <v>248</v>
      </c>
      <c r="EO162" s="387" t="n">
        <v>0.00260851485654712</v>
      </c>
      <c r="EP162" s="387" t="n">
        <v>0.00316628743894398</v>
      </c>
      <c r="EQ162" s="387" t="n">
        <v>0.00443153036758304</v>
      </c>
      <c r="ER162" s="387" t="n">
        <v>0.00472284620627761</v>
      </c>
      <c r="ES162" s="387" t="n">
        <v>0.00605569174513221</v>
      </c>
      <c r="ET162" s="0" t="s">
        <v>248</v>
      </c>
      <c r="FE162" s="387" t="n">
        <v>23941110</v>
      </c>
      <c r="FF162" s="387" t="n">
        <v>24347106</v>
      </c>
      <c r="FG162" s="387" t="n">
        <v>24725627</v>
      </c>
      <c r="FH162" s="387" t="n">
        <v>25080872</v>
      </c>
      <c r="FI162" s="387" t="n">
        <v>25419344</v>
      </c>
      <c r="FJ162" s="387" t="n">
        <v>25744500</v>
      </c>
      <c r="FK162" s="387" t="n">
        <v>26066693</v>
      </c>
      <c r="FL162" s="387" t="n">
        <v>26382581</v>
      </c>
      <c r="FM162" s="387" t="n">
        <v>26666576</v>
      </c>
      <c r="FN162" s="387" t="n">
        <v>26883535</v>
      </c>
      <c r="FO162" s="387" t="n">
        <v>27013212</v>
      </c>
      <c r="FP162" s="387" t="n">
        <v>27041437</v>
      </c>
      <c r="FQ162" s="387" t="n">
        <v>26989862</v>
      </c>
      <c r="FR162" s="387" t="n">
        <v>26917906</v>
      </c>
      <c r="FS162" s="387" t="n">
        <v>26906926</v>
      </c>
      <c r="FT162" s="387" t="n">
        <v>27015031</v>
      </c>
      <c r="FU162" s="387" t="n">
        <v>27261131</v>
      </c>
      <c r="FV162" s="387" t="n">
        <v>27627124</v>
      </c>
      <c r="FW162" s="387" t="n">
        <v>28087871</v>
      </c>
      <c r="FX162" s="387" t="n">
        <v>28608710</v>
      </c>
      <c r="FY162" s="387" t="n">
        <v>29137000</v>
      </c>
      <c r="FZ162" s="387" t="n">
        <v>29675000</v>
      </c>
      <c r="GA162" s="387" t="n">
        <v>30226000</v>
      </c>
      <c r="GB162" s="387" t="n">
        <v>30770000</v>
      </c>
      <c r="GC162" s="387" t="n">
        <v>31286000</v>
      </c>
      <c r="GD162" s="387" t="n">
        <v>31757000</v>
      </c>
      <c r="GE162" s="387" t="n">
        <v>32175000</v>
      </c>
      <c r="GF162" s="387" t="n">
        <v>32539000</v>
      </c>
      <c r="GG162" s="387" t="n">
        <v>32855000</v>
      </c>
      <c r="GH162" s="387" t="n">
        <v>33136000</v>
      </c>
      <c r="GI162" s="387" t="n">
        <v>33390000</v>
      </c>
      <c r="GJ162" s="387" t="n">
        <v>33617000</v>
      </c>
      <c r="GK162" s="387" t="n">
        <v>33817000</v>
      </c>
      <c r="GL162" s="387" t="n">
        <v>33993000</v>
      </c>
      <c r="GM162" s="387" t="n">
        <v>34152000</v>
      </c>
      <c r="GN162" s="387" t="n">
        <v>34300000</v>
      </c>
      <c r="GO162" s="387" t="n">
        <v>34437000</v>
      </c>
      <c r="GP162" s="387" t="n">
        <v>34566000</v>
      </c>
      <c r="GQ162" s="387" t="n">
        <v>34685000</v>
      </c>
      <c r="GR162" s="387" t="n">
        <v>34793000</v>
      </c>
      <c r="GS162" s="387" t="n">
        <v>34889000</v>
      </c>
      <c r="GT162" s="387" t="n">
        <v>34975000</v>
      </c>
      <c r="GU162" s="387" t="n">
        <v>35050000</v>
      </c>
      <c r="GV162" s="387" t="n">
        <v>35116000</v>
      </c>
      <c r="GW162" s="387" t="n">
        <v>35173000</v>
      </c>
      <c r="GX162" s="387" t="n">
        <v>35221000</v>
      </c>
      <c r="GY162" s="387" t="n">
        <v>35260000</v>
      </c>
      <c r="GZ162" s="387" t="n">
        <v>35290000</v>
      </c>
      <c r="HA162" s="387" t="n">
        <v>35311000</v>
      </c>
      <c r="HB162" s="387" t="n">
        <v>35322000</v>
      </c>
      <c r="HC162" s="387" t="n">
        <v>35324000</v>
      </c>
      <c r="HG162" s="387" t="n">
        <v>0.00906850025057793</v>
      </c>
      <c r="HH162" s="387" t="n">
        <v>0.0133361285552382</v>
      </c>
      <c r="HI162" s="387" t="n">
        <v>0.016539802774787</v>
      </c>
      <c r="HJ162" s="387" t="n">
        <v>0.0183733701705933</v>
      </c>
      <c r="HK162" s="387" t="n">
        <v>0.0182976275682449</v>
      </c>
      <c r="HL162" s="387" t="n">
        <v>0.0182960964739323</v>
      </c>
      <c r="HM162" s="387" t="n">
        <v>0.0183975398540497</v>
      </c>
      <c r="HN162" s="387" t="n">
        <v>0.0178377088159323</v>
      </c>
      <c r="HO162" s="387" t="n">
        <v>0.0166305229067802</v>
      </c>
      <c r="HP162" s="387" t="n">
        <v>0.014942460693419</v>
      </c>
      <c r="HQ162" s="387" t="n">
        <v>0.0130765801295638</v>
      </c>
      <c r="HR162" s="387" t="n">
        <v>0.0112496167421341</v>
      </c>
      <c r="HS162" s="387" t="n">
        <v>0.0096645699813962</v>
      </c>
      <c r="HT162" s="387" t="n">
        <v>0.00851636473089457</v>
      </c>
      <c r="HU162" s="387" t="n">
        <v>0.00763614941388369</v>
      </c>
      <c r="HV162" s="387" t="n">
        <v>0.00677543738856912</v>
      </c>
      <c r="HW162" s="387" t="n">
        <v>0.0059317434206605</v>
      </c>
      <c r="HX162" s="387" t="n">
        <v>0.00519098620861769</v>
      </c>
      <c r="HY162" s="387" t="n">
        <v>0.00466652819886804</v>
      </c>
      <c r="HZ162" s="387" t="n">
        <v>0.00432420475408435</v>
      </c>
      <c r="IA162" s="387" t="n">
        <v>0.00398621335625649</v>
      </c>
      <c r="IB162" s="387" t="n">
        <v>0.00373897212557495</v>
      </c>
      <c r="IC162" s="387" t="n">
        <v>0.00343677680939436</v>
      </c>
      <c r="ID162" s="387" t="n">
        <v>0.00310890027321875</v>
      </c>
      <c r="IE162" s="387" t="n">
        <v>0.00275537604466081</v>
      </c>
      <c r="IF162" s="387" t="n">
        <v>0.00246192724443972</v>
      </c>
      <c r="IG162" s="387" t="n">
        <v>0.00214209291152656</v>
      </c>
      <c r="IH162" s="387" t="n">
        <v>0.00188125355634838</v>
      </c>
      <c r="II162" s="387" t="n">
        <v>0.00162187579553574</v>
      </c>
      <c r="IJ162" s="387" t="n">
        <v>0.00136375275906175</v>
      </c>
      <c r="IK162" s="387" t="n">
        <v>0.00110668130218983</v>
      </c>
      <c r="IL162" s="387" t="n">
        <v>0.000850460724905133</v>
      </c>
      <c r="IM162" s="387" t="n">
        <v>0.000594892422668636</v>
      </c>
      <c r="IN162" s="387" t="n">
        <v>0.000311469135340303</v>
      </c>
      <c r="IO162" s="387" t="n">
        <v>5.66203307243995E-005</v>
      </c>
      <c r="IP162" s="0" t="s">
        <v>889</v>
      </c>
      <c r="IU162" s="0" t="s">
        <v>889</v>
      </c>
      <c r="IV162" s="387" t="n">
        <v>0.458928293739267</v>
      </c>
      <c r="IW162" s="387" t="n">
        <v>0.455682062014941</v>
      </c>
      <c r="IX162" s="387" t="n">
        <v>0.454351770848736</v>
      </c>
      <c r="IY162" s="387" t="n">
        <v>0.454646566707404</v>
      </c>
      <c r="IZ162" s="387" t="n">
        <v>0.456048200696886</v>
      </c>
      <c r="JA162" s="387" t="n">
        <v>0.458129627651732</v>
      </c>
      <c r="JB162" s="387" t="n">
        <v>0.460880972888891</v>
      </c>
      <c r="JC162" s="387" t="n">
        <v>0.464259165109184</v>
      </c>
      <c r="JD162" s="387" t="n">
        <v>0.467799256730052</v>
      </c>
      <c r="JE162" s="387" t="n">
        <v>0.470960728524883</v>
      </c>
      <c r="JF162" s="387" t="n">
        <v>0.47339189283017</v>
      </c>
      <c r="JG162" s="387" t="n">
        <v>0.474952536593738</v>
      </c>
      <c r="JH162" s="387" t="n">
        <v>0.475754221294384</v>
      </c>
      <c r="JI162" s="387" t="n">
        <v>0.476021083059662</v>
      </c>
      <c r="JJ162" s="387" t="n">
        <v>0.476088786216232</v>
      </c>
      <c r="JK162" s="387" t="n">
        <v>0.476197172042587</v>
      </c>
      <c r="JL162" s="387" t="n">
        <v>0.476382947514644</v>
      </c>
      <c r="JM162" s="387" t="n">
        <v>0.476573764802486</v>
      </c>
      <c r="JN162" s="387" t="n">
        <v>0.476769240069773</v>
      </c>
      <c r="JO162" s="387" t="n">
        <v>0.476948226585076</v>
      </c>
      <c r="JP162" s="387" t="n">
        <v>0.477096957333017</v>
      </c>
      <c r="JQ162" s="387" t="n">
        <v>0.477230892157079</v>
      </c>
      <c r="JR162" s="387" t="n">
        <v>0.477371709207692</v>
      </c>
      <c r="JS162" s="387" t="n">
        <v>0.477517308594063</v>
      </c>
      <c r="JT162" s="387" t="n">
        <v>0.477661574978465</v>
      </c>
      <c r="JU162" s="387" t="n">
        <v>0.477800871774491</v>
      </c>
      <c r="JV162" s="387" t="n">
        <v>0.477937132795677</v>
      </c>
      <c r="JW162" s="387" t="n">
        <v>0.478075356851571</v>
      </c>
      <c r="JX162" s="387" t="n">
        <v>0.478216721641873</v>
      </c>
      <c r="JY162" s="387" t="n">
        <v>0.478362730484217</v>
      </c>
      <c r="JZ162" s="387" t="n">
        <v>0.478514279464705</v>
      </c>
      <c r="KA162" s="387" t="n">
        <v>0.478672516145075</v>
      </c>
      <c r="KB162" s="387" t="n">
        <v>0.478838553280595</v>
      </c>
      <c r="KC162" s="387" t="n">
        <v>0.479013546159369</v>
      </c>
      <c r="KD162" s="387" t="n">
        <v>0.479198614003433</v>
      </c>
      <c r="KE162" s="387" t="n">
        <v>0.479394829425099</v>
      </c>
      <c r="KH162" s="0" t="s">
        <v>889</v>
      </c>
      <c r="KI162" s="387" t="n">
        <v>0.611060321331024</v>
      </c>
      <c r="KJ162" s="387" t="n">
        <v>0.620769441127777</v>
      </c>
      <c r="KK162" s="387" t="n">
        <v>0.629988014698029</v>
      </c>
      <c r="KL162" s="387" t="n">
        <v>0.638580679893494</v>
      </c>
      <c r="KM162" s="387" t="n">
        <v>0.646470546722412</v>
      </c>
      <c r="KN162" s="387" t="n">
        <v>0.653601944446564</v>
      </c>
      <c r="KO162" s="387" t="n">
        <v>0.660219013690949</v>
      </c>
      <c r="KP162" s="387" t="n">
        <v>0.665949821472168</v>
      </c>
      <c r="KQ162" s="387" t="n">
        <v>0.671043217182159</v>
      </c>
      <c r="KR162" s="387" t="n">
        <v>0.675765514373779</v>
      </c>
      <c r="KS162" s="387" t="n">
        <v>0.680290937423706</v>
      </c>
      <c r="KT162" s="387" t="n">
        <v>0.682766139507294</v>
      </c>
      <c r="KU162" s="387" t="n">
        <v>0.685485124588013</v>
      </c>
      <c r="KV162" s="387" t="n">
        <v>0.688236176967621</v>
      </c>
      <c r="KW162" s="387" t="n">
        <v>0.690729141235352</v>
      </c>
      <c r="KX162" s="387" t="n">
        <v>0.692902088165283</v>
      </c>
      <c r="KY162" s="387" t="n">
        <v>0.69488650560379</v>
      </c>
      <c r="KZ162" s="387" t="n">
        <v>0.696365714073181</v>
      </c>
      <c r="LA162" s="387" t="n">
        <v>0.69767302274704</v>
      </c>
      <c r="LB162" s="387" t="n">
        <v>0.699080586433411</v>
      </c>
      <c r="LC162" s="387" t="n">
        <v>0.700758039951325</v>
      </c>
      <c r="LD162" s="387" t="n">
        <v>0.70252925157547</v>
      </c>
      <c r="LE162" s="387" t="n">
        <v>0.704507291316986</v>
      </c>
      <c r="LF162" s="387" t="n">
        <v>0.706616699695587</v>
      </c>
      <c r="LG162" s="387" t="n">
        <v>0.708562076091766</v>
      </c>
      <c r="LH162" s="387" t="n">
        <v>0.710195183753967</v>
      </c>
      <c r="LI162" s="387" t="n">
        <v>0.711565375328064</v>
      </c>
      <c r="LJ162" s="387" t="n">
        <v>0.712639093399048</v>
      </c>
      <c r="LK162" s="387" t="n">
        <v>0.713378489017487</v>
      </c>
      <c r="LL162" s="387" t="n">
        <v>0.713871419429779</v>
      </c>
      <c r="LM162" s="387" t="n">
        <v>0.714176177978516</v>
      </c>
      <c r="LN162" s="387" t="n">
        <v>0.714208722114563</v>
      </c>
      <c r="LO162" s="387" t="n">
        <v>0.714026629924774</v>
      </c>
      <c r="LP162" s="387" t="n">
        <v>0.713517010211945</v>
      </c>
      <c r="LQ162" s="387" t="n">
        <v>0.712587058544159</v>
      </c>
      <c r="LR162" s="387" t="n">
        <v>0.711159527301788</v>
      </c>
      <c r="LT162" s="0" t="s">
        <v>889</v>
      </c>
      <c r="LU162" s="387" t="n">
        <v>0.582976222038269</v>
      </c>
      <c r="LV162" s="387" t="n">
        <v>0.592776358127594</v>
      </c>
      <c r="LW162" s="387" t="n">
        <v>0.60213041305542</v>
      </c>
      <c r="LX162" s="387" t="n">
        <v>0.610803246498108</v>
      </c>
      <c r="LY162" s="387" t="n">
        <v>0.618584632873535</v>
      </c>
      <c r="LZ162" s="387" t="n">
        <v>0.625356078147888</v>
      </c>
      <c r="MA162" s="387" t="n">
        <v>0.631474316120148</v>
      </c>
      <c r="MB162" s="387" t="n">
        <v>0.636538088321686</v>
      </c>
      <c r="MC162" s="387" t="n">
        <v>0.640818953514099</v>
      </c>
      <c r="MD162" s="387" t="n">
        <v>0.6446333527565</v>
      </c>
      <c r="ME162" s="387" t="n">
        <v>0.648203551769257</v>
      </c>
      <c r="MF162" s="387" t="n">
        <v>0.649945616722107</v>
      </c>
      <c r="MG162" s="387" t="n">
        <v>0.651863932609558</v>
      </c>
      <c r="MH162" s="387" t="n">
        <v>0.653781771659851</v>
      </c>
      <c r="MI162" s="387" t="n">
        <v>0.655420064926148</v>
      </c>
      <c r="MJ162" s="387" t="n">
        <v>0.656723558902741</v>
      </c>
      <c r="MK162" s="387" t="n">
        <v>0.657940924167633</v>
      </c>
      <c r="ML162" s="387" t="n">
        <v>0.658603668212891</v>
      </c>
      <c r="MM162" s="387" t="n">
        <v>0.659076869487763</v>
      </c>
      <c r="MN162" s="387" t="n">
        <v>0.659668564796448</v>
      </c>
      <c r="MO162" s="387" t="n">
        <v>0.660466492176056</v>
      </c>
      <c r="MP162" s="387" t="n">
        <v>0.661497831344605</v>
      </c>
      <c r="MQ162" s="387" t="n">
        <v>0.662674307823181</v>
      </c>
      <c r="MR162" s="387" t="n">
        <v>0.663946926593781</v>
      </c>
      <c r="MS162" s="387" t="n">
        <v>0.665047585964203</v>
      </c>
      <c r="MT162" s="387" t="n">
        <v>0.665883243083954</v>
      </c>
      <c r="MU162" s="387" t="n">
        <v>0.666619002819061</v>
      </c>
      <c r="MV162" s="387" t="n">
        <v>0.667075634002686</v>
      </c>
      <c r="MW162" s="387" t="n">
        <v>0.667103290557861</v>
      </c>
      <c r="MX162" s="387" t="n">
        <v>0.666676163673401</v>
      </c>
      <c r="MY162" s="387" t="n">
        <v>0.665795981884003</v>
      </c>
      <c r="MZ162" s="387" t="n">
        <v>0.664520680904388</v>
      </c>
      <c r="NA162" s="387" t="n">
        <v>0.66279399394989</v>
      </c>
      <c r="NB162" s="387" t="n">
        <v>0.660445749759674</v>
      </c>
      <c r="NC162" s="387" t="n">
        <v>0.657437264919281</v>
      </c>
      <c r="ND162" s="387" t="n">
        <v>0.653691530227661</v>
      </c>
      <c r="NG162" s="0" t="s">
        <v>889</v>
      </c>
      <c r="NH162" s="387" t="n">
        <v>0.487539857625961</v>
      </c>
      <c r="NI162" s="387" t="n">
        <v>0.498398035764694</v>
      </c>
      <c r="NJ162" s="387" t="n">
        <v>0.510174453258514</v>
      </c>
      <c r="NK162" s="387" t="n">
        <v>0.522134780883789</v>
      </c>
      <c r="NL162" s="387" t="n">
        <v>0.533579528331757</v>
      </c>
      <c r="NM162" s="387" t="n">
        <v>0.5441535115242</v>
      </c>
      <c r="NN162" s="387" t="n">
        <v>0.55484414100647</v>
      </c>
      <c r="NO162" s="387" t="n">
        <v>0.564547061920166</v>
      </c>
      <c r="NP162" s="387" t="n">
        <v>0.573318183422089</v>
      </c>
      <c r="NQ162" s="387" t="n">
        <v>0.581282377243042</v>
      </c>
      <c r="NR162" s="387" t="n">
        <v>0.588689088821411</v>
      </c>
      <c r="NS162" s="387" t="n">
        <v>0.593628585338593</v>
      </c>
      <c r="NT162" s="387" t="n">
        <v>0.598604738712311</v>
      </c>
      <c r="NU162" s="387" t="n">
        <v>0.603317618370056</v>
      </c>
      <c r="NV162" s="387" t="n">
        <v>0.607526540756226</v>
      </c>
      <c r="NW162" s="387" t="n">
        <v>0.611260831356049</v>
      </c>
      <c r="NX162" s="387" t="n">
        <v>0.614688992500305</v>
      </c>
      <c r="NY162" s="387" t="n">
        <v>0.617529630661011</v>
      </c>
      <c r="NZ162" s="387" t="n">
        <v>0.620010018348694</v>
      </c>
      <c r="OA162" s="387" t="n">
        <v>0.622276902198792</v>
      </c>
      <c r="OB162" s="387" t="n">
        <v>0.624460637569428</v>
      </c>
      <c r="OC162" s="387" t="n">
        <v>0.626622557640076</v>
      </c>
      <c r="OD162" s="387" t="n">
        <v>0.628681361675263</v>
      </c>
      <c r="OE162" s="387" t="n">
        <v>0.630762577056885</v>
      </c>
      <c r="OF162" s="387" t="n">
        <v>0.632799685001373</v>
      </c>
      <c r="OG162" s="387" t="n">
        <v>0.634841918945313</v>
      </c>
      <c r="OH162" s="387" t="n">
        <v>0.637055039405823</v>
      </c>
      <c r="OI162" s="387" t="n">
        <v>0.639343798160553</v>
      </c>
      <c r="OJ162" s="387" t="n">
        <v>0.641530930995941</v>
      </c>
      <c r="OK162" s="387" t="n">
        <v>0.643504977226257</v>
      </c>
      <c r="OL162" s="387" t="n">
        <v>0.645183265209198</v>
      </c>
      <c r="OM162" s="387" t="n">
        <v>0.646738529205322</v>
      </c>
      <c r="ON162" s="387" t="n">
        <v>0.648058950901032</v>
      </c>
      <c r="OO162" s="387" t="n">
        <v>0.648976266384125</v>
      </c>
      <c r="OP162" s="387" t="n">
        <v>0.649453580379486</v>
      </c>
      <c r="OQ162" s="387" t="n">
        <v>0.649360179901123</v>
      </c>
      <c r="OT162" s="387" t="n">
        <v>0.878939971923828</v>
      </c>
      <c r="OU162" s="387" t="n">
        <v>0.876470031738281</v>
      </c>
      <c r="OV162" s="387" t="n">
        <v>0.873820037841797</v>
      </c>
      <c r="OW162" s="387" t="n">
        <v>0.870950012207031</v>
      </c>
      <c r="OX162" s="387" t="n">
        <v>0.867829971313477</v>
      </c>
      <c r="OY162" s="387" t="n">
        <v>0.864680023193359</v>
      </c>
      <c r="OZ162" s="387" t="n">
        <v>0.861470031738281</v>
      </c>
      <c r="PA162" s="387" t="n">
        <v>0.858130035400391</v>
      </c>
      <c r="PB162" s="387" t="n">
        <v>0.856740036010742</v>
      </c>
      <c r="PC162" s="387" t="n">
        <v>0.855339965820313</v>
      </c>
      <c r="PD162" s="387" t="n">
        <v>0.854010009765625</v>
      </c>
      <c r="PE162" s="387" t="n">
        <v>0.853550033569336</v>
      </c>
      <c r="PF162" s="387" t="n">
        <v>0.853759994506836</v>
      </c>
      <c r="PG162" s="387" t="n">
        <v>0.854189987182617</v>
      </c>
      <c r="PH162" s="387" t="n">
        <v>0.854469985961914</v>
      </c>
      <c r="PI162" s="387" t="n">
        <v>0.857509994506836</v>
      </c>
      <c r="PJ162" s="387" t="n">
        <v>0.859990005493164</v>
      </c>
      <c r="PK162" s="387" t="n">
        <v>0.861900024414063</v>
      </c>
      <c r="PL162" s="387" t="n">
        <v>0.862829971313477</v>
      </c>
      <c r="PQ162" s="387" t="n">
        <v>0.00107836816459894</v>
      </c>
      <c r="PZ162" s="387" t="n">
        <v>0.328</v>
      </c>
      <c r="QA162" s="387" t="n">
        <v>2010</v>
      </c>
      <c r="QB162" s="0" t="s">
        <v>248</v>
      </c>
      <c r="QD162" s="387" t="n">
        <v>0.15</v>
      </c>
      <c r="QE162" s="387" t="n">
        <v>2010</v>
      </c>
      <c r="QF162" s="0" t="s">
        <v>248</v>
      </c>
      <c r="QH162" s="387" t="n">
        <v>0.508</v>
      </c>
      <c r="QI162" s="387" t="n">
        <v>2010</v>
      </c>
      <c r="QJ162" s="0" t="s">
        <v>248</v>
      </c>
      <c r="QL162" s="387" t="n">
        <v>0.83</v>
      </c>
      <c r="QM162" s="387" t="n">
        <v>2010</v>
      </c>
      <c r="QN162" s="0" t="s">
        <v>248</v>
      </c>
      <c r="QP162" s="387" t="n">
        <v>0.252</v>
      </c>
      <c r="QQ162" s="387" t="n">
        <v>2010</v>
      </c>
      <c r="QR162" s="0" t="s">
        <v>248</v>
      </c>
      <c r="QT162" s="0" t="s">
        <v>104</v>
      </c>
      <c r="QU162" s="387" t="n">
        <v>0.212664365768433</v>
      </c>
      <c r="QV162" s="387" t="n">
        <v>0.220676451921463</v>
      </c>
      <c r="QW162" s="387" t="n">
        <v>0.234960690140724</v>
      </c>
      <c r="QX162" s="387" t="n">
        <v>0.271349370479584</v>
      </c>
      <c r="QY162" s="387" t="n">
        <v>0.306766271591187</v>
      </c>
      <c r="RB162" s="387" t="n">
        <v>0.235085964202881</v>
      </c>
      <c r="RC162" s="387" t="n">
        <v>0.247883230447769</v>
      </c>
      <c r="RD162" s="387" t="n">
        <v>0.266862541437149</v>
      </c>
      <c r="RE162" s="387" t="n">
        <v>0.312722504138947</v>
      </c>
      <c r="RF162" s="387" t="n">
        <v>0.336805194616318</v>
      </c>
      <c r="RG162" s="0" t="s">
        <v>248</v>
      </c>
      <c r="RJ162" s="387" t="n">
        <v>0.043657910078764</v>
      </c>
      <c r="RK162" s="387" t="n">
        <v>0.0453267246484757</v>
      </c>
      <c r="RL162" s="387" t="n">
        <v>0.0476037561893463</v>
      </c>
      <c r="RM162" s="387" t="n">
        <v>0.0500047206878662</v>
      </c>
      <c r="RN162" s="387" t="n">
        <v>0.0675765424966812</v>
      </c>
      <c r="RO162" s="0" t="s">
        <v>104</v>
      </c>
      <c r="RR162" s="387" t="n">
        <v>0.043657910078764</v>
      </c>
      <c r="RS162" s="387" t="n">
        <v>0.0453644134104252</v>
      </c>
      <c r="RT162" s="387" t="n">
        <v>0.047603789716959</v>
      </c>
      <c r="RU162" s="387" t="n">
        <v>0.0500047169625759</v>
      </c>
      <c r="RV162" s="387" t="n">
        <v>0.0675765201449394</v>
      </c>
      <c r="RW162" s="0" t="s">
        <v>248</v>
      </c>
      <c r="SA162" s="387" t="n">
        <v>0.0311303436756134</v>
      </c>
      <c r="SB162" s="387" t="n">
        <v>0.0341209694743156</v>
      </c>
      <c r="SC162" s="387" t="n">
        <v>0.0362977050244808</v>
      </c>
      <c r="SD162" s="387" t="n">
        <v>0.0388885401189327</v>
      </c>
      <c r="SE162" s="387" t="n">
        <v>0.0568991862237453</v>
      </c>
      <c r="SF162" s="0" t="s">
        <v>104</v>
      </c>
      <c r="SJ162" s="387" t="n">
        <v>0.0338435657322407</v>
      </c>
      <c r="SK162" s="387" t="n">
        <v>0.0374843627214432</v>
      </c>
      <c r="SL162" s="387" t="n">
        <v>0.0413840711116791</v>
      </c>
      <c r="SM162" s="387" t="n">
        <v>0.0377392210066319</v>
      </c>
      <c r="SN162" s="387" t="n">
        <v>0.0492031462490559</v>
      </c>
      <c r="SO162" s="0" t="s">
        <v>248</v>
      </c>
      <c r="SQ162" s="387" t="n">
        <v>1090</v>
      </c>
      <c r="SR162" s="0" t="s">
        <v>248</v>
      </c>
      <c r="ST162" s="387" t="n">
        <v>888.668823242188</v>
      </c>
      <c r="SU162" s="0" t="s">
        <v>104</v>
      </c>
      <c r="SW162" s="387" t="n">
        <v>859.023683467637</v>
      </c>
      <c r="SX162" s="0" t="s">
        <v>248</v>
      </c>
      <c r="TA162" s="387" t="n">
        <v>0.224670201539993</v>
      </c>
      <c r="TB162" s="387" t="n">
        <v>0.231239303946495</v>
      </c>
      <c r="TC162" s="387" t="n">
        <v>0.239699512720108</v>
      </c>
      <c r="TD162" s="387" t="n">
        <v>0.261621475219727</v>
      </c>
      <c r="TE162" s="387" t="n">
        <v>0.230046287178993</v>
      </c>
      <c r="TF162" s="0" t="s">
        <v>104</v>
      </c>
      <c r="TJ162" s="387" t="n">
        <v>0.243079617619514</v>
      </c>
      <c r="TK162" s="387" t="n">
        <v>0.25676903128624</v>
      </c>
      <c r="TL162" s="387" t="n">
        <v>0.270581841468811</v>
      </c>
      <c r="TM162" s="387" t="n">
        <v>0.295583963394165</v>
      </c>
      <c r="TN162" s="387" t="n">
        <v>0.280882358551025</v>
      </c>
      <c r="TO162" s="0" t="s">
        <v>248</v>
      </c>
      <c r="TP162" s="386"/>
      <c r="TQ162" s="386"/>
    </row>
    <row r="163" customFormat="false" ht="15.75" hidden="false" customHeight="false" outlineLevel="0" collapsed="false">
      <c r="A163" s="0" t="s">
        <v>900</v>
      </c>
      <c r="B163" s="18" t="s">
        <v>1171</v>
      </c>
      <c r="C163" s="0" t="s">
        <v>1172</v>
      </c>
      <c r="D163" s="387" t="n">
        <v>0.0369328148663044</v>
      </c>
      <c r="E163" s="0" t="s">
        <v>102</v>
      </c>
      <c r="F163" s="387" t="n">
        <v>0.0416464917361736</v>
      </c>
      <c r="G163" s="0" t="s">
        <v>316</v>
      </c>
      <c r="H163" s="387" t="n">
        <v>0.0412707887589932</v>
      </c>
      <c r="I163" s="0" t="s">
        <v>317</v>
      </c>
      <c r="J163" s="0" t="s">
        <v>102</v>
      </c>
      <c r="K163" s="387" t="n">
        <v>0.612205147743225</v>
      </c>
      <c r="L163" s="387" t="n">
        <v>0.646578967571259</v>
      </c>
      <c r="M163" s="0" t="s">
        <v>102</v>
      </c>
      <c r="N163" s="387" t="n">
        <v>0.612205147743225</v>
      </c>
      <c r="O163" s="0" t="s">
        <v>102</v>
      </c>
      <c r="P163" s="387" t="n">
        <v>0.683867335319519</v>
      </c>
      <c r="Q163" s="0" t="s">
        <v>102</v>
      </c>
      <c r="R163" s="387" t="n">
        <v>0.600466072559357</v>
      </c>
      <c r="S163" s="0" t="s">
        <v>102</v>
      </c>
      <c r="U163" s="0" t="s">
        <v>316</v>
      </c>
      <c r="V163" s="387" t="n">
        <v>0.595587849617004</v>
      </c>
      <c r="W163" s="387" t="n">
        <v>0.632824838161469</v>
      </c>
      <c r="X163" s="0" t="s">
        <v>316</v>
      </c>
      <c r="Y163" s="387" t="n">
        <v>0.595587849617004</v>
      </c>
      <c r="Z163" s="0" t="s">
        <v>316</v>
      </c>
      <c r="AA163" s="387" t="n">
        <v>0.649146437644959</v>
      </c>
      <c r="AB163" s="0" t="s">
        <v>316</v>
      </c>
      <c r="AC163" s="387" t="n">
        <v>0.559088587760925</v>
      </c>
      <c r="AD163" s="0" t="s">
        <v>316</v>
      </c>
      <c r="AF163" s="0" t="s">
        <v>317</v>
      </c>
      <c r="AG163" s="387" t="n">
        <v>0.581526815891266</v>
      </c>
      <c r="AH163" s="387" t="n">
        <v>0.624766230583191</v>
      </c>
      <c r="AI163" s="0" t="s">
        <v>317</v>
      </c>
      <c r="AJ163" s="387" t="n">
        <v>0.581526815891266</v>
      </c>
      <c r="AK163" s="0" t="s">
        <v>317</v>
      </c>
      <c r="AL163" s="387" t="n">
        <v>0.635611474514008</v>
      </c>
      <c r="AM163" s="0" t="s">
        <v>317</v>
      </c>
      <c r="AN163" s="387" t="n">
        <v>0.542133331298828</v>
      </c>
      <c r="AO163" s="0" t="s">
        <v>317</v>
      </c>
      <c r="AP163" s="0"/>
      <c r="AQ163" s="0" t="s">
        <v>102</v>
      </c>
      <c r="AR163" s="387" t="n">
        <v>2.81513929367065</v>
      </c>
      <c r="AS163" s="0" t="s">
        <v>318</v>
      </c>
      <c r="AT163" s="387" t="n">
        <v>4.54967880249023</v>
      </c>
      <c r="AU163" s="0" t="s">
        <v>317</v>
      </c>
      <c r="AV163" s="387" t="n">
        <v>4.53602981567383</v>
      </c>
      <c r="AW163" s="0"/>
      <c r="AX163" s="387" t="n">
        <v>2.96562647819519</v>
      </c>
      <c r="AY163" s="0" t="s">
        <v>104</v>
      </c>
      <c r="AZ163" s="0"/>
      <c r="BA163" s="0" t="s">
        <v>102</v>
      </c>
      <c r="BB163" s="387" t="n">
        <v>0.00300411670468748</v>
      </c>
      <c r="BC163" s="387" t="n">
        <v>0.00246202223934233</v>
      </c>
      <c r="BD163" s="387" t="n">
        <v>0.00194956851191819</v>
      </c>
      <c r="BE163" s="387" t="n">
        <v>0.002825066447258</v>
      </c>
      <c r="BF163" s="387" t="n">
        <v>0.00282508064992726</v>
      </c>
      <c r="BH163" s="0" t="s">
        <v>318</v>
      </c>
      <c r="BI163" s="387" t="n">
        <v>0.00424578133970499</v>
      </c>
      <c r="BJ163" s="387" t="n">
        <v>0.00410044426098466</v>
      </c>
      <c r="BK163" s="387" t="n">
        <v>0.00408122036606073</v>
      </c>
      <c r="BL163" s="387" t="n">
        <v>0.00415928801521659</v>
      </c>
      <c r="BM163" s="387" t="n">
        <v>0.00419836258515716</v>
      </c>
      <c r="BO163" s="0" t="s">
        <v>317</v>
      </c>
      <c r="BP163" s="387" t="n">
        <v>0.00417326297610998</v>
      </c>
      <c r="BQ163" s="387" t="n">
        <v>0.00409423932433128</v>
      </c>
      <c r="BR163" s="387" t="n">
        <v>0.0041397730819881</v>
      </c>
      <c r="BS163" s="387" t="n">
        <v>0.00419832346960902</v>
      </c>
      <c r="BT163" s="387" t="n">
        <v>0.00419830251485109</v>
      </c>
      <c r="BV163" s="387" t="n">
        <v>10.6022005081177</v>
      </c>
      <c r="BW163" s="387" t="n">
        <v>10.9464502334595</v>
      </c>
      <c r="BX163" s="387" t="n">
        <v>11.2507801055908</v>
      </c>
      <c r="BY163" s="387" t="n">
        <v>11.545129776001</v>
      </c>
      <c r="BZ163" s="387" t="n">
        <v>11.850959777832</v>
      </c>
      <c r="CA163" s="0" t="s">
        <v>316</v>
      </c>
      <c r="CC163" s="387" t="n">
        <v>10.8087501525879</v>
      </c>
      <c r="CD163" s="387" t="n">
        <v>11.1330394744873</v>
      </c>
      <c r="CE163" s="387" t="n">
        <v>11.4273900985718</v>
      </c>
      <c r="CF163" s="387" t="n">
        <v>11.7274799346924</v>
      </c>
      <c r="CG163" s="387" t="n">
        <v>12.0361804962158</v>
      </c>
      <c r="CH163" s="0" t="s">
        <v>317</v>
      </c>
      <c r="CK163" s="387" t="n">
        <v>12.1999998092651</v>
      </c>
      <c r="CL163" s="0" t="s">
        <v>887</v>
      </c>
      <c r="CO163" s="0" t="s">
        <v>102</v>
      </c>
      <c r="CP163" s="387" t="n">
        <v>0.00417031068354845</v>
      </c>
      <c r="CQ163" s="387" t="n">
        <v>0.00454914988949895</v>
      </c>
      <c r="CR163" s="387" t="n">
        <v>0.00113772659096867</v>
      </c>
      <c r="CS163" s="387" t="n">
        <v>-0.000505501753650606</v>
      </c>
      <c r="CT163" s="387" t="n">
        <v>0.0141842514276505</v>
      </c>
      <c r="CV163" s="0" t="s">
        <v>318</v>
      </c>
      <c r="CW163" s="387" t="n">
        <v>0.0032609433401376</v>
      </c>
      <c r="CX163" s="387" t="n">
        <v>0.000795830797869712</v>
      </c>
      <c r="CY163" s="387" t="n">
        <v>-0.0014733636053279</v>
      </c>
      <c r="CZ163" s="387" t="n">
        <v>0.00024002259306144</v>
      </c>
      <c r="DA163" s="387" t="n">
        <v>0.00327748688869178</v>
      </c>
      <c r="DC163" s="0" t="s">
        <v>317</v>
      </c>
      <c r="DD163" s="387" t="n">
        <v>0.00310732005164027</v>
      </c>
      <c r="DE163" s="387" t="n">
        <v>0.00142389757093042</v>
      </c>
      <c r="DF163" s="387" t="n">
        <v>-0.00122297729831189</v>
      </c>
      <c r="DG163" s="387" t="n">
        <v>0.0057715866714716</v>
      </c>
      <c r="DH163" s="387" t="n">
        <v>0.0132854022085667</v>
      </c>
      <c r="DL163" s="387" t="n">
        <v>0.803779983520508</v>
      </c>
      <c r="DM163" s="0" t="s">
        <v>888</v>
      </c>
      <c r="DP163" s="387" t="n">
        <v>0.847330017089844</v>
      </c>
      <c r="DQ163" s="0" t="s">
        <v>888</v>
      </c>
      <c r="DT163" s="387" t="n">
        <v>0.759359970092773</v>
      </c>
      <c r="DU163" s="0" t="s">
        <v>888</v>
      </c>
      <c r="DW163" s="387" t="n">
        <v>0.0696894004940987</v>
      </c>
      <c r="DX163" s="387" t="n">
        <v>0.0807525962591171</v>
      </c>
      <c r="DY163" s="387" t="n">
        <v>0.0914817079901695</v>
      </c>
      <c r="DZ163" s="387" t="n">
        <v>0.0924556404352188</v>
      </c>
      <c r="EA163" s="387" t="n">
        <v>0.102757565677166</v>
      </c>
      <c r="EB163" s="0" t="s">
        <v>104</v>
      </c>
      <c r="ED163" s="387" t="n">
        <v>0.0695638656616211</v>
      </c>
      <c r="EE163" s="387" t="n">
        <v>0.0805747285485268</v>
      </c>
      <c r="EF163" s="387" t="n">
        <v>0.0912117958068848</v>
      </c>
      <c r="EG163" s="387" t="n">
        <v>0.0919336751103401</v>
      </c>
      <c r="EH163" s="387" t="n">
        <v>0.0994502305984497</v>
      </c>
      <c r="EI163" s="0" t="s">
        <v>248</v>
      </c>
      <c r="EK163" s="387"/>
      <c r="EL163" s="0" t="s">
        <v>886</v>
      </c>
      <c r="EO163" s="387" t="n">
        <v>0.225495651364326</v>
      </c>
      <c r="EP163" s="387" t="n">
        <v>0.262365728616715</v>
      </c>
      <c r="EQ163" s="387" t="n">
        <v>0.193450734019279</v>
      </c>
      <c r="ER163" s="387" t="n">
        <v>0.12759505212307</v>
      </c>
      <c r="ES163" s="387" t="n">
        <v>0.0393463484942913</v>
      </c>
      <c r="ET163" s="0" t="s">
        <v>248</v>
      </c>
      <c r="FE163" s="387" t="n">
        <v>15925513</v>
      </c>
      <c r="FF163" s="387" t="n">
        <v>16046180</v>
      </c>
      <c r="FG163" s="387" t="n">
        <v>16148929</v>
      </c>
      <c r="FH163" s="387" t="n">
        <v>16225302</v>
      </c>
      <c r="FI163" s="387" t="n">
        <v>16281779</v>
      </c>
      <c r="FJ163" s="387" t="n">
        <v>16319868</v>
      </c>
      <c r="FK163" s="387" t="n">
        <v>16346101</v>
      </c>
      <c r="FL163" s="387" t="n">
        <v>16381696</v>
      </c>
      <c r="FM163" s="387" t="n">
        <v>16445593</v>
      </c>
      <c r="FN163" s="387" t="n">
        <v>16530388</v>
      </c>
      <c r="FO163" s="387" t="n">
        <v>16615394</v>
      </c>
      <c r="FP163" s="387" t="n">
        <v>16693074</v>
      </c>
      <c r="FQ163" s="387" t="n">
        <v>16754962</v>
      </c>
      <c r="FR163" s="387" t="n">
        <v>16804432</v>
      </c>
      <c r="FS163" s="387" t="n">
        <v>16865008</v>
      </c>
      <c r="FT163" s="387" t="n">
        <v>16939923</v>
      </c>
      <c r="FU163" s="387" t="n">
        <v>17030314</v>
      </c>
      <c r="FV163" s="387" t="n">
        <v>17131296</v>
      </c>
      <c r="FW163" s="387" t="n">
        <v>17231624</v>
      </c>
      <c r="FX163" s="387" t="n">
        <v>17332850</v>
      </c>
      <c r="FY163" s="387" t="n">
        <v>17368000</v>
      </c>
      <c r="FZ163" s="387" t="n">
        <v>17405000</v>
      </c>
      <c r="GA163" s="387" t="n">
        <v>17442000</v>
      </c>
      <c r="GB163" s="387" t="n">
        <v>17477000</v>
      </c>
      <c r="GC163" s="387" t="n">
        <v>17510000</v>
      </c>
      <c r="GD163" s="387" t="n">
        <v>17540000</v>
      </c>
      <c r="GE163" s="387" t="n">
        <v>17566000</v>
      </c>
      <c r="GF163" s="387" t="n">
        <v>17588000</v>
      </c>
      <c r="GG163" s="387" t="n">
        <v>17607000</v>
      </c>
      <c r="GH163" s="387" t="n">
        <v>17622000</v>
      </c>
      <c r="GI163" s="387" t="n">
        <v>17634000</v>
      </c>
      <c r="GJ163" s="387" t="n">
        <v>17643000</v>
      </c>
      <c r="GK163" s="387" t="n">
        <v>17650000</v>
      </c>
      <c r="GL163" s="387" t="n">
        <v>17654000</v>
      </c>
      <c r="GM163" s="387" t="n">
        <v>17655000</v>
      </c>
      <c r="GN163" s="387" t="n">
        <v>17654000</v>
      </c>
      <c r="GO163" s="387" t="n">
        <v>17649000</v>
      </c>
      <c r="GP163" s="387" t="n">
        <v>17641000</v>
      </c>
      <c r="GQ163" s="387" t="n">
        <v>17630000</v>
      </c>
      <c r="GR163" s="387" t="n">
        <v>17616000</v>
      </c>
      <c r="GS163" s="387" t="n">
        <v>17599000</v>
      </c>
      <c r="GT163" s="387" t="n">
        <v>17578000</v>
      </c>
      <c r="GU163" s="387" t="n">
        <v>17554000</v>
      </c>
      <c r="GV163" s="387" t="n">
        <v>17527000</v>
      </c>
      <c r="GW163" s="387" t="n">
        <v>17498000</v>
      </c>
      <c r="GX163" s="387" t="n">
        <v>17466000</v>
      </c>
      <c r="GY163" s="387" t="n">
        <v>17431000</v>
      </c>
      <c r="GZ163" s="387" t="n">
        <v>17395000</v>
      </c>
      <c r="HA163" s="387" t="n">
        <v>17357000</v>
      </c>
      <c r="HB163" s="387" t="n">
        <v>17318000</v>
      </c>
      <c r="HC163" s="387" t="n">
        <v>17277000</v>
      </c>
      <c r="HG163" s="387" t="n">
        <v>0.00532178860157728</v>
      </c>
      <c r="HH163" s="387" t="n">
        <v>0.00591203384101391</v>
      </c>
      <c r="HI163" s="387" t="n">
        <v>0.00583933386951685</v>
      </c>
      <c r="HJ163" s="387" t="n">
        <v>0.00585724459961057</v>
      </c>
      <c r="HK163" s="387" t="n">
        <v>0.0020258876029402</v>
      </c>
      <c r="HL163" s="387" t="n">
        <v>0.00212808861397207</v>
      </c>
      <c r="HM163" s="387" t="n">
        <v>0.00212356960400939</v>
      </c>
      <c r="HN163" s="387" t="n">
        <v>0.00200463994406164</v>
      </c>
      <c r="HO163" s="387" t="n">
        <v>0.00188641552813351</v>
      </c>
      <c r="HP163" s="387" t="n">
        <v>0.00171184062492102</v>
      </c>
      <c r="HQ163" s="387" t="n">
        <v>0.00148122850805521</v>
      </c>
      <c r="HR163" s="387" t="n">
        <v>0.00125163584016263</v>
      </c>
      <c r="HS163" s="387" t="n">
        <v>0.00107969890814275</v>
      </c>
      <c r="HT163" s="387" t="n">
        <v>0.00085157121066004</v>
      </c>
      <c r="HU163" s="387" t="n">
        <v>0.000680735218338668</v>
      </c>
      <c r="HV163" s="387" t="n">
        <v>0.000510247482452542</v>
      </c>
      <c r="HW163" s="387" t="n">
        <v>0.000396679242840037</v>
      </c>
      <c r="HX163" s="387" t="n">
        <v>0.000226603224291466</v>
      </c>
      <c r="HY163" s="387" t="n">
        <v>5.66427806916181E-005</v>
      </c>
      <c r="HZ163" s="387" t="n">
        <v>-5.66427806916181E-005</v>
      </c>
      <c r="IA163" s="387" t="n">
        <v>-0.000283262052107602</v>
      </c>
      <c r="IB163" s="387" t="n">
        <v>-0.000453386222943664</v>
      </c>
      <c r="IC163" s="387" t="n">
        <v>-0.000623741885647178</v>
      </c>
      <c r="ID163" s="387" t="n">
        <v>-0.000794416409917176</v>
      </c>
      <c r="IE163" s="387" t="n">
        <v>-0.000965497747529298</v>
      </c>
      <c r="IF163" s="387" t="n">
        <v>-0.00119396205991507</v>
      </c>
      <c r="IG163" s="387" t="n">
        <v>-0.00136627594474703</v>
      </c>
      <c r="IH163" s="387" t="n">
        <v>-0.00153929507359862</v>
      </c>
      <c r="II163" s="387" t="n">
        <v>-0.00165596045553684</v>
      </c>
      <c r="IJ163" s="387" t="n">
        <v>-0.0018304546829313</v>
      </c>
      <c r="IK163" s="387" t="n">
        <v>-0.00200590374879539</v>
      </c>
      <c r="IL163" s="387" t="n">
        <v>-0.00206742156296968</v>
      </c>
      <c r="IM163" s="387" t="n">
        <v>-0.00218692538328469</v>
      </c>
      <c r="IN163" s="387" t="n">
        <v>-0.00224946020171046</v>
      </c>
      <c r="IO163" s="387" t="n">
        <v>-0.00237028580158949</v>
      </c>
      <c r="IP163" s="0" t="s">
        <v>889</v>
      </c>
      <c r="IU163" s="0" t="s">
        <v>889</v>
      </c>
      <c r="IV163" s="387" t="n">
        <v>0.497115504733243</v>
      </c>
      <c r="IW163" s="387" t="n">
        <v>0.497310774773523</v>
      </c>
      <c r="IX163" s="387" t="n">
        <v>0.497542408962677</v>
      </c>
      <c r="IY163" s="387" t="n">
        <v>0.497790564352187</v>
      </c>
      <c r="IZ163" s="387" t="n">
        <v>0.498027358170144</v>
      </c>
      <c r="JA163" s="387" t="n">
        <v>0.498232172482399</v>
      </c>
      <c r="JB163" s="387" t="n">
        <v>0.498399065421758</v>
      </c>
      <c r="JC163" s="387" t="n">
        <v>0.498533098520642</v>
      </c>
      <c r="JD163" s="387" t="n">
        <v>0.498641188794725</v>
      </c>
      <c r="JE163" s="387" t="n">
        <v>0.498733451798275</v>
      </c>
      <c r="JF163" s="387" t="n">
        <v>0.498818446552836</v>
      </c>
      <c r="JG163" s="387" t="n">
        <v>0.498896811233201</v>
      </c>
      <c r="JH163" s="387" t="n">
        <v>0.49896668941304</v>
      </c>
      <c r="JI163" s="387" t="n">
        <v>0.499029694022847</v>
      </c>
      <c r="JJ163" s="387" t="n">
        <v>0.499086767133852</v>
      </c>
      <c r="JK163" s="387" t="n">
        <v>0.499139356608823</v>
      </c>
      <c r="JL163" s="387" t="n">
        <v>0.499188244263281</v>
      </c>
      <c r="JM163" s="387" t="n">
        <v>0.499235175442877</v>
      </c>
      <c r="JN163" s="387" t="n">
        <v>0.499280973656853</v>
      </c>
      <c r="JO163" s="387" t="n">
        <v>0.499326345136784</v>
      </c>
      <c r="JP163" s="387" t="n">
        <v>0.499372484481518</v>
      </c>
      <c r="JQ163" s="387" t="n">
        <v>0.499420135118774</v>
      </c>
      <c r="JR163" s="387" t="n">
        <v>0.499469216014851</v>
      </c>
      <c r="JS163" s="387" t="n">
        <v>0.499521022270506</v>
      </c>
      <c r="JT163" s="387" t="n">
        <v>0.49957479392583</v>
      </c>
      <c r="JU163" s="387" t="n">
        <v>0.499630571657215</v>
      </c>
      <c r="JV163" s="387" t="n">
        <v>0.499689513585809</v>
      </c>
      <c r="JW163" s="387" t="n">
        <v>0.499750689836572</v>
      </c>
      <c r="JX163" s="387" t="n">
        <v>0.499814863540259</v>
      </c>
      <c r="JY163" s="387" t="n">
        <v>0.499881045299746</v>
      </c>
      <c r="JZ163" s="387" t="n">
        <v>0.499949072643404</v>
      </c>
      <c r="KA163" s="387" t="n">
        <v>0.500018691944107</v>
      </c>
      <c r="KB163" s="387" t="n">
        <v>0.500090253083772</v>
      </c>
      <c r="KC163" s="387" t="n">
        <v>0.500164222491485</v>
      </c>
      <c r="KD163" s="387" t="n">
        <v>0.500240835071632</v>
      </c>
      <c r="KE163" s="387" t="n">
        <v>0.500320063010585</v>
      </c>
      <c r="KH163" s="0" t="s">
        <v>889</v>
      </c>
      <c r="KI163" s="387" t="n">
        <v>0.653241991996765</v>
      </c>
      <c r="KJ163" s="387" t="n">
        <v>0.65051931142807</v>
      </c>
      <c r="KK163" s="387" t="n">
        <v>0.648547351360321</v>
      </c>
      <c r="KL163" s="387" t="n">
        <v>0.646956503391266</v>
      </c>
      <c r="KM163" s="387" t="n">
        <v>0.645111858844757</v>
      </c>
      <c r="KN163" s="387" t="n">
        <v>0.642618596553803</v>
      </c>
      <c r="KO163" s="387" t="n">
        <v>0.640045940876007</v>
      </c>
      <c r="KP163" s="387" t="n">
        <v>0.636910915374756</v>
      </c>
      <c r="KQ163" s="387" t="n">
        <v>0.633403897285461</v>
      </c>
      <c r="KR163" s="387" t="n">
        <v>0.62952595949173</v>
      </c>
      <c r="KS163" s="387" t="n">
        <v>0.625484585762024</v>
      </c>
      <c r="KT163" s="387" t="n">
        <v>0.621200025081635</v>
      </c>
      <c r="KU163" s="387" t="n">
        <v>0.616954743862152</v>
      </c>
      <c r="KV163" s="387" t="n">
        <v>0.612597286701202</v>
      </c>
      <c r="KW163" s="387" t="n">
        <v>0.608046770095825</v>
      </c>
      <c r="KX163" s="387" t="n">
        <v>0.603266417980194</v>
      </c>
      <c r="KY163" s="387" t="n">
        <v>0.598934412002564</v>
      </c>
      <c r="KZ163" s="387" t="n">
        <v>0.594447612762451</v>
      </c>
      <c r="LA163" s="387" t="n">
        <v>0.590064585208893</v>
      </c>
      <c r="LB163" s="387" t="n">
        <v>0.586009621620178</v>
      </c>
      <c r="LC163" s="387" t="n">
        <v>0.582360923290253</v>
      </c>
      <c r="LD163" s="387" t="n">
        <v>0.579636216163635</v>
      </c>
      <c r="LE163" s="387" t="n">
        <v>0.57746160030365</v>
      </c>
      <c r="LF163" s="387" t="n">
        <v>0.575723171234131</v>
      </c>
      <c r="LG163" s="387" t="n">
        <v>0.574364185333252</v>
      </c>
      <c r="LH163" s="387" t="n">
        <v>0.573328018188477</v>
      </c>
      <c r="LI163" s="387" t="n">
        <v>0.573159635066986</v>
      </c>
      <c r="LJ163" s="387" t="n">
        <v>0.57337361574173</v>
      </c>
      <c r="LK163" s="387" t="n">
        <v>0.573914527893066</v>
      </c>
      <c r="LL163" s="387" t="n">
        <v>0.57446563243866</v>
      </c>
      <c r="LM163" s="387" t="n">
        <v>0.574831128120422</v>
      </c>
      <c r="LN163" s="387" t="n">
        <v>0.575526356697083</v>
      </c>
      <c r="LO163" s="387" t="n">
        <v>0.576085090637207</v>
      </c>
      <c r="LP163" s="387" t="n">
        <v>0.576482117176056</v>
      </c>
      <c r="LQ163" s="387" t="n">
        <v>0.576510012149811</v>
      </c>
      <c r="LR163" s="387" t="n">
        <v>0.576199591159821</v>
      </c>
      <c r="LT163" s="0" t="s">
        <v>889</v>
      </c>
      <c r="LU163" s="387" t="n">
        <v>0.591311991214752</v>
      </c>
      <c r="LV163" s="387" t="n">
        <v>0.588544189929962</v>
      </c>
      <c r="LW163" s="387" t="n">
        <v>0.586006581783295</v>
      </c>
      <c r="LX163" s="387" t="n">
        <v>0.583467066287994</v>
      </c>
      <c r="LY163" s="387" t="n">
        <v>0.580533683300018</v>
      </c>
      <c r="LZ163" s="387" t="n">
        <v>0.576980650424957</v>
      </c>
      <c r="MA163" s="387" t="n">
        <v>0.573341012001038</v>
      </c>
      <c r="MB163" s="387" t="n">
        <v>0.56914347410202</v>
      </c>
      <c r="MC163" s="387" t="n">
        <v>0.564627826213837</v>
      </c>
      <c r="MD163" s="387" t="n">
        <v>0.559794425964356</v>
      </c>
      <c r="ME163" s="387" t="n">
        <v>0.555074095726013</v>
      </c>
      <c r="MF163" s="387" t="n">
        <v>0.550267577171326</v>
      </c>
      <c r="MG163" s="387" t="n">
        <v>0.54576987028122</v>
      </c>
      <c r="MH163" s="387" t="n">
        <v>0.541261970996857</v>
      </c>
      <c r="MI163" s="387" t="n">
        <v>0.536999225616455</v>
      </c>
      <c r="MJ163" s="387" t="n">
        <v>0.532891035079956</v>
      </c>
      <c r="MK163" s="387" t="n">
        <v>0.529558479785919</v>
      </c>
      <c r="ML163" s="387" t="n">
        <v>0.526402294635773</v>
      </c>
      <c r="MM163" s="387" t="n">
        <v>0.52362072467804</v>
      </c>
      <c r="MN163" s="387" t="n">
        <v>0.521325409412384</v>
      </c>
      <c r="MO163" s="387" t="n">
        <v>0.51942902803421</v>
      </c>
      <c r="MP163" s="387" t="n">
        <v>0.518442988395691</v>
      </c>
      <c r="MQ163" s="387" t="n">
        <v>0.518111228942871</v>
      </c>
      <c r="MR163" s="387" t="n">
        <v>0.518037438392639</v>
      </c>
      <c r="MS163" s="387" t="n">
        <v>0.517994999885559</v>
      </c>
      <c r="MT163" s="387" t="n">
        <v>0.517813503742218</v>
      </c>
      <c r="MU163" s="387" t="n">
        <v>0.518033921718597</v>
      </c>
      <c r="MV163" s="387" t="n">
        <v>0.518115520477295</v>
      </c>
      <c r="MW163" s="387" t="n">
        <v>0.518171966075897</v>
      </c>
      <c r="MX163" s="387" t="n">
        <v>0.518002033233643</v>
      </c>
      <c r="MY163" s="387" t="n">
        <v>0.517576992511749</v>
      </c>
      <c r="MZ163" s="387" t="n">
        <v>0.517468869686127</v>
      </c>
      <c r="NA163" s="387" t="n">
        <v>0.517045140266419</v>
      </c>
      <c r="NB163" s="387" t="n">
        <v>0.516448676586151</v>
      </c>
      <c r="NC163" s="387" t="n">
        <v>0.515590727329254</v>
      </c>
      <c r="ND163" s="387" t="n">
        <v>0.514499068260193</v>
      </c>
      <c r="NG163" s="0" t="s">
        <v>889</v>
      </c>
      <c r="NH163" s="387" t="n">
        <v>0.593629956245422</v>
      </c>
      <c r="NI163" s="387" t="n">
        <v>0.591096103191376</v>
      </c>
      <c r="NJ163" s="387" t="n">
        <v>0.589029729366303</v>
      </c>
      <c r="NK163" s="387" t="n">
        <v>0.587249040603638</v>
      </c>
      <c r="NL163" s="387" t="n">
        <v>0.585420906543732</v>
      </c>
      <c r="NM163" s="387" t="n">
        <v>0.583314120769501</v>
      </c>
      <c r="NN163" s="387" t="n">
        <v>0.581327199935913</v>
      </c>
      <c r="NO163" s="387" t="n">
        <v>0.579062044620514</v>
      </c>
      <c r="NP163" s="387" t="n">
        <v>0.576758027076721</v>
      </c>
      <c r="NQ163" s="387" t="n">
        <v>0.574014842510223</v>
      </c>
      <c r="NR163" s="387" t="n">
        <v>0.570980608463287</v>
      </c>
      <c r="NS163" s="387" t="n">
        <v>0.567402958869934</v>
      </c>
      <c r="NT163" s="387" t="n">
        <v>0.563736617565155</v>
      </c>
      <c r="NU163" s="387" t="n">
        <v>0.559890925884247</v>
      </c>
      <c r="NV163" s="387" t="n">
        <v>0.55583930015564</v>
      </c>
      <c r="NW163" s="387" t="n">
        <v>0.55154812335968</v>
      </c>
      <c r="NX163" s="387" t="n">
        <v>0.547639310359955</v>
      </c>
      <c r="NY163" s="387" t="n">
        <v>0.543626070022583</v>
      </c>
      <c r="NZ163" s="387" t="n">
        <v>0.539707720279694</v>
      </c>
      <c r="OA163" s="387" t="n">
        <v>0.536052107810974</v>
      </c>
      <c r="OB163" s="387" t="n">
        <v>0.532570540904999</v>
      </c>
      <c r="OC163" s="387" t="n">
        <v>0.529718399047852</v>
      </c>
      <c r="OD163" s="387" t="n">
        <v>0.527294397354126</v>
      </c>
      <c r="OE163" s="387" t="n">
        <v>0.525184333324432</v>
      </c>
      <c r="OF163" s="387" t="n">
        <v>0.523558139801025</v>
      </c>
      <c r="OG163" s="387" t="n">
        <v>0.522359251976013</v>
      </c>
      <c r="OH163" s="387" t="n">
        <v>0.52190238237381</v>
      </c>
      <c r="OI163" s="387" t="n">
        <v>0.521932303905487</v>
      </c>
      <c r="OJ163" s="387" t="n">
        <v>0.522394001483917</v>
      </c>
      <c r="OK163" s="387" t="n">
        <v>0.522974073886871</v>
      </c>
      <c r="OL163" s="387" t="n">
        <v>0.523359656333923</v>
      </c>
      <c r="OM163" s="387" t="n">
        <v>0.523951590061188</v>
      </c>
      <c r="ON163" s="387" t="n">
        <v>0.524461030960083</v>
      </c>
      <c r="OO163" s="387" t="n">
        <v>0.524917900562286</v>
      </c>
      <c r="OP163" s="387" t="n">
        <v>0.525060653686523</v>
      </c>
      <c r="OQ163" s="387" t="n">
        <v>0.524859666824341</v>
      </c>
      <c r="OT163" s="387" t="n">
        <v>0.756070022583008</v>
      </c>
      <c r="OU163" s="387" t="n">
        <v>0.763099975585938</v>
      </c>
      <c r="OV163" s="387" t="n">
        <v>0.765120010375977</v>
      </c>
      <c r="OW163" s="387" t="n">
        <v>0.766240005493164</v>
      </c>
      <c r="OX163" s="387" t="n">
        <v>0.750690002441406</v>
      </c>
      <c r="OY163" s="387" t="n">
        <v>0.753720016479492</v>
      </c>
      <c r="OZ163" s="387" t="n">
        <v>0.767710037231445</v>
      </c>
      <c r="PA163" s="387" t="n">
        <v>0.778519973754883</v>
      </c>
      <c r="PB163" s="387" t="n">
        <v>0.780950012207031</v>
      </c>
      <c r="PC163" s="387" t="n">
        <v>0.778960037231445</v>
      </c>
      <c r="PD163" s="387" t="n">
        <v>0.780479965209961</v>
      </c>
      <c r="PE163" s="387" t="n">
        <v>0.789000015258789</v>
      </c>
      <c r="PF163" s="387" t="n">
        <v>0.792819976806641</v>
      </c>
      <c r="PG163" s="387" t="n">
        <v>0.789960021972656</v>
      </c>
      <c r="PH163" s="387" t="n">
        <v>0.796569976806641</v>
      </c>
      <c r="PI163" s="387" t="n">
        <v>0.797300033569336</v>
      </c>
      <c r="PJ163" s="387" t="n">
        <v>0.797850036621094</v>
      </c>
      <c r="PK163" s="387" t="n">
        <v>0.803050003051758</v>
      </c>
      <c r="PL163" s="387" t="n">
        <v>0.803779983520508</v>
      </c>
      <c r="PQ163" s="387" t="n">
        <v>0.000908597081433982</v>
      </c>
      <c r="PZ163" s="387" t="n">
        <v>0.285</v>
      </c>
      <c r="QA163" s="387" t="n">
        <v>2017</v>
      </c>
      <c r="QB163" s="0" t="s">
        <v>248</v>
      </c>
      <c r="QD163" s="387" t="n">
        <v>0.002</v>
      </c>
      <c r="QE163" s="387" t="n">
        <v>2017</v>
      </c>
      <c r="QF163" s="0" t="s">
        <v>248</v>
      </c>
      <c r="QH163" s="387" t="n">
        <v>0.003</v>
      </c>
      <c r="QI163" s="387" t="n">
        <v>2017</v>
      </c>
      <c r="QJ163" s="0" t="s">
        <v>248</v>
      </c>
      <c r="QL163" s="387" t="n">
        <v>0.004</v>
      </c>
      <c r="QM163" s="387" t="n">
        <v>2017</v>
      </c>
      <c r="QN163" s="0" t="s">
        <v>248</v>
      </c>
      <c r="QP163" s="387" t="n">
        <v>0.132</v>
      </c>
      <c r="QQ163" s="387" t="n">
        <v>2018</v>
      </c>
      <c r="QR163" s="0" t="s">
        <v>248</v>
      </c>
      <c r="QT163" s="0" t="s">
        <v>104</v>
      </c>
      <c r="QU163" s="387" t="n">
        <v>0.202231168746948</v>
      </c>
      <c r="QV163" s="387" t="n">
        <v>0.201085463166237</v>
      </c>
      <c r="QW163" s="387" t="n">
        <v>0.196382001042366</v>
      </c>
      <c r="QX163" s="387" t="n">
        <v>0.208162426948547</v>
      </c>
      <c r="QY163" s="387" t="n">
        <v>0.211514696478844</v>
      </c>
      <c r="RB163" s="387" t="n">
        <v>0.206517070531845</v>
      </c>
      <c r="RC163" s="387" t="n">
        <v>0.204254135489464</v>
      </c>
      <c r="RD163" s="387" t="n">
        <v>0.198210507631302</v>
      </c>
      <c r="RE163" s="387" t="n">
        <v>0.207334637641907</v>
      </c>
      <c r="RF163" s="387" t="n">
        <v>0.209934741258621</v>
      </c>
      <c r="RG163" s="0" t="s">
        <v>248</v>
      </c>
      <c r="RJ163" s="387" t="n">
        <v>0.0153627274557948</v>
      </c>
      <c r="RK163" s="387" t="n">
        <v>0.0147019913420081</v>
      </c>
      <c r="RL163" s="387" t="n">
        <v>0.014353352598846</v>
      </c>
      <c r="RM163" s="387" t="n">
        <v>0.0224640350788832</v>
      </c>
      <c r="RN163" s="387" t="n">
        <v>0.0168727394193411</v>
      </c>
      <c r="RO163" s="0" t="s">
        <v>104</v>
      </c>
      <c r="RR163" s="387" t="n">
        <v>0.0151953678578138</v>
      </c>
      <c r="RS163" s="387" t="n">
        <v>0.0144282421097159</v>
      </c>
      <c r="RT163" s="387" t="n">
        <v>0.0140950754284859</v>
      </c>
      <c r="RU163" s="387" t="n">
        <v>0.0219491757452488</v>
      </c>
      <c r="RV163" s="387" t="n">
        <v>0.016635050997138</v>
      </c>
      <c r="RW163" s="0" t="s">
        <v>248</v>
      </c>
      <c r="SA163" s="387" t="n">
        <v>0.0109645016491413</v>
      </c>
      <c r="SB163" s="387" t="n">
        <v>0.0107891503721476</v>
      </c>
      <c r="SC163" s="387" t="n">
        <v>0.00999946519732475</v>
      </c>
      <c r="SD163" s="387" t="n">
        <v>0.0177643690258265</v>
      </c>
      <c r="SE163" s="387" t="n">
        <v>0.0148798329755664</v>
      </c>
      <c r="SF163" s="0" t="s">
        <v>104</v>
      </c>
      <c r="SJ163" s="387" t="n">
        <v>0.0106039261445403</v>
      </c>
      <c r="SK163" s="387" t="n">
        <v>0.010257781483233</v>
      </c>
      <c r="SL163" s="387" t="n">
        <v>0.00935475900769234</v>
      </c>
      <c r="SM163" s="387" t="n">
        <v>0.0164766553789377</v>
      </c>
      <c r="SN163" s="387" t="n">
        <v>0.0107778059318662</v>
      </c>
      <c r="SO163" s="0" t="s">
        <v>248</v>
      </c>
      <c r="SQ163" s="387" t="n">
        <v>53100</v>
      </c>
      <c r="SR163" s="0" t="s">
        <v>248</v>
      </c>
      <c r="ST163" s="387" t="n">
        <v>48644.0625</v>
      </c>
      <c r="SU163" s="0" t="s">
        <v>104</v>
      </c>
      <c r="SW163" s="387" t="n">
        <v>55488.967075566</v>
      </c>
      <c r="SX163" s="0" t="s">
        <v>248</v>
      </c>
      <c r="TA163" s="387" t="n">
        <v>0.271920561790466</v>
      </c>
      <c r="TB163" s="387" t="n">
        <v>0.281838059425354</v>
      </c>
      <c r="TC163" s="387" t="n">
        <v>0.287863701581955</v>
      </c>
      <c r="TD163" s="387" t="n">
        <v>0.300618052482605</v>
      </c>
      <c r="TE163" s="387" t="n">
        <v>0.314272254705429</v>
      </c>
      <c r="TF163" s="0" t="s">
        <v>104</v>
      </c>
      <c r="TJ163" s="387" t="n">
        <v>0.276080936193466</v>
      </c>
      <c r="TK163" s="387" t="n">
        <v>0.284828871488571</v>
      </c>
      <c r="TL163" s="387" t="n">
        <v>0.289422303438187</v>
      </c>
      <c r="TM163" s="387" t="n">
        <v>0.299268305301666</v>
      </c>
      <c r="TN163" s="387" t="n">
        <v>0.309384971857071</v>
      </c>
      <c r="TO163" s="0" t="s">
        <v>248</v>
      </c>
      <c r="TP163" s="386"/>
      <c r="TQ163" s="386"/>
    </row>
    <row r="164" customFormat="false" ht="15.75" hidden="false" customHeight="false" outlineLevel="0" collapsed="false">
      <c r="A164" s="0" t="s">
        <v>900</v>
      </c>
      <c r="B164" s="18" t="s">
        <v>1173</v>
      </c>
      <c r="C164" s="0" t="s">
        <v>1174</v>
      </c>
      <c r="D164" s="387" t="n">
        <v>0.0397863872349262</v>
      </c>
      <c r="E164" s="0" t="s">
        <v>884</v>
      </c>
      <c r="F164" s="387" t="n">
        <v>0.0446503646671772</v>
      </c>
      <c r="G164" s="0" t="s">
        <v>884</v>
      </c>
      <c r="H164" s="387" t="n">
        <v>0.044149175286293</v>
      </c>
      <c r="I164" s="0" t="s">
        <v>884</v>
      </c>
      <c r="J164" s="0" t="s">
        <v>884</v>
      </c>
      <c r="K164" s="387" t="n">
        <v>0.554487764835358</v>
      </c>
      <c r="L164" s="387"/>
      <c r="M164" s="0" t="s">
        <v>885</v>
      </c>
      <c r="N164" s="387"/>
      <c r="O164" s="0" t="s">
        <v>885</v>
      </c>
      <c r="P164" s="387"/>
      <c r="Q164" s="0" t="s">
        <v>885</v>
      </c>
      <c r="R164" s="387"/>
      <c r="S164" s="0" t="s">
        <v>885</v>
      </c>
      <c r="U164" s="0" t="s">
        <v>884</v>
      </c>
      <c r="V164" s="387" t="n">
        <v>0.552265286445618</v>
      </c>
      <c r="W164" s="387"/>
      <c r="X164" s="0" t="s">
        <v>885</v>
      </c>
      <c r="Y164" s="387"/>
      <c r="Z164" s="0" t="s">
        <v>885</v>
      </c>
      <c r="AA164" s="387"/>
      <c r="AB164" s="0" t="s">
        <v>885</v>
      </c>
      <c r="AC164" s="387"/>
      <c r="AD164" s="0" t="s">
        <v>885</v>
      </c>
      <c r="AF164" s="0" t="s">
        <v>884</v>
      </c>
      <c r="AG164" s="387" t="n">
        <v>0.550330102443695</v>
      </c>
      <c r="AH164" s="387"/>
      <c r="AI164" s="0" t="s">
        <v>885</v>
      </c>
      <c r="AJ164" s="387"/>
      <c r="AK164" s="0" t="s">
        <v>885</v>
      </c>
      <c r="AL164" s="387"/>
      <c r="AM164" s="0" t="s">
        <v>885</v>
      </c>
      <c r="AN164" s="387"/>
      <c r="AO164" s="0" t="s">
        <v>885</v>
      </c>
      <c r="AP164" s="0"/>
      <c r="AQ164" s="0" t="s">
        <v>884</v>
      </c>
      <c r="AR164" s="387" t="n">
        <v>3.05433869361877</v>
      </c>
      <c r="AS164" s="0" t="s">
        <v>884</v>
      </c>
      <c r="AT164" s="387" t="n">
        <v>4.06047630310059</v>
      </c>
      <c r="AU164" s="0" t="s">
        <v>884</v>
      </c>
      <c r="AV164" s="387" t="n">
        <v>4.41995906829834</v>
      </c>
      <c r="AW164" s="0"/>
      <c r="AX164" s="387" t="n">
        <v>2.97744178771973</v>
      </c>
      <c r="AY164" s="0" t="s">
        <v>884</v>
      </c>
      <c r="AZ164" s="0"/>
      <c r="BA164" s="0" t="s">
        <v>884</v>
      </c>
      <c r="BB164" s="387" t="n">
        <v>0.00546333892270923</v>
      </c>
      <c r="BC164" s="387" t="n">
        <v>0.00487412232905626</v>
      </c>
      <c r="BD164" s="387" t="n">
        <v>0.00473871733993292</v>
      </c>
      <c r="BE164" s="387" t="n">
        <v>0.00403207121416926</v>
      </c>
      <c r="BF164" s="387" t="n">
        <v>0.00403205817565322</v>
      </c>
      <c r="BH164" s="0" t="s">
        <v>884</v>
      </c>
      <c r="BI164" s="387" t="n">
        <v>0.00661692675203085</v>
      </c>
      <c r="BJ164" s="387" t="n">
        <v>0.00601945864036679</v>
      </c>
      <c r="BK164" s="387" t="n">
        <v>0.00578104332089424</v>
      </c>
      <c r="BL164" s="387" t="n">
        <v>0.00569337932392955</v>
      </c>
      <c r="BM164" s="387" t="n">
        <v>0.0057845008559525</v>
      </c>
      <c r="BO164" s="0" t="s">
        <v>884</v>
      </c>
      <c r="BP164" s="387" t="n">
        <v>0.00602822098881006</v>
      </c>
      <c r="BQ164" s="387" t="n">
        <v>0.00574385747313499</v>
      </c>
      <c r="BR164" s="387" t="n">
        <v>0.00573226762935519</v>
      </c>
      <c r="BS164" s="387" t="n">
        <v>0.00582337379455566</v>
      </c>
      <c r="BT164" s="387" t="n">
        <v>0.0055761244148016</v>
      </c>
      <c r="BV164" s="387"/>
      <c r="BW164" s="387"/>
      <c r="BX164" s="387"/>
      <c r="BY164" s="387"/>
      <c r="BZ164" s="387"/>
      <c r="CA164" s="0" t="s">
        <v>886</v>
      </c>
      <c r="CC164" s="387"/>
      <c r="CD164" s="387"/>
      <c r="CE164" s="387"/>
      <c r="CF164" s="387"/>
      <c r="CG164" s="387"/>
      <c r="CH164" s="0" t="s">
        <v>886</v>
      </c>
      <c r="CK164" s="387"/>
      <c r="CL164" s="0" t="s">
        <v>886</v>
      </c>
      <c r="CO164" s="0" t="s">
        <v>884</v>
      </c>
      <c r="CP164" s="387" t="n">
        <v>0.00266850809566677</v>
      </c>
      <c r="CQ164" s="387" t="n">
        <v>0.00324820238165557</v>
      </c>
      <c r="CR164" s="387" t="n">
        <v>-2.62276735156775E-005</v>
      </c>
      <c r="CS164" s="387" t="n">
        <v>-0.00549570564180613</v>
      </c>
      <c r="CT164" s="387" t="n">
        <v>0.0107991974800825</v>
      </c>
      <c r="CV164" s="0" t="s">
        <v>884</v>
      </c>
      <c r="CW164" s="387" t="n">
        <v>0.0037750001065433</v>
      </c>
      <c r="CX164" s="387" t="n">
        <v>0.00313333328813314</v>
      </c>
      <c r="CY164" s="387" t="n">
        <v>-5.00001187901944E-005</v>
      </c>
      <c r="CZ164" s="387" t="n">
        <v>0.00189999991562217</v>
      </c>
      <c r="DA164" s="387" t="n">
        <v>0.0020000000949949</v>
      </c>
      <c r="DC164" s="0" t="s">
        <v>884</v>
      </c>
      <c r="DD164" s="387" t="n">
        <v>0.00354777090251446</v>
      </c>
      <c r="DE164" s="387" t="n">
        <v>0.00289799948222935</v>
      </c>
      <c r="DF164" s="387" t="n">
        <v>-0.00122297729831189</v>
      </c>
      <c r="DG164" s="387" t="n">
        <v>0.00519620673730969</v>
      </c>
      <c r="DH164" s="387" t="n">
        <v>0.00750134838744998</v>
      </c>
      <c r="DL164" s="387" t="n">
        <v>0.710630035400391</v>
      </c>
      <c r="DM164" s="0" t="s">
        <v>888</v>
      </c>
      <c r="DP164" s="387" t="n">
        <v>0.763150024414063</v>
      </c>
      <c r="DQ164" s="0" t="s">
        <v>888</v>
      </c>
      <c r="DT164" s="387" t="n">
        <v>0.657190017700195</v>
      </c>
      <c r="DU164" s="0" t="s">
        <v>888</v>
      </c>
      <c r="DW164" s="387"/>
      <c r="DX164" s="387"/>
      <c r="DY164" s="387"/>
      <c r="DZ164" s="387"/>
      <c r="EA164" s="387"/>
      <c r="EB164" s="0" t="s">
        <v>886</v>
      </c>
      <c r="ED164" s="387"/>
      <c r="EE164" s="387"/>
      <c r="EF164" s="387"/>
      <c r="EG164" s="387"/>
      <c r="EH164" s="387"/>
      <c r="EI164" s="0" t="s">
        <v>886</v>
      </c>
      <c r="EK164" s="387"/>
      <c r="EL164" s="0" t="s">
        <v>886</v>
      </c>
      <c r="EO164" s="387" t="n">
        <v>-0.0151457255706191</v>
      </c>
      <c r="EP164" s="387"/>
      <c r="EQ164" s="387"/>
      <c r="ER164" s="387"/>
      <c r="ES164" s="387"/>
      <c r="ET164" s="0" t="s">
        <v>248</v>
      </c>
      <c r="FE164" s="387" t="n">
        <v>213230</v>
      </c>
      <c r="FF164" s="387" t="n">
        <v>217324</v>
      </c>
      <c r="FG164" s="387" t="n">
        <v>221490</v>
      </c>
      <c r="FH164" s="387" t="n">
        <v>225296</v>
      </c>
      <c r="FI164" s="387" t="n">
        <v>228750</v>
      </c>
      <c r="FJ164" s="387" t="n">
        <v>232250</v>
      </c>
      <c r="FK164" s="387" t="n">
        <v>235750</v>
      </c>
      <c r="FL164" s="387" t="n">
        <v>239250</v>
      </c>
      <c r="FM164" s="387" t="n">
        <v>242750</v>
      </c>
      <c r="FN164" s="387" t="n">
        <v>245950</v>
      </c>
      <c r="FO164" s="387" t="n">
        <v>249750</v>
      </c>
      <c r="FP164" s="387" t="n">
        <v>254350</v>
      </c>
      <c r="FQ164" s="387" t="n">
        <v>259000</v>
      </c>
      <c r="FR164" s="387" t="n">
        <v>263650</v>
      </c>
      <c r="FS164" s="387" t="n">
        <v>268050</v>
      </c>
      <c r="FT164" s="387" t="n">
        <v>272400</v>
      </c>
      <c r="FU164" s="387" t="n">
        <v>276550</v>
      </c>
      <c r="FV164" s="387" t="n">
        <v>280350</v>
      </c>
      <c r="FW164" s="387" t="n">
        <v>284060</v>
      </c>
      <c r="FX164" s="387" t="n">
        <v>287800</v>
      </c>
      <c r="FY164" s="387" t="n">
        <v>291000</v>
      </c>
      <c r="FZ164" s="387" t="n">
        <v>293000</v>
      </c>
      <c r="GA164" s="387" t="n">
        <v>296000</v>
      </c>
      <c r="GB164" s="387" t="n">
        <v>299000</v>
      </c>
      <c r="GC164" s="387" t="n">
        <v>301000</v>
      </c>
      <c r="GD164" s="387" t="n">
        <v>304000</v>
      </c>
      <c r="GE164" s="387" t="n">
        <v>306000</v>
      </c>
      <c r="GF164" s="387" t="n">
        <v>309000</v>
      </c>
      <c r="GG164" s="387" t="n">
        <v>311000</v>
      </c>
      <c r="GH164" s="387" t="n">
        <v>314000</v>
      </c>
      <c r="GI164" s="387" t="n">
        <v>316000</v>
      </c>
      <c r="GJ164" s="387" t="n">
        <v>318000</v>
      </c>
      <c r="GK164" s="387" t="n">
        <v>321000</v>
      </c>
      <c r="GL164" s="387" t="n">
        <v>323000</v>
      </c>
      <c r="GM164" s="387" t="n">
        <v>325000</v>
      </c>
      <c r="GN164" s="387" t="n">
        <v>327000</v>
      </c>
      <c r="GO164" s="387" t="n">
        <v>329000</v>
      </c>
      <c r="GP164" s="387" t="n">
        <v>331000</v>
      </c>
      <c r="GQ164" s="387" t="n">
        <v>333000</v>
      </c>
      <c r="GR164" s="387" t="n">
        <v>335000</v>
      </c>
      <c r="GS164" s="387" t="n">
        <v>337000</v>
      </c>
      <c r="GT164" s="387" t="n">
        <v>339000</v>
      </c>
      <c r="GU164" s="387" t="n">
        <v>340000</v>
      </c>
      <c r="GV164" s="387" t="n">
        <v>342000</v>
      </c>
      <c r="GW164" s="387" t="n">
        <v>343000</v>
      </c>
      <c r="GX164" s="387" t="n">
        <v>345000</v>
      </c>
      <c r="GY164" s="387" t="n">
        <v>346000</v>
      </c>
      <c r="GZ164" s="387" t="n">
        <v>347000</v>
      </c>
      <c r="HA164" s="387" t="n">
        <v>349000</v>
      </c>
      <c r="HB164" s="387" t="n">
        <v>350000</v>
      </c>
      <c r="HC164" s="387" t="n">
        <v>351000</v>
      </c>
      <c r="HG164" s="387" t="n">
        <v>0.015120062045753</v>
      </c>
      <c r="HH164" s="387" t="n">
        <v>0.0136471865698695</v>
      </c>
      <c r="HI164" s="387" t="n">
        <v>0.013146661221981</v>
      </c>
      <c r="HJ164" s="387" t="n">
        <v>0.0130803110077977</v>
      </c>
      <c r="HK164" s="387" t="n">
        <v>0.0110574727877975</v>
      </c>
      <c r="HL164" s="387" t="n">
        <v>0.00684934202581644</v>
      </c>
      <c r="HM164" s="387" t="n">
        <v>0.0101868454366922</v>
      </c>
      <c r="HN164" s="387" t="n">
        <v>0.010084118694067</v>
      </c>
      <c r="HO164" s="387" t="n">
        <v>0.00666669150814414</v>
      </c>
      <c r="HP164" s="387" t="n">
        <v>0.00991743709892035</v>
      </c>
      <c r="HQ164" s="387" t="n">
        <v>0.00655740033835173</v>
      </c>
      <c r="HR164" s="387" t="n">
        <v>0.00975617486983538</v>
      </c>
      <c r="HS164" s="387" t="n">
        <v>0.00645163515582681</v>
      </c>
      <c r="HT164" s="387" t="n">
        <v>0.00960007403045893</v>
      </c>
      <c r="HU164" s="387" t="n">
        <v>0.00634922785684466</v>
      </c>
      <c r="HV164" s="387" t="n">
        <v>0.00630916934460402</v>
      </c>
      <c r="HW164" s="387" t="n">
        <v>0.00938974041491747</v>
      </c>
      <c r="HX164" s="387" t="n">
        <v>0.0062112002633512</v>
      </c>
      <c r="HY164" s="387" t="n">
        <v>0.00617285910993815</v>
      </c>
      <c r="HZ164" s="387" t="n">
        <v>0.00613498874008656</v>
      </c>
      <c r="IA164" s="387" t="n">
        <v>0.00609757984057069</v>
      </c>
      <c r="IB164" s="387" t="n">
        <v>0.00606062449514866</v>
      </c>
      <c r="IC164" s="387" t="n">
        <v>0.00602411478757858</v>
      </c>
      <c r="ID164" s="387" t="n">
        <v>0.005988041870296</v>
      </c>
      <c r="IE164" s="387" t="n">
        <v>0.00595239875838161</v>
      </c>
      <c r="IF164" s="387" t="n">
        <v>0.00591717706993222</v>
      </c>
      <c r="IG164" s="387" t="n">
        <v>0.00294551020488143</v>
      </c>
      <c r="IH164" s="387" t="n">
        <v>0.00586511939764023</v>
      </c>
      <c r="II164" s="387" t="n">
        <v>0.0029197100084275</v>
      </c>
      <c r="IJ164" s="387" t="n">
        <v>0.00581396976485848</v>
      </c>
      <c r="IK164" s="387" t="n">
        <v>0.00289435801096261</v>
      </c>
      <c r="IL164" s="387" t="n">
        <v>0.00288600497879088</v>
      </c>
      <c r="IM164" s="387" t="n">
        <v>0.00574714224785566</v>
      </c>
      <c r="IN164" s="387" t="n">
        <v>0.0028612322639674</v>
      </c>
      <c r="IO164" s="387" t="n">
        <v>0.00285306898877025</v>
      </c>
      <c r="IP164" s="0" t="s">
        <v>889</v>
      </c>
      <c r="IU164" s="0" t="s">
        <v>889</v>
      </c>
      <c r="IV164" s="387" t="n">
        <v>0.504213058267112</v>
      </c>
      <c r="IW164" s="387" t="n">
        <v>0.504030052153616</v>
      </c>
      <c r="IX164" s="387" t="n">
        <v>0.503746946698466</v>
      </c>
      <c r="IY164" s="387" t="n">
        <v>0.503389455187045</v>
      </c>
      <c r="IZ164" s="387" t="n">
        <v>0.502997273277054</v>
      </c>
      <c r="JA164" s="387" t="n">
        <v>0.502635809885425</v>
      </c>
      <c r="JB164" s="387" t="n">
        <v>0.502326372143212</v>
      </c>
      <c r="JC164" s="387" t="n">
        <v>0.502031458387758</v>
      </c>
      <c r="JD164" s="387" t="n">
        <v>0.501728654102275</v>
      </c>
      <c r="JE164" s="387" t="n">
        <v>0.501471928699234</v>
      </c>
      <c r="JF164" s="387" t="n">
        <v>0.501178100714224</v>
      </c>
      <c r="JG164" s="387" t="n">
        <v>0.500899388017895</v>
      </c>
      <c r="JH164" s="387" t="n">
        <v>0.50062048012324</v>
      </c>
      <c r="JI164" s="387" t="n">
        <v>0.500359183673469</v>
      </c>
      <c r="JJ164" s="387" t="n">
        <v>0.500113394112578</v>
      </c>
      <c r="JK164" s="387" t="n">
        <v>0.499866571069393</v>
      </c>
      <c r="JL164" s="387" t="n">
        <v>0.49963778638013</v>
      </c>
      <c r="JM164" s="387" t="n">
        <v>0.49942656553944</v>
      </c>
      <c r="JN164" s="387" t="n">
        <v>0.499207262981069</v>
      </c>
      <c r="JO164" s="387" t="n">
        <v>0.499020529819946</v>
      </c>
      <c r="JP164" s="387" t="n">
        <v>0.498870330025014</v>
      </c>
      <c r="JQ164" s="387" t="n">
        <v>0.498709516276746</v>
      </c>
      <c r="JR164" s="387" t="n">
        <v>0.498578082863447</v>
      </c>
      <c r="JS164" s="387" t="n">
        <v>0.498476974906639</v>
      </c>
      <c r="JT164" s="387" t="n">
        <v>0.498373732601664</v>
      </c>
      <c r="JU164" s="387" t="n">
        <v>0.49829235384115</v>
      </c>
      <c r="JV164" s="387" t="n">
        <v>0.49822210106614</v>
      </c>
      <c r="JW164" s="387" t="n">
        <v>0.49819085712242</v>
      </c>
      <c r="JX164" s="387" t="n">
        <v>0.498166933618081</v>
      </c>
      <c r="JY164" s="387" t="n">
        <v>0.498163577422041</v>
      </c>
      <c r="JZ164" s="387" t="n">
        <v>0.498180428584027</v>
      </c>
      <c r="KA164" s="387" t="n">
        <v>0.498198190286328</v>
      </c>
      <c r="KB164" s="387" t="n">
        <v>0.498243086801718</v>
      </c>
      <c r="KC164" s="387" t="n">
        <v>0.498284362860887</v>
      </c>
      <c r="KD164" s="387" t="n">
        <v>0.498367034952401</v>
      </c>
      <c r="KE164" s="387" t="n">
        <v>0.498445865019697</v>
      </c>
      <c r="KH164" s="0" t="s">
        <v>889</v>
      </c>
      <c r="KI164" s="387" t="n">
        <v>0.677995622158051</v>
      </c>
      <c r="KJ164" s="387" t="n">
        <v>0.679284036159515</v>
      </c>
      <c r="KK164" s="387" t="n">
        <v>0.680224716663361</v>
      </c>
      <c r="KL164" s="387" t="n">
        <v>0.680849134922028</v>
      </c>
      <c r="KM164" s="387" t="n">
        <v>0.681393325328827</v>
      </c>
      <c r="KN164" s="387" t="n">
        <v>0.680412352085114</v>
      </c>
      <c r="KO164" s="387" t="n">
        <v>0.682593882083893</v>
      </c>
      <c r="KP164" s="387" t="n">
        <v>0.682432413101196</v>
      </c>
      <c r="KQ164" s="387" t="n">
        <v>0.682274222373962</v>
      </c>
      <c r="KR164" s="387" t="n">
        <v>0.684385359287262</v>
      </c>
      <c r="KS164" s="387" t="n">
        <v>0.684210538864136</v>
      </c>
      <c r="KT164" s="387" t="n">
        <v>0.683006525039673</v>
      </c>
      <c r="KU164" s="387" t="n">
        <v>0.679611623287201</v>
      </c>
      <c r="KV164" s="387" t="n">
        <v>0.678456604480743</v>
      </c>
      <c r="KW164" s="387" t="n">
        <v>0.678343951702118</v>
      </c>
      <c r="KX164" s="387" t="n">
        <v>0.674050629138947</v>
      </c>
      <c r="KY164" s="387" t="n">
        <v>0.672955989837647</v>
      </c>
      <c r="KZ164" s="387" t="n">
        <v>0.669781923294067</v>
      </c>
      <c r="LA164" s="387" t="n">
        <v>0.668730676174164</v>
      </c>
      <c r="LB164" s="387" t="n">
        <v>0.664615392684937</v>
      </c>
      <c r="LC164" s="387" t="n">
        <v>0.663608551025391</v>
      </c>
      <c r="LD164" s="387" t="n">
        <v>0.659574449062347</v>
      </c>
      <c r="LE164" s="387" t="n">
        <v>0.655589103698731</v>
      </c>
      <c r="LF164" s="387" t="n">
        <v>0.651651680469513</v>
      </c>
      <c r="LG164" s="387" t="n">
        <v>0.647761166095734</v>
      </c>
      <c r="LH164" s="387" t="n">
        <v>0.6439169049263</v>
      </c>
      <c r="LI164" s="387" t="n">
        <v>0.640118002891541</v>
      </c>
      <c r="LJ164" s="387" t="n">
        <v>0.641176462173462</v>
      </c>
      <c r="LK164" s="387" t="n">
        <v>0.637426912784576</v>
      </c>
      <c r="LL164" s="387" t="n">
        <v>0.635568499565125</v>
      </c>
      <c r="LM164" s="387" t="n">
        <v>0.634782612323761</v>
      </c>
      <c r="LN164" s="387" t="n">
        <v>0.632947981357575</v>
      </c>
      <c r="LO164" s="387" t="n">
        <v>0.631123900413513</v>
      </c>
      <c r="LP164" s="387" t="n">
        <v>0.627507150173187</v>
      </c>
      <c r="LQ164" s="387" t="n">
        <v>0.628571450710297</v>
      </c>
      <c r="LR164" s="387" t="n">
        <v>0.62678062915802</v>
      </c>
      <c r="LT164" s="0" t="s">
        <v>889</v>
      </c>
      <c r="LU164" s="387" t="n">
        <v>0.638641715049744</v>
      </c>
      <c r="LV164" s="387" t="n">
        <v>0.63932740688324</v>
      </c>
      <c r="LW164" s="387" t="n">
        <v>0.639407873153687</v>
      </c>
      <c r="LX164" s="387" t="n">
        <v>0.638924896717072</v>
      </c>
      <c r="LY164" s="387" t="n">
        <v>0.6380854845047</v>
      </c>
      <c r="LZ164" s="387" t="n">
        <v>0.635395169258118</v>
      </c>
      <c r="MA164" s="387" t="n">
        <v>0.635836184024811</v>
      </c>
      <c r="MB164" s="387" t="n">
        <v>0.633783757686615</v>
      </c>
      <c r="MC164" s="387" t="n">
        <v>0.631438136100769</v>
      </c>
      <c r="MD164" s="387" t="n">
        <v>0.631893694400787</v>
      </c>
      <c r="ME164" s="387" t="n">
        <v>0.630263149738312</v>
      </c>
      <c r="MF164" s="387" t="n">
        <v>0.628104567527771</v>
      </c>
      <c r="MG164" s="387" t="n">
        <v>0.62491911649704</v>
      </c>
      <c r="MH164" s="387" t="n">
        <v>0.623794198036194</v>
      </c>
      <c r="MI164" s="387" t="n">
        <v>0.623248398303986</v>
      </c>
      <c r="MJ164" s="387" t="n">
        <v>0.618354439735413</v>
      </c>
      <c r="MK164" s="387" t="n">
        <v>0.616037726402283</v>
      </c>
      <c r="ML164" s="387" t="n">
        <v>0.611214935779572</v>
      </c>
      <c r="MM164" s="387" t="n">
        <v>0.608359158039093</v>
      </c>
      <c r="MN164" s="387" t="n">
        <v>0.603692293167114</v>
      </c>
      <c r="MO164" s="387" t="n">
        <v>0.602446496486664</v>
      </c>
      <c r="MP164" s="387" t="n">
        <v>0.599088132381439</v>
      </c>
      <c r="MQ164" s="387" t="n">
        <v>0.596072494983673</v>
      </c>
      <c r="MR164" s="387" t="n">
        <v>0.59309309720993</v>
      </c>
      <c r="MS164" s="387" t="n">
        <v>0.590746283531189</v>
      </c>
      <c r="MT164" s="387" t="n">
        <v>0.587833821773529</v>
      </c>
      <c r="MU164" s="387" t="n">
        <v>0.584070801734924</v>
      </c>
      <c r="MV164" s="387" t="n">
        <v>0.584705889225006</v>
      </c>
      <c r="MW164" s="387" t="n">
        <v>0.580409348011017</v>
      </c>
      <c r="MX164" s="387" t="n">
        <v>0.577842593193054</v>
      </c>
      <c r="MY164" s="387" t="n">
        <v>0.576811611652374</v>
      </c>
      <c r="MZ164" s="387" t="n">
        <v>0.575144529342651</v>
      </c>
      <c r="NA164" s="387" t="n">
        <v>0.573487043380737</v>
      </c>
      <c r="NB164" s="387" t="n">
        <v>0.570200562477112</v>
      </c>
      <c r="NC164" s="387" t="n">
        <v>0.571428596973419</v>
      </c>
      <c r="ND164" s="387" t="n">
        <v>0.569800555706024</v>
      </c>
      <c r="NG164" s="0" t="s">
        <v>889</v>
      </c>
      <c r="NH164" s="387" t="n">
        <v>0.593469142913818</v>
      </c>
      <c r="NI164" s="387" t="n">
        <v>0.595252215862274</v>
      </c>
      <c r="NJ164" s="387" t="n">
        <v>0.598145186901093</v>
      </c>
      <c r="NK164" s="387" t="n">
        <v>0.601545453071594</v>
      </c>
      <c r="NL164" s="387" t="n">
        <v>0.604683816432953</v>
      </c>
      <c r="NM164" s="387" t="n">
        <v>0.604811012744904</v>
      </c>
      <c r="NN164" s="387" t="n">
        <v>0.607508540153503</v>
      </c>
      <c r="NO164" s="387" t="n">
        <v>0.608108103275299</v>
      </c>
      <c r="NP164" s="387" t="n">
        <v>0.60869562625885</v>
      </c>
      <c r="NQ164" s="387" t="n">
        <v>0.611295700073242</v>
      </c>
      <c r="NR164" s="387" t="n">
        <v>0.611842095851898</v>
      </c>
      <c r="NS164" s="387" t="n">
        <v>0.611111104488373</v>
      </c>
      <c r="NT164" s="387" t="n">
        <v>0.605177998542786</v>
      </c>
      <c r="NU164" s="387" t="n">
        <v>0.607717037200928</v>
      </c>
      <c r="NV164" s="387" t="n">
        <v>0.60828024148941</v>
      </c>
      <c r="NW164" s="387" t="n">
        <v>0.604430377483368</v>
      </c>
      <c r="NX164" s="387" t="n">
        <v>0.603773593902588</v>
      </c>
      <c r="NY164" s="387" t="n">
        <v>0.601246118545532</v>
      </c>
      <c r="NZ164" s="387" t="n">
        <v>0.603715181350708</v>
      </c>
      <c r="OA164" s="387" t="n">
        <v>0.600000023841858</v>
      </c>
      <c r="OB164" s="387" t="n">
        <v>0.602446496486664</v>
      </c>
      <c r="OC164" s="387" t="n">
        <v>0.599088132381439</v>
      </c>
      <c r="OD164" s="387" t="n">
        <v>0.595468282699585</v>
      </c>
      <c r="OE164" s="387" t="n">
        <v>0.591891884803772</v>
      </c>
      <c r="OF164" s="387" t="n">
        <v>0.588059723377228</v>
      </c>
      <c r="OG164" s="387" t="n">
        <v>0.584569752216339</v>
      </c>
      <c r="OH164" s="387" t="n">
        <v>0.58112096786499</v>
      </c>
      <c r="OI164" s="387" t="n">
        <v>0.582352936267853</v>
      </c>
      <c r="OJ164" s="387" t="n">
        <v>0.578947365283966</v>
      </c>
      <c r="OK164" s="387" t="n">
        <v>0.577259480953217</v>
      </c>
      <c r="OL164" s="387" t="n">
        <v>0.576811611652374</v>
      </c>
      <c r="OM164" s="387" t="n">
        <v>0.575144529342651</v>
      </c>
      <c r="ON164" s="387" t="n">
        <v>0.573487043380737</v>
      </c>
      <c r="OO164" s="387" t="n">
        <v>0.567335247993469</v>
      </c>
      <c r="OP164" s="387" t="n">
        <v>0.568571448326111</v>
      </c>
      <c r="OQ164" s="387" t="n">
        <v>0.56695157289505</v>
      </c>
      <c r="OT164" s="387" t="n">
        <v>0.725859985351563</v>
      </c>
      <c r="OU164" s="387" t="n">
        <v>0.722979965209961</v>
      </c>
      <c r="OV164" s="387" t="n">
        <v>0.719609985351563</v>
      </c>
      <c r="OW164" s="387" t="n">
        <v>0.716709976196289</v>
      </c>
      <c r="OX164" s="387" t="n">
        <v>0.714039993286133</v>
      </c>
      <c r="OY164" s="387" t="n">
        <v>0.71463996887207</v>
      </c>
      <c r="OZ164" s="387" t="n">
        <v>0.715940017700195</v>
      </c>
      <c r="PA164" s="387" t="n">
        <v>0.718929977416992</v>
      </c>
      <c r="PB164" s="387" t="n">
        <v>0.722770004272461</v>
      </c>
      <c r="PC164" s="387" t="n">
        <v>0.725009994506836</v>
      </c>
      <c r="PD164" s="387" t="n">
        <v>0.722440032958984</v>
      </c>
      <c r="PE164" s="387" t="n">
        <v>0.719440002441406</v>
      </c>
      <c r="PF164" s="387" t="n">
        <v>0.716029968261719</v>
      </c>
      <c r="PG164" s="387" t="n">
        <v>0.713280029296875</v>
      </c>
      <c r="PH164" s="387" t="n">
        <v>0.710810012817383</v>
      </c>
      <c r="PI164" s="387" t="n">
        <v>0.709530029296875</v>
      </c>
      <c r="PJ164" s="387" t="n">
        <v>0.709879989624023</v>
      </c>
      <c r="PK164" s="387" t="n">
        <v>0.710319976806641</v>
      </c>
      <c r="PL164" s="387" t="n">
        <v>0.710630035400391</v>
      </c>
      <c r="PQ164" s="387" t="n">
        <v>0.000436410278780386</v>
      </c>
      <c r="PZ164" s="387"/>
      <c r="QA164" s="387"/>
      <c r="QB164" s="0" t="s">
        <v>886</v>
      </c>
      <c r="QD164" s="387"/>
      <c r="QE164" s="387"/>
      <c r="QF164" s="0" t="s">
        <v>886</v>
      </c>
      <c r="QH164" s="387"/>
      <c r="QI164" s="387"/>
      <c r="QJ164" s="0" t="s">
        <v>886</v>
      </c>
      <c r="QL164" s="387"/>
      <c r="QM164" s="387"/>
      <c r="QN164" s="0" t="s">
        <v>886</v>
      </c>
      <c r="QP164" s="387"/>
      <c r="QQ164" s="387"/>
      <c r="QR164" s="0" t="s">
        <v>886</v>
      </c>
      <c r="QT164" s="0" t="s">
        <v>884</v>
      </c>
      <c r="QU164" s="387" t="n">
        <v>0.225577771663666</v>
      </c>
      <c r="QV164" s="387" t="n">
        <v>0.226873621344566</v>
      </c>
      <c r="QW164" s="387" t="n">
        <v>0.225593701004982</v>
      </c>
      <c r="QX164" s="387" t="n">
        <v>0.221587538719177</v>
      </c>
      <c r="QY164" s="387" t="n">
        <v>0.231162548065186</v>
      </c>
      <c r="RB164" s="387"/>
      <c r="RC164" s="387"/>
      <c r="RD164" s="387"/>
      <c r="RE164" s="387"/>
      <c r="RF164" s="387" t="n">
        <v>0.216664850711823</v>
      </c>
      <c r="RG164" s="0" t="s">
        <v>884</v>
      </c>
      <c r="RJ164" s="387"/>
      <c r="RK164" s="387"/>
      <c r="RL164" s="387"/>
      <c r="RM164" s="387"/>
      <c r="RN164" s="387"/>
      <c r="RO164" s="0" t="s">
        <v>886</v>
      </c>
      <c r="RR164" s="387"/>
      <c r="RS164" s="387"/>
      <c r="RT164" s="387"/>
      <c r="RU164" s="387"/>
      <c r="RV164" s="387"/>
      <c r="RW164" s="0" t="s">
        <v>886</v>
      </c>
      <c r="SA164" s="387"/>
      <c r="SB164" s="387"/>
      <c r="SC164" s="387"/>
      <c r="SD164" s="387"/>
      <c r="SE164" s="387"/>
      <c r="SF164" s="0" t="s">
        <v>886</v>
      </c>
      <c r="SJ164" s="387"/>
      <c r="SK164" s="387"/>
      <c r="SL164" s="387"/>
      <c r="SM164" s="387"/>
      <c r="SN164" s="387"/>
      <c r="SO164" s="0" t="s">
        <v>886</v>
      </c>
      <c r="SQ164" s="387"/>
      <c r="SR164" s="0" t="s">
        <v>886</v>
      </c>
      <c r="ST164" s="387"/>
      <c r="SU164" s="0" t="s">
        <v>886</v>
      </c>
      <c r="SW164" s="387"/>
      <c r="SX164" s="0" t="s">
        <v>886</v>
      </c>
      <c r="TA164" s="387"/>
      <c r="TB164" s="387"/>
      <c r="TC164" s="387"/>
      <c r="TD164" s="387"/>
      <c r="TE164" s="387"/>
      <c r="TF164" s="0" t="s">
        <v>886</v>
      </c>
      <c r="TJ164" s="387"/>
      <c r="TK164" s="387"/>
      <c r="TL164" s="387"/>
      <c r="TM164" s="387"/>
      <c r="TN164" s="387" t="n">
        <v>0.248736917972565</v>
      </c>
      <c r="TO164" s="0" t="s">
        <v>884</v>
      </c>
      <c r="TP164" s="386"/>
      <c r="TQ164" s="386"/>
    </row>
    <row r="165" customFormat="false" ht="15.75" hidden="false" customHeight="false" outlineLevel="0" collapsed="false">
      <c r="A165" s="0" t="s">
        <v>900</v>
      </c>
      <c r="B165" s="18" t="s">
        <v>1175</v>
      </c>
      <c r="C165" s="0" t="s">
        <v>1176</v>
      </c>
      <c r="D165" s="387" t="n">
        <v>0.0427371226251125</v>
      </c>
      <c r="E165" s="0" t="s">
        <v>102</v>
      </c>
      <c r="F165" s="387" t="n">
        <v>0.0383583679795265</v>
      </c>
      <c r="G165" s="0" t="s">
        <v>316</v>
      </c>
      <c r="H165" s="387" t="n">
        <v>0.0449606776237488</v>
      </c>
      <c r="I165" s="0" t="s">
        <v>317</v>
      </c>
      <c r="J165" s="0" t="s">
        <v>102</v>
      </c>
      <c r="K165" s="387" t="n">
        <v>0.508989989757538</v>
      </c>
      <c r="L165" s="387"/>
      <c r="M165" s="0" t="s">
        <v>885</v>
      </c>
      <c r="N165" s="387"/>
      <c r="O165" s="0" t="s">
        <v>885</v>
      </c>
      <c r="P165" s="387" t="n">
        <v>0.550922274589539</v>
      </c>
      <c r="Q165" s="0" t="s">
        <v>102</v>
      </c>
      <c r="R165" s="387" t="n">
        <v>0.508989989757538</v>
      </c>
      <c r="S165" s="0" t="s">
        <v>102</v>
      </c>
      <c r="U165" s="0" t="s">
        <v>316</v>
      </c>
      <c r="V165" s="387" t="n">
        <v>0.5671666264534</v>
      </c>
      <c r="W165" s="387"/>
      <c r="X165" s="0" t="s">
        <v>885</v>
      </c>
      <c r="Y165" s="387"/>
      <c r="Z165" s="0" t="s">
        <v>885</v>
      </c>
      <c r="AA165" s="387" t="n">
        <v>0.590374410152435</v>
      </c>
      <c r="AB165" s="0" t="s">
        <v>316</v>
      </c>
      <c r="AC165" s="387" t="n">
        <v>0.5671666264534</v>
      </c>
      <c r="AD165" s="0" t="s">
        <v>316</v>
      </c>
      <c r="AF165" s="0" t="s">
        <v>317</v>
      </c>
      <c r="AG165" s="387" t="n">
        <v>0.548724412918091</v>
      </c>
      <c r="AH165" s="387"/>
      <c r="AI165" s="0" t="s">
        <v>885</v>
      </c>
      <c r="AJ165" s="387"/>
      <c r="AK165" s="0" t="s">
        <v>885</v>
      </c>
      <c r="AL165" s="387" t="n">
        <v>0.574938118457794</v>
      </c>
      <c r="AM165" s="0" t="s">
        <v>317</v>
      </c>
      <c r="AN165" s="387" t="n">
        <v>0.548724412918091</v>
      </c>
      <c r="AO165" s="0" t="s">
        <v>317</v>
      </c>
      <c r="AP165" s="0"/>
      <c r="AQ165" s="0" t="s">
        <v>102</v>
      </c>
      <c r="AR165" s="387" t="n">
        <v>2.68891716003418</v>
      </c>
      <c r="AS165" s="0" t="s">
        <v>318</v>
      </c>
      <c r="AT165" s="387" t="n">
        <v>2.9017231464386</v>
      </c>
      <c r="AU165" s="0" t="s">
        <v>317</v>
      </c>
      <c r="AV165" s="387" t="n">
        <v>2.81815457344055</v>
      </c>
      <c r="AW165" s="0"/>
      <c r="AX165" s="387" t="n">
        <v>2.88343071937561</v>
      </c>
      <c r="AY165" s="0" t="s">
        <v>104</v>
      </c>
      <c r="AZ165" s="0"/>
      <c r="BA165" s="0" t="s">
        <v>102</v>
      </c>
      <c r="BB165" s="387" t="n">
        <v>0.00306612299755216</v>
      </c>
      <c r="BC165" s="387" t="n">
        <v>0.00319195655174553</v>
      </c>
      <c r="BD165" s="387" t="n">
        <v>0.00349151762202382</v>
      </c>
      <c r="BE165" s="387" t="n">
        <v>0.0033195624127984</v>
      </c>
      <c r="BF165" s="387" t="n">
        <v>0.00331951444968581</v>
      </c>
      <c r="BH165" s="0" t="s">
        <v>318</v>
      </c>
      <c r="BI165" s="387" t="n">
        <v>0.000410485285101458</v>
      </c>
      <c r="BJ165" s="387" t="n">
        <v>0.000454925815574825</v>
      </c>
      <c r="BK165" s="387" t="n">
        <v>0.000422103388700634</v>
      </c>
      <c r="BL165" s="387" t="n">
        <v>0.00453228503465653</v>
      </c>
      <c r="BM165" s="387" t="n">
        <v>0.00685596978291869</v>
      </c>
      <c r="BO165" s="0" t="s">
        <v>317</v>
      </c>
      <c r="BP165" s="387" t="n">
        <v>0.00138647900894284</v>
      </c>
      <c r="BQ165" s="387" t="n">
        <v>0.00173370353877544</v>
      </c>
      <c r="BR165" s="387" t="n">
        <v>0.00337045988999307</v>
      </c>
      <c r="BS165" s="387" t="n">
        <v>0.0068558887578547</v>
      </c>
      <c r="BT165" s="387" t="n">
        <v>0.00685592694208026</v>
      </c>
      <c r="BV165" s="387" t="n">
        <v>11.5788116455078</v>
      </c>
      <c r="BW165" s="387" t="n">
        <v>11.5991907119751</v>
      </c>
      <c r="BX165" s="387" t="n">
        <v>11.6374683380127</v>
      </c>
      <c r="BY165" s="387" t="n">
        <v>11.366286277771</v>
      </c>
      <c r="BZ165" s="387" t="n">
        <v>11.6995420455933</v>
      </c>
      <c r="CA165" s="0" t="s">
        <v>316</v>
      </c>
      <c r="CC165" s="387" t="n">
        <v>11.5942192077637</v>
      </c>
      <c r="CD165" s="387" t="n">
        <v>11.6195726394653</v>
      </c>
      <c r="CE165" s="387" t="n">
        <v>11.5063514709473</v>
      </c>
      <c r="CF165" s="387" t="n">
        <v>11.4978981018066</v>
      </c>
      <c r="CG165" s="387" t="n">
        <v>12.002007484436</v>
      </c>
      <c r="CH165" s="0" t="s">
        <v>317</v>
      </c>
      <c r="CK165" s="387" t="n">
        <v>12.5</v>
      </c>
      <c r="CL165" s="0" t="s">
        <v>887</v>
      </c>
      <c r="CO165" s="0" t="s">
        <v>102</v>
      </c>
      <c r="CP165" s="387" t="n">
        <v>-0.00100982049480081</v>
      </c>
      <c r="CQ165" s="387" t="n">
        <v>-0.00419911090284586</v>
      </c>
      <c r="CR165" s="387" t="n">
        <v>-0.00880952831357718</v>
      </c>
      <c r="CS165" s="387" t="n">
        <v>-0.0161147769540548</v>
      </c>
      <c r="CT165" s="387" t="n">
        <v>-0.0168400648981333</v>
      </c>
      <c r="CV165" s="0" t="s">
        <v>318</v>
      </c>
      <c r="CW165" s="387" t="n">
        <v>0.00284985615871847</v>
      </c>
      <c r="CX165" s="387" t="n">
        <v>0.00262108677998185</v>
      </c>
      <c r="CY165" s="387" t="n">
        <v>-0.00141825852915645</v>
      </c>
      <c r="CZ165" s="387" t="n">
        <v>0.00221572397276759</v>
      </c>
      <c r="DA165" s="387" t="n">
        <v>-0.00482715805992484</v>
      </c>
      <c r="DC165" s="0" t="s">
        <v>317</v>
      </c>
      <c r="DD165" s="387" t="n">
        <v>0.00216871174052358</v>
      </c>
      <c r="DE165" s="387" t="n">
        <v>0.000431024702265859</v>
      </c>
      <c r="DF165" s="387" t="n">
        <v>0.000216450280277058</v>
      </c>
      <c r="DG165" s="387" t="n">
        <v>-0.00124308350495994</v>
      </c>
      <c r="DH165" s="387" t="n">
        <v>-0.013921020552516</v>
      </c>
      <c r="DL165" s="387" t="n">
        <v>0.812129974365234</v>
      </c>
      <c r="DM165" s="0" t="s">
        <v>888</v>
      </c>
      <c r="DP165" s="387" t="n">
        <v>0.858310012817383</v>
      </c>
      <c r="DQ165" s="0" t="s">
        <v>888</v>
      </c>
      <c r="DT165" s="387" t="n">
        <v>0.767529983520508</v>
      </c>
      <c r="DU165" s="0" t="s">
        <v>888</v>
      </c>
      <c r="DW165" s="387" t="n">
        <v>-0.0379169248044491</v>
      </c>
      <c r="DX165" s="387" t="n">
        <v>-0.0417701676487923</v>
      </c>
      <c r="DY165" s="387" t="n">
        <v>-0.0313719362020493</v>
      </c>
      <c r="DZ165" s="387" t="n">
        <v>-0.0320748761296272</v>
      </c>
      <c r="EA165" s="387" t="n">
        <v>-0.0392526052892208</v>
      </c>
      <c r="EB165" s="0" t="s">
        <v>104</v>
      </c>
      <c r="ED165" s="387" t="n">
        <v>-0.036716666072607</v>
      </c>
      <c r="EE165" s="387" t="n">
        <v>-0.0402299501001835</v>
      </c>
      <c r="EF165" s="387" t="n">
        <v>-0.0293175876140594</v>
      </c>
      <c r="EG165" s="387" t="n">
        <v>-0.028130866587162</v>
      </c>
      <c r="EH165" s="387" t="n">
        <v>-0.0291661731898785</v>
      </c>
      <c r="EI165" s="0" t="s">
        <v>248</v>
      </c>
      <c r="EK165" s="387"/>
      <c r="EL165" s="0" t="s">
        <v>886</v>
      </c>
      <c r="EO165" s="387" t="n">
        <v>0.00964489858597517</v>
      </c>
      <c r="EP165" s="387" t="n">
        <v>0.0126517070457339</v>
      </c>
      <c r="EQ165" s="387" t="n">
        <v>0.00964719988405705</v>
      </c>
      <c r="ER165" s="387" t="n">
        <v>0.00974125601351261</v>
      </c>
      <c r="ES165" s="387" t="n">
        <v>0.018726322799921</v>
      </c>
      <c r="ET165" s="0" t="s">
        <v>248</v>
      </c>
      <c r="FE165" s="387" t="n">
        <v>3857700</v>
      </c>
      <c r="FF165" s="387" t="n">
        <v>3880500</v>
      </c>
      <c r="FG165" s="387" t="n">
        <v>3948500</v>
      </c>
      <c r="FH165" s="387" t="n">
        <v>4027200</v>
      </c>
      <c r="FI165" s="387" t="n">
        <v>4087500</v>
      </c>
      <c r="FJ165" s="387" t="n">
        <v>4133900</v>
      </c>
      <c r="FK165" s="387" t="n">
        <v>4184600</v>
      </c>
      <c r="FL165" s="387" t="n">
        <v>4223800</v>
      </c>
      <c r="FM165" s="387" t="n">
        <v>4259800</v>
      </c>
      <c r="FN165" s="387" t="n">
        <v>4302600</v>
      </c>
      <c r="FO165" s="387" t="n">
        <v>4350700</v>
      </c>
      <c r="FP165" s="387" t="n">
        <v>4384000</v>
      </c>
      <c r="FQ165" s="387" t="n">
        <v>4408100</v>
      </c>
      <c r="FR165" s="387" t="n">
        <v>4442100</v>
      </c>
      <c r="FS165" s="387" t="n">
        <v>4509700</v>
      </c>
      <c r="FT165" s="387" t="n">
        <v>4595700</v>
      </c>
      <c r="FU165" s="387" t="n">
        <v>4693200</v>
      </c>
      <c r="FV165" s="387" t="n">
        <v>4793900</v>
      </c>
      <c r="FW165" s="387" t="n">
        <v>4841000</v>
      </c>
      <c r="FX165" s="387" t="n">
        <v>4917000</v>
      </c>
      <c r="FY165" s="387" t="n">
        <v>4955000</v>
      </c>
      <c r="FZ165" s="387" t="n">
        <v>4993000</v>
      </c>
      <c r="GA165" s="387" t="n">
        <v>5030000</v>
      </c>
      <c r="GB165" s="387" t="n">
        <v>5067000</v>
      </c>
      <c r="GC165" s="387" t="n">
        <v>5102000</v>
      </c>
      <c r="GD165" s="387" t="n">
        <v>5137000</v>
      </c>
      <c r="GE165" s="387" t="n">
        <v>5171000</v>
      </c>
      <c r="GF165" s="387" t="n">
        <v>5203000</v>
      </c>
      <c r="GG165" s="387" t="n">
        <v>5235000</v>
      </c>
      <c r="GH165" s="387" t="n">
        <v>5266000</v>
      </c>
      <c r="GI165" s="387" t="n">
        <v>5295000</v>
      </c>
      <c r="GJ165" s="387" t="n">
        <v>5324000</v>
      </c>
      <c r="GK165" s="387" t="n">
        <v>5351000</v>
      </c>
      <c r="GL165" s="387" t="n">
        <v>5378000</v>
      </c>
      <c r="GM165" s="387" t="n">
        <v>5403000</v>
      </c>
      <c r="GN165" s="387" t="n">
        <v>5428000</v>
      </c>
      <c r="GO165" s="387" t="n">
        <v>5452000</v>
      </c>
      <c r="GP165" s="387" t="n">
        <v>5475000</v>
      </c>
      <c r="GQ165" s="387" t="n">
        <v>5497000</v>
      </c>
      <c r="GR165" s="387" t="n">
        <v>5518000</v>
      </c>
      <c r="GS165" s="387" t="n">
        <v>5539000</v>
      </c>
      <c r="GT165" s="387" t="n">
        <v>5558000</v>
      </c>
      <c r="GU165" s="387" t="n">
        <v>5577000</v>
      </c>
      <c r="GV165" s="387" t="n">
        <v>5595000</v>
      </c>
      <c r="GW165" s="387" t="n">
        <v>5612000</v>
      </c>
      <c r="GX165" s="387" t="n">
        <v>5628000</v>
      </c>
      <c r="GY165" s="387" t="n">
        <v>5644000</v>
      </c>
      <c r="GZ165" s="387" t="n">
        <v>5659000</v>
      </c>
      <c r="HA165" s="387" t="n">
        <v>5673000</v>
      </c>
      <c r="HB165" s="387" t="n">
        <v>5687000</v>
      </c>
      <c r="HC165" s="387" t="n">
        <v>5700000</v>
      </c>
      <c r="HG165" s="387" t="n">
        <v>0.0209935680031776</v>
      </c>
      <c r="HH165" s="387" t="n">
        <v>0.02122962474823</v>
      </c>
      <c r="HI165" s="387" t="n">
        <v>0.00977703463286161</v>
      </c>
      <c r="HJ165" s="387" t="n">
        <v>0.0155772771686316</v>
      </c>
      <c r="HK165" s="387" t="n">
        <v>0.00769857922568917</v>
      </c>
      <c r="HL165" s="387" t="n">
        <v>0.00763976387679577</v>
      </c>
      <c r="HM165" s="387" t="n">
        <v>0.0073830527253449</v>
      </c>
      <c r="HN165" s="387" t="n">
        <v>0.00732894241809845</v>
      </c>
      <c r="HO165" s="387" t="n">
        <v>0.00688369339331985</v>
      </c>
      <c r="HP165" s="387" t="n">
        <v>0.00683663180097938</v>
      </c>
      <c r="HQ165" s="387" t="n">
        <v>0.00659684184938669</v>
      </c>
      <c r="HR165" s="387" t="n">
        <v>0.00616928888484836</v>
      </c>
      <c r="HS165" s="387" t="n">
        <v>0.00613146182149649</v>
      </c>
      <c r="HT165" s="387" t="n">
        <v>0.00590421678498387</v>
      </c>
      <c r="HU165" s="387" t="n">
        <v>0.00549191795289516</v>
      </c>
      <c r="HV165" s="387" t="n">
        <v>0.00546192144975066</v>
      </c>
      <c r="HW165" s="387" t="n">
        <v>0.00505855865776539</v>
      </c>
      <c r="HX165" s="387" t="n">
        <v>0.00503309862688184</v>
      </c>
      <c r="HY165" s="387" t="n">
        <v>0.00463779689744115</v>
      </c>
      <c r="HZ165" s="387" t="n">
        <v>0.0046163871884346</v>
      </c>
      <c r="IA165" s="387" t="n">
        <v>0.00441177189350128</v>
      </c>
      <c r="IB165" s="387" t="n">
        <v>0.00420976197347045</v>
      </c>
      <c r="IC165" s="387" t="n">
        <v>0.00401021307334304</v>
      </c>
      <c r="ID165" s="387" t="n">
        <v>0.00381298689171672</v>
      </c>
      <c r="IE165" s="387" t="n">
        <v>0.00379850319586694</v>
      </c>
      <c r="IF165" s="387" t="n">
        <v>0.00342435226775706</v>
      </c>
      <c r="IG165" s="387" t="n">
        <v>0.00341266603209078</v>
      </c>
      <c r="IH165" s="387" t="n">
        <v>0.00322234444320202</v>
      </c>
      <c r="II165" s="387" t="n">
        <v>0.00303382053971291</v>
      </c>
      <c r="IJ165" s="387" t="n">
        <v>0.00284697697497904</v>
      </c>
      <c r="IK165" s="387" t="n">
        <v>0.00283889472484589</v>
      </c>
      <c r="IL165" s="387" t="n">
        <v>0.00265416409820318</v>
      </c>
      <c r="IM165" s="387" t="n">
        <v>0.00247088028118014</v>
      </c>
      <c r="IN165" s="387" t="n">
        <v>0.00246478989720345</v>
      </c>
      <c r="IO165" s="387" t="n">
        <v>0.00228330655954778</v>
      </c>
      <c r="IP165" s="0" t="s">
        <v>889</v>
      </c>
      <c r="IU165" s="0" t="s">
        <v>889</v>
      </c>
      <c r="IV165" s="387" t="n">
        <v>0.491699582644115</v>
      </c>
      <c r="IW165" s="387" t="n">
        <v>0.491711890180104</v>
      </c>
      <c r="IX165" s="387" t="n">
        <v>0.49168093178498</v>
      </c>
      <c r="IY165" s="387" t="n">
        <v>0.491622306025282</v>
      </c>
      <c r="IZ165" s="387" t="n">
        <v>0.491560009048597</v>
      </c>
      <c r="JA165" s="387" t="n">
        <v>0.491507357690929</v>
      </c>
      <c r="JB165" s="387" t="n">
        <v>0.491470056836113</v>
      </c>
      <c r="JC165" s="387" t="n">
        <v>0.491444920288081</v>
      </c>
      <c r="JD165" s="387" t="n">
        <v>0.491429542919763</v>
      </c>
      <c r="JE165" s="387" t="n">
        <v>0.491418005100334</v>
      </c>
      <c r="JF165" s="387" t="n">
        <v>0.491403387910273</v>
      </c>
      <c r="JG165" s="387" t="n">
        <v>0.491387133753085</v>
      </c>
      <c r="JH165" s="387" t="n">
        <v>0.491373017328836</v>
      </c>
      <c r="JI165" s="387" t="n">
        <v>0.491361189368359</v>
      </c>
      <c r="JJ165" s="387" t="n">
        <v>0.491353153569486</v>
      </c>
      <c r="JK165" s="387" t="n">
        <v>0.491350505058901</v>
      </c>
      <c r="JL165" s="387" t="n">
        <v>0.491353003363324</v>
      </c>
      <c r="JM165" s="387" t="n">
        <v>0.491361920675591</v>
      </c>
      <c r="JN165" s="387" t="n">
        <v>0.491374593247427</v>
      </c>
      <c r="JO165" s="387" t="n">
        <v>0.491392447664569</v>
      </c>
      <c r="JP165" s="387" t="n">
        <v>0.491413564951324</v>
      </c>
      <c r="JQ165" s="387" t="n">
        <v>0.491440126571613</v>
      </c>
      <c r="JR165" s="387" t="n">
        <v>0.491470225608614</v>
      </c>
      <c r="JS165" s="387" t="n">
        <v>0.491505976361777</v>
      </c>
      <c r="JT165" s="387" t="n">
        <v>0.491548226023739</v>
      </c>
      <c r="JU165" s="387" t="n">
        <v>0.49159653966501</v>
      </c>
      <c r="JV165" s="387" t="n">
        <v>0.491651472635342</v>
      </c>
      <c r="JW165" s="387" t="n">
        <v>0.491714722742308</v>
      </c>
      <c r="JX165" s="387" t="n">
        <v>0.491783161757438</v>
      </c>
      <c r="JY165" s="387" t="n">
        <v>0.49185749897493</v>
      </c>
      <c r="JZ165" s="387" t="n">
        <v>0.491937979252994</v>
      </c>
      <c r="KA165" s="387" t="n">
        <v>0.492024803788718</v>
      </c>
      <c r="KB165" s="387" t="n">
        <v>0.492117575026758</v>
      </c>
      <c r="KC165" s="387" t="n">
        <v>0.49221530759457</v>
      </c>
      <c r="KD165" s="387" t="n">
        <v>0.492319428533016</v>
      </c>
      <c r="KE165" s="387" t="n">
        <v>0.492428661328976</v>
      </c>
      <c r="KH165" s="0" t="s">
        <v>889</v>
      </c>
      <c r="KI165" s="387" t="n">
        <v>0.653819859027863</v>
      </c>
      <c r="KJ165" s="387" t="n">
        <v>0.651902735233307</v>
      </c>
      <c r="KK165" s="387" t="n">
        <v>0.649543821811676</v>
      </c>
      <c r="KL165" s="387" t="n">
        <v>0.646941542625427</v>
      </c>
      <c r="KM165" s="387" t="n">
        <v>0.644394338130951</v>
      </c>
      <c r="KN165" s="387" t="n">
        <v>0.641977787017822</v>
      </c>
      <c r="KO165" s="387" t="n">
        <v>0.639695584774017</v>
      </c>
      <c r="KP165" s="387" t="n">
        <v>0.637773334980011</v>
      </c>
      <c r="KQ165" s="387" t="n">
        <v>0.635681867599487</v>
      </c>
      <c r="KR165" s="387" t="n">
        <v>0.633477091789246</v>
      </c>
      <c r="KS165" s="387" t="n">
        <v>0.630912959575653</v>
      </c>
      <c r="KT165" s="387" t="n">
        <v>0.628118336200714</v>
      </c>
      <c r="KU165" s="387" t="n">
        <v>0.625600636005402</v>
      </c>
      <c r="KV165" s="387" t="n">
        <v>0.622731626033783</v>
      </c>
      <c r="KW165" s="387" t="n">
        <v>0.619825303554535</v>
      </c>
      <c r="KX165" s="387" t="n">
        <v>0.616997182369232</v>
      </c>
      <c r="KY165" s="387" t="n">
        <v>0.61476331949234</v>
      </c>
      <c r="KZ165" s="387" t="n">
        <v>0.612782657146454</v>
      </c>
      <c r="LA165" s="387" t="n">
        <v>0.610821843147278</v>
      </c>
      <c r="LB165" s="387" t="n">
        <v>0.608920991420746</v>
      </c>
      <c r="LC165" s="387" t="n">
        <v>0.606853365898132</v>
      </c>
      <c r="LD165" s="387" t="n">
        <v>0.605282485485077</v>
      </c>
      <c r="LE165" s="387" t="n">
        <v>0.603652954101563</v>
      </c>
      <c r="LF165" s="387" t="n">
        <v>0.602146625518799</v>
      </c>
      <c r="LG165" s="387" t="n">
        <v>0.601123571395874</v>
      </c>
      <c r="LH165" s="387" t="n">
        <v>0.600108325481415</v>
      </c>
      <c r="LI165" s="387" t="n">
        <v>0.600215911865234</v>
      </c>
      <c r="LJ165" s="387" t="n">
        <v>0.600502073764801</v>
      </c>
      <c r="LK165" s="387" t="n">
        <v>0.601072371006012</v>
      </c>
      <c r="LL165" s="387" t="n">
        <v>0.601389884948731</v>
      </c>
      <c r="LM165" s="387" t="n">
        <v>0.601634681224823</v>
      </c>
      <c r="LN165" s="387" t="n">
        <v>0.601878106594086</v>
      </c>
      <c r="LO165" s="387" t="n">
        <v>0.602226555347443</v>
      </c>
      <c r="LP165" s="387" t="n">
        <v>0.602150559425354</v>
      </c>
      <c r="LQ165" s="387" t="n">
        <v>0.601723253726959</v>
      </c>
      <c r="LR165" s="387" t="n">
        <v>0.600877165794373</v>
      </c>
      <c r="LT165" s="0" t="s">
        <v>889</v>
      </c>
      <c r="LU165" s="387" t="n">
        <v>0.599932968616486</v>
      </c>
      <c r="LV165" s="387" t="n">
        <v>0.597475290298462</v>
      </c>
      <c r="LW165" s="387" t="n">
        <v>0.594275414943695</v>
      </c>
      <c r="LX165" s="387" t="n">
        <v>0.590634167194367</v>
      </c>
      <c r="LY165" s="387" t="n">
        <v>0.586996555328369</v>
      </c>
      <c r="LZ165" s="387" t="n">
        <v>0.58345103263855</v>
      </c>
      <c r="MA165" s="387" t="n">
        <v>0.580212295055389</v>
      </c>
      <c r="MB165" s="387" t="n">
        <v>0.577336013317108</v>
      </c>
      <c r="MC165" s="387" t="n">
        <v>0.574304342269898</v>
      </c>
      <c r="MD165" s="387" t="n">
        <v>0.571540594100952</v>
      </c>
      <c r="ME165" s="387" t="n">
        <v>0.56881445646286</v>
      </c>
      <c r="MF165" s="387" t="n">
        <v>0.566428184509277</v>
      </c>
      <c r="MG165" s="387" t="n">
        <v>0.564482033252716</v>
      </c>
      <c r="MH165" s="387" t="n">
        <v>0.562559723854065</v>
      </c>
      <c r="MI165" s="387" t="n">
        <v>0.560577273368835</v>
      </c>
      <c r="MJ165" s="387" t="n">
        <v>0.558262526988983</v>
      </c>
      <c r="MK165" s="387" t="n">
        <v>0.556348621845245</v>
      </c>
      <c r="ML165" s="387" t="n">
        <v>0.554475784301758</v>
      </c>
      <c r="MM165" s="387" t="n">
        <v>0.552435874938965</v>
      </c>
      <c r="MN165" s="387" t="n">
        <v>0.55080509185791</v>
      </c>
      <c r="MO165" s="387" t="n">
        <v>0.549373626708984</v>
      </c>
      <c r="MP165" s="387" t="n">
        <v>0.549156248569489</v>
      </c>
      <c r="MQ165" s="387" t="n">
        <v>0.549223721027374</v>
      </c>
      <c r="MR165" s="387" t="n">
        <v>0.549572467803955</v>
      </c>
      <c r="MS165" s="387" t="n">
        <v>0.550018131732941</v>
      </c>
      <c r="MT165" s="387" t="n">
        <v>0.5499187707901</v>
      </c>
      <c r="MU165" s="387" t="n">
        <v>0.550197899341583</v>
      </c>
      <c r="MV165" s="387" t="n">
        <v>0.550116539001465</v>
      </c>
      <c r="MW165" s="387" t="n">
        <v>0.549955308437347</v>
      </c>
      <c r="MX165" s="387" t="n">
        <v>0.549180328845978</v>
      </c>
      <c r="MY165" s="387" t="n">
        <v>0.548685133457184</v>
      </c>
      <c r="MZ165" s="387" t="n">
        <v>0.547838389873505</v>
      </c>
      <c r="NA165" s="387" t="n">
        <v>0.547093152999878</v>
      </c>
      <c r="NB165" s="387" t="n">
        <v>0.545742988586426</v>
      </c>
      <c r="NC165" s="387" t="n">
        <v>0.544223666191101</v>
      </c>
      <c r="ND165" s="387" t="n">
        <v>0.542280673980713</v>
      </c>
      <c r="NG165" s="0" t="s">
        <v>889</v>
      </c>
      <c r="NH165" s="387" t="n">
        <v>0.584705293178558</v>
      </c>
      <c r="NI165" s="387" t="n">
        <v>0.584353506565094</v>
      </c>
      <c r="NJ165" s="387" t="n">
        <v>0.583616495132446</v>
      </c>
      <c r="NK165" s="387" t="n">
        <v>0.582484185695648</v>
      </c>
      <c r="NL165" s="387" t="n">
        <v>0.580992043018341</v>
      </c>
      <c r="NM165" s="387" t="n">
        <v>0.579011082649231</v>
      </c>
      <c r="NN165" s="387" t="n">
        <v>0.57680755853653</v>
      </c>
      <c r="NO165" s="387" t="n">
        <v>0.57415509223938</v>
      </c>
      <c r="NP165" s="387" t="n">
        <v>0.571541368961334</v>
      </c>
      <c r="NQ165" s="387" t="n">
        <v>0.56840455532074</v>
      </c>
      <c r="NR165" s="387" t="n">
        <v>0.565505146980286</v>
      </c>
      <c r="NS165" s="387" t="n">
        <v>0.562753796577454</v>
      </c>
      <c r="NT165" s="387" t="n">
        <v>0.560830295085907</v>
      </c>
      <c r="NU165" s="387" t="n">
        <v>0.558739244937897</v>
      </c>
      <c r="NV165" s="387" t="n">
        <v>0.556399524211884</v>
      </c>
      <c r="NW165" s="387" t="n">
        <v>0.554296493530273</v>
      </c>
      <c r="NX165" s="387" t="n">
        <v>0.552779853343964</v>
      </c>
      <c r="NY165" s="387" t="n">
        <v>0.5514857172966</v>
      </c>
      <c r="NZ165" s="387" t="n">
        <v>0.550204515457153</v>
      </c>
      <c r="OA165" s="387" t="n">
        <v>0.54895430803299</v>
      </c>
      <c r="OB165" s="387" t="n">
        <v>0.547531306743622</v>
      </c>
      <c r="OC165" s="387" t="n">
        <v>0.546221554279327</v>
      </c>
      <c r="OD165" s="387" t="n">
        <v>0.544840157032013</v>
      </c>
      <c r="OE165" s="387" t="n">
        <v>0.543569207191467</v>
      </c>
      <c r="OF165" s="387" t="n">
        <v>0.542587876319885</v>
      </c>
      <c r="OG165" s="387" t="n">
        <v>0.541794538497925</v>
      </c>
      <c r="OH165" s="387" t="n">
        <v>0.541921555995941</v>
      </c>
      <c r="OI165" s="387" t="n">
        <v>0.542585611343384</v>
      </c>
      <c r="OJ165" s="387" t="n">
        <v>0.543342292308807</v>
      </c>
      <c r="OK165" s="387" t="n">
        <v>0.544012844562531</v>
      </c>
      <c r="OL165" s="387" t="n">
        <v>0.544420778751373</v>
      </c>
      <c r="OM165" s="387" t="n">
        <v>0.545003533363342</v>
      </c>
      <c r="ON165" s="387" t="n">
        <v>0.545679450035095</v>
      </c>
      <c r="OO165" s="387" t="n">
        <v>0.545742988586426</v>
      </c>
      <c r="OP165" s="387" t="n">
        <v>0.545806229114533</v>
      </c>
      <c r="OQ165" s="387" t="n">
        <v>0.545087695121765</v>
      </c>
      <c r="OT165" s="387" t="n">
        <v>0.756029968261719</v>
      </c>
      <c r="OU165" s="387" t="n">
        <v>0.762610015869141</v>
      </c>
      <c r="OV165" s="387" t="n">
        <v>0.759000015258789</v>
      </c>
      <c r="OW165" s="387" t="n">
        <v>0.763460006713867</v>
      </c>
      <c r="OX165" s="387" t="n">
        <v>0.772440032958984</v>
      </c>
      <c r="OY165" s="387" t="n">
        <v>0.778130035400391</v>
      </c>
      <c r="OZ165" s="387" t="n">
        <v>0.779860000610352</v>
      </c>
      <c r="PA165" s="387" t="n">
        <v>0.777610015869141</v>
      </c>
      <c r="PB165" s="387" t="n">
        <v>0.773860015869141</v>
      </c>
      <c r="PC165" s="387" t="n">
        <v>0.770670013427734</v>
      </c>
      <c r="PD165" s="387" t="n">
        <v>0.772720031738281</v>
      </c>
      <c r="PE165" s="387" t="n">
        <v>0.770979995727539</v>
      </c>
      <c r="PF165" s="387" t="n">
        <v>0.775059967041016</v>
      </c>
      <c r="PG165" s="387" t="n">
        <v>0.786719970703125</v>
      </c>
      <c r="PH165" s="387" t="n">
        <v>0.787190017700195</v>
      </c>
      <c r="PI165" s="387" t="n">
        <v>0.798939971923828</v>
      </c>
      <c r="PJ165" s="387" t="n">
        <v>0.808889999389648</v>
      </c>
      <c r="PK165" s="387" t="n">
        <v>0.810830001831055</v>
      </c>
      <c r="PL165" s="387" t="n">
        <v>0.812129974365234</v>
      </c>
      <c r="PQ165" s="387" t="n">
        <v>0.0016019776230678</v>
      </c>
      <c r="PZ165" s="387"/>
      <c r="QA165" s="387"/>
      <c r="QB165" s="0" t="s">
        <v>886</v>
      </c>
      <c r="QD165" s="387"/>
      <c r="QE165" s="387"/>
      <c r="QF165" s="0" t="s">
        <v>886</v>
      </c>
      <c r="QH165" s="387"/>
      <c r="QI165" s="387"/>
      <c r="QJ165" s="0" t="s">
        <v>886</v>
      </c>
      <c r="QL165" s="387"/>
      <c r="QM165" s="387"/>
      <c r="QN165" s="0" t="s">
        <v>886</v>
      </c>
      <c r="QP165" s="387"/>
      <c r="QQ165" s="387"/>
      <c r="QR165" s="0" t="s">
        <v>886</v>
      </c>
      <c r="QT165" s="0" t="s">
        <v>104</v>
      </c>
      <c r="QU165" s="387" t="n">
        <v>0.228211611509323</v>
      </c>
      <c r="QV165" s="387" t="n">
        <v>0.23312608897686</v>
      </c>
      <c r="QW165" s="387" t="n">
        <v>0.233832582831383</v>
      </c>
      <c r="QX165" s="387" t="n">
        <v>0.246289357542992</v>
      </c>
      <c r="QY165" s="387" t="n">
        <v>0.25075501203537</v>
      </c>
      <c r="RB165" s="387" t="n">
        <v>0.222583457827568</v>
      </c>
      <c r="RC165" s="387" t="n">
        <v>0.22225646674633</v>
      </c>
      <c r="RD165" s="387" t="n">
        <v>0.217646360397339</v>
      </c>
      <c r="RE165" s="387" t="n">
        <v>0.230693474411964</v>
      </c>
      <c r="RF165" s="387" t="n">
        <v>0.216664850711823</v>
      </c>
      <c r="RG165" s="0" t="s">
        <v>884</v>
      </c>
      <c r="RJ165" s="387" t="n">
        <v>0.0291292481124401</v>
      </c>
      <c r="RK165" s="387" t="n">
        <v>0.0255141798406839</v>
      </c>
      <c r="RL165" s="387" t="n">
        <v>0.0292320400476456</v>
      </c>
      <c r="RM165" s="387" t="n">
        <v>0.0350064113736153</v>
      </c>
      <c r="RN165" s="387" t="n">
        <v>0.0256678443402052</v>
      </c>
      <c r="RO165" s="0" t="s">
        <v>104</v>
      </c>
      <c r="RR165" s="387" t="n">
        <v>0.0277599655091763</v>
      </c>
      <c r="RS165" s="387" t="n">
        <v>0.0241893045604229</v>
      </c>
      <c r="RT165" s="387" t="n">
        <v>0.0283681787550449</v>
      </c>
      <c r="RU165" s="387" t="n">
        <v>0.0322433337569237</v>
      </c>
      <c r="RV165" s="387" t="n">
        <v>0.0277228467166424</v>
      </c>
      <c r="RW165" s="0" t="s">
        <v>248</v>
      </c>
      <c r="SA165" s="387" t="n">
        <v>0.0170817617326975</v>
      </c>
      <c r="SB165" s="387" t="n">
        <v>0.0137000698596239</v>
      </c>
      <c r="SC165" s="387" t="n">
        <v>0.0166394654661417</v>
      </c>
      <c r="SD165" s="387" t="n">
        <v>0.0192234963178635</v>
      </c>
      <c r="SE165" s="387" t="n">
        <v>0.0176439434289932</v>
      </c>
      <c r="SF165" s="0" t="s">
        <v>104</v>
      </c>
      <c r="SJ165" s="387" t="n">
        <v>0.0153348119929433</v>
      </c>
      <c r="SK165" s="387" t="n">
        <v>0.0118716349825263</v>
      </c>
      <c r="SL165" s="387" t="n">
        <v>0.0150202689692378</v>
      </c>
      <c r="SM165" s="387" t="n">
        <v>0.0149497427046299</v>
      </c>
      <c r="SN165" s="387" t="n">
        <v>0.0121455695480108</v>
      </c>
      <c r="SO165" s="0" t="s">
        <v>248</v>
      </c>
      <c r="SQ165" s="387" t="n">
        <v>42760</v>
      </c>
      <c r="SR165" s="0" t="s">
        <v>248</v>
      </c>
      <c r="ST165" s="387" t="n">
        <v>41026.43359375</v>
      </c>
      <c r="SU165" s="0" t="s">
        <v>104</v>
      </c>
      <c r="SW165" s="387" t="n">
        <v>38992.97446258</v>
      </c>
      <c r="SX165" s="0" t="s">
        <v>248</v>
      </c>
      <c r="TA165" s="387" t="n">
        <v>0.190294697880745</v>
      </c>
      <c r="TB165" s="387" t="n">
        <v>0.191355913877487</v>
      </c>
      <c r="TC165" s="387" t="n">
        <v>0.202460646629334</v>
      </c>
      <c r="TD165" s="387" t="n">
        <v>0.214214473962784</v>
      </c>
      <c r="TE165" s="387" t="n">
        <v>0.211502403020859</v>
      </c>
      <c r="TF165" s="0" t="s">
        <v>104</v>
      </c>
      <c r="TJ165" s="387" t="n">
        <v>0.185469388961792</v>
      </c>
      <c r="TK165" s="387" t="n">
        <v>0.181236237287521</v>
      </c>
      <c r="TL165" s="387" t="n">
        <v>0.188311949372292</v>
      </c>
      <c r="TM165" s="387" t="n">
        <v>0.202821433544159</v>
      </c>
      <c r="TN165" s="387" t="n">
        <v>0.248736917972565</v>
      </c>
      <c r="TO165" s="0" t="s">
        <v>248</v>
      </c>
      <c r="TP165" s="386"/>
      <c r="TQ165" s="386"/>
    </row>
    <row r="166" customFormat="false" ht="15.75" hidden="false" customHeight="false" outlineLevel="0" collapsed="false">
      <c r="A166" s="0" t="s">
        <v>895</v>
      </c>
      <c r="B166" s="18" t="s">
        <v>1177</v>
      </c>
      <c r="C166" s="0" t="s">
        <v>1178</v>
      </c>
      <c r="D166" s="387" t="n">
        <v>0.0395659953355789</v>
      </c>
      <c r="E166" s="0" t="s">
        <v>884</v>
      </c>
      <c r="F166" s="387" t="n">
        <v>0.0405966453254223</v>
      </c>
      <c r="G166" s="0" t="s">
        <v>316</v>
      </c>
      <c r="H166" s="387" t="n">
        <v>0.0425561740994453</v>
      </c>
      <c r="I166" s="0" t="s">
        <v>317</v>
      </c>
      <c r="J166" s="0" t="s">
        <v>884</v>
      </c>
      <c r="K166" s="387" t="n">
        <v>0.518386483192444</v>
      </c>
      <c r="L166" s="387"/>
      <c r="M166" s="0" t="s">
        <v>885</v>
      </c>
      <c r="N166" s="387"/>
      <c r="O166" s="0" t="s">
        <v>885</v>
      </c>
      <c r="P166" s="387"/>
      <c r="Q166" s="0" t="s">
        <v>885</v>
      </c>
      <c r="R166" s="387"/>
      <c r="S166" s="0" t="s">
        <v>885</v>
      </c>
      <c r="U166" s="0" t="s">
        <v>316</v>
      </c>
      <c r="V166" s="387" t="n">
        <v>0.556334912776947</v>
      </c>
      <c r="W166" s="387" t="n">
        <v>0.656803667545319</v>
      </c>
      <c r="X166" s="0" t="s">
        <v>316</v>
      </c>
      <c r="Y166" s="387" t="n">
        <v>0.556334912776947</v>
      </c>
      <c r="Z166" s="0" t="s">
        <v>316</v>
      </c>
      <c r="AA166" s="387" t="n">
        <v>0.852530121803284</v>
      </c>
      <c r="AB166" s="0" t="s">
        <v>316</v>
      </c>
      <c r="AC166" s="387" t="n">
        <v>0.603110253810883</v>
      </c>
      <c r="AD166" s="0" t="s">
        <v>316</v>
      </c>
      <c r="AF166" s="0" t="s">
        <v>317</v>
      </c>
      <c r="AG166" s="387" t="n">
        <v>0.552622675895691</v>
      </c>
      <c r="AH166" s="387" t="n">
        <v>0.644593715667725</v>
      </c>
      <c r="AI166" s="0" t="s">
        <v>317</v>
      </c>
      <c r="AJ166" s="387" t="n">
        <v>0.552622675895691</v>
      </c>
      <c r="AK166" s="0" t="s">
        <v>317</v>
      </c>
      <c r="AL166" s="387" t="n">
        <v>0.844588816165924</v>
      </c>
      <c r="AM166" s="0" t="s">
        <v>317</v>
      </c>
      <c r="AN166" s="387" t="n">
        <v>0.623937129974365</v>
      </c>
      <c r="AO166" s="0" t="s">
        <v>317</v>
      </c>
      <c r="AP166" s="0"/>
      <c r="AQ166" s="0" t="s">
        <v>884</v>
      </c>
      <c r="AR166" s="387" t="n">
        <v>2.49515056610107</v>
      </c>
      <c r="AS166" s="0" t="s">
        <v>318</v>
      </c>
      <c r="AT166" s="387" t="n">
        <v>3.14675402641296</v>
      </c>
      <c r="AU166" s="0" t="s">
        <v>317</v>
      </c>
      <c r="AV166" s="387" t="n">
        <v>3.42090129852295</v>
      </c>
      <c r="AW166" s="0"/>
      <c r="AX166" s="387" t="n">
        <v>3.5045793056488</v>
      </c>
      <c r="AY166" s="0" t="s">
        <v>104</v>
      </c>
      <c r="AZ166" s="0"/>
      <c r="BA166" s="0" t="s">
        <v>884</v>
      </c>
      <c r="BB166" s="387" t="n">
        <v>0.00982722453773022</v>
      </c>
      <c r="BC166" s="387" t="n">
        <v>0.0094302324578166</v>
      </c>
      <c r="BD166" s="387" t="n">
        <v>0.0095276664942503</v>
      </c>
      <c r="BE166" s="387" t="n">
        <v>0.00966089684516192</v>
      </c>
      <c r="BF166" s="387" t="n">
        <v>0.00966088753193617</v>
      </c>
      <c r="BH166" s="0" t="s">
        <v>318</v>
      </c>
      <c r="BI166" s="387" t="n">
        <v>0.00971662905067205</v>
      </c>
      <c r="BJ166" s="387" t="n">
        <v>0.00951922032982111</v>
      </c>
      <c r="BK166" s="387" t="n">
        <v>0.0101590855047107</v>
      </c>
      <c r="BL166" s="387" t="n">
        <v>0.0101135596632957</v>
      </c>
      <c r="BM166" s="387" t="n">
        <v>0.00993253011256456</v>
      </c>
      <c r="BO166" s="0" t="s">
        <v>317</v>
      </c>
      <c r="BP166" s="387" t="n">
        <v>0.00968031492084265</v>
      </c>
      <c r="BQ166" s="387" t="n">
        <v>0.00978212803602219</v>
      </c>
      <c r="BR166" s="387" t="n">
        <v>0.0102040823549032</v>
      </c>
      <c r="BS166" s="387" t="n">
        <v>0.00993248447775841</v>
      </c>
      <c r="BT166" s="387" t="n">
        <v>0.00993245001882315</v>
      </c>
      <c r="BV166" s="387" t="n">
        <v>4.46496105194092</v>
      </c>
      <c r="BW166" s="387" t="n">
        <v>4.97530031204224</v>
      </c>
      <c r="BX166" s="387" t="n">
        <v>5.3831958770752</v>
      </c>
      <c r="BY166" s="387" t="n">
        <v>5.8883752822876</v>
      </c>
      <c r="BZ166" s="387" t="n">
        <v>6.38904619216919</v>
      </c>
      <c r="CA166" s="0" t="s">
        <v>316</v>
      </c>
      <c r="CC166" s="387" t="n">
        <v>4.76717615127564</v>
      </c>
      <c r="CD166" s="387" t="n">
        <v>5.23127889633179</v>
      </c>
      <c r="CE166" s="387" t="n">
        <v>5.67376470565796</v>
      </c>
      <c r="CF166" s="387" t="n">
        <v>6.19236326217651</v>
      </c>
      <c r="CG166" s="387" t="n">
        <v>6.6840705871582</v>
      </c>
      <c r="CH166" s="0" t="s">
        <v>317</v>
      </c>
      <c r="CK166" s="387" t="n">
        <v>6.69999980926514</v>
      </c>
      <c r="CL166" s="0" t="s">
        <v>887</v>
      </c>
      <c r="CO166" s="0" t="s">
        <v>884</v>
      </c>
      <c r="CP166" s="387" t="n">
        <v>0.000248383177677169</v>
      </c>
      <c r="CQ166" s="387" t="n">
        <v>0.00667773466557264</v>
      </c>
      <c r="CR166" s="387" t="n">
        <v>0.00640422152355313</v>
      </c>
      <c r="CS166" s="387" t="n">
        <v>0.00482649356126785</v>
      </c>
      <c r="CT166" s="387" t="n">
        <v>0.00790462270379067</v>
      </c>
      <c r="CV166" s="0" t="s">
        <v>318</v>
      </c>
      <c r="CW166" s="387" t="n">
        <v>0.00391304213553667</v>
      </c>
      <c r="CX166" s="387" t="n">
        <v>0.00184961664490402</v>
      </c>
      <c r="CY166" s="387" t="n">
        <v>0.0047098551876843</v>
      </c>
      <c r="CZ166" s="387" t="n">
        <v>0.00916176754981279</v>
      </c>
      <c r="DA166" s="387" t="n">
        <v>0.0126239052042365</v>
      </c>
      <c r="DC166" s="0" t="s">
        <v>317</v>
      </c>
      <c r="DD166" s="387" t="n">
        <v>-0.000640524202026427</v>
      </c>
      <c r="DE166" s="387" t="n">
        <v>0.000164937766385265</v>
      </c>
      <c r="DF166" s="387" t="n">
        <v>-0.000609879440162331</v>
      </c>
      <c r="DG166" s="387" t="n">
        <v>0.00269272993318737</v>
      </c>
      <c r="DH166" s="387" t="n">
        <v>0.00820154324173927</v>
      </c>
      <c r="DL166" s="387" t="n">
        <v>0.692819976806641</v>
      </c>
      <c r="DM166" s="0" t="s">
        <v>888</v>
      </c>
      <c r="DP166" s="387" t="n">
        <v>0.86504997253418</v>
      </c>
      <c r="DQ166" s="0" t="s">
        <v>888</v>
      </c>
      <c r="DT166" s="387" t="n">
        <v>0.527960014343262</v>
      </c>
      <c r="DU166" s="0" t="s">
        <v>888</v>
      </c>
      <c r="DW166" s="387" t="n">
        <v>-0.102279178798199</v>
      </c>
      <c r="DX166" s="387" t="n">
        <v>-0.087131641805172</v>
      </c>
      <c r="DY166" s="387" t="n">
        <v>-0.0638225376605988</v>
      </c>
      <c r="DZ166" s="387" t="n">
        <v>-0.0284360609948635</v>
      </c>
      <c r="EA166" s="387" t="n">
        <v>0.0543842315673828</v>
      </c>
      <c r="EB166" s="0" t="s">
        <v>104</v>
      </c>
      <c r="ED166" s="387" t="n">
        <v>-0.10777672380209</v>
      </c>
      <c r="EE166" s="387" t="n">
        <v>-0.0944651663303375</v>
      </c>
      <c r="EF166" s="387" t="n">
        <v>-0.0744402781128883</v>
      </c>
      <c r="EG166" s="387" t="n">
        <v>-0.042673371732235</v>
      </c>
      <c r="EH166" s="387" t="n">
        <v>0.0603709854185581</v>
      </c>
      <c r="EI166" s="0" t="s">
        <v>248</v>
      </c>
      <c r="EK166" s="387" t="n">
        <v>0.933706820011139</v>
      </c>
      <c r="EL166" s="0" t="s">
        <v>248</v>
      </c>
      <c r="EO166" s="387" t="n">
        <v>0.0595994591712952</v>
      </c>
      <c r="EP166" s="387" t="n">
        <v>0.0661070495843887</v>
      </c>
      <c r="EQ166" s="387" t="n">
        <v>0.0733529850840569</v>
      </c>
      <c r="ER166" s="387" t="n">
        <v>0.065928727388382</v>
      </c>
      <c r="ES166" s="387" t="n">
        <v>0.0401727817952633</v>
      </c>
      <c r="ET166" s="0" t="s">
        <v>248</v>
      </c>
      <c r="FE166" s="387" t="n">
        <v>5069302</v>
      </c>
      <c r="FF166" s="387" t="n">
        <v>5145366</v>
      </c>
      <c r="FG166" s="387" t="n">
        <v>5219328</v>
      </c>
      <c r="FH166" s="387" t="n">
        <v>5292118</v>
      </c>
      <c r="FI166" s="387" t="n">
        <v>5364935</v>
      </c>
      <c r="FJ166" s="387" t="n">
        <v>5438690</v>
      </c>
      <c r="FK166" s="387" t="n">
        <v>5513763</v>
      </c>
      <c r="FL166" s="387" t="n">
        <v>5590055</v>
      </c>
      <c r="FM166" s="387" t="n">
        <v>5667432</v>
      </c>
      <c r="FN166" s="387" t="n">
        <v>5745526</v>
      </c>
      <c r="FO166" s="387" t="n">
        <v>5824065</v>
      </c>
      <c r="FP166" s="387" t="n">
        <v>5903039</v>
      </c>
      <c r="FQ166" s="387" t="n">
        <v>5982526</v>
      </c>
      <c r="FR166" s="387" t="n">
        <v>6062454</v>
      </c>
      <c r="FS166" s="387" t="n">
        <v>6142733</v>
      </c>
      <c r="FT166" s="387" t="n">
        <v>6223240</v>
      </c>
      <c r="FU166" s="387" t="n">
        <v>6303974</v>
      </c>
      <c r="FV166" s="387" t="n">
        <v>6384855</v>
      </c>
      <c r="FW166" s="387" t="n">
        <v>6465513</v>
      </c>
      <c r="FX166" s="387" t="n">
        <v>6545502</v>
      </c>
      <c r="FY166" s="387" t="n">
        <v>6625000</v>
      </c>
      <c r="FZ166" s="387" t="n">
        <v>6702000</v>
      </c>
      <c r="GA166" s="387" t="n">
        <v>6779000</v>
      </c>
      <c r="GB166" s="387" t="n">
        <v>6855000</v>
      </c>
      <c r="GC166" s="387" t="n">
        <v>6931000</v>
      </c>
      <c r="GD166" s="387" t="n">
        <v>7008000</v>
      </c>
      <c r="GE166" s="387" t="n">
        <v>7085000</v>
      </c>
      <c r="GF166" s="387" t="n">
        <v>7163000</v>
      </c>
      <c r="GG166" s="387" t="n">
        <v>7241000</v>
      </c>
      <c r="GH166" s="387" t="n">
        <v>7317000</v>
      </c>
      <c r="GI166" s="387" t="n">
        <v>7392000</v>
      </c>
      <c r="GJ166" s="387" t="n">
        <v>7465000</v>
      </c>
      <c r="GK166" s="387" t="n">
        <v>7536000</v>
      </c>
      <c r="GL166" s="387" t="n">
        <v>7605000</v>
      </c>
      <c r="GM166" s="387" t="n">
        <v>7673000</v>
      </c>
      <c r="GN166" s="387" t="n">
        <v>7740000</v>
      </c>
      <c r="GO166" s="387" t="n">
        <v>7805000</v>
      </c>
      <c r="GP166" s="387" t="n">
        <v>7868000</v>
      </c>
      <c r="GQ166" s="387" t="n">
        <v>7930000</v>
      </c>
      <c r="GR166" s="387" t="n">
        <v>7990000</v>
      </c>
      <c r="GS166" s="387" t="n">
        <v>8049000</v>
      </c>
      <c r="GT166" s="387" t="n">
        <v>8106000</v>
      </c>
      <c r="GU166" s="387" t="n">
        <v>8161000</v>
      </c>
      <c r="GV166" s="387" t="n">
        <v>8214000</v>
      </c>
      <c r="GW166" s="387" t="n">
        <v>8265000</v>
      </c>
      <c r="GX166" s="387" t="n">
        <v>8314000</v>
      </c>
      <c r="GY166" s="387" t="n">
        <v>8362000</v>
      </c>
      <c r="GZ166" s="387" t="n">
        <v>8407000</v>
      </c>
      <c r="HA166" s="387" t="n">
        <v>8451000</v>
      </c>
      <c r="HB166" s="387" t="n">
        <v>8492000</v>
      </c>
      <c r="HC166" s="387" t="n">
        <v>8531000</v>
      </c>
      <c r="HG166" s="387" t="n">
        <v>0.0128895565867424</v>
      </c>
      <c r="HH166" s="387" t="n">
        <v>0.0127485515549779</v>
      </c>
      <c r="HI166" s="387" t="n">
        <v>0.0125535801053047</v>
      </c>
      <c r="HJ166" s="387" t="n">
        <v>0.0122957369312644</v>
      </c>
      <c r="HK166" s="387" t="n">
        <v>0.0120722753927112</v>
      </c>
      <c r="HL166" s="387" t="n">
        <v>0.0115556176751852</v>
      </c>
      <c r="HM166" s="387" t="n">
        <v>0.0114236092194915</v>
      </c>
      <c r="HN166" s="387" t="n">
        <v>0.0111487144604325</v>
      </c>
      <c r="HO166" s="387" t="n">
        <v>0.0110257901251316</v>
      </c>
      <c r="HP166" s="387" t="n">
        <v>0.0110482508316636</v>
      </c>
      <c r="HQ166" s="387" t="n">
        <v>0.0109275197610259</v>
      </c>
      <c r="HR166" s="387" t="n">
        <v>0.010949014686048</v>
      </c>
      <c r="HS166" s="387" t="n">
        <v>0.0108304303139448</v>
      </c>
      <c r="HT166" s="387" t="n">
        <v>0.0104410890489817</v>
      </c>
      <c r="HU166" s="387" t="n">
        <v>0.010197926312685</v>
      </c>
      <c r="HV166" s="387" t="n">
        <v>0.0098270969465375</v>
      </c>
      <c r="HW166" s="387" t="n">
        <v>0.00946610607206821</v>
      </c>
      <c r="HX166" s="387" t="n">
        <v>0.00911438837647438</v>
      </c>
      <c r="HY166" s="387" t="n">
        <v>0.0089017478749156</v>
      </c>
      <c r="HZ166" s="387" t="n">
        <v>0.00869401451200247</v>
      </c>
      <c r="IA166" s="387" t="n">
        <v>0.00836286600679159</v>
      </c>
      <c r="IB166" s="387" t="n">
        <v>0.00803934689611197</v>
      </c>
      <c r="IC166" s="387" t="n">
        <v>0.00784913543611765</v>
      </c>
      <c r="ID166" s="387" t="n">
        <v>0.00753772398456931</v>
      </c>
      <c r="IE166" s="387" t="n">
        <v>0.00735710049048066</v>
      </c>
      <c r="IF166" s="387" t="n">
        <v>0.00705666793510318</v>
      </c>
      <c r="IG166" s="387" t="n">
        <v>0.0067621823400259</v>
      </c>
      <c r="IH166" s="387" t="n">
        <v>0.00647330516949296</v>
      </c>
      <c r="II166" s="387" t="n">
        <v>0.0061897155828774</v>
      </c>
      <c r="IJ166" s="387" t="n">
        <v>0.0059111095033586</v>
      </c>
      <c r="IK166" s="387" t="n">
        <v>0.00575679214671254</v>
      </c>
      <c r="IL166" s="387" t="n">
        <v>0.00536705926060677</v>
      </c>
      <c r="IM166" s="387" t="n">
        <v>0.00522008538246155</v>
      </c>
      <c r="IN166" s="387" t="n">
        <v>0.00483976630493999</v>
      </c>
      <c r="IO166" s="387" t="n">
        <v>0.00458204420283437</v>
      </c>
      <c r="IP166" s="0" t="s">
        <v>889</v>
      </c>
      <c r="IU166" s="0" t="s">
        <v>889</v>
      </c>
      <c r="IV166" s="387" t="n">
        <v>0.492859500381956</v>
      </c>
      <c r="IW166" s="387" t="n">
        <v>0.492884642534784</v>
      </c>
      <c r="IX166" s="387" t="n">
        <v>0.492885886152565</v>
      </c>
      <c r="IY166" s="387" t="n">
        <v>0.492872943199151</v>
      </c>
      <c r="IZ166" s="387" t="n">
        <v>0.492855018170491</v>
      </c>
      <c r="JA166" s="387" t="n">
        <v>0.492840574625854</v>
      </c>
      <c r="JB166" s="387" t="n">
        <v>0.49283172437727</v>
      </c>
      <c r="JC166" s="387" t="n">
        <v>0.492822641838971</v>
      </c>
      <c r="JD166" s="387" t="n">
        <v>0.492815212092232</v>
      </c>
      <c r="JE166" s="387" t="n">
        <v>0.492808085034247</v>
      </c>
      <c r="JF166" s="387" t="n">
        <v>0.492801946801986</v>
      </c>
      <c r="JG166" s="387" t="n">
        <v>0.492797964478295</v>
      </c>
      <c r="JH166" s="387" t="n">
        <v>0.492794385667089</v>
      </c>
      <c r="JI166" s="387" t="n">
        <v>0.492793412919762</v>
      </c>
      <c r="JJ166" s="387" t="n">
        <v>0.492793559604355</v>
      </c>
      <c r="JK166" s="387" t="n">
        <v>0.492793647516782</v>
      </c>
      <c r="JL166" s="387" t="n">
        <v>0.492795333842835</v>
      </c>
      <c r="JM166" s="387" t="n">
        <v>0.492798119095302</v>
      </c>
      <c r="JN166" s="387" t="n">
        <v>0.492803300198373</v>
      </c>
      <c r="JO166" s="387" t="n">
        <v>0.492811002998207</v>
      </c>
      <c r="JP166" s="387" t="n">
        <v>0.492823329389613</v>
      </c>
      <c r="JQ166" s="387" t="n">
        <v>0.492838924128766</v>
      </c>
      <c r="JR166" s="387" t="n">
        <v>0.492860199458149</v>
      </c>
      <c r="JS166" s="387" t="n">
        <v>0.49288649142698</v>
      </c>
      <c r="JT166" s="387" t="n">
        <v>0.492917302806784</v>
      </c>
      <c r="JU166" s="387" t="n">
        <v>0.492954556410513</v>
      </c>
      <c r="JV166" s="387" t="n">
        <v>0.492997554137456</v>
      </c>
      <c r="JW166" s="387" t="n">
        <v>0.493045628904225</v>
      </c>
      <c r="JX166" s="387" t="n">
        <v>0.493101152297674</v>
      </c>
      <c r="JY166" s="387" t="n">
        <v>0.49316304258398</v>
      </c>
      <c r="JZ166" s="387" t="n">
        <v>0.493231120907711</v>
      </c>
      <c r="KA166" s="387" t="n">
        <v>0.493305307630562</v>
      </c>
      <c r="KB166" s="387" t="n">
        <v>0.493386359027244</v>
      </c>
      <c r="KC166" s="387" t="n">
        <v>0.493473840810943</v>
      </c>
      <c r="KD166" s="387" t="n">
        <v>0.493568152081229</v>
      </c>
      <c r="KE166" s="387" t="n">
        <v>0.493668595113494</v>
      </c>
      <c r="KH166" s="0" t="s">
        <v>889</v>
      </c>
      <c r="KI166" s="387" t="n">
        <v>0.639733016490936</v>
      </c>
      <c r="KJ166" s="387" t="n">
        <v>0.642118275165558</v>
      </c>
      <c r="KK166" s="387" t="n">
        <v>0.643993139266968</v>
      </c>
      <c r="KL166" s="387" t="n">
        <v>0.645508229732513</v>
      </c>
      <c r="KM166" s="387" t="n">
        <v>0.646871566772461</v>
      </c>
      <c r="KN166" s="387" t="n">
        <v>0.64815092086792</v>
      </c>
      <c r="KO166" s="387" t="n">
        <v>0.649955213069916</v>
      </c>
      <c r="KP166" s="387" t="n">
        <v>0.651571035385132</v>
      </c>
      <c r="KQ166" s="387" t="n">
        <v>0.653245806694031</v>
      </c>
      <c r="KR166" s="387" t="n">
        <v>0.655028104782105</v>
      </c>
      <c r="KS166" s="387" t="n">
        <v>0.656678080558777</v>
      </c>
      <c r="KT166" s="387" t="n">
        <v>0.658856749534607</v>
      </c>
      <c r="KU166" s="387" t="n">
        <v>0.660896301269531</v>
      </c>
      <c r="KV166" s="387" t="n">
        <v>0.662891864776611</v>
      </c>
      <c r="KW166" s="387" t="n">
        <v>0.664889991283417</v>
      </c>
      <c r="KX166" s="387" t="n">
        <v>0.666801929473877</v>
      </c>
      <c r="KY166" s="387" t="n">
        <v>0.668586730957031</v>
      </c>
      <c r="KZ166" s="387" t="n">
        <v>0.670382142066956</v>
      </c>
      <c r="LA166" s="387" t="n">
        <v>0.672057867050171</v>
      </c>
      <c r="LB166" s="387" t="n">
        <v>0.673269927501679</v>
      </c>
      <c r="LC166" s="387" t="n">
        <v>0.674160182476044</v>
      </c>
      <c r="LD166" s="387" t="n">
        <v>0.674823820590973</v>
      </c>
      <c r="LE166" s="387" t="n">
        <v>0.675139784812927</v>
      </c>
      <c r="LF166" s="387" t="n">
        <v>0.675157606601715</v>
      </c>
      <c r="LG166" s="387" t="n">
        <v>0.674843549728394</v>
      </c>
      <c r="LH166" s="387" t="n">
        <v>0.674121022224426</v>
      </c>
      <c r="LI166" s="387" t="n">
        <v>0.673328399658203</v>
      </c>
      <c r="LJ166" s="387" t="n">
        <v>0.672344088554382</v>
      </c>
      <c r="LK166" s="387" t="n">
        <v>0.671049416065216</v>
      </c>
      <c r="LL166" s="387" t="n">
        <v>0.669449508190155</v>
      </c>
      <c r="LM166" s="387" t="n">
        <v>0.667428433895111</v>
      </c>
      <c r="LN166" s="387" t="n">
        <v>0.665391027927399</v>
      </c>
      <c r="LO166" s="387" t="n">
        <v>0.663137853145599</v>
      </c>
      <c r="LP166" s="387" t="n">
        <v>0.660631895065308</v>
      </c>
      <c r="LQ166" s="387" t="n">
        <v>0.658031105995178</v>
      </c>
      <c r="LR166" s="387" t="n">
        <v>0.655374526977539</v>
      </c>
      <c r="LT166" s="0" t="s">
        <v>889</v>
      </c>
      <c r="LU166" s="387" t="n">
        <v>0.613664567470551</v>
      </c>
      <c r="LV166" s="387" t="n">
        <v>0.614865481853485</v>
      </c>
      <c r="LW166" s="387" t="n">
        <v>0.615806937217712</v>
      </c>
      <c r="LX166" s="387" t="n">
        <v>0.616587102413178</v>
      </c>
      <c r="LY166" s="387" t="n">
        <v>0.61733216047287</v>
      </c>
      <c r="LZ166" s="387" t="n">
        <v>0.617962241172791</v>
      </c>
      <c r="MA166" s="387" t="n">
        <v>0.619516551494598</v>
      </c>
      <c r="MB166" s="387" t="n">
        <v>0.62088805437088</v>
      </c>
      <c r="MC166" s="387" t="n">
        <v>0.622173607349396</v>
      </c>
      <c r="MD166" s="387" t="n">
        <v>0.62371951341629</v>
      </c>
      <c r="ME166" s="387" t="n">
        <v>0.625142693519592</v>
      </c>
      <c r="MF166" s="387" t="n">
        <v>0.62695837020874</v>
      </c>
      <c r="MG166" s="387" t="n">
        <v>0.628647208213806</v>
      </c>
      <c r="MH166" s="387" t="n">
        <v>0.630299687385559</v>
      </c>
      <c r="MI166" s="387" t="n">
        <v>0.631679654121399</v>
      </c>
      <c r="MJ166" s="387" t="n">
        <v>0.632711052894592</v>
      </c>
      <c r="MK166" s="387" t="n">
        <v>0.633623600006104</v>
      </c>
      <c r="ML166" s="387" t="n">
        <v>0.634554147720337</v>
      </c>
      <c r="MM166" s="387" t="n">
        <v>0.634845495223999</v>
      </c>
      <c r="MN166" s="387" t="n">
        <v>0.634953737258911</v>
      </c>
      <c r="MO166" s="387" t="n">
        <v>0.634496152400971</v>
      </c>
      <c r="MP166" s="387" t="n">
        <v>0.633952617645264</v>
      </c>
      <c r="MQ166" s="387" t="n">
        <v>0.633070647716522</v>
      </c>
      <c r="MR166" s="387" t="n">
        <v>0.631778061389923</v>
      </c>
      <c r="MS166" s="387" t="n">
        <v>0.630037546157837</v>
      </c>
      <c r="MT166" s="387" t="n">
        <v>0.627904117107391</v>
      </c>
      <c r="MU166" s="387" t="n">
        <v>0.625585973262787</v>
      </c>
      <c r="MV166" s="387" t="n">
        <v>0.623085379600525</v>
      </c>
      <c r="MW166" s="387" t="n">
        <v>0.620160698890686</v>
      </c>
      <c r="MX166" s="387" t="n">
        <v>0.617301881313324</v>
      </c>
      <c r="MY166" s="387" t="n">
        <v>0.614144802093506</v>
      </c>
      <c r="MZ166" s="387" t="n">
        <v>0.611337006092072</v>
      </c>
      <c r="NA166" s="387" t="n">
        <v>0.6085404753685</v>
      </c>
      <c r="NB166" s="387" t="n">
        <v>0.605608820915222</v>
      </c>
      <c r="NC166" s="387" t="n">
        <v>0.602684855461121</v>
      </c>
      <c r="ND166" s="387" t="n">
        <v>0.599578022956848</v>
      </c>
      <c r="NG166" s="0" t="s">
        <v>889</v>
      </c>
      <c r="NH166" s="387" t="n">
        <v>0.54210489988327</v>
      </c>
      <c r="NI166" s="387" t="n">
        <v>0.546224474906921</v>
      </c>
      <c r="NJ166" s="387" t="n">
        <v>0.549633920192719</v>
      </c>
      <c r="NK166" s="387" t="n">
        <v>0.552467048168182</v>
      </c>
      <c r="NL166" s="387" t="n">
        <v>0.554936647415161</v>
      </c>
      <c r="NM166" s="387" t="n">
        <v>0.557132065296173</v>
      </c>
      <c r="NN166" s="387" t="n">
        <v>0.559683680534363</v>
      </c>
      <c r="NO166" s="387" t="n">
        <v>0.561734795570374</v>
      </c>
      <c r="NP166" s="387" t="n">
        <v>0.563822031021118</v>
      </c>
      <c r="NQ166" s="387" t="n">
        <v>0.566007792949677</v>
      </c>
      <c r="NR166" s="387" t="n">
        <v>0.568065047264099</v>
      </c>
      <c r="NS166" s="387" t="n">
        <v>0.570501029491425</v>
      </c>
      <c r="NT166" s="387" t="n">
        <v>0.572944283485413</v>
      </c>
      <c r="NU166" s="387" t="n">
        <v>0.575334906578064</v>
      </c>
      <c r="NV166" s="387" t="n">
        <v>0.577695786952972</v>
      </c>
      <c r="NW166" s="387" t="n">
        <v>0.580221831798554</v>
      </c>
      <c r="NX166" s="387" t="n">
        <v>0.582719385623932</v>
      </c>
      <c r="NY166" s="387" t="n">
        <v>0.585456490516663</v>
      </c>
      <c r="NZ166" s="387" t="n">
        <v>0.588034212589264</v>
      </c>
      <c r="OA166" s="387" t="n">
        <v>0.590251505374908</v>
      </c>
      <c r="OB166" s="387" t="n">
        <v>0.59224808216095</v>
      </c>
      <c r="OC166" s="387" t="n">
        <v>0.594106316566467</v>
      </c>
      <c r="OD166" s="387" t="n">
        <v>0.595577001571655</v>
      </c>
      <c r="OE166" s="387" t="n">
        <v>0.596973538398743</v>
      </c>
      <c r="OF166" s="387" t="n">
        <v>0.597997486591339</v>
      </c>
      <c r="OG166" s="387" t="n">
        <v>0.598335206508637</v>
      </c>
      <c r="OH166" s="387" t="n">
        <v>0.598692297935486</v>
      </c>
      <c r="OI166" s="387" t="n">
        <v>0.598823666572571</v>
      </c>
      <c r="OJ166" s="387" t="n">
        <v>0.598490357398987</v>
      </c>
      <c r="OK166" s="387" t="n">
        <v>0.59782212972641</v>
      </c>
      <c r="OL166" s="387" t="n">
        <v>0.596704363822937</v>
      </c>
      <c r="OM166" s="387" t="n">
        <v>0.595431685447693</v>
      </c>
      <c r="ON166" s="387" t="n">
        <v>0.593909859657288</v>
      </c>
      <c r="OO166" s="387" t="n">
        <v>0.59211927652359</v>
      </c>
      <c r="OP166" s="387" t="n">
        <v>0.590202569961548</v>
      </c>
      <c r="OQ166" s="387" t="n">
        <v>0.588090479373932</v>
      </c>
      <c r="OT166" s="387" t="n">
        <v>0.63181999206543</v>
      </c>
      <c r="OU166" s="387" t="n">
        <v>0.633460006713867</v>
      </c>
      <c r="OV166" s="387" t="n">
        <v>0.63515998840332</v>
      </c>
      <c r="OW166" s="387" t="n">
        <v>0.63685001373291</v>
      </c>
      <c r="OX166" s="387" t="n">
        <v>0.638470001220703</v>
      </c>
      <c r="OY166" s="387" t="n">
        <v>0.640299987792969</v>
      </c>
      <c r="OZ166" s="387" t="n">
        <v>0.646129989624023</v>
      </c>
      <c r="PA166" s="387" t="n">
        <v>0.651890029907227</v>
      </c>
      <c r="PB166" s="387" t="n">
        <v>0.657570037841797</v>
      </c>
      <c r="PC166" s="387" t="n">
        <v>0.663160018920898</v>
      </c>
      <c r="PD166" s="387" t="n">
        <v>0.668820037841797</v>
      </c>
      <c r="PE166" s="387" t="n">
        <v>0.674400024414063</v>
      </c>
      <c r="PF166" s="387" t="n">
        <v>0.679879989624023</v>
      </c>
      <c r="PG166" s="387" t="n">
        <v>0.685220031738281</v>
      </c>
      <c r="PH166" s="387" t="n">
        <v>0.687200012207031</v>
      </c>
      <c r="PI166" s="387" t="n">
        <v>0.689199981689453</v>
      </c>
      <c r="PJ166" s="387" t="n">
        <v>0.691149978637695</v>
      </c>
      <c r="PK166" s="387" t="n">
        <v>0.690500030517578</v>
      </c>
      <c r="PL166" s="387" t="n">
        <v>0.692819976806641</v>
      </c>
      <c r="PQ166" s="387" t="n">
        <v>0.00335417478345335</v>
      </c>
      <c r="PZ166" s="387" t="n">
        <v>0.462</v>
      </c>
      <c r="QA166" s="387" t="n">
        <v>2014</v>
      </c>
      <c r="QB166" s="0" t="s">
        <v>248</v>
      </c>
      <c r="QD166" s="387" t="n">
        <v>0.034</v>
      </c>
      <c r="QE166" s="387" t="n">
        <v>2014</v>
      </c>
      <c r="QF166" s="0" t="s">
        <v>248</v>
      </c>
      <c r="QH166" s="387" t="n">
        <v>0.131</v>
      </c>
      <c r="QI166" s="387" t="n">
        <v>2014</v>
      </c>
      <c r="QJ166" s="0" t="s">
        <v>248</v>
      </c>
      <c r="QL166" s="387" t="n">
        <v>0.354</v>
      </c>
      <c r="QM166" s="387" t="n">
        <v>2014</v>
      </c>
      <c r="QN166" s="0" t="s">
        <v>248</v>
      </c>
      <c r="QP166" s="387" t="n">
        <v>0.249</v>
      </c>
      <c r="QQ166" s="387" t="n">
        <v>2016</v>
      </c>
      <c r="QR166" s="0" t="s">
        <v>248</v>
      </c>
      <c r="QT166" s="0" t="s">
        <v>104</v>
      </c>
      <c r="QU166" s="387" t="n">
        <v>0.258529365062714</v>
      </c>
      <c r="QV166" s="387" t="n">
        <v>0.262066066265106</v>
      </c>
      <c r="QW166" s="387" t="n">
        <v>0.268990874290466</v>
      </c>
      <c r="QX166" s="387" t="n">
        <v>0.272324204444885</v>
      </c>
      <c r="QY166" s="387" t="n">
        <v>0.191518276929855</v>
      </c>
      <c r="RB166" s="387" t="n">
        <v>0.250633835792542</v>
      </c>
      <c r="RC166" s="387" t="n">
        <v>0.250633835792542</v>
      </c>
      <c r="RD166" s="387" t="n">
        <v>0.253669768571854</v>
      </c>
      <c r="RE166" s="387" t="n">
        <v>0.248271256685257</v>
      </c>
      <c r="RF166" s="387" t="n">
        <v>0.175325646996498</v>
      </c>
      <c r="RG166" s="0" t="s">
        <v>248</v>
      </c>
      <c r="RJ166" s="387" t="n">
        <v>0.0302496068179607</v>
      </c>
      <c r="RK166" s="387" t="n">
        <v>0.0300967805087566</v>
      </c>
      <c r="RL166" s="387" t="n">
        <v>0.0319029241800308</v>
      </c>
      <c r="RM166" s="387" t="n">
        <v>0.0113676087930799</v>
      </c>
      <c r="RN166" s="387" t="n">
        <v>-0.0395628921687603</v>
      </c>
      <c r="RO166" s="0" t="s">
        <v>104</v>
      </c>
      <c r="RR166" s="387" t="n">
        <v>0.0302497297525406</v>
      </c>
      <c r="RS166" s="387" t="n">
        <v>0.0300969462841749</v>
      </c>
      <c r="RT166" s="387" t="n">
        <v>0.0319029279053211</v>
      </c>
      <c r="RU166" s="387" t="n">
        <v>0.0113663822412491</v>
      </c>
      <c r="RV166" s="387" t="n">
        <v>-0.0395628660917282</v>
      </c>
      <c r="RW166" s="0" t="s">
        <v>248</v>
      </c>
      <c r="SA166" s="387" t="n">
        <v>0.0177962407469749</v>
      </c>
      <c r="SB166" s="387" t="n">
        <v>0.0181725788861513</v>
      </c>
      <c r="SC166" s="387" t="n">
        <v>0.0205763466656208</v>
      </c>
      <c r="SD166" s="387" t="n">
        <v>0.000361578160664067</v>
      </c>
      <c r="SE166" s="387" t="n">
        <v>-0.0490566901862621</v>
      </c>
      <c r="SF166" s="0" t="s">
        <v>104</v>
      </c>
      <c r="SJ166" s="387" t="n">
        <v>0.016693040728569</v>
      </c>
      <c r="SK166" s="387" t="n">
        <v>0.0168373566120863</v>
      </c>
      <c r="SL166" s="387" t="n">
        <v>0.0188672635704279</v>
      </c>
      <c r="SM166" s="387" t="n">
        <v>-0.00133528630249202</v>
      </c>
      <c r="SN166" s="387" t="n">
        <v>-0.0518586039543152</v>
      </c>
      <c r="SO166" s="0" t="s">
        <v>248</v>
      </c>
      <c r="SQ166" s="387" t="n">
        <v>1890</v>
      </c>
      <c r="SR166" s="0" t="s">
        <v>248</v>
      </c>
      <c r="ST166" s="387" t="n">
        <v>2028.94274902344</v>
      </c>
      <c r="SU166" s="0" t="s">
        <v>104</v>
      </c>
      <c r="SW166" s="387" t="n">
        <v>1763.20262362277</v>
      </c>
      <c r="SX166" s="0" t="s">
        <v>248</v>
      </c>
      <c r="TA166" s="387" t="n">
        <v>0.156250208616257</v>
      </c>
      <c r="TB166" s="387" t="n">
        <v>0.174934417009354</v>
      </c>
      <c r="TC166" s="387" t="n">
        <v>0.205168321728706</v>
      </c>
      <c r="TD166" s="387" t="n">
        <v>0.243888154625893</v>
      </c>
      <c r="TE166" s="387" t="n">
        <v>0.245902508497238</v>
      </c>
      <c r="TF166" s="0" t="s">
        <v>104</v>
      </c>
      <c r="TJ166" s="387" t="n">
        <v>0.158275187015533</v>
      </c>
      <c r="TK166" s="387" t="n">
        <v>0.158275187015533</v>
      </c>
      <c r="TL166" s="387" t="n">
        <v>0.179229497909546</v>
      </c>
      <c r="TM166" s="387" t="n">
        <v>0.205597892403603</v>
      </c>
      <c r="TN166" s="387" t="n">
        <v>0.235696628689766</v>
      </c>
      <c r="TO166" s="0" t="s">
        <v>248</v>
      </c>
      <c r="TP166" s="386"/>
      <c r="TQ166" s="386"/>
    </row>
    <row r="167" customFormat="false" ht="15.75" hidden="false" customHeight="false" outlineLevel="0" collapsed="false">
      <c r="A167" s="0" t="s">
        <v>881</v>
      </c>
      <c r="B167" s="18" t="s">
        <v>1179</v>
      </c>
      <c r="C167" s="0" t="s">
        <v>1180</v>
      </c>
      <c r="D167" s="387" t="n">
        <v>0.0377892777323723</v>
      </c>
      <c r="E167" s="0" t="s">
        <v>102</v>
      </c>
      <c r="F167" s="387" t="n">
        <v>0.0384006090462208</v>
      </c>
      <c r="G167" s="0" t="s">
        <v>316</v>
      </c>
      <c r="H167" s="387" t="n">
        <v>0.0394339114427567</v>
      </c>
      <c r="I167" s="0" t="s">
        <v>317</v>
      </c>
      <c r="J167" s="0" t="s">
        <v>102</v>
      </c>
      <c r="K167" s="387" t="n">
        <v>0.483888953924179</v>
      </c>
      <c r="L167" s="387" t="n">
        <v>0.835722923278809</v>
      </c>
      <c r="M167" s="0" t="s">
        <v>102</v>
      </c>
      <c r="N167" s="387" t="n">
        <v>0.483888953924179</v>
      </c>
      <c r="O167" s="0" t="s">
        <v>102</v>
      </c>
      <c r="P167" s="387"/>
      <c r="Q167" s="0" t="s">
        <v>885</v>
      </c>
      <c r="R167" s="387" t="n">
        <v>0.604883015155792</v>
      </c>
      <c r="S167" s="0" t="s">
        <v>102</v>
      </c>
      <c r="U167" s="0" t="s">
        <v>316</v>
      </c>
      <c r="V167" s="387" t="n">
        <v>0.438612222671509</v>
      </c>
      <c r="W167" s="387" t="n">
        <v>0.786266982555389</v>
      </c>
      <c r="X167" s="0" t="s">
        <v>316</v>
      </c>
      <c r="Y167" s="387" t="n">
        <v>0.438612222671509</v>
      </c>
      <c r="Z167" s="0" t="s">
        <v>316</v>
      </c>
      <c r="AA167" s="387"/>
      <c r="AB167" s="0" t="s">
        <v>885</v>
      </c>
      <c r="AC167" s="387" t="n">
        <v>0.547364175319672</v>
      </c>
      <c r="AD167" s="0" t="s">
        <v>316</v>
      </c>
      <c r="AF167" s="0" t="s">
        <v>317</v>
      </c>
      <c r="AG167" s="387" t="n">
        <v>0.450674593448639</v>
      </c>
      <c r="AH167" s="387" t="n">
        <v>0.792401134967804</v>
      </c>
      <c r="AI167" s="0" t="s">
        <v>317</v>
      </c>
      <c r="AJ167" s="387" t="n">
        <v>0.450674593448639</v>
      </c>
      <c r="AK167" s="0" t="s">
        <v>317</v>
      </c>
      <c r="AL167" s="387"/>
      <c r="AM167" s="0" t="s">
        <v>885</v>
      </c>
      <c r="AN167" s="387" t="n">
        <v>0.58979457616806</v>
      </c>
      <c r="AO167" s="0" t="s">
        <v>317</v>
      </c>
      <c r="AP167" s="0"/>
      <c r="AQ167" s="0" t="s">
        <v>102</v>
      </c>
      <c r="AR167" s="387" t="n">
        <v>3.38217878341675</v>
      </c>
      <c r="AS167" s="0" t="s">
        <v>318</v>
      </c>
      <c r="AT167" s="387" t="n">
        <v>4.55663013458252</v>
      </c>
      <c r="AU167" s="0" t="s">
        <v>317</v>
      </c>
      <c r="AV167" s="387" t="n">
        <v>4.63590145111084</v>
      </c>
      <c r="AW167" s="0"/>
      <c r="AX167" s="387" t="n">
        <v>2.5252513885498</v>
      </c>
      <c r="AY167" s="0" t="s">
        <v>104</v>
      </c>
      <c r="AZ167" s="0"/>
      <c r="BA167" s="0" t="s">
        <v>102</v>
      </c>
      <c r="BB167" s="387" t="n">
        <v>0.00541581166908145</v>
      </c>
      <c r="BC167" s="387" t="n">
        <v>0.00548054790124297</v>
      </c>
      <c r="BD167" s="387" t="n">
        <v>0.00626820418983698</v>
      </c>
      <c r="BE167" s="387" t="n">
        <v>0.00786827318370342</v>
      </c>
      <c r="BF167" s="387" t="n">
        <v>0.00786827690899372</v>
      </c>
      <c r="BH167" s="0" t="s">
        <v>318</v>
      </c>
      <c r="BI167" s="387" t="n">
        <v>0.00491571240127087</v>
      </c>
      <c r="BJ167" s="387" t="n">
        <v>0.00468401471152902</v>
      </c>
      <c r="BK167" s="387" t="n">
        <v>0.0047358344309032</v>
      </c>
      <c r="BL167" s="387" t="n">
        <v>0.00514890346676111</v>
      </c>
      <c r="BM167" s="387" t="n">
        <v>0.00535545125603676</v>
      </c>
      <c r="BO167" s="0" t="s">
        <v>317</v>
      </c>
      <c r="BP167" s="387" t="n">
        <v>0.00487741176038981</v>
      </c>
      <c r="BQ167" s="387" t="n">
        <v>0.00480468152090907</v>
      </c>
      <c r="BR167" s="387" t="n">
        <v>0.00504564307630062</v>
      </c>
      <c r="BS167" s="387" t="n">
        <v>0.00535544333979487</v>
      </c>
      <c r="BT167" s="387" t="n">
        <v>0.00535550666972995</v>
      </c>
      <c r="BV167" s="387" t="n">
        <v>0.580885171890259</v>
      </c>
      <c r="BW167" s="387" t="n">
        <v>0.790244221687317</v>
      </c>
      <c r="BX167" s="387" t="n">
        <v>0.961153626441956</v>
      </c>
      <c r="BY167" s="387" t="n">
        <v>1.12245059013367</v>
      </c>
      <c r="BZ167" s="387" t="n">
        <v>1.3145740032196</v>
      </c>
      <c r="CA167" s="0" t="s">
        <v>316</v>
      </c>
      <c r="CC167" s="387" t="n">
        <v>0.706500589847565</v>
      </c>
      <c r="CD167" s="387" t="n">
        <v>0.896634817123413</v>
      </c>
      <c r="CE167" s="387" t="n">
        <v>1.05793190002441</v>
      </c>
      <c r="CF167" s="387" t="n">
        <v>1.23464202880859</v>
      </c>
      <c r="CG167" s="387" t="n">
        <v>1.43447208404541</v>
      </c>
      <c r="CH167" s="0" t="s">
        <v>317</v>
      </c>
      <c r="CK167" s="387" t="n">
        <v>2</v>
      </c>
      <c r="CL167" s="0" t="s">
        <v>887</v>
      </c>
      <c r="CO167" s="0" t="s">
        <v>102</v>
      </c>
      <c r="CP167" s="387" t="n">
        <v>0.00497305579483509</v>
      </c>
      <c r="CQ167" s="387" t="n">
        <v>0.00958407018333674</v>
      </c>
      <c r="CR167" s="387" t="n">
        <v>0.01285554561764</v>
      </c>
      <c r="CS167" s="387" t="n">
        <v>0.0123383440077305</v>
      </c>
      <c r="CT167" s="387" t="n">
        <v>0.0385557599365711</v>
      </c>
      <c r="CV167" s="0" t="s">
        <v>318</v>
      </c>
      <c r="CW167" s="387" t="n">
        <v>0.00995763670653105</v>
      </c>
      <c r="CX167" s="387" t="n">
        <v>0.00998588651418686</v>
      </c>
      <c r="CY167" s="387" t="n">
        <v>0.0160845704376698</v>
      </c>
      <c r="CZ167" s="387" t="n">
        <v>0.0171609371900558</v>
      </c>
      <c r="DA167" s="387" t="n">
        <v>0.0172032304108143</v>
      </c>
      <c r="DC167" s="0" t="s">
        <v>317</v>
      </c>
      <c r="DD167" s="387" t="n">
        <v>0.00247502233833075</v>
      </c>
      <c r="DE167" s="387" t="n">
        <v>0.000365475803846493</v>
      </c>
      <c r="DF167" s="387" t="n">
        <v>-0.000204549316549674</v>
      </c>
      <c r="DG167" s="387" t="n">
        <v>-0.0110505875200033</v>
      </c>
      <c r="DH167" s="387" t="n">
        <v>-0.0101351700723171</v>
      </c>
      <c r="DL167" s="387" t="n">
        <v>0.732740020751953</v>
      </c>
      <c r="DM167" s="0" t="s">
        <v>888</v>
      </c>
      <c r="DP167" s="387" t="n">
        <v>0.845439987182617</v>
      </c>
      <c r="DQ167" s="0" t="s">
        <v>888</v>
      </c>
      <c r="DT167" s="387" t="n">
        <v>0.621479988098145</v>
      </c>
      <c r="DU167" s="0" t="s">
        <v>888</v>
      </c>
      <c r="DW167" s="387" t="n">
        <v>-0.103596776723862</v>
      </c>
      <c r="DX167" s="387" t="n">
        <v>-0.120178811252117</v>
      </c>
      <c r="DY167" s="387" t="n">
        <v>-0.13333623111248</v>
      </c>
      <c r="DZ167" s="387" t="n">
        <v>-0.127091020345688</v>
      </c>
      <c r="EA167" s="387" t="n">
        <v>-0.126953676342964</v>
      </c>
      <c r="EB167" s="0" t="s">
        <v>104</v>
      </c>
      <c r="ED167" s="387" t="n">
        <v>-0.0997727364301682</v>
      </c>
      <c r="EE167" s="387" t="n">
        <v>-0.116121523082256</v>
      </c>
      <c r="EF167" s="387" t="n">
        <v>-0.128591105341911</v>
      </c>
      <c r="EG167" s="387" t="n">
        <v>-0.126985356211662</v>
      </c>
      <c r="EH167" s="387"/>
      <c r="EI167" s="0" t="s">
        <v>248</v>
      </c>
      <c r="EK167" s="387" t="n">
        <v>0.279416829347611</v>
      </c>
      <c r="EL167" s="0" t="s">
        <v>248</v>
      </c>
      <c r="EO167" s="387" t="n">
        <v>0.0423915907740593</v>
      </c>
      <c r="EP167" s="387" t="n">
        <v>0.0544528253376484</v>
      </c>
      <c r="EQ167" s="387" t="n">
        <v>0.0654681697487831</v>
      </c>
      <c r="ER167" s="387" t="n">
        <v>0.039244432002306</v>
      </c>
      <c r="ES167" s="387" t="n">
        <v>0.0459086820483208</v>
      </c>
      <c r="ET167" s="0" t="s">
        <v>248</v>
      </c>
      <c r="FE167" s="387" t="n">
        <v>11331557</v>
      </c>
      <c r="FF167" s="387" t="n">
        <v>11751365</v>
      </c>
      <c r="FG167" s="387" t="n">
        <v>12189983</v>
      </c>
      <c r="FH167" s="387" t="n">
        <v>12647984</v>
      </c>
      <c r="FI167" s="387" t="n">
        <v>13125916</v>
      </c>
      <c r="FJ167" s="387" t="n">
        <v>13624467</v>
      </c>
      <c r="FK167" s="387" t="n">
        <v>14143971</v>
      </c>
      <c r="FL167" s="387" t="n">
        <v>14685399</v>
      </c>
      <c r="FM167" s="387" t="n">
        <v>15250908</v>
      </c>
      <c r="FN167" s="387" t="n">
        <v>15843133</v>
      </c>
      <c r="FO167" s="387" t="n">
        <v>16464025</v>
      </c>
      <c r="FP167" s="387" t="n">
        <v>17114761</v>
      </c>
      <c r="FQ167" s="387" t="n">
        <v>17795191</v>
      </c>
      <c r="FR167" s="387" t="n">
        <v>18504255</v>
      </c>
      <c r="FS167" s="387" t="n">
        <v>19240157</v>
      </c>
      <c r="FT167" s="387" t="n">
        <v>20001663</v>
      </c>
      <c r="FU167" s="387" t="n">
        <v>20788838</v>
      </c>
      <c r="FV167" s="387" t="n">
        <v>21602472</v>
      </c>
      <c r="FW167" s="387" t="n">
        <v>22442948</v>
      </c>
      <c r="FX167" s="387" t="n">
        <v>23310715</v>
      </c>
      <c r="FY167" s="387" t="n">
        <v>24207000</v>
      </c>
      <c r="FZ167" s="387" t="n">
        <v>25131000</v>
      </c>
      <c r="GA167" s="387" t="n">
        <v>26084000</v>
      </c>
      <c r="GB167" s="387" t="n">
        <v>27066000</v>
      </c>
      <c r="GC167" s="387" t="n">
        <v>28080000</v>
      </c>
      <c r="GD167" s="387" t="n">
        <v>29126000</v>
      </c>
      <c r="GE167" s="387" t="n">
        <v>30204000</v>
      </c>
      <c r="GF167" s="387" t="n">
        <v>31315000</v>
      </c>
      <c r="GG167" s="387" t="n">
        <v>32458000</v>
      </c>
      <c r="GH167" s="387" t="n">
        <v>33636000</v>
      </c>
      <c r="GI167" s="387" t="n">
        <v>34846000</v>
      </c>
      <c r="GJ167" s="387" t="n">
        <v>36090000</v>
      </c>
      <c r="GK167" s="387" t="n">
        <v>37367000</v>
      </c>
      <c r="GL167" s="387" t="n">
        <v>38678000</v>
      </c>
      <c r="GM167" s="387" t="n">
        <v>40021000</v>
      </c>
      <c r="GN167" s="387" t="n">
        <v>41396000</v>
      </c>
      <c r="GO167" s="387" t="n">
        <v>42804000</v>
      </c>
      <c r="GP167" s="387" t="n">
        <v>44243000</v>
      </c>
      <c r="GQ167" s="387" t="n">
        <v>45713000</v>
      </c>
      <c r="GR167" s="387" t="n">
        <v>47214000</v>
      </c>
      <c r="GS167" s="387" t="n">
        <v>48746000</v>
      </c>
      <c r="GT167" s="387" t="n">
        <v>50307000</v>
      </c>
      <c r="GU167" s="387" t="n">
        <v>51897000</v>
      </c>
      <c r="GV167" s="387" t="n">
        <v>53516000</v>
      </c>
      <c r="GW167" s="387" t="n">
        <v>55163000</v>
      </c>
      <c r="GX167" s="387" t="n">
        <v>56837000</v>
      </c>
      <c r="GY167" s="387" t="n">
        <v>58538000</v>
      </c>
      <c r="GZ167" s="387" t="n">
        <v>60264000</v>
      </c>
      <c r="HA167" s="387" t="n">
        <v>62016000</v>
      </c>
      <c r="HB167" s="387" t="n">
        <v>63792000</v>
      </c>
      <c r="HC167" s="387" t="n">
        <v>65593000</v>
      </c>
      <c r="HG167" s="387" t="n">
        <v>0.0386007875204086</v>
      </c>
      <c r="HH167" s="387" t="n">
        <v>0.0383915454149246</v>
      </c>
      <c r="HI167" s="387" t="n">
        <v>0.03816869109869</v>
      </c>
      <c r="HJ167" s="387" t="n">
        <v>0.0379366800189018</v>
      </c>
      <c r="HK167" s="387" t="n">
        <v>0.0377287231385708</v>
      </c>
      <c r="HL167" s="387" t="n">
        <v>0.0374602973461151</v>
      </c>
      <c r="HM167" s="387" t="n">
        <v>0.0372199565172195</v>
      </c>
      <c r="HN167" s="387" t="n">
        <v>0.0369562283158302</v>
      </c>
      <c r="HO167" s="387" t="n">
        <v>0.0367792509496212</v>
      </c>
      <c r="HP167" s="387" t="n">
        <v>0.0365736670792103</v>
      </c>
      <c r="HQ167" s="387" t="n">
        <v>0.0363431200385094</v>
      </c>
      <c r="HR167" s="387" t="n">
        <v>0.0361228510737419</v>
      </c>
      <c r="HS167" s="387" t="n">
        <v>0.0358497314155102</v>
      </c>
      <c r="HT167" s="387" t="n">
        <v>0.0356499776244164</v>
      </c>
      <c r="HU167" s="387" t="n">
        <v>0.0353414304554462</v>
      </c>
      <c r="HV167" s="387" t="n">
        <v>0.0350774638354778</v>
      </c>
      <c r="HW167" s="387" t="n">
        <v>0.0347721427679062</v>
      </c>
      <c r="HX167" s="387" t="n">
        <v>0.0344830006361008</v>
      </c>
      <c r="HY167" s="387" t="n">
        <v>0.0341333523392677</v>
      </c>
      <c r="HZ167" s="387" t="n">
        <v>0.0337799414992332</v>
      </c>
      <c r="IA167" s="387" t="n">
        <v>0.0334472991526127</v>
      </c>
      <c r="IB167" s="387" t="n">
        <v>0.0330656096339226</v>
      </c>
      <c r="IC167" s="387" t="n">
        <v>0.0326855555176735</v>
      </c>
      <c r="ID167" s="387" t="n">
        <v>0.0323077365756035</v>
      </c>
      <c r="IE167" s="387" t="n">
        <v>0.0319326855242252</v>
      </c>
      <c r="IF167" s="387" t="n">
        <v>0.0315210893750191</v>
      </c>
      <c r="IG167" s="387" t="n">
        <v>0.0311167519539595</v>
      </c>
      <c r="IH167" s="387" t="n">
        <v>0.0307196900248528</v>
      </c>
      <c r="II167" s="387" t="n">
        <v>0.0303117632865906</v>
      </c>
      <c r="IJ167" s="387" t="n">
        <v>0.0298950839787722</v>
      </c>
      <c r="IK167" s="387" t="n">
        <v>0.02948859333992</v>
      </c>
      <c r="IL167" s="387" t="n">
        <v>0.0290587954223156</v>
      </c>
      <c r="IM167" s="387" t="n">
        <v>0.0286575052887201</v>
      </c>
      <c r="IN167" s="387" t="n">
        <v>0.0282353740185499</v>
      </c>
      <c r="IO167" s="387" t="n">
        <v>0.0278411917388439</v>
      </c>
      <c r="IP167" s="0" t="s">
        <v>889</v>
      </c>
      <c r="IU167" s="0" t="s">
        <v>889</v>
      </c>
      <c r="IV167" s="387" t="n">
        <v>0.501439655292662</v>
      </c>
      <c r="IW167" s="387" t="n">
        <v>0.501741635840356</v>
      </c>
      <c r="IX167" s="387" t="n">
        <v>0.502025239061533</v>
      </c>
      <c r="IY167" s="387" t="n">
        <v>0.502289974023331</v>
      </c>
      <c r="IZ167" s="387" t="n">
        <v>0.50253537868137</v>
      </c>
      <c r="JA167" s="387" t="n">
        <v>0.502761515478648</v>
      </c>
      <c r="JB167" s="387" t="n">
        <v>0.502968865707074</v>
      </c>
      <c r="JC167" s="387" t="n">
        <v>0.503158260765552</v>
      </c>
      <c r="JD167" s="387" t="n">
        <v>0.503332972490073</v>
      </c>
      <c r="JE167" s="387" t="n">
        <v>0.503495391034007</v>
      </c>
      <c r="JF167" s="387" t="n">
        <v>0.503648262171263</v>
      </c>
      <c r="JG167" s="387" t="n">
        <v>0.503792147275045</v>
      </c>
      <c r="JH167" s="387" t="n">
        <v>0.503927112365307</v>
      </c>
      <c r="JI167" s="387" t="n">
        <v>0.504053730897065</v>
      </c>
      <c r="JJ167" s="387" t="n">
        <v>0.504172114890604</v>
      </c>
      <c r="JK167" s="387" t="n">
        <v>0.504282540854954</v>
      </c>
      <c r="JL167" s="387" t="n">
        <v>0.504385809233875</v>
      </c>
      <c r="JM167" s="387" t="n">
        <v>0.50448231906944</v>
      </c>
      <c r="JN167" s="387" t="n">
        <v>0.504572604766732</v>
      </c>
      <c r="JO167" s="387" t="n">
        <v>0.504657214276933</v>
      </c>
      <c r="JP167" s="387" t="n">
        <v>0.504736199956455</v>
      </c>
      <c r="JQ167" s="387" t="n">
        <v>0.504809945656707</v>
      </c>
      <c r="JR167" s="387" t="n">
        <v>0.504878800671104</v>
      </c>
      <c r="JS167" s="387" t="n">
        <v>0.504943568543918</v>
      </c>
      <c r="JT167" s="387" t="n">
        <v>0.505004894366841</v>
      </c>
      <c r="JU167" s="387" t="n">
        <v>0.50506334260742</v>
      </c>
      <c r="JV167" s="387" t="n">
        <v>0.505119338999121</v>
      </c>
      <c r="JW167" s="387" t="n">
        <v>0.50517224173586</v>
      </c>
      <c r="JX167" s="387" t="n">
        <v>0.505221957216461</v>
      </c>
      <c r="JY167" s="387" t="n">
        <v>0.505267799825782</v>
      </c>
      <c r="JZ167" s="387" t="n">
        <v>0.505309637527546</v>
      </c>
      <c r="KA167" s="387" t="n">
        <v>0.50534722894747</v>
      </c>
      <c r="KB167" s="387" t="n">
        <v>0.505380620420961</v>
      </c>
      <c r="KC167" s="387" t="n">
        <v>0.505410071296058</v>
      </c>
      <c r="KD167" s="387" t="n">
        <v>0.50543580273129</v>
      </c>
      <c r="KE167" s="387" t="n">
        <v>0.505457796797139</v>
      </c>
      <c r="KH167" s="0" t="s">
        <v>889</v>
      </c>
      <c r="KI167" s="387" t="n">
        <v>0.472592562437058</v>
      </c>
      <c r="KJ167" s="387" t="n">
        <v>0.472583711147308</v>
      </c>
      <c r="KK167" s="387" t="n">
        <v>0.473163574934006</v>
      </c>
      <c r="KL167" s="387" t="n">
        <v>0.474206686019897</v>
      </c>
      <c r="KM167" s="387" t="n">
        <v>0.475611180067062</v>
      </c>
      <c r="KN167" s="387" t="n">
        <v>0.477299958467484</v>
      </c>
      <c r="KO167" s="387" t="n">
        <v>0.478651851415634</v>
      </c>
      <c r="KP167" s="387" t="n">
        <v>0.480332762002945</v>
      </c>
      <c r="KQ167" s="387" t="n">
        <v>0.482302516698837</v>
      </c>
      <c r="KR167" s="387" t="n">
        <v>0.484508544206619</v>
      </c>
      <c r="KS167" s="387" t="n">
        <v>0.486918896436691</v>
      </c>
      <c r="KT167" s="387" t="n">
        <v>0.48884254693985</v>
      </c>
      <c r="KU167" s="387" t="n">
        <v>0.491042643785477</v>
      </c>
      <c r="KV167" s="387" t="n">
        <v>0.493499279022217</v>
      </c>
      <c r="KW167" s="387" t="n">
        <v>0.496105372905731</v>
      </c>
      <c r="KX167" s="387" t="n">
        <v>0.498909473419189</v>
      </c>
      <c r="KY167" s="387" t="n">
        <v>0.501246869564056</v>
      </c>
      <c r="KZ167" s="387" t="n">
        <v>0.503840267658234</v>
      </c>
      <c r="LA167" s="387" t="n">
        <v>0.506618738174439</v>
      </c>
      <c r="LB167" s="387" t="n">
        <v>0.509532511234283</v>
      </c>
      <c r="LC167" s="387" t="n">
        <v>0.512561619281769</v>
      </c>
      <c r="LD167" s="387" t="n">
        <v>0.515185475349426</v>
      </c>
      <c r="LE167" s="387" t="n">
        <v>0.518002867698669</v>
      </c>
      <c r="LF167" s="387" t="n">
        <v>0.521011531352997</v>
      </c>
      <c r="LG167" s="387" t="n">
        <v>0.524166584014893</v>
      </c>
      <c r="LH167" s="387" t="n">
        <v>0.527427911758423</v>
      </c>
      <c r="LI167" s="387" t="n">
        <v>0.530383467674255</v>
      </c>
      <c r="LJ167" s="387" t="n">
        <v>0.533518314361572</v>
      </c>
      <c r="LK167" s="387" t="n">
        <v>0.536830127239227</v>
      </c>
      <c r="LL167" s="387" t="n">
        <v>0.540271580219269</v>
      </c>
      <c r="LM167" s="387" t="n">
        <v>0.54387104511261</v>
      </c>
      <c r="LN167" s="387" t="n">
        <v>0.547183036804199</v>
      </c>
      <c r="LO167" s="387" t="n">
        <v>0.550677001476288</v>
      </c>
      <c r="LP167" s="387" t="n">
        <v>0.554276287555695</v>
      </c>
      <c r="LQ167" s="387" t="n">
        <v>0.557953953742981</v>
      </c>
      <c r="LR167" s="387" t="n">
        <v>0.561660528182983</v>
      </c>
      <c r="LT167" s="0" t="s">
        <v>889</v>
      </c>
      <c r="LU167" s="387" t="n">
        <v>0.45671883225441</v>
      </c>
      <c r="LV167" s="387" t="n">
        <v>0.456930726766586</v>
      </c>
      <c r="LW167" s="387" t="n">
        <v>0.457725077867508</v>
      </c>
      <c r="LX167" s="387" t="n">
        <v>0.458945780992508</v>
      </c>
      <c r="LY167" s="387" t="n">
        <v>0.460445582866669</v>
      </c>
      <c r="LZ167" s="387" t="n">
        <v>0.462139040231705</v>
      </c>
      <c r="MA167" s="387" t="n">
        <v>0.463491290807724</v>
      </c>
      <c r="MB167" s="387" t="n">
        <v>0.465074360370636</v>
      </c>
      <c r="MC167" s="387" t="n">
        <v>0.466932684183121</v>
      </c>
      <c r="MD167" s="387" t="n">
        <v>0.469123929738998</v>
      </c>
      <c r="ME167" s="387" t="n">
        <v>0.471606135368347</v>
      </c>
      <c r="MF167" s="387" t="n">
        <v>0.473811417818069</v>
      </c>
      <c r="MG167" s="387" t="n">
        <v>0.476321250200272</v>
      </c>
      <c r="MH167" s="387" t="n">
        <v>0.479111462831497</v>
      </c>
      <c r="MI167" s="387" t="n">
        <v>0.481953859329224</v>
      </c>
      <c r="MJ167" s="387" t="n">
        <v>0.484876304864883</v>
      </c>
      <c r="MK167" s="387" t="n">
        <v>0.487337201833725</v>
      </c>
      <c r="ML167" s="387" t="n">
        <v>0.489951014518738</v>
      </c>
      <c r="MM167" s="387" t="n">
        <v>0.492683172225952</v>
      </c>
      <c r="MN167" s="387" t="n">
        <v>0.495539844036102</v>
      </c>
      <c r="MO167" s="387" t="n">
        <v>0.498502284288406</v>
      </c>
      <c r="MP167" s="387" t="n">
        <v>0.501121401786804</v>
      </c>
      <c r="MQ167" s="387" t="n">
        <v>0.503898918628693</v>
      </c>
      <c r="MR167" s="387" t="n">
        <v>0.5068798661232</v>
      </c>
      <c r="MS167" s="387" t="n">
        <v>0.509954690933228</v>
      </c>
      <c r="MT167" s="387" t="n">
        <v>0.513190805912018</v>
      </c>
      <c r="MU167" s="387" t="n">
        <v>0.516210496425629</v>
      </c>
      <c r="MV167" s="387" t="n">
        <v>0.519394159317017</v>
      </c>
      <c r="MW167" s="387" t="n">
        <v>0.522722184658051</v>
      </c>
      <c r="MX167" s="387" t="n">
        <v>0.526113510131836</v>
      </c>
      <c r="MY167" s="387" t="n">
        <v>0.529567003250122</v>
      </c>
      <c r="MZ167" s="387" t="n">
        <v>0.532730877399445</v>
      </c>
      <c r="NA167" s="387" t="n">
        <v>0.535991609096527</v>
      </c>
      <c r="NB167" s="387" t="n">
        <v>0.539296329021454</v>
      </c>
      <c r="NC167" s="387" t="n">
        <v>0.542638599872589</v>
      </c>
      <c r="ND167" s="387" t="n">
        <v>0.545988142490387</v>
      </c>
      <c r="NG167" s="0" t="s">
        <v>889</v>
      </c>
      <c r="NH167" s="387" t="n">
        <v>0.367055267095566</v>
      </c>
      <c r="NI167" s="387" t="n">
        <v>0.366420865058899</v>
      </c>
      <c r="NJ167" s="387" t="n">
        <v>0.366325795650482</v>
      </c>
      <c r="NK167" s="387" t="n">
        <v>0.366677284240723</v>
      </c>
      <c r="NL167" s="387" t="n">
        <v>0.367402404546738</v>
      </c>
      <c r="NM167" s="387" t="n">
        <v>0.368447154760361</v>
      </c>
      <c r="NN167" s="387" t="n">
        <v>0.369265049695969</v>
      </c>
      <c r="NO167" s="387" t="n">
        <v>0.370418637990952</v>
      </c>
      <c r="NP167" s="387" t="n">
        <v>0.371905714273453</v>
      </c>
      <c r="NQ167" s="387" t="n">
        <v>0.373611122369766</v>
      </c>
      <c r="NR167" s="387" t="n">
        <v>0.375609427690506</v>
      </c>
      <c r="NS167" s="387" t="n">
        <v>0.377234816551209</v>
      </c>
      <c r="NT167" s="387" t="n">
        <v>0.379147380590439</v>
      </c>
      <c r="NU167" s="387" t="n">
        <v>0.381354361772537</v>
      </c>
      <c r="NV167" s="387" t="n">
        <v>0.383785218000412</v>
      </c>
      <c r="NW167" s="387" t="n">
        <v>0.386500597000122</v>
      </c>
      <c r="NX167" s="387" t="n">
        <v>0.388944298028946</v>
      </c>
      <c r="NY167" s="387" t="n">
        <v>0.391682505607605</v>
      </c>
      <c r="NZ167" s="387" t="n">
        <v>0.394642949104309</v>
      </c>
      <c r="OA167" s="387" t="n">
        <v>0.397741198539734</v>
      </c>
      <c r="OB167" s="387" t="n">
        <v>0.400908291339874</v>
      </c>
      <c r="OC167" s="387" t="n">
        <v>0.403723955154419</v>
      </c>
      <c r="OD167" s="387" t="n">
        <v>0.406663209199905</v>
      </c>
      <c r="OE167" s="387" t="n">
        <v>0.40979591012001</v>
      </c>
      <c r="OF167" s="387" t="n">
        <v>0.41303426027298</v>
      </c>
      <c r="OG167" s="387" t="n">
        <v>0.416403383016586</v>
      </c>
      <c r="OH167" s="387" t="n">
        <v>0.419464498758316</v>
      </c>
      <c r="OI167" s="387" t="n">
        <v>0.422721922397614</v>
      </c>
      <c r="OJ167" s="387" t="n">
        <v>0.426115542650223</v>
      </c>
      <c r="OK167" s="387" t="n">
        <v>0.429653942584991</v>
      </c>
      <c r="OL167" s="387" t="n">
        <v>0.433362066745758</v>
      </c>
      <c r="OM167" s="387" t="n">
        <v>0.43682736158371</v>
      </c>
      <c r="ON167" s="387" t="n">
        <v>0.440461963415146</v>
      </c>
      <c r="OO167" s="387" t="n">
        <v>0.444224059581757</v>
      </c>
      <c r="OP167" s="387" t="n">
        <v>0.448112607002258</v>
      </c>
      <c r="OQ167" s="387" t="n">
        <v>0.452060431241989</v>
      </c>
      <c r="OT167" s="387" t="n">
        <v>0.805970001220703</v>
      </c>
      <c r="OU167" s="387" t="n">
        <v>0.806910018920898</v>
      </c>
      <c r="OV167" s="387" t="n">
        <v>0.807649993896484</v>
      </c>
      <c r="OW167" s="387" t="n">
        <v>0.808649978637695</v>
      </c>
      <c r="OX167" s="387" t="n">
        <v>0.80927001953125</v>
      </c>
      <c r="OY167" s="387" t="n">
        <v>0.809820022583008</v>
      </c>
      <c r="OZ167" s="387" t="n">
        <v>0.810250015258789</v>
      </c>
      <c r="PA167" s="387" t="n">
        <v>0.810080032348633</v>
      </c>
      <c r="PB167" s="387" t="n">
        <v>0.810329971313477</v>
      </c>
      <c r="PC167" s="387" t="n">
        <v>0.809869995117188</v>
      </c>
      <c r="PD167" s="387" t="n">
        <v>0.810009994506836</v>
      </c>
      <c r="PE167" s="387" t="n">
        <v>0.788769989013672</v>
      </c>
      <c r="PF167" s="387" t="n">
        <v>0.764990005493164</v>
      </c>
      <c r="PG167" s="387" t="n">
        <v>0.738460006713867</v>
      </c>
      <c r="PH167" s="387" t="n">
        <v>0.737580032348633</v>
      </c>
      <c r="PI167" s="387" t="n">
        <v>0.736859970092773</v>
      </c>
      <c r="PJ167" s="387" t="n">
        <v>0.736019973754883</v>
      </c>
      <c r="PK167" s="387" t="n">
        <v>0.735080032348633</v>
      </c>
      <c r="PL167" s="387" t="n">
        <v>0.732740020751953</v>
      </c>
      <c r="PQ167" s="387" t="n">
        <v>-0.00318842031992972</v>
      </c>
      <c r="PZ167" s="387" t="n">
        <v>0.343</v>
      </c>
      <c r="QA167" s="387" t="n">
        <v>2014</v>
      </c>
      <c r="QB167" s="0" t="s">
        <v>248</v>
      </c>
      <c r="QD167" s="387" t="n">
        <v>0.454</v>
      </c>
      <c r="QE167" s="387" t="n">
        <v>2014</v>
      </c>
      <c r="QF167" s="0" t="s">
        <v>248</v>
      </c>
      <c r="QH167" s="387" t="n">
        <v>0.772</v>
      </c>
      <c r="QI167" s="387" t="n">
        <v>2014</v>
      </c>
      <c r="QJ167" s="0" t="s">
        <v>248</v>
      </c>
      <c r="QL167" s="387" t="n">
        <v>0.936</v>
      </c>
      <c r="QM167" s="387" t="n">
        <v>2014</v>
      </c>
      <c r="QN167" s="0" t="s">
        <v>248</v>
      </c>
      <c r="QP167" s="387" t="n">
        <v>0.408</v>
      </c>
      <c r="QQ167" s="387" t="n">
        <v>2018</v>
      </c>
      <c r="QR167" s="0" t="s">
        <v>248</v>
      </c>
      <c r="QT167" s="0" t="s">
        <v>104</v>
      </c>
      <c r="QU167" s="387" t="n">
        <v>0.244598269462585</v>
      </c>
      <c r="QV167" s="387" t="n">
        <v>0.276045680046082</v>
      </c>
      <c r="QW167" s="387" t="n">
        <v>0.297979354858398</v>
      </c>
      <c r="QX167" s="387" t="n">
        <v>0.289359390735626</v>
      </c>
      <c r="QY167" s="387" t="n">
        <v>0.299620717763901</v>
      </c>
      <c r="RB167" s="387" t="n">
        <v>0.23695233464241</v>
      </c>
      <c r="RC167" s="387" t="n">
        <v>0.271831750869751</v>
      </c>
      <c r="RD167" s="387" t="n">
        <v>0.297745913267136</v>
      </c>
      <c r="RE167" s="387" t="n">
        <v>0.290256798267365</v>
      </c>
      <c r="RF167" s="387" t="n">
        <v>0.29953333735466</v>
      </c>
      <c r="RG167" s="0" t="s">
        <v>248</v>
      </c>
      <c r="RJ167" s="387" t="n">
        <v>0.0489347763359547</v>
      </c>
      <c r="RK167" s="387" t="n">
        <v>0.0563951730728149</v>
      </c>
      <c r="RL167" s="387" t="n">
        <v>0.0596552528440952</v>
      </c>
      <c r="RM167" s="387" t="n">
        <v>0.0547577030956745</v>
      </c>
      <c r="RN167" s="387" t="n">
        <v>0.0573410280048847</v>
      </c>
      <c r="RO167" s="0" t="s">
        <v>104</v>
      </c>
      <c r="RR167" s="387" t="n">
        <v>0.0490341484546661</v>
      </c>
      <c r="RS167" s="387" t="n">
        <v>0.0566374137997627</v>
      </c>
      <c r="RT167" s="387" t="n">
        <v>0.0596337094902992</v>
      </c>
      <c r="RU167" s="387" t="n">
        <v>0.0548698827624321</v>
      </c>
      <c r="RV167" s="387" t="n">
        <v>0.057351429015398</v>
      </c>
      <c r="RW167" s="0" t="s">
        <v>248</v>
      </c>
      <c r="SA167" s="387" t="n">
        <v>0.0114338137209415</v>
      </c>
      <c r="SB167" s="387" t="n">
        <v>0.0184959508478642</v>
      </c>
      <c r="SC167" s="387" t="n">
        <v>0.0214282255619764</v>
      </c>
      <c r="SD167" s="387" t="n">
        <v>0.0165675617754459</v>
      </c>
      <c r="SE167" s="387" t="n">
        <v>0.0192604064941406</v>
      </c>
      <c r="SF167" s="0" t="s">
        <v>104</v>
      </c>
      <c r="SJ167" s="387" t="n">
        <v>0.0111636808142066</v>
      </c>
      <c r="SK167" s="387" t="n">
        <v>0.0183491110801697</v>
      </c>
      <c r="SL167" s="387" t="n">
        <v>0.0210160110145807</v>
      </c>
      <c r="SM167" s="387" t="n">
        <v>0.0164871774613857</v>
      </c>
      <c r="SN167" s="387" t="n">
        <v>0.0194147471338511</v>
      </c>
      <c r="SO167" s="0" t="s">
        <v>248</v>
      </c>
      <c r="SQ167" s="387" t="n">
        <v>600</v>
      </c>
      <c r="SR167" s="0" t="s">
        <v>248</v>
      </c>
      <c r="ST167" s="387" t="n">
        <v>525.48291015625</v>
      </c>
      <c r="SU167" s="0" t="s">
        <v>104</v>
      </c>
      <c r="SW167" s="387" t="n">
        <v>563.149109110671</v>
      </c>
      <c r="SX167" s="0" t="s">
        <v>248</v>
      </c>
      <c r="TA167" s="387" t="n">
        <v>0.141001492738724</v>
      </c>
      <c r="TB167" s="387" t="n">
        <v>0.155866876244545</v>
      </c>
      <c r="TC167" s="387" t="n">
        <v>0.164643108844757</v>
      </c>
      <c r="TD167" s="387" t="n">
        <v>0.1622683852911</v>
      </c>
      <c r="TE167" s="387" t="n">
        <v>0.172667041420937</v>
      </c>
      <c r="TF167" s="0" t="s">
        <v>104</v>
      </c>
      <c r="TJ167" s="387" t="n">
        <v>0.133885875344276</v>
      </c>
      <c r="TK167" s="387" t="n">
        <v>0.153731539845467</v>
      </c>
      <c r="TL167" s="387" t="n">
        <v>0.168956205248833</v>
      </c>
      <c r="TM167" s="387" t="n">
        <v>0.160952299833298</v>
      </c>
      <c r="TN167" s="387" t="n">
        <v>0.160322740674019</v>
      </c>
      <c r="TO167" s="0" t="s">
        <v>248</v>
      </c>
      <c r="TP167" s="386"/>
      <c r="TQ167" s="386"/>
    </row>
    <row r="168" customFormat="false" ht="15.75" hidden="false" customHeight="false" outlineLevel="0" collapsed="false">
      <c r="A168" s="0" t="s">
        <v>895</v>
      </c>
      <c r="B168" s="18" t="s">
        <v>1181</v>
      </c>
      <c r="C168" s="0" t="s">
        <v>1182</v>
      </c>
      <c r="D168" s="387" t="n">
        <v>0.0572058036923409</v>
      </c>
      <c r="E168" s="0" t="s">
        <v>102</v>
      </c>
      <c r="F168" s="387" t="n">
        <v>0.0571551024913788</v>
      </c>
      <c r="G168" s="0" t="s">
        <v>316</v>
      </c>
      <c r="H168" s="387" t="n">
        <v>0.0429896861314774</v>
      </c>
      <c r="I168" s="0" t="s">
        <v>317</v>
      </c>
      <c r="J168" s="0" t="s">
        <v>102</v>
      </c>
      <c r="K168" s="387" t="n">
        <v>0.395522773265839</v>
      </c>
      <c r="L168" s="387"/>
      <c r="M168" s="0" t="s">
        <v>885</v>
      </c>
      <c r="N168" s="387"/>
      <c r="O168" s="0" t="s">
        <v>885</v>
      </c>
      <c r="P168" s="387"/>
      <c r="Q168" s="0" t="s">
        <v>885</v>
      </c>
      <c r="R168" s="387" t="n">
        <v>0.395522773265839</v>
      </c>
      <c r="S168" s="0" t="s">
        <v>102</v>
      </c>
      <c r="U168" s="0" t="s">
        <v>316</v>
      </c>
      <c r="V168" s="387" t="n">
        <v>0.48877426981926</v>
      </c>
      <c r="W168" s="387"/>
      <c r="X168" s="0" t="s">
        <v>885</v>
      </c>
      <c r="Y168" s="387"/>
      <c r="Z168" s="0" t="s">
        <v>885</v>
      </c>
      <c r="AA168" s="387"/>
      <c r="AB168" s="0" t="s">
        <v>885</v>
      </c>
      <c r="AC168" s="387" t="n">
        <v>0.48877426981926</v>
      </c>
      <c r="AD168" s="0" t="s">
        <v>316</v>
      </c>
      <c r="AF168" s="0" t="s">
        <v>317</v>
      </c>
      <c r="AG168" s="387" t="n">
        <v>0.488773763179779</v>
      </c>
      <c r="AH168" s="387"/>
      <c r="AI168" s="0" t="s">
        <v>885</v>
      </c>
      <c r="AJ168" s="387"/>
      <c r="AK168" s="0" t="s">
        <v>885</v>
      </c>
      <c r="AL168" s="387"/>
      <c r="AM168" s="0" t="s">
        <v>885</v>
      </c>
      <c r="AN168" s="387" t="n">
        <v>0.488773763179779</v>
      </c>
      <c r="AO168" s="0" t="s">
        <v>317</v>
      </c>
      <c r="AP168" s="0"/>
      <c r="AQ168" s="0" t="s">
        <v>102</v>
      </c>
      <c r="AR168" s="387" t="n">
        <v>1.07262909412384</v>
      </c>
      <c r="AS168" s="0" t="s">
        <v>318</v>
      </c>
      <c r="AT168" s="387" t="n">
        <v>1.90891551971436</v>
      </c>
      <c r="AU168" s="0" t="s">
        <v>317</v>
      </c>
      <c r="AV168" s="387" t="n">
        <v>2.198002576828</v>
      </c>
      <c r="AW168" s="0"/>
      <c r="AX168" s="387" t="n">
        <v>2.25514554977417</v>
      </c>
      <c r="AY168" s="0" t="s">
        <v>104</v>
      </c>
      <c r="AZ168" s="0"/>
      <c r="BA168" s="0" t="s">
        <v>884</v>
      </c>
      <c r="BB168" s="387" t="n">
        <v>0.00982722453773022</v>
      </c>
      <c r="BC168" s="387" t="n">
        <v>0.0094302324578166</v>
      </c>
      <c r="BD168" s="387" t="n">
        <v>0.0095276664942503</v>
      </c>
      <c r="BE168" s="387" t="n">
        <v>0.00966089684516192</v>
      </c>
      <c r="BF168" s="387" t="n">
        <v>0.00966088753193617</v>
      </c>
      <c r="BH168" s="0" t="s">
        <v>318</v>
      </c>
      <c r="BI168" s="387" t="n">
        <v>0.0172113850712776</v>
      </c>
      <c r="BJ168" s="387" t="n">
        <v>0.0170461721718311</v>
      </c>
      <c r="BK168" s="387" t="n">
        <v>0.0159570313990116</v>
      </c>
      <c r="BL168" s="387" t="n">
        <v>0.0132203511893749</v>
      </c>
      <c r="BM168" s="387" t="n">
        <v>0.0128314420580864</v>
      </c>
      <c r="BO168" s="0" t="s">
        <v>317</v>
      </c>
      <c r="BP168" s="387" t="n">
        <v>0.0164800453931093</v>
      </c>
      <c r="BQ168" s="387" t="n">
        <v>0.015818152576685</v>
      </c>
      <c r="BR168" s="387" t="n">
        <v>0.0139253297820687</v>
      </c>
      <c r="BS168" s="387" t="n">
        <v>0.0128314448520541</v>
      </c>
      <c r="BT168" s="387" t="n">
        <v>0.0128314755856991</v>
      </c>
      <c r="BV168" s="387" t="n">
        <v>2.02836799621582</v>
      </c>
      <c r="BW168" s="387" t="n">
        <v>2.68907785415649</v>
      </c>
      <c r="BX168" s="387" t="n">
        <v>3.40640807151794</v>
      </c>
      <c r="BY168" s="387" t="n">
        <v>4.13789319992065</v>
      </c>
      <c r="BZ168" s="387" t="n">
        <v>4.79236602783203</v>
      </c>
      <c r="CA168" s="0" t="s">
        <v>316</v>
      </c>
      <c r="CC168" s="387" t="n">
        <v>2.42479395866394</v>
      </c>
      <c r="CD168" s="387" t="n">
        <v>3.11381387710571</v>
      </c>
      <c r="CE168" s="387" t="n">
        <v>3.84529900550842</v>
      </c>
      <c r="CF168" s="387" t="n">
        <v>4.53827810287476</v>
      </c>
      <c r="CG168" s="387" t="n">
        <v>5.17349815368652</v>
      </c>
      <c r="CH168" s="0" t="s">
        <v>317</v>
      </c>
      <c r="CK168" s="387" t="n">
        <v>6.19999980926514</v>
      </c>
      <c r="CL168" s="0" t="s">
        <v>887</v>
      </c>
      <c r="CO168" s="0" t="s">
        <v>884</v>
      </c>
      <c r="CP168" s="387" t="n">
        <v>0.000248383177677169</v>
      </c>
      <c r="CQ168" s="387" t="n">
        <v>0.00667773466557264</v>
      </c>
      <c r="CR168" s="387" t="n">
        <v>0.00640422152355313</v>
      </c>
      <c r="CS168" s="387" t="n">
        <v>0.00482649356126785</v>
      </c>
      <c r="CT168" s="387" t="n">
        <v>0.00790462270379067</v>
      </c>
      <c r="CV168" s="0" t="s">
        <v>318</v>
      </c>
      <c r="CW168" s="387" t="n">
        <v>0.0146160563454032</v>
      </c>
      <c r="CX168" s="387" t="n">
        <v>0.0252474546432495</v>
      </c>
      <c r="CY168" s="387" t="n">
        <v>0.010512444190681</v>
      </c>
      <c r="CZ168" s="387" t="n">
        <v>-0.0023676750715822</v>
      </c>
      <c r="DA168" s="387" t="n">
        <v>-0.0130159137770534</v>
      </c>
      <c r="DC168" s="0" t="s">
        <v>317</v>
      </c>
      <c r="DD168" s="387" t="n">
        <v>0.038565456867218</v>
      </c>
      <c r="DE168" s="387" t="n">
        <v>0.00165838818065822</v>
      </c>
      <c r="DF168" s="387" t="n">
        <v>0.0200542751699686</v>
      </c>
      <c r="DG168" s="387" t="n">
        <v>0.00705325696617365</v>
      </c>
      <c r="DH168" s="387" t="n">
        <v>-0.00481093255802989</v>
      </c>
      <c r="DL168" s="387" t="n">
        <v>0.536209983825684</v>
      </c>
      <c r="DM168" s="0" t="s">
        <v>888</v>
      </c>
      <c r="DP168" s="387" t="n">
        <v>0.587569999694824</v>
      </c>
      <c r="DQ168" s="0" t="s">
        <v>888</v>
      </c>
      <c r="DT168" s="387" t="n">
        <v>0.48382999420166</v>
      </c>
      <c r="DU168" s="0" t="s">
        <v>888</v>
      </c>
      <c r="DW168" s="387" t="n">
        <v>0.0520273894071579</v>
      </c>
      <c r="DX168" s="387" t="n">
        <v>0.0488656349480152</v>
      </c>
      <c r="DY168" s="387" t="n">
        <v>0.0128529826179147</v>
      </c>
      <c r="DZ168" s="387" t="n">
        <v>-0.00510420789942145</v>
      </c>
      <c r="EA168" s="387" t="n">
        <v>-0.0379728116095066</v>
      </c>
      <c r="EB168" s="0" t="s">
        <v>104</v>
      </c>
      <c r="ED168" s="387" t="n">
        <v>0.0509135685861111</v>
      </c>
      <c r="EE168" s="387" t="n">
        <v>0.0473805405199528</v>
      </c>
      <c r="EF168" s="387" t="n">
        <v>0.0114343725144863</v>
      </c>
      <c r="EG168" s="387" t="n">
        <v>-0.0051040337421</v>
      </c>
      <c r="EH168" s="387" t="n">
        <v>-0.0379728116095066</v>
      </c>
      <c r="EI168" s="0" t="s">
        <v>248</v>
      </c>
      <c r="EK168" s="387" t="n">
        <v>0.122360855340958</v>
      </c>
      <c r="EL168" s="0" t="s">
        <v>248</v>
      </c>
      <c r="EO168" s="387" t="n">
        <v>0.0160961952060461</v>
      </c>
      <c r="EP168" s="387" t="n">
        <v>0.0157947279512882</v>
      </c>
      <c r="EQ168" s="387" t="n">
        <v>0.0112547483295202</v>
      </c>
      <c r="ER168" s="387" t="n">
        <v>0.00780047150328755</v>
      </c>
      <c r="ES168" s="387" t="n">
        <v>0.00736205093562603</v>
      </c>
      <c r="ET168" s="0" t="s">
        <v>248</v>
      </c>
      <c r="FE168" s="387" t="n">
        <v>122283850</v>
      </c>
      <c r="FF168" s="387" t="n">
        <v>125394046</v>
      </c>
      <c r="FG168" s="387" t="n">
        <v>128596076</v>
      </c>
      <c r="FH168" s="387" t="n">
        <v>131900631</v>
      </c>
      <c r="FI168" s="387" t="n">
        <v>135320422</v>
      </c>
      <c r="FJ168" s="387" t="n">
        <v>138865016</v>
      </c>
      <c r="FK168" s="387" t="n">
        <v>142538308</v>
      </c>
      <c r="FL168" s="387" t="n">
        <v>146339977</v>
      </c>
      <c r="FM168" s="387" t="n">
        <v>150269623</v>
      </c>
      <c r="FN168" s="387" t="n">
        <v>154324933</v>
      </c>
      <c r="FO168" s="387" t="n">
        <v>158503197</v>
      </c>
      <c r="FP168" s="387" t="n">
        <v>162805071</v>
      </c>
      <c r="FQ168" s="387" t="n">
        <v>167228767</v>
      </c>
      <c r="FR168" s="387" t="n">
        <v>171765769</v>
      </c>
      <c r="FS168" s="387" t="n">
        <v>176404902</v>
      </c>
      <c r="FT168" s="387" t="n">
        <v>181137448</v>
      </c>
      <c r="FU168" s="387" t="n">
        <v>185960289</v>
      </c>
      <c r="FV168" s="387" t="n">
        <v>190873311</v>
      </c>
      <c r="FW168" s="387" t="n">
        <v>195874740</v>
      </c>
      <c r="FX168" s="387" t="n">
        <v>200963599</v>
      </c>
      <c r="FY168" s="387" t="n">
        <v>206140000</v>
      </c>
      <c r="FZ168" s="387" t="n">
        <v>211401000</v>
      </c>
      <c r="GA168" s="387" t="n">
        <v>216747000</v>
      </c>
      <c r="GB168" s="387" t="n">
        <v>222182000</v>
      </c>
      <c r="GC168" s="387" t="n">
        <v>227713000</v>
      </c>
      <c r="GD168" s="387" t="n">
        <v>233343000</v>
      </c>
      <c r="GE168" s="387" t="n">
        <v>239073000</v>
      </c>
      <c r="GF168" s="387" t="n">
        <v>244902000</v>
      </c>
      <c r="GG168" s="387" t="n">
        <v>250830000</v>
      </c>
      <c r="GH168" s="387" t="n">
        <v>256855000</v>
      </c>
      <c r="GI168" s="387" t="n">
        <v>262977000</v>
      </c>
      <c r="GJ168" s="387" t="n">
        <v>269195000</v>
      </c>
      <c r="GK168" s="387" t="n">
        <v>275508000</v>
      </c>
      <c r="GL168" s="387" t="n">
        <v>281912000</v>
      </c>
      <c r="GM168" s="387" t="n">
        <v>288406000</v>
      </c>
      <c r="GN168" s="387" t="n">
        <v>294986000</v>
      </c>
      <c r="GO168" s="387" t="n">
        <v>301650000</v>
      </c>
      <c r="GP168" s="387" t="n">
        <v>308394000</v>
      </c>
      <c r="GQ168" s="387" t="n">
        <v>315215000</v>
      </c>
      <c r="GR168" s="387" t="n">
        <v>322107000</v>
      </c>
      <c r="GS168" s="387" t="n">
        <v>329067000</v>
      </c>
      <c r="GT168" s="387" t="n">
        <v>336090000</v>
      </c>
      <c r="GU168" s="387" t="n">
        <v>343173000</v>
      </c>
      <c r="GV168" s="387" t="n">
        <v>350309000</v>
      </c>
      <c r="GW168" s="387" t="n">
        <v>357491000</v>
      </c>
      <c r="GX168" s="387" t="n">
        <v>364712000</v>
      </c>
      <c r="GY168" s="387" t="n">
        <v>371967000</v>
      </c>
      <c r="GZ168" s="387" t="n">
        <v>379254000</v>
      </c>
      <c r="HA168" s="387" t="n">
        <v>386573000</v>
      </c>
      <c r="HB168" s="387" t="n">
        <v>393926000</v>
      </c>
      <c r="HC168" s="387" t="n">
        <v>401315000</v>
      </c>
      <c r="HG168" s="387" t="n">
        <v>0.0262770261615515</v>
      </c>
      <c r="HH168" s="387" t="n">
        <v>0.0260767638683319</v>
      </c>
      <c r="HI168" s="387" t="n">
        <v>0.0258654579520226</v>
      </c>
      <c r="HJ168" s="387" t="n">
        <v>0.0256484188139439</v>
      </c>
      <c r="HK168" s="387" t="n">
        <v>0.0254317577928305</v>
      </c>
      <c r="HL168" s="387" t="n">
        <v>0.025201253592968</v>
      </c>
      <c r="HM168" s="387" t="n">
        <v>0.0249739717692137</v>
      </c>
      <c r="HN168" s="387" t="n">
        <v>0.0247660912573338</v>
      </c>
      <c r="HO168" s="387" t="n">
        <v>0.0245891977101564</v>
      </c>
      <c r="HP168" s="387" t="n">
        <v>0.0244234092533588</v>
      </c>
      <c r="HQ168" s="387" t="n">
        <v>0.0242594704031944</v>
      </c>
      <c r="HR168" s="387" t="n">
        <v>0.0240891855210066</v>
      </c>
      <c r="HS168" s="387" t="n">
        <v>0.0239172875881195</v>
      </c>
      <c r="HT168" s="387" t="n">
        <v>0.0237363036721945</v>
      </c>
      <c r="HU168" s="387" t="n">
        <v>0.023554852232337</v>
      </c>
      <c r="HV168" s="387" t="n">
        <v>0.0233694482594728</v>
      </c>
      <c r="HW168" s="387" t="n">
        <v>0.0231806430965662</v>
      </c>
      <c r="HX168" s="387" t="n">
        <v>0.0229782983660698</v>
      </c>
      <c r="HY168" s="387" t="n">
        <v>0.0227742437273264</v>
      </c>
      <c r="HZ168" s="387" t="n">
        <v>0.0225586872547865</v>
      </c>
      <c r="IA168" s="387" t="n">
        <v>0.0223395079374313</v>
      </c>
      <c r="IB168" s="387" t="n">
        <v>0.0221107807010412</v>
      </c>
      <c r="IC168" s="387" t="n">
        <v>0.021876759827137</v>
      </c>
      <c r="ID168" s="387" t="n">
        <v>0.0216288436204195</v>
      </c>
      <c r="IE168" s="387" t="n">
        <v>0.0213775895535946</v>
      </c>
      <c r="IF168" s="387" t="n">
        <v>0.0211176034063101</v>
      </c>
      <c r="IG168" s="387" t="n">
        <v>0.0208557117730379</v>
      </c>
      <c r="IH168" s="387" t="n">
        <v>0.0205809287726879</v>
      </c>
      <c r="II168" s="387" t="n">
        <v>0.0202945657074451</v>
      </c>
      <c r="IJ168" s="387" t="n">
        <v>0.0199978146702051</v>
      </c>
      <c r="IK168" s="387" t="n">
        <v>0.0196971390396357</v>
      </c>
      <c r="IL168" s="387" t="n">
        <v>0.0194010250270367</v>
      </c>
      <c r="IM168" s="387" t="n">
        <v>0.0191145595163107</v>
      </c>
      <c r="IN168" s="387" t="n">
        <v>0.0188423488289118</v>
      </c>
      <c r="IO168" s="387" t="n">
        <v>0.0185835808515549</v>
      </c>
      <c r="IP168" s="0" t="s">
        <v>889</v>
      </c>
      <c r="IU168" s="0" t="s">
        <v>889</v>
      </c>
      <c r="IV168" s="387" t="n">
        <v>0.50635891128292</v>
      </c>
      <c r="IW168" s="387" t="n">
        <v>0.506459767820051</v>
      </c>
      <c r="IX168" s="387" t="n">
        <v>0.506552942959052</v>
      </c>
      <c r="IY168" s="387" t="n">
        <v>0.506638864537293</v>
      </c>
      <c r="IZ168" s="387" t="n">
        <v>0.506717995098844</v>
      </c>
      <c r="JA168" s="387" t="n">
        <v>0.506790755334151</v>
      </c>
      <c r="JB168" s="387" t="n">
        <v>0.506857323426889</v>
      </c>
      <c r="JC168" s="387" t="n">
        <v>0.506917798001783</v>
      </c>
      <c r="JD168" s="387" t="n">
        <v>0.506972514474594</v>
      </c>
      <c r="JE168" s="387" t="n">
        <v>0.507021800733429</v>
      </c>
      <c r="JF168" s="387" t="n">
        <v>0.507065940153701</v>
      </c>
      <c r="JG168" s="387" t="n">
        <v>0.507105097115446</v>
      </c>
      <c r="JH168" s="387" t="n">
        <v>0.507139372078349</v>
      </c>
      <c r="JI168" s="387" t="n">
        <v>0.50716863487794</v>
      </c>
      <c r="JJ168" s="387" t="n">
        <v>0.507192666775366</v>
      </c>
      <c r="JK168" s="387" t="n">
        <v>0.507211415900527</v>
      </c>
      <c r="JL168" s="387" t="n">
        <v>0.507224921837344</v>
      </c>
      <c r="JM168" s="387" t="n">
        <v>0.507233444533018</v>
      </c>
      <c r="JN168" s="387" t="n">
        <v>0.507237400787808</v>
      </c>
      <c r="JO168" s="387" t="n">
        <v>0.507237295053458</v>
      </c>
      <c r="JP168" s="387" t="n">
        <v>0.507233494551803</v>
      </c>
      <c r="JQ168" s="387" t="n">
        <v>0.507226138698699</v>
      </c>
      <c r="JR168" s="387" t="n">
        <v>0.507215231581476</v>
      </c>
      <c r="JS168" s="387" t="n">
        <v>0.507200608889653</v>
      </c>
      <c r="JT168" s="387" t="n">
        <v>0.507182052102116</v>
      </c>
      <c r="JU168" s="387" t="n">
        <v>0.507159471408178</v>
      </c>
      <c r="JV168" s="387" t="n">
        <v>0.50713287662334</v>
      </c>
      <c r="JW168" s="387" t="n">
        <v>0.507102409812849</v>
      </c>
      <c r="JX168" s="387" t="n">
        <v>0.50706827111454</v>
      </c>
      <c r="JY168" s="387" t="n">
        <v>0.507030663938111</v>
      </c>
      <c r="JZ168" s="387" t="n">
        <v>0.506989772338245</v>
      </c>
      <c r="KA168" s="387" t="n">
        <v>0.506945688506859</v>
      </c>
      <c r="KB168" s="387" t="n">
        <v>0.506898401918587</v>
      </c>
      <c r="KC168" s="387" t="n">
        <v>0.506847764278757</v>
      </c>
      <c r="KD168" s="387" t="n">
        <v>0.506793597858776</v>
      </c>
      <c r="KE168" s="387" t="n">
        <v>0.506735839727415</v>
      </c>
      <c r="KH168" s="0" t="s">
        <v>889</v>
      </c>
      <c r="KI168" s="387" t="n">
        <v>0.531339466571808</v>
      </c>
      <c r="KJ168" s="387" t="n">
        <v>0.53147953748703</v>
      </c>
      <c r="KK168" s="387" t="n">
        <v>0.532377481460571</v>
      </c>
      <c r="KL168" s="387" t="n">
        <v>0.533859848976135</v>
      </c>
      <c r="KM168" s="387" t="n">
        <v>0.535693883895874</v>
      </c>
      <c r="KN168" s="387" t="n">
        <v>0.537741363048554</v>
      </c>
      <c r="KO168" s="387" t="n">
        <v>0.539339900016785</v>
      </c>
      <c r="KP168" s="387" t="n">
        <v>0.541183948516846</v>
      </c>
      <c r="KQ168" s="387" t="n">
        <v>0.543311357498169</v>
      </c>
      <c r="KR168" s="387" t="n">
        <v>0.545770347118378</v>
      </c>
      <c r="KS168" s="387" t="n">
        <v>0.548535823822022</v>
      </c>
      <c r="KT168" s="387" t="n">
        <v>0.550677001476288</v>
      </c>
      <c r="KU168" s="387" t="n">
        <v>0.553164124488831</v>
      </c>
      <c r="KV168" s="387" t="n">
        <v>0.555910348892212</v>
      </c>
      <c r="KW168" s="387" t="n">
        <v>0.558797776699066</v>
      </c>
      <c r="KX168" s="387" t="n">
        <v>0.561729729175568</v>
      </c>
      <c r="KY168" s="387" t="n">
        <v>0.563925802707672</v>
      </c>
      <c r="KZ168" s="387" t="n">
        <v>0.566288471221924</v>
      </c>
      <c r="LA168" s="387" t="n">
        <v>0.568769693374634</v>
      </c>
      <c r="LB168" s="387" t="n">
        <v>0.571316123008728</v>
      </c>
      <c r="LC168" s="387" t="n">
        <v>0.573891639709473</v>
      </c>
      <c r="LD168" s="387" t="n">
        <v>0.575803101062775</v>
      </c>
      <c r="LE168" s="387" t="n">
        <v>0.577858209609985</v>
      </c>
      <c r="LF168" s="387" t="n">
        <v>0.580029487609863</v>
      </c>
      <c r="LG168" s="387" t="n">
        <v>0.582303404808044</v>
      </c>
      <c r="LH168" s="387" t="n">
        <v>0.584656000137329</v>
      </c>
      <c r="LI168" s="387" t="n">
        <v>0.586447060108185</v>
      </c>
      <c r="LJ168" s="387" t="n">
        <v>0.588417530059815</v>
      </c>
      <c r="LK168" s="387" t="n">
        <v>0.590552926063538</v>
      </c>
      <c r="LL168" s="387" t="n">
        <v>0.59283173084259</v>
      </c>
      <c r="LM168" s="387" t="n">
        <v>0.595231294631958</v>
      </c>
      <c r="LN168" s="387" t="n">
        <v>0.597152411937714</v>
      </c>
      <c r="LO168" s="387" t="n">
        <v>0.599284410476685</v>
      </c>
      <c r="LP168" s="387" t="n">
        <v>0.601601779460907</v>
      </c>
      <c r="LQ168" s="387" t="n">
        <v>0.604060173034668</v>
      </c>
      <c r="LR168" s="387" t="n">
        <v>0.606615722179413</v>
      </c>
      <c r="LT168" s="0" t="s">
        <v>889</v>
      </c>
      <c r="LU168" s="387" t="n">
        <v>0.513967156410217</v>
      </c>
      <c r="LV168" s="387" t="n">
        <v>0.514156758785248</v>
      </c>
      <c r="LW168" s="387" t="n">
        <v>0.515016138553619</v>
      </c>
      <c r="LX168" s="387" t="n">
        <v>0.516397476196289</v>
      </c>
      <c r="LY168" s="387" t="n">
        <v>0.518099963665009</v>
      </c>
      <c r="LZ168" s="387" t="n">
        <v>0.520000994205475</v>
      </c>
      <c r="MA168" s="387" t="n">
        <v>0.521577477455139</v>
      </c>
      <c r="MB168" s="387" t="n">
        <v>0.523370563983917</v>
      </c>
      <c r="MC168" s="387" t="n">
        <v>0.525407075881958</v>
      </c>
      <c r="MD168" s="387" t="n">
        <v>0.527756452560425</v>
      </c>
      <c r="ME168" s="387" t="n">
        <v>0.530382335186005</v>
      </c>
      <c r="MF168" s="387" t="n">
        <v>0.532519340515137</v>
      </c>
      <c r="MG168" s="387" t="n">
        <v>0.534964978694916</v>
      </c>
      <c r="MH168" s="387" t="n">
        <v>0.537623107433319</v>
      </c>
      <c r="MI168" s="387" t="n">
        <v>0.540343761444092</v>
      </c>
      <c r="MJ168" s="387" t="n">
        <v>0.543017029762268</v>
      </c>
      <c r="MK168" s="387" t="n">
        <v>0.545028746128082</v>
      </c>
      <c r="ML168" s="387" t="n">
        <v>0.547127485275269</v>
      </c>
      <c r="MM168" s="387" t="n">
        <v>0.549281299114227</v>
      </c>
      <c r="MN168" s="387" t="n">
        <v>0.55145525932312</v>
      </c>
      <c r="MO168" s="387" t="n">
        <v>0.553629636764526</v>
      </c>
      <c r="MP168" s="387" t="n">
        <v>0.55526602268219</v>
      </c>
      <c r="MQ168" s="387" t="n">
        <v>0.557011485099793</v>
      </c>
      <c r="MR168" s="387" t="n">
        <v>0.558840811252594</v>
      </c>
      <c r="MS168" s="387" t="n">
        <v>0.560757756233215</v>
      </c>
      <c r="MT168" s="387" t="n">
        <v>0.562748610973358</v>
      </c>
      <c r="MU168" s="387" t="n">
        <v>0.564333975315094</v>
      </c>
      <c r="MV168" s="387" t="n">
        <v>0.566081821918488</v>
      </c>
      <c r="MW168" s="387" t="n">
        <v>0.567972838878632</v>
      </c>
      <c r="MX168" s="387" t="n">
        <v>0.570011556148529</v>
      </c>
      <c r="MY168" s="387" t="n">
        <v>0.572171986103058</v>
      </c>
      <c r="MZ168" s="387" t="n">
        <v>0.574034810066223</v>
      </c>
      <c r="NA168" s="387" t="n">
        <v>0.576088845729828</v>
      </c>
      <c r="NB168" s="387" t="n">
        <v>0.578296959400177</v>
      </c>
      <c r="NC168" s="387" t="n">
        <v>0.580609023571014</v>
      </c>
      <c r="ND168" s="387" t="n">
        <v>0.582973480224609</v>
      </c>
      <c r="NG168" s="0" t="s">
        <v>889</v>
      </c>
      <c r="NH168" s="387" t="n">
        <v>0.428429782390595</v>
      </c>
      <c r="NI168" s="387" t="n">
        <v>0.428152412176132</v>
      </c>
      <c r="NJ168" s="387" t="n">
        <v>0.428408592939377</v>
      </c>
      <c r="NK168" s="387" t="n">
        <v>0.429101467132568</v>
      </c>
      <c r="NL168" s="387" t="n">
        <v>0.43012923002243</v>
      </c>
      <c r="NM168" s="387" t="n">
        <v>0.431454360485077</v>
      </c>
      <c r="NN168" s="387" t="n">
        <v>0.432590186595917</v>
      </c>
      <c r="NO168" s="387" t="n">
        <v>0.434040606021881</v>
      </c>
      <c r="NP168" s="387" t="n">
        <v>0.435786873102188</v>
      </c>
      <c r="NQ168" s="387" t="n">
        <v>0.437827438116074</v>
      </c>
      <c r="NR168" s="387" t="n">
        <v>0.440141767263413</v>
      </c>
      <c r="NS168" s="387" t="n">
        <v>0.442044883966446</v>
      </c>
      <c r="NT168" s="387" t="n">
        <v>0.444247096776962</v>
      </c>
      <c r="NU168" s="387" t="n">
        <v>0.44670495390892</v>
      </c>
      <c r="NV168" s="387" t="n">
        <v>0.449409186840057</v>
      </c>
      <c r="NW168" s="387" t="n">
        <v>0.452328532934189</v>
      </c>
      <c r="NX168" s="387" t="n">
        <v>0.45484870672226</v>
      </c>
      <c r="NY168" s="387" t="n">
        <v>0.457645505666733</v>
      </c>
      <c r="NZ168" s="387" t="n">
        <v>0.460604727268219</v>
      </c>
      <c r="OA168" s="387" t="n">
        <v>0.46362766623497</v>
      </c>
      <c r="OB168" s="387" t="n">
        <v>0.46663910150528</v>
      </c>
      <c r="OC168" s="387" t="n">
        <v>0.469113200902939</v>
      </c>
      <c r="OD168" s="387" t="n">
        <v>0.471682339906693</v>
      </c>
      <c r="OE168" s="387" t="n">
        <v>0.47430482506752</v>
      </c>
      <c r="OF168" s="387" t="n">
        <v>0.476968854665756</v>
      </c>
      <c r="OG168" s="387" t="n">
        <v>0.479680448770523</v>
      </c>
      <c r="OH168" s="387" t="n">
        <v>0.481906622648239</v>
      </c>
      <c r="OI168" s="387" t="n">
        <v>0.484260112047195</v>
      </c>
      <c r="OJ168" s="387" t="n">
        <v>0.486716002225876</v>
      </c>
      <c r="OK168" s="387" t="n">
        <v>0.489273875951767</v>
      </c>
      <c r="OL168" s="387" t="n">
        <v>0.491938859224319</v>
      </c>
      <c r="OM168" s="387" t="n">
        <v>0.494215875864029</v>
      </c>
      <c r="ON168" s="387" t="n">
        <v>0.49667239189148</v>
      </c>
      <c r="OO168" s="387" t="n">
        <v>0.499282121658325</v>
      </c>
      <c r="OP168" s="387" t="n">
        <v>0.502023220062256</v>
      </c>
      <c r="OQ168" s="387" t="n">
        <v>0.504872739315033</v>
      </c>
      <c r="OT168" s="387" t="n">
        <v>0.599449996948242</v>
      </c>
      <c r="OU168" s="387" t="n">
        <v>0.597949981689453</v>
      </c>
      <c r="OV168" s="387" t="n">
        <v>0.597760009765625</v>
      </c>
      <c r="OW168" s="387" t="n">
        <v>0.597379989624023</v>
      </c>
      <c r="OX168" s="387" t="n">
        <v>0.597550010681152</v>
      </c>
      <c r="OY168" s="387" t="n">
        <v>0.598390007019043</v>
      </c>
      <c r="OZ168" s="387" t="n">
        <v>0.599049987792969</v>
      </c>
      <c r="PA168" s="387" t="n">
        <v>0.599560012817383</v>
      </c>
      <c r="PB168" s="387" t="n">
        <v>0.599700012207031</v>
      </c>
      <c r="PC168" s="387" t="n">
        <v>0.599679985046387</v>
      </c>
      <c r="PD168" s="387" t="n">
        <v>0.60023998260498</v>
      </c>
      <c r="PE168" s="387" t="n">
        <v>0.575550003051758</v>
      </c>
      <c r="PF168" s="387" t="n">
        <v>0.551059989929199</v>
      </c>
      <c r="PG168" s="387" t="n">
        <v>0.547949981689453</v>
      </c>
      <c r="PH168" s="387" t="n">
        <v>0.543969993591309</v>
      </c>
      <c r="PI168" s="387" t="n">
        <v>0.539059982299805</v>
      </c>
      <c r="PJ168" s="387" t="n">
        <v>0.538930015563965</v>
      </c>
      <c r="PK168" s="387" t="n">
        <v>0.538279991149902</v>
      </c>
      <c r="PL168" s="387" t="n">
        <v>0.536209983825684</v>
      </c>
      <c r="PQ168" s="387" t="n">
        <v>-0.0038530093152076</v>
      </c>
      <c r="PZ168" s="387" t="n">
        <v>0.351</v>
      </c>
      <c r="QA168" s="387" t="n">
        <v>2018</v>
      </c>
      <c r="QB168" s="0" t="s">
        <v>248</v>
      </c>
      <c r="QD168" s="387" t="n">
        <v>0.391</v>
      </c>
      <c r="QE168" s="387" t="n">
        <v>2018</v>
      </c>
      <c r="QF168" s="0" t="s">
        <v>248</v>
      </c>
      <c r="QH168" s="387" t="n">
        <v>0.71</v>
      </c>
      <c r="QI168" s="387" t="n">
        <v>2018</v>
      </c>
      <c r="QJ168" s="0" t="s">
        <v>248</v>
      </c>
      <c r="QL168" s="387" t="n">
        <v>0.92</v>
      </c>
      <c r="QM168" s="387" t="n">
        <v>2018</v>
      </c>
      <c r="QN168" s="0" t="s">
        <v>248</v>
      </c>
      <c r="QP168" s="387" t="n">
        <v>0.401</v>
      </c>
      <c r="QQ168" s="387" t="n">
        <v>2018</v>
      </c>
      <c r="QR168" s="0" t="s">
        <v>248</v>
      </c>
      <c r="QT168" s="0" t="s">
        <v>104</v>
      </c>
      <c r="QU168" s="387" t="n">
        <v>0.191042736172676</v>
      </c>
      <c r="QV168" s="387" t="n">
        <v>0.166138127446175</v>
      </c>
      <c r="QW168" s="387" t="n">
        <v>0.15070915222168</v>
      </c>
      <c r="QX168" s="387" t="n">
        <v>0.149401545524597</v>
      </c>
      <c r="QY168" s="387" t="n">
        <v>0.163884833455086</v>
      </c>
      <c r="RB168" s="387" t="n">
        <v>0.210617318749428</v>
      </c>
      <c r="RC168" s="387" t="n">
        <v>0.18396307528019</v>
      </c>
      <c r="RD168" s="387" t="n">
        <v>0.164656728506088</v>
      </c>
      <c r="RE168" s="387" t="n">
        <v>0.177404046058655</v>
      </c>
      <c r="RF168" s="387" t="n">
        <v>0.254158914089203</v>
      </c>
      <c r="RG168" s="0" t="s">
        <v>248</v>
      </c>
      <c r="RJ168" s="387" t="n">
        <v>0.0545483902096748</v>
      </c>
      <c r="RK168" s="387" t="n">
        <v>0.0455027855932713</v>
      </c>
      <c r="RL168" s="387" t="n">
        <v>0.0354727059602737</v>
      </c>
      <c r="RM168" s="387" t="n">
        <v>0.0117591917514801</v>
      </c>
      <c r="RN168" s="387" t="n">
        <v>0.0218439660966396</v>
      </c>
      <c r="RO168" s="0" t="s">
        <v>104</v>
      </c>
      <c r="RR168" s="387" t="n">
        <v>0.0545483902096748</v>
      </c>
      <c r="RS168" s="387" t="n">
        <v>0.0455027855932713</v>
      </c>
      <c r="RT168" s="387" t="n">
        <v>0.0354727059602737</v>
      </c>
      <c r="RU168" s="387" t="n">
        <v>0.0117591917514801</v>
      </c>
      <c r="RV168" s="387" t="n">
        <v>0.0218439660966396</v>
      </c>
      <c r="RW168" s="0" t="s">
        <v>248</v>
      </c>
      <c r="SA168" s="387" t="n">
        <v>0.0284271240234375</v>
      </c>
      <c r="SB168" s="387" t="n">
        <v>0.0191315896809101</v>
      </c>
      <c r="SC168" s="387" t="n">
        <v>0.00910198222845793</v>
      </c>
      <c r="SD168" s="387" t="n">
        <v>-0.0141672529280186</v>
      </c>
      <c r="SE168" s="387" t="n">
        <v>-0.00379517464898527</v>
      </c>
      <c r="SF168" s="0" t="s">
        <v>104</v>
      </c>
      <c r="SJ168" s="387" t="n">
        <v>0.0284575261175632</v>
      </c>
      <c r="SK168" s="387" t="n">
        <v>0.0191375650465488</v>
      </c>
      <c r="SL168" s="387" t="n">
        <v>0.00906636100262404</v>
      </c>
      <c r="SM168" s="387" t="n">
        <v>-0.0143091799691319</v>
      </c>
      <c r="SN168" s="387" t="n">
        <v>-0.00380445225164294</v>
      </c>
      <c r="SO168" s="0" t="s">
        <v>248</v>
      </c>
      <c r="SQ168" s="387" t="n">
        <v>2030</v>
      </c>
      <c r="SR168" s="0" t="s">
        <v>248</v>
      </c>
      <c r="ST168" s="387" t="n">
        <v>2489.31420898438</v>
      </c>
      <c r="SU168" s="0" t="s">
        <v>104</v>
      </c>
      <c r="SW168" s="387" t="n">
        <v>2374.36943003918</v>
      </c>
      <c r="SX168" s="0" t="s">
        <v>248</v>
      </c>
      <c r="TA168" s="387" t="n">
        <v>0.243070125579834</v>
      </c>
      <c r="TB168" s="387" t="n">
        <v>0.215003773570061</v>
      </c>
      <c r="TC168" s="387" t="n">
        <v>0.163562133908272</v>
      </c>
      <c r="TD168" s="387" t="n">
        <v>0.14429734647274</v>
      </c>
      <c r="TE168" s="387" t="n">
        <v>0.125912025570869</v>
      </c>
      <c r="TF168" s="0" t="s">
        <v>104</v>
      </c>
      <c r="TJ168" s="387" t="n">
        <v>0.261530876159668</v>
      </c>
      <c r="TK168" s="387" t="n">
        <v>0.231343612074852</v>
      </c>
      <c r="TL168" s="387" t="n">
        <v>0.176091104745865</v>
      </c>
      <c r="TM168" s="387" t="n">
        <v>0.172300010919571</v>
      </c>
      <c r="TN168" s="387" t="n">
        <v>0.216186106204987</v>
      </c>
      <c r="TO168" s="0" t="s">
        <v>248</v>
      </c>
      <c r="TP168" s="386"/>
      <c r="TQ168" s="386"/>
    </row>
    <row r="169" customFormat="false" ht="15.75" hidden="false" customHeight="false" outlineLevel="0" collapsed="false">
      <c r="A169" s="0" t="s">
        <v>890</v>
      </c>
      <c r="B169" s="18" t="s">
        <v>1183</v>
      </c>
      <c r="C169" s="0" t="s">
        <v>1184</v>
      </c>
      <c r="D169" s="387" t="n">
        <v>0.0381949953734875</v>
      </c>
      <c r="E169" s="0" t="s">
        <v>102</v>
      </c>
      <c r="F169" s="387" t="n">
        <v>0.0402503050863743</v>
      </c>
      <c r="G169" s="0" t="s">
        <v>316</v>
      </c>
      <c r="H169" s="387" t="n">
        <v>0.0371152050793171</v>
      </c>
      <c r="I169" s="0" t="s">
        <v>317</v>
      </c>
      <c r="J169" s="0" t="s">
        <v>102</v>
      </c>
      <c r="K169" s="387" t="n">
        <v>0.564812302589417</v>
      </c>
      <c r="L169" s="387"/>
      <c r="M169" s="0" t="s">
        <v>885</v>
      </c>
      <c r="N169" s="387"/>
      <c r="O169" s="0" t="s">
        <v>885</v>
      </c>
      <c r="P169" s="387" t="n">
        <v>0.61980539560318</v>
      </c>
      <c r="Q169" s="0" t="s">
        <v>102</v>
      </c>
      <c r="R169" s="387" t="n">
        <v>0.564812302589417</v>
      </c>
      <c r="S169" s="0" t="s">
        <v>102</v>
      </c>
      <c r="U169" s="0" t="s">
        <v>316</v>
      </c>
      <c r="V169" s="387" t="n">
        <v>0.526477873325348</v>
      </c>
      <c r="W169" s="387"/>
      <c r="X169" s="0" t="s">
        <v>885</v>
      </c>
      <c r="Y169" s="387"/>
      <c r="Z169" s="0" t="s">
        <v>885</v>
      </c>
      <c r="AA169" s="387" t="n">
        <v>0.582008481025696</v>
      </c>
      <c r="AB169" s="0" t="s">
        <v>316</v>
      </c>
      <c r="AC169" s="387" t="n">
        <v>0.526477873325348</v>
      </c>
      <c r="AD169" s="0" t="s">
        <v>316</v>
      </c>
      <c r="AF169" s="0" t="s">
        <v>317</v>
      </c>
      <c r="AG169" s="387" t="n">
        <v>0.490457206964493</v>
      </c>
      <c r="AH169" s="387"/>
      <c r="AI169" s="0" t="s">
        <v>885</v>
      </c>
      <c r="AJ169" s="387"/>
      <c r="AK169" s="0" t="s">
        <v>885</v>
      </c>
      <c r="AL169" s="387" t="n">
        <v>0.524812817573547</v>
      </c>
      <c r="AM169" s="0" t="s">
        <v>317</v>
      </c>
      <c r="AN169" s="387" t="n">
        <v>0.490457206964493</v>
      </c>
      <c r="AO169" s="0" t="s">
        <v>317</v>
      </c>
      <c r="AP169" s="0"/>
      <c r="AQ169" s="0" t="s">
        <v>102</v>
      </c>
      <c r="AR169" s="387" t="n">
        <v>3.54907131195068</v>
      </c>
      <c r="AS169" s="0" t="s">
        <v>318</v>
      </c>
      <c r="AT169" s="387" t="n">
        <v>3.1502320766449</v>
      </c>
      <c r="AU169" s="0" t="s">
        <v>317</v>
      </c>
      <c r="AV169" s="387" t="n">
        <v>5.25527048110962</v>
      </c>
      <c r="AW169" s="0"/>
      <c r="AX169" s="387" t="n">
        <v>3.39780879020691</v>
      </c>
      <c r="AY169" s="0" t="s">
        <v>104</v>
      </c>
      <c r="AZ169" s="0"/>
      <c r="BA169" s="0" t="s">
        <v>884</v>
      </c>
      <c r="BB169" s="387" t="n">
        <v>0.00820934306830168</v>
      </c>
      <c r="BC169" s="387" t="n">
        <v>0.00736863957718015</v>
      </c>
      <c r="BD169" s="387" t="n">
        <v>0.00759958103299141</v>
      </c>
      <c r="BE169" s="387" t="n">
        <v>0.00781907513737679</v>
      </c>
      <c r="BF169" s="387" t="n">
        <v>0.00729722762480378</v>
      </c>
      <c r="BH169" s="0" t="s">
        <v>884</v>
      </c>
      <c r="BI169" s="387" t="n">
        <v>0.0101315155625343</v>
      </c>
      <c r="BJ169" s="387" t="n">
        <v>0.00970085058361292</v>
      </c>
      <c r="BK169" s="387" t="n">
        <v>0.00868091825395823</v>
      </c>
      <c r="BL169" s="387" t="n">
        <v>0.00836597662419081</v>
      </c>
      <c r="BM169" s="387" t="n">
        <v>0.00864100828766823</v>
      </c>
      <c r="BO169" s="0" t="s">
        <v>884</v>
      </c>
      <c r="BP169" s="387" t="n">
        <v>0.0102140679955482</v>
      </c>
      <c r="BQ169" s="387" t="n">
        <v>0.00919633824378252</v>
      </c>
      <c r="BR169" s="387" t="n">
        <v>0.00839217565953732</v>
      </c>
      <c r="BS169" s="387" t="n">
        <v>0.00876153260469437</v>
      </c>
      <c r="BT169" s="387" t="n">
        <v>0.00900252163410187</v>
      </c>
      <c r="BV169" s="387"/>
      <c r="BW169" s="387"/>
      <c r="BX169" s="387"/>
      <c r="BY169" s="387"/>
      <c r="BZ169" s="387"/>
      <c r="CA169" s="0" t="s">
        <v>886</v>
      </c>
      <c r="CC169" s="387"/>
      <c r="CD169" s="387"/>
      <c r="CE169" s="387"/>
      <c r="CF169" s="387"/>
      <c r="CG169" s="387"/>
      <c r="CH169" s="0" t="s">
        <v>886</v>
      </c>
      <c r="CK169" s="387" t="n">
        <v>9.60000038146973</v>
      </c>
      <c r="CL169" s="0" t="s">
        <v>887</v>
      </c>
      <c r="CO169" s="0" t="s">
        <v>884</v>
      </c>
      <c r="CP169" s="387" t="n">
        <v>0.000575770216528326</v>
      </c>
      <c r="CQ169" s="387" t="n">
        <v>0.00184385559987277</v>
      </c>
      <c r="CR169" s="387" t="n">
        <v>0.00550819560885429</v>
      </c>
      <c r="CS169" s="387" t="n">
        <v>0.00152746983803809</v>
      </c>
      <c r="CT169" s="387" t="n">
        <v>0.0142461964860559</v>
      </c>
      <c r="CV169" s="0" t="s">
        <v>884</v>
      </c>
      <c r="CW169" s="387" t="n">
        <v>0.00209999969229102</v>
      </c>
      <c r="CX169" s="387" t="n">
        <v>0.0051333331502974</v>
      </c>
      <c r="CY169" s="387" t="n">
        <v>0.00299999979324639</v>
      </c>
      <c r="CZ169" s="387" t="n">
        <v>0.00240000011399388</v>
      </c>
      <c r="DA169" s="387" t="n">
        <v>-0.00700000021606684</v>
      </c>
      <c r="DC169" s="0" t="s">
        <v>884</v>
      </c>
      <c r="DD169" s="387" t="n">
        <v>2.6309528038837E-005</v>
      </c>
      <c r="DE169" s="387" t="n">
        <v>0.00547172874212265</v>
      </c>
      <c r="DF169" s="387" t="n">
        <v>0.0018535100389272</v>
      </c>
      <c r="DG169" s="387" t="n">
        <v>0.00536527018994093</v>
      </c>
      <c r="DH169" s="387" t="n">
        <v>0.00374665716663003</v>
      </c>
      <c r="DL169" s="387" t="n">
        <v>0.65495002746582</v>
      </c>
      <c r="DM169" s="0" t="s">
        <v>888</v>
      </c>
      <c r="DP169" s="387" t="n">
        <v>0.783290023803711</v>
      </c>
      <c r="DQ169" s="0" t="s">
        <v>888</v>
      </c>
      <c r="DT169" s="387" t="n">
        <v>0.52273998260498</v>
      </c>
      <c r="DU169" s="0" t="s">
        <v>888</v>
      </c>
      <c r="DW169" s="387" t="n">
        <v>-0.0390366166830063</v>
      </c>
      <c r="DX169" s="387" t="n">
        <v>-0.0319139696657658</v>
      </c>
      <c r="DY169" s="387" t="n">
        <v>-0.0186929907649755</v>
      </c>
      <c r="DZ169" s="387" t="n">
        <v>-0.0170952882617712</v>
      </c>
      <c r="EA169" s="387" t="n">
        <v>-0.0276576578617096</v>
      </c>
      <c r="EB169" s="0" t="s">
        <v>104</v>
      </c>
      <c r="ED169" s="387" t="n">
        <v>-0.0391058214008808</v>
      </c>
      <c r="EE169" s="387" t="n">
        <v>-0.0320074819028378</v>
      </c>
      <c r="EF169" s="387" t="n">
        <v>-0.0188292730599642</v>
      </c>
      <c r="EG169" s="387" t="n">
        <v>-0.0173707660287619</v>
      </c>
      <c r="EH169" s="387" t="n">
        <v>-0.0281230006366968</v>
      </c>
      <c r="EI169" s="0" t="s">
        <v>248</v>
      </c>
      <c r="EK169" s="387" t="n">
        <v>0.716201484203339</v>
      </c>
      <c r="EL169" s="0" t="s">
        <v>248</v>
      </c>
      <c r="EO169" s="387" t="n">
        <v>0.0457702428102493</v>
      </c>
      <c r="EP169" s="387" t="n">
        <v>0.0416192412376404</v>
      </c>
      <c r="EQ169" s="387" t="n">
        <v>0.0361454747617245</v>
      </c>
      <c r="ER169" s="387" t="n">
        <v>0.0407553166151047</v>
      </c>
      <c r="ES169" s="387" t="n">
        <v>0.038008626550436</v>
      </c>
      <c r="ET169" s="0" t="s">
        <v>248</v>
      </c>
      <c r="FE169" s="387" t="n">
        <v>2034819</v>
      </c>
      <c r="FF169" s="387" t="n">
        <v>2042842</v>
      </c>
      <c r="FG169" s="387" t="n">
        <v>2048928</v>
      </c>
      <c r="FH169" s="387" t="n">
        <v>2053426</v>
      </c>
      <c r="FI169" s="387" t="n">
        <v>2057048</v>
      </c>
      <c r="FJ169" s="387" t="n">
        <v>2060273</v>
      </c>
      <c r="FK169" s="387" t="n">
        <v>2063131</v>
      </c>
      <c r="FL169" s="387" t="n">
        <v>2065426</v>
      </c>
      <c r="FM169" s="387" t="n">
        <v>2067313</v>
      </c>
      <c r="FN169" s="387" t="n">
        <v>2069039</v>
      </c>
      <c r="FO169" s="387" t="n">
        <v>2070741</v>
      </c>
      <c r="FP169" s="387" t="n">
        <v>2072487</v>
      </c>
      <c r="FQ169" s="387" t="n">
        <v>2074278</v>
      </c>
      <c r="FR169" s="387" t="n">
        <v>2076067</v>
      </c>
      <c r="FS169" s="387" t="n">
        <v>2077775</v>
      </c>
      <c r="FT169" s="387" t="n">
        <v>2079328</v>
      </c>
      <c r="FU169" s="387" t="n">
        <v>2080745</v>
      </c>
      <c r="FV169" s="387" t="n">
        <v>2081996</v>
      </c>
      <c r="FW169" s="387" t="n">
        <v>2082958</v>
      </c>
      <c r="FX169" s="387" t="n">
        <v>2083459</v>
      </c>
      <c r="FY169" s="387" t="n">
        <v>2083000</v>
      </c>
      <c r="FZ169" s="387" t="n">
        <v>2083000</v>
      </c>
      <c r="GA169" s="387" t="n">
        <v>2081000</v>
      </c>
      <c r="GB169" s="387" t="n">
        <v>2079000</v>
      </c>
      <c r="GC169" s="387" t="n">
        <v>2077000</v>
      </c>
      <c r="GD169" s="387" t="n">
        <v>2074000</v>
      </c>
      <c r="GE169" s="387" t="n">
        <v>2070000</v>
      </c>
      <c r="GF169" s="387" t="n">
        <v>2066000</v>
      </c>
      <c r="GG169" s="387" t="n">
        <v>2062000</v>
      </c>
      <c r="GH169" s="387" t="n">
        <v>2056000</v>
      </c>
      <c r="GI169" s="387" t="n">
        <v>2051000</v>
      </c>
      <c r="GJ169" s="387" t="n">
        <v>2044000</v>
      </c>
      <c r="GK169" s="387" t="n">
        <v>2038000</v>
      </c>
      <c r="GL169" s="387" t="n">
        <v>2030000</v>
      </c>
      <c r="GM169" s="387" t="n">
        <v>2023000</v>
      </c>
      <c r="GN169" s="387" t="n">
        <v>2014000</v>
      </c>
      <c r="GO169" s="387" t="n">
        <v>2006000</v>
      </c>
      <c r="GP169" s="387" t="n">
        <v>1996000</v>
      </c>
      <c r="GQ169" s="387" t="n">
        <v>1987000</v>
      </c>
      <c r="GR169" s="387" t="n">
        <v>1977000</v>
      </c>
      <c r="GS169" s="387" t="n">
        <v>1967000</v>
      </c>
      <c r="GT169" s="387" t="n">
        <v>1957000</v>
      </c>
      <c r="GU169" s="387" t="n">
        <v>1946000</v>
      </c>
      <c r="GV169" s="387" t="n">
        <v>1935000</v>
      </c>
      <c r="GW169" s="387" t="n">
        <v>1924000</v>
      </c>
      <c r="GX169" s="387" t="n">
        <v>1913000</v>
      </c>
      <c r="GY169" s="387" t="n">
        <v>1902000</v>
      </c>
      <c r="GZ169" s="387" t="n">
        <v>1891000</v>
      </c>
      <c r="HA169" s="387" t="n">
        <v>1880000</v>
      </c>
      <c r="HB169" s="387" t="n">
        <v>1868000</v>
      </c>
      <c r="HC169" s="387" t="n">
        <v>1857000</v>
      </c>
      <c r="HG169" s="387" t="n">
        <v>0.0006812380743213</v>
      </c>
      <c r="HH169" s="387" t="n">
        <v>0.00060104631120339</v>
      </c>
      <c r="HI169" s="387" t="n">
        <v>0.000461949879536405</v>
      </c>
      <c r="HJ169" s="387" t="n">
        <v>0.000240494409808889</v>
      </c>
      <c r="HK169" s="387" t="n">
        <v>-0.000220330985030159</v>
      </c>
      <c r="HL169" s="387" t="n">
        <v>0</v>
      </c>
      <c r="HM169" s="387" t="n">
        <v>-0.00096061488147825</v>
      </c>
      <c r="HN169" s="387" t="n">
        <v>-0.000961538520641625</v>
      </c>
      <c r="HO169" s="387" t="n">
        <v>-0.000962463964242488</v>
      </c>
      <c r="HP169" s="387" t="n">
        <v>-0.00144543510396034</v>
      </c>
      <c r="HQ169" s="387" t="n">
        <v>-0.00193050247617066</v>
      </c>
      <c r="HR169" s="387" t="n">
        <v>-0.00193423661403358</v>
      </c>
      <c r="HS169" s="387" t="n">
        <v>-0.00193798507098109</v>
      </c>
      <c r="HT169" s="387" t="n">
        <v>-0.00291403802111745</v>
      </c>
      <c r="HU169" s="387" t="n">
        <v>-0.00243486859835684</v>
      </c>
      <c r="HV169" s="387" t="n">
        <v>-0.00341880670748651</v>
      </c>
      <c r="HW169" s="387" t="n">
        <v>-0.00293973763473332</v>
      </c>
      <c r="HX169" s="387" t="n">
        <v>-0.00393314193934202</v>
      </c>
      <c r="HY169" s="387" t="n">
        <v>-0.00345423491671681</v>
      </c>
      <c r="HZ169" s="387" t="n">
        <v>-0.00445876410230994</v>
      </c>
      <c r="IA169" s="387" t="n">
        <v>-0.00398010481148958</v>
      </c>
      <c r="IB169" s="387" t="n">
        <v>-0.00499751185998321</v>
      </c>
      <c r="IC169" s="387" t="n">
        <v>-0.00451921438798308</v>
      </c>
      <c r="ID169" s="387" t="n">
        <v>-0.00504541955888271</v>
      </c>
      <c r="IE169" s="387" t="n">
        <v>-0.00507100485265255</v>
      </c>
      <c r="IF169" s="387" t="n">
        <v>-0.00509685091674328</v>
      </c>
      <c r="IG169" s="387" t="n">
        <v>-0.0056367046199739</v>
      </c>
      <c r="IH169" s="387" t="n">
        <v>-0.00566865736618638</v>
      </c>
      <c r="II169" s="387" t="n">
        <v>-0.00570097425952554</v>
      </c>
      <c r="IJ169" s="387" t="n">
        <v>-0.00573366181924939</v>
      </c>
      <c r="IK169" s="387" t="n">
        <v>-0.00576672656461597</v>
      </c>
      <c r="IL169" s="387" t="n">
        <v>-0.00580017454922199</v>
      </c>
      <c r="IM169" s="387" t="n">
        <v>-0.00583401275798678</v>
      </c>
      <c r="IN169" s="387" t="n">
        <v>-0.00640343688428402</v>
      </c>
      <c r="IO169" s="387" t="n">
        <v>-0.0059060575440526</v>
      </c>
      <c r="IP169" s="0" t="s">
        <v>889</v>
      </c>
      <c r="IU169" s="0" t="s">
        <v>889</v>
      </c>
      <c r="IV169" s="387" t="n">
        <v>0.500352276088269</v>
      </c>
      <c r="IW169" s="387" t="n">
        <v>0.500386880474599</v>
      </c>
      <c r="IX169" s="387" t="n">
        <v>0.500378002647459</v>
      </c>
      <c r="IY169" s="387" t="n">
        <v>0.500335340575922</v>
      </c>
      <c r="IZ169" s="387" t="n">
        <v>0.500276463456427</v>
      </c>
      <c r="JA169" s="387" t="n">
        <v>0.500211675258474</v>
      </c>
      <c r="JB169" s="387" t="n">
        <v>0.500144526572243</v>
      </c>
      <c r="JC169" s="387" t="n">
        <v>0.500069427594706</v>
      </c>
      <c r="JD169" s="387" t="n">
        <v>0.499991583855816</v>
      </c>
      <c r="JE169" s="387" t="n">
        <v>0.499904180429695</v>
      </c>
      <c r="JF169" s="387" t="n">
        <v>0.499806635908435</v>
      </c>
      <c r="JG169" s="387" t="n">
        <v>0.499705353580534</v>
      </c>
      <c r="JH169" s="387" t="n">
        <v>0.499598783865013</v>
      </c>
      <c r="JI169" s="387" t="n">
        <v>0.499492145474371</v>
      </c>
      <c r="JJ169" s="387" t="n">
        <v>0.499379272817985</v>
      </c>
      <c r="JK169" s="387" t="n">
        <v>0.499268557429457</v>
      </c>
      <c r="JL169" s="387" t="n">
        <v>0.499158462841035</v>
      </c>
      <c r="JM169" s="387" t="n">
        <v>0.499050882326094</v>
      </c>
      <c r="JN169" s="387" t="n">
        <v>0.498944772053525</v>
      </c>
      <c r="JO169" s="387" t="n">
        <v>0.498844537088036</v>
      </c>
      <c r="JP169" s="387" t="n">
        <v>0.498751917549112</v>
      </c>
      <c r="JQ169" s="387" t="n">
        <v>0.498660981175953</v>
      </c>
      <c r="JR169" s="387" t="n">
        <v>0.498581716236056</v>
      </c>
      <c r="JS169" s="387" t="n">
        <v>0.49850748071502</v>
      </c>
      <c r="JT169" s="387" t="n">
        <v>0.498440623305575</v>
      </c>
      <c r="JU169" s="387" t="n">
        <v>0.498382280120755</v>
      </c>
      <c r="JV169" s="387" t="n">
        <v>0.498329259978187</v>
      </c>
      <c r="JW169" s="387" t="n">
        <v>0.498288585448172</v>
      </c>
      <c r="JX169" s="387" t="n">
        <v>0.498250911747776</v>
      </c>
      <c r="JY169" s="387" t="n">
        <v>0.498224899423092</v>
      </c>
      <c r="JZ169" s="387" t="n">
        <v>0.498204741989804</v>
      </c>
      <c r="KA169" s="387" t="n">
        <v>0.498188988630318</v>
      </c>
      <c r="KB169" s="387" t="n">
        <v>0.49818591790016</v>
      </c>
      <c r="KC169" s="387" t="n">
        <v>0.498186691266167</v>
      </c>
      <c r="KD169" s="387" t="n">
        <v>0.498196482029318</v>
      </c>
      <c r="KE169" s="387" t="n">
        <v>0.498214915646753</v>
      </c>
      <c r="KH169" s="0" t="s">
        <v>889</v>
      </c>
      <c r="KI169" s="387" t="n">
        <v>0.706402719020844</v>
      </c>
      <c r="KJ169" s="387" t="n">
        <v>0.703628718852997</v>
      </c>
      <c r="KK169" s="387" t="n">
        <v>0.700889408588409</v>
      </c>
      <c r="KL169" s="387" t="n">
        <v>0.698128342628479</v>
      </c>
      <c r="KM169" s="387" t="n">
        <v>0.695209741592407</v>
      </c>
      <c r="KN169" s="387" t="n">
        <v>0.692270755767822</v>
      </c>
      <c r="KO169" s="387" t="n">
        <v>0.688910245895386</v>
      </c>
      <c r="KP169" s="387" t="n">
        <v>0.685728013515472</v>
      </c>
      <c r="KQ169" s="387" t="n">
        <v>0.682539701461792</v>
      </c>
      <c r="KR169" s="387" t="n">
        <v>0.679345190525055</v>
      </c>
      <c r="KS169" s="387" t="n">
        <v>0.676952719688416</v>
      </c>
      <c r="KT169" s="387" t="n">
        <v>0.67439615726471</v>
      </c>
      <c r="KU169" s="387" t="n">
        <v>0.672313630580902</v>
      </c>
      <c r="KV169" s="387" t="n">
        <v>0.67022305727005</v>
      </c>
      <c r="KW169" s="387" t="n">
        <v>0.668774306774139</v>
      </c>
      <c r="KX169" s="387" t="n">
        <v>0.666504144668579</v>
      </c>
      <c r="KY169" s="387" t="n">
        <v>0.664872825145721</v>
      </c>
      <c r="KZ169" s="387" t="n">
        <v>0.662904798984528</v>
      </c>
      <c r="LA169" s="387" t="n">
        <v>0.66108375787735</v>
      </c>
      <c r="LB169" s="387" t="n">
        <v>0.659416735172272</v>
      </c>
      <c r="LC169" s="387" t="n">
        <v>0.657894730567932</v>
      </c>
      <c r="LD169" s="387" t="n">
        <v>0.655533373355866</v>
      </c>
      <c r="LE169" s="387" t="n">
        <v>0.654308617115021</v>
      </c>
      <c r="LF169" s="387" t="n">
        <v>0.652239561080933</v>
      </c>
      <c r="LG169" s="387" t="n">
        <v>0.650480508804321</v>
      </c>
      <c r="LH169" s="387" t="n">
        <v>0.648703634738922</v>
      </c>
      <c r="LI169" s="387" t="n">
        <v>0.645886540412903</v>
      </c>
      <c r="LJ169" s="387" t="n">
        <v>0.643371045589447</v>
      </c>
      <c r="LK169" s="387" t="n">
        <v>0.640310049057007</v>
      </c>
      <c r="LL169" s="387" t="n">
        <v>0.637214124202728</v>
      </c>
      <c r="LM169" s="387" t="n">
        <v>0.633559882640839</v>
      </c>
      <c r="LN169" s="387" t="n">
        <v>0.629337549209595</v>
      </c>
      <c r="LO169" s="387" t="n">
        <v>0.625066101551056</v>
      </c>
      <c r="LP169" s="387" t="n">
        <v>0.620744705200195</v>
      </c>
      <c r="LQ169" s="387" t="n">
        <v>0.616167008876801</v>
      </c>
      <c r="LR169" s="387" t="n">
        <v>0.611200869083405</v>
      </c>
      <c r="LT169" s="0" t="s">
        <v>889</v>
      </c>
      <c r="LU169" s="387" t="n">
        <v>0.645792305469513</v>
      </c>
      <c r="LV169" s="387" t="n">
        <v>0.642077744007111</v>
      </c>
      <c r="LW169" s="387" t="n">
        <v>0.638991594314575</v>
      </c>
      <c r="LX169" s="387" t="n">
        <v>0.636251926422119</v>
      </c>
      <c r="LY169" s="387" t="n">
        <v>0.633382260799408</v>
      </c>
      <c r="LZ169" s="387" t="n">
        <v>0.630340874195099</v>
      </c>
      <c r="MA169" s="387" t="n">
        <v>0.626980304718018</v>
      </c>
      <c r="MB169" s="387" t="n">
        <v>0.623738586902618</v>
      </c>
      <c r="MC169" s="387" t="n">
        <v>0.62000960111618</v>
      </c>
      <c r="MD169" s="387" t="n">
        <v>0.616754949092865</v>
      </c>
      <c r="ME169" s="387" t="n">
        <v>0.613789796829224</v>
      </c>
      <c r="MF169" s="387" t="n">
        <v>0.611111104488373</v>
      </c>
      <c r="MG169" s="387" t="n">
        <v>0.607938051223755</v>
      </c>
      <c r="MH169" s="387" t="n">
        <v>0.605722606182098</v>
      </c>
      <c r="MI169" s="387" t="n">
        <v>0.60359925031662</v>
      </c>
      <c r="MJ169" s="387" t="n">
        <v>0.601170182228088</v>
      </c>
      <c r="MK169" s="387" t="n">
        <v>0.599315047264099</v>
      </c>
      <c r="ML169" s="387" t="n">
        <v>0.597644746303558</v>
      </c>
      <c r="MM169" s="387" t="n">
        <v>0.596059083938599</v>
      </c>
      <c r="MN169" s="387" t="n">
        <v>0.594167053699493</v>
      </c>
      <c r="MO169" s="387" t="n">
        <v>0.592353522777557</v>
      </c>
      <c r="MP169" s="387" t="n">
        <v>0.588733792304993</v>
      </c>
      <c r="MQ169" s="387" t="n">
        <v>0.587174355983734</v>
      </c>
      <c r="MR169" s="387" t="n">
        <v>0.58379465341568</v>
      </c>
      <c r="MS169" s="387" t="n">
        <v>0.580677807331085</v>
      </c>
      <c r="MT169" s="387" t="n">
        <v>0.577020823955536</v>
      </c>
      <c r="MU169" s="387" t="n">
        <v>0.573326528072357</v>
      </c>
      <c r="MV169" s="387" t="n">
        <v>0.568859219551086</v>
      </c>
      <c r="MW169" s="387" t="n">
        <v>0.56485790014267</v>
      </c>
      <c r="MX169" s="387" t="n">
        <v>0.560810804367065</v>
      </c>
      <c r="MY169" s="387" t="n">
        <v>0.555671691894531</v>
      </c>
      <c r="MZ169" s="387" t="n">
        <v>0.55099892616272</v>
      </c>
      <c r="NA169" s="387" t="n">
        <v>0.546271800994873</v>
      </c>
      <c r="NB169" s="387" t="n">
        <v>0.541489362716675</v>
      </c>
      <c r="NC169" s="387" t="n">
        <v>0.537473261356354</v>
      </c>
      <c r="ND169" s="387" t="n">
        <v>0.532040953636169</v>
      </c>
      <c r="NG169" s="0" t="s">
        <v>889</v>
      </c>
      <c r="NH169" s="387" t="n">
        <v>0.643278956413269</v>
      </c>
      <c r="NI169" s="387" t="n">
        <v>0.642121434211731</v>
      </c>
      <c r="NJ169" s="387" t="n">
        <v>0.640455603599548</v>
      </c>
      <c r="NK169" s="387" t="n">
        <v>0.638411819934845</v>
      </c>
      <c r="NL169" s="387" t="n">
        <v>0.636182904243469</v>
      </c>
      <c r="NM169" s="387" t="n">
        <v>0.634181439876556</v>
      </c>
      <c r="NN169" s="387" t="n">
        <v>0.631781101226807</v>
      </c>
      <c r="NO169" s="387" t="n">
        <v>0.629505038261414</v>
      </c>
      <c r="NP169" s="387" t="n">
        <v>0.627705633640289</v>
      </c>
      <c r="NQ169" s="387" t="n">
        <v>0.624939799308777</v>
      </c>
      <c r="NR169" s="387" t="n">
        <v>0.622950792312622</v>
      </c>
      <c r="NS169" s="387" t="n">
        <v>0.620289862155914</v>
      </c>
      <c r="NT169" s="387" t="n">
        <v>0.618102610111237</v>
      </c>
      <c r="NU169" s="387" t="n">
        <v>0.614936947822571</v>
      </c>
      <c r="NV169" s="387" t="n">
        <v>0.613326847553253</v>
      </c>
      <c r="NW169" s="387" t="n">
        <v>0.61043393611908</v>
      </c>
      <c r="NX169" s="387" t="n">
        <v>0.608610570430756</v>
      </c>
      <c r="NY169" s="387" t="n">
        <v>0.606967628002167</v>
      </c>
      <c r="NZ169" s="387" t="n">
        <v>0.604926109313965</v>
      </c>
      <c r="OA169" s="387" t="n">
        <v>0.604053378105164</v>
      </c>
      <c r="OB169" s="387" t="n">
        <v>0.602780520915985</v>
      </c>
      <c r="OC169" s="387" t="n">
        <v>0.60119640827179</v>
      </c>
      <c r="OD169" s="387" t="n">
        <v>0.60070139169693</v>
      </c>
      <c r="OE169" s="387" t="n">
        <v>0.599396049976349</v>
      </c>
      <c r="OF169" s="387" t="n">
        <v>0.597875595092773</v>
      </c>
      <c r="OG169" s="387" t="n">
        <v>0.596848011016846</v>
      </c>
      <c r="OH169" s="387" t="n">
        <v>0.594276964664459</v>
      </c>
      <c r="OI169" s="387" t="n">
        <v>0.592497408390045</v>
      </c>
      <c r="OJ169" s="387" t="n">
        <v>0.59018087387085</v>
      </c>
      <c r="OK169" s="387" t="n">
        <v>0.587318062782288</v>
      </c>
      <c r="OL169" s="387" t="n">
        <v>0.58442234992981</v>
      </c>
      <c r="OM169" s="387" t="n">
        <v>0.580441653728485</v>
      </c>
      <c r="ON169" s="387" t="n">
        <v>0.576943397521973</v>
      </c>
      <c r="OO169" s="387" t="n">
        <v>0.572872340679169</v>
      </c>
      <c r="OP169" s="387" t="n">
        <v>0.56852251291275</v>
      </c>
      <c r="OQ169" s="387" t="n">
        <v>0.563812613487244</v>
      </c>
      <c r="OT169" s="387" t="n">
        <v>0.605050010681152</v>
      </c>
      <c r="OU169" s="387" t="n">
        <v>0.607150001525879</v>
      </c>
      <c r="OV169" s="387" t="n">
        <v>0.613650016784668</v>
      </c>
      <c r="OW169" s="387" t="n">
        <v>0.616759986877441</v>
      </c>
      <c r="OX169" s="387" t="n">
        <v>0.619329986572266</v>
      </c>
      <c r="OY169" s="387" t="n">
        <v>0.621479988098145</v>
      </c>
      <c r="OZ169" s="387" t="n">
        <v>0.627299995422363</v>
      </c>
      <c r="PA169" s="387" t="n">
        <v>0.634620018005371</v>
      </c>
      <c r="PB169" s="387" t="n">
        <v>0.639230003356934</v>
      </c>
      <c r="PC169" s="387" t="n">
        <v>0.642099990844727</v>
      </c>
      <c r="PD169" s="387" t="n">
        <v>0.642259979248047</v>
      </c>
      <c r="PE169" s="387" t="n">
        <v>0.63859001159668</v>
      </c>
      <c r="PF169" s="387" t="n">
        <v>0.648190002441406</v>
      </c>
      <c r="PG169" s="387" t="n">
        <v>0.652239990234375</v>
      </c>
      <c r="PH169" s="387" t="n">
        <v>0.647760009765625</v>
      </c>
      <c r="PI169" s="387" t="n">
        <v>0.64379997253418</v>
      </c>
      <c r="PJ169" s="387" t="n">
        <v>0.650960006713867</v>
      </c>
      <c r="PK169" s="387" t="n">
        <v>0.652509994506836</v>
      </c>
      <c r="PL169" s="387" t="n">
        <v>0.65495002746582</v>
      </c>
      <c r="PQ169" s="387" t="n">
        <v>0.00373248243704438</v>
      </c>
      <c r="PZ169" s="387" t="n">
        <v>0.342</v>
      </c>
      <c r="QA169" s="387" t="n">
        <v>2017</v>
      </c>
      <c r="QB169" s="0" t="s">
        <v>248</v>
      </c>
      <c r="QD169" s="387" t="n">
        <v>0.046</v>
      </c>
      <c r="QE169" s="387" t="n">
        <v>2017</v>
      </c>
      <c r="QF169" s="0" t="s">
        <v>248</v>
      </c>
      <c r="QH169" s="387" t="n">
        <v>0.09</v>
      </c>
      <c r="QI169" s="387" t="n">
        <v>2017</v>
      </c>
      <c r="QJ169" s="0" t="s">
        <v>248</v>
      </c>
      <c r="QL169" s="387" t="n">
        <v>0.195</v>
      </c>
      <c r="QM169" s="387" t="n">
        <v>2017</v>
      </c>
      <c r="QN169" s="0" t="s">
        <v>248</v>
      </c>
      <c r="QP169" s="387" t="n">
        <v>0.219</v>
      </c>
      <c r="QQ169" s="387" t="n">
        <v>2017</v>
      </c>
      <c r="QR169" s="0" t="s">
        <v>248</v>
      </c>
      <c r="QT169" s="0" t="s">
        <v>104</v>
      </c>
      <c r="QU169" s="387" t="n">
        <v>0.24305847287178</v>
      </c>
      <c r="QV169" s="387" t="n">
        <v>0.250058889389038</v>
      </c>
      <c r="QW169" s="387" t="n">
        <v>0.267112791538239</v>
      </c>
      <c r="QX169" s="387" t="n">
        <v>0.275801360607147</v>
      </c>
      <c r="QY169" s="387" t="n">
        <v>0.231833696365356</v>
      </c>
      <c r="RB169" s="387" t="n">
        <v>0.223913162946701</v>
      </c>
      <c r="RC169" s="387" t="n">
        <v>0.228218540549278</v>
      </c>
      <c r="RD169" s="387" t="n">
        <v>0.229744300246239</v>
      </c>
      <c r="RE169" s="387" t="n">
        <v>0.224518999457359</v>
      </c>
      <c r="RF169" s="387" t="n">
        <v>0.212533712387085</v>
      </c>
      <c r="RG169" s="0" t="s">
        <v>248</v>
      </c>
      <c r="RJ169" s="387" t="n">
        <v>0.0279480665922165</v>
      </c>
      <c r="RK169" s="387" t="n">
        <v>0.0308755803853273</v>
      </c>
      <c r="RL169" s="387" t="n">
        <v>0.025448139756918</v>
      </c>
      <c r="RM169" s="387" t="n">
        <v>0.0276804566383362</v>
      </c>
      <c r="RN169" s="387" t="n">
        <v>0.0348907485604286</v>
      </c>
      <c r="RO169" s="0" t="s">
        <v>104</v>
      </c>
      <c r="RR169" s="387" t="n">
        <v>0.0278661884367466</v>
      </c>
      <c r="RS169" s="387" t="n">
        <v>0.0307666230946779</v>
      </c>
      <c r="RT169" s="387" t="n">
        <v>0.0252837482839823</v>
      </c>
      <c r="RU169" s="387" t="n">
        <v>0.0273527149111033</v>
      </c>
      <c r="RV169" s="387" t="n">
        <v>0.0314986668527126</v>
      </c>
      <c r="RW169" s="0" t="s">
        <v>248</v>
      </c>
      <c r="SA169" s="387" t="n">
        <v>0.026425352320075</v>
      </c>
      <c r="SB169" s="387" t="n">
        <v>0.0299103111028671</v>
      </c>
      <c r="SC169" s="387" t="n">
        <v>0.0245867501944304</v>
      </c>
      <c r="SD169" s="387" t="n">
        <v>0.0267679803073406</v>
      </c>
      <c r="SE169" s="387" t="n">
        <v>0.0339319370687008</v>
      </c>
      <c r="SF169" s="0" t="s">
        <v>104</v>
      </c>
      <c r="SJ169" s="387" t="n">
        <v>0.0264282319694757</v>
      </c>
      <c r="SK169" s="387" t="n">
        <v>0.0299161206930876</v>
      </c>
      <c r="SL169" s="387" t="n">
        <v>0.0245892237871885</v>
      </c>
      <c r="SM169" s="387" t="n">
        <v>0.0268063396215439</v>
      </c>
      <c r="SN169" s="387" t="n">
        <v>0.0312581732869148</v>
      </c>
      <c r="SO169" s="0" t="s">
        <v>248</v>
      </c>
      <c r="SQ169" s="387" t="n">
        <v>5840</v>
      </c>
      <c r="SR169" s="0" t="s">
        <v>248</v>
      </c>
      <c r="ST169" s="387" t="n">
        <v>5332.7080078125</v>
      </c>
      <c r="SU169" s="0" t="s">
        <v>104</v>
      </c>
      <c r="SW169" s="387" t="n">
        <v>5625.13107315736</v>
      </c>
      <c r="SX169" s="0" t="s">
        <v>248</v>
      </c>
      <c r="TA169" s="387" t="n">
        <v>0.204021871089935</v>
      </c>
      <c r="TB169" s="387" t="n">
        <v>0.218144938349724</v>
      </c>
      <c r="TC169" s="387" t="n">
        <v>0.24841982126236</v>
      </c>
      <c r="TD169" s="387" t="n">
        <v>0.258706092834473</v>
      </c>
      <c r="TE169" s="387" t="n">
        <v>0.204176038503647</v>
      </c>
      <c r="TF169" s="0" t="s">
        <v>104</v>
      </c>
      <c r="TJ169" s="387" t="n">
        <v>0.184807345271111</v>
      </c>
      <c r="TK169" s="387" t="n">
        <v>0.19621105492115</v>
      </c>
      <c r="TL169" s="387" t="n">
        <v>0.21091502904892</v>
      </c>
      <c r="TM169" s="387" t="n">
        <v>0.207148239016533</v>
      </c>
      <c r="TN169" s="387" t="n">
        <v>0.184410706162453</v>
      </c>
      <c r="TO169" s="0" t="s">
        <v>248</v>
      </c>
      <c r="TP169" s="386"/>
      <c r="TQ169" s="386"/>
    </row>
    <row r="170" customFormat="false" ht="15.75" hidden="false" customHeight="false" outlineLevel="0" collapsed="false">
      <c r="A170" s="0" t="s">
        <v>900</v>
      </c>
      <c r="B170" s="18" t="s">
        <v>1185</v>
      </c>
      <c r="C170" s="0" t="s">
        <v>1186</v>
      </c>
      <c r="D170" s="387" t="n">
        <v>0.0397863872349262</v>
      </c>
      <c r="E170" s="0" t="s">
        <v>884</v>
      </c>
      <c r="F170" s="387" t="n">
        <v>0.0446503646671772</v>
      </c>
      <c r="G170" s="0" t="s">
        <v>884</v>
      </c>
      <c r="H170" s="387" t="n">
        <v>0.044149175286293</v>
      </c>
      <c r="I170" s="0" t="s">
        <v>884</v>
      </c>
      <c r="J170" s="0" t="s">
        <v>884</v>
      </c>
      <c r="K170" s="387" t="n">
        <v>0.554487764835358</v>
      </c>
      <c r="L170" s="387"/>
      <c r="M170" s="0" t="s">
        <v>885</v>
      </c>
      <c r="N170" s="387"/>
      <c r="O170" s="0" t="s">
        <v>885</v>
      </c>
      <c r="P170" s="387"/>
      <c r="Q170" s="0" t="s">
        <v>885</v>
      </c>
      <c r="R170" s="387"/>
      <c r="S170" s="0" t="s">
        <v>885</v>
      </c>
      <c r="U170" s="0" t="s">
        <v>884</v>
      </c>
      <c r="V170" s="387" t="n">
        <v>0.552265286445618</v>
      </c>
      <c r="W170" s="387"/>
      <c r="X170" s="0" t="s">
        <v>885</v>
      </c>
      <c r="Y170" s="387"/>
      <c r="Z170" s="0" t="s">
        <v>885</v>
      </c>
      <c r="AA170" s="387"/>
      <c r="AB170" s="0" t="s">
        <v>885</v>
      </c>
      <c r="AC170" s="387"/>
      <c r="AD170" s="0" t="s">
        <v>885</v>
      </c>
      <c r="AF170" s="0" t="s">
        <v>884</v>
      </c>
      <c r="AG170" s="387" t="n">
        <v>0.550330102443695</v>
      </c>
      <c r="AH170" s="387"/>
      <c r="AI170" s="0" t="s">
        <v>885</v>
      </c>
      <c r="AJ170" s="387"/>
      <c r="AK170" s="0" t="s">
        <v>885</v>
      </c>
      <c r="AL170" s="387"/>
      <c r="AM170" s="0" t="s">
        <v>885</v>
      </c>
      <c r="AN170" s="387"/>
      <c r="AO170" s="0" t="s">
        <v>885</v>
      </c>
      <c r="AP170" s="0"/>
      <c r="AQ170" s="0" t="s">
        <v>884</v>
      </c>
      <c r="AR170" s="387" t="n">
        <v>3.05433869361877</v>
      </c>
      <c r="AS170" s="0" t="s">
        <v>884</v>
      </c>
      <c r="AT170" s="387" t="n">
        <v>4.06047630310059</v>
      </c>
      <c r="AU170" s="0" t="s">
        <v>884</v>
      </c>
      <c r="AV170" s="387" t="n">
        <v>4.41995906829834</v>
      </c>
      <c r="AW170" s="0"/>
      <c r="AX170" s="387" t="n">
        <v>2.97744178771973</v>
      </c>
      <c r="AY170" s="0" t="s">
        <v>884</v>
      </c>
      <c r="AZ170" s="0"/>
      <c r="BA170" s="0" t="s">
        <v>884</v>
      </c>
      <c r="BB170" s="387" t="n">
        <v>0.00546333892270923</v>
      </c>
      <c r="BC170" s="387" t="n">
        <v>0.00487412232905626</v>
      </c>
      <c r="BD170" s="387" t="n">
        <v>0.00473871733993292</v>
      </c>
      <c r="BE170" s="387" t="n">
        <v>0.00403207121416926</v>
      </c>
      <c r="BF170" s="387" t="n">
        <v>0.00403205817565322</v>
      </c>
      <c r="BH170" s="0" t="s">
        <v>884</v>
      </c>
      <c r="BI170" s="387" t="n">
        <v>0.00661692675203085</v>
      </c>
      <c r="BJ170" s="387" t="n">
        <v>0.00601945864036679</v>
      </c>
      <c r="BK170" s="387" t="n">
        <v>0.00578104332089424</v>
      </c>
      <c r="BL170" s="387" t="n">
        <v>0.00569337932392955</v>
      </c>
      <c r="BM170" s="387" t="n">
        <v>0.0057845008559525</v>
      </c>
      <c r="BO170" s="0" t="s">
        <v>884</v>
      </c>
      <c r="BP170" s="387" t="n">
        <v>0.00602822098881006</v>
      </c>
      <c r="BQ170" s="387" t="n">
        <v>0.00574385747313499</v>
      </c>
      <c r="BR170" s="387" t="n">
        <v>0.00573226762935519</v>
      </c>
      <c r="BS170" s="387" t="n">
        <v>0.00582337379455566</v>
      </c>
      <c r="BT170" s="387" t="n">
        <v>0.0055761244148016</v>
      </c>
      <c r="BV170" s="387"/>
      <c r="BW170" s="387"/>
      <c r="BX170" s="387"/>
      <c r="BY170" s="387"/>
      <c r="BZ170" s="387"/>
      <c r="CA170" s="0" t="s">
        <v>886</v>
      </c>
      <c r="CC170" s="387"/>
      <c r="CD170" s="387"/>
      <c r="CE170" s="387"/>
      <c r="CF170" s="387"/>
      <c r="CG170" s="387"/>
      <c r="CH170" s="0" t="s">
        <v>886</v>
      </c>
      <c r="CK170" s="387"/>
      <c r="CL170" s="0" t="s">
        <v>886</v>
      </c>
      <c r="CO170" s="0" t="s">
        <v>884</v>
      </c>
      <c r="CP170" s="387" t="n">
        <v>0.00266850809566677</v>
      </c>
      <c r="CQ170" s="387" t="n">
        <v>0.00324820238165557</v>
      </c>
      <c r="CR170" s="387" t="n">
        <v>-2.62276735156775E-005</v>
      </c>
      <c r="CS170" s="387" t="n">
        <v>-0.00549570564180613</v>
      </c>
      <c r="CT170" s="387" t="n">
        <v>0.0107991974800825</v>
      </c>
      <c r="CV170" s="0" t="s">
        <v>884</v>
      </c>
      <c r="CW170" s="387" t="n">
        <v>0.0037750001065433</v>
      </c>
      <c r="CX170" s="387" t="n">
        <v>0.00313333328813314</v>
      </c>
      <c r="CY170" s="387" t="n">
        <v>-5.00001187901944E-005</v>
      </c>
      <c r="CZ170" s="387" t="n">
        <v>0.00189999991562217</v>
      </c>
      <c r="DA170" s="387" t="n">
        <v>0.0020000000949949</v>
      </c>
      <c r="DC170" s="0" t="s">
        <v>884</v>
      </c>
      <c r="DD170" s="387" t="n">
        <v>0.00354777090251446</v>
      </c>
      <c r="DE170" s="387" t="n">
        <v>0.00289799948222935</v>
      </c>
      <c r="DF170" s="387" t="n">
        <v>-0.00122297729831189</v>
      </c>
      <c r="DG170" s="387" t="n">
        <v>0.00519620673730969</v>
      </c>
      <c r="DH170" s="387" t="n">
        <v>0.00750134838744998</v>
      </c>
      <c r="DL170" s="387"/>
      <c r="DM170" s="0" t="s">
        <v>886</v>
      </c>
      <c r="DP170" s="387"/>
      <c r="DQ170" s="0" t="s">
        <v>886</v>
      </c>
      <c r="DT170" s="387"/>
      <c r="DU170" s="0" t="s">
        <v>886</v>
      </c>
      <c r="DW170" s="387"/>
      <c r="DX170" s="387"/>
      <c r="DY170" s="387"/>
      <c r="DZ170" s="387"/>
      <c r="EA170" s="387"/>
      <c r="EB170" s="0" t="s">
        <v>886</v>
      </c>
      <c r="ED170" s="387"/>
      <c r="EE170" s="387"/>
      <c r="EF170" s="387"/>
      <c r="EG170" s="387"/>
      <c r="EH170" s="387"/>
      <c r="EI170" s="0" t="s">
        <v>886</v>
      </c>
      <c r="EK170" s="387"/>
      <c r="EL170" s="0" t="s">
        <v>886</v>
      </c>
      <c r="EO170" s="387"/>
      <c r="EP170" s="387"/>
      <c r="EQ170" s="387"/>
      <c r="ER170" s="387"/>
      <c r="ES170" s="387"/>
      <c r="ET170" s="0" t="s">
        <v>886</v>
      </c>
      <c r="FE170" s="387" t="n">
        <v>57453</v>
      </c>
      <c r="FF170" s="387" t="n">
        <v>58321</v>
      </c>
      <c r="FG170" s="387" t="n">
        <v>58420</v>
      </c>
      <c r="FH170" s="387" t="n">
        <v>57947</v>
      </c>
      <c r="FI170" s="387" t="n">
        <v>57246</v>
      </c>
      <c r="FJ170" s="387" t="n">
        <v>56542</v>
      </c>
      <c r="FK170" s="387" t="n">
        <v>55882</v>
      </c>
      <c r="FL170" s="387" t="n">
        <v>55219</v>
      </c>
      <c r="FM170" s="387" t="n">
        <v>54625</v>
      </c>
      <c r="FN170" s="387" t="n">
        <v>54193</v>
      </c>
      <c r="FO170" s="387" t="n">
        <v>53971</v>
      </c>
      <c r="FP170" s="387" t="n">
        <v>54012</v>
      </c>
      <c r="FQ170" s="387" t="n">
        <v>54311</v>
      </c>
      <c r="FR170" s="387" t="n">
        <v>54784</v>
      </c>
      <c r="FS170" s="387" t="n">
        <v>55305</v>
      </c>
      <c r="FT170" s="387" t="n">
        <v>55780</v>
      </c>
      <c r="FU170" s="387" t="n">
        <v>56188</v>
      </c>
      <c r="FV170" s="387" t="n">
        <v>56562</v>
      </c>
      <c r="FW170" s="387" t="n">
        <v>56882</v>
      </c>
      <c r="FX170" s="387" t="n">
        <v>57216</v>
      </c>
      <c r="FY170" s="387" t="n">
        <v>58000</v>
      </c>
      <c r="FZ170" s="387" t="n">
        <v>58000</v>
      </c>
      <c r="GA170" s="387" t="n">
        <v>58000</v>
      </c>
      <c r="GB170" s="387" t="n">
        <v>59000</v>
      </c>
      <c r="GC170" s="387" t="n">
        <v>59000</v>
      </c>
      <c r="GD170" s="387" t="n">
        <v>59000</v>
      </c>
      <c r="GE170" s="387" t="n">
        <v>60000</v>
      </c>
      <c r="GF170" s="387" t="n">
        <v>60000</v>
      </c>
      <c r="GG170" s="387" t="n">
        <v>60000</v>
      </c>
      <c r="GH170" s="387" t="n">
        <v>61000</v>
      </c>
      <c r="GI170" s="387" t="n">
        <v>61000</v>
      </c>
      <c r="GJ170" s="387" t="n">
        <v>61000</v>
      </c>
      <c r="GK170" s="387" t="n">
        <v>62000</v>
      </c>
      <c r="GL170" s="387" t="n">
        <v>62000</v>
      </c>
      <c r="GM170" s="387" t="n">
        <v>62000</v>
      </c>
      <c r="GN170" s="387" t="n">
        <v>62000</v>
      </c>
      <c r="GO170" s="387" t="n">
        <v>63000</v>
      </c>
      <c r="GP170" s="387" t="n">
        <v>63000</v>
      </c>
      <c r="GQ170" s="387" t="n">
        <v>63000</v>
      </c>
      <c r="GR170" s="387" t="n">
        <v>63000</v>
      </c>
      <c r="GS170" s="387" t="n">
        <v>63000</v>
      </c>
      <c r="GT170" s="387" t="n">
        <v>63000</v>
      </c>
      <c r="GU170" s="387" t="n">
        <v>63000</v>
      </c>
      <c r="GV170" s="387" t="n">
        <v>63000</v>
      </c>
      <c r="GW170" s="387" t="n">
        <v>63000</v>
      </c>
      <c r="GX170" s="387" t="n">
        <v>63000</v>
      </c>
      <c r="GY170" s="387" t="n">
        <v>63000</v>
      </c>
      <c r="GZ170" s="387" t="n">
        <v>62000</v>
      </c>
      <c r="HA170" s="387" t="n">
        <v>62000</v>
      </c>
      <c r="HB170" s="387" t="n">
        <v>62000</v>
      </c>
      <c r="HC170" s="387" t="n">
        <v>62000</v>
      </c>
      <c r="HG170" s="387" t="n">
        <v>0.00728782871738076</v>
      </c>
      <c r="HH170" s="387" t="n">
        <v>0.00663417065516114</v>
      </c>
      <c r="HI170" s="387" t="n">
        <v>0.00564156519249082</v>
      </c>
      <c r="HJ170" s="387" t="n">
        <v>0.00585463270545006</v>
      </c>
      <c r="HK170" s="387" t="n">
        <v>0.0136094307526946</v>
      </c>
      <c r="HL170" s="387" t="n">
        <v>0</v>
      </c>
      <c r="HM170" s="387" t="n">
        <v>0</v>
      </c>
      <c r="HN170" s="387" t="n">
        <v>0.0170944333076477</v>
      </c>
      <c r="HO170" s="387" t="n">
        <v>0</v>
      </c>
      <c r="HP170" s="387" t="n">
        <v>0</v>
      </c>
      <c r="HQ170" s="387" t="n">
        <v>0.0168071184307337</v>
      </c>
      <c r="HR170" s="387" t="n">
        <v>0</v>
      </c>
      <c r="HS170" s="387" t="n">
        <v>0</v>
      </c>
      <c r="HT170" s="387" t="n">
        <v>0.0165293011814356</v>
      </c>
      <c r="HU170" s="387" t="n">
        <v>0</v>
      </c>
      <c r="HV170" s="387" t="n">
        <v>0</v>
      </c>
      <c r="HW170" s="387" t="n">
        <v>0.0162605214864016</v>
      </c>
      <c r="HX170" s="387" t="n">
        <v>0</v>
      </c>
      <c r="HY170" s="387" t="n">
        <v>0</v>
      </c>
      <c r="HZ170" s="387" t="n">
        <v>0</v>
      </c>
      <c r="IA170" s="387" t="n">
        <v>0.0160003416240215</v>
      </c>
      <c r="IB170" s="387" t="n">
        <v>0</v>
      </c>
      <c r="IC170" s="387" t="n">
        <v>0</v>
      </c>
      <c r="ID170" s="387" t="n">
        <v>0</v>
      </c>
      <c r="IE170" s="387" t="n">
        <v>0</v>
      </c>
      <c r="IF170" s="387" t="n">
        <v>0</v>
      </c>
      <c r="IG170" s="387" t="n">
        <v>0</v>
      </c>
      <c r="IH170" s="387" t="n">
        <v>0</v>
      </c>
      <c r="II170" s="387" t="n">
        <v>0</v>
      </c>
      <c r="IJ170" s="387" t="n">
        <v>0</v>
      </c>
      <c r="IK170" s="387" t="n">
        <v>0</v>
      </c>
      <c r="IL170" s="387" t="n">
        <v>-0.0160003416240215</v>
      </c>
      <c r="IM170" s="387" t="n">
        <v>0</v>
      </c>
      <c r="IN170" s="387" t="n">
        <v>0</v>
      </c>
      <c r="IO170" s="387" t="n">
        <v>0</v>
      </c>
      <c r="IP170" s="0" t="s">
        <v>889</v>
      </c>
      <c r="IU170" s="0" t="s">
        <v>884</v>
      </c>
      <c r="IV170" s="387" t="n">
        <v>0.5</v>
      </c>
      <c r="IW170" s="387" t="n">
        <v>0.5</v>
      </c>
      <c r="IX170" s="387" t="n">
        <v>0.5</v>
      </c>
      <c r="IY170" s="387" t="n">
        <v>0.5</v>
      </c>
      <c r="IZ170" s="387" t="n">
        <v>0.5</v>
      </c>
      <c r="JA170" s="387" t="n">
        <v>0.5</v>
      </c>
      <c r="JB170" s="387" t="n">
        <v>0.5</v>
      </c>
      <c r="JC170" s="387" t="n">
        <v>0.5</v>
      </c>
      <c r="JD170" s="387" t="n">
        <v>0.5</v>
      </c>
      <c r="JE170" s="387" t="n">
        <v>0.5</v>
      </c>
      <c r="JF170" s="387" t="n">
        <v>0.5</v>
      </c>
      <c r="JG170" s="387" t="n">
        <v>0.5</v>
      </c>
      <c r="JH170" s="387" t="n">
        <v>0.5</v>
      </c>
      <c r="JI170" s="387" t="n">
        <v>0.5</v>
      </c>
      <c r="JJ170" s="387" t="n">
        <v>0.5</v>
      </c>
      <c r="JK170" s="387" t="n">
        <v>0.5</v>
      </c>
      <c r="JL170" s="387" t="n">
        <v>0.5</v>
      </c>
      <c r="JM170" s="387" t="n">
        <v>0.5</v>
      </c>
      <c r="JN170" s="387" t="n">
        <v>0.5</v>
      </c>
      <c r="JO170" s="387" t="n">
        <v>0.5</v>
      </c>
      <c r="JP170" s="387" t="n">
        <v>0.5</v>
      </c>
      <c r="JQ170" s="387" t="n">
        <v>0.5</v>
      </c>
      <c r="JR170" s="387" t="n">
        <v>0.5</v>
      </c>
      <c r="JS170" s="387" t="n">
        <v>0.5</v>
      </c>
      <c r="JT170" s="387" t="n">
        <v>0.5</v>
      </c>
      <c r="JU170" s="387" t="n">
        <v>0.5</v>
      </c>
      <c r="JV170" s="387" t="n">
        <v>0.5</v>
      </c>
      <c r="JW170" s="387" t="n">
        <v>0.5</v>
      </c>
      <c r="JX170" s="387" t="n">
        <v>0.5</v>
      </c>
      <c r="JY170" s="387" t="n">
        <v>0.5</v>
      </c>
      <c r="JZ170" s="387" t="n">
        <v>0.5</v>
      </c>
      <c r="KA170" s="387" t="n">
        <v>0.5</v>
      </c>
      <c r="KB170" s="387" t="n">
        <v>0.5</v>
      </c>
      <c r="KC170" s="387" t="n">
        <v>0.5</v>
      </c>
      <c r="KD170" s="387" t="n">
        <v>0.5</v>
      </c>
      <c r="KE170" s="387" t="n">
        <v>0.5</v>
      </c>
      <c r="KH170" s="0" t="s">
        <v>886</v>
      </c>
      <c r="KI170" s="387"/>
      <c r="KJ170" s="387"/>
      <c r="KK170" s="387"/>
      <c r="KL170" s="387"/>
      <c r="KM170" s="387"/>
      <c r="KN170" s="387"/>
      <c r="KO170" s="387"/>
      <c r="KP170" s="387"/>
      <c r="KQ170" s="387"/>
      <c r="KR170" s="387"/>
      <c r="KS170" s="387"/>
      <c r="KT170" s="387"/>
      <c r="KU170" s="387"/>
      <c r="KV170" s="387"/>
      <c r="KW170" s="387"/>
      <c r="KX170" s="387"/>
      <c r="KY170" s="387"/>
      <c r="KZ170" s="387"/>
      <c r="LA170" s="387"/>
      <c r="LB170" s="387"/>
      <c r="LC170" s="387"/>
      <c r="LD170" s="387"/>
      <c r="LE170" s="387"/>
      <c r="LF170" s="387"/>
      <c r="LG170" s="387"/>
      <c r="LH170" s="387"/>
      <c r="LI170" s="387"/>
      <c r="LJ170" s="387"/>
      <c r="LK170" s="387"/>
      <c r="LL170" s="387"/>
      <c r="LM170" s="387"/>
      <c r="LN170" s="387"/>
      <c r="LO170" s="387"/>
      <c r="LP170" s="387"/>
      <c r="LQ170" s="387"/>
      <c r="LR170" s="387"/>
      <c r="LT170" s="0" t="s">
        <v>886</v>
      </c>
      <c r="LU170" s="387"/>
      <c r="LV170" s="387"/>
      <c r="LW170" s="387"/>
      <c r="LX170" s="387"/>
      <c r="LY170" s="387"/>
      <c r="LZ170" s="387"/>
      <c r="MA170" s="387"/>
      <c r="MB170" s="387"/>
      <c r="MC170" s="387"/>
      <c r="MD170" s="387"/>
      <c r="ME170" s="387"/>
      <c r="MF170" s="387"/>
      <c r="MG170" s="387"/>
      <c r="MH170" s="387"/>
      <c r="MI170" s="387"/>
      <c r="MJ170" s="387"/>
      <c r="MK170" s="387"/>
      <c r="ML170" s="387"/>
      <c r="MM170" s="387"/>
      <c r="MN170" s="387"/>
      <c r="MO170" s="387"/>
      <c r="MP170" s="387"/>
      <c r="MQ170" s="387"/>
      <c r="MR170" s="387"/>
      <c r="MS170" s="387"/>
      <c r="MT170" s="387"/>
      <c r="MU170" s="387"/>
      <c r="MV170" s="387"/>
      <c r="MW170" s="387"/>
      <c r="MX170" s="387"/>
      <c r="MY170" s="387"/>
      <c r="MZ170" s="387"/>
      <c r="NA170" s="387"/>
      <c r="NB170" s="387"/>
      <c r="NC170" s="387"/>
      <c r="ND170" s="387"/>
      <c r="NG170" s="0" t="s">
        <v>886</v>
      </c>
      <c r="NH170" s="387"/>
      <c r="NI170" s="387"/>
      <c r="NJ170" s="387"/>
      <c r="NK170" s="387"/>
      <c r="NL170" s="387"/>
      <c r="NM170" s="387"/>
      <c r="NN170" s="387"/>
      <c r="NO170" s="387"/>
      <c r="NP170" s="387"/>
      <c r="NQ170" s="387"/>
      <c r="NR170" s="387"/>
      <c r="NS170" s="387"/>
      <c r="NT170" s="387"/>
      <c r="NU170" s="387"/>
      <c r="NV170" s="387"/>
      <c r="NW170" s="387"/>
      <c r="NX170" s="387"/>
      <c r="NY170" s="387"/>
      <c r="NZ170" s="387"/>
      <c r="OA170" s="387"/>
      <c r="OB170" s="387"/>
      <c r="OC170" s="387"/>
      <c r="OD170" s="387"/>
      <c r="OE170" s="387"/>
      <c r="OF170" s="387"/>
      <c r="OG170" s="387"/>
      <c r="OH170" s="387"/>
      <c r="OI170" s="387"/>
      <c r="OJ170" s="387"/>
      <c r="OK170" s="387"/>
      <c r="OL170" s="387"/>
      <c r="OM170" s="387"/>
      <c r="ON170" s="387"/>
      <c r="OO170" s="387"/>
      <c r="OP170" s="387"/>
      <c r="OQ170" s="387"/>
      <c r="OT170" s="387"/>
      <c r="OU170" s="387"/>
      <c r="OV170" s="387"/>
      <c r="OW170" s="387"/>
      <c r="OX170" s="387"/>
      <c r="OY170" s="387"/>
      <c r="OZ170" s="387"/>
      <c r="PA170" s="387"/>
      <c r="PB170" s="387"/>
      <c r="PC170" s="387"/>
      <c r="PD170" s="387"/>
      <c r="PE170" s="387"/>
      <c r="PF170" s="387"/>
      <c r="PG170" s="387"/>
      <c r="PH170" s="387"/>
      <c r="PI170" s="387"/>
      <c r="PJ170" s="387"/>
      <c r="PK170" s="387"/>
      <c r="PL170" s="387"/>
      <c r="PQ170" s="387"/>
      <c r="PZ170" s="387"/>
      <c r="QA170" s="387"/>
      <c r="QB170" s="0" t="s">
        <v>886</v>
      </c>
      <c r="QD170" s="387"/>
      <c r="QE170" s="387"/>
      <c r="QF170" s="0" t="s">
        <v>886</v>
      </c>
      <c r="QH170" s="387"/>
      <c r="QI170" s="387"/>
      <c r="QJ170" s="0" t="s">
        <v>886</v>
      </c>
      <c r="QL170" s="387"/>
      <c r="QM170" s="387"/>
      <c r="QN170" s="0" t="s">
        <v>886</v>
      </c>
      <c r="QP170" s="387"/>
      <c r="QQ170" s="387"/>
      <c r="QR170" s="0" t="s">
        <v>886</v>
      </c>
      <c r="QT170" s="0" t="s">
        <v>884</v>
      </c>
      <c r="QU170" s="387" t="n">
        <v>0.225577771663666</v>
      </c>
      <c r="QV170" s="387" t="n">
        <v>0.226873621344566</v>
      </c>
      <c r="QW170" s="387" t="n">
        <v>0.225593701004982</v>
      </c>
      <c r="QX170" s="387" t="n">
        <v>0.221587538719177</v>
      </c>
      <c r="QY170" s="387" t="n">
        <v>0.231162548065186</v>
      </c>
      <c r="RB170" s="387"/>
      <c r="RC170" s="387"/>
      <c r="RD170" s="387"/>
      <c r="RE170" s="387"/>
      <c r="RF170" s="387" t="n">
        <v>0.216664850711823</v>
      </c>
      <c r="RG170" s="0" t="s">
        <v>884</v>
      </c>
      <c r="RJ170" s="387"/>
      <c r="RK170" s="387"/>
      <c r="RL170" s="387"/>
      <c r="RM170" s="387"/>
      <c r="RN170" s="387"/>
      <c r="RO170" s="0" t="s">
        <v>886</v>
      </c>
      <c r="RR170" s="387" t="n">
        <v>-0.020041786134243</v>
      </c>
      <c r="RS170" s="387" t="n">
        <v>-0.0209329705685377</v>
      </c>
      <c r="RT170" s="387" t="n">
        <v>0.0325918309390545</v>
      </c>
      <c r="RU170" s="387" t="n">
        <v>0.0733316242694855</v>
      </c>
      <c r="RV170" s="387"/>
      <c r="RW170" s="0" t="s">
        <v>248</v>
      </c>
      <c r="SA170" s="387"/>
      <c r="SB170" s="387"/>
      <c r="SC170" s="387"/>
      <c r="SD170" s="387"/>
      <c r="SE170" s="387"/>
      <c r="SF170" s="0" t="s">
        <v>886</v>
      </c>
      <c r="SJ170" s="387" t="n">
        <v>-0.0183743257075548</v>
      </c>
      <c r="SK170" s="387" t="n">
        <v>-0.0204773396253586</v>
      </c>
      <c r="SL170" s="387" t="n">
        <v>0.027211032807827</v>
      </c>
      <c r="SM170" s="387" t="n">
        <v>0.0663027167320252</v>
      </c>
      <c r="SN170" s="387"/>
      <c r="SO170" s="0" t="s">
        <v>248</v>
      </c>
      <c r="SQ170" s="387"/>
      <c r="SR170" s="0" t="s">
        <v>886</v>
      </c>
      <c r="ST170" s="387"/>
      <c r="SU170" s="0" t="s">
        <v>886</v>
      </c>
      <c r="SW170" s="387"/>
      <c r="SX170" s="0" t="s">
        <v>886</v>
      </c>
      <c r="TA170" s="387"/>
      <c r="TB170" s="387"/>
      <c r="TC170" s="387"/>
      <c r="TD170" s="387"/>
      <c r="TE170" s="387"/>
      <c r="TF170" s="0" t="s">
        <v>886</v>
      </c>
      <c r="TJ170" s="387"/>
      <c r="TK170" s="387"/>
      <c r="TL170" s="387"/>
      <c r="TM170" s="387"/>
      <c r="TN170" s="387" t="n">
        <v>0.248736917972565</v>
      </c>
      <c r="TO170" s="0" t="s">
        <v>884</v>
      </c>
      <c r="TP170" s="386"/>
      <c r="TQ170" s="386"/>
    </row>
    <row r="171" customFormat="false" ht="15.75" hidden="false" customHeight="false" outlineLevel="0" collapsed="false">
      <c r="A171" s="0" t="s">
        <v>900</v>
      </c>
      <c r="B171" s="18" t="s">
        <v>1187</v>
      </c>
      <c r="C171" s="0" t="s">
        <v>1188</v>
      </c>
      <c r="D171" s="387" t="n">
        <v>0.0352411940693855</v>
      </c>
      <c r="E171" s="0" t="s">
        <v>102</v>
      </c>
      <c r="F171" s="387" t="n">
        <v>0.0389802828431129</v>
      </c>
      <c r="G171" s="0" t="s">
        <v>316</v>
      </c>
      <c r="H171" s="387" t="n">
        <v>0.0378542877733707</v>
      </c>
      <c r="I171" s="0" t="s">
        <v>317</v>
      </c>
      <c r="J171" s="0" t="s">
        <v>102</v>
      </c>
      <c r="K171" s="387" t="n">
        <v>0.536132216453552</v>
      </c>
      <c r="L171" s="387" t="n">
        <v>0.553621828556061</v>
      </c>
      <c r="M171" s="0" t="s">
        <v>102</v>
      </c>
      <c r="N171" s="387" t="n">
        <v>0.536132216453552</v>
      </c>
      <c r="O171" s="0" t="s">
        <v>102</v>
      </c>
      <c r="P171" s="387" t="n">
        <v>0.561111092567444</v>
      </c>
      <c r="Q171" s="0" t="s">
        <v>102</v>
      </c>
      <c r="R171" s="387" t="n">
        <v>0.529797971248627</v>
      </c>
      <c r="S171" s="0" t="s">
        <v>102</v>
      </c>
      <c r="U171" s="0" t="s">
        <v>316</v>
      </c>
      <c r="V171" s="387" t="n">
        <v>0.533614099025726</v>
      </c>
      <c r="W171" s="387" t="n">
        <v>0.549994587898254</v>
      </c>
      <c r="X171" s="0" t="s">
        <v>316</v>
      </c>
      <c r="Y171" s="387" t="n">
        <v>0.533614099025726</v>
      </c>
      <c r="Z171" s="0" t="s">
        <v>316</v>
      </c>
      <c r="AA171" s="387" t="n">
        <v>0.553766846656799</v>
      </c>
      <c r="AB171" s="0" t="s">
        <v>316</v>
      </c>
      <c r="AC171" s="387" t="n">
        <v>0.529567182064056</v>
      </c>
      <c r="AD171" s="0" t="s">
        <v>316</v>
      </c>
      <c r="AF171" s="0" t="s">
        <v>317</v>
      </c>
      <c r="AG171" s="387" t="n">
        <v>0.531034886837006</v>
      </c>
      <c r="AH171" s="387" t="n">
        <v>0.53637158870697</v>
      </c>
      <c r="AI171" s="0" t="s">
        <v>317</v>
      </c>
      <c r="AJ171" s="387" t="n">
        <v>0.531034886837006</v>
      </c>
      <c r="AK171" s="0" t="s">
        <v>317</v>
      </c>
      <c r="AL171" s="387" t="n">
        <v>0.542411625385284</v>
      </c>
      <c r="AM171" s="0" t="s">
        <v>317</v>
      </c>
      <c r="AN171" s="387" t="n">
        <v>0.547551929950714</v>
      </c>
      <c r="AO171" s="0" t="s">
        <v>317</v>
      </c>
      <c r="AP171" s="0"/>
      <c r="AQ171" s="0" t="s">
        <v>102</v>
      </c>
      <c r="AR171" s="387" t="n">
        <v>2.36976313591003</v>
      </c>
      <c r="AS171" s="0" t="s">
        <v>318</v>
      </c>
      <c r="AT171" s="387" t="n">
        <v>2.87589931488037</v>
      </c>
      <c r="AU171" s="0" t="s">
        <v>317</v>
      </c>
      <c r="AV171" s="387" t="n">
        <v>3.14248466491699</v>
      </c>
      <c r="AW171" s="0"/>
      <c r="AX171" s="387" t="n">
        <v>3.41410160064697</v>
      </c>
      <c r="AY171" s="0" t="s">
        <v>104</v>
      </c>
      <c r="AZ171" s="0"/>
      <c r="BA171" s="0" t="s">
        <v>102</v>
      </c>
      <c r="BB171" s="387" t="n">
        <v>0.00573492608964443</v>
      </c>
      <c r="BC171" s="387" t="n">
        <v>0.00567318685352802</v>
      </c>
      <c r="BD171" s="387" t="n">
        <v>0.0065866457298398</v>
      </c>
      <c r="BE171" s="387" t="n">
        <v>-0.00109162891749293</v>
      </c>
      <c r="BF171" s="387" t="n">
        <v>-0.00109161925502121</v>
      </c>
      <c r="BH171" s="0" t="s">
        <v>318</v>
      </c>
      <c r="BI171" s="387" t="n">
        <v>0.00507524702697992</v>
      </c>
      <c r="BJ171" s="387" t="n">
        <v>0.00547862285748124</v>
      </c>
      <c r="BK171" s="387" t="n">
        <v>0.00513047026470304</v>
      </c>
      <c r="BL171" s="387" t="n">
        <v>0.00350853404961526</v>
      </c>
      <c r="BM171" s="387" t="n">
        <v>0.00269759283401072</v>
      </c>
      <c r="BO171" s="0" t="s">
        <v>317</v>
      </c>
      <c r="BP171" s="387" t="n">
        <v>0.00490011367946863</v>
      </c>
      <c r="BQ171" s="387" t="n">
        <v>0.00486014550551772</v>
      </c>
      <c r="BR171" s="387" t="n">
        <v>0.00391401816159487</v>
      </c>
      <c r="BS171" s="387" t="n">
        <v>0.00269756675697863</v>
      </c>
      <c r="BT171" s="387" t="n">
        <v>0.00269754091277719</v>
      </c>
      <c r="BV171" s="387" t="n">
        <v>11.5771598815918</v>
      </c>
      <c r="BW171" s="387" t="n">
        <v>11.8613595962524</v>
      </c>
      <c r="BX171" s="387" t="n">
        <v>12.3153991699219</v>
      </c>
      <c r="BY171" s="387" t="n">
        <v>12.8118991851807</v>
      </c>
      <c r="BZ171" s="387" t="n">
        <v>13.0698795318604</v>
      </c>
      <c r="CA171" s="0" t="s">
        <v>316</v>
      </c>
      <c r="CC171" s="387" t="n">
        <v>11.7476797103882</v>
      </c>
      <c r="CD171" s="387" t="n">
        <v>12.1167993545532</v>
      </c>
      <c r="CE171" s="387" t="n">
        <v>12.613299369812</v>
      </c>
      <c r="CF171" s="387" t="n">
        <v>12.9905395507813</v>
      </c>
      <c r="CG171" s="387" t="n">
        <v>13.1888904571533</v>
      </c>
      <c r="CH171" s="0" t="s">
        <v>317</v>
      </c>
      <c r="CK171" s="387" t="n">
        <v>12.6000003814697</v>
      </c>
      <c r="CL171" s="0" t="s">
        <v>887</v>
      </c>
      <c r="CO171" s="0" t="s">
        <v>102</v>
      </c>
      <c r="CP171" s="387" t="n">
        <v>0.0019524967065081</v>
      </c>
      <c r="CQ171" s="387" t="n">
        <v>-0.00485125789418817</v>
      </c>
      <c r="CR171" s="387" t="n">
        <v>-0.0120953610166907</v>
      </c>
      <c r="CS171" s="387" t="n">
        <v>-0.0233371462672949</v>
      </c>
      <c r="CT171" s="387" t="n">
        <v>-0.00552896223962307</v>
      </c>
      <c r="CV171" s="0" t="s">
        <v>318</v>
      </c>
      <c r="CW171" s="387" t="n">
        <v>0.000346225046087056</v>
      </c>
      <c r="CX171" s="387" t="n">
        <v>-0.00391252897679806</v>
      </c>
      <c r="CY171" s="387" t="n">
        <v>-0.0119184460490942</v>
      </c>
      <c r="CZ171" s="387" t="n">
        <v>-0.00588383339345455</v>
      </c>
      <c r="DA171" s="387" t="n">
        <v>-0.00155051192268729</v>
      </c>
      <c r="DC171" s="0" t="s">
        <v>317</v>
      </c>
      <c r="DD171" s="387" t="n">
        <v>-0.00288759754039347</v>
      </c>
      <c r="DE171" s="387" t="n">
        <v>-0.00289626163430512</v>
      </c>
      <c r="DF171" s="387" t="n">
        <v>-0.00308317388407886</v>
      </c>
      <c r="DG171" s="387" t="n">
        <v>0.00544817373156548</v>
      </c>
      <c r="DH171" s="387" t="n">
        <v>0.0151127623394132</v>
      </c>
      <c r="DL171" s="387" t="n">
        <v>0.777919998168945</v>
      </c>
      <c r="DM171" s="0" t="s">
        <v>888</v>
      </c>
      <c r="DP171" s="387" t="n">
        <v>0.801050033569336</v>
      </c>
      <c r="DQ171" s="0" t="s">
        <v>888</v>
      </c>
      <c r="DT171" s="387" t="n">
        <v>0.753470001220703</v>
      </c>
      <c r="DU171" s="0" t="s">
        <v>888</v>
      </c>
      <c r="DW171" s="387" t="n">
        <v>0.113001018762589</v>
      </c>
      <c r="DX171" s="387" t="n">
        <v>0.105782419443131</v>
      </c>
      <c r="DY171" s="387" t="n">
        <v>0.0875345766544342</v>
      </c>
      <c r="DZ171" s="387" t="n">
        <v>0.0590639226138592</v>
      </c>
      <c r="EA171" s="387" t="n">
        <v>0.0631357729434967</v>
      </c>
      <c r="EB171" s="0" t="s">
        <v>104</v>
      </c>
      <c r="ED171" s="387" t="n">
        <v>0.113215260207653</v>
      </c>
      <c r="EE171" s="387" t="n">
        <v>0.105974420905113</v>
      </c>
      <c r="EF171" s="387" t="n">
        <v>0.086731418967247</v>
      </c>
      <c r="EG171" s="387" t="n">
        <v>0.0558776706457138</v>
      </c>
      <c r="EH171" s="387" t="n">
        <v>0.0412926971912384</v>
      </c>
      <c r="EI171" s="0" t="s">
        <v>248</v>
      </c>
      <c r="EK171" s="387"/>
      <c r="EL171" s="0" t="s">
        <v>886</v>
      </c>
      <c r="EO171" s="387" t="n">
        <v>0.0223320536315441</v>
      </c>
      <c r="EP171" s="387" t="n">
        <v>0.0218258947134018</v>
      </c>
      <c r="EQ171" s="387" t="n">
        <v>0.0131703549996018</v>
      </c>
      <c r="ER171" s="387" t="n">
        <v>0.000387966458220035</v>
      </c>
      <c r="ES171" s="387" t="n">
        <v>0.0341712795197964</v>
      </c>
      <c r="ET171" s="0" t="s">
        <v>248</v>
      </c>
      <c r="FE171" s="387" t="n">
        <v>4490967</v>
      </c>
      <c r="FF171" s="387" t="n">
        <v>4513751</v>
      </c>
      <c r="FG171" s="387" t="n">
        <v>4538159</v>
      </c>
      <c r="FH171" s="387" t="n">
        <v>4564855</v>
      </c>
      <c r="FI171" s="387" t="n">
        <v>4591910</v>
      </c>
      <c r="FJ171" s="387" t="n">
        <v>4623291</v>
      </c>
      <c r="FK171" s="387" t="n">
        <v>4660677</v>
      </c>
      <c r="FL171" s="387" t="n">
        <v>4709153</v>
      </c>
      <c r="FM171" s="387" t="n">
        <v>4768212</v>
      </c>
      <c r="FN171" s="387" t="n">
        <v>4828726</v>
      </c>
      <c r="FO171" s="387" t="n">
        <v>4889252</v>
      </c>
      <c r="FP171" s="387" t="n">
        <v>4953088</v>
      </c>
      <c r="FQ171" s="387" t="n">
        <v>5018573</v>
      </c>
      <c r="FR171" s="387" t="n">
        <v>5079623</v>
      </c>
      <c r="FS171" s="387" t="n">
        <v>5137232</v>
      </c>
      <c r="FT171" s="387" t="n">
        <v>5188607</v>
      </c>
      <c r="FU171" s="387" t="n">
        <v>5234519</v>
      </c>
      <c r="FV171" s="387" t="n">
        <v>5276968</v>
      </c>
      <c r="FW171" s="387" t="n">
        <v>5311916</v>
      </c>
      <c r="FX171" s="387" t="n">
        <v>5347896</v>
      </c>
      <c r="FY171" s="387" t="n">
        <v>5391000</v>
      </c>
      <c r="FZ171" s="387" t="n">
        <v>5436000</v>
      </c>
      <c r="GA171" s="387" t="n">
        <v>5482000</v>
      </c>
      <c r="GB171" s="387" t="n">
        <v>5529000</v>
      </c>
      <c r="GC171" s="387" t="n">
        <v>5575000</v>
      </c>
      <c r="GD171" s="387" t="n">
        <v>5620000</v>
      </c>
      <c r="GE171" s="387" t="n">
        <v>5664000</v>
      </c>
      <c r="GF171" s="387" t="n">
        <v>5707000</v>
      </c>
      <c r="GG171" s="387" t="n">
        <v>5749000</v>
      </c>
      <c r="GH171" s="387" t="n">
        <v>5790000</v>
      </c>
      <c r="GI171" s="387" t="n">
        <v>5831000</v>
      </c>
      <c r="GJ171" s="387" t="n">
        <v>5871000</v>
      </c>
      <c r="GK171" s="387" t="n">
        <v>5910000</v>
      </c>
      <c r="GL171" s="387" t="n">
        <v>5949000</v>
      </c>
      <c r="GM171" s="387" t="n">
        <v>5988000</v>
      </c>
      <c r="GN171" s="387" t="n">
        <v>6026000</v>
      </c>
      <c r="GO171" s="387" t="n">
        <v>6063000</v>
      </c>
      <c r="GP171" s="387" t="n">
        <v>6100000</v>
      </c>
      <c r="GQ171" s="387" t="n">
        <v>6136000</v>
      </c>
      <c r="GR171" s="387" t="n">
        <v>6171000</v>
      </c>
      <c r="GS171" s="387" t="n">
        <v>6206000</v>
      </c>
      <c r="GT171" s="387" t="n">
        <v>6240000</v>
      </c>
      <c r="GU171" s="387" t="n">
        <v>6274000</v>
      </c>
      <c r="GV171" s="387" t="n">
        <v>6306000</v>
      </c>
      <c r="GW171" s="387" t="n">
        <v>6339000</v>
      </c>
      <c r="GX171" s="387" t="n">
        <v>6370000</v>
      </c>
      <c r="GY171" s="387" t="n">
        <v>6401000</v>
      </c>
      <c r="GZ171" s="387" t="n">
        <v>6431000</v>
      </c>
      <c r="HA171" s="387" t="n">
        <v>6461000</v>
      </c>
      <c r="HB171" s="387" t="n">
        <v>6489000</v>
      </c>
      <c r="HC171" s="387" t="n">
        <v>6517000</v>
      </c>
      <c r="HG171" s="387" t="n">
        <v>0.00880969781428576</v>
      </c>
      <c r="HH171" s="387" t="n">
        <v>0.00807673204690218</v>
      </c>
      <c r="HI171" s="387" t="n">
        <v>0.00660090846940875</v>
      </c>
      <c r="HJ171" s="387" t="n">
        <v>0.00675061391666532</v>
      </c>
      <c r="HK171" s="387" t="n">
        <v>0.00802768394351006</v>
      </c>
      <c r="HL171" s="387" t="n">
        <v>0.00831259973347187</v>
      </c>
      <c r="HM171" s="387" t="n">
        <v>0.00842650141566992</v>
      </c>
      <c r="HN171" s="387" t="n">
        <v>0.00853696931153536</v>
      </c>
      <c r="HO171" s="387" t="n">
        <v>0.0082853501662612</v>
      </c>
      <c r="HP171" s="387" t="n">
        <v>0.00803934689611197</v>
      </c>
      <c r="HQ171" s="387" t="n">
        <v>0.00779869267717004</v>
      </c>
      <c r="HR171" s="387" t="n">
        <v>0.00756313512101769</v>
      </c>
      <c r="HS171" s="387" t="n">
        <v>0.00733243487775326</v>
      </c>
      <c r="HT171" s="387" t="n">
        <v>0.00710636517032981</v>
      </c>
      <c r="HU171" s="387" t="n">
        <v>0.00705622043460608</v>
      </c>
      <c r="HV171" s="387" t="n">
        <v>0.00683646462857723</v>
      </c>
      <c r="HW171" s="387" t="n">
        <v>0.006620854139328</v>
      </c>
      <c r="HX171" s="387" t="n">
        <v>0.00657730689272285</v>
      </c>
      <c r="HY171" s="387" t="n">
        <v>0.00653432821854949</v>
      </c>
      <c r="HZ171" s="387" t="n">
        <v>0.00632597412914038</v>
      </c>
      <c r="IA171" s="387" t="n">
        <v>0.00612128619104624</v>
      </c>
      <c r="IB171" s="387" t="n">
        <v>0.00608404399827123</v>
      </c>
      <c r="IC171" s="387" t="n">
        <v>0.00588429300114512</v>
      </c>
      <c r="ID171" s="387" t="n">
        <v>0.00568783516064286</v>
      </c>
      <c r="IE171" s="387" t="n">
        <v>0.00565566681325436</v>
      </c>
      <c r="IF171" s="387" t="n">
        <v>0.00546361645683646</v>
      </c>
      <c r="IG171" s="387" t="n">
        <v>0.00543392729014158</v>
      </c>
      <c r="IH171" s="387" t="n">
        <v>0.00508745154365897</v>
      </c>
      <c r="II171" s="387" t="n">
        <v>0.00521946605294943</v>
      </c>
      <c r="IJ171" s="387" t="n">
        <v>0.00487844226881862</v>
      </c>
      <c r="IK171" s="387" t="n">
        <v>0.00485475873574615</v>
      </c>
      <c r="IL171" s="387" t="n">
        <v>0.0046758190728724</v>
      </c>
      <c r="IM171" s="387" t="n">
        <v>0.00465405732393265</v>
      </c>
      <c r="IN171" s="387" t="n">
        <v>0.00432433094829321</v>
      </c>
      <c r="IO171" s="387" t="n">
        <v>0.00430571148172021</v>
      </c>
      <c r="IP171" s="0" t="s">
        <v>889</v>
      </c>
      <c r="IU171" s="0" t="s">
        <v>889</v>
      </c>
      <c r="IV171" s="387" t="n">
        <v>0.503452903336976</v>
      </c>
      <c r="IW171" s="387" t="n">
        <v>0.503957950466106</v>
      </c>
      <c r="IX171" s="387" t="n">
        <v>0.504384739302203</v>
      </c>
      <c r="IY171" s="387" t="n">
        <v>0.504753688675074</v>
      </c>
      <c r="IZ171" s="387" t="n">
        <v>0.505090763673114</v>
      </c>
      <c r="JA171" s="387" t="n">
        <v>0.505416102066648</v>
      </c>
      <c r="JB171" s="387" t="n">
        <v>0.505735021531831</v>
      </c>
      <c r="JC171" s="387" t="n">
        <v>0.506039512484369</v>
      </c>
      <c r="JD171" s="387" t="n">
        <v>0.506331924319894</v>
      </c>
      <c r="JE171" s="387" t="n">
        <v>0.506608616465446</v>
      </c>
      <c r="JF171" s="387" t="n">
        <v>0.506868133083494</v>
      </c>
      <c r="JG171" s="387" t="n">
        <v>0.507111606976726</v>
      </c>
      <c r="JH171" s="387" t="n">
        <v>0.507343102077948</v>
      </c>
      <c r="JI171" s="387" t="n">
        <v>0.507561651921074</v>
      </c>
      <c r="JJ171" s="387" t="n">
        <v>0.507768307090327</v>
      </c>
      <c r="JK171" s="387" t="n">
        <v>0.507962495077368</v>
      </c>
      <c r="JL171" s="387" t="n">
        <v>0.50814765232426</v>
      </c>
      <c r="JM171" s="387" t="n">
        <v>0.508322639626265</v>
      </c>
      <c r="JN171" s="387" t="n">
        <v>0.508488713199834</v>
      </c>
      <c r="JO171" s="387" t="n">
        <v>0.508649908724961</v>
      </c>
      <c r="JP171" s="387" t="n">
        <v>0.508805383759894</v>
      </c>
      <c r="JQ171" s="387" t="n">
        <v>0.508957244426312</v>
      </c>
      <c r="JR171" s="387" t="n">
        <v>0.509103813878088</v>
      </c>
      <c r="JS171" s="387" t="n">
        <v>0.509247660357336</v>
      </c>
      <c r="JT171" s="387" t="n">
        <v>0.509388733968283</v>
      </c>
      <c r="JU171" s="387" t="n">
        <v>0.509528116998015</v>
      </c>
      <c r="JV171" s="387" t="n">
        <v>0.509665876306085</v>
      </c>
      <c r="JW171" s="387" t="n">
        <v>0.50980120371829</v>
      </c>
      <c r="JX171" s="387" t="n">
        <v>0.509934093725595</v>
      </c>
      <c r="JY171" s="387" t="n">
        <v>0.510063088755834</v>
      </c>
      <c r="JZ171" s="387" t="n">
        <v>0.510185416017935</v>
      </c>
      <c r="KA171" s="387" t="n">
        <v>0.510301514445257</v>
      </c>
      <c r="KB171" s="387" t="n">
        <v>0.510412806834115</v>
      </c>
      <c r="KC171" s="387" t="n">
        <v>0.510517793536884</v>
      </c>
      <c r="KD171" s="387" t="n">
        <v>0.510617673929807</v>
      </c>
      <c r="KE171" s="387" t="n">
        <v>0.510709603053662</v>
      </c>
      <c r="KH171" s="0" t="s">
        <v>889</v>
      </c>
      <c r="KI171" s="387" t="n">
        <v>0.657346546649933</v>
      </c>
      <c r="KJ171" s="387" t="n">
        <v>0.656039655208588</v>
      </c>
      <c r="KK171" s="387" t="n">
        <v>0.654949188232422</v>
      </c>
      <c r="KL171" s="387" t="n">
        <v>0.654017329216003</v>
      </c>
      <c r="KM171" s="387" t="n">
        <v>0.653143584728241</v>
      </c>
      <c r="KN171" s="387" t="n">
        <v>0.652198135852814</v>
      </c>
      <c r="KO171" s="387" t="n">
        <v>0.650846183300018</v>
      </c>
      <c r="KP171" s="387" t="n">
        <v>0.649398028850555</v>
      </c>
      <c r="KQ171" s="387" t="n">
        <v>0.647856771945953</v>
      </c>
      <c r="KR171" s="387" t="n">
        <v>0.646278023719788</v>
      </c>
      <c r="KS171" s="387" t="n">
        <v>0.644839882850647</v>
      </c>
      <c r="KT171" s="387" t="n">
        <v>0.642831921577454</v>
      </c>
      <c r="KU171" s="387" t="n">
        <v>0.641142427921295</v>
      </c>
      <c r="KV171" s="387" t="n">
        <v>0.639415562152863</v>
      </c>
      <c r="KW171" s="387" t="n">
        <v>0.637305676937103</v>
      </c>
      <c r="KX171" s="387" t="n">
        <v>0.634711027145386</v>
      </c>
      <c r="KY171" s="387" t="n">
        <v>0.632089912891388</v>
      </c>
      <c r="KZ171" s="387" t="n">
        <v>0.629272401332855</v>
      </c>
      <c r="LA171" s="387" t="n">
        <v>0.625987589359283</v>
      </c>
      <c r="LB171" s="387" t="n">
        <v>0.622912466526032</v>
      </c>
      <c r="LC171" s="387" t="n">
        <v>0.619980096817017</v>
      </c>
      <c r="LD171" s="387" t="n">
        <v>0.617516100406647</v>
      </c>
      <c r="LE171" s="387" t="n">
        <v>0.615409851074219</v>
      </c>
      <c r="LF171" s="387" t="n">
        <v>0.613428950309753</v>
      </c>
      <c r="LG171" s="387" t="n">
        <v>0.611894369125366</v>
      </c>
      <c r="LH171" s="387" t="n">
        <v>0.61069929599762</v>
      </c>
      <c r="LI171" s="387" t="n">
        <v>0.60977566242218</v>
      </c>
      <c r="LJ171" s="387" t="n">
        <v>0.609340131282806</v>
      </c>
      <c r="LK171" s="387" t="n">
        <v>0.60926103591919</v>
      </c>
      <c r="LL171" s="387" t="n">
        <v>0.609086632728577</v>
      </c>
      <c r="LM171" s="387" t="n">
        <v>0.608634233474731</v>
      </c>
      <c r="LN171" s="387" t="n">
        <v>0.608342468738556</v>
      </c>
      <c r="LO171" s="387" t="n">
        <v>0.607837021350861</v>
      </c>
      <c r="LP171" s="387" t="n">
        <v>0.607181549072266</v>
      </c>
      <c r="LQ171" s="387" t="n">
        <v>0.606564939022064</v>
      </c>
      <c r="LR171" s="387" t="n">
        <v>0.605493307113648</v>
      </c>
      <c r="LT171" s="0" t="s">
        <v>889</v>
      </c>
      <c r="LU171" s="387" t="n">
        <v>0.602292120456696</v>
      </c>
      <c r="LV171" s="387" t="n">
        <v>0.601161658763886</v>
      </c>
      <c r="LW171" s="387" t="n">
        <v>0.599628627300263</v>
      </c>
      <c r="LX171" s="387" t="n">
        <v>0.597885012626648</v>
      </c>
      <c r="LY171" s="387" t="n">
        <v>0.596238434314728</v>
      </c>
      <c r="LZ171" s="387" t="n">
        <v>0.59469485282898</v>
      </c>
      <c r="MA171" s="387" t="n">
        <v>0.59326708316803</v>
      </c>
      <c r="MB171" s="387" t="n">
        <v>0.591937243938446</v>
      </c>
      <c r="MC171" s="387" t="n">
        <v>0.590341806411743</v>
      </c>
      <c r="MD171" s="387" t="n">
        <v>0.588699579238892</v>
      </c>
      <c r="ME171" s="387" t="n">
        <v>0.586654782295227</v>
      </c>
      <c r="MF171" s="387" t="n">
        <v>0.584039568901062</v>
      </c>
      <c r="MG171" s="387" t="n">
        <v>0.581216037273407</v>
      </c>
      <c r="MH171" s="387" t="n">
        <v>0.578361451625824</v>
      </c>
      <c r="MI171" s="387" t="n">
        <v>0.575302243232727</v>
      </c>
      <c r="MJ171" s="387" t="n">
        <v>0.572286069393158</v>
      </c>
      <c r="MK171" s="387" t="n">
        <v>0.56940895318985</v>
      </c>
      <c r="ML171" s="387" t="n">
        <v>0.566666662693024</v>
      </c>
      <c r="MM171" s="387" t="n">
        <v>0.563792228698731</v>
      </c>
      <c r="MN171" s="387" t="n">
        <v>0.561456263065338</v>
      </c>
      <c r="MO171" s="387" t="n">
        <v>0.559409201145172</v>
      </c>
      <c r="MP171" s="387" t="n">
        <v>0.558139562606812</v>
      </c>
      <c r="MQ171" s="387" t="n">
        <v>0.5573770403862</v>
      </c>
      <c r="MR171" s="387" t="n">
        <v>0.556877434253693</v>
      </c>
      <c r="MS171" s="387" t="n">
        <v>0.556311786174774</v>
      </c>
      <c r="MT171" s="387" t="n">
        <v>0.555752515792847</v>
      </c>
      <c r="MU171" s="387" t="n">
        <v>0.554967939853668</v>
      </c>
      <c r="MV171" s="387" t="n">
        <v>0.554510653018951</v>
      </c>
      <c r="MW171" s="387" t="n">
        <v>0.553758323192596</v>
      </c>
      <c r="MX171" s="387" t="n">
        <v>0.552926301956177</v>
      </c>
      <c r="MY171" s="387" t="n">
        <v>0.551805317401886</v>
      </c>
      <c r="MZ171" s="387" t="n">
        <v>0.550851404666901</v>
      </c>
      <c r="NA171" s="387" t="n">
        <v>0.54968124628067</v>
      </c>
      <c r="NB171" s="387" t="n">
        <v>0.548521876335144</v>
      </c>
      <c r="NC171" s="387" t="n">
        <v>0.547233760356903</v>
      </c>
      <c r="ND171" s="387" t="n">
        <v>0.545803308486939</v>
      </c>
      <c r="NG171" s="0" t="s">
        <v>889</v>
      </c>
      <c r="NH171" s="387" t="n">
        <v>0.594528377056122</v>
      </c>
      <c r="NI171" s="387" t="n">
        <v>0.59370231628418</v>
      </c>
      <c r="NJ171" s="387" t="n">
        <v>0.593320071697235</v>
      </c>
      <c r="NK171" s="387" t="n">
        <v>0.593234360218048</v>
      </c>
      <c r="NL171" s="387" t="n">
        <v>0.593155145645142</v>
      </c>
      <c r="NM171" s="387" t="n">
        <v>0.592839896678925</v>
      </c>
      <c r="NN171" s="387" t="n">
        <v>0.591427505016327</v>
      </c>
      <c r="NO171" s="387" t="n">
        <v>0.58974826335907</v>
      </c>
      <c r="NP171" s="387" t="n">
        <v>0.587990581989288</v>
      </c>
      <c r="NQ171" s="387" t="n">
        <v>0.586367726325989</v>
      </c>
      <c r="NR171" s="387" t="n">
        <v>0.585231304168701</v>
      </c>
      <c r="NS171" s="387" t="n">
        <v>0.583509862422943</v>
      </c>
      <c r="NT171" s="387" t="n">
        <v>0.5822674036026</v>
      </c>
      <c r="NU171" s="387" t="n">
        <v>0.581318497657776</v>
      </c>
      <c r="NV171" s="387" t="n">
        <v>0.580138146877289</v>
      </c>
      <c r="NW171" s="387" t="n">
        <v>0.578459978103638</v>
      </c>
      <c r="NX171" s="387" t="n">
        <v>0.576392412185669</v>
      </c>
      <c r="NY171" s="387" t="n">
        <v>0.574111700057983</v>
      </c>
      <c r="NZ171" s="387" t="n">
        <v>0.571524620056152</v>
      </c>
      <c r="OA171" s="387" t="n">
        <v>0.569138288497925</v>
      </c>
      <c r="OB171" s="387" t="n">
        <v>0.566876888275147</v>
      </c>
      <c r="OC171" s="387" t="n">
        <v>0.564242124557495</v>
      </c>
      <c r="OD171" s="387" t="n">
        <v>0.561967194080353</v>
      </c>
      <c r="OE171" s="387" t="n">
        <v>0.559647977352142</v>
      </c>
      <c r="OF171" s="387" t="n">
        <v>0.557932257652283</v>
      </c>
      <c r="OG171" s="387" t="n">
        <v>0.556719303131104</v>
      </c>
      <c r="OH171" s="387" t="n">
        <v>0.555448710918427</v>
      </c>
      <c r="OI171" s="387" t="n">
        <v>0.554988861083984</v>
      </c>
      <c r="OJ171" s="387" t="n">
        <v>0.554868400096893</v>
      </c>
      <c r="OK171" s="387" t="n">
        <v>0.554977118968964</v>
      </c>
      <c r="OL171" s="387" t="n">
        <v>0.554788053035736</v>
      </c>
      <c r="OM171" s="387" t="n">
        <v>0.554132163524628</v>
      </c>
      <c r="ON171" s="387" t="n">
        <v>0.55372416973114</v>
      </c>
      <c r="OO171" s="387" t="n">
        <v>0.553165137767792</v>
      </c>
      <c r="OP171" s="387" t="n">
        <v>0.552781641483307</v>
      </c>
      <c r="OQ171" s="387" t="n">
        <v>0.551941096782684</v>
      </c>
      <c r="OT171" s="387" t="n">
        <v>0.802470016479492</v>
      </c>
      <c r="OU171" s="387" t="n">
        <v>0.803109970092773</v>
      </c>
      <c r="OV171" s="387" t="n">
        <v>0.785780029296875</v>
      </c>
      <c r="OW171" s="387" t="n">
        <v>0.783519973754883</v>
      </c>
      <c r="OX171" s="387" t="n">
        <v>0.779179992675781</v>
      </c>
      <c r="OY171" s="387" t="n">
        <v>0.780849990844727</v>
      </c>
      <c r="OZ171" s="387" t="n">
        <v>0.788550033569336</v>
      </c>
      <c r="PA171" s="387" t="n">
        <v>0.800380020141602</v>
      </c>
      <c r="PB171" s="387" t="n">
        <v>0.78818000793457</v>
      </c>
      <c r="PC171" s="387" t="n">
        <v>0.78004997253418</v>
      </c>
      <c r="PD171" s="387" t="n">
        <v>0.776689987182617</v>
      </c>
      <c r="PE171" s="387" t="n">
        <v>0.780559997558594</v>
      </c>
      <c r="PF171" s="387" t="n">
        <v>0.779830017089844</v>
      </c>
      <c r="PG171" s="387" t="n">
        <v>0.778779983520508</v>
      </c>
      <c r="PH171" s="387" t="n">
        <v>0.781829986572266</v>
      </c>
      <c r="PI171" s="387" t="n">
        <v>0.779690017700195</v>
      </c>
      <c r="PJ171" s="387" t="n">
        <v>0.77234001159668</v>
      </c>
      <c r="PK171" s="387" t="n">
        <v>0.777689971923828</v>
      </c>
      <c r="PL171" s="387" t="n">
        <v>0.777919998168945</v>
      </c>
      <c r="PQ171" s="387" t="n">
        <v>0.000295737700071186</v>
      </c>
      <c r="PZ171" s="387" t="n">
        <v>0.27</v>
      </c>
      <c r="QA171" s="387" t="n">
        <v>2017</v>
      </c>
      <c r="QB171" s="0" t="s">
        <v>248</v>
      </c>
      <c r="QD171" s="387" t="n">
        <v>0.003</v>
      </c>
      <c r="QE171" s="387" t="n">
        <v>2017</v>
      </c>
      <c r="QF171" s="0" t="s">
        <v>248</v>
      </c>
      <c r="QH171" s="387" t="n">
        <v>0.003</v>
      </c>
      <c r="QI171" s="387" t="n">
        <v>2017</v>
      </c>
      <c r="QJ171" s="0" t="s">
        <v>248</v>
      </c>
      <c r="QL171" s="387" t="n">
        <v>0.005</v>
      </c>
      <c r="QM171" s="387" t="n">
        <v>2017</v>
      </c>
      <c r="QN171" s="0" t="s">
        <v>248</v>
      </c>
      <c r="QP171" s="387" t="n">
        <v>0.129</v>
      </c>
      <c r="QQ171" s="387" t="n">
        <v>2017</v>
      </c>
      <c r="QR171" s="0" t="s">
        <v>248</v>
      </c>
      <c r="QT171" s="0" t="s">
        <v>104</v>
      </c>
      <c r="QU171" s="387" t="n">
        <v>0.22931857407093</v>
      </c>
      <c r="QV171" s="387" t="n">
        <v>0.242136359214783</v>
      </c>
      <c r="QW171" s="387" t="n">
        <v>0.245169326663017</v>
      </c>
      <c r="QX171" s="387" t="n">
        <v>0.24789959192276</v>
      </c>
      <c r="QY171" s="387" t="n">
        <v>0.261629551649094</v>
      </c>
      <c r="RB171" s="387" t="n">
        <v>0.222036361694336</v>
      </c>
      <c r="RC171" s="387" t="n">
        <v>0.231174275279045</v>
      </c>
      <c r="RD171" s="387" t="n">
        <v>0.235974118113518</v>
      </c>
      <c r="RE171" s="387" t="n">
        <v>0.247637182474136</v>
      </c>
      <c r="RF171" s="387" t="n">
        <v>0.261045932769775</v>
      </c>
      <c r="RG171" s="0" t="s">
        <v>248</v>
      </c>
      <c r="RJ171" s="387" t="n">
        <v>0.016574228182435</v>
      </c>
      <c r="RK171" s="387" t="n">
        <v>0.014470437541604</v>
      </c>
      <c r="RL171" s="387" t="n">
        <v>0.0150591591373086</v>
      </c>
      <c r="RM171" s="387" t="n">
        <v>0.0154735893011093</v>
      </c>
      <c r="RN171" s="387" t="n">
        <v>0.0114490138366818</v>
      </c>
      <c r="RO171" s="0" t="s">
        <v>104</v>
      </c>
      <c r="RR171" s="387" t="n">
        <v>0.0165758319199085</v>
      </c>
      <c r="RS171" s="387" t="n">
        <v>0.0144725795835257</v>
      </c>
      <c r="RT171" s="387" t="n">
        <v>0.015062396414578</v>
      </c>
      <c r="RU171" s="387" t="n">
        <v>0.0154799614101648</v>
      </c>
      <c r="RV171" s="387" t="n">
        <v>0.0114810587838292</v>
      </c>
      <c r="RW171" s="0" t="s">
        <v>248</v>
      </c>
      <c r="SA171" s="387" t="n">
        <v>0.00747025012969971</v>
      </c>
      <c r="SB171" s="387" t="n">
        <v>0.00424636527895927</v>
      </c>
      <c r="SC171" s="387" t="n">
        <v>0.00475171720609069</v>
      </c>
      <c r="SD171" s="387" t="n">
        <v>0.00724504794925451</v>
      </c>
      <c r="SE171" s="387" t="n">
        <v>0.00374449277296662</v>
      </c>
      <c r="SF171" s="0" t="s">
        <v>104</v>
      </c>
      <c r="SJ171" s="387" t="n">
        <v>0.00751955108717084</v>
      </c>
      <c r="SK171" s="387" t="n">
        <v>0.0043121031485498</v>
      </c>
      <c r="SL171" s="387" t="n">
        <v>0.00485034147277474</v>
      </c>
      <c r="SM171" s="387" t="n">
        <v>0.00744220148772001</v>
      </c>
      <c r="SN171" s="387" t="n">
        <v>0.00473044533282518</v>
      </c>
      <c r="SO171" s="0" t="s">
        <v>248</v>
      </c>
      <c r="SQ171" s="387" t="n">
        <v>82500</v>
      </c>
      <c r="SR171" s="0" t="s">
        <v>248</v>
      </c>
      <c r="ST171" s="387" t="n">
        <v>76367.2421875</v>
      </c>
      <c r="SU171" s="0" t="s">
        <v>104</v>
      </c>
      <c r="SW171" s="387" t="n">
        <v>92556.3216445989</v>
      </c>
      <c r="SX171" s="0" t="s">
        <v>248</v>
      </c>
      <c r="TA171" s="387" t="n">
        <v>0.342319577932358</v>
      </c>
      <c r="TB171" s="387" t="n">
        <v>0.347918778657913</v>
      </c>
      <c r="TC171" s="387" t="n">
        <v>0.332703918218613</v>
      </c>
      <c r="TD171" s="387" t="n">
        <v>0.306963533163071</v>
      </c>
      <c r="TE171" s="387" t="n">
        <v>0.32476532459259</v>
      </c>
      <c r="TF171" s="0" t="s">
        <v>104</v>
      </c>
      <c r="TJ171" s="387" t="n">
        <v>0.33525162935257</v>
      </c>
      <c r="TK171" s="387" t="n">
        <v>0.337148696184158</v>
      </c>
      <c r="TL171" s="387" t="n">
        <v>0.322705537080765</v>
      </c>
      <c r="TM171" s="387" t="n">
        <v>0.303514838218689</v>
      </c>
      <c r="TN171" s="387" t="n">
        <v>0.302338629961014</v>
      </c>
      <c r="TO171" s="0" t="s">
        <v>248</v>
      </c>
      <c r="TP171" s="386"/>
      <c r="TQ171" s="386"/>
    </row>
    <row r="172" customFormat="false" ht="15.75" hidden="false" customHeight="false" outlineLevel="0" collapsed="false">
      <c r="A172" s="0" t="s">
        <v>900</v>
      </c>
      <c r="B172" s="18" t="s">
        <v>1189</v>
      </c>
      <c r="C172" s="0" t="s">
        <v>1190</v>
      </c>
      <c r="D172" s="387" t="n">
        <v>0.0560491122305393</v>
      </c>
      <c r="E172" s="0" t="s">
        <v>102</v>
      </c>
      <c r="F172" s="387" t="n">
        <v>0.0623752102255821</v>
      </c>
      <c r="G172" s="0" t="s">
        <v>316</v>
      </c>
      <c r="H172" s="387" t="n">
        <v>0.0483287051320076</v>
      </c>
      <c r="I172" s="0" t="s">
        <v>317</v>
      </c>
      <c r="J172" s="0" t="s">
        <v>102</v>
      </c>
      <c r="K172" s="387" t="n">
        <v>0.30266872048378</v>
      </c>
      <c r="L172" s="387" t="n">
        <v>0.344438493251801</v>
      </c>
      <c r="M172" s="0" t="s">
        <v>102</v>
      </c>
      <c r="N172" s="387" t="n">
        <v>0.30266872048378</v>
      </c>
      <c r="O172" s="0" t="s">
        <v>102</v>
      </c>
      <c r="P172" s="387" t="n">
        <v>0.256125271320343</v>
      </c>
      <c r="Q172" s="0" t="s">
        <v>102</v>
      </c>
      <c r="R172" s="387" t="n">
        <v>0.258780866861343</v>
      </c>
      <c r="S172" s="0" t="s">
        <v>102</v>
      </c>
      <c r="U172" s="0" t="s">
        <v>316</v>
      </c>
      <c r="V172" s="387" t="n">
        <v>0.30266872048378</v>
      </c>
      <c r="W172" s="387" t="n">
        <v>0.344438493251801</v>
      </c>
      <c r="X172" s="0" t="s">
        <v>316</v>
      </c>
      <c r="Y172" s="387" t="n">
        <v>0.30266872048378</v>
      </c>
      <c r="Z172" s="0" t="s">
        <v>316</v>
      </c>
      <c r="AA172" s="387" t="n">
        <v>0.256125301122665</v>
      </c>
      <c r="AB172" s="0" t="s">
        <v>316</v>
      </c>
      <c r="AC172" s="387" t="n">
        <v>0.260141640901566</v>
      </c>
      <c r="AD172" s="0" t="s">
        <v>316</v>
      </c>
      <c r="AF172" s="0" t="s">
        <v>317</v>
      </c>
      <c r="AG172" s="387" t="n">
        <v>0.30266872048378</v>
      </c>
      <c r="AH172" s="387" t="n">
        <v>0.344438493251801</v>
      </c>
      <c r="AI172" s="0" t="s">
        <v>317</v>
      </c>
      <c r="AJ172" s="387" t="n">
        <v>0.30266872048378</v>
      </c>
      <c r="AK172" s="0" t="s">
        <v>317</v>
      </c>
      <c r="AL172" s="387" t="n">
        <v>0.256125301122665</v>
      </c>
      <c r="AM172" s="0" t="s">
        <v>317</v>
      </c>
      <c r="AN172" s="387" t="n">
        <v>0.260125517845154</v>
      </c>
      <c r="AO172" s="0" t="s">
        <v>317</v>
      </c>
      <c r="AP172" s="0"/>
      <c r="AQ172" s="0" t="s">
        <v>102</v>
      </c>
      <c r="AR172" s="387" t="n">
        <v>2.78114151954651</v>
      </c>
      <c r="AS172" s="0" t="s">
        <v>318</v>
      </c>
      <c r="AT172" s="387" t="n">
        <v>3.21487498283386</v>
      </c>
      <c r="AU172" s="0" t="s">
        <v>317</v>
      </c>
      <c r="AV172" s="387" t="n">
        <v>3.62911915779114</v>
      </c>
      <c r="AW172" s="0"/>
      <c r="AX172" s="387" t="n">
        <v>2.79687356948853</v>
      </c>
      <c r="AY172" s="0" t="s">
        <v>104</v>
      </c>
      <c r="AZ172" s="0"/>
      <c r="BA172" s="0" t="s">
        <v>884</v>
      </c>
      <c r="BB172" s="387" t="n">
        <v>0.00546333892270923</v>
      </c>
      <c r="BC172" s="387" t="n">
        <v>0.00487412232905626</v>
      </c>
      <c r="BD172" s="387" t="n">
        <v>0.00473871733993292</v>
      </c>
      <c r="BE172" s="387" t="n">
        <v>0.00403207121416926</v>
      </c>
      <c r="BF172" s="387" t="n">
        <v>0.00403205817565322</v>
      </c>
      <c r="BH172" s="0" t="s">
        <v>884</v>
      </c>
      <c r="BI172" s="387" t="n">
        <v>0.00661692675203085</v>
      </c>
      <c r="BJ172" s="387" t="n">
        <v>0.00601945864036679</v>
      </c>
      <c r="BK172" s="387" t="n">
        <v>0.00578104332089424</v>
      </c>
      <c r="BL172" s="387" t="n">
        <v>0.00569337932392955</v>
      </c>
      <c r="BM172" s="387" t="n">
        <v>0.0057845008559525</v>
      </c>
      <c r="BO172" s="0" t="s">
        <v>884</v>
      </c>
      <c r="BP172" s="387" t="n">
        <v>0.00602822098881006</v>
      </c>
      <c r="BQ172" s="387" t="n">
        <v>0.00574385747313499</v>
      </c>
      <c r="BR172" s="387" t="n">
        <v>0.00573226762935519</v>
      </c>
      <c r="BS172" s="387" t="n">
        <v>0.00582337379455566</v>
      </c>
      <c r="BT172" s="387" t="n">
        <v>0.0055761244148016</v>
      </c>
      <c r="BV172" s="387"/>
      <c r="BW172" s="387"/>
      <c r="BX172" s="387"/>
      <c r="BY172" s="387"/>
      <c r="BZ172" s="387"/>
      <c r="CA172" s="0" t="s">
        <v>886</v>
      </c>
      <c r="CC172" s="387"/>
      <c r="CD172" s="387"/>
      <c r="CE172" s="387"/>
      <c r="CF172" s="387"/>
      <c r="CG172" s="387"/>
      <c r="CH172" s="0" t="s">
        <v>886</v>
      </c>
      <c r="CK172" s="387" t="n">
        <v>9.5</v>
      </c>
      <c r="CL172" s="0" t="s">
        <v>887</v>
      </c>
      <c r="CO172" s="0" t="s">
        <v>884</v>
      </c>
      <c r="CP172" s="387" t="n">
        <v>0.00266850809566677</v>
      </c>
      <c r="CQ172" s="387" t="n">
        <v>0.00324820238165557</v>
      </c>
      <c r="CR172" s="387" t="n">
        <v>-2.62276735156775E-005</v>
      </c>
      <c r="CS172" s="387" t="n">
        <v>-0.00549570564180613</v>
      </c>
      <c r="CT172" s="387" t="n">
        <v>0.0107991974800825</v>
      </c>
      <c r="CV172" s="0" t="s">
        <v>884</v>
      </c>
      <c r="CW172" s="387" t="n">
        <v>0.0037750001065433</v>
      </c>
      <c r="CX172" s="387" t="n">
        <v>0.00313333328813314</v>
      </c>
      <c r="CY172" s="387" t="n">
        <v>-5.00001187901944E-005</v>
      </c>
      <c r="CZ172" s="387" t="n">
        <v>0.00189999991562217</v>
      </c>
      <c r="DA172" s="387" t="n">
        <v>0.0020000000949949</v>
      </c>
      <c r="DC172" s="0" t="s">
        <v>884</v>
      </c>
      <c r="DD172" s="387" t="n">
        <v>0.00354777090251446</v>
      </c>
      <c r="DE172" s="387" t="n">
        <v>0.00289799948222935</v>
      </c>
      <c r="DF172" s="387" t="n">
        <v>-0.00122297729831189</v>
      </c>
      <c r="DG172" s="387" t="n">
        <v>0.00519620673730969</v>
      </c>
      <c r="DH172" s="387" t="n">
        <v>0.00750134838744998</v>
      </c>
      <c r="DL172" s="387" t="n">
        <v>0.743970031738281</v>
      </c>
      <c r="DM172" s="0" t="s">
        <v>888</v>
      </c>
      <c r="DP172" s="387" t="n">
        <v>0.915169982910156</v>
      </c>
      <c r="DQ172" s="0" t="s">
        <v>888</v>
      </c>
      <c r="DT172" s="387" t="n">
        <v>0.325400009155273</v>
      </c>
      <c r="DU172" s="0" t="s">
        <v>888</v>
      </c>
      <c r="DW172" s="387" t="n">
        <v>0.0370026826858521</v>
      </c>
      <c r="DX172" s="387" t="n">
        <v>0.0182452965527773</v>
      </c>
      <c r="DY172" s="387" t="n">
        <v>-0.0175628699362278</v>
      </c>
      <c r="DZ172" s="387" t="n">
        <v>-0.121366292238235</v>
      </c>
      <c r="EA172" s="387" t="n">
        <v>-0.0455045700073242</v>
      </c>
      <c r="EB172" s="0" t="s">
        <v>104</v>
      </c>
      <c r="ED172" s="387" t="n">
        <v>0.0366453565657139</v>
      </c>
      <c r="EE172" s="387" t="n">
        <v>0.0177638623863459</v>
      </c>
      <c r="EF172" s="387" t="n">
        <v>-0.0182877760380507</v>
      </c>
      <c r="EG172" s="387" t="n">
        <v>-0.123035855591297</v>
      </c>
      <c r="EH172" s="387" t="n">
        <v>-0.0542413853108883</v>
      </c>
      <c r="EI172" s="0" t="s">
        <v>248</v>
      </c>
      <c r="EK172" s="387"/>
      <c r="EL172" s="0" t="s">
        <v>886</v>
      </c>
      <c r="EO172" s="387" t="n">
        <v>0.0264911595731974</v>
      </c>
      <c r="EP172" s="387" t="n">
        <v>0.0342860482633114</v>
      </c>
      <c r="EQ172" s="387" t="n">
        <v>0.026356115937233</v>
      </c>
      <c r="ER172" s="387" t="n">
        <v>0.0326839722692966</v>
      </c>
      <c r="ES172" s="387" t="n">
        <v>0.0448014922440052</v>
      </c>
      <c r="ET172" s="0" t="s">
        <v>248</v>
      </c>
      <c r="FE172" s="387" t="n">
        <v>2267973</v>
      </c>
      <c r="FF172" s="387" t="n">
        <v>2294962</v>
      </c>
      <c r="FG172" s="387" t="n">
        <v>2334858</v>
      </c>
      <c r="FH172" s="387" t="n">
        <v>2386166</v>
      </c>
      <c r="FI172" s="387" t="n">
        <v>2445517</v>
      </c>
      <c r="FJ172" s="387" t="n">
        <v>2511251</v>
      </c>
      <c r="FK172" s="387" t="n">
        <v>2580758</v>
      </c>
      <c r="FL172" s="387" t="n">
        <v>2657158</v>
      </c>
      <c r="FM172" s="387" t="n">
        <v>2750963</v>
      </c>
      <c r="FN172" s="387" t="n">
        <v>2876186</v>
      </c>
      <c r="FO172" s="387" t="n">
        <v>3041434</v>
      </c>
      <c r="FP172" s="387" t="n">
        <v>3251108</v>
      </c>
      <c r="FQ172" s="387" t="n">
        <v>3498029</v>
      </c>
      <c r="FR172" s="387" t="n">
        <v>3764805</v>
      </c>
      <c r="FS172" s="387" t="n">
        <v>4027260</v>
      </c>
      <c r="FT172" s="387" t="n">
        <v>4267348</v>
      </c>
      <c r="FU172" s="387" t="n">
        <v>4479219</v>
      </c>
      <c r="FV172" s="387" t="n">
        <v>4665935</v>
      </c>
      <c r="FW172" s="387" t="n">
        <v>4829483</v>
      </c>
      <c r="FX172" s="387" t="n">
        <v>4974986</v>
      </c>
      <c r="FY172" s="387" t="n">
        <v>5107000</v>
      </c>
      <c r="FZ172" s="387" t="n">
        <v>5223000</v>
      </c>
      <c r="GA172" s="387" t="n">
        <v>5324000</v>
      </c>
      <c r="GB172" s="387" t="n">
        <v>5412000</v>
      </c>
      <c r="GC172" s="387" t="n">
        <v>5494000</v>
      </c>
      <c r="GD172" s="387" t="n">
        <v>5573000</v>
      </c>
      <c r="GE172" s="387" t="n">
        <v>5651000</v>
      </c>
      <c r="GF172" s="387" t="n">
        <v>5728000</v>
      </c>
      <c r="GG172" s="387" t="n">
        <v>5802000</v>
      </c>
      <c r="GH172" s="387" t="n">
        <v>5872000</v>
      </c>
      <c r="GI172" s="387" t="n">
        <v>5936000</v>
      </c>
      <c r="GJ172" s="387" t="n">
        <v>5995000</v>
      </c>
      <c r="GK172" s="387" t="n">
        <v>6049000</v>
      </c>
      <c r="GL172" s="387" t="n">
        <v>6099000</v>
      </c>
      <c r="GM172" s="387" t="n">
        <v>6148000</v>
      </c>
      <c r="GN172" s="387" t="n">
        <v>6197000</v>
      </c>
      <c r="GO172" s="387" t="n">
        <v>6245000</v>
      </c>
      <c r="GP172" s="387" t="n">
        <v>6294000</v>
      </c>
      <c r="GQ172" s="387" t="n">
        <v>6342000</v>
      </c>
      <c r="GR172" s="387" t="n">
        <v>6390000</v>
      </c>
      <c r="GS172" s="387" t="n">
        <v>6437000</v>
      </c>
      <c r="GT172" s="387" t="n">
        <v>6484000</v>
      </c>
      <c r="GU172" s="387" t="n">
        <v>6531000</v>
      </c>
      <c r="GV172" s="387" t="n">
        <v>6577000</v>
      </c>
      <c r="GW172" s="387" t="n">
        <v>6624000</v>
      </c>
      <c r="GX172" s="387" t="n">
        <v>6672000</v>
      </c>
      <c r="GY172" s="387" t="n">
        <v>6721000</v>
      </c>
      <c r="GZ172" s="387" t="n">
        <v>6770000</v>
      </c>
      <c r="HA172" s="387" t="n">
        <v>6819000</v>
      </c>
      <c r="HB172" s="387" t="n">
        <v>6868000</v>
      </c>
      <c r="HC172" s="387" t="n">
        <v>6915000</v>
      </c>
      <c r="HG172" s="387" t="n">
        <v>0.0484561435878277</v>
      </c>
      <c r="HH172" s="387" t="n">
        <v>0.0408395417034626</v>
      </c>
      <c r="HI172" s="387" t="n">
        <v>0.0344511792063713</v>
      </c>
      <c r="HJ172" s="387" t="n">
        <v>0.0296831335872412</v>
      </c>
      <c r="HK172" s="387" t="n">
        <v>0.0261895917356014</v>
      </c>
      <c r="HL172" s="387" t="n">
        <v>0.022459801286459</v>
      </c>
      <c r="HM172" s="387" t="n">
        <v>0.0191529504954815</v>
      </c>
      <c r="HN172" s="387" t="n">
        <v>0.0163938105106354</v>
      </c>
      <c r="HO172" s="387" t="n">
        <v>0.0150378774851561</v>
      </c>
      <c r="HP172" s="387" t="n">
        <v>0.0142769208177924</v>
      </c>
      <c r="HQ172" s="387" t="n">
        <v>0.0138990124687552</v>
      </c>
      <c r="HR172" s="387" t="n">
        <v>0.0135339088737965</v>
      </c>
      <c r="HS172" s="387" t="n">
        <v>0.0128362560644746</v>
      </c>
      <c r="HT172" s="387" t="n">
        <v>0.0119926054030657</v>
      </c>
      <c r="HU172" s="387" t="n">
        <v>0.0108402147889137</v>
      </c>
      <c r="HV172" s="387" t="n">
        <v>0.00989028252661228</v>
      </c>
      <c r="HW172" s="387" t="n">
        <v>0.00896718073636293</v>
      </c>
      <c r="HX172" s="387" t="n">
        <v>0.00823185406625271</v>
      </c>
      <c r="HY172" s="387" t="n">
        <v>0.00800200272351503</v>
      </c>
      <c r="HZ172" s="387" t="n">
        <v>0.00793847814202309</v>
      </c>
      <c r="IA172" s="387" t="n">
        <v>0.00771583942696452</v>
      </c>
      <c r="IB172" s="387" t="n">
        <v>0.0078156553208828</v>
      </c>
      <c r="IC172" s="387" t="n">
        <v>0.00759737752377987</v>
      </c>
      <c r="ID172" s="387" t="n">
        <v>0.00754009233787656</v>
      </c>
      <c r="IE172" s="387" t="n">
        <v>0.00732832448557019</v>
      </c>
      <c r="IF172" s="387" t="n">
        <v>0.00727501092478633</v>
      </c>
      <c r="IG172" s="387" t="n">
        <v>0.00722246710211039</v>
      </c>
      <c r="IH172" s="387" t="n">
        <v>0.00701864343136549</v>
      </c>
      <c r="II172" s="387" t="n">
        <v>0.00712070288136601</v>
      </c>
      <c r="IJ172" s="387" t="n">
        <v>0.00722024776041508</v>
      </c>
      <c r="IK172" s="387" t="n">
        <v>0.00731728784739971</v>
      </c>
      <c r="IL172" s="387" t="n">
        <v>0.0072641340084374</v>
      </c>
      <c r="IM172" s="387" t="n">
        <v>0.00721174664795399</v>
      </c>
      <c r="IN172" s="387" t="n">
        <v>0.00716010946780443</v>
      </c>
      <c r="IO172" s="387" t="n">
        <v>0.0068200221285224</v>
      </c>
      <c r="IP172" s="0" t="s">
        <v>889</v>
      </c>
      <c r="IU172" s="0" t="s">
        <v>889</v>
      </c>
      <c r="IV172" s="387" t="n">
        <v>0.652149898496511</v>
      </c>
      <c r="IW172" s="387" t="n">
        <v>0.656237462931579</v>
      </c>
      <c r="IX172" s="387" t="n">
        <v>0.658681685050299</v>
      </c>
      <c r="IY172" s="387" t="n">
        <v>0.659859164845213</v>
      </c>
      <c r="IZ172" s="387" t="n">
        <v>0.660191614378475</v>
      </c>
      <c r="JA172" s="387" t="n">
        <v>0.659972482788035</v>
      </c>
      <c r="JB172" s="387" t="n">
        <v>0.659243562018128</v>
      </c>
      <c r="JC172" s="387" t="n">
        <v>0.658006574004508</v>
      </c>
      <c r="JD172" s="387" t="n">
        <v>0.656440069705466</v>
      </c>
      <c r="JE172" s="387" t="n">
        <v>0.654747957059155</v>
      </c>
      <c r="JF172" s="387" t="n">
        <v>0.653081533765273</v>
      </c>
      <c r="JG172" s="387" t="n">
        <v>0.651518730971069</v>
      </c>
      <c r="JH172" s="387" t="n">
        <v>0.650051312815424</v>
      </c>
      <c r="JI172" s="387" t="n">
        <v>0.648644316484318</v>
      </c>
      <c r="JJ172" s="387" t="n">
        <v>0.647220309639197</v>
      </c>
      <c r="JK172" s="387" t="n">
        <v>0.645731031725803</v>
      </c>
      <c r="JL172" s="387" t="n">
        <v>0.64417701192453</v>
      </c>
      <c r="JM172" s="387" t="n">
        <v>0.642594610537774</v>
      </c>
      <c r="JN172" s="387" t="n">
        <v>0.641002115517451</v>
      </c>
      <c r="JO172" s="387" t="n">
        <v>0.63942321376727</v>
      </c>
      <c r="JP172" s="387" t="n">
        <v>0.637876483616076</v>
      </c>
      <c r="JQ172" s="387" t="n">
        <v>0.636370215987508</v>
      </c>
      <c r="JR172" s="387" t="n">
        <v>0.6349010838991</v>
      </c>
      <c r="JS172" s="387" t="n">
        <v>0.633456826214044</v>
      </c>
      <c r="JT172" s="387" t="n">
        <v>0.632023759464529</v>
      </c>
      <c r="JU172" s="387" t="n">
        <v>0.630587473570517</v>
      </c>
      <c r="JV172" s="387" t="n">
        <v>0.629143891479197</v>
      </c>
      <c r="JW172" s="387" t="n">
        <v>0.62770287744965</v>
      </c>
      <c r="JX172" s="387" t="n">
        <v>0.62626997642914</v>
      </c>
      <c r="JY172" s="387" t="n">
        <v>0.62485583112526</v>
      </c>
      <c r="JZ172" s="387" t="n">
        <v>0.623467753732668</v>
      </c>
      <c r="KA172" s="387" t="n">
        <v>0.62210974057898</v>
      </c>
      <c r="KB172" s="387" t="n">
        <v>0.620778682476683</v>
      </c>
      <c r="KC172" s="387" t="n">
        <v>0.619468099942763</v>
      </c>
      <c r="KD172" s="387" t="n">
        <v>0.618167268118694</v>
      </c>
      <c r="KE172" s="387" t="n">
        <v>0.616869962638735</v>
      </c>
      <c r="KH172" s="0" t="s">
        <v>889</v>
      </c>
      <c r="KI172" s="387" t="n">
        <v>0.758867800235748</v>
      </c>
      <c r="KJ172" s="387" t="n">
        <v>0.758033931255341</v>
      </c>
      <c r="KK172" s="387" t="n">
        <v>0.756147682666779</v>
      </c>
      <c r="KL172" s="387" t="n">
        <v>0.753607153892517</v>
      </c>
      <c r="KM172" s="387" t="n">
        <v>0.751330137252808</v>
      </c>
      <c r="KN172" s="387" t="n">
        <v>0.749951064586639</v>
      </c>
      <c r="KO172" s="387" t="n">
        <v>0.745165586471558</v>
      </c>
      <c r="KP172" s="387" t="n">
        <v>0.743238151073456</v>
      </c>
      <c r="KQ172" s="387" t="n">
        <v>0.743163347244263</v>
      </c>
      <c r="KR172" s="387" t="n">
        <v>0.742992341518402</v>
      </c>
      <c r="KS172" s="387" t="n">
        <v>0.742329061031342</v>
      </c>
      <c r="KT172" s="387" t="n">
        <v>0.742700397968292</v>
      </c>
      <c r="KU172" s="387" t="n">
        <v>0.742493033409119</v>
      </c>
      <c r="KV172" s="387" t="n">
        <v>0.742330253124237</v>
      </c>
      <c r="KW172" s="387" t="n">
        <v>0.742847383022308</v>
      </c>
      <c r="KX172" s="387" t="n">
        <v>0.744440674781799</v>
      </c>
      <c r="KY172" s="387" t="n">
        <v>0.745788156986237</v>
      </c>
      <c r="KZ172" s="387" t="n">
        <v>0.748388171195984</v>
      </c>
      <c r="LA172" s="387" t="n">
        <v>0.751434683799744</v>
      </c>
      <c r="LB172" s="387" t="n">
        <v>0.753903687000275</v>
      </c>
      <c r="LC172" s="387" t="n">
        <v>0.755365490913391</v>
      </c>
      <c r="LD172" s="387" t="n">
        <v>0.756124913692474</v>
      </c>
      <c r="LE172" s="387" t="n">
        <v>0.756275832653046</v>
      </c>
      <c r="LF172" s="387" t="n">
        <v>0.755755305290222</v>
      </c>
      <c r="LG172" s="387" t="n">
        <v>0.754303574562073</v>
      </c>
      <c r="LH172" s="387" t="n">
        <v>0.752369105815888</v>
      </c>
      <c r="LI172" s="387" t="n">
        <v>0.749691545963287</v>
      </c>
      <c r="LJ172" s="387" t="n">
        <v>0.746286928653717</v>
      </c>
      <c r="LK172" s="387" t="n">
        <v>0.742587804794312</v>
      </c>
      <c r="LL172" s="387" t="n">
        <v>0.738526582717896</v>
      </c>
      <c r="LM172" s="387" t="n">
        <v>0.734412491321564</v>
      </c>
      <c r="LN172" s="387" t="n">
        <v>0.730546057224274</v>
      </c>
      <c r="LO172" s="387" t="n">
        <v>0.727030992507935</v>
      </c>
      <c r="LP172" s="387" t="n">
        <v>0.723419845104218</v>
      </c>
      <c r="LQ172" s="387" t="n">
        <v>0.718841016292572</v>
      </c>
      <c r="LR172" s="387" t="n">
        <v>0.713232100009918</v>
      </c>
      <c r="LT172" s="0" t="s">
        <v>889</v>
      </c>
      <c r="LU172" s="387" t="n">
        <v>0.743891060352325</v>
      </c>
      <c r="LV172" s="387" t="n">
        <v>0.742414891719818</v>
      </c>
      <c r="LW172" s="387" t="n">
        <v>0.739982664585114</v>
      </c>
      <c r="LX172" s="387" t="n">
        <v>0.736966669559479</v>
      </c>
      <c r="LY172" s="387" t="n">
        <v>0.734241843223572</v>
      </c>
      <c r="LZ172" s="387" t="n">
        <v>0.732328176498413</v>
      </c>
      <c r="MA172" s="387" t="n">
        <v>0.726593911647797</v>
      </c>
      <c r="MB172" s="387" t="n">
        <v>0.723703980445862</v>
      </c>
      <c r="MC172" s="387" t="n">
        <v>0.722468614578247</v>
      </c>
      <c r="MD172" s="387" t="n">
        <v>0.72115033864975</v>
      </c>
      <c r="ME172" s="387" t="n">
        <v>0.719899535179138</v>
      </c>
      <c r="MF172" s="387" t="n">
        <v>0.719341695308685</v>
      </c>
      <c r="MG172" s="387" t="n">
        <v>0.718575417995453</v>
      </c>
      <c r="MH172" s="387" t="n">
        <v>0.717683553695679</v>
      </c>
      <c r="MI172" s="387" t="n">
        <v>0.717302441596985</v>
      </c>
      <c r="MJ172" s="387" t="n">
        <v>0.717486500740051</v>
      </c>
      <c r="MK172" s="387" t="n">
        <v>0.717264413833618</v>
      </c>
      <c r="ML172" s="387" t="n">
        <v>0.717804610729218</v>
      </c>
      <c r="MM172" s="387" t="n">
        <v>0.71864241361618</v>
      </c>
      <c r="MN172" s="387" t="n">
        <v>0.71893298625946</v>
      </c>
      <c r="MO172" s="387" t="n">
        <v>0.718412160873413</v>
      </c>
      <c r="MP172" s="387" t="n">
        <v>0.717534005641937</v>
      </c>
      <c r="MQ172" s="387" t="n">
        <v>0.715602159500122</v>
      </c>
      <c r="MR172" s="387" t="n">
        <v>0.713181972503662</v>
      </c>
      <c r="MS172" s="387" t="n">
        <v>0.710172116756439</v>
      </c>
      <c r="MT172" s="387" t="n">
        <v>0.707161724567413</v>
      </c>
      <c r="MU172" s="387" t="n">
        <v>0.704040706157684</v>
      </c>
      <c r="MV172" s="387" t="n">
        <v>0.700964629650116</v>
      </c>
      <c r="MW172" s="387" t="n">
        <v>0.69788658618927</v>
      </c>
      <c r="MX172" s="387" t="n">
        <v>0.693840563297272</v>
      </c>
      <c r="MY172" s="387" t="n">
        <v>0.688399255275726</v>
      </c>
      <c r="MZ172" s="387" t="n">
        <v>0.681892573833466</v>
      </c>
      <c r="NA172" s="387" t="n">
        <v>0.674298346042633</v>
      </c>
      <c r="NB172" s="387" t="n">
        <v>0.666226744651794</v>
      </c>
      <c r="NC172" s="387" t="n">
        <v>0.657542228698731</v>
      </c>
      <c r="ND172" s="387" t="n">
        <v>0.64887923002243</v>
      </c>
      <c r="NG172" s="0" t="s">
        <v>889</v>
      </c>
      <c r="NH172" s="387" t="n">
        <v>0.7039013504982</v>
      </c>
      <c r="NI172" s="387" t="n">
        <v>0.704948782920837</v>
      </c>
      <c r="NJ172" s="387" t="n">
        <v>0.706161379814148</v>
      </c>
      <c r="NK172" s="387" t="n">
        <v>0.70674479007721</v>
      </c>
      <c r="NL172" s="387" t="n">
        <v>0.707196772098541</v>
      </c>
      <c r="NM172" s="387" t="n">
        <v>0.707851946353912</v>
      </c>
      <c r="NN172" s="387" t="n">
        <v>0.698640644550324</v>
      </c>
      <c r="NO172" s="387" t="n">
        <v>0.692148745059967</v>
      </c>
      <c r="NP172" s="387" t="n">
        <v>0.688100516796112</v>
      </c>
      <c r="NQ172" s="387" t="n">
        <v>0.685475051403046</v>
      </c>
      <c r="NR172" s="387" t="n">
        <v>0.683653354644775</v>
      </c>
      <c r="NS172" s="387" t="n">
        <v>0.680587530136108</v>
      </c>
      <c r="NT172" s="387" t="n">
        <v>0.678247213363648</v>
      </c>
      <c r="NU172" s="387" t="n">
        <v>0.677180290222168</v>
      </c>
      <c r="NV172" s="387" t="n">
        <v>0.677452325820923</v>
      </c>
      <c r="NW172" s="387" t="n">
        <v>0.678739905357361</v>
      </c>
      <c r="NX172" s="387" t="n">
        <v>0.677397847175598</v>
      </c>
      <c r="NY172" s="387" t="n">
        <v>0.677136719226837</v>
      </c>
      <c r="NZ172" s="387" t="n">
        <v>0.677980005741119</v>
      </c>
      <c r="OA172" s="387" t="n">
        <v>0.679407954216003</v>
      </c>
      <c r="OB172" s="387" t="n">
        <v>0.681136012077332</v>
      </c>
      <c r="OC172" s="387" t="n">
        <v>0.68150520324707</v>
      </c>
      <c r="OD172" s="387" t="n">
        <v>0.682554841041565</v>
      </c>
      <c r="OE172" s="387" t="n">
        <v>0.684326708316803</v>
      </c>
      <c r="OF172" s="387" t="n">
        <v>0.68544602394104</v>
      </c>
      <c r="OG172" s="387" t="n">
        <v>0.686655282974243</v>
      </c>
      <c r="OH172" s="387" t="n">
        <v>0.685070931911469</v>
      </c>
      <c r="OI172" s="387" t="n">
        <v>0.683203160762787</v>
      </c>
      <c r="OJ172" s="387" t="n">
        <v>0.681161642074585</v>
      </c>
      <c r="OK172" s="387" t="n">
        <v>0.679045915603638</v>
      </c>
      <c r="OL172" s="387" t="n">
        <v>0.677158296108246</v>
      </c>
      <c r="OM172" s="387" t="n">
        <v>0.67445319890976</v>
      </c>
      <c r="ON172" s="387" t="n">
        <v>0.672082722187042</v>
      </c>
      <c r="OO172" s="387" t="n">
        <v>0.669746279716492</v>
      </c>
      <c r="OP172" s="387" t="n">
        <v>0.666569590568543</v>
      </c>
      <c r="OQ172" s="387" t="n">
        <v>0.66218364238739</v>
      </c>
      <c r="OT172" s="387" t="n">
        <v>0.567169990539551</v>
      </c>
      <c r="OU172" s="387" t="n">
        <v>0.568650016784668</v>
      </c>
      <c r="OV172" s="387" t="n">
        <v>0.572080001831055</v>
      </c>
      <c r="OW172" s="387" t="n">
        <v>0.573489990234375</v>
      </c>
      <c r="OX172" s="387" t="n">
        <v>0.576030006408691</v>
      </c>
      <c r="OY172" s="387" t="n">
        <v>0.580320014953613</v>
      </c>
      <c r="OZ172" s="387" t="n">
        <v>0.589589996337891</v>
      </c>
      <c r="PA172" s="387" t="n">
        <v>0.603440017700195</v>
      </c>
      <c r="PB172" s="387" t="n">
        <v>0.620709991455078</v>
      </c>
      <c r="PC172" s="387" t="n">
        <v>0.639630012512207</v>
      </c>
      <c r="PD172" s="387" t="n">
        <v>0.65463996887207</v>
      </c>
      <c r="PE172" s="387" t="n">
        <v>0.671839981079102</v>
      </c>
      <c r="PF172" s="387" t="n">
        <v>0.689589996337891</v>
      </c>
      <c r="PG172" s="387" t="n">
        <v>0.706829986572266</v>
      </c>
      <c r="PH172" s="387" t="n">
        <v>0.72265998840332</v>
      </c>
      <c r="PI172" s="387" t="n">
        <v>0.728410034179688</v>
      </c>
      <c r="PJ172" s="387" t="n">
        <v>0.73431999206543</v>
      </c>
      <c r="PK172" s="387" t="n">
        <v>0.739039993286133</v>
      </c>
      <c r="PL172" s="387" t="n">
        <v>0.743970031738281</v>
      </c>
      <c r="PQ172" s="387" t="n">
        <v>0.00664871651679277</v>
      </c>
      <c r="PZ172" s="387"/>
      <c r="QA172" s="387"/>
      <c r="QB172" s="0" t="s">
        <v>886</v>
      </c>
      <c r="QD172" s="387"/>
      <c r="QE172" s="387"/>
      <c r="QF172" s="0" t="s">
        <v>886</v>
      </c>
      <c r="QH172" s="387"/>
      <c r="QI172" s="387"/>
      <c r="QJ172" s="0" t="s">
        <v>886</v>
      </c>
      <c r="QL172" s="387"/>
      <c r="QM172" s="387"/>
      <c r="QN172" s="0" t="s">
        <v>886</v>
      </c>
      <c r="QP172" s="387"/>
      <c r="QQ172" s="387"/>
      <c r="QR172" s="0" t="s">
        <v>886</v>
      </c>
      <c r="QT172" s="0" t="s">
        <v>104</v>
      </c>
      <c r="QU172" s="387" t="n">
        <v>0.226670742034912</v>
      </c>
      <c r="QV172" s="387" t="n">
        <v>0.257418185472488</v>
      </c>
      <c r="QW172" s="387" t="n">
        <v>0.26151430606842</v>
      </c>
      <c r="QX172" s="387" t="n">
        <v>0.262509167194366</v>
      </c>
      <c r="QY172" s="387" t="n">
        <v>0.246670678257942</v>
      </c>
      <c r="RB172" s="387" t="n">
        <v>0.244676038622856</v>
      </c>
      <c r="RC172" s="387" t="n">
        <v>0.261274755001068</v>
      </c>
      <c r="RD172" s="387" t="n">
        <v>0.253436475992203</v>
      </c>
      <c r="RE172" s="387" t="n">
        <v>0.269831329584122</v>
      </c>
      <c r="RF172" s="387" t="n">
        <v>0.232508152723312</v>
      </c>
      <c r="RG172" s="0" t="s">
        <v>248</v>
      </c>
      <c r="RJ172" s="387" t="n">
        <v>0.0317121967673302</v>
      </c>
      <c r="RK172" s="387" t="n">
        <v>0.0368144474923611</v>
      </c>
      <c r="RL172" s="387" t="n">
        <v>0.0293588079512119</v>
      </c>
      <c r="RM172" s="387" t="n">
        <v>0.0197265259921551</v>
      </c>
      <c r="RN172" s="387" t="n">
        <v>-0.00818714499473572</v>
      </c>
      <c r="RO172" s="0" t="s">
        <v>104</v>
      </c>
      <c r="RR172" s="387" t="n">
        <v>0.0317024998366833</v>
      </c>
      <c r="RS172" s="387" t="n">
        <v>0.0368015170097351</v>
      </c>
      <c r="RT172" s="387" t="n">
        <v>0.0293395277112722</v>
      </c>
      <c r="RU172" s="387" t="n">
        <v>0.0198600981384516</v>
      </c>
      <c r="RV172" s="387" t="n">
        <v>-0.0166165549308062</v>
      </c>
      <c r="RW172" s="0" t="s">
        <v>248</v>
      </c>
      <c r="SA172" s="387" t="n">
        <v>-0.00812141317874193</v>
      </c>
      <c r="SB172" s="387" t="n">
        <v>-0.0109065230935812</v>
      </c>
      <c r="SC172" s="387" t="n">
        <v>-0.0257393047213554</v>
      </c>
      <c r="SD172" s="387" t="n">
        <v>-0.0269347857683897</v>
      </c>
      <c r="SE172" s="387" t="n">
        <v>-0.0431806556880474</v>
      </c>
      <c r="SF172" s="0" t="s">
        <v>104</v>
      </c>
      <c r="SJ172" s="387" t="n">
        <v>-0.00786325894296169</v>
      </c>
      <c r="SK172" s="387" t="n">
        <v>-0.0105428816750646</v>
      </c>
      <c r="SL172" s="387" t="n">
        <v>-0.025456216186285</v>
      </c>
      <c r="SM172" s="387" t="n">
        <v>-0.0224071647971869</v>
      </c>
      <c r="SN172" s="387" t="n">
        <v>-0.0462996885180473</v>
      </c>
      <c r="SO172" s="0" t="s">
        <v>248</v>
      </c>
      <c r="SQ172" s="387" t="n">
        <v>14110</v>
      </c>
      <c r="SR172" s="0" t="s">
        <v>248</v>
      </c>
      <c r="ST172" s="387" t="n">
        <v>14418.55078125</v>
      </c>
      <c r="SU172" s="0" t="s">
        <v>104</v>
      </c>
      <c r="SW172" s="387" t="n">
        <v>15082.0160219027</v>
      </c>
      <c r="SX172" s="0" t="s">
        <v>248</v>
      </c>
      <c r="TA172" s="387" t="n">
        <v>0.263673424720764</v>
      </c>
      <c r="TB172" s="387" t="n">
        <v>0.275663495063782</v>
      </c>
      <c r="TC172" s="387" t="n">
        <v>0.243951424956322</v>
      </c>
      <c r="TD172" s="387" t="n">
        <v>0.141142889857292</v>
      </c>
      <c r="TE172" s="387" t="n">
        <v>0.201166108250618</v>
      </c>
      <c r="TF172" s="0" t="s">
        <v>104</v>
      </c>
      <c r="TJ172" s="387" t="n">
        <v>0.281321406364441</v>
      </c>
      <c r="TK172" s="387" t="n">
        <v>0.279038608074188</v>
      </c>
      <c r="TL172" s="387" t="n">
        <v>0.235148712992668</v>
      </c>
      <c r="TM172" s="387" t="n">
        <v>0.146795466542244</v>
      </c>
      <c r="TN172" s="387" t="n">
        <v>0.178266763687134</v>
      </c>
      <c r="TO172" s="0" t="s">
        <v>248</v>
      </c>
      <c r="TP172" s="386"/>
      <c r="TQ172" s="386"/>
    </row>
    <row r="173" customFormat="false" ht="15.75" hidden="false" customHeight="false" outlineLevel="0" collapsed="false">
      <c r="A173" s="0" t="s">
        <v>895</v>
      </c>
      <c r="B173" s="18" t="s">
        <v>1191</v>
      </c>
      <c r="C173" s="0" t="s">
        <v>1192</v>
      </c>
      <c r="D173" s="387" t="n">
        <v>0.0416310541331768</v>
      </c>
      <c r="E173" s="0" t="s">
        <v>102</v>
      </c>
      <c r="F173" s="387" t="n">
        <v>0.0522312819957733</v>
      </c>
      <c r="G173" s="0" t="s">
        <v>316</v>
      </c>
      <c r="H173" s="387" t="n">
        <v>0.0547779276967049</v>
      </c>
      <c r="I173" s="0" t="s">
        <v>317</v>
      </c>
      <c r="J173" s="0" t="s">
        <v>893</v>
      </c>
      <c r="K173" s="387" t="n">
        <v>0.243000000715256</v>
      </c>
      <c r="L173" s="387"/>
      <c r="M173" s="0" t="s">
        <v>885</v>
      </c>
      <c r="N173" s="387"/>
      <c r="O173" s="0" t="s">
        <v>885</v>
      </c>
      <c r="P173" s="387"/>
      <c r="Q173" s="0" t="s">
        <v>885</v>
      </c>
      <c r="R173" s="387"/>
      <c r="S173" s="0" t="s">
        <v>885</v>
      </c>
      <c r="U173" s="0" t="s">
        <v>884</v>
      </c>
      <c r="V173" s="387" t="n">
        <v>0.50167715549469</v>
      </c>
      <c r="W173" s="387"/>
      <c r="X173" s="0" t="s">
        <v>885</v>
      </c>
      <c r="Y173" s="387"/>
      <c r="Z173" s="0" t="s">
        <v>885</v>
      </c>
      <c r="AA173" s="387"/>
      <c r="AB173" s="0" t="s">
        <v>885</v>
      </c>
      <c r="AC173" s="387"/>
      <c r="AD173" s="0" t="s">
        <v>885</v>
      </c>
      <c r="AF173" s="0" t="s">
        <v>884</v>
      </c>
      <c r="AG173" s="387" t="n">
        <v>0.517520666122437</v>
      </c>
      <c r="AH173" s="387"/>
      <c r="AI173" s="0" t="s">
        <v>885</v>
      </c>
      <c r="AJ173" s="387"/>
      <c r="AK173" s="0" t="s">
        <v>885</v>
      </c>
      <c r="AL173" s="387"/>
      <c r="AM173" s="0" t="s">
        <v>885</v>
      </c>
      <c r="AN173" s="387"/>
      <c r="AO173" s="0" t="s">
        <v>885</v>
      </c>
      <c r="AP173" s="0"/>
      <c r="AQ173" s="0" t="s">
        <v>102</v>
      </c>
      <c r="AR173" s="387" t="n">
        <v>2.24205088615418</v>
      </c>
      <c r="AS173" s="0" t="s">
        <v>318</v>
      </c>
      <c r="AT173" s="387" t="n">
        <v>1.66485869884491</v>
      </c>
      <c r="AU173" s="0" t="s">
        <v>317</v>
      </c>
      <c r="AV173" s="387" t="n">
        <v>1.67776787281036</v>
      </c>
      <c r="AW173" s="0"/>
      <c r="AX173" s="387" t="n">
        <v>1.76500964164734</v>
      </c>
      <c r="AY173" s="0" t="s">
        <v>104</v>
      </c>
      <c r="AZ173" s="0"/>
      <c r="BA173" s="0" t="s">
        <v>102</v>
      </c>
      <c r="BB173" s="387" t="n">
        <v>0.0149857494980097</v>
      </c>
      <c r="BC173" s="387" t="n">
        <v>0.0160165764391422</v>
      </c>
      <c r="BD173" s="387" t="n">
        <v>0.0170894227921963</v>
      </c>
      <c r="BE173" s="387" t="n">
        <v>0.0122332917526364</v>
      </c>
      <c r="BF173" s="387" t="n">
        <v>0.012233292683959</v>
      </c>
      <c r="BH173" s="0" t="s">
        <v>318</v>
      </c>
      <c r="BI173" s="387" t="n">
        <v>0.0109413722530007</v>
      </c>
      <c r="BJ173" s="387" t="n">
        <v>0.010145834647119</v>
      </c>
      <c r="BK173" s="387" t="n">
        <v>0.00145509885624051</v>
      </c>
      <c r="BL173" s="387" t="n">
        <v>-0.00116153003182262</v>
      </c>
      <c r="BM173" s="387" t="n">
        <v>-0.00115425616968423</v>
      </c>
      <c r="BO173" s="0" t="s">
        <v>317</v>
      </c>
      <c r="BP173" s="387" t="n">
        <v>0.00877643935382366</v>
      </c>
      <c r="BQ173" s="387" t="n">
        <v>0.00459229340776801</v>
      </c>
      <c r="BR173" s="387" t="n">
        <v>-0.00115975365042686</v>
      </c>
      <c r="BS173" s="387" t="n">
        <v>-0.00115134287625551</v>
      </c>
      <c r="BT173" s="387" t="n">
        <v>-0.0011453558690846</v>
      </c>
      <c r="BV173" s="387" t="n">
        <v>2.67394542694092</v>
      </c>
      <c r="BW173" s="387" t="n">
        <v>3.17125821113586</v>
      </c>
      <c r="BX173" s="387" t="n">
        <v>4.26321887969971</v>
      </c>
      <c r="BY173" s="387" t="n">
        <v>4.46478986740112</v>
      </c>
      <c r="BZ173" s="387" t="n">
        <v>4.40728807449341</v>
      </c>
      <c r="CA173" s="0" t="s">
        <v>316</v>
      </c>
      <c r="CC173" s="387" t="n">
        <v>2.97135949134827</v>
      </c>
      <c r="CD173" s="387" t="n">
        <v>3.76721334457397</v>
      </c>
      <c r="CE173" s="387" t="n">
        <v>4.48800563812256</v>
      </c>
      <c r="CF173" s="387" t="n">
        <v>4.43017530441284</v>
      </c>
      <c r="CG173" s="387" t="n">
        <v>4.37317800521851</v>
      </c>
      <c r="CH173" s="0" t="s">
        <v>317</v>
      </c>
      <c r="CK173" s="387" t="n">
        <v>5.19999980926514</v>
      </c>
      <c r="CL173" s="0" t="s">
        <v>887</v>
      </c>
      <c r="CO173" s="0" t="s">
        <v>894</v>
      </c>
      <c r="CP173" s="387" t="n">
        <v>0.0029556096997112</v>
      </c>
      <c r="CQ173" s="387" t="n">
        <v>0.00215620850212872</v>
      </c>
      <c r="CR173" s="387" t="n">
        <v>0.00456765433773398</v>
      </c>
      <c r="CS173" s="387" t="n">
        <v>-0.0055610821582377</v>
      </c>
      <c r="CT173" s="387" t="n">
        <v>0.00448891706764698</v>
      </c>
      <c r="CV173" s="0" t="s">
        <v>884</v>
      </c>
      <c r="CW173" s="387" t="n">
        <v>0.00774499960243702</v>
      </c>
      <c r="CX173" s="387" t="n">
        <v>0.0071666669100523</v>
      </c>
      <c r="CY173" s="387" t="n">
        <v>0.00690000038594008</v>
      </c>
      <c r="CZ173" s="387" t="n">
        <v>0.00619999971240759</v>
      </c>
      <c r="DA173" s="387" t="n">
        <v>0.000149999978020787</v>
      </c>
      <c r="DC173" s="0" t="s">
        <v>884</v>
      </c>
      <c r="DD173" s="387" t="n">
        <v>0.00343576888553798</v>
      </c>
      <c r="DE173" s="387" t="n">
        <v>0.0052266726270318</v>
      </c>
      <c r="DF173" s="387" t="n">
        <v>0.00523549132049084</v>
      </c>
      <c r="DG173" s="387" t="n">
        <v>0.00496621569618583</v>
      </c>
      <c r="DH173" s="387" t="n">
        <v>0.00132879172451794</v>
      </c>
      <c r="DL173" s="387" t="n">
        <v>0.545839996337891</v>
      </c>
      <c r="DM173" s="0" t="s">
        <v>888</v>
      </c>
      <c r="DP173" s="387" t="n">
        <v>0.846890029907227</v>
      </c>
      <c r="DQ173" s="0" t="s">
        <v>888</v>
      </c>
      <c r="DT173" s="387" t="n">
        <v>0.229200000762939</v>
      </c>
      <c r="DU173" s="0" t="s">
        <v>888</v>
      </c>
      <c r="DW173" s="387" t="n">
        <v>-0.0242863036692143</v>
      </c>
      <c r="DX173" s="387" t="n">
        <v>-0.031601894646883</v>
      </c>
      <c r="DY173" s="387" t="n">
        <v>-0.0243433676660061</v>
      </c>
      <c r="DZ173" s="387" t="n">
        <v>-0.0355591140687466</v>
      </c>
      <c r="EA173" s="387" t="n">
        <v>-0.0482844561338425</v>
      </c>
      <c r="EB173" s="0" t="s">
        <v>104</v>
      </c>
      <c r="ED173" s="387" t="n">
        <v>-0.0192336905747652</v>
      </c>
      <c r="EE173" s="387" t="n">
        <v>-0.0324569083750248</v>
      </c>
      <c r="EF173" s="387" t="n">
        <v>-0.0237396769225597</v>
      </c>
      <c r="EG173" s="387" t="n">
        <v>-0.0349830463528633</v>
      </c>
      <c r="EH173" s="387" t="n">
        <v>-0.0256739016622305</v>
      </c>
      <c r="EI173" s="0" t="s">
        <v>248</v>
      </c>
      <c r="EK173" s="387" t="n">
        <v>0.362367331981659</v>
      </c>
      <c r="EL173" s="0" t="s">
        <v>248</v>
      </c>
      <c r="EO173" s="387" t="n">
        <v>0.0119560230523348</v>
      </c>
      <c r="EP173" s="387" t="n">
        <v>0.0136051876470447</v>
      </c>
      <c r="EQ173" s="387" t="n">
        <v>0.00720539689064026</v>
      </c>
      <c r="ER173" s="387" t="n">
        <v>0.00742342649027705</v>
      </c>
      <c r="ES173" s="387" t="n">
        <v>0.00797205418348312</v>
      </c>
      <c r="ET173" s="0" t="s">
        <v>248</v>
      </c>
      <c r="FE173" s="387" t="n">
        <v>142343578</v>
      </c>
      <c r="FF173" s="387" t="n">
        <v>145978402</v>
      </c>
      <c r="FG173" s="387" t="n">
        <v>149549700</v>
      </c>
      <c r="FH173" s="387" t="n">
        <v>153093373</v>
      </c>
      <c r="FI173" s="387" t="n">
        <v>156664697</v>
      </c>
      <c r="FJ173" s="387" t="n">
        <v>160304008</v>
      </c>
      <c r="FK173" s="387" t="n">
        <v>164022627</v>
      </c>
      <c r="FL173" s="387" t="n">
        <v>167808105</v>
      </c>
      <c r="FM173" s="387" t="n">
        <v>171648986</v>
      </c>
      <c r="FN173" s="387" t="n">
        <v>175525609</v>
      </c>
      <c r="FO173" s="387" t="n">
        <v>179424641</v>
      </c>
      <c r="FP173" s="387" t="n">
        <v>183340592</v>
      </c>
      <c r="FQ173" s="387" t="n">
        <v>187281475</v>
      </c>
      <c r="FR173" s="387" t="n">
        <v>191262919</v>
      </c>
      <c r="FS173" s="387" t="n">
        <v>195306825</v>
      </c>
      <c r="FT173" s="387" t="n">
        <v>199426964</v>
      </c>
      <c r="FU173" s="387" t="n">
        <v>203627284</v>
      </c>
      <c r="FV173" s="387" t="n">
        <v>207896686</v>
      </c>
      <c r="FW173" s="387" t="n">
        <v>212215030</v>
      </c>
      <c r="FX173" s="387" t="n">
        <v>216565318</v>
      </c>
      <c r="FY173" s="387" t="n">
        <v>220892000</v>
      </c>
      <c r="FZ173" s="387" t="n">
        <v>225200000</v>
      </c>
      <c r="GA173" s="387" t="n">
        <v>229489000</v>
      </c>
      <c r="GB173" s="387" t="n">
        <v>233757000</v>
      </c>
      <c r="GC173" s="387" t="n">
        <v>238006000</v>
      </c>
      <c r="GD173" s="387" t="n">
        <v>242234000</v>
      </c>
      <c r="GE173" s="387" t="n">
        <v>246439000</v>
      </c>
      <c r="GF173" s="387" t="n">
        <v>250617000</v>
      </c>
      <c r="GG173" s="387" t="n">
        <v>254764000</v>
      </c>
      <c r="GH173" s="387" t="n">
        <v>258878000</v>
      </c>
      <c r="GI173" s="387" t="n">
        <v>262959000</v>
      </c>
      <c r="GJ173" s="387" t="n">
        <v>267003000</v>
      </c>
      <c r="GK173" s="387" t="n">
        <v>271012000</v>
      </c>
      <c r="GL173" s="387" t="n">
        <v>274989000</v>
      </c>
      <c r="GM173" s="387" t="n">
        <v>278938000</v>
      </c>
      <c r="GN173" s="387" t="n">
        <v>282863000</v>
      </c>
      <c r="GO173" s="387" t="n">
        <v>286765000</v>
      </c>
      <c r="GP173" s="387" t="n">
        <v>290640000</v>
      </c>
      <c r="GQ173" s="387" t="n">
        <v>294492000</v>
      </c>
      <c r="GR173" s="387" t="n">
        <v>298321000</v>
      </c>
      <c r="GS173" s="387" t="n">
        <v>302129000</v>
      </c>
      <c r="GT173" s="387" t="n">
        <v>305915000</v>
      </c>
      <c r="GU173" s="387" t="n">
        <v>309676000</v>
      </c>
      <c r="GV173" s="387" t="n">
        <v>313404000</v>
      </c>
      <c r="GW173" s="387" t="n">
        <v>317089000</v>
      </c>
      <c r="GX173" s="387" t="n">
        <v>320724000</v>
      </c>
      <c r="GY173" s="387" t="n">
        <v>324303000</v>
      </c>
      <c r="GZ173" s="387" t="n">
        <v>327826000</v>
      </c>
      <c r="HA173" s="387" t="n">
        <v>331287000</v>
      </c>
      <c r="HB173" s="387" t="n">
        <v>334684000</v>
      </c>
      <c r="HC173" s="387" t="n">
        <v>338013000</v>
      </c>
      <c r="HG173" s="387" t="n">
        <v>0.0208432096987963</v>
      </c>
      <c r="HH173" s="387" t="n">
        <v>0.0207499712705612</v>
      </c>
      <c r="HI173" s="387" t="n">
        <v>0.0205587986856699</v>
      </c>
      <c r="HJ173" s="387" t="n">
        <v>0.0202921479940414</v>
      </c>
      <c r="HK173" s="387" t="n">
        <v>0.0197816919535399</v>
      </c>
      <c r="HL173" s="387" t="n">
        <v>0.0193150024861097</v>
      </c>
      <c r="HM173" s="387" t="n">
        <v>0.0188662018626928</v>
      </c>
      <c r="HN173" s="387" t="n">
        <v>0.0184270162135363</v>
      </c>
      <c r="HO173" s="387" t="n">
        <v>0.0180137697607279</v>
      </c>
      <c r="HP173" s="387" t="n">
        <v>0.017608318477869</v>
      </c>
      <c r="HQ173" s="387" t="n">
        <v>0.0172102972865105</v>
      </c>
      <c r="HR173" s="387" t="n">
        <v>0.01681137830019</v>
      </c>
      <c r="HS173" s="387" t="n">
        <v>0.0164117496460676</v>
      </c>
      <c r="HT173" s="387" t="n">
        <v>0.0160192809998989</v>
      </c>
      <c r="HU173" s="387" t="n">
        <v>0.0156412180513144</v>
      </c>
      <c r="HV173" s="387" t="n">
        <v>0.0152617674320936</v>
      </c>
      <c r="HW173" s="387" t="n">
        <v>0.0149032063782215</v>
      </c>
      <c r="HX173" s="387" t="n">
        <v>0.0145679963752627</v>
      </c>
      <c r="HY173" s="387" t="n">
        <v>0.0142584377899766</v>
      </c>
      <c r="HZ173" s="387" t="n">
        <v>0.0139731466770172</v>
      </c>
      <c r="IA173" s="387" t="n">
        <v>0.0137003837153316</v>
      </c>
      <c r="IB173" s="387" t="n">
        <v>0.0134223224595189</v>
      </c>
      <c r="IC173" s="387" t="n">
        <v>0.0131664499640465</v>
      </c>
      <c r="ID173" s="387" t="n">
        <v>0.0129182497039437</v>
      </c>
      <c r="IE173" s="387" t="n">
        <v>0.0126839904114604</v>
      </c>
      <c r="IF173" s="387" t="n">
        <v>0.0124532068148255</v>
      </c>
      <c r="IG173" s="387" t="n">
        <v>0.0122193042188883</v>
      </c>
      <c r="IH173" s="387" t="n">
        <v>0.0119665032252669</v>
      </c>
      <c r="II173" s="387" t="n">
        <v>0.0116893984377384</v>
      </c>
      <c r="IJ173" s="387" t="n">
        <v>0.0113984486088157</v>
      </c>
      <c r="IK173" s="387" t="n">
        <v>0.0110973240807652</v>
      </c>
      <c r="IL173" s="387" t="n">
        <v>0.0108047155663371</v>
      </c>
      <c r="IM173" s="387" t="n">
        <v>0.0105020897462964</v>
      </c>
      <c r="IN173" s="387" t="n">
        <v>0.01020173355937</v>
      </c>
      <c r="IO173" s="387" t="n">
        <v>0.00989755336195231</v>
      </c>
      <c r="IP173" s="0" t="s">
        <v>889</v>
      </c>
      <c r="IU173" s="0" t="s">
        <v>889</v>
      </c>
      <c r="IV173" s="387" t="n">
        <v>0.514678128788339</v>
      </c>
      <c r="IW173" s="387" t="n">
        <v>0.51464281856474</v>
      </c>
      <c r="IX173" s="387" t="n">
        <v>0.514625647786086</v>
      </c>
      <c r="IY173" s="387" t="n">
        <v>0.514619252830235</v>
      </c>
      <c r="IZ173" s="387" t="n">
        <v>0.514614170652266</v>
      </c>
      <c r="JA173" s="387" t="n">
        <v>0.51460368264211</v>
      </c>
      <c r="JB173" s="387" t="n">
        <v>0.514586299003673</v>
      </c>
      <c r="JC173" s="387" t="n">
        <v>0.51456296405602</v>
      </c>
      <c r="JD173" s="387" t="n">
        <v>0.514532808707624</v>
      </c>
      <c r="JE173" s="387" t="n">
        <v>0.514495518324541</v>
      </c>
      <c r="JF173" s="387" t="n">
        <v>0.514451029365775</v>
      </c>
      <c r="JG173" s="387" t="n">
        <v>0.514398615347398</v>
      </c>
      <c r="JH173" s="387" t="n">
        <v>0.514338452993877</v>
      </c>
      <c r="JI173" s="387" t="n">
        <v>0.514272552061896</v>
      </c>
      <c r="JJ173" s="387" t="n">
        <v>0.514203631678134</v>
      </c>
      <c r="JK173" s="387" t="n">
        <v>0.514133581163288</v>
      </c>
      <c r="JL173" s="387" t="n">
        <v>0.514062668373291</v>
      </c>
      <c r="JM173" s="387" t="n">
        <v>0.513990348704799</v>
      </c>
      <c r="JN173" s="387" t="n">
        <v>0.513916615218816</v>
      </c>
      <c r="JO173" s="387" t="n">
        <v>0.513841299753365</v>
      </c>
      <c r="JP173" s="387" t="n">
        <v>0.513764150644566</v>
      </c>
      <c r="JQ173" s="387" t="n">
        <v>0.513685486738921</v>
      </c>
      <c r="JR173" s="387" t="n">
        <v>0.513605118226145</v>
      </c>
      <c r="JS173" s="387" t="n">
        <v>0.513521585419811</v>
      </c>
      <c r="JT173" s="387" t="n">
        <v>0.513433126162158</v>
      </c>
      <c r="JU173" s="387" t="n">
        <v>0.51333858556783</v>
      </c>
      <c r="JV173" s="387" t="n">
        <v>0.513237528116513</v>
      </c>
      <c r="JW173" s="387" t="n">
        <v>0.513130616613294</v>
      </c>
      <c r="JX173" s="387" t="n">
        <v>0.513019174065281</v>
      </c>
      <c r="JY173" s="387" t="n">
        <v>0.512905067835585</v>
      </c>
      <c r="JZ173" s="387" t="n">
        <v>0.512789541752813</v>
      </c>
      <c r="KA173" s="387" t="n">
        <v>0.512672885085992</v>
      </c>
      <c r="KB173" s="387" t="n">
        <v>0.512554683713048</v>
      </c>
      <c r="KC173" s="387" t="n">
        <v>0.512434489903602</v>
      </c>
      <c r="KD173" s="387" t="n">
        <v>0.512311695475177</v>
      </c>
      <c r="KE173" s="387" t="n">
        <v>0.512185763967545</v>
      </c>
      <c r="KH173" s="0" t="s">
        <v>889</v>
      </c>
      <c r="KI173" s="387" t="n">
        <v>0.597533583641052</v>
      </c>
      <c r="KJ173" s="387" t="n">
        <v>0.59986275434494</v>
      </c>
      <c r="KK173" s="387" t="n">
        <v>0.602075397968292</v>
      </c>
      <c r="KL173" s="387" t="n">
        <v>0.604174137115479</v>
      </c>
      <c r="KM173" s="387" t="n">
        <v>0.606232166290283</v>
      </c>
      <c r="KN173" s="387" t="n">
        <v>0.608319878578186</v>
      </c>
      <c r="KO173" s="387" t="n">
        <v>0.609706938266754</v>
      </c>
      <c r="KP173" s="387" t="n">
        <v>0.611462831497192</v>
      </c>
      <c r="KQ173" s="387" t="n">
        <v>0.613461852073669</v>
      </c>
      <c r="KR173" s="387" t="n">
        <v>0.615534901618958</v>
      </c>
      <c r="KS173" s="387" t="n">
        <v>0.617621779441834</v>
      </c>
      <c r="KT173" s="387" t="n">
        <v>0.619796395301819</v>
      </c>
      <c r="KU173" s="387" t="n">
        <v>0.621881186962128</v>
      </c>
      <c r="KV173" s="387" t="n">
        <v>0.624059915542603</v>
      </c>
      <c r="KW173" s="387" t="n">
        <v>0.626573145389557</v>
      </c>
      <c r="KX173" s="387" t="n">
        <v>0.629489779472351</v>
      </c>
      <c r="KY173" s="387" t="n">
        <v>0.63214647769928</v>
      </c>
      <c r="KZ173" s="387" t="n">
        <v>0.635211706161499</v>
      </c>
      <c r="LA173" s="387" t="n">
        <v>0.63852733373642</v>
      </c>
      <c r="LB173" s="387" t="n">
        <v>0.641834378242493</v>
      </c>
      <c r="LC173" s="387" t="n">
        <v>0.644980072975159</v>
      </c>
      <c r="LD173" s="387" t="n">
        <v>0.647624373435974</v>
      </c>
      <c r="LE173" s="387" t="n">
        <v>0.650165140628815</v>
      </c>
      <c r="LF173" s="387" t="n">
        <v>0.652567803859711</v>
      </c>
      <c r="LG173" s="387" t="n">
        <v>0.654834866523743</v>
      </c>
      <c r="LH173" s="387" t="n">
        <v>0.65694785118103</v>
      </c>
      <c r="LI173" s="387" t="n">
        <v>0.658470511436462</v>
      </c>
      <c r="LJ173" s="387" t="n">
        <v>0.659899353981018</v>
      </c>
      <c r="LK173" s="387" t="n">
        <v>0.661216855049133</v>
      </c>
      <c r="LL173" s="387" t="n">
        <v>0.662407100200653</v>
      </c>
      <c r="LM173" s="387" t="n">
        <v>0.663461446762085</v>
      </c>
      <c r="LN173" s="387" t="n">
        <v>0.663996338844299</v>
      </c>
      <c r="LO173" s="387" t="n">
        <v>0.664535462856293</v>
      </c>
      <c r="LP173" s="387" t="n">
        <v>0.665036678314209</v>
      </c>
      <c r="LQ173" s="387" t="n">
        <v>0.665448606014252</v>
      </c>
      <c r="LR173" s="387" t="n">
        <v>0.665752530097961</v>
      </c>
      <c r="LT173" s="0" t="s">
        <v>889</v>
      </c>
      <c r="LU173" s="387" t="n">
        <v>0.576981008052826</v>
      </c>
      <c r="LV173" s="387" t="n">
        <v>0.578882038593292</v>
      </c>
      <c r="LW173" s="387" t="n">
        <v>0.580452799797058</v>
      </c>
      <c r="LX173" s="387" t="n">
        <v>0.581784129142761</v>
      </c>
      <c r="LY173" s="387" t="n">
        <v>0.583062708377838</v>
      </c>
      <c r="LZ173" s="387" t="n">
        <v>0.584421336650848</v>
      </c>
      <c r="MA173" s="387" t="n">
        <v>0.585275292396545</v>
      </c>
      <c r="MB173" s="387" t="n">
        <v>0.586507380008698</v>
      </c>
      <c r="MC173" s="387" t="n">
        <v>0.587995231151581</v>
      </c>
      <c r="MD173" s="387" t="n">
        <v>0.589581787586212</v>
      </c>
      <c r="ME173" s="387" t="n">
        <v>0.591217577457428</v>
      </c>
      <c r="MF173" s="387" t="n">
        <v>0.593116402626038</v>
      </c>
      <c r="MG173" s="387" t="n">
        <v>0.594951629638672</v>
      </c>
      <c r="MH173" s="387" t="n">
        <v>0.596877932548523</v>
      </c>
      <c r="MI173" s="387" t="n">
        <v>0.599108457565308</v>
      </c>
      <c r="MJ173" s="387" t="n">
        <v>0.601709723472595</v>
      </c>
      <c r="MK173" s="387" t="n">
        <v>0.604195475578308</v>
      </c>
      <c r="ML173" s="387" t="n">
        <v>0.607032120227814</v>
      </c>
      <c r="MM173" s="387" t="n">
        <v>0.610057175159454</v>
      </c>
      <c r="MN173" s="387" t="n">
        <v>0.612967729568481</v>
      </c>
      <c r="MO173" s="387" t="n">
        <v>0.61560195684433</v>
      </c>
      <c r="MP173" s="387" t="n">
        <v>0.617802023887634</v>
      </c>
      <c r="MQ173" s="387" t="n">
        <v>0.619780480861664</v>
      </c>
      <c r="MR173" s="387" t="n">
        <v>0.621517717838287</v>
      </c>
      <c r="MS173" s="387" t="n">
        <v>0.623050332069397</v>
      </c>
      <c r="MT173" s="387" t="n">
        <v>0.624375700950623</v>
      </c>
      <c r="MU173" s="387" t="n">
        <v>0.6252521276474</v>
      </c>
      <c r="MV173" s="387" t="n">
        <v>0.625973582267761</v>
      </c>
      <c r="MW173" s="387" t="n">
        <v>0.62651401758194</v>
      </c>
      <c r="MX173" s="387" t="n">
        <v>0.626833498477936</v>
      </c>
      <c r="MY173" s="387" t="n">
        <v>0.626909732818604</v>
      </c>
      <c r="MZ173" s="387" t="n">
        <v>0.626589894294739</v>
      </c>
      <c r="NA173" s="387" t="n">
        <v>0.626176655292511</v>
      </c>
      <c r="NB173" s="387" t="n">
        <v>0.625669002532959</v>
      </c>
      <c r="NC173" s="387" t="n">
        <v>0.625070214271545</v>
      </c>
      <c r="ND173" s="387" t="n">
        <v>0.624402046203613</v>
      </c>
      <c r="NG173" s="0" t="s">
        <v>889</v>
      </c>
      <c r="NH173" s="387" t="n">
        <v>0.491752117872238</v>
      </c>
      <c r="NI173" s="387" t="n">
        <v>0.495410442352295</v>
      </c>
      <c r="NJ173" s="387" t="n">
        <v>0.498987048864365</v>
      </c>
      <c r="NK173" s="387" t="n">
        <v>0.502417147159576</v>
      </c>
      <c r="NL173" s="387" t="n">
        <v>0.505691230297089</v>
      </c>
      <c r="NM173" s="387" t="n">
        <v>0.508832395076752</v>
      </c>
      <c r="NN173" s="387" t="n">
        <v>0.511256635189056</v>
      </c>
      <c r="NO173" s="387" t="n">
        <v>0.513850331306458</v>
      </c>
      <c r="NP173" s="387" t="n">
        <v>0.516506433486939</v>
      </c>
      <c r="NQ173" s="387" t="n">
        <v>0.519087731838226</v>
      </c>
      <c r="NR173" s="387" t="n">
        <v>0.52155351638794</v>
      </c>
      <c r="NS173" s="387" t="n">
        <v>0.523975491523743</v>
      </c>
      <c r="NT173" s="387" t="n">
        <v>0.52624124288559</v>
      </c>
      <c r="NU173" s="387" t="n">
        <v>0.52850478887558</v>
      </c>
      <c r="NV173" s="387" t="n">
        <v>0.530964434146881</v>
      </c>
      <c r="NW173" s="387" t="n">
        <v>0.533706784248352</v>
      </c>
      <c r="NX173" s="387" t="n">
        <v>0.53615128993988</v>
      </c>
      <c r="NY173" s="387" t="n">
        <v>0.538898646831513</v>
      </c>
      <c r="NZ173" s="387" t="n">
        <v>0.541905283927918</v>
      </c>
      <c r="OA173" s="387" t="n">
        <v>0.545131921768189</v>
      </c>
      <c r="OB173" s="387" t="n">
        <v>0.548527002334595</v>
      </c>
      <c r="OC173" s="387" t="n">
        <v>0.551751434803009</v>
      </c>
      <c r="OD173" s="387" t="n">
        <v>0.555188536643982</v>
      </c>
      <c r="OE173" s="387" t="n">
        <v>0.558694303035736</v>
      </c>
      <c r="OF173" s="387" t="n">
        <v>0.562112629413605</v>
      </c>
      <c r="OG173" s="387" t="n">
        <v>0.565328061580658</v>
      </c>
      <c r="OH173" s="387" t="n">
        <v>0.567951858043671</v>
      </c>
      <c r="OI173" s="387" t="n">
        <v>0.570441365242004</v>
      </c>
      <c r="OJ173" s="387" t="n">
        <v>0.572778284549713</v>
      </c>
      <c r="OK173" s="387" t="n">
        <v>0.574974238872528</v>
      </c>
      <c r="OL173" s="387" t="n">
        <v>0.577016413211823</v>
      </c>
      <c r="OM173" s="387" t="n">
        <v>0.578529953956604</v>
      </c>
      <c r="ON173" s="387" t="n">
        <v>0.580008924007416</v>
      </c>
      <c r="OO173" s="387" t="n">
        <v>0.581393182277679</v>
      </c>
      <c r="OP173" s="387" t="n">
        <v>0.582609295845032</v>
      </c>
      <c r="OQ173" s="387" t="n">
        <v>0.583634376525879</v>
      </c>
      <c r="OT173" s="387" t="n">
        <v>0.523230018615723</v>
      </c>
      <c r="OU173" s="387" t="n">
        <v>0.523240013122559</v>
      </c>
      <c r="OV173" s="387" t="n">
        <v>0.527960014343262</v>
      </c>
      <c r="OW173" s="387" t="n">
        <v>0.532869987487793</v>
      </c>
      <c r="OX173" s="387" t="n">
        <v>0.529580001831055</v>
      </c>
      <c r="OY173" s="387" t="n">
        <v>0.525919990539551</v>
      </c>
      <c r="OZ173" s="387" t="n">
        <v>0.526669998168945</v>
      </c>
      <c r="PA173" s="387" t="n">
        <v>0.526049995422363</v>
      </c>
      <c r="PB173" s="387" t="n">
        <v>0.531720008850098</v>
      </c>
      <c r="PC173" s="387" t="n">
        <v>0.53609001159668</v>
      </c>
      <c r="PD173" s="387" t="n">
        <v>0.536319999694824</v>
      </c>
      <c r="PE173" s="387" t="n">
        <v>0.539469985961914</v>
      </c>
      <c r="PF173" s="387" t="n">
        <v>0.54265998840332</v>
      </c>
      <c r="PG173" s="387" t="n">
        <v>0.541910018920898</v>
      </c>
      <c r="PH173" s="387" t="n">
        <v>0.550769996643066</v>
      </c>
      <c r="PI173" s="387" t="n">
        <v>0.548530006408691</v>
      </c>
      <c r="PJ173" s="387" t="n">
        <v>0.546370010375977</v>
      </c>
      <c r="PK173" s="387" t="n">
        <v>0.544249992370605</v>
      </c>
      <c r="PL173" s="387" t="n">
        <v>0.545839996337891</v>
      </c>
      <c r="PQ173" s="387" t="n">
        <v>0.00291719962842762</v>
      </c>
      <c r="PZ173" s="387" t="n">
        <v>0.335</v>
      </c>
      <c r="QA173" s="387" t="n">
        <v>2015</v>
      </c>
      <c r="QB173" s="0" t="s">
        <v>248</v>
      </c>
      <c r="QD173" s="387" t="n">
        <v>0.04</v>
      </c>
      <c r="QE173" s="387" t="n">
        <v>2015</v>
      </c>
      <c r="QF173" s="0" t="s">
        <v>248</v>
      </c>
      <c r="QH173" s="387" t="n">
        <v>0.351</v>
      </c>
      <c r="QI173" s="387" t="n">
        <v>2015</v>
      </c>
      <c r="QJ173" s="0" t="s">
        <v>248</v>
      </c>
      <c r="QL173" s="387" t="n">
        <v>0.756</v>
      </c>
      <c r="QM173" s="387" t="n">
        <v>2015</v>
      </c>
      <c r="QN173" s="0" t="s">
        <v>248</v>
      </c>
      <c r="QP173" s="387" t="n">
        <v>0.243</v>
      </c>
      <c r="QQ173" s="387" t="n">
        <v>2015</v>
      </c>
      <c r="QR173" s="0" t="s">
        <v>248</v>
      </c>
      <c r="QT173" s="0" t="s">
        <v>104</v>
      </c>
      <c r="QU173" s="387" t="n">
        <v>0.152637824416161</v>
      </c>
      <c r="QV173" s="387" t="n">
        <v>0.151203498244286</v>
      </c>
      <c r="QW173" s="387" t="n">
        <v>0.14117243885994</v>
      </c>
      <c r="QX173" s="387" t="n">
        <v>0.146732836961746</v>
      </c>
      <c r="QY173" s="387" t="n">
        <v>0.137143060564995</v>
      </c>
      <c r="RB173" s="387" t="n">
        <v>0.149943262338638</v>
      </c>
      <c r="RC173" s="387" t="n">
        <v>0.149124890565872</v>
      </c>
      <c r="RD173" s="387" t="n">
        <v>0.139090701937675</v>
      </c>
      <c r="RE173" s="387" t="n">
        <v>0.144993916153908</v>
      </c>
      <c r="RF173" s="387" t="n">
        <v>0.140107706189156</v>
      </c>
      <c r="RG173" s="0" t="s">
        <v>248</v>
      </c>
      <c r="RJ173" s="387" t="n">
        <v>0.0414835475385189</v>
      </c>
      <c r="RK173" s="387" t="n">
        <v>0.039955448359251</v>
      </c>
      <c r="RL173" s="387" t="n">
        <v>0.0386874452233315</v>
      </c>
      <c r="RM173" s="387" t="n">
        <v>0.0441279709339142</v>
      </c>
      <c r="RN173" s="387" t="n">
        <v>0.00983972474932671</v>
      </c>
      <c r="RO173" s="0" t="s">
        <v>104</v>
      </c>
      <c r="RR173" s="387" t="n">
        <v>0.0414835475385189</v>
      </c>
      <c r="RS173" s="387" t="n">
        <v>0.039955448359251</v>
      </c>
      <c r="RT173" s="387" t="n">
        <v>0.0386874452233315</v>
      </c>
      <c r="RU173" s="387" t="n">
        <v>0.0441279709339142</v>
      </c>
      <c r="RV173" s="387" t="n">
        <v>0.00983972474932671</v>
      </c>
      <c r="RW173" s="0" t="s">
        <v>248</v>
      </c>
      <c r="SA173" s="387" t="n">
        <v>0.0207414496690035</v>
      </c>
      <c r="SB173" s="387" t="n">
        <v>0.0193642824888229</v>
      </c>
      <c r="SC173" s="387" t="n">
        <v>0.0190608128905296</v>
      </c>
      <c r="SD173" s="387" t="n">
        <v>0.0252212677150965</v>
      </c>
      <c r="SE173" s="387" t="n">
        <v>-0.00835558585822582</v>
      </c>
      <c r="SF173" s="0" t="s">
        <v>104</v>
      </c>
      <c r="SJ173" s="387" t="n">
        <v>0.0191774200648069</v>
      </c>
      <c r="SK173" s="387" t="n">
        <v>0.0183698236942291</v>
      </c>
      <c r="SL173" s="387" t="n">
        <v>0.0176767203956842</v>
      </c>
      <c r="SM173" s="387" t="n">
        <v>0.0234638880938292</v>
      </c>
      <c r="SN173" s="387" t="n">
        <v>-0.0104524232447147</v>
      </c>
      <c r="SO173" s="0" t="s">
        <v>248</v>
      </c>
      <c r="SQ173" s="387" t="n">
        <v>1410</v>
      </c>
      <c r="SR173" s="0" t="s">
        <v>248</v>
      </c>
      <c r="ST173" s="387" t="n">
        <v>1573.98498535156</v>
      </c>
      <c r="SU173" s="0" t="s">
        <v>104</v>
      </c>
      <c r="SW173" s="387" t="n">
        <v>1185.45677074611</v>
      </c>
      <c r="SX173" s="0" t="s">
        <v>248</v>
      </c>
      <c r="TA173" s="387" t="n">
        <v>0.127084657549858</v>
      </c>
      <c r="TB173" s="387" t="n">
        <v>0.119601599872112</v>
      </c>
      <c r="TC173" s="387" t="n">
        <v>0.116829074919224</v>
      </c>
      <c r="TD173" s="387" t="n">
        <v>0.11117372661829</v>
      </c>
      <c r="TE173" s="387" t="n">
        <v>0.0888586044311523</v>
      </c>
      <c r="TF173" s="0" t="s">
        <v>104</v>
      </c>
      <c r="TJ173" s="387" t="n">
        <v>0.130709573626518</v>
      </c>
      <c r="TK173" s="387" t="n">
        <v>0.116667978465557</v>
      </c>
      <c r="TL173" s="387" t="n">
        <v>0.115351021289825</v>
      </c>
      <c r="TM173" s="387" t="n">
        <v>0.110010862350464</v>
      </c>
      <c r="TN173" s="387" t="n">
        <v>0.11443380266428</v>
      </c>
      <c r="TO173" s="0" t="s">
        <v>248</v>
      </c>
      <c r="TP173" s="386"/>
      <c r="TQ173" s="386"/>
    </row>
    <row r="174" customFormat="false" ht="15.75" hidden="false" customHeight="false" outlineLevel="0" collapsed="false">
      <c r="A174" s="0" t="s">
        <v>900</v>
      </c>
      <c r="B174" s="18" t="s">
        <v>1193</v>
      </c>
      <c r="C174" s="0" t="s">
        <v>1194</v>
      </c>
      <c r="D174" s="387" t="n">
        <v>0.0397863872349262</v>
      </c>
      <c r="E174" s="0" t="s">
        <v>884</v>
      </c>
      <c r="F174" s="387" t="n">
        <v>0.0446503646671772</v>
      </c>
      <c r="G174" s="0" t="s">
        <v>884</v>
      </c>
      <c r="H174" s="387" t="n">
        <v>0.044149175286293</v>
      </c>
      <c r="I174" s="0" t="s">
        <v>884</v>
      </c>
      <c r="J174" s="0" t="s">
        <v>884</v>
      </c>
      <c r="K174" s="387" t="n">
        <v>0.554487764835358</v>
      </c>
      <c r="L174" s="387"/>
      <c r="M174" s="0" t="s">
        <v>885</v>
      </c>
      <c r="N174" s="387"/>
      <c r="O174" s="0" t="s">
        <v>885</v>
      </c>
      <c r="P174" s="387"/>
      <c r="Q174" s="0" t="s">
        <v>885</v>
      </c>
      <c r="R174" s="387"/>
      <c r="S174" s="0" t="s">
        <v>885</v>
      </c>
      <c r="U174" s="0" t="s">
        <v>884</v>
      </c>
      <c r="V174" s="387" t="n">
        <v>0.552265286445618</v>
      </c>
      <c r="W174" s="387"/>
      <c r="X174" s="0" t="s">
        <v>885</v>
      </c>
      <c r="Y174" s="387"/>
      <c r="Z174" s="0" t="s">
        <v>885</v>
      </c>
      <c r="AA174" s="387"/>
      <c r="AB174" s="0" t="s">
        <v>885</v>
      </c>
      <c r="AC174" s="387"/>
      <c r="AD174" s="0" t="s">
        <v>885</v>
      </c>
      <c r="AF174" s="0" t="s">
        <v>884</v>
      </c>
      <c r="AG174" s="387" t="n">
        <v>0.550330102443695</v>
      </c>
      <c r="AH174" s="387"/>
      <c r="AI174" s="0" t="s">
        <v>885</v>
      </c>
      <c r="AJ174" s="387"/>
      <c r="AK174" s="0" t="s">
        <v>885</v>
      </c>
      <c r="AL174" s="387"/>
      <c r="AM174" s="0" t="s">
        <v>885</v>
      </c>
      <c r="AN174" s="387"/>
      <c r="AO174" s="0" t="s">
        <v>885</v>
      </c>
      <c r="AP174" s="0"/>
      <c r="AQ174" s="0" t="s">
        <v>884</v>
      </c>
      <c r="AR174" s="387" t="n">
        <v>3.05433869361877</v>
      </c>
      <c r="AS174" s="0" t="s">
        <v>884</v>
      </c>
      <c r="AT174" s="387" t="n">
        <v>4.06047630310059</v>
      </c>
      <c r="AU174" s="0" t="s">
        <v>884</v>
      </c>
      <c r="AV174" s="387" t="n">
        <v>4.41995906829834</v>
      </c>
      <c r="AW174" s="0"/>
      <c r="AX174" s="387" t="n">
        <v>2.97744178771973</v>
      </c>
      <c r="AY174" s="0" t="s">
        <v>884</v>
      </c>
      <c r="AZ174" s="0"/>
      <c r="BA174" s="0" t="s">
        <v>884</v>
      </c>
      <c r="BB174" s="387" t="n">
        <v>0.00546333892270923</v>
      </c>
      <c r="BC174" s="387" t="n">
        <v>0.00487412232905626</v>
      </c>
      <c r="BD174" s="387" t="n">
        <v>0.00473871733993292</v>
      </c>
      <c r="BE174" s="387" t="n">
        <v>0.00403207121416926</v>
      </c>
      <c r="BF174" s="387" t="n">
        <v>0.00403205817565322</v>
      </c>
      <c r="BH174" s="0" t="s">
        <v>884</v>
      </c>
      <c r="BI174" s="387" t="n">
        <v>0.00661692675203085</v>
      </c>
      <c r="BJ174" s="387" t="n">
        <v>0.00601945864036679</v>
      </c>
      <c r="BK174" s="387" t="n">
        <v>0.00578104332089424</v>
      </c>
      <c r="BL174" s="387" t="n">
        <v>0.00569337932392955</v>
      </c>
      <c r="BM174" s="387" t="n">
        <v>0.0057845008559525</v>
      </c>
      <c r="BO174" s="0" t="s">
        <v>884</v>
      </c>
      <c r="BP174" s="387" t="n">
        <v>0.00602822098881006</v>
      </c>
      <c r="BQ174" s="387" t="n">
        <v>0.00574385747313499</v>
      </c>
      <c r="BR174" s="387" t="n">
        <v>0.00573226762935519</v>
      </c>
      <c r="BS174" s="387" t="n">
        <v>0.00582337379455566</v>
      </c>
      <c r="BT174" s="387" t="n">
        <v>0.0055761244148016</v>
      </c>
      <c r="BV174" s="387"/>
      <c r="BW174" s="387"/>
      <c r="BX174" s="387"/>
      <c r="BY174" s="387"/>
      <c r="BZ174" s="387"/>
      <c r="CA174" s="0" t="s">
        <v>886</v>
      </c>
      <c r="CC174" s="387"/>
      <c r="CD174" s="387"/>
      <c r="CE174" s="387"/>
      <c r="CF174" s="387"/>
      <c r="CG174" s="387"/>
      <c r="CH174" s="0" t="s">
        <v>886</v>
      </c>
      <c r="CK174" s="387" t="n">
        <v>12.3000001907349</v>
      </c>
      <c r="CL174" s="0" t="s">
        <v>887</v>
      </c>
      <c r="CO174" s="0" t="s">
        <v>884</v>
      </c>
      <c r="CP174" s="387" t="n">
        <v>0.00266850809566677</v>
      </c>
      <c r="CQ174" s="387" t="n">
        <v>0.00324820238165557</v>
      </c>
      <c r="CR174" s="387" t="n">
        <v>-2.62276735156775E-005</v>
      </c>
      <c r="CS174" s="387" t="n">
        <v>-0.00549570564180613</v>
      </c>
      <c r="CT174" s="387" t="n">
        <v>0.0107991974800825</v>
      </c>
      <c r="CV174" s="0" t="s">
        <v>884</v>
      </c>
      <c r="CW174" s="387" t="n">
        <v>0.0037750001065433</v>
      </c>
      <c r="CX174" s="387" t="n">
        <v>0.00313333328813314</v>
      </c>
      <c r="CY174" s="387" t="n">
        <v>-5.00001187901944E-005</v>
      </c>
      <c r="CZ174" s="387" t="n">
        <v>0.00189999991562217</v>
      </c>
      <c r="DA174" s="387" t="n">
        <v>0.0020000000949949</v>
      </c>
      <c r="DC174" s="0" t="s">
        <v>884</v>
      </c>
      <c r="DD174" s="387" t="n">
        <v>0.00354777090251446</v>
      </c>
      <c r="DE174" s="387" t="n">
        <v>0.00289799948222935</v>
      </c>
      <c r="DF174" s="387" t="n">
        <v>-0.00122297729831189</v>
      </c>
      <c r="DG174" s="387" t="n">
        <v>0.00519620673730969</v>
      </c>
      <c r="DH174" s="387" t="n">
        <v>0.00750134838744998</v>
      </c>
      <c r="DL174" s="387"/>
      <c r="DM174" s="0" t="s">
        <v>886</v>
      </c>
      <c r="DP174" s="387"/>
      <c r="DQ174" s="0" t="s">
        <v>886</v>
      </c>
      <c r="DT174" s="387"/>
      <c r="DU174" s="0" t="s">
        <v>886</v>
      </c>
      <c r="DW174" s="387"/>
      <c r="DX174" s="387"/>
      <c r="DY174" s="387"/>
      <c r="DZ174" s="387"/>
      <c r="EA174" s="387"/>
      <c r="EB174" s="0" t="s">
        <v>886</v>
      </c>
      <c r="ED174" s="387" t="n">
        <v>-0.153602957725525</v>
      </c>
      <c r="EE174" s="387" t="n">
        <v>-0.153602957725525</v>
      </c>
      <c r="EF174" s="387" t="n">
        <v>-0.143513694405556</v>
      </c>
      <c r="EG174" s="387" t="n">
        <v>-0.141411229968071</v>
      </c>
      <c r="EH174" s="387"/>
      <c r="EI174" s="0" t="s">
        <v>248</v>
      </c>
      <c r="EK174" s="387"/>
      <c r="EL174" s="0" t="s">
        <v>886</v>
      </c>
      <c r="EO174" s="387" t="n">
        <v>0.0626407712697983</v>
      </c>
      <c r="EP174" s="387" t="n">
        <v>0.0771530866622925</v>
      </c>
      <c r="EQ174" s="387" t="n">
        <v>0.0902601033449173</v>
      </c>
      <c r="ER174" s="387" t="n">
        <v>0.0994937941431999</v>
      </c>
      <c r="ES174" s="387" t="n">
        <v>0.0819809809327126</v>
      </c>
      <c r="ET174" s="0" t="s">
        <v>248</v>
      </c>
      <c r="FE174" s="387" t="n">
        <v>19105</v>
      </c>
      <c r="FF174" s="387" t="n">
        <v>19386</v>
      </c>
      <c r="FG174" s="387" t="n">
        <v>19637</v>
      </c>
      <c r="FH174" s="387" t="n">
        <v>19809</v>
      </c>
      <c r="FI174" s="387" t="n">
        <v>19867</v>
      </c>
      <c r="FJ174" s="387" t="n">
        <v>19781</v>
      </c>
      <c r="FK174" s="387" t="n">
        <v>19540</v>
      </c>
      <c r="FL174" s="387" t="n">
        <v>19158</v>
      </c>
      <c r="FM174" s="387" t="n">
        <v>18704</v>
      </c>
      <c r="FN174" s="387" t="n">
        <v>18285</v>
      </c>
      <c r="FO174" s="387" t="n">
        <v>17955</v>
      </c>
      <c r="FP174" s="387" t="n">
        <v>17745</v>
      </c>
      <c r="FQ174" s="387" t="n">
        <v>17640</v>
      </c>
      <c r="FR174" s="387" t="n">
        <v>17606</v>
      </c>
      <c r="FS174" s="387" t="n">
        <v>17626</v>
      </c>
      <c r="FT174" s="387" t="n">
        <v>17665</v>
      </c>
      <c r="FU174" s="387" t="n">
        <v>17725</v>
      </c>
      <c r="FV174" s="387" t="n">
        <v>17808</v>
      </c>
      <c r="FW174" s="387" t="n">
        <v>17907</v>
      </c>
      <c r="FX174" s="387" t="n">
        <v>18008</v>
      </c>
      <c r="FY174" s="387" t="n">
        <v>18000</v>
      </c>
      <c r="FZ174" s="387" t="n">
        <v>18000</v>
      </c>
      <c r="GA174" s="387" t="n">
        <v>18000</v>
      </c>
      <c r="GB174" s="387" t="n">
        <v>18000</v>
      </c>
      <c r="GC174" s="387" t="n">
        <v>18000</v>
      </c>
      <c r="GD174" s="387" t="n">
        <v>18000</v>
      </c>
      <c r="GE174" s="387" t="n">
        <v>18000</v>
      </c>
      <c r="GF174" s="387" t="n">
        <v>18000</v>
      </c>
      <c r="GG174" s="387" t="n">
        <v>18000</v>
      </c>
      <c r="GH174" s="387" t="n">
        <v>18000</v>
      </c>
      <c r="GI174" s="387" t="n">
        <v>18000</v>
      </c>
      <c r="GJ174" s="387" t="n">
        <v>18000</v>
      </c>
      <c r="GK174" s="387" t="n">
        <v>18000</v>
      </c>
      <c r="GL174" s="387" t="n">
        <v>18000</v>
      </c>
      <c r="GM174" s="387" t="n">
        <v>18000</v>
      </c>
      <c r="GN174" s="387" t="n">
        <v>18000</v>
      </c>
      <c r="GO174" s="387" t="n">
        <v>18000</v>
      </c>
      <c r="GP174" s="387" t="n">
        <v>18000</v>
      </c>
      <c r="GQ174" s="387" t="n">
        <v>18000</v>
      </c>
      <c r="GR174" s="387" t="n">
        <v>18000</v>
      </c>
      <c r="GS174" s="387" t="n">
        <v>18000</v>
      </c>
      <c r="GT174" s="387" t="n">
        <v>18000</v>
      </c>
      <c r="GU174" s="387" t="n">
        <v>18000</v>
      </c>
      <c r="GV174" s="387" t="n">
        <v>18000</v>
      </c>
      <c r="GW174" s="387" t="n">
        <v>18000</v>
      </c>
      <c r="GX174" s="387" t="n">
        <v>18000</v>
      </c>
      <c r="GY174" s="387" t="n">
        <v>18000</v>
      </c>
      <c r="GZ174" s="387" t="n">
        <v>18000</v>
      </c>
      <c r="HA174" s="387" t="n">
        <v>18000</v>
      </c>
      <c r="HB174" s="387" t="n">
        <v>18000</v>
      </c>
      <c r="HC174" s="387" t="n">
        <v>18000</v>
      </c>
      <c r="HG174" s="387" t="n">
        <v>0.0033907915931195</v>
      </c>
      <c r="HH174" s="387" t="n">
        <v>0.00467172218486667</v>
      </c>
      <c r="HI174" s="387" t="n">
        <v>0.00554390344768763</v>
      </c>
      <c r="HJ174" s="387" t="n">
        <v>0.00562440557405353</v>
      </c>
      <c r="HK174" s="387" t="n">
        <v>-0.000444345700088888</v>
      </c>
      <c r="HL174" s="387" t="n">
        <v>0</v>
      </c>
      <c r="HM174" s="387" t="n">
        <v>0</v>
      </c>
      <c r="HN174" s="387" t="n">
        <v>0</v>
      </c>
      <c r="HO174" s="387" t="n">
        <v>0</v>
      </c>
      <c r="HP174" s="387" t="n">
        <v>0</v>
      </c>
      <c r="HQ174" s="387" t="n">
        <v>0</v>
      </c>
      <c r="HR174" s="387" t="n">
        <v>0</v>
      </c>
      <c r="HS174" s="387" t="n">
        <v>0</v>
      </c>
      <c r="HT174" s="387" t="n">
        <v>0</v>
      </c>
      <c r="HU174" s="387" t="n">
        <v>0</v>
      </c>
      <c r="HV174" s="387" t="n">
        <v>0</v>
      </c>
      <c r="HW174" s="387" t="n">
        <v>0</v>
      </c>
      <c r="HX174" s="387" t="n">
        <v>0</v>
      </c>
      <c r="HY174" s="387" t="n">
        <v>0</v>
      </c>
      <c r="HZ174" s="387" t="n">
        <v>0</v>
      </c>
      <c r="IA174" s="387" t="n">
        <v>0</v>
      </c>
      <c r="IB174" s="387" t="n">
        <v>0</v>
      </c>
      <c r="IC174" s="387" t="n">
        <v>0</v>
      </c>
      <c r="ID174" s="387" t="n">
        <v>0</v>
      </c>
      <c r="IE174" s="387" t="n">
        <v>0</v>
      </c>
      <c r="IF174" s="387" t="n">
        <v>0</v>
      </c>
      <c r="IG174" s="387" t="n">
        <v>0</v>
      </c>
      <c r="IH174" s="387" t="n">
        <v>0</v>
      </c>
      <c r="II174" s="387" t="n">
        <v>0</v>
      </c>
      <c r="IJ174" s="387" t="n">
        <v>0</v>
      </c>
      <c r="IK174" s="387" t="n">
        <v>0</v>
      </c>
      <c r="IL174" s="387" t="n">
        <v>0</v>
      </c>
      <c r="IM174" s="387" t="n">
        <v>0</v>
      </c>
      <c r="IN174" s="387" t="n">
        <v>0</v>
      </c>
      <c r="IO174" s="387" t="n">
        <v>0</v>
      </c>
      <c r="IP174" s="0" t="s">
        <v>889</v>
      </c>
      <c r="IU174" s="0" t="s">
        <v>884</v>
      </c>
      <c r="IV174" s="387" t="n">
        <v>0.5</v>
      </c>
      <c r="IW174" s="387" t="n">
        <v>0.5</v>
      </c>
      <c r="IX174" s="387" t="n">
        <v>0.5</v>
      </c>
      <c r="IY174" s="387" t="n">
        <v>0.5</v>
      </c>
      <c r="IZ174" s="387" t="n">
        <v>0.5</v>
      </c>
      <c r="JA174" s="387" t="n">
        <v>0.5</v>
      </c>
      <c r="JB174" s="387" t="n">
        <v>0.5</v>
      </c>
      <c r="JC174" s="387" t="n">
        <v>0.5</v>
      </c>
      <c r="JD174" s="387" t="n">
        <v>0.5</v>
      </c>
      <c r="JE174" s="387" t="n">
        <v>0.5</v>
      </c>
      <c r="JF174" s="387" t="n">
        <v>0.5</v>
      </c>
      <c r="JG174" s="387" t="n">
        <v>0.5</v>
      </c>
      <c r="JH174" s="387" t="n">
        <v>0.5</v>
      </c>
      <c r="JI174" s="387" t="n">
        <v>0.5</v>
      </c>
      <c r="JJ174" s="387" t="n">
        <v>0.5</v>
      </c>
      <c r="JK174" s="387" t="n">
        <v>0.5</v>
      </c>
      <c r="JL174" s="387" t="n">
        <v>0.5</v>
      </c>
      <c r="JM174" s="387" t="n">
        <v>0.5</v>
      </c>
      <c r="JN174" s="387" t="n">
        <v>0.5</v>
      </c>
      <c r="JO174" s="387" t="n">
        <v>0.5</v>
      </c>
      <c r="JP174" s="387" t="n">
        <v>0.5</v>
      </c>
      <c r="JQ174" s="387" t="n">
        <v>0.5</v>
      </c>
      <c r="JR174" s="387" t="n">
        <v>0.5</v>
      </c>
      <c r="JS174" s="387" t="n">
        <v>0.5</v>
      </c>
      <c r="JT174" s="387" t="n">
        <v>0.5</v>
      </c>
      <c r="JU174" s="387" t="n">
        <v>0.5</v>
      </c>
      <c r="JV174" s="387" t="n">
        <v>0.5</v>
      </c>
      <c r="JW174" s="387" t="n">
        <v>0.5</v>
      </c>
      <c r="JX174" s="387" t="n">
        <v>0.5</v>
      </c>
      <c r="JY174" s="387" t="n">
        <v>0.5</v>
      </c>
      <c r="JZ174" s="387" t="n">
        <v>0.5</v>
      </c>
      <c r="KA174" s="387" t="n">
        <v>0.5</v>
      </c>
      <c r="KB174" s="387" t="n">
        <v>0.5</v>
      </c>
      <c r="KC174" s="387" t="n">
        <v>0.5</v>
      </c>
      <c r="KD174" s="387" t="n">
        <v>0.5</v>
      </c>
      <c r="KE174" s="387" t="n">
        <v>0.5</v>
      </c>
      <c r="KH174" s="0" t="s">
        <v>886</v>
      </c>
      <c r="KI174" s="387"/>
      <c r="KJ174" s="387"/>
      <c r="KK174" s="387"/>
      <c r="KL174" s="387"/>
      <c r="KM174" s="387"/>
      <c r="KN174" s="387"/>
      <c r="KO174" s="387"/>
      <c r="KP174" s="387"/>
      <c r="KQ174" s="387"/>
      <c r="KR174" s="387"/>
      <c r="KS174" s="387"/>
      <c r="KT174" s="387"/>
      <c r="KU174" s="387"/>
      <c r="KV174" s="387"/>
      <c r="KW174" s="387"/>
      <c r="KX174" s="387"/>
      <c r="KY174" s="387"/>
      <c r="KZ174" s="387"/>
      <c r="LA174" s="387"/>
      <c r="LB174" s="387"/>
      <c r="LC174" s="387"/>
      <c r="LD174" s="387"/>
      <c r="LE174" s="387"/>
      <c r="LF174" s="387"/>
      <c r="LG174" s="387"/>
      <c r="LH174" s="387"/>
      <c r="LI174" s="387"/>
      <c r="LJ174" s="387"/>
      <c r="LK174" s="387"/>
      <c r="LL174" s="387"/>
      <c r="LM174" s="387"/>
      <c r="LN174" s="387"/>
      <c r="LO174" s="387"/>
      <c r="LP174" s="387"/>
      <c r="LQ174" s="387"/>
      <c r="LR174" s="387"/>
      <c r="LT174" s="0" t="s">
        <v>886</v>
      </c>
      <c r="LU174" s="387"/>
      <c r="LV174" s="387"/>
      <c r="LW174" s="387"/>
      <c r="LX174" s="387"/>
      <c r="LY174" s="387"/>
      <c r="LZ174" s="387"/>
      <c r="MA174" s="387"/>
      <c r="MB174" s="387"/>
      <c r="MC174" s="387"/>
      <c r="MD174" s="387"/>
      <c r="ME174" s="387"/>
      <c r="MF174" s="387"/>
      <c r="MG174" s="387"/>
      <c r="MH174" s="387"/>
      <c r="MI174" s="387"/>
      <c r="MJ174" s="387"/>
      <c r="MK174" s="387"/>
      <c r="ML174" s="387"/>
      <c r="MM174" s="387"/>
      <c r="MN174" s="387"/>
      <c r="MO174" s="387"/>
      <c r="MP174" s="387"/>
      <c r="MQ174" s="387"/>
      <c r="MR174" s="387"/>
      <c r="MS174" s="387"/>
      <c r="MT174" s="387"/>
      <c r="MU174" s="387"/>
      <c r="MV174" s="387"/>
      <c r="MW174" s="387"/>
      <c r="MX174" s="387"/>
      <c r="MY174" s="387"/>
      <c r="MZ174" s="387"/>
      <c r="NA174" s="387"/>
      <c r="NB174" s="387"/>
      <c r="NC174" s="387"/>
      <c r="ND174" s="387"/>
      <c r="NG174" s="0" t="s">
        <v>886</v>
      </c>
      <c r="NH174" s="387"/>
      <c r="NI174" s="387"/>
      <c r="NJ174" s="387"/>
      <c r="NK174" s="387"/>
      <c r="NL174" s="387"/>
      <c r="NM174" s="387"/>
      <c r="NN174" s="387"/>
      <c r="NO174" s="387"/>
      <c r="NP174" s="387"/>
      <c r="NQ174" s="387"/>
      <c r="NR174" s="387"/>
      <c r="NS174" s="387"/>
      <c r="NT174" s="387"/>
      <c r="NU174" s="387"/>
      <c r="NV174" s="387"/>
      <c r="NW174" s="387"/>
      <c r="NX174" s="387"/>
      <c r="NY174" s="387"/>
      <c r="NZ174" s="387"/>
      <c r="OA174" s="387"/>
      <c r="OB174" s="387"/>
      <c r="OC174" s="387"/>
      <c r="OD174" s="387"/>
      <c r="OE174" s="387"/>
      <c r="OF174" s="387"/>
      <c r="OG174" s="387"/>
      <c r="OH174" s="387"/>
      <c r="OI174" s="387"/>
      <c r="OJ174" s="387"/>
      <c r="OK174" s="387"/>
      <c r="OL174" s="387"/>
      <c r="OM174" s="387"/>
      <c r="ON174" s="387"/>
      <c r="OO174" s="387"/>
      <c r="OP174" s="387"/>
      <c r="OQ174" s="387"/>
      <c r="OT174" s="387"/>
      <c r="OU174" s="387"/>
      <c r="OV174" s="387"/>
      <c r="OW174" s="387"/>
      <c r="OX174" s="387"/>
      <c r="OY174" s="387"/>
      <c r="OZ174" s="387"/>
      <c r="PA174" s="387"/>
      <c r="PB174" s="387"/>
      <c r="PC174" s="387"/>
      <c r="PD174" s="387"/>
      <c r="PE174" s="387"/>
      <c r="PF174" s="387"/>
      <c r="PG174" s="387"/>
      <c r="PH174" s="387"/>
      <c r="PI174" s="387"/>
      <c r="PJ174" s="387"/>
      <c r="PK174" s="387"/>
      <c r="PL174" s="387"/>
      <c r="PQ174" s="387"/>
      <c r="PZ174" s="387"/>
      <c r="QA174" s="387"/>
      <c r="QB174" s="0" t="s">
        <v>886</v>
      </c>
      <c r="QD174" s="387"/>
      <c r="QE174" s="387"/>
      <c r="QF174" s="0" t="s">
        <v>886</v>
      </c>
      <c r="QH174" s="387"/>
      <c r="QI174" s="387"/>
      <c r="QJ174" s="0" t="s">
        <v>886</v>
      </c>
      <c r="QL174" s="387"/>
      <c r="QM174" s="387"/>
      <c r="QN174" s="0" t="s">
        <v>886</v>
      </c>
      <c r="QP174" s="387" t="n">
        <v>0.249</v>
      </c>
      <c r="QQ174" s="387" t="n">
        <v>2006</v>
      </c>
      <c r="QR174" s="0" t="s">
        <v>248</v>
      </c>
      <c r="QT174" s="0" t="s">
        <v>884</v>
      </c>
      <c r="QU174" s="387" t="n">
        <v>0.225577771663666</v>
      </c>
      <c r="QV174" s="387" t="n">
        <v>0.226873621344566</v>
      </c>
      <c r="QW174" s="387" t="n">
        <v>0.225593701004982</v>
      </c>
      <c r="QX174" s="387" t="n">
        <v>0.221587538719177</v>
      </c>
      <c r="QY174" s="387" t="n">
        <v>0.231162548065186</v>
      </c>
      <c r="RB174" s="387" t="n">
        <v>0.290162771940231</v>
      </c>
      <c r="RC174" s="387" t="n">
        <v>0.290162771940231</v>
      </c>
      <c r="RD174" s="387" t="n">
        <v>0.26784348487854</v>
      </c>
      <c r="RE174" s="387" t="n">
        <v>0.279462903738022</v>
      </c>
      <c r="RF174" s="387" t="n">
        <v>0.216664850711823</v>
      </c>
      <c r="RG174" s="0" t="s">
        <v>884</v>
      </c>
      <c r="RJ174" s="387"/>
      <c r="RK174" s="387"/>
      <c r="RL174" s="387"/>
      <c r="RM174" s="387"/>
      <c r="RN174" s="387"/>
      <c r="RO174" s="0" t="s">
        <v>886</v>
      </c>
      <c r="RR174" s="387" t="n">
        <v>0.0104090897366405</v>
      </c>
      <c r="RS174" s="387" t="n">
        <v>0.0057301502674818</v>
      </c>
      <c r="RT174" s="387" t="n">
        <v>0.0158907081931829</v>
      </c>
      <c r="RU174" s="387" t="n">
        <v>0.00977717991918325</v>
      </c>
      <c r="RV174" s="387" t="n">
        <v>-0.043401300907135</v>
      </c>
      <c r="RW174" s="0" t="s">
        <v>248</v>
      </c>
      <c r="SA174" s="387"/>
      <c r="SB174" s="387"/>
      <c r="SC174" s="387"/>
      <c r="SD174" s="387"/>
      <c r="SE174" s="387"/>
      <c r="SF174" s="0" t="s">
        <v>886</v>
      </c>
      <c r="SJ174" s="387" t="n">
        <v>0.0135214049369097</v>
      </c>
      <c r="SK174" s="387" t="n">
        <v>0.0122797479853034</v>
      </c>
      <c r="SL174" s="387" t="n">
        <v>0.0174172036349773</v>
      </c>
      <c r="SM174" s="387" t="n">
        <v>0.00548897637054324</v>
      </c>
      <c r="SN174" s="387" t="n">
        <v>-0.0490257069468498</v>
      </c>
      <c r="SO174" s="0" t="s">
        <v>248</v>
      </c>
      <c r="SQ174" s="387" t="n">
        <v>16490</v>
      </c>
      <c r="SR174" s="0" t="s">
        <v>248</v>
      </c>
      <c r="ST174" s="387"/>
      <c r="SU174" s="0" t="s">
        <v>886</v>
      </c>
      <c r="SW174" s="387" t="n">
        <v>12077.8446772012</v>
      </c>
      <c r="SX174" s="0" t="s">
        <v>248</v>
      </c>
      <c r="TA174" s="387"/>
      <c r="TB174" s="387"/>
      <c r="TC174" s="387"/>
      <c r="TD174" s="387"/>
      <c r="TE174" s="387"/>
      <c r="TF174" s="0" t="s">
        <v>886</v>
      </c>
      <c r="TJ174" s="387" t="n">
        <v>0.137888953089714</v>
      </c>
      <c r="TK174" s="387" t="n">
        <v>0.137888953089714</v>
      </c>
      <c r="TL174" s="387" t="n">
        <v>0.123699739575386</v>
      </c>
      <c r="TM174" s="387" t="n">
        <v>0.140244662761688</v>
      </c>
      <c r="TN174" s="387" t="n">
        <v>0.248736917972565</v>
      </c>
      <c r="TO174" s="0" t="s">
        <v>248</v>
      </c>
      <c r="TP174" s="386"/>
      <c r="TQ174" s="386"/>
    </row>
    <row r="175" customFormat="false" ht="15.75" hidden="false" customHeight="false" outlineLevel="0" collapsed="false">
      <c r="A175" s="0" t="s">
        <v>900</v>
      </c>
      <c r="B175" s="18" t="s">
        <v>1195</v>
      </c>
      <c r="C175" s="0" t="s">
        <v>1196</v>
      </c>
      <c r="D175" s="387" t="n">
        <v>0.0458119809627533</v>
      </c>
      <c r="E175" s="0" t="s">
        <v>102</v>
      </c>
      <c r="F175" s="387" t="n">
        <v>0.0573818050324917</v>
      </c>
      <c r="G175" s="0" t="s">
        <v>316</v>
      </c>
      <c r="H175" s="387" t="n">
        <v>0.042948417365551</v>
      </c>
      <c r="I175" s="0" t="s">
        <v>317</v>
      </c>
      <c r="J175" s="0" t="s">
        <v>102</v>
      </c>
      <c r="K175" s="387" t="n">
        <v>0.38717794418335</v>
      </c>
      <c r="L175" s="387" t="n">
        <v>0.47364068031311</v>
      </c>
      <c r="M175" s="0" t="s">
        <v>102</v>
      </c>
      <c r="N175" s="387" t="n">
        <v>0.38717794418335</v>
      </c>
      <c r="O175" s="0" t="s">
        <v>102</v>
      </c>
      <c r="P175" s="387" t="n">
        <v>0.504804849624634</v>
      </c>
      <c r="Q175" s="0" t="s">
        <v>102</v>
      </c>
      <c r="R175" s="387" t="n">
        <v>0.375667780637741</v>
      </c>
      <c r="S175" s="0" t="s">
        <v>102</v>
      </c>
      <c r="U175" s="0" t="s">
        <v>316</v>
      </c>
      <c r="V175" s="387" t="n">
        <v>0.381980061531067</v>
      </c>
      <c r="W175" s="387" t="n">
        <v>0.468200862407684</v>
      </c>
      <c r="X175" s="0" t="s">
        <v>316</v>
      </c>
      <c r="Y175" s="387" t="n">
        <v>0.381980061531067</v>
      </c>
      <c r="Z175" s="0" t="s">
        <v>316</v>
      </c>
      <c r="AA175" s="387" t="n">
        <v>0.483531475067139</v>
      </c>
      <c r="AB175" s="0" t="s">
        <v>316</v>
      </c>
      <c r="AC175" s="387" t="n">
        <v>0.361382156610489</v>
      </c>
      <c r="AD175" s="0" t="s">
        <v>316</v>
      </c>
      <c r="AF175" s="0" t="s">
        <v>317</v>
      </c>
      <c r="AG175" s="387" t="n">
        <v>0.298855692148209</v>
      </c>
      <c r="AH175" s="387" t="n">
        <v>0.394749462604523</v>
      </c>
      <c r="AI175" s="0" t="s">
        <v>317</v>
      </c>
      <c r="AJ175" s="387" t="n">
        <v>0.298855692148209</v>
      </c>
      <c r="AK175" s="0" t="s">
        <v>317</v>
      </c>
      <c r="AL175" s="387" t="n">
        <v>0.379241913557053</v>
      </c>
      <c r="AM175" s="0" t="s">
        <v>317</v>
      </c>
      <c r="AN175" s="387" t="n">
        <v>0.28394827246666</v>
      </c>
      <c r="AO175" s="0" t="s">
        <v>317</v>
      </c>
      <c r="AP175" s="0"/>
      <c r="AQ175" s="0" t="s">
        <v>102</v>
      </c>
      <c r="AR175" s="387" t="n">
        <v>1.62654578685761</v>
      </c>
      <c r="AS175" s="0" t="s">
        <v>318</v>
      </c>
      <c r="AT175" s="387" t="n">
        <v>2.58471941947937</v>
      </c>
      <c r="AU175" s="0" t="s">
        <v>317</v>
      </c>
      <c r="AV175" s="387" t="n">
        <v>3.18741035461426</v>
      </c>
      <c r="AW175" s="0"/>
      <c r="AX175" s="387" t="n">
        <v>3.56698656082153</v>
      </c>
      <c r="AY175" s="0" t="s">
        <v>104</v>
      </c>
      <c r="AZ175" s="0"/>
      <c r="BA175" s="0" t="s">
        <v>102</v>
      </c>
      <c r="BB175" s="387" t="n">
        <v>0.00719983316957951</v>
      </c>
      <c r="BC175" s="387" t="n">
        <v>0.00534911593422294</v>
      </c>
      <c r="BD175" s="387" t="n">
        <v>0.00586239853873849</v>
      </c>
      <c r="BE175" s="387" t="n">
        <v>0.00433168793097138</v>
      </c>
      <c r="BF175" s="387" t="n">
        <v>0.00433171167969704</v>
      </c>
      <c r="BH175" s="0" t="s">
        <v>318</v>
      </c>
      <c r="BI175" s="387" t="n">
        <v>0.00661692675203085</v>
      </c>
      <c r="BJ175" s="387" t="n">
        <v>0.0058855745010078</v>
      </c>
      <c r="BK175" s="387" t="n">
        <v>0.00578490737825632</v>
      </c>
      <c r="BL175" s="387" t="n">
        <v>0.00553147401660681</v>
      </c>
      <c r="BM175" s="387" t="n">
        <v>0.00540478806942701</v>
      </c>
      <c r="BO175" s="0" t="s">
        <v>317</v>
      </c>
      <c r="BP175" s="387" t="n">
        <v>0.00602822098881006</v>
      </c>
      <c r="BQ175" s="387" t="n">
        <v>0.00574266584590077</v>
      </c>
      <c r="BR175" s="387" t="n">
        <v>0.00559484027326107</v>
      </c>
      <c r="BS175" s="387" t="n">
        <v>0.00540476199239492</v>
      </c>
      <c r="BT175" s="387" t="n">
        <v>0.00540471030399203</v>
      </c>
      <c r="BV175" s="387" t="n">
        <v>7.61670398712158</v>
      </c>
      <c r="BW175" s="387" t="n">
        <v>8.07855892181397</v>
      </c>
      <c r="BX175" s="387" t="n">
        <v>8.52612590789795</v>
      </c>
      <c r="BY175" s="387" t="n">
        <v>8.97012138366699</v>
      </c>
      <c r="BZ175" s="387" t="n">
        <v>9.3768482208252</v>
      </c>
      <c r="CA175" s="0" t="s">
        <v>316</v>
      </c>
      <c r="CC175" s="387" t="n">
        <v>7.89381694793701</v>
      </c>
      <c r="CD175" s="387" t="n">
        <v>8.3485279083252</v>
      </c>
      <c r="CE175" s="387" t="n">
        <v>8.79252243041992</v>
      </c>
      <c r="CF175" s="387" t="n">
        <v>9.2178840637207</v>
      </c>
      <c r="CG175" s="387" t="n">
        <v>9.61529350280762</v>
      </c>
      <c r="CH175" s="0" t="s">
        <v>317</v>
      </c>
      <c r="CK175" s="387" t="n">
        <v>10.1999998092651</v>
      </c>
      <c r="CL175" s="0" t="s">
        <v>887</v>
      </c>
      <c r="CO175" s="0" t="s">
        <v>102</v>
      </c>
      <c r="CP175" s="387" t="n">
        <v>0.00316542875953019</v>
      </c>
      <c r="CQ175" s="387" t="n">
        <v>0.00436396757140756</v>
      </c>
      <c r="CR175" s="387" t="n">
        <v>0.00647819088771939</v>
      </c>
      <c r="CS175" s="387" t="n">
        <v>0.0121900327503681</v>
      </c>
      <c r="CT175" s="387" t="n">
        <v>0.0149635737761855</v>
      </c>
      <c r="CV175" s="0" t="s">
        <v>318</v>
      </c>
      <c r="CW175" s="387" t="n">
        <v>0.00034870149102062</v>
      </c>
      <c r="CX175" s="387" t="n">
        <v>0.00451097264885902</v>
      </c>
      <c r="CY175" s="387" t="n">
        <v>0.00545534770935774</v>
      </c>
      <c r="CZ175" s="387" t="n">
        <v>1.92405186680844E-005</v>
      </c>
      <c r="DA175" s="387" t="n">
        <v>-0.0105929905548692</v>
      </c>
      <c r="DC175" s="0" t="s">
        <v>317</v>
      </c>
      <c r="DD175" s="387" t="n">
        <v>-0.00184994330629706</v>
      </c>
      <c r="DE175" s="387" t="n">
        <v>-0.000675828603561968</v>
      </c>
      <c r="DF175" s="387" t="n">
        <v>-0.0161052979528904</v>
      </c>
      <c r="DG175" s="387" t="n">
        <v>-0.0294599030166864</v>
      </c>
      <c r="DH175" s="387" t="n">
        <v>-0.0205643530935049</v>
      </c>
      <c r="DL175" s="387" t="n">
        <v>0.714229965209961</v>
      </c>
      <c r="DM175" s="0" t="s">
        <v>888</v>
      </c>
      <c r="DP175" s="387" t="n">
        <v>0.842210006713867</v>
      </c>
      <c r="DQ175" s="0" t="s">
        <v>888</v>
      </c>
      <c r="DT175" s="387" t="n">
        <v>0.585610008239746</v>
      </c>
      <c r="DU175" s="0" t="s">
        <v>888</v>
      </c>
      <c r="DW175" s="387" t="n">
        <v>-0.0685156881809235</v>
      </c>
      <c r="DX175" s="387" t="n">
        <v>-0.0792458578944206</v>
      </c>
      <c r="DY175" s="387" t="n">
        <v>-0.0913208052515984</v>
      </c>
      <c r="DZ175" s="387" t="n">
        <v>-0.0722784027457237</v>
      </c>
      <c r="EA175" s="387" t="n">
        <v>-0.0524005703628063</v>
      </c>
      <c r="EB175" s="0" t="s">
        <v>104</v>
      </c>
      <c r="ED175" s="387" t="n">
        <v>-0.0685157477855682</v>
      </c>
      <c r="EE175" s="387" t="n">
        <v>-0.079246386885643</v>
      </c>
      <c r="EF175" s="387" t="n">
        <v>-0.09132169932127</v>
      </c>
      <c r="EG175" s="387" t="n">
        <v>-0.0722788795828819</v>
      </c>
      <c r="EH175" s="387" t="n">
        <v>-0.0524013675749302</v>
      </c>
      <c r="EI175" s="0" t="s">
        <v>248</v>
      </c>
      <c r="EK175" s="387"/>
      <c r="EL175" s="0" t="s">
        <v>886</v>
      </c>
      <c r="EO175" s="387" t="n">
        <v>0.0838654190301895</v>
      </c>
      <c r="EP175" s="387" t="n">
        <v>0.0920427069067955</v>
      </c>
      <c r="EQ175" s="387" t="n">
        <v>0.0911427736282349</v>
      </c>
      <c r="ER175" s="387" t="n">
        <v>0.086262509226799</v>
      </c>
      <c r="ES175" s="387" t="n">
        <v>0.0908378586173058</v>
      </c>
      <c r="ET175" s="0" t="s">
        <v>248</v>
      </c>
      <c r="FE175" s="387" t="n">
        <v>3030328</v>
      </c>
      <c r="FF175" s="387" t="n">
        <v>3089648</v>
      </c>
      <c r="FG175" s="387" t="n">
        <v>3149188</v>
      </c>
      <c r="FH175" s="387" t="n">
        <v>3209048</v>
      </c>
      <c r="FI175" s="387" t="n">
        <v>3269356</v>
      </c>
      <c r="FJ175" s="387" t="n">
        <v>3330217</v>
      </c>
      <c r="FK175" s="387" t="n">
        <v>3391666</v>
      </c>
      <c r="FL175" s="387" t="n">
        <v>3453675</v>
      </c>
      <c r="FM175" s="387" t="n">
        <v>3516204</v>
      </c>
      <c r="FN175" s="387" t="n">
        <v>3579215</v>
      </c>
      <c r="FO175" s="387" t="n">
        <v>3642687</v>
      </c>
      <c r="FP175" s="387" t="n">
        <v>3706483</v>
      </c>
      <c r="FQ175" s="387" t="n">
        <v>3770624</v>
      </c>
      <c r="FR175" s="387" t="n">
        <v>3835437</v>
      </c>
      <c r="FS175" s="387" t="n">
        <v>3901315</v>
      </c>
      <c r="FT175" s="387" t="n">
        <v>3968487</v>
      </c>
      <c r="FU175" s="387" t="n">
        <v>4037078</v>
      </c>
      <c r="FV175" s="387" t="n">
        <v>4106771</v>
      </c>
      <c r="FW175" s="387" t="n">
        <v>4176873</v>
      </c>
      <c r="FX175" s="387" t="n">
        <v>4246439</v>
      </c>
      <c r="FY175" s="387" t="n">
        <v>4315000</v>
      </c>
      <c r="FZ175" s="387" t="n">
        <v>4382000</v>
      </c>
      <c r="GA175" s="387" t="n">
        <v>4447000</v>
      </c>
      <c r="GB175" s="387" t="n">
        <v>4511000</v>
      </c>
      <c r="GC175" s="387" t="n">
        <v>4574000</v>
      </c>
      <c r="GD175" s="387" t="n">
        <v>4636000</v>
      </c>
      <c r="GE175" s="387" t="n">
        <v>4696000</v>
      </c>
      <c r="GF175" s="387" t="n">
        <v>4755000</v>
      </c>
      <c r="GG175" s="387" t="n">
        <v>4814000</v>
      </c>
      <c r="GH175" s="387" t="n">
        <v>4871000</v>
      </c>
      <c r="GI175" s="387" t="n">
        <v>4928000</v>
      </c>
      <c r="GJ175" s="387" t="n">
        <v>4983000</v>
      </c>
      <c r="GK175" s="387" t="n">
        <v>5038000</v>
      </c>
      <c r="GL175" s="387" t="n">
        <v>5092000</v>
      </c>
      <c r="GM175" s="387" t="n">
        <v>5145000</v>
      </c>
      <c r="GN175" s="387" t="n">
        <v>5197000</v>
      </c>
      <c r="GO175" s="387" t="n">
        <v>5248000</v>
      </c>
      <c r="GP175" s="387" t="n">
        <v>5298000</v>
      </c>
      <c r="GQ175" s="387" t="n">
        <v>5347000</v>
      </c>
      <c r="GR175" s="387" t="n">
        <v>5395000</v>
      </c>
      <c r="GS175" s="387" t="n">
        <v>5442000</v>
      </c>
      <c r="GT175" s="387" t="n">
        <v>5488000</v>
      </c>
      <c r="GU175" s="387" t="n">
        <v>5533000</v>
      </c>
      <c r="GV175" s="387" t="n">
        <v>5577000</v>
      </c>
      <c r="GW175" s="387" t="n">
        <v>5619000</v>
      </c>
      <c r="GX175" s="387" t="n">
        <v>5661000</v>
      </c>
      <c r="GY175" s="387" t="n">
        <v>5702000</v>
      </c>
      <c r="GZ175" s="387" t="n">
        <v>5741000</v>
      </c>
      <c r="HA175" s="387" t="n">
        <v>5780000</v>
      </c>
      <c r="HB175" s="387" t="n">
        <v>5817000</v>
      </c>
      <c r="HC175" s="387" t="n">
        <v>5853000</v>
      </c>
      <c r="HG175" s="387" t="n">
        <v>0.0171362496912479</v>
      </c>
      <c r="HH175" s="387" t="n">
        <v>0.0171159114688635</v>
      </c>
      <c r="HI175" s="387" t="n">
        <v>0.0169258061796427</v>
      </c>
      <c r="HJ175" s="387" t="n">
        <v>0.0165178682655096</v>
      </c>
      <c r="HK175" s="387" t="n">
        <v>0.0160165745764971</v>
      </c>
      <c r="HL175" s="387" t="n">
        <v>0.0154079170897603</v>
      </c>
      <c r="HM175" s="387" t="n">
        <v>0.0147244706749916</v>
      </c>
      <c r="HN175" s="387" t="n">
        <v>0.014289147220552</v>
      </c>
      <c r="HO175" s="387" t="n">
        <v>0.0138692371547222</v>
      </c>
      <c r="HP175" s="387" t="n">
        <v>0.0134638296440244</v>
      </c>
      <c r="HQ175" s="387" t="n">
        <v>0.0128591572865844</v>
      </c>
      <c r="HR175" s="387" t="n">
        <v>0.0124856131151319</v>
      </c>
      <c r="HS175" s="387" t="n">
        <v>0.0123316431418061</v>
      </c>
      <c r="HT175" s="387" t="n">
        <v>0.0117709152400494</v>
      </c>
      <c r="HU175" s="387" t="n">
        <v>0.0116339717060328</v>
      </c>
      <c r="HV175" s="387" t="n">
        <v>0.0110988933593035</v>
      </c>
      <c r="HW175" s="387" t="n">
        <v>0.0109770586714149</v>
      </c>
      <c r="HX175" s="387" t="n">
        <v>0.0106615023687482</v>
      </c>
      <c r="HY175" s="387" t="n">
        <v>0.0103546883910894</v>
      </c>
      <c r="HZ175" s="387" t="n">
        <v>0.0100561669096351</v>
      </c>
      <c r="IA175" s="387" t="n">
        <v>0.00976551603525877</v>
      </c>
      <c r="IB175" s="387" t="n">
        <v>0.00948233902454376</v>
      </c>
      <c r="IC175" s="387" t="n">
        <v>0.00920626521110535</v>
      </c>
      <c r="ID175" s="387" t="n">
        <v>0.00893694255501032</v>
      </c>
      <c r="IE175" s="387" t="n">
        <v>0.00867404136806727</v>
      </c>
      <c r="IF175" s="387" t="n">
        <v>0.00841724965721369</v>
      </c>
      <c r="IG175" s="387" t="n">
        <v>0.00816627312451601</v>
      </c>
      <c r="IH175" s="387" t="n">
        <v>0.00792083330452442</v>
      </c>
      <c r="II175" s="387" t="n">
        <v>0.00750271463766694</v>
      </c>
      <c r="IJ175" s="387" t="n">
        <v>0.00744684273377061</v>
      </c>
      <c r="IK175" s="387" t="n">
        <v>0.00721643539145589</v>
      </c>
      <c r="IL175" s="387" t="n">
        <v>0.00681642070412636</v>
      </c>
      <c r="IM175" s="387" t="n">
        <v>0.00677027134224772</v>
      </c>
      <c r="IN175" s="387" t="n">
        <v>0.00638098223134875</v>
      </c>
      <c r="IO175" s="387" t="n">
        <v>0.00616968516260386</v>
      </c>
      <c r="IP175" s="0" t="s">
        <v>889</v>
      </c>
      <c r="IU175" s="0" t="s">
        <v>889</v>
      </c>
      <c r="IV175" s="387" t="n">
        <v>0.501533832767627</v>
      </c>
      <c r="IW175" s="387" t="n">
        <v>0.50133921284059</v>
      </c>
      <c r="IX175" s="387" t="n">
        <v>0.501141531385782</v>
      </c>
      <c r="IY175" s="387" t="n">
        <v>0.500946163489007</v>
      </c>
      <c r="IZ175" s="387" t="n">
        <v>0.500756869283447</v>
      </c>
      <c r="JA175" s="387" t="n">
        <v>0.500578478379371</v>
      </c>
      <c r="JB175" s="387" t="n">
        <v>0.500409098720713</v>
      </c>
      <c r="JC175" s="387" t="n">
        <v>0.500252194927902</v>
      </c>
      <c r="JD175" s="387" t="n">
        <v>0.50010286036041</v>
      </c>
      <c r="JE175" s="387" t="n">
        <v>0.499960973071419</v>
      </c>
      <c r="JF175" s="387" t="n">
        <v>0.499825692946044</v>
      </c>
      <c r="JG175" s="387" t="n">
        <v>0.499693894477814</v>
      </c>
      <c r="JH175" s="387" t="n">
        <v>0.49956912903082</v>
      </c>
      <c r="JI175" s="387" t="n">
        <v>0.499450223120294</v>
      </c>
      <c r="JJ175" s="387" t="n">
        <v>0.49933803520967</v>
      </c>
      <c r="JK175" s="387" t="n">
        <v>0.49923045889165</v>
      </c>
      <c r="JL175" s="387" t="n">
        <v>0.499130902777499</v>
      </c>
      <c r="JM175" s="387" t="n">
        <v>0.499036460095911</v>
      </c>
      <c r="JN175" s="387" t="n">
        <v>0.498948881572681</v>
      </c>
      <c r="JO175" s="387" t="n">
        <v>0.498866329500271</v>
      </c>
      <c r="JP175" s="387" t="n">
        <v>0.498790905547096</v>
      </c>
      <c r="JQ175" s="387" t="n">
        <v>0.498723778682112</v>
      </c>
      <c r="JR175" s="387" t="n">
        <v>0.498662977460865</v>
      </c>
      <c r="JS175" s="387" t="n">
        <v>0.498608559737305</v>
      </c>
      <c r="JT175" s="387" t="n">
        <v>0.498558008999655</v>
      </c>
      <c r="JU175" s="387" t="n">
        <v>0.49851136691668</v>
      </c>
      <c r="JV175" s="387" t="n">
        <v>0.498468871797395</v>
      </c>
      <c r="JW175" s="387" t="n">
        <v>0.498429671003559</v>
      </c>
      <c r="JX175" s="387" t="n">
        <v>0.498396348487479</v>
      </c>
      <c r="JY175" s="387" t="n">
        <v>0.498369023802465</v>
      </c>
      <c r="JZ175" s="387" t="n">
        <v>0.498348516243683</v>
      </c>
      <c r="KA175" s="387" t="n">
        <v>0.498334320194978</v>
      </c>
      <c r="KB175" s="387" t="n">
        <v>0.49832784949252</v>
      </c>
      <c r="KC175" s="387" t="n">
        <v>0.498325560230087</v>
      </c>
      <c r="KD175" s="387" t="n">
        <v>0.498329850344964</v>
      </c>
      <c r="KE175" s="387" t="n">
        <v>0.498336135059668</v>
      </c>
      <c r="KH175" s="0" t="s">
        <v>889</v>
      </c>
      <c r="KI175" s="387" t="n">
        <v>0.64601069688797</v>
      </c>
      <c r="KJ175" s="387" t="n">
        <v>0.646703124046326</v>
      </c>
      <c r="KK175" s="387" t="n">
        <v>0.647506058216095</v>
      </c>
      <c r="KL175" s="387" t="n">
        <v>0.648329734802246</v>
      </c>
      <c r="KM175" s="387" t="n">
        <v>0.64907044172287</v>
      </c>
      <c r="KN175" s="387" t="n">
        <v>0.64959442615509</v>
      </c>
      <c r="KO175" s="387" t="n">
        <v>0.64993155002594</v>
      </c>
      <c r="KP175" s="387" t="n">
        <v>0.649876296520233</v>
      </c>
      <c r="KQ175" s="387" t="n">
        <v>0.649966776371002</v>
      </c>
      <c r="KR175" s="387" t="n">
        <v>0.649759531021118</v>
      </c>
      <c r="KS175" s="387" t="n">
        <v>0.64969801902771</v>
      </c>
      <c r="KT175" s="387" t="n">
        <v>0.649488925933838</v>
      </c>
      <c r="KU175" s="387" t="n">
        <v>0.649211347103119</v>
      </c>
      <c r="KV175" s="387" t="n">
        <v>0.648732841014862</v>
      </c>
      <c r="KW175" s="387" t="n">
        <v>0.648326814174652</v>
      </c>
      <c r="KX175" s="387" t="n">
        <v>0.647727251052856</v>
      </c>
      <c r="KY175" s="387" t="n">
        <v>0.646999776363373</v>
      </c>
      <c r="KZ175" s="387" t="n">
        <v>0.646089732646942</v>
      </c>
      <c r="LA175" s="387" t="n">
        <v>0.6451296210289</v>
      </c>
      <c r="LB175" s="387" t="n">
        <v>0.64392614364624</v>
      </c>
      <c r="LC175" s="387" t="n">
        <v>0.642678439617157</v>
      </c>
      <c r="LD175" s="387" t="n">
        <v>0.64157772064209</v>
      </c>
      <c r="LE175" s="387" t="n">
        <v>0.640241622924805</v>
      </c>
      <c r="LF175" s="387" t="n">
        <v>0.63904994726181</v>
      </c>
      <c r="LG175" s="387" t="n">
        <v>0.637627422809601</v>
      </c>
      <c r="LH175" s="387" t="n">
        <v>0.636163175106049</v>
      </c>
      <c r="LI175" s="387" t="n">
        <v>0.635021865367889</v>
      </c>
      <c r="LJ175" s="387" t="n">
        <v>0.633652627468109</v>
      </c>
      <c r="LK175" s="387" t="n">
        <v>0.632418870925903</v>
      </c>
      <c r="LL175" s="387" t="n">
        <v>0.631251096725464</v>
      </c>
      <c r="LM175" s="387" t="n">
        <v>0.629924058914185</v>
      </c>
      <c r="LN175" s="387" t="n">
        <v>0.628726780414581</v>
      </c>
      <c r="LO175" s="387" t="n">
        <v>0.627591013908386</v>
      </c>
      <c r="LP175" s="387" t="n">
        <v>0.626470565795898</v>
      </c>
      <c r="LQ175" s="387" t="n">
        <v>0.625408291816711</v>
      </c>
      <c r="LR175" s="387" t="n">
        <v>0.62412440776825</v>
      </c>
      <c r="LT175" s="0" t="s">
        <v>889</v>
      </c>
      <c r="LU175" s="387" t="n">
        <v>0.613174974918366</v>
      </c>
      <c r="LV175" s="387" t="n">
        <v>0.613114476203919</v>
      </c>
      <c r="LW175" s="387" t="n">
        <v>0.613105058670044</v>
      </c>
      <c r="LX175" s="387" t="n">
        <v>0.613072752952576</v>
      </c>
      <c r="LY175" s="387" t="n">
        <v>0.612935662269592</v>
      </c>
      <c r="LZ175" s="387" t="n">
        <v>0.612514495849609</v>
      </c>
      <c r="MA175" s="387" t="n">
        <v>0.612049281597138</v>
      </c>
      <c r="MB175" s="387" t="n">
        <v>0.611198544502258</v>
      </c>
      <c r="MC175" s="387" t="n">
        <v>0.610285997390747</v>
      </c>
      <c r="MD175" s="387" t="n">
        <v>0.609313488006592</v>
      </c>
      <c r="ME175" s="387" t="n">
        <v>0.608498692512512</v>
      </c>
      <c r="MF175" s="387" t="n">
        <v>0.607538342475891</v>
      </c>
      <c r="MG175" s="387" t="n">
        <v>0.606519460678101</v>
      </c>
      <c r="MH175" s="387" t="n">
        <v>0.605317831039429</v>
      </c>
      <c r="MI175" s="387" t="n">
        <v>0.604188024997711</v>
      </c>
      <c r="MJ175" s="387" t="n">
        <v>0.602881491184235</v>
      </c>
      <c r="MK175" s="387" t="n">
        <v>0.601444900035858</v>
      </c>
      <c r="ML175" s="387" t="n">
        <v>0.599841177463532</v>
      </c>
      <c r="MM175" s="387" t="n">
        <v>0.598193228244782</v>
      </c>
      <c r="MN175" s="387" t="n">
        <v>0.596307098865509</v>
      </c>
      <c r="MO175" s="387" t="n">
        <v>0.594381392002106</v>
      </c>
      <c r="MP175" s="387" t="n">
        <v>0.592987775802612</v>
      </c>
      <c r="MQ175" s="387" t="n">
        <v>0.591355204582214</v>
      </c>
      <c r="MR175" s="387" t="n">
        <v>0.589863479137421</v>
      </c>
      <c r="MS175" s="387" t="n">
        <v>0.588507890701294</v>
      </c>
      <c r="MT175" s="387" t="n">
        <v>0.586732804775238</v>
      </c>
      <c r="MU175" s="387" t="n">
        <v>0.585459172725678</v>
      </c>
      <c r="MV175" s="387" t="n">
        <v>0.583950817584992</v>
      </c>
      <c r="MW175" s="387" t="n">
        <v>0.582750558853149</v>
      </c>
      <c r="MX175" s="387" t="n">
        <v>0.581420183181763</v>
      </c>
      <c r="MY175" s="387" t="n">
        <v>0.579756200313568</v>
      </c>
      <c r="MZ175" s="387" t="n">
        <v>0.578393518924713</v>
      </c>
      <c r="NA175" s="387" t="n">
        <v>0.577077150344849</v>
      </c>
      <c r="NB175" s="387" t="n">
        <v>0.575778543949127</v>
      </c>
      <c r="NC175" s="387" t="n">
        <v>0.574351012706757</v>
      </c>
      <c r="ND175" s="387" t="n">
        <v>0.572868585586548</v>
      </c>
      <c r="NG175" s="0" t="s">
        <v>889</v>
      </c>
      <c r="NH175" s="387" t="n">
        <v>0.559466898441315</v>
      </c>
      <c r="NI175" s="387" t="n">
        <v>0.56075382232666</v>
      </c>
      <c r="NJ175" s="387" t="n">
        <v>0.562318205833435</v>
      </c>
      <c r="NK175" s="387" t="n">
        <v>0.563991069793701</v>
      </c>
      <c r="NL175" s="387" t="n">
        <v>0.565551996231079</v>
      </c>
      <c r="NM175" s="387" t="n">
        <v>0.566859781742096</v>
      </c>
      <c r="NN175" s="387" t="n">
        <v>0.567777276039124</v>
      </c>
      <c r="NO175" s="387" t="n">
        <v>0.568248271942139</v>
      </c>
      <c r="NP175" s="387" t="n">
        <v>0.568610072135925</v>
      </c>
      <c r="NQ175" s="387" t="n">
        <v>0.569086134433746</v>
      </c>
      <c r="NR175" s="387" t="n">
        <v>0.569240748882294</v>
      </c>
      <c r="NS175" s="387" t="n">
        <v>0.569420754909515</v>
      </c>
      <c r="NT175" s="387" t="n">
        <v>0.56950581073761</v>
      </c>
      <c r="NU175" s="387" t="n">
        <v>0.569173216819763</v>
      </c>
      <c r="NV175" s="387" t="n">
        <v>0.569287598133087</v>
      </c>
      <c r="NW175" s="387" t="n">
        <v>0.569196403026581</v>
      </c>
      <c r="NX175" s="387" t="n">
        <v>0.568934381008148</v>
      </c>
      <c r="NY175" s="387" t="n">
        <v>0.568876564502716</v>
      </c>
      <c r="NZ175" s="387" t="n">
        <v>0.568538904190064</v>
      </c>
      <c r="OA175" s="387" t="n">
        <v>0.568124413490295</v>
      </c>
      <c r="OB175" s="387" t="n">
        <v>0.567635178565979</v>
      </c>
      <c r="OC175" s="387" t="n">
        <v>0.567263722419739</v>
      </c>
      <c r="OD175" s="387" t="n">
        <v>0.566251397132874</v>
      </c>
      <c r="OE175" s="387" t="n">
        <v>0.565550804138184</v>
      </c>
      <c r="OF175" s="387" t="n">
        <v>0.564596831798554</v>
      </c>
      <c r="OG175" s="387" t="n">
        <v>0.563579559326172</v>
      </c>
      <c r="OH175" s="387" t="n">
        <v>0.562864422798157</v>
      </c>
      <c r="OI175" s="387" t="n">
        <v>0.562082052230835</v>
      </c>
      <c r="OJ175" s="387" t="n">
        <v>0.561412930488586</v>
      </c>
      <c r="OK175" s="387" t="n">
        <v>0.560775935649872</v>
      </c>
      <c r="OL175" s="387" t="n">
        <v>0.559971749782562</v>
      </c>
      <c r="OM175" s="387" t="n">
        <v>0.559277474880219</v>
      </c>
      <c r="ON175" s="387" t="n">
        <v>0.558613479137421</v>
      </c>
      <c r="OO175" s="387" t="n">
        <v>0.558131515979767</v>
      </c>
      <c r="OP175" s="387" t="n">
        <v>0.557503879070282</v>
      </c>
      <c r="OQ175" s="387" t="n">
        <v>0.556637644767761</v>
      </c>
      <c r="OT175" s="387" t="n">
        <v>0.670429992675781</v>
      </c>
      <c r="OU175" s="387" t="n">
        <v>0.673649978637695</v>
      </c>
      <c r="OV175" s="387" t="n">
        <v>0.676859970092773</v>
      </c>
      <c r="OW175" s="387" t="n">
        <v>0.681780014038086</v>
      </c>
      <c r="OX175" s="387" t="n">
        <v>0.685120010375977</v>
      </c>
      <c r="OY175" s="387" t="n">
        <v>0.675319976806641</v>
      </c>
      <c r="OZ175" s="387" t="n">
        <v>0.683499984741211</v>
      </c>
      <c r="PA175" s="387" t="n">
        <v>0.698529968261719</v>
      </c>
      <c r="PB175" s="387" t="n">
        <v>0.687890014648438</v>
      </c>
      <c r="PC175" s="387" t="n">
        <v>0.675589981079102</v>
      </c>
      <c r="PD175" s="387" t="n">
        <v>0.662969970703125</v>
      </c>
      <c r="PE175" s="387" t="n">
        <v>0.684779968261719</v>
      </c>
      <c r="PF175" s="387" t="n">
        <v>0.693160018920898</v>
      </c>
      <c r="PG175" s="387" t="n">
        <v>0.689489974975586</v>
      </c>
      <c r="PH175" s="387" t="n">
        <v>0.694909973144531</v>
      </c>
      <c r="PI175" s="387" t="n">
        <v>0.69859001159668</v>
      </c>
      <c r="PJ175" s="387" t="n">
        <v>0.69536003112793</v>
      </c>
      <c r="PK175" s="387" t="n">
        <v>0.713690032958984</v>
      </c>
      <c r="PL175" s="387" t="n">
        <v>0.714229965209961</v>
      </c>
      <c r="PQ175" s="387" t="n">
        <v>0.000756250054109842</v>
      </c>
      <c r="PZ175" s="387" t="n">
        <v>0.492</v>
      </c>
      <c r="QA175" s="387" t="n">
        <v>2018</v>
      </c>
      <c r="QB175" s="0" t="s">
        <v>248</v>
      </c>
      <c r="QD175" s="387" t="n">
        <v>0.017</v>
      </c>
      <c r="QE175" s="387" t="n">
        <v>2018</v>
      </c>
      <c r="QF175" s="0" t="s">
        <v>248</v>
      </c>
      <c r="QH175" s="387" t="n">
        <v>0.052</v>
      </c>
      <c r="QI175" s="387" t="n">
        <v>2018</v>
      </c>
      <c r="QJ175" s="0" t="s">
        <v>248</v>
      </c>
      <c r="QL175" s="387" t="n">
        <v>0.126</v>
      </c>
      <c r="QM175" s="387" t="n">
        <v>2018</v>
      </c>
      <c r="QN175" s="0" t="s">
        <v>248</v>
      </c>
      <c r="QP175" s="387" t="n">
        <v>0.221</v>
      </c>
      <c r="QQ175" s="387" t="n">
        <v>2016</v>
      </c>
      <c r="QR175" s="0" t="s">
        <v>248</v>
      </c>
      <c r="QT175" s="0" t="s">
        <v>104</v>
      </c>
      <c r="QU175" s="387" t="n">
        <v>0.321629971265793</v>
      </c>
      <c r="QV175" s="387" t="n">
        <v>0.360546052455902</v>
      </c>
      <c r="QW175" s="387" t="n">
        <v>0.409511238336563</v>
      </c>
      <c r="QX175" s="387" t="n">
        <v>0.437931627035141</v>
      </c>
      <c r="QY175" s="387" t="n">
        <v>0.422586023807526</v>
      </c>
      <c r="RB175" s="387" t="n">
        <v>0.301950663328171</v>
      </c>
      <c r="RC175" s="387" t="n">
        <v>0.334017127752304</v>
      </c>
      <c r="RD175" s="387" t="n">
        <v>0.369419097900391</v>
      </c>
      <c r="RE175" s="387" t="n">
        <v>0.386551171541214</v>
      </c>
      <c r="RF175" s="387" t="n">
        <v>0.376125872135162</v>
      </c>
      <c r="RG175" s="0" t="s">
        <v>248</v>
      </c>
      <c r="RJ175" s="387" t="n">
        <v>0.0569001100957394</v>
      </c>
      <c r="RK175" s="387" t="n">
        <v>0.0646476075053215</v>
      </c>
      <c r="RL175" s="387" t="n">
        <v>0.0597752779722214</v>
      </c>
      <c r="RM175" s="387" t="n">
        <v>0.0448894426226616</v>
      </c>
      <c r="RN175" s="387" t="n">
        <v>0.0296208318322897</v>
      </c>
      <c r="RO175" s="0" t="s">
        <v>104</v>
      </c>
      <c r="RR175" s="387" t="n">
        <v>0.0569000728428364</v>
      </c>
      <c r="RS175" s="387" t="n">
        <v>0.0646477416157723</v>
      </c>
      <c r="RT175" s="387" t="n">
        <v>0.0597751103341579</v>
      </c>
      <c r="RU175" s="387" t="n">
        <v>0.0448894388973713</v>
      </c>
      <c r="RV175" s="387" t="n">
        <v>0.0296208318322897</v>
      </c>
      <c r="RW175" s="0" t="s">
        <v>248</v>
      </c>
      <c r="SA175" s="387" t="n">
        <v>0.0392181053757668</v>
      </c>
      <c r="SB175" s="387" t="n">
        <v>0.0474868044257164</v>
      </c>
      <c r="SC175" s="387" t="n">
        <v>0.0430913604795933</v>
      </c>
      <c r="SD175" s="387" t="n">
        <v>0.0286443438380957</v>
      </c>
      <c r="SE175" s="387" t="n">
        <v>0.0129339182749391</v>
      </c>
      <c r="SF175" s="0" t="s">
        <v>104</v>
      </c>
      <c r="SJ175" s="387" t="n">
        <v>0.0390442609786987</v>
      </c>
      <c r="SK175" s="387" t="n">
        <v>0.0472152270376682</v>
      </c>
      <c r="SL175" s="387" t="n">
        <v>0.0426813885569572</v>
      </c>
      <c r="SM175" s="387" t="n">
        <v>0.0279360245913267</v>
      </c>
      <c r="SN175" s="387" t="n">
        <v>0.0131029635667801</v>
      </c>
      <c r="SO175" s="0" t="s">
        <v>248</v>
      </c>
      <c r="SQ175" s="387" t="n">
        <v>14950</v>
      </c>
      <c r="SR175" s="0" t="s">
        <v>248</v>
      </c>
      <c r="ST175" s="387" t="n">
        <v>15137.71875</v>
      </c>
      <c r="SU175" s="0" t="s">
        <v>104</v>
      </c>
      <c r="SW175" s="387" t="n">
        <v>11910.1553367817</v>
      </c>
      <c r="SX175" s="0" t="s">
        <v>248</v>
      </c>
      <c r="TA175" s="387" t="n">
        <v>0.253114312887192</v>
      </c>
      <c r="TB175" s="387" t="n">
        <v>0.281300187110901</v>
      </c>
      <c r="TC175" s="387" t="n">
        <v>0.318190455436707</v>
      </c>
      <c r="TD175" s="387" t="n">
        <v>0.365653216838837</v>
      </c>
      <c r="TE175" s="387" t="n">
        <v>0.37018546462059</v>
      </c>
      <c r="TF175" s="0" t="s">
        <v>104</v>
      </c>
      <c r="TJ175" s="387" t="n">
        <v>0.233434915542603</v>
      </c>
      <c r="TK175" s="387" t="n">
        <v>0.2547707259655</v>
      </c>
      <c r="TL175" s="387" t="n">
        <v>0.27809739112854</v>
      </c>
      <c r="TM175" s="387" t="n">
        <v>0.314272284507751</v>
      </c>
      <c r="TN175" s="387" t="n">
        <v>0.323724508285522</v>
      </c>
      <c r="TO175" s="0" t="s">
        <v>248</v>
      </c>
      <c r="TP175" s="386"/>
      <c r="TQ175" s="386"/>
    </row>
    <row r="176" customFormat="false" ht="15.75" hidden="false" customHeight="false" outlineLevel="0" collapsed="false">
      <c r="A176" s="0" t="s">
        <v>895</v>
      </c>
      <c r="B176" s="18" t="s">
        <v>1197</v>
      </c>
      <c r="C176" s="0" t="s">
        <v>1198</v>
      </c>
      <c r="D176" s="387" t="n">
        <v>0.0395659953355789</v>
      </c>
      <c r="E176" s="0" t="s">
        <v>884</v>
      </c>
      <c r="F176" s="387" t="n">
        <v>0.0473340079188347</v>
      </c>
      <c r="G176" s="0" t="s">
        <v>884</v>
      </c>
      <c r="H176" s="387" t="n">
        <v>0.0459316670894623</v>
      </c>
      <c r="I176" s="0" t="s">
        <v>884</v>
      </c>
      <c r="J176" s="0" t="s">
        <v>884</v>
      </c>
      <c r="K176" s="387" t="n">
        <v>0.518386483192444</v>
      </c>
      <c r="L176" s="387"/>
      <c r="M176" s="0" t="s">
        <v>885</v>
      </c>
      <c r="N176" s="387"/>
      <c r="O176" s="0" t="s">
        <v>885</v>
      </c>
      <c r="P176" s="387"/>
      <c r="Q176" s="0" t="s">
        <v>885</v>
      </c>
      <c r="R176" s="387"/>
      <c r="S176" s="0" t="s">
        <v>885</v>
      </c>
      <c r="U176" s="0" t="s">
        <v>884</v>
      </c>
      <c r="V176" s="387" t="n">
        <v>0.50167715549469</v>
      </c>
      <c r="W176" s="387"/>
      <c r="X176" s="0" t="s">
        <v>885</v>
      </c>
      <c r="Y176" s="387"/>
      <c r="Z176" s="0" t="s">
        <v>885</v>
      </c>
      <c r="AA176" s="387"/>
      <c r="AB176" s="0" t="s">
        <v>885</v>
      </c>
      <c r="AC176" s="387"/>
      <c r="AD176" s="0" t="s">
        <v>885</v>
      </c>
      <c r="AF176" s="0" t="s">
        <v>884</v>
      </c>
      <c r="AG176" s="387" t="n">
        <v>0.517520666122437</v>
      </c>
      <c r="AH176" s="387"/>
      <c r="AI176" s="0" t="s">
        <v>885</v>
      </c>
      <c r="AJ176" s="387"/>
      <c r="AK176" s="0" t="s">
        <v>885</v>
      </c>
      <c r="AL176" s="387"/>
      <c r="AM176" s="0" t="s">
        <v>885</v>
      </c>
      <c r="AN176" s="387"/>
      <c r="AO176" s="0" t="s">
        <v>885</v>
      </c>
      <c r="AP176" s="0"/>
      <c r="AQ176" s="0" t="s">
        <v>884</v>
      </c>
      <c r="AR176" s="387" t="n">
        <v>2.49515056610107</v>
      </c>
      <c r="AS176" s="0" t="s">
        <v>884</v>
      </c>
      <c r="AT176" s="387" t="n">
        <v>3.04242134094238</v>
      </c>
      <c r="AU176" s="0" t="s">
        <v>884</v>
      </c>
      <c r="AV176" s="387" t="n">
        <v>3.35817670822144</v>
      </c>
      <c r="AW176" s="0"/>
      <c r="AX176" s="387" t="n">
        <v>0.954196214675903</v>
      </c>
      <c r="AY176" s="0" t="s">
        <v>104</v>
      </c>
      <c r="AZ176" s="0"/>
      <c r="BA176" s="0" t="s">
        <v>884</v>
      </c>
      <c r="BB176" s="387" t="n">
        <v>0.00982722453773022</v>
      </c>
      <c r="BC176" s="387" t="n">
        <v>0.0094302324578166</v>
      </c>
      <c r="BD176" s="387" t="n">
        <v>0.0095276664942503</v>
      </c>
      <c r="BE176" s="387" t="n">
        <v>0.00966089684516192</v>
      </c>
      <c r="BF176" s="387" t="n">
        <v>0.00966088753193617</v>
      </c>
      <c r="BH176" s="0" t="s">
        <v>884</v>
      </c>
      <c r="BI176" s="387" t="n">
        <v>0.0104198018088937</v>
      </c>
      <c r="BJ176" s="387" t="n">
        <v>0.0106568606570363</v>
      </c>
      <c r="BK176" s="387" t="n">
        <v>0.0109486142173409</v>
      </c>
      <c r="BL176" s="387" t="n">
        <v>0.0112342443317175</v>
      </c>
      <c r="BM176" s="387" t="n">
        <v>0.011394614353776</v>
      </c>
      <c r="BO176" s="0" t="s">
        <v>884</v>
      </c>
      <c r="BP176" s="387" t="n">
        <v>0.0106236664578319</v>
      </c>
      <c r="BQ176" s="387" t="n">
        <v>0.0107035506516695</v>
      </c>
      <c r="BR176" s="387" t="n">
        <v>0.0108929732814431</v>
      </c>
      <c r="BS176" s="387" t="n">
        <v>0.0113945528864861</v>
      </c>
      <c r="BT176" s="387" t="n">
        <v>0.0111930500715971</v>
      </c>
      <c r="BV176" s="387"/>
      <c r="BW176" s="387"/>
      <c r="BX176" s="387"/>
      <c r="BY176" s="387"/>
      <c r="BZ176" s="387"/>
      <c r="CA176" s="0" t="s">
        <v>886</v>
      </c>
      <c r="CC176" s="387"/>
      <c r="CD176" s="387"/>
      <c r="CE176" s="387"/>
      <c r="CF176" s="387"/>
      <c r="CG176" s="387"/>
      <c r="CH176" s="0" t="s">
        <v>886</v>
      </c>
      <c r="CK176" s="387" t="n">
        <v>4.59999990463257</v>
      </c>
      <c r="CL176" s="0" t="s">
        <v>887</v>
      </c>
      <c r="CO176" s="0" t="s">
        <v>884</v>
      </c>
      <c r="CP176" s="387" t="n">
        <v>0.000248383177677169</v>
      </c>
      <c r="CQ176" s="387" t="n">
        <v>0.00667773466557264</v>
      </c>
      <c r="CR176" s="387" t="n">
        <v>0.00640422152355313</v>
      </c>
      <c r="CS176" s="387" t="n">
        <v>0.00482649356126785</v>
      </c>
      <c r="CT176" s="387" t="n">
        <v>0.00790462270379067</v>
      </c>
      <c r="CV176" s="0" t="s">
        <v>884</v>
      </c>
      <c r="CW176" s="387" t="n">
        <v>0.00774499960243702</v>
      </c>
      <c r="CX176" s="387" t="n">
        <v>0.0071666669100523</v>
      </c>
      <c r="CY176" s="387" t="n">
        <v>0.00690000038594008</v>
      </c>
      <c r="CZ176" s="387" t="n">
        <v>0.00619999971240759</v>
      </c>
      <c r="DA176" s="387" t="n">
        <v>0.000149999978020787</v>
      </c>
      <c r="DC176" s="0" t="s">
        <v>884</v>
      </c>
      <c r="DD176" s="387" t="n">
        <v>0.00343576888553798</v>
      </c>
      <c r="DE176" s="387" t="n">
        <v>0.0052266726270318</v>
      </c>
      <c r="DF176" s="387" t="n">
        <v>0.00523549132049084</v>
      </c>
      <c r="DG176" s="387" t="n">
        <v>0.00496621569618583</v>
      </c>
      <c r="DH176" s="387" t="n">
        <v>0.00132879172451794</v>
      </c>
      <c r="DL176" s="387" t="n">
        <v>0.486189994812012</v>
      </c>
      <c r="DM176" s="0" t="s">
        <v>888</v>
      </c>
      <c r="DP176" s="387" t="n">
        <v>0.493330001831055</v>
      </c>
      <c r="DQ176" s="0" t="s">
        <v>888</v>
      </c>
      <c r="DT176" s="387" t="n">
        <v>0.478779983520508</v>
      </c>
      <c r="DU176" s="0" t="s">
        <v>888</v>
      </c>
      <c r="DW176" s="387" t="n">
        <v>0.0713623836636543</v>
      </c>
      <c r="DX176" s="387" t="n">
        <v>0.0769312381744385</v>
      </c>
      <c r="DY176" s="387" t="n">
        <v>0.0931505113840103</v>
      </c>
      <c r="DZ176" s="387" t="n">
        <v>0.227268055081368</v>
      </c>
      <c r="EA176" s="387" t="n">
        <v>0.216194316744804</v>
      </c>
      <c r="EB176" s="0" t="s">
        <v>104</v>
      </c>
      <c r="ED176" s="387" t="n">
        <v>0.0633258149027824</v>
      </c>
      <c r="EE176" s="387" t="n">
        <v>0.0665000751614571</v>
      </c>
      <c r="EF176" s="387" t="n">
        <v>0.0787287056446075</v>
      </c>
      <c r="EG176" s="387" t="n">
        <v>0.228346660733223</v>
      </c>
      <c r="EH176" s="387"/>
      <c r="EI176" s="0" t="s">
        <v>248</v>
      </c>
      <c r="EK176" s="387" t="n">
        <v>0.75492662191391</v>
      </c>
      <c r="EL176" s="0" t="s">
        <v>248</v>
      </c>
      <c r="EO176" s="387" t="n">
        <v>0.0137455118820071</v>
      </c>
      <c r="EP176" s="387" t="n">
        <v>0.0109543595463037</v>
      </c>
      <c r="EQ176" s="387" t="n">
        <v>0.00867782812565565</v>
      </c>
      <c r="ER176" s="387" t="n">
        <v>0.0156749226152897</v>
      </c>
      <c r="ES176" s="387" t="n">
        <v>0.0134509429335594</v>
      </c>
      <c r="ET176" s="0" t="s">
        <v>248</v>
      </c>
      <c r="FE176" s="387" t="n">
        <v>5847586</v>
      </c>
      <c r="FF176" s="387" t="n">
        <v>5974629</v>
      </c>
      <c r="FG176" s="387" t="n">
        <v>6098621</v>
      </c>
      <c r="FH176" s="387" t="n">
        <v>6223377</v>
      </c>
      <c r="FI176" s="387" t="n">
        <v>6354245</v>
      </c>
      <c r="FJ176" s="387" t="n">
        <v>6494903</v>
      </c>
      <c r="FK176" s="387" t="n">
        <v>6646895</v>
      </c>
      <c r="FL176" s="387" t="n">
        <v>6808514</v>
      </c>
      <c r="FM176" s="387" t="n">
        <v>6976201</v>
      </c>
      <c r="FN176" s="387" t="n">
        <v>7144776</v>
      </c>
      <c r="FO176" s="387" t="n">
        <v>7310507</v>
      </c>
      <c r="FP176" s="387" t="n">
        <v>7472200</v>
      </c>
      <c r="FQ176" s="387" t="n">
        <v>7631002</v>
      </c>
      <c r="FR176" s="387" t="n">
        <v>7788379</v>
      </c>
      <c r="FS176" s="387" t="n">
        <v>7946731</v>
      </c>
      <c r="FT176" s="387" t="n">
        <v>8107775</v>
      </c>
      <c r="FU176" s="387" t="n">
        <v>8271760</v>
      </c>
      <c r="FV176" s="387" t="n">
        <v>8438029</v>
      </c>
      <c r="FW176" s="387" t="n">
        <v>8606316</v>
      </c>
      <c r="FX176" s="387" t="n">
        <v>8776109</v>
      </c>
      <c r="FY176" s="387" t="n">
        <v>8947000</v>
      </c>
      <c r="FZ176" s="387" t="n">
        <v>9119000</v>
      </c>
      <c r="GA176" s="387" t="n">
        <v>9292000</v>
      </c>
      <c r="GB176" s="387" t="n">
        <v>9466000</v>
      </c>
      <c r="GC176" s="387" t="n">
        <v>9642000</v>
      </c>
      <c r="GD176" s="387" t="n">
        <v>9818000</v>
      </c>
      <c r="GE176" s="387" t="n">
        <v>9995000</v>
      </c>
      <c r="GF176" s="387" t="n">
        <v>10173000</v>
      </c>
      <c r="GG176" s="387" t="n">
        <v>10351000</v>
      </c>
      <c r="GH176" s="387" t="n">
        <v>10530000</v>
      </c>
      <c r="GI176" s="387" t="n">
        <v>10709000</v>
      </c>
      <c r="GJ176" s="387" t="n">
        <v>10889000</v>
      </c>
      <c r="GK176" s="387" t="n">
        <v>11069000</v>
      </c>
      <c r="GL176" s="387" t="n">
        <v>11249000</v>
      </c>
      <c r="GM176" s="387" t="n">
        <v>11428000</v>
      </c>
      <c r="GN176" s="387" t="n">
        <v>11607000</v>
      </c>
      <c r="GO176" s="387" t="n">
        <v>11785000</v>
      </c>
      <c r="GP176" s="387" t="n">
        <v>11963000</v>
      </c>
      <c r="GQ176" s="387" t="n">
        <v>12140000</v>
      </c>
      <c r="GR176" s="387" t="n">
        <v>12317000</v>
      </c>
      <c r="GS176" s="387" t="n">
        <v>12493000</v>
      </c>
      <c r="GT176" s="387" t="n">
        <v>12668000</v>
      </c>
      <c r="GU176" s="387" t="n">
        <v>12842000</v>
      </c>
      <c r="GV176" s="387" t="n">
        <v>13016000</v>
      </c>
      <c r="GW176" s="387" t="n">
        <v>13189000</v>
      </c>
      <c r="GX176" s="387" t="n">
        <v>13361000</v>
      </c>
      <c r="GY176" s="387" t="n">
        <v>13532000</v>
      </c>
      <c r="GZ176" s="387" t="n">
        <v>13702000</v>
      </c>
      <c r="HA176" s="387" t="n">
        <v>13870000</v>
      </c>
      <c r="HB176" s="387" t="n">
        <v>14038000</v>
      </c>
      <c r="HC176" s="387" t="n">
        <v>14204000</v>
      </c>
      <c r="HG176" s="387" t="n">
        <v>0.0200238265097141</v>
      </c>
      <c r="HH176" s="387" t="n">
        <v>0.0199014469981194</v>
      </c>
      <c r="HI176" s="387" t="n">
        <v>0.0197476018220186</v>
      </c>
      <c r="HJ176" s="387" t="n">
        <v>0.019536791369319</v>
      </c>
      <c r="HK176" s="387" t="n">
        <v>0.019285136833787</v>
      </c>
      <c r="HL176" s="387" t="n">
        <v>0.0190418679267168</v>
      </c>
      <c r="HM176" s="387" t="n">
        <v>0.0187936667352915</v>
      </c>
      <c r="HN176" s="387" t="n">
        <v>0.0185526162385941</v>
      </c>
      <c r="HO176" s="387" t="n">
        <v>0.0184221249073744</v>
      </c>
      <c r="HP176" s="387" t="n">
        <v>0.0180888790637255</v>
      </c>
      <c r="HQ176" s="387" t="n">
        <v>0.0178675316274166</v>
      </c>
      <c r="HR176" s="387" t="n">
        <v>0.0176521837711334</v>
      </c>
      <c r="HS176" s="387" t="n">
        <v>0.0173459816724062</v>
      </c>
      <c r="HT176" s="387" t="n">
        <v>0.0171451922506094</v>
      </c>
      <c r="HU176" s="387" t="n">
        <v>0.0168561823666096</v>
      </c>
      <c r="HV176" s="387" t="n">
        <v>0.0166685953736305</v>
      </c>
      <c r="HW176" s="387" t="n">
        <v>0.0163953024893999</v>
      </c>
      <c r="HX176" s="387" t="n">
        <v>0.0161308273673058</v>
      </c>
      <c r="HY176" s="387" t="n">
        <v>0.0157872494310141</v>
      </c>
      <c r="HZ176" s="387" t="n">
        <v>0.0155418803915381</v>
      </c>
      <c r="IA176" s="387" t="n">
        <v>0.015219172462821</v>
      </c>
      <c r="IB176" s="387" t="n">
        <v>0.0149910170584917</v>
      </c>
      <c r="IC176" s="387" t="n">
        <v>0.0146872326731682</v>
      </c>
      <c r="ID176" s="387" t="n">
        <v>0.0144746359437704</v>
      </c>
      <c r="IE176" s="387" t="n">
        <v>0.0141880651935935</v>
      </c>
      <c r="IF176" s="387" t="n">
        <v>0.0139106409624219</v>
      </c>
      <c r="IG176" s="387" t="n">
        <v>0.0136419208720326</v>
      </c>
      <c r="IH176" s="387" t="n">
        <v>0.0134583208709955</v>
      </c>
      <c r="II176" s="387" t="n">
        <v>0.0132037792354822</v>
      </c>
      <c r="IJ176" s="387" t="n">
        <v>0.0129568669945002</v>
      </c>
      <c r="IK176" s="387" t="n">
        <v>0.0127172349020839</v>
      </c>
      <c r="IL176" s="387" t="n">
        <v>0.0124845569953322</v>
      </c>
      <c r="IM176" s="387" t="n">
        <v>0.0121864266693592</v>
      </c>
      <c r="IN176" s="387" t="n">
        <v>0.0120397042483091</v>
      </c>
      <c r="IO176" s="387" t="n">
        <v>0.0117556769400835</v>
      </c>
      <c r="IP176" s="0" t="s">
        <v>889</v>
      </c>
      <c r="IU176" s="0" t="s">
        <v>889</v>
      </c>
      <c r="IV176" s="387" t="n">
        <v>0.509929114928244</v>
      </c>
      <c r="IW176" s="387" t="n">
        <v>0.510104009228501</v>
      </c>
      <c r="IX176" s="387" t="n">
        <v>0.510250842672195</v>
      </c>
      <c r="IY176" s="387" t="n">
        <v>0.510372721268686</v>
      </c>
      <c r="IZ176" s="387" t="n">
        <v>0.510477467317843</v>
      </c>
      <c r="JA176" s="387" t="n">
        <v>0.510568706230573</v>
      </c>
      <c r="JB176" s="387" t="n">
        <v>0.51064715942145</v>
      </c>
      <c r="JC176" s="387" t="n">
        <v>0.510711489197574</v>
      </c>
      <c r="JD176" s="387" t="n">
        <v>0.510763348932665</v>
      </c>
      <c r="JE176" s="387" t="n">
        <v>0.510803171140045</v>
      </c>
      <c r="JF176" s="387" t="n">
        <v>0.510834019069422</v>
      </c>
      <c r="JG176" s="387" t="n">
        <v>0.510855911609131</v>
      </c>
      <c r="JH176" s="387" t="n">
        <v>0.510869675272697</v>
      </c>
      <c r="JI176" s="387" t="n">
        <v>0.510876519915515</v>
      </c>
      <c r="JJ176" s="387" t="n">
        <v>0.510876200468449</v>
      </c>
      <c r="JK176" s="387" t="n">
        <v>0.510870173178561</v>
      </c>
      <c r="JL176" s="387" t="n">
        <v>0.510858116635845</v>
      </c>
      <c r="JM176" s="387" t="n">
        <v>0.510840711922172</v>
      </c>
      <c r="JN176" s="387" t="n">
        <v>0.510818418310278</v>
      </c>
      <c r="JO176" s="387" t="n">
        <v>0.510790611472359</v>
      </c>
      <c r="JP176" s="387" t="n">
        <v>0.510756441932703</v>
      </c>
      <c r="JQ176" s="387" t="n">
        <v>0.510717673079067</v>
      </c>
      <c r="JR176" s="387" t="n">
        <v>0.510673499993689</v>
      </c>
      <c r="JS176" s="387" t="n">
        <v>0.510624193177452</v>
      </c>
      <c r="JT176" s="387" t="n">
        <v>0.51057129321519</v>
      </c>
      <c r="JU176" s="387" t="n">
        <v>0.510514103508149</v>
      </c>
      <c r="JV176" s="387" t="n">
        <v>0.510453264367205</v>
      </c>
      <c r="JW176" s="387" t="n">
        <v>0.510388604487841</v>
      </c>
      <c r="JX176" s="387" t="n">
        <v>0.510320510259586</v>
      </c>
      <c r="JY176" s="387" t="n">
        <v>0.510248244937634</v>
      </c>
      <c r="JZ176" s="387" t="n">
        <v>0.510173112511981</v>
      </c>
      <c r="KA176" s="387" t="n">
        <v>0.510093934756392</v>
      </c>
      <c r="KB176" s="387" t="n">
        <v>0.510011609471875</v>
      </c>
      <c r="KC176" s="387" t="n">
        <v>0.509926007612858</v>
      </c>
      <c r="KD176" s="387" t="n">
        <v>0.509837361708015</v>
      </c>
      <c r="KE176" s="387" t="n">
        <v>0.509745805072634</v>
      </c>
      <c r="KH176" s="0" t="s">
        <v>889</v>
      </c>
      <c r="KI176" s="387" t="n">
        <v>0.599536716938019</v>
      </c>
      <c r="KJ176" s="387" t="n">
        <v>0.602229177951813</v>
      </c>
      <c r="KK176" s="387" t="n">
        <v>0.604823589324951</v>
      </c>
      <c r="KL176" s="387" t="n">
        <v>0.607388019561768</v>
      </c>
      <c r="KM176" s="387" t="n">
        <v>0.610046088695526</v>
      </c>
      <c r="KN176" s="387" t="n">
        <v>0.612831115722656</v>
      </c>
      <c r="KO176" s="387" t="n">
        <v>0.614979684352875</v>
      </c>
      <c r="KP176" s="387" t="n">
        <v>0.617305219173431</v>
      </c>
      <c r="KQ176" s="387" t="n">
        <v>0.619691550731659</v>
      </c>
      <c r="KR176" s="387" t="n">
        <v>0.621966421604157</v>
      </c>
      <c r="KS176" s="387" t="n">
        <v>0.624261558055878</v>
      </c>
      <c r="KT176" s="387" t="n">
        <v>0.625812888145447</v>
      </c>
      <c r="KU176" s="387" t="n">
        <v>0.627445220947266</v>
      </c>
      <c r="KV176" s="387" t="n">
        <v>0.629117965698242</v>
      </c>
      <c r="KW176" s="387" t="n">
        <v>0.630674242973328</v>
      </c>
      <c r="KX176" s="387" t="n">
        <v>0.63236528635025</v>
      </c>
      <c r="KY176" s="387" t="n">
        <v>0.633575141429901</v>
      </c>
      <c r="KZ176" s="387" t="n">
        <v>0.634745657444</v>
      </c>
      <c r="LA176" s="387" t="n">
        <v>0.636145412921906</v>
      </c>
      <c r="LB176" s="387" t="n">
        <v>0.637556850910187</v>
      </c>
      <c r="LC176" s="387" t="n">
        <v>0.639010965824127</v>
      </c>
      <c r="LD176" s="387" t="n">
        <v>0.639966070652008</v>
      </c>
      <c r="LE176" s="387" t="n">
        <v>0.641143500804901</v>
      </c>
      <c r="LF176" s="387" t="n">
        <v>0.64233934879303</v>
      </c>
      <c r="LG176" s="387" t="n">
        <v>0.643663227558136</v>
      </c>
      <c r="LH176" s="387" t="n">
        <v>0.645001173019409</v>
      </c>
      <c r="LI176" s="387" t="n">
        <v>0.64587938785553</v>
      </c>
      <c r="LJ176" s="387" t="n">
        <v>0.646861851215363</v>
      </c>
      <c r="LK176" s="387" t="n">
        <v>0.647818088531494</v>
      </c>
      <c r="LL176" s="387" t="n">
        <v>0.648949861526489</v>
      </c>
      <c r="LM176" s="387" t="n">
        <v>0.650175869464874</v>
      </c>
      <c r="LN176" s="387" t="n">
        <v>0.650827646255493</v>
      </c>
      <c r="LO176" s="387" t="n">
        <v>0.651656687259674</v>
      </c>
      <c r="LP176" s="387" t="n">
        <v>0.652703702449799</v>
      </c>
      <c r="LQ176" s="387" t="n">
        <v>0.653796851634979</v>
      </c>
      <c r="LR176" s="387" t="n">
        <v>0.654956340789795</v>
      </c>
      <c r="LT176" s="0" t="s">
        <v>889</v>
      </c>
      <c r="LU176" s="387" t="n">
        <v>0.57684999704361</v>
      </c>
      <c r="LV176" s="387" t="n">
        <v>0.579219162464142</v>
      </c>
      <c r="LW176" s="387" t="n">
        <v>0.581539154052734</v>
      </c>
      <c r="LX176" s="387" t="n">
        <v>0.583833336830139</v>
      </c>
      <c r="LY176" s="387" t="n">
        <v>0.58617377281189</v>
      </c>
      <c r="LZ176" s="387" t="n">
        <v>0.588577151298523</v>
      </c>
      <c r="MA176" s="387" t="n">
        <v>0.590525269508362</v>
      </c>
      <c r="MB176" s="387" t="n">
        <v>0.592552721500397</v>
      </c>
      <c r="MC176" s="387" t="n">
        <v>0.594654560089111</v>
      </c>
      <c r="MD176" s="387" t="n">
        <v>0.596453011035919</v>
      </c>
      <c r="ME176" s="387" t="n">
        <v>0.598288834095001</v>
      </c>
      <c r="MF176" s="387" t="n">
        <v>0.599599778652191</v>
      </c>
      <c r="MG176" s="387" t="n">
        <v>0.60090434551239</v>
      </c>
      <c r="MH176" s="387" t="n">
        <v>0.602260649204254</v>
      </c>
      <c r="MI176" s="387" t="n">
        <v>0.603323817253113</v>
      </c>
      <c r="MJ176" s="387" t="n">
        <v>0.604444861412048</v>
      </c>
      <c r="MK176" s="387" t="n">
        <v>0.60528975725174</v>
      </c>
      <c r="ML176" s="387" t="n">
        <v>0.60601681470871</v>
      </c>
      <c r="MM176" s="387" t="n">
        <v>0.606898367404938</v>
      </c>
      <c r="MN176" s="387" t="n">
        <v>0.607717871665955</v>
      </c>
      <c r="MO176" s="387" t="n">
        <v>0.608512103557587</v>
      </c>
      <c r="MP176" s="387" t="n">
        <v>0.609079360961914</v>
      </c>
      <c r="MQ176" s="387" t="n">
        <v>0.6097132563591</v>
      </c>
      <c r="MR176" s="387" t="n">
        <v>0.610378921031952</v>
      </c>
      <c r="MS176" s="387" t="n">
        <v>0.611187815666199</v>
      </c>
      <c r="MT176" s="387" t="n">
        <v>0.611942708492279</v>
      </c>
      <c r="MU176" s="387" t="n">
        <v>0.612488150596619</v>
      </c>
      <c r="MV176" s="387" t="n">
        <v>0.613066494464874</v>
      </c>
      <c r="MW176" s="387" t="n">
        <v>0.613629400730133</v>
      </c>
      <c r="MX176" s="387" t="n">
        <v>0.614375591278076</v>
      </c>
      <c r="MY176" s="387" t="n">
        <v>0.615298271179199</v>
      </c>
      <c r="MZ176" s="387" t="n">
        <v>0.615873456001282</v>
      </c>
      <c r="NA176" s="387" t="n">
        <v>0.616698265075684</v>
      </c>
      <c r="NB176" s="387" t="n">
        <v>0.617664039134979</v>
      </c>
      <c r="NC176" s="387" t="n">
        <v>0.618535399436951</v>
      </c>
      <c r="ND176" s="387" t="n">
        <v>0.619403004646301</v>
      </c>
      <c r="NG176" s="0" t="s">
        <v>889</v>
      </c>
      <c r="NH176" s="387" t="n">
        <v>0.495188623666763</v>
      </c>
      <c r="NI176" s="387" t="n">
        <v>0.497718513011932</v>
      </c>
      <c r="NJ176" s="387" t="n">
        <v>0.50045382976532</v>
      </c>
      <c r="NK176" s="387" t="n">
        <v>0.50336366891861</v>
      </c>
      <c r="NL176" s="387" t="n">
        <v>0.50642341375351</v>
      </c>
      <c r="NM176" s="387" t="n">
        <v>0.509668052196503</v>
      </c>
      <c r="NN176" s="387" t="n">
        <v>0.512227237224579</v>
      </c>
      <c r="NO176" s="387" t="n">
        <v>0.51485151052475</v>
      </c>
      <c r="NP176" s="387" t="n">
        <v>0.517747700214386</v>
      </c>
      <c r="NQ176" s="387" t="n">
        <v>0.520638883113861</v>
      </c>
      <c r="NR176" s="387" t="n">
        <v>0.523630082607269</v>
      </c>
      <c r="NS176" s="387" t="n">
        <v>0.525963008403778</v>
      </c>
      <c r="NT176" s="387" t="n">
        <v>0.528457701206207</v>
      </c>
      <c r="NU176" s="387" t="n">
        <v>0.531059801578522</v>
      </c>
      <c r="NV176" s="387" t="n">
        <v>0.533523261547089</v>
      </c>
      <c r="NW176" s="387" t="n">
        <v>0.535904407501221</v>
      </c>
      <c r="NX176" s="387" t="n">
        <v>0.537882268428803</v>
      </c>
      <c r="NY176" s="387" t="n">
        <v>0.539524793624878</v>
      </c>
      <c r="NZ176" s="387" t="n">
        <v>0.541470348834992</v>
      </c>
      <c r="OA176" s="387" t="n">
        <v>0.543314695358276</v>
      </c>
      <c r="OB176" s="387" t="n">
        <v>0.545274376869202</v>
      </c>
      <c r="OC176" s="387" t="n">
        <v>0.546627044677734</v>
      </c>
      <c r="OD176" s="387" t="n">
        <v>0.548190236091614</v>
      </c>
      <c r="OE176" s="387" t="n">
        <v>0.54975289106369</v>
      </c>
      <c r="OF176" s="387" t="n">
        <v>0.551514148712158</v>
      </c>
      <c r="OG176" s="387" t="n">
        <v>0.553189814090729</v>
      </c>
      <c r="OH176" s="387" t="n">
        <v>0.554388999938965</v>
      </c>
      <c r="OI176" s="387" t="n">
        <v>0.555754542350769</v>
      </c>
      <c r="OJ176" s="387" t="n">
        <v>0.557006776332855</v>
      </c>
      <c r="OK176" s="387" t="n">
        <v>0.558571517467499</v>
      </c>
      <c r="OL176" s="387" t="n">
        <v>0.560137689113617</v>
      </c>
      <c r="OM176" s="387" t="n">
        <v>0.561188280582428</v>
      </c>
      <c r="ON176" s="387" t="n">
        <v>0.562399625778198</v>
      </c>
      <c r="OO176" s="387" t="n">
        <v>0.563806772232056</v>
      </c>
      <c r="OP176" s="387" t="n">
        <v>0.565322697162628</v>
      </c>
      <c r="OQ176" s="387" t="n">
        <v>0.56695294380188</v>
      </c>
      <c r="OT176" s="387" t="n">
        <v>0.710739974975586</v>
      </c>
      <c r="OU176" s="387" t="n">
        <v>0.690630035400391</v>
      </c>
      <c r="OV176" s="387" t="n">
        <v>0.669550018310547</v>
      </c>
      <c r="OW176" s="387" t="n">
        <v>0.647480010986328</v>
      </c>
      <c r="OX176" s="387" t="n">
        <v>0.624410018920898</v>
      </c>
      <c r="OY176" s="387" t="n">
        <v>0.600410003662109</v>
      </c>
      <c r="OZ176" s="387" t="n">
        <v>0.575629997253418</v>
      </c>
      <c r="PA176" s="387" t="n">
        <v>0.55015998840332</v>
      </c>
      <c r="PB176" s="387" t="n">
        <v>0.524080009460449</v>
      </c>
      <c r="PC176" s="387" t="n">
        <v>0.497560005187988</v>
      </c>
      <c r="PD176" s="387" t="n">
        <v>0.498110008239746</v>
      </c>
      <c r="PE176" s="387" t="n">
        <v>0.496910018920898</v>
      </c>
      <c r="PF176" s="387" t="n">
        <v>0.495989990234375</v>
      </c>
      <c r="PG176" s="387" t="n">
        <v>0.490870018005371</v>
      </c>
      <c r="PH176" s="387" t="n">
        <v>0.487470016479492</v>
      </c>
      <c r="PI176" s="387" t="n">
        <v>0.486580009460449</v>
      </c>
      <c r="PJ176" s="387" t="n">
        <v>0.486980018615723</v>
      </c>
      <c r="PK176" s="387" t="n">
        <v>0.487980003356934</v>
      </c>
      <c r="PL176" s="387" t="n">
        <v>0.486189994812012</v>
      </c>
      <c r="PQ176" s="387" t="n">
        <v>-0.00367494486272335</v>
      </c>
      <c r="PZ176" s="387" t="n">
        <v>0.419</v>
      </c>
      <c r="QA176" s="387" t="n">
        <v>2009</v>
      </c>
      <c r="QB176" s="0" t="s">
        <v>248</v>
      </c>
      <c r="QD176" s="387" t="n">
        <v>0.38</v>
      </c>
      <c r="QE176" s="387" t="n">
        <v>2009</v>
      </c>
      <c r="QF176" s="0" t="s">
        <v>248</v>
      </c>
      <c r="QH176" s="387" t="n">
        <v>0.656</v>
      </c>
      <c r="QI176" s="387" t="n">
        <v>2009</v>
      </c>
      <c r="QJ176" s="0" t="s">
        <v>248</v>
      </c>
      <c r="QL176" s="387" t="n">
        <v>0.869</v>
      </c>
      <c r="QM176" s="387" t="n">
        <v>2009</v>
      </c>
      <c r="QN176" s="0" t="s">
        <v>248</v>
      </c>
      <c r="QP176" s="387" t="n">
        <v>0.399</v>
      </c>
      <c r="QQ176" s="387" t="n">
        <v>2009</v>
      </c>
      <c r="QR176" s="0" t="s">
        <v>248</v>
      </c>
      <c r="QT176" s="0" t="s">
        <v>104</v>
      </c>
      <c r="QU176" s="387" t="n">
        <v>0.0920489579439163</v>
      </c>
      <c r="QV176" s="387" t="n">
        <v>0.0951739028096199</v>
      </c>
      <c r="QW176" s="387" t="n">
        <v>0.104035913944244</v>
      </c>
      <c r="QX176" s="387" t="n">
        <v>0.046591829508543</v>
      </c>
      <c r="QY176" s="387" t="n">
        <v>0.0489250048995018</v>
      </c>
      <c r="RB176" s="387" t="n">
        <v>0.194570377469063</v>
      </c>
      <c r="RC176" s="387"/>
      <c r="RD176" s="387"/>
      <c r="RE176" s="387"/>
      <c r="RF176" s="387" t="n">
        <v>0.254715204238892</v>
      </c>
      <c r="RG176" s="0" t="s">
        <v>884</v>
      </c>
      <c r="RJ176" s="387" t="n">
        <v>0.0401252657175064</v>
      </c>
      <c r="RK176" s="387" t="n">
        <v>0.0521543994545937</v>
      </c>
      <c r="RL176" s="387" t="n">
        <v>0.0530041791498661</v>
      </c>
      <c r="RM176" s="387" t="n">
        <v>0.0424952358007431</v>
      </c>
      <c r="RN176" s="387" t="n">
        <v>0.0547134317457676</v>
      </c>
      <c r="RO176" s="0" t="s">
        <v>104</v>
      </c>
      <c r="RR176" s="387" t="n">
        <v>0.0398222915828228</v>
      </c>
      <c r="RS176" s="387" t="n">
        <v>0.0517504215240479</v>
      </c>
      <c r="RT176" s="387" t="n">
        <v>0.0523982048034668</v>
      </c>
      <c r="RU176" s="387" t="n">
        <v>0.0412833206355572</v>
      </c>
      <c r="RV176" s="387" t="n">
        <v>0.0573250651359558</v>
      </c>
      <c r="RW176" s="0" t="s">
        <v>248</v>
      </c>
      <c r="SA176" s="387" t="n">
        <v>0.018689101561904</v>
      </c>
      <c r="SB176" s="387" t="n">
        <v>0.0306278895586729</v>
      </c>
      <c r="SC176" s="387" t="n">
        <v>0.0324402488768101</v>
      </c>
      <c r="SD176" s="387" t="n">
        <v>0.0226432140916586</v>
      </c>
      <c r="SE176" s="387" t="n">
        <v>0.0351890660822392</v>
      </c>
      <c r="SF176" s="0" t="s">
        <v>104</v>
      </c>
      <c r="SJ176" s="387" t="n">
        <v>0.0183855034410954</v>
      </c>
      <c r="SK176" s="387" t="n">
        <v>0.0302230846136808</v>
      </c>
      <c r="SL176" s="387" t="n">
        <v>0.0318330340087414</v>
      </c>
      <c r="SM176" s="387" t="n">
        <v>0.0214288234710693</v>
      </c>
      <c r="SN176" s="387" t="n">
        <v>0.037788275629282</v>
      </c>
      <c r="SO176" s="0" t="s">
        <v>248</v>
      </c>
      <c r="SQ176" s="387" t="n">
        <v>2750</v>
      </c>
      <c r="SR176" s="0" t="s">
        <v>248</v>
      </c>
      <c r="ST176" s="387" t="n">
        <v>2796.15063476563</v>
      </c>
      <c r="SU176" s="0" t="s">
        <v>104</v>
      </c>
      <c r="SW176" s="387" t="n">
        <v>2489.99704411109</v>
      </c>
      <c r="SX176" s="0" t="s">
        <v>248</v>
      </c>
      <c r="TA176" s="387" t="n">
        <v>0.16341133415699</v>
      </c>
      <c r="TB176" s="387" t="n">
        <v>0.172105148434639</v>
      </c>
      <c r="TC176" s="387" t="n">
        <v>0.197186425328255</v>
      </c>
      <c r="TD176" s="387" t="n">
        <v>0.273859888315201</v>
      </c>
      <c r="TE176" s="387" t="n">
        <v>0.265119314193726</v>
      </c>
      <c r="TF176" s="0" t="s">
        <v>104</v>
      </c>
      <c r="TJ176" s="387" t="n">
        <v>0.249008268117905</v>
      </c>
      <c r="TK176" s="387"/>
      <c r="TL176" s="387"/>
      <c r="TM176" s="387"/>
      <c r="TN176" s="387" t="n">
        <v>0.213597610592842</v>
      </c>
      <c r="TO176" s="0" t="s">
        <v>248</v>
      </c>
      <c r="TP176" s="386"/>
      <c r="TQ176" s="386"/>
    </row>
    <row r="177" customFormat="false" ht="15.75" hidden="false" customHeight="false" outlineLevel="0" collapsed="false">
      <c r="A177" s="0" t="s">
        <v>890</v>
      </c>
      <c r="B177" s="18" t="s">
        <v>1199</v>
      </c>
      <c r="C177" s="0" t="s">
        <v>1200</v>
      </c>
      <c r="D177" s="387" t="n">
        <v>0.0379498526453972</v>
      </c>
      <c r="E177" s="0" t="s">
        <v>102</v>
      </c>
      <c r="F177" s="387" t="n">
        <v>0.0428832359611988</v>
      </c>
      <c r="G177" s="0" t="s">
        <v>316</v>
      </c>
      <c r="H177" s="387" t="n">
        <v>0.046546321362257</v>
      </c>
      <c r="I177" s="0" t="s">
        <v>317</v>
      </c>
      <c r="J177" s="0" t="s">
        <v>102</v>
      </c>
      <c r="K177" s="387" t="n">
        <v>0.564887642860413</v>
      </c>
      <c r="L177" s="387" t="n">
        <v>0.688169836997986</v>
      </c>
      <c r="M177" s="0" t="s">
        <v>102</v>
      </c>
      <c r="N177" s="387" t="n">
        <v>0.564887642860413</v>
      </c>
      <c r="O177" s="0" t="s">
        <v>102</v>
      </c>
      <c r="P177" s="387" t="n">
        <v>0.58891236782074</v>
      </c>
      <c r="Q177" s="0" t="s">
        <v>102</v>
      </c>
      <c r="R177" s="387" t="n">
        <v>0.552600979804993</v>
      </c>
      <c r="S177" s="0" t="s">
        <v>102</v>
      </c>
      <c r="U177" s="0" t="s">
        <v>316</v>
      </c>
      <c r="V177" s="387" t="n">
        <v>0.564887642860413</v>
      </c>
      <c r="W177" s="387" t="n">
        <v>0.688169836997986</v>
      </c>
      <c r="X177" s="0" t="s">
        <v>316</v>
      </c>
      <c r="Y177" s="387" t="n">
        <v>0.564887642860413</v>
      </c>
      <c r="Z177" s="0" t="s">
        <v>316</v>
      </c>
      <c r="AA177" s="387" t="n">
        <v>0.58891236782074</v>
      </c>
      <c r="AB177" s="0" t="s">
        <v>316</v>
      </c>
      <c r="AC177" s="387" t="n">
        <v>0.529046297073364</v>
      </c>
      <c r="AD177" s="0" t="s">
        <v>316</v>
      </c>
      <c r="AF177" s="0" t="s">
        <v>317</v>
      </c>
      <c r="AG177" s="387" t="n">
        <v>0.564887642860413</v>
      </c>
      <c r="AH177" s="387" t="n">
        <v>0.688169836997986</v>
      </c>
      <c r="AI177" s="0" t="s">
        <v>317</v>
      </c>
      <c r="AJ177" s="387" t="n">
        <v>0.564887642860413</v>
      </c>
      <c r="AK177" s="0" t="s">
        <v>317</v>
      </c>
      <c r="AL177" s="387" t="n">
        <v>0.58891236782074</v>
      </c>
      <c r="AM177" s="0" t="s">
        <v>317</v>
      </c>
      <c r="AN177" s="387" t="n">
        <v>0.529046297073364</v>
      </c>
      <c r="AO177" s="0" t="s">
        <v>317</v>
      </c>
      <c r="AP177" s="0"/>
      <c r="AQ177" s="0" t="s">
        <v>102</v>
      </c>
      <c r="AR177" s="387" t="n">
        <v>2.48259449005127</v>
      </c>
      <c r="AS177" s="0" t="s">
        <v>318</v>
      </c>
      <c r="AT177" s="387" t="n">
        <v>2.4709792137146</v>
      </c>
      <c r="AU177" s="0" t="s">
        <v>317</v>
      </c>
      <c r="AV177" s="387" t="n">
        <v>2.95046949386597</v>
      </c>
      <c r="AW177" s="0"/>
      <c r="AX177" s="387" t="n">
        <v>2.3200204372406</v>
      </c>
      <c r="AY177" s="0" t="s">
        <v>104</v>
      </c>
      <c r="AZ177" s="0"/>
      <c r="BA177" s="0" t="s">
        <v>102</v>
      </c>
      <c r="BB177" s="387" t="n">
        <v>0.0112064443528652</v>
      </c>
      <c r="BC177" s="387" t="n">
        <v>0.0139374751597643</v>
      </c>
      <c r="BD177" s="387" t="n">
        <v>0.0211936347186565</v>
      </c>
      <c r="BE177" s="387" t="n">
        <v>0.015051681548357</v>
      </c>
      <c r="BF177" s="387" t="n">
        <v>0.0124207688495517</v>
      </c>
      <c r="BH177" s="0" t="s">
        <v>318</v>
      </c>
      <c r="BI177" s="387" t="n">
        <v>0.00901821255683899</v>
      </c>
      <c r="BJ177" s="387" t="n">
        <v>0.012816745787859</v>
      </c>
      <c r="BK177" s="387" t="n">
        <v>0.0116646653041244</v>
      </c>
      <c r="BL177" s="387" t="n">
        <v>0.013228353112936</v>
      </c>
      <c r="BM177" s="387" t="n">
        <v>0.0146362436935306</v>
      </c>
      <c r="BO177" s="0" t="s">
        <v>317</v>
      </c>
      <c r="BP177" s="387" t="n">
        <v>0.0109004713594913</v>
      </c>
      <c r="BQ177" s="387" t="n">
        <v>0.0128249721601605</v>
      </c>
      <c r="BR177" s="387" t="n">
        <v>0.0116827422752976</v>
      </c>
      <c r="BS177" s="387" t="n">
        <v>0.0129529302939773</v>
      </c>
      <c r="BT177" s="387" t="n">
        <v>0.00985408294945955</v>
      </c>
      <c r="BV177" s="387" t="n">
        <v>6.03452491760254</v>
      </c>
      <c r="BW177" s="387" t="n">
        <v>5.916832447052</v>
      </c>
      <c r="BX177" s="387" t="n">
        <v>6.66539287567139</v>
      </c>
      <c r="BY177" s="387" t="n">
        <v>7.16544055938721</v>
      </c>
      <c r="BZ177" s="387" t="n">
        <v>7.82031011581421</v>
      </c>
      <c r="CA177" s="0" t="s">
        <v>316</v>
      </c>
      <c r="CC177" s="387" t="n">
        <v>6.01320791244507</v>
      </c>
      <c r="CD177" s="387" t="n">
        <v>6.26701879501343</v>
      </c>
      <c r="CE177" s="387" t="n">
        <v>7.01501035690308</v>
      </c>
      <c r="CF177" s="387" t="n">
        <v>7.53048276901245</v>
      </c>
      <c r="CG177" s="387" t="n">
        <v>8.25505065917969</v>
      </c>
      <c r="CH177" s="0" t="s">
        <v>317</v>
      </c>
      <c r="CK177" s="387" t="n">
        <v>8.39999961853027</v>
      </c>
      <c r="CL177" s="0" t="s">
        <v>887</v>
      </c>
      <c r="CO177" s="0" t="s">
        <v>102</v>
      </c>
      <c r="CP177" s="387" t="n">
        <v>-0.0111078536137939</v>
      </c>
      <c r="CQ177" s="387" t="n">
        <v>-0.00952154584228993</v>
      </c>
      <c r="CR177" s="387" t="n">
        <v>0.0035558941308409</v>
      </c>
      <c r="CS177" s="387" t="n">
        <v>0.0156285520642996</v>
      </c>
      <c r="CT177" s="387" t="n">
        <v>0.12379527837038</v>
      </c>
      <c r="CV177" s="0" t="s">
        <v>318</v>
      </c>
      <c r="CW177" s="387" t="n">
        <v>0.00574330100789666</v>
      </c>
      <c r="CX177" s="387" t="n">
        <v>0.0116020850837231</v>
      </c>
      <c r="CY177" s="387" t="n">
        <v>0.0154168028384447</v>
      </c>
      <c r="CZ177" s="387" t="n">
        <v>0.0278449580073357</v>
      </c>
      <c r="DA177" s="387" t="n">
        <v>0.00658171623945236</v>
      </c>
      <c r="DC177" s="0" t="s">
        <v>317</v>
      </c>
      <c r="DD177" s="387" t="n">
        <v>0.00684790080413222</v>
      </c>
      <c r="DE177" s="387" t="n">
        <v>0.00739085953682661</v>
      </c>
      <c r="DF177" s="387" t="n">
        <v>0.0129426177591085</v>
      </c>
      <c r="DG177" s="387" t="n">
        <v>0.0273227971047163</v>
      </c>
      <c r="DH177" s="387" t="n">
        <v>-0.00233430042862892</v>
      </c>
      <c r="DL177" s="387" t="n">
        <v>0.756900024414063</v>
      </c>
      <c r="DM177" s="0" t="s">
        <v>888</v>
      </c>
      <c r="DP177" s="387" t="n">
        <v>0.877160034179688</v>
      </c>
      <c r="DQ177" s="0" t="s">
        <v>888</v>
      </c>
      <c r="DT177" s="387" t="n">
        <v>0.631689987182617</v>
      </c>
      <c r="DU177" s="0" t="s">
        <v>888</v>
      </c>
      <c r="DW177" s="387" t="n">
        <v>0.0102152256295085</v>
      </c>
      <c r="DX177" s="387" t="n">
        <v>0.00985684525221586</v>
      </c>
      <c r="DY177" s="387" t="n">
        <v>0.00631417334079742</v>
      </c>
      <c r="DZ177" s="387" t="n">
        <v>0.0098433755338192</v>
      </c>
      <c r="EA177" s="387" t="n">
        <v>-0.012129602022469</v>
      </c>
      <c r="EB177" s="0" t="s">
        <v>104</v>
      </c>
      <c r="ED177" s="387" t="n">
        <v>0.0102956192567945</v>
      </c>
      <c r="EE177" s="387" t="n">
        <v>0.0100167682394385</v>
      </c>
      <c r="EF177" s="387" t="n">
        <v>0.00653253449127078</v>
      </c>
      <c r="EG177" s="387" t="n">
        <v>0.0102683613076806</v>
      </c>
      <c r="EH177" s="387" t="n">
        <v>-0.0102585842832923</v>
      </c>
      <c r="EI177" s="0" t="s">
        <v>248</v>
      </c>
      <c r="EK177" s="387" t="n">
        <v>0.429610848426819</v>
      </c>
      <c r="EL177" s="0" t="s">
        <v>248</v>
      </c>
      <c r="EO177" s="387" t="n">
        <v>0.0107105681672692</v>
      </c>
      <c r="EP177" s="387" t="n">
        <v>0.0117024863138795</v>
      </c>
      <c r="EQ177" s="387" t="n">
        <v>0.0140042090788484</v>
      </c>
      <c r="ER177" s="387" t="n">
        <v>0.0124543812125921</v>
      </c>
      <c r="ES177" s="387" t="n">
        <v>0.0102718630805612</v>
      </c>
      <c r="ET177" s="0" t="s">
        <v>248</v>
      </c>
      <c r="FE177" s="387" t="n">
        <v>5323201</v>
      </c>
      <c r="FF177" s="387" t="n">
        <v>5428444</v>
      </c>
      <c r="FG177" s="387" t="n">
        <v>5531962</v>
      </c>
      <c r="FH177" s="387" t="n">
        <v>5632983</v>
      </c>
      <c r="FI177" s="387" t="n">
        <v>5730549</v>
      </c>
      <c r="FJ177" s="387" t="n">
        <v>5824096</v>
      </c>
      <c r="FK177" s="387" t="n">
        <v>5913209</v>
      </c>
      <c r="FL177" s="387" t="n">
        <v>5998427</v>
      </c>
      <c r="FM177" s="387" t="n">
        <v>6081296</v>
      </c>
      <c r="FN177" s="387" t="n">
        <v>6163972</v>
      </c>
      <c r="FO177" s="387" t="n">
        <v>6248020</v>
      </c>
      <c r="FP177" s="387" t="n">
        <v>6333976</v>
      </c>
      <c r="FQ177" s="387" t="n">
        <v>6421512</v>
      </c>
      <c r="FR177" s="387" t="n">
        <v>6510276</v>
      </c>
      <c r="FS177" s="387" t="n">
        <v>6599526</v>
      </c>
      <c r="FT177" s="387" t="n">
        <v>6688746</v>
      </c>
      <c r="FU177" s="387" t="n">
        <v>6777872</v>
      </c>
      <c r="FV177" s="387" t="n">
        <v>6867062</v>
      </c>
      <c r="FW177" s="387" t="n">
        <v>6956071</v>
      </c>
      <c r="FX177" s="387" t="n">
        <v>7044636</v>
      </c>
      <c r="FY177" s="387" t="n">
        <v>7133000</v>
      </c>
      <c r="FZ177" s="387" t="n">
        <v>7220000</v>
      </c>
      <c r="GA177" s="387" t="n">
        <v>7306000</v>
      </c>
      <c r="GB177" s="387" t="n">
        <v>7391000</v>
      </c>
      <c r="GC177" s="387" t="n">
        <v>7475000</v>
      </c>
      <c r="GD177" s="387" t="n">
        <v>7558000</v>
      </c>
      <c r="GE177" s="387" t="n">
        <v>7639000</v>
      </c>
      <c r="GF177" s="387" t="n">
        <v>7719000</v>
      </c>
      <c r="GG177" s="387" t="n">
        <v>7797000</v>
      </c>
      <c r="GH177" s="387" t="n">
        <v>7874000</v>
      </c>
      <c r="GI177" s="387" t="n">
        <v>7950000</v>
      </c>
      <c r="GJ177" s="387" t="n">
        <v>8024000</v>
      </c>
      <c r="GK177" s="387" t="n">
        <v>8097000</v>
      </c>
      <c r="GL177" s="387" t="n">
        <v>8168000</v>
      </c>
      <c r="GM177" s="387" t="n">
        <v>8237000</v>
      </c>
      <c r="GN177" s="387" t="n">
        <v>8304000</v>
      </c>
      <c r="GO177" s="387" t="n">
        <v>8370000</v>
      </c>
      <c r="GP177" s="387" t="n">
        <v>8433000</v>
      </c>
      <c r="GQ177" s="387" t="n">
        <v>8495000</v>
      </c>
      <c r="GR177" s="387" t="n">
        <v>8555000</v>
      </c>
      <c r="GS177" s="387" t="n">
        <v>8614000</v>
      </c>
      <c r="GT177" s="387" t="n">
        <v>8670000</v>
      </c>
      <c r="GU177" s="387" t="n">
        <v>8725000</v>
      </c>
      <c r="GV177" s="387" t="n">
        <v>8779000</v>
      </c>
      <c r="GW177" s="387" t="n">
        <v>8830000</v>
      </c>
      <c r="GX177" s="387" t="n">
        <v>8880000</v>
      </c>
      <c r="GY177" s="387" t="n">
        <v>8928000</v>
      </c>
      <c r="GZ177" s="387" t="n">
        <v>8974000</v>
      </c>
      <c r="HA177" s="387" t="n">
        <v>9018000</v>
      </c>
      <c r="HB177" s="387" t="n">
        <v>9061000</v>
      </c>
      <c r="HC177" s="387" t="n">
        <v>9102000</v>
      </c>
      <c r="HG177" s="387" t="n">
        <v>0.0132367759943008</v>
      </c>
      <c r="HH177" s="387" t="n">
        <v>0.0130731696262956</v>
      </c>
      <c r="HI177" s="387" t="n">
        <v>0.0128784449771047</v>
      </c>
      <c r="HJ177" s="387" t="n">
        <v>0.0126516725867987</v>
      </c>
      <c r="HK177" s="387" t="n">
        <v>0.0124654266983271</v>
      </c>
      <c r="HL177" s="387" t="n">
        <v>0.0121230492368341</v>
      </c>
      <c r="HM177" s="387" t="n">
        <v>0.01184097584337</v>
      </c>
      <c r="HN177" s="387" t="n">
        <v>0.0115671157836914</v>
      </c>
      <c r="HO177" s="387" t="n">
        <v>0.0113010751083493</v>
      </c>
      <c r="HP177" s="387" t="n">
        <v>0.0110424859449267</v>
      </c>
      <c r="HQ177" s="387" t="n">
        <v>0.0106600997969508</v>
      </c>
      <c r="HR177" s="387" t="n">
        <v>0.0104181170463562</v>
      </c>
      <c r="HS177" s="387" t="n">
        <v>0.0100542223080993</v>
      </c>
      <c r="HT177" s="387" t="n">
        <v>0.0098271481692791</v>
      </c>
      <c r="HU177" s="387" t="n">
        <v>0.00960573647171259</v>
      </c>
      <c r="HV177" s="387" t="n">
        <v>0.00926512200385332</v>
      </c>
      <c r="HW177" s="387" t="n">
        <v>0.00905657187104225</v>
      </c>
      <c r="HX177" s="387" t="n">
        <v>0.00873045809566975</v>
      </c>
      <c r="HY177" s="387" t="n">
        <v>0.00841211900115013</v>
      </c>
      <c r="HZ177" s="387" t="n">
        <v>0.00810112617909908</v>
      </c>
      <c r="IA177" s="387" t="n">
        <v>0.00791655853390694</v>
      </c>
      <c r="IB177" s="387" t="n">
        <v>0.00749869598075748</v>
      </c>
      <c r="IC177" s="387" t="n">
        <v>0.00732517475262284</v>
      </c>
      <c r="ID177" s="387" t="n">
        <v>0.00703815231099725</v>
      </c>
      <c r="IE177" s="387" t="n">
        <v>0.0068728793412447</v>
      </c>
      <c r="IF177" s="387" t="n">
        <v>0.00648000417277217</v>
      </c>
      <c r="IG177" s="387" t="n">
        <v>0.00632367748767138</v>
      </c>
      <c r="IH177" s="387" t="n">
        <v>0.00617003766819835</v>
      </c>
      <c r="II177" s="387" t="n">
        <v>0.00579250883311033</v>
      </c>
      <c r="IJ177" s="387" t="n">
        <v>0.00564654218032956</v>
      </c>
      <c r="IK177" s="387" t="n">
        <v>0.00539084849879146</v>
      </c>
      <c r="IL177" s="387" t="n">
        <v>0.00513910176232457</v>
      </c>
      <c r="IM177" s="387" t="n">
        <v>0.00489107239991427</v>
      </c>
      <c r="IN177" s="387" t="n">
        <v>0.00475690932944417</v>
      </c>
      <c r="IO177" s="387" t="n">
        <v>0.00451468024402857</v>
      </c>
      <c r="IP177" s="0" t="s">
        <v>889</v>
      </c>
      <c r="IU177" s="0" t="s">
        <v>889</v>
      </c>
      <c r="IV177" s="387" t="n">
        <v>0.508860853738503</v>
      </c>
      <c r="IW177" s="387" t="n">
        <v>0.508773099781377</v>
      </c>
      <c r="IX177" s="387" t="n">
        <v>0.508643148201166</v>
      </c>
      <c r="IY177" s="387" t="n">
        <v>0.508483886516939</v>
      </c>
      <c r="IZ177" s="387" t="n">
        <v>0.508313910762496</v>
      </c>
      <c r="JA177" s="387" t="n">
        <v>0.508145076151099</v>
      </c>
      <c r="JB177" s="387" t="n">
        <v>0.507984261267285</v>
      </c>
      <c r="JC177" s="387" t="n">
        <v>0.507825655140092</v>
      </c>
      <c r="JD177" s="387" t="n">
        <v>0.50766945248349</v>
      </c>
      <c r="JE177" s="387" t="n">
        <v>0.50751068525998</v>
      </c>
      <c r="JF177" s="387" t="n">
        <v>0.507347756587312</v>
      </c>
      <c r="JG177" s="387" t="n">
        <v>0.507179516314369</v>
      </c>
      <c r="JH177" s="387" t="n">
        <v>0.507009336713741</v>
      </c>
      <c r="JI177" s="387" t="n">
        <v>0.506837778053653</v>
      </c>
      <c r="JJ177" s="387" t="n">
        <v>0.506664502693918</v>
      </c>
      <c r="JK177" s="387" t="n">
        <v>0.506490025307017</v>
      </c>
      <c r="JL177" s="387" t="n">
        <v>0.506316111924081</v>
      </c>
      <c r="JM177" s="387" t="n">
        <v>0.506141056822005</v>
      </c>
      <c r="JN177" s="387" t="n">
        <v>0.505965818899598</v>
      </c>
      <c r="JO177" s="387" t="n">
        <v>0.505790210170558</v>
      </c>
      <c r="JP177" s="387" t="n">
        <v>0.505616765206618</v>
      </c>
      <c r="JQ177" s="387" t="n">
        <v>0.505443391476624</v>
      </c>
      <c r="JR177" s="387" t="n">
        <v>0.505271320862777</v>
      </c>
      <c r="JS177" s="387" t="n">
        <v>0.50510045651028</v>
      </c>
      <c r="JT177" s="387" t="n">
        <v>0.504931086351489</v>
      </c>
      <c r="JU177" s="387" t="n">
        <v>0.504763516792349</v>
      </c>
      <c r="JV177" s="387" t="n">
        <v>0.504598818428674</v>
      </c>
      <c r="JW177" s="387" t="n">
        <v>0.504436401794434</v>
      </c>
      <c r="JX177" s="387" t="n">
        <v>0.504275326881983</v>
      </c>
      <c r="JY177" s="387" t="n">
        <v>0.504116097610363</v>
      </c>
      <c r="JZ177" s="387" t="n">
        <v>0.503958589180731</v>
      </c>
      <c r="KA177" s="387" t="n">
        <v>0.503801126980861</v>
      </c>
      <c r="KB177" s="387" t="n">
        <v>0.503646285511349</v>
      </c>
      <c r="KC177" s="387" t="n">
        <v>0.503491286448491</v>
      </c>
      <c r="KD177" s="387" t="n">
        <v>0.503337699722577</v>
      </c>
      <c r="KE177" s="387" t="n">
        <v>0.503184319381878</v>
      </c>
      <c r="KH177" s="0" t="s">
        <v>889</v>
      </c>
      <c r="KI177" s="387" t="n">
        <v>0.636841177940369</v>
      </c>
      <c r="KJ177" s="387" t="n">
        <v>0.639178931713104</v>
      </c>
      <c r="KK177" s="387" t="n">
        <v>0.640546441078186</v>
      </c>
      <c r="KL177" s="387" t="n">
        <v>0.641292750835419</v>
      </c>
      <c r="KM177" s="387" t="n">
        <v>0.641998410224915</v>
      </c>
      <c r="KN177" s="387" t="n">
        <v>0.64292722940445</v>
      </c>
      <c r="KO177" s="387" t="n">
        <v>0.643767297267914</v>
      </c>
      <c r="KP177" s="387" t="n">
        <v>0.644949376583099</v>
      </c>
      <c r="KQ177" s="387" t="n">
        <v>0.64632660150528</v>
      </c>
      <c r="KR177" s="387" t="n">
        <v>0.647491633892059</v>
      </c>
      <c r="KS177" s="387" t="n">
        <v>0.648584306240082</v>
      </c>
      <c r="KT177" s="387" t="n">
        <v>0.649692356586456</v>
      </c>
      <c r="KU177" s="387" t="n">
        <v>0.650731980800629</v>
      </c>
      <c r="KV177" s="387" t="n">
        <v>0.651789128780365</v>
      </c>
      <c r="KW177" s="387" t="n">
        <v>0.652781307697296</v>
      </c>
      <c r="KX177" s="387" t="n">
        <v>0.653962254524231</v>
      </c>
      <c r="KY177" s="387" t="n">
        <v>0.655408799648285</v>
      </c>
      <c r="KZ177" s="387" t="n">
        <v>0.656909942626953</v>
      </c>
      <c r="LA177" s="387" t="n">
        <v>0.658423125743866</v>
      </c>
      <c r="LB177" s="387" t="n">
        <v>0.660070419311523</v>
      </c>
      <c r="LC177" s="387" t="n">
        <v>0.661849737167358</v>
      </c>
      <c r="LD177" s="387" t="n">
        <v>0.663679838180542</v>
      </c>
      <c r="LE177" s="387" t="n">
        <v>0.665599405765533</v>
      </c>
      <c r="LF177" s="387" t="n">
        <v>0.667333722114563</v>
      </c>
      <c r="LG177" s="387" t="n">
        <v>0.668965518474579</v>
      </c>
      <c r="LH177" s="387" t="n">
        <v>0.670071959495544</v>
      </c>
      <c r="LI177" s="387" t="n">
        <v>0.671164929866791</v>
      </c>
      <c r="LJ177" s="387" t="n">
        <v>0.671747863292694</v>
      </c>
      <c r="LK177" s="387" t="n">
        <v>0.672058343887329</v>
      </c>
      <c r="LL177" s="387" t="n">
        <v>0.672140419483185</v>
      </c>
      <c r="LM177" s="387" t="n">
        <v>0.671734213829041</v>
      </c>
      <c r="LN177" s="387" t="n">
        <v>0.670922935009003</v>
      </c>
      <c r="LO177" s="387" t="n">
        <v>0.669935345649719</v>
      </c>
      <c r="LP177" s="387" t="n">
        <v>0.668551802635193</v>
      </c>
      <c r="LQ177" s="387" t="n">
        <v>0.666924178600311</v>
      </c>
      <c r="LR177" s="387" t="n">
        <v>0.665128529071808</v>
      </c>
      <c r="LT177" s="0" t="s">
        <v>889</v>
      </c>
      <c r="LU177" s="387" t="n">
        <v>0.607232511043549</v>
      </c>
      <c r="LV177" s="387" t="n">
        <v>0.609130263328552</v>
      </c>
      <c r="LW177" s="387" t="n">
        <v>0.61023086309433</v>
      </c>
      <c r="LX177" s="387" t="n">
        <v>0.610810339450836</v>
      </c>
      <c r="LY177" s="387" t="n">
        <v>0.611340880393982</v>
      </c>
      <c r="LZ177" s="387" t="n">
        <v>0.612084686756134</v>
      </c>
      <c r="MA177" s="387" t="n">
        <v>0.612742364406586</v>
      </c>
      <c r="MB177" s="387" t="n">
        <v>0.613605260848999</v>
      </c>
      <c r="MC177" s="387" t="n">
        <v>0.61480176448822</v>
      </c>
      <c r="MD177" s="387" t="n">
        <v>0.615652203559876</v>
      </c>
      <c r="ME177" s="387" t="n">
        <v>0.616300582885742</v>
      </c>
      <c r="MF177" s="387" t="n">
        <v>0.617358267307282</v>
      </c>
      <c r="MG177" s="387" t="n">
        <v>0.618214786052704</v>
      </c>
      <c r="MH177" s="387" t="n">
        <v>0.618956029415131</v>
      </c>
      <c r="MI177" s="387" t="n">
        <v>0.619761228561401</v>
      </c>
      <c r="MJ177" s="387" t="n">
        <v>0.620880484580994</v>
      </c>
      <c r="MK177" s="387" t="n">
        <v>0.622382879257202</v>
      </c>
      <c r="ML177" s="387" t="n">
        <v>0.624181807041168</v>
      </c>
      <c r="MM177" s="387" t="n">
        <v>0.625612139701843</v>
      </c>
      <c r="MN177" s="387" t="n">
        <v>0.627048671245575</v>
      </c>
      <c r="MO177" s="387" t="n">
        <v>0.628371894359589</v>
      </c>
      <c r="MP177" s="387" t="n">
        <v>0.62939065694809</v>
      </c>
      <c r="MQ177" s="387" t="n">
        <v>0.630143463611603</v>
      </c>
      <c r="MR177" s="387" t="n">
        <v>0.630488514900208</v>
      </c>
      <c r="MS177" s="387" t="n">
        <v>0.630508482456207</v>
      </c>
      <c r="MT177" s="387" t="n">
        <v>0.630020916461945</v>
      </c>
      <c r="MU177" s="387" t="n">
        <v>0.629527091979981</v>
      </c>
      <c r="MV177" s="387" t="n">
        <v>0.628309428691864</v>
      </c>
      <c r="MW177" s="387" t="n">
        <v>0.626836776733398</v>
      </c>
      <c r="MX177" s="387" t="n">
        <v>0.625254809856415</v>
      </c>
      <c r="MY177" s="387" t="n">
        <v>0.623198211193085</v>
      </c>
      <c r="MZ177" s="387" t="n">
        <v>0.621079742908478</v>
      </c>
      <c r="NA177" s="387" t="n">
        <v>0.618899047374725</v>
      </c>
      <c r="NB177" s="387" t="n">
        <v>0.616433799266815</v>
      </c>
      <c r="NC177" s="387" t="n">
        <v>0.61394989490509</v>
      </c>
      <c r="ND177" s="387" t="n">
        <v>0.611294209957123</v>
      </c>
      <c r="NG177" s="0" t="s">
        <v>889</v>
      </c>
      <c r="NH177" s="387" t="n">
        <v>0.533589124679565</v>
      </c>
      <c r="NI177" s="387" t="n">
        <v>0.537841379642487</v>
      </c>
      <c r="NJ177" s="387" t="n">
        <v>0.541596233844757</v>
      </c>
      <c r="NK177" s="387" t="n">
        <v>0.544890940189362</v>
      </c>
      <c r="NL177" s="387" t="n">
        <v>0.547847747802734</v>
      </c>
      <c r="NM177" s="387" t="n">
        <v>0.55053973197937</v>
      </c>
      <c r="NN177" s="387" t="n">
        <v>0.552631556987763</v>
      </c>
      <c r="NO177" s="387" t="n">
        <v>0.554749548435211</v>
      </c>
      <c r="NP177" s="387" t="n">
        <v>0.556622922420502</v>
      </c>
      <c r="NQ177" s="387" t="n">
        <v>0.558260858058929</v>
      </c>
      <c r="NR177" s="387" t="n">
        <v>0.559936463832855</v>
      </c>
      <c r="NS177" s="387" t="n">
        <v>0.561853647232056</v>
      </c>
      <c r="NT177" s="387" t="n">
        <v>0.563803613185883</v>
      </c>
      <c r="NU177" s="387" t="n">
        <v>0.565858662128449</v>
      </c>
      <c r="NV177" s="387" t="n">
        <v>0.567691147327423</v>
      </c>
      <c r="NW177" s="387" t="n">
        <v>0.569559752941132</v>
      </c>
      <c r="NX177" s="387" t="n">
        <v>0.571535408496857</v>
      </c>
      <c r="NY177" s="387" t="n">
        <v>0.573298752307892</v>
      </c>
      <c r="NZ177" s="387" t="n">
        <v>0.575048983097076</v>
      </c>
      <c r="OA177" s="387" t="n">
        <v>0.576909065246582</v>
      </c>
      <c r="OB177" s="387" t="n">
        <v>0.579118490219116</v>
      </c>
      <c r="OC177" s="387" t="n">
        <v>0.581481456756592</v>
      </c>
      <c r="OD177" s="387" t="n">
        <v>0.583896577358246</v>
      </c>
      <c r="OE177" s="387" t="n">
        <v>0.586227178573608</v>
      </c>
      <c r="OF177" s="387" t="n">
        <v>0.58866161108017</v>
      </c>
      <c r="OG177" s="387" t="n">
        <v>0.590434193611145</v>
      </c>
      <c r="OH177" s="387" t="n">
        <v>0.592272222042084</v>
      </c>
      <c r="OI177" s="387" t="n">
        <v>0.593696296215057</v>
      </c>
      <c r="OJ177" s="387" t="n">
        <v>0.594714641571045</v>
      </c>
      <c r="OK177" s="387" t="n">
        <v>0.59569650888443</v>
      </c>
      <c r="OL177" s="387" t="n">
        <v>0.596171200275421</v>
      </c>
      <c r="OM177" s="387" t="n">
        <v>0.596214175224304</v>
      </c>
      <c r="ON177" s="387" t="n">
        <v>0.595943808555603</v>
      </c>
      <c r="OO177" s="387" t="n">
        <v>0.595364809036255</v>
      </c>
      <c r="OP177" s="387" t="n">
        <v>0.594415605068207</v>
      </c>
      <c r="OQ177" s="387" t="n">
        <v>0.593386054039002</v>
      </c>
      <c r="OT177" s="387" t="n">
        <v>0.721360015869141</v>
      </c>
      <c r="OU177" s="387" t="n">
        <v>0.720500030517578</v>
      </c>
      <c r="OV177" s="387" t="n">
        <v>0.709209976196289</v>
      </c>
      <c r="OW177" s="387" t="n">
        <v>0.744069976806641</v>
      </c>
      <c r="OX177" s="387" t="n">
        <v>0.731350021362305</v>
      </c>
      <c r="OY177" s="387" t="n">
        <v>0.713939971923828</v>
      </c>
      <c r="OZ177" s="387" t="n">
        <v>0.725490036010742</v>
      </c>
      <c r="PA177" s="387" t="n">
        <v>0.724879989624023</v>
      </c>
      <c r="PB177" s="387" t="n">
        <v>0.737900009155273</v>
      </c>
      <c r="PC177" s="387" t="n">
        <v>0.719380035400391</v>
      </c>
      <c r="PD177" s="387" t="n">
        <v>0.723079986572266</v>
      </c>
      <c r="PE177" s="387" t="n">
        <v>0.752149963378906</v>
      </c>
      <c r="PF177" s="387" t="n">
        <v>0.743980026245117</v>
      </c>
      <c r="PG177" s="387" t="n">
        <v>0.727210006713867</v>
      </c>
      <c r="PH177" s="387" t="n">
        <v>0.730240020751953</v>
      </c>
      <c r="PI177" s="387" t="n">
        <v>0.738460006713867</v>
      </c>
      <c r="PJ177" s="387" t="n">
        <v>0.737829971313477</v>
      </c>
      <c r="PK177" s="387" t="n">
        <v>0.754899978637695</v>
      </c>
      <c r="PL177" s="387" t="n">
        <v>0.756900024414063</v>
      </c>
      <c r="PQ177" s="387" t="n">
        <v>0.00264591467566788</v>
      </c>
      <c r="PZ177" s="387" t="n">
        <v>0.462</v>
      </c>
      <c r="QA177" s="387" t="n">
        <v>2018</v>
      </c>
      <c r="QB177" s="0" t="s">
        <v>248</v>
      </c>
      <c r="QD177" s="387" t="n">
        <v>0.014</v>
      </c>
      <c r="QE177" s="387" t="n">
        <v>2018</v>
      </c>
      <c r="QF177" s="0" t="s">
        <v>248</v>
      </c>
      <c r="QH177" s="387" t="n">
        <v>0.058</v>
      </c>
      <c r="QI177" s="387" t="n">
        <v>2018</v>
      </c>
      <c r="QJ177" s="0" t="s">
        <v>248</v>
      </c>
      <c r="QL177" s="387" t="n">
        <v>0.159</v>
      </c>
      <c r="QM177" s="387" t="n">
        <v>2018</v>
      </c>
      <c r="QN177" s="0" t="s">
        <v>248</v>
      </c>
      <c r="QP177" s="387" t="n">
        <v>0.242</v>
      </c>
      <c r="QQ177" s="387" t="n">
        <v>2018</v>
      </c>
      <c r="QR177" s="0" t="s">
        <v>248</v>
      </c>
      <c r="QT177" s="0" t="s">
        <v>104</v>
      </c>
      <c r="QU177" s="387" t="n">
        <v>0.184978172183037</v>
      </c>
      <c r="QV177" s="387" t="n">
        <v>0.190515011548996</v>
      </c>
      <c r="QW177" s="387" t="n">
        <v>0.19447024166584</v>
      </c>
      <c r="QX177" s="387" t="n">
        <v>0.186093017458916</v>
      </c>
      <c r="QY177" s="387" t="n">
        <v>0.179618284106255</v>
      </c>
      <c r="RB177" s="387" t="n">
        <v>0.186421364545822</v>
      </c>
      <c r="RC177" s="387" t="n">
        <v>0.193692579865456</v>
      </c>
      <c r="RD177" s="387" t="n">
        <v>0.196732461452484</v>
      </c>
      <c r="RE177" s="387" t="n">
        <v>0.192157208919525</v>
      </c>
      <c r="RF177" s="387" t="n">
        <v>0.184985011816025</v>
      </c>
      <c r="RG177" s="0" t="s">
        <v>248</v>
      </c>
      <c r="RJ177" s="387" t="n">
        <v>0.0326962061226368</v>
      </c>
      <c r="RK177" s="387" t="n">
        <v>0.0402569584548473</v>
      </c>
      <c r="RL177" s="387" t="n">
        <v>0.0423926711082459</v>
      </c>
      <c r="RM177" s="387" t="n">
        <v>0.0307550895959139</v>
      </c>
      <c r="RN177" s="387" t="n">
        <v>-0.000148902283399366</v>
      </c>
      <c r="RO177" s="0" t="s">
        <v>104</v>
      </c>
      <c r="RR177" s="387" t="n">
        <v>0.0326886922121048</v>
      </c>
      <c r="RS177" s="387" t="n">
        <v>0.0402469374239445</v>
      </c>
      <c r="RT177" s="387" t="n">
        <v>0.0423776432871819</v>
      </c>
      <c r="RU177" s="387" t="n">
        <v>0.0307250320911407</v>
      </c>
      <c r="RV177" s="387" t="n">
        <v>-0.000299188686767593</v>
      </c>
      <c r="RW177" s="0" t="s">
        <v>248</v>
      </c>
      <c r="SA177" s="387" t="n">
        <v>0.0179346986114979</v>
      </c>
      <c r="SB177" s="387" t="n">
        <v>0.0267784688621759</v>
      </c>
      <c r="SC177" s="387" t="n">
        <v>0.0293470080941916</v>
      </c>
      <c r="SD177" s="387" t="n">
        <v>0.0180689990520477</v>
      </c>
      <c r="SE177" s="387" t="n">
        <v>-0.0123982615768909</v>
      </c>
      <c r="SF177" s="0" t="s">
        <v>104</v>
      </c>
      <c r="SJ177" s="387" t="n">
        <v>0.0176652539521456</v>
      </c>
      <c r="SK177" s="387" t="n">
        <v>0.0264832619577646</v>
      </c>
      <c r="SL177" s="387" t="n">
        <v>0.0290231332182884</v>
      </c>
      <c r="SM177" s="387" t="n">
        <v>0.0176713019609451</v>
      </c>
      <c r="SN177" s="387" t="n">
        <v>-0.012950861826539</v>
      </c>
      <c r="SO177" s="0" t="s">
        <v>248</v>
      </c>
      <c r="SQ177" s="387" t="n">
        <v>5520</v>
      </c>
      <c r="SR177" s="0" t="s">
        <v>248</v>
      </c>
      <c r="ST177" s="387" t="n">
        <v>5860.34326171875</v>
      </c>
      <c r="SU177" s="0" t="s">
        <v>104</v>
      </c>
      <c r="SW177" s="387" t="n">
        <v>5310.36062271648</v>
      </c>
      <c r="SX177" s="0" t="s">
        <v>248</v>
      </c>
      <c r="TA177" s="387" t="n">
        <v>0.195193409919739</v>
      </c>
      <c r="TB177" s="387" t="n">
        <v>0.200371861457825</v>
      </c>
      <c r="TC177" s="387" t="n">
        <v>0.200784415006638</v>
      </c>
      <c r="TD177" s="387" t="n">
        <v>0.195936396718025</v>
      </c>
      <c r="TE177" s="387" t="n">
        <v>0.167488679289818</v>
      </c>
      <c r="TF177" s="0" t="s">
        <v>104</v>
      </c>
      <c r="TJ177" s="387" t="n">
        <v>0.196716994047165</v>
      </c>
      <c r="TK177" s="387" t="n">
        <v>0.203709349036217</v>
      </c>
      <c r="TL177" s="387" t="n">
        <v>0.203264981508255</v>
      </c>
      <c r="TM177" s="387" t="n">
        <v>0.202425569295883</v>
      </c>
      <c r="TN177" s="387" t="n">
        <v>0.17472642660141</v>
      </c>
      <c r="TO177" s="0" t="s">
        <v>248</v>
      </c>
      <c r="TP177" s="386"/>
      <c r="TQ177" s="386"/>
    </row>
    <row r="178" customFormat="false" ht="15.75" hidden="false" customHeight="false" outlineLevel="0" collapsed="false">
      <c r="A178" s="0" t="s">
        <v>890</v>
      </c>
      <c r="B178" s="18" t="s">
        <v>1201</v>
      </c>
      <c r="C178" s="0" t="s">
        <v>1202</v>
      </c>
      <c r="D178" s="387" t="n">
        <v>0.0353991985321045</v>
      </c>
      <c r="E178" s="0" t="s">
        <v>102</v>
      </c>
      <c r="F178" s="387" t="n">
        <v>0.0417017489671707</v>
      </c>
      <c r="G178" s="0" t="s">
        <v>316</v>
      </c>
      <c r="H178" s="387" t="n">
        <v>0.03916896879673</v>
      </c>
      <c r="I178" s="0" t="s">
        <v>317</v>
      </c>
      <c r="J178" s="0" t="s">
        <v>102</v>
      </c>
      <c r="K178" s="387" t="n">
        <v>0.299135267734528</v>
      </c>
      <c r="L178" s="387"/>
      <c r="M178" s="0" t="s">
        <v>885</v>
      </c>
      <c r="N178" s="387"/>
      <c r="O178" s="0" t="s">
        <v>885</v>
      </c>
      <c r="P178" s="387" t="n">
        <v>0.537836015224457</v>
      </c>
      <c r="Q178" s="0" t="s">
        <v>102</v>
      </c>
      <c r="R178" s="387" t="n">
        <v>0.299135267734528</v>
      </c>
      <c r="S178" s="0" t="s">
        <v>102</v>
      </c>
      <c r="U178" s="0" t="s">
        <v>316</v>
      </c>
      <c r="V178" s="387" t="n">
        <v>0.306563138961792</v>
      </c>
      <c r="W178" s="387"/>
      <c r="X178" s="0" t="s">
        <v>885</v>
      </c>
      <c r="Y178" s="387"/>
      <c r="Z178" s="0" t="s">
        <v>885</v>
      </c>
      <c r="AA178" s="387" t="n">
        <v>0.537836015224457</v>
      </c>
      <c r="AB178" s="0" t="s">
        <v>316</v>
      </c>
      <c r="AC178" s="387" t="n">
        <v>0.306563138961792</v>
      </c>
      <c r="AD178" s="0" t="s">
        <v>316</v>
      </c>
      <c r="AF178" s="0" t="s">
        <v>317</v>
      </c>
      <c r="AG178" s="387" t="n">
        <v>0.454129934310913</v>
      </c>
      <c r="AH178" s="387" t="n">
        <v>0.588089883327484</v>
      </c>
      <c r="AI178" s="0" t="s">
        <v>317</v>
      </c>
      <c r="AJ178" s="387" t="n">
        <v>0.454129934310913</v>
      </c>
      <c r="AK178" s="0" t="s">
        <v>317</v>
      </c>
      <c r="AL178" s="387" t="n">
        <v>0.742969274520874</v>
      </c>
      <c r="AM178" s="0" t="s">
        <v>317</v>
      </c>
      <c r="AN178" s="387" t="n">
        <v>0.418369144201279</v>
      </c>
      <c r="AO178" s="0" t="s">
        <v>317</v>
      </c>
      <c r="AP178" s="0"/>
      <c r="AQ178" s="0" t="s">
        <v>102</v>
      </c>
      <c r="AR178" s="387" t="n">
        <v>3.65015578269959</v>
      </c>
      <c r="AS178" s="0" t="s">
        <v>318</v>
      </c>
      <c r="AT178" s="387" t="n">
        <v>2.61544585227966</v>
      </c>
      <c r="AU178" s="0" t="s">
        <v>317</v>
      </c>
      <c r="AV178" s="387" t="n">
        <v>2.92903137207031</v>
      </c>
      <c r="AW178" s="0"/>
      <c r="AX178" s="387" t="n">
        <v>2.49196481704712</v>
      </c>
      <c r="AY178" s="0" t="s">
        <v>104</v>
      </c>
      <c r="AZ178" s="0"/>
      <c r="BA178" s="0" t="s">
        <v>102</v>
      </c>
      <c r="BB178" s="387" t="n">
        <v>0.00709272548556328</v>
      </c>
      <c r="BC178" s="387" t="n">
        <v>0.00533513305708766</v>
      </c>
      <c r="BD178" s="387" t="n">
        <v>0.00469073327258229</v>
      </c>
      <c r="BE178" s="387" t="n">
        <v>0.00547104282304645</v>
      </c>
      <c r="BF178" s="387" t="n">
        <v>0.0054710297845304</v>
      </c>
      <c r="BH178" s="0" t="s">
        <v>318</v>
      </c>
      <c r="BI178" s="387" t="n">
        <v>0.00812496524304152</v>
      </c>
      <c r="BJ178" s="387" t="n">
        <v>0.00447454443201423</v>
      </c>
      <c r="BK178" s="387" t="n">
        <v>0.000319083308568224</v>
      </c>
      <c r="BL178" s="387" t="n">
        <v>0.00366460811346769</v>
      </c>
      <c r="BM178" s="387" t="n">
        <v>0.00630717538297176</v>
      </c>
      <c r="BO178" s="0" t="s">
        <v>317</v>
      </c>
      <c r="BP178" s="387" t="n">
        <v>0.00626409472897649</v>
      </c>
      <c r="BQ178" s="387" t="n">
        <v>0.00313949212431908</v>
      </c>
      <c r="BR178" s="387" t="n">
        <v>0.00234333053231239</v>
      </c>
      <c r="BS178" s="387" t="n">
        <v>0.00630713952705264</v>
      </c>
      <c r="BT178" s="387" t="n">
        <v>0.00630713626742363</v>
      </c>
      <c r="BV178" s="387" t="n">
        <v>7.1014986038208</v>
      </c>
      <c r="BW178" s="387" t="n">
        <v>8.06812477111816</v>
      </c>
      <c r="BX178" s="387" t="n">
        <v>9.00823211669922</v>
      </c>
      <c r="BY178" s="387" t="n">
        <v>8.78569984436035</v>
      </c>
      <c r="BZ178" s="387" t="n">
        <v>9.05515670776367</v>
      </c>
      <c r="CA178" s="0" t="s">
        <v>316</v>
      </c>
      <c r="CC178" s="387" t="n">
        <v>7.6573281288147</v>
      </c>
      <c r="CD178" s="387" t="n">
        <v>8.64087772369385</v>
      </c>
      <c r="CE178" s="387" t="n">
        <v>8.98880481719971</v>
      </c>
      <c r="CF178" s="387" t="n">
        <v>8.86965179443359</v>
      </c>
      <c r="CG178" s="387" t="n">
        <v>9.33341217041016</v>
      </c>
      <c r="CH178" s="0" t="s">
        <v>317</v>
      </c>
      <c r="CK178" s="387" t="n">
        <v>9.19999980926514</v>
      </c>
      <c r="CL178" s="0" t="s">
        <v>887</v>
      </c>
      <c r="CO178" s="0" t="s">
        <v>102</v>
      </c>
      <c r="CP178" s="387" t="n">
        <v>0.0147933773696423</v>
      </c>
      <c r="CQ178" s="387" t="n">
        <v>0.00719851115718484</v>
      </c>
      <c r="CR178" s="387" t="n">
        <v>0.0161651894450188</v>
      </c>
      <c r="CS178" s="387" t="n">
        <v>0.0132910590618849</v>
      </c>
      <c r="CT178" s="387" t="n">
        <v>0.0174581166356802</v>
      </c>
      <c r="CV178" s="0" t="s">
        <v>318</v>
      </c>
      <c r="CW178" s="387" t="n">
        <v>0.00070969806984067</v>
      </c>
      <c r="CX178" s="387" t="n">
        <v>0.00799137353897095</v>
      </c>
      <c r="CY178" s="387" t="n">
        <v>0.00936185568571091</v>
      </c>
      <c r="CZ178" s="387" t="n">
        <v>-0.000836154329590499</v>
      </c>
      <c r="DA178" s="387" t="n">
        <v>-0.0267166774719954</v>
      </c>
      <c r="DC178" s="0" t="s">
        <v>317</v>
      </c>
      <c r="DD178" s="387" t="n">
        <v>-0.000616389152128249</v>
      </c>
      <c r="DE178" s="387" t="n">
        <v>0.00699432613328099</v>
      </c>
      <c r="DF178" s="387" t="n">
        <v>0.00307246949523687</v>
      </c>
      <c r="DG178" s="387" t="n">
        <v>-0.000422934623202309</v>
      </c>
      <c r="DH178" s="387" t="n">
        <v>-0.00440789526328445</v>
      </c>
      <c r="DL178" s="387" t="n">
        <v>0.810899963378906</v>
      </c>
      <c r="DM178" s="0" t="s">
        <v>888</v>
      </c>
      <c r="DP178" s="387" t="n">
        <v>0.881869964599609</v>
      </c>
      <c r="DQ178" s="0" t="s">
        <v>888</v>
      </c>
      <c r="DT178" s="387" t="n">
        <v>0.740500030517578</v>
      </c>
      <c r="DU178" s="0" t="s">
        <v>888</v>
      </c>
      <c r="DW178" s="387" t="n">
        <v>-0.018526429310441</v>
      </c>
      <c r="DX178" s="387" t="n">
        <v>-0.018761582672596</v>
      </c>
      <c r="DY178" s="387" t="n">
        <v>-0.0293127354234457</v>
      </c>
      <c r="DZ178" s="387" t="n">
        <v>-0.0241721980273724</v>
      </c>
      <c r="EA178" s="387" t="n">
        <v>-0.0145208528265357</v>
      </c>
      <c r="EB178" s="0" t="s">
        <v>104</v>
      </c>
      <c r="ED178" s="387" t="n">
        <v>-0.018689788877964</v>
      </c>
      <c r="EE178" s="387" t="n">
        <v>-0.018998809158802</v>
      </c>
      <c r="EF178" s="387" t="n">
        <v>-0.0308528393507004</v>
      </c>
      <c r="EG178" s="387" t="n">
        <v>-0.026352446526289</v>
      </c>
      <c r="EH178" s="387"/>
      <c r="EI178" s="0" t="s">
        <v>248</v>
      </c>
      <c r="EK178" s="387" t="n">
        <v>0.283026725053787</v>
      </c>
      <c r="EL178" s="0" t="s">
        <v>248</v>
      </c>
      <c r="EO178" s="387" t="n">
        <v>0.039104912430048</v>
      </c>
      <c r="EP178" s="387" t="n">
        <v>0.0438948050141335</v>
      </c>
      <c r="EQ178" s="387" t="n">
        <v>0.0421011857688427</v>
      </c>
      <c r="ER178" s="387" t="n">
        <v>0.0359700955450535</v>
      </c>
      <c r="ES178" s="387" t="n">
        <v>0.0391976572573185</v>
      </c>
      <c r="ET178" s="0" t="s">
        <v>248</v>
      </c>
      <c r="FE178" s="387" t="n">
        <v>26459944</v>
      </c>
      <c r="FF178" s="387" t="n">
        <v>26799285</v>
      </c>
      <c r="FG178" s="387" t="n">
        <v>27100968</v>
      </c>
      <c r="FH178" s="387" t="n">
        <v>27372226</v>
      </c>
      <c r="FI178" s="387" t="n">
        <v>27624213</v>
      </c>
      <c r="FJ178" s="387" t="n">
        <v>27866145</v>
      </c>
      <c r="FK178" s="387" t="n">
        <v>28102056</v>
      </c>
      <c r="FL178" s="387" t="n">
        <v>28333052</v>
      </c>
      <c r="FM178" s="387" t="n">
        <v>28562317</v>
      </c>
      <c r="FN178" s="387" t="n">
        <v>28792655</v>
      </c>
      <c r="FO178" s="387" t="n">
        <v>29027674</v>
      </c>
      <c r="FP178" s="387" t="n">
        <v>29264318</v>
      </c>
      <c r="FQ178" s="387" t="n">
        <v>29506788</v>
      </c>
      <c r="FR178" s="387" t="n">
        <v>29773987</v>
      </c>
      <c r="FS178" s="387" t="n">
        <v>30090359</v>
      </c>
      <c r="FT178" s="387" t="n">
        <v>30470734</v>
      </c>
      <c r="FU178" s="387" t="n">
        <v>30926032</v>
      </c>
      <c r="FV178" s="387" t="n">
        <v>31444297</v>
      </c>
      <c r="FW178" s="387" t="n">
        <v>31989256</v>
      </c>
      <c r="FX178" s="387" t="n">
        <v>32510453</v>
      </c>
      <c r="FY178" s="387" t="n">
        <v>32972000</v>
      </c>
      <c r="FZ178" s="387" t="n">
        <v>33359000</v>
      </c>
      <c r="GA178" s="387" t="n">
        <v>33684000</v>
      </c>
      <c r="GB178" s="387" t="n">
        <v>33966000</v>
      </c>
      <c r="GC178" s="387" t="n">
        <v>34236000</v>
      </c>
      <c r="GD178" s="387" t="n">
        <v>34517000</v>
      </c>
      <c r="GE178" s="387" t="n">
        <v>34815000</v>
      </c>
      <c r="GF178" s="387" t="n">
        <v>35120000</v>
      </c>
      <c r="GG178" s="387" t="n">
        <v>35429000</v>
      </c>
      <c r="GH178" s="387" t="n">
        <v>35735000</v>
      </c>
      <c r="GI178" s="387" t="n">
        <v>36031000</v>
      </c>
      <c r="GJ178" s="387" t="n">
        <v>36317000</v>
      </c>
      <c r="GK178" s="387" t="n">
        <v>36596000</v>
      </c>
      <c r="GL178" s="387" t="n">
        <v>36868000</v>
      </c>
      <c r="GM178" s="387" t="n">
        <v>37132000</v>
      </c>
      <c r="GN178" s="387" t="n">
        <v>37388000</v>
      </c>
      <c r="GO178" s="387" t="n">
        <v>37636000</v>
      </c>
      <c r="GP178" s="387" t="n">
        <v>37876000</v>
      </c>
      <c r="GQ178" s="387" t="n">
        <v>38108000</v>
      </c>
      <c r="GR178" s="387" t="n">
        <v>38333000</v>
      </c>
      <c r="GS178" s="387" t="n">
        <v>38552000</v>
      </c>
      <c r="GT178" s="387" t="n">
        <v>38765000</v>
      </c>
      <c r="GU178" s="387" t="n">
        <v>38972000</v>
      </c>
      <c r="GV178" s="387" t="n">
        <v>39172000</v>
      </c>
      <c r="GW178" s="387" t="n">
        <v>39365000</v>
      </c>
      <c r="GX178" s="387" t="n">
        <v>39551000</v>
      </c>
      <c r="GY178" s="387" t="n">
        <v>39730000</v>
      </c>
      <c r="GZ178" s="387" t="n">
        <v>39903000</v>
      </c>
      <c r="HA178" s="387" t="n">
        <v>40067000</v>
      </c>
      <c r="HB178" s="387" t="n">
        <v>40225000</v>
      </c>
      <c r="HC178" s="387" t="n">
        <v>40374000</v>
      </c>
      <c r="HG178" s="387" t="n">
        <v>0.0148316072300076</v>
      </c>
      <c r="HH178" s="387" t="n">
        <v>0.0166193433105946</v>
      </c>
      <c r="HI178" s="387" t="n">
        <v>0.0171824656426907</v>
      </c>
      <c r="HJ178" s="387" t="n">
        <v>0.016161572188139</v>
      </c>
      <c r="HK178" s="387" t="n">
        <v>0.0140970479696989</v>
      </c>
      <c r="HL178" s="387" t="n">
        <v>0.0116688841953874</v>
      </c>
      <c r="HM178" s="387" t="n">
        <v>0.00969534646719694</v>
      </c>
      <c r="HN178" s="387" t="n">
        <v>0.00833707675337791</v>
      </c>
      <c r="HO178" s="387" t="n">
        <v>0.00791769754141569</v>
      </c>
      <c r="HP178" s="387" t="n">
        <v>0.00817423406988382</v>
      </c>
      <c r="HQ178" s="387" t="n">
        <v>0.00859637185931206</v>
      </c>
      <c r="HR178" s="387" t="n">
        <v>0.00872244033962488</v>
      </c>
      <c r="HS178" s="387" t="n">
        <v>0.00875992514193058</v>
      </c>
      <c r="HT178" s="387" t="n">
        <v>0.0085999071598053</v>
      </c>
      <c r="HU178" s="387" t="n">
        <v>0.00824907794594765</v>
      </c>
      <c r="HV178" s="387" t="n">
        <v>0.00790627207607031</v>
      </c>
      <c r="HW178" s="387" t="n">
        <v>0.00765299377962947</v>
      </c>
      <c r="HX178" s="387" t="n">
        <v>0.00740502122789621</v>
      </c>
      <c r="HY178" s="387" t="n">
        <v>0.00713516538962722</v>
      </c>
      <c r="HZ178" s="387" t="n">
        <v>0.00687066558748484</v>
      </c>
      <c r="IA178" s="387" t="n">
        <v>0.0066112419590354</v>
      </c>
      <c r="IB178" s="387" t="n">
        <v>0.0063566267490387</v>
      </c>
      <c r="IC178" s="387" t="n">
        <v>0.00610656756907702</v>
      </c>
      <c r="ID178" s="387" t="n">
        <v>0.00588691001757979</v>
      </c>
      <c r="IE178" s="387" t="n">
        <v>0.00569683546200395</v>
      </c>
      <c r="IF178" s="387" t="n">
        <v>0.00550979841500521</v>
      </c>
      <c r="IG178" s="387" t="n">
        <v>0.00532566197216511</v>
      </c>
      <c r="IH178" s="387" t="n">
        <v>0.00511876633390784</v>
      </c>
      <c r="II178" s="387" t="n">
        <v>0.00491489097476006</v>
      </c>
      <c r="IJ178" s="387" t="n">
        <v>0.00471388176083565</v>
      </c>
      <c r="IK178" s="387" t="n">
        <v>0.00451559154316783</v>
      </c>
      <c r="IL178" s="387" t="n">
        <v>0.0043449392542243</v>
      </c>
      <c r="IM178" s="387" t="n">
        <v>0.00410154368728399</v>
      </c>
      <c r="IN178" s="387" t="n">
        <v>0.00393564021214843</v>
      </c>
      <c r="IO178" s="387" t="n">
        <v>0.00369732058607042</v>
      </c>
      <c r="IP178" s="0" t="s">
        <v>889</v>
      </c>
      <c r="IU178" s="0" t="s">
        <v>889</v>
      </c>
      <c r="IV178" s="387" t="n">
        <v>0.496652378532729</v>
      </c>
      <c r="IW178" s="387" t="n">
        <v>0.496528588403635</v>
      </c>
      <c r="IX178" s="387" t="n">
        <v>0.496536908009938</v>
      </c>
      <c r="IY178" s="387" t="n">
        <v>0.496622445060867</v>
      </c>
      <c r="IZ178" s="387" t="n">
        <v>0.496709059379101</v>
      </c>
      <c r="JA178" s="387" t="n">
        <v>0.496745192853321</v>
      </c>
      <c r="JB178" s="387" t="n">
        <v>0.496720476161813</v>
      </c>
      <c r="JC178" s="387" t="n">
        <v>0.496652735117674</v>
      </c>
      <c r="JD178" s="387" t="n">
        <v>0.496554264809039</v>
      </c>
      <c r="JE178" s="387" t="n">
        <v>0.496445968951865</v>
      </c>
      <c r="JF178" s="387" t="n">
        <v>0.496342942091897</v>
      </c>
      <c r="JG178" s="387" t="n">
        <v>0.496246408840414</v>
      </c>
      <c r="JH178" s="387" t="n">
        <v>0.496150663763739</v>
      </c>
      <c r="JI178" s="387" t="n">
        <v>0.496055881796073</v>
      </c>
      <c r="JJ178" s="387" t="n">
        <v>0.495961708216985</v>
      </c>
      <c r="JK178" s="387" t="n">
        <v>0.495867900255427</v>
      </c>
      <c r="JL178" s="387" t="n">
        <v>0.495775685234773</v>
      </c>
      <c r="JM178" s="387" t="n">
        <v>0.495686312293786</v>
      </c>
      <c r="JN178" s="387" t="n">
        <v>0.495599337339419</v>
      </c>
      <c r="JO178" s="387" t="n">
        <v>0.495515305894221</v>
      </c>
      <c r="JP178" s="387" t="n">
        <v>0.495434238600722</v>
      </c>
      <c r="JQ178" s="387" t="n">
        <v>0.495356402143681</v>
      </c>
      <c r="JR178" s="387" t="n">
        <v>0.495282315227181</v>
      </c>
      <c r="JS178" s="387" t="n">
        <v>0.495212916579753</v>
      </c>
      <c r="JT178" s="387" t="n">
        <v>0.49514903581633</v>
      </c>
      <c r="JU178" s="387" t="n">
        <v>0.495091501846928</v>
      </c>
      <c r="JV178" s="387" t="n">
        <v>0.495040619733897</v>
      </c>
      <c r="JW178" s="387" t="n">
        <v>0.494996522467197</v>
      </c>
      <c r="JX178" s="387" t="n">
        <v>0.494959188102952</v>
      </c>
      <c r="JY178" s="387" t="n">
        <v>0.4949284097003</v>
      </c>
      <c r="JZ178" s="387" t="n">
        <v>0.494904346529366</v>
      </c>
      <c r="KA178" s="387" t="n">
        <v>0.494886770011042</v>
      </c>
      <c r="KB178" s="387" t="n">
        <v>0.494875851872569</v>
      </c>
      <c r="KC178" s="387" t="n">
        <v>0.494871263649886</v>
      </c>
      <c r="KD178" s="387" t="n">
        <v>0.494873459057568</v>
      </c>
      <c r="KE178" s="387" t="n">
        <v>0.494882038774125</v>
      </c>
      <c r="KH178" s="0" t="s">
        <v>889</v>
      </c>
      <c r="KI178" s="387" t="n">
        <v>0.645926952362061</v>
      </c>
      <c r="KJ178" s="387" t="n">
        <v>0.653422355651856</v>
      </c>
      <c r="KK178" s="387" t="n">
        <v>0.658267021179199</v>
      </c>
      <c r="KL178" s="387" t="n">
        <v>0.661210060119629</v>
      </c>
      <c r="KM178" s="387" t="n">
        <v>0.663520276546478</v>
      </c>
      <c r="KN178" s="387" t="n">
        <v>0.665837705135346</v>
      </c>
      <c r="KO178" s="387" t="n">
        <v>0.663748919963837</v>
      </c>
      <c r="KP178" s="387" t="n">
        <v>0.663193225860596</v>
      </c>
      <c r="KQ178" s="387" t="n">
        <v>0.663428127765656</v>
      </c>
      <c r="KR178" s="387" t="n">
        <v>0.66324919462204</v>
      </c>
      <c r="KS178" s="387" t="n">
        <v>0.662137508392334</v>
      </c>
      <c r="KT178" s="387" t="n">
        <v>0.661467730998993</v>
      </c>
      <c r="KU178" s="387" t="n">
        <v>0.660051226615906</v>
      </c>
      <c r="KV178" s="387" t="n">
        <v>0.658189594745636</v>
      </c>
      <c r="KW178" s="387" t="n">
        <v>0.65655517578125</v>
      </c>
      <c r="KX178" s="387" t="n">
        <v>0.655407845973969</v>
      </c>
      <c r="KY178" s="387" t="n">
        <v>0.654707133769989</v>
      </c>
      <c r="KZ178" s="387" t="n">
        <v>0.654333829879761</v>
      </c>
      <c r="LA178" s="387" t="n">
        <v>0.654171645641327</v>
      </c>
      <c r="LB178" s="387" t="n">
        <v>0.654018104076386</v>
      </c>
      <c r="LC178" s="387" t="n">
        <v>0.653712391853333</v>
      </c>
      <c r="LD178" s="387" t="n">
        <v>0.653310656547546</v>
      </c>
      <c r="LE178" s="387" t="n">
        <v>0.652867257595062</v>
      </c>
      <c r="LF178" s="387" t="n">
        <v>0.652277708053589</v>
      </c>
      <c r="LG178" s="387" t="n">
        <v>0.651475250720978</v>
      </c>
      <c r="LH178" s="387" t="n">
        <v>0.650420188903809</v>
      </c>
      <c r="LI178" s="387" t="n">
        <v>0.649297058582306</v>
      </c>
      <c r="LJ178" s="387" t="n">
        <v>0.647978007793427</v>
      </c>
      <c r="LK178" s="387" t="n">
        <v>0.646405577659607</v>
      </c>
      <c r="LL178" s="387" t="n">
        <v>0.64460813999176</v>
      </c>
      <c r="LM178" s="387" t="n">
        <v>0.642537474632263</v>
      </c>
      <c r="LN178" s="387" t="n">
        <v>0.640473186969757</v>
      </c>
      <c r="LO178" s="387" t="n">
        <v>0.638222694396973</v>
      </c>
      <c r="LP178" s="387" t="n">
        <v>0.635834991931915</v>
      </c>
      <c r="LQ178" s="387" t="n">
        <v>0.633262872695923</v>
      </c>
      <c r="LR178" s="387" t="n">
        <v>0.630529522895813</v>
      </c>
      <c r="LT178" s="0" t="s">
        <v>889</v>
      </c>
      <c r="LU178" s="387" t="n">
        <v>0.612513899803162</v>
      </c>
      <c r="LV178" s="387" t="n">
        <v>0.618933856487274</v>
      </c>
      <c r="LW178" s="387" t="n">
        <v>0.622931182384491</v>
      </c>
      <c r="LX178" s="387" t="n">
        <v>0.625147879123688</v>
      </c>
      <c r="LY178" s="387" t="n">
        <v>0.626661777496338</v>
      </c>
      <c r="LZ178" s="387" t="n">
        <v>0.628017723560333</v>
      </c>
      <c r="MA178" s="387" t="n">
        <v>0.625258564949036</v>
      </c>
      <c r="MB178" s="387" t="n">
        <v>0.623916387557983</v>
      </c>
      <c r="MC178" s="387" t="n">
        <v>0.623211443424225</v>
      </c>
      <c r="MD178" s="387" t="n">
        <v>0.622093677520752</v>
      </c>
      <c r="ME178" s="387" t="n">
        <v>0.620071291923523</v>
      </c>
      <c r="MF178" s="387" t="n">
        <v>0.618555247783661</v>
      </c>
      <c r="MG178" s="387" t="n">
        <v>0.616315484046936</v>
      </c>
      <c r="MH178" s="387" t="n">
        <v>0.613649845123291</v>
      </c>
      <c r="MI178" s="387" t="n">
        <v>0.611221492290497</v>
      </c>
      <c r="MJ178" s="387" t="n">
        <v>0.609253168106079</v>
      </c>
      <c r="MK178" s="387" t="n">
        <v>0.60781455039978</v>
      </c>
      <c r="ML178" s="387" t="n">
        <v>0.606705665588379</v>
      </c>
      <c r="MM178" s="387" t="n">
        <v>0.605809926986694</v>
      </c>
      <c r="MN178" s="387" t="n">
        <v>0.604896068572998</v>
      </c>
      <c r="MO178" s="387" t="n">
        <v>0.603803336620331</v>
      </c>
      <c r="MP178" s="387" t="n">
        <v>0.602641105651856</v>
      </c>
      <c r="MQ178" s="387" t="n">
        <v>0.60140985250473</v>
      </c>
      <c r="MR178" s="387" t="n">
        <v>0.600031495094299</v>
      </c>
      <c r="MS178" s="387" t="n">
        <v>0.598439991474152</v>
      </c>
      <c r="MT178" s="387" t="n">
        <v>0.596544921398163</v>
      </c>
      <c r="MU178" s="387" t="n">
        <v>0.594660103321075</v>
      </c>
      <c r="MV178" s="387" t="n">
        <v>0.592553615570068</v>
      </c>
      <c r="MW178" s="387" t="n">
        <v>0.590191960334778</v>
      </c>
      <c r="MX178" s="387" t="n">
        <v>0.587679386138916</v>
      </c>
      <c r="MY178" s="387" t="n">
        <v>0.584940969944</v>
      </c>
      <c r="MZ178" s="387" t="n">
        <v>0.582355916500092</v>
      </c>
      <c r="NA178" s="387" t="n">
        <v>0.579655647277832</v>
      </c>
      <c r="NB178" s="387" t="n">
        <v>0.576858758926392</v>
      </c>
      <c r="NC178" s="387" t="n">
        <v>0.57392168045044</v>
      </c>
      <c r="ND178" s="387" t="n">
        <v>0.570812880992889</v>
      </c>
      <c r="NG178" s="0" t="s">
        <v>889</v>
      </c>
      <c r="NH178" s="387" t="n">
        <v>0.556397497653961</v>
      </c>
      <c r="NI178" s="387" t="n">
        <v>0.566220462322235</v>
      </c>
      <c r="NJ178" s="387" t="n">
        <v>0.574106633663178</v>
      </c>
      <c r="NK178" s="387" t="n">
        <v>0.580612719058991</v>
      </c>
      <c r="NL178" s="387" t="n">
        <v>0.586491227149963</v>
      </c>
      <c r="NM178" s="387" t="n">
        <v>0.591865837574005</v>
      </c>
      <c r="NN178" s="387" t="n">
        <v>0.589975714683533</v>
      </c>
      <c r="NO178" s="387" t="n">
        <v>0.588528692722321</v>
      </c>
      <c r="NP178" s="387" t="n">
        <v>0.58735203742981</v>
      </c>
      <c r="NQ178" s="387" t="n">
        <v>0.586195826530457</v>
      </c>
      <c r="NR178" s="387" t="n">
        <v>0.584929168224335</v>
      </c>
      <c r="NS178" s="387" t="n">
        <v>0.584776699542999</v>
      </c>
      <c r="NT178" s="387" t="n">
        <v>0.584766507148743</v>
      </c>
      <c r="NU178" s="387" t="n">
        <v>0.584662258625031</v>
      </c>
      <c r="NV178" s="387" t="n">
        <v>0.584469020366669</v>
      </c>
      <c r="NW178" s="387" t="n">
        <v>0.583941578865051</v>
      </c>
      <c r="NX178" s="387" t="n">
        <v>0.583170413970947</v>
      </c>
      <c r="NY178" s="387" t="n">
        <v>0.582058131694794</v>
      </c>
      <c r="NZ178" s="387" t="n">
        <v>0.580828905105591</v>
      </c>
      <c r="OA178" s="387" t="n">
        <v>0.579769492149353</v>
      </c>
      <c r="OB178" s="387" t="n">
        <v>0.579009294509888</v>
      </c>
      <c r="OC178" s="387" t="n">
        <v>0.578515231609345</v>
      </c>
      <c r="OD178" s="387" t="n">
        <v>0.578413784503937</v>
      </c>
      <c r="OE178" s="387" t="n">
        <v>0.578435003757477</v>
      </c>
      <c r="OF178" s="387" t="n">
        <v>0.578405022621155</v>
      </c>
      <c r="OG178" s="387" t="n">
        <v>0.578180134296417</v>
      </c>
      <c r="OH178" s="387" t="n">
        <v>0.577892422676086</v>
      </c>
      <c r="OI178" s="387" t="n">
        <v>0.577491521835327</v>
      </c>
      <c r="OJ178" s="387" t="n">
        <v>0.57694274187088</v>
      </c>
      <c r="OK178" s="387" t="n">
        <v>0.576120913028717</v>
      </c>
      <c r="OL178" s="387" t="n">
        <v>0.575029730796814</v>
      </c>
      <c r="OM178" s="387" t="n">
        <v>0.573898792266846</v>
      </c>
      <c r="ON178" s="387" t="n">
        <v>0.572488307952881</v>
      </c>
      <c r="OO178" s="387" t="n">
        <v>0.570943653583527</v>
      </c>
      <c r="OP178" s="387" t="n">
        <v>0.569173395633698</v>
      </c>
      <c r="OQ178" s="387" t="n">
        <v>0.567221462726593</v>
      </c>
      <c r="OT178" s="387" t="n">
        <v>0.724229965209961</v>
      </c>
      <c r="OU178" s="387" t="n">
        <v>0.749240036010742</v>
      </c>
      <c r="OV178" s="387" t="n">
        <v>0.754960021972656</v>
      </c>
      <c r="OW178" s="387" t="n">
        <v>0.774199981689453</v>
      </c>
      <c r="OX178" s="387" t="n">
        <v>0.750370025634766</v>
      </c>
      <c r="OY178" s="387" t="n">
        <v>0.78161003112793</v>
      </c>
      <c r="OZ178" s="387" t="n">
        <v>0.805220031738281</v>
      </c>
      <c r="PA178" s="387" t="n">
        <v>0.803300018310547</v>
      </c>
      <c r="PB178" s="387" t="n">
        <v>0.808420028686523</v>
      </c>
      <c r="PC178" s="387" t="n">
        <v>0.815390014648438</v>
      </c>
      <c r="PD178" s="387" t="n">
        <v>0.812020034790039</v>
      </c>
      <c r="PE178" s="387" t="n">
        <v>0.810260009765625</v>
      </c>
      <c r="PF178" s="387" t="n">
        <v>0.806449966430664</v>
      </c>
      <c r="PG178" s="387" t="n">
        <v>0.797949981689453</v>
      </c>
      <c r="PH178" s="387" t="n">
        <v>0.785240020751953</v>
      </c>
      <c r="PI178" s="387" t="n">
        <v>0.782519989013672</v>
      </c>
      <c r="PJ178" s="387" t="n">
        <v>0.801009979248047</v>
      </c>
      <c r="PK178" s="387" t="n">
        <v>0.806159973144531</v>
      </c>
      <c r="PL178" s="387" t="n">
        <v>0.810899963378906</v>
      </c>
      <c r="PQ178" s="387" t="n">
        <v>0.00586249632760882</v>
      </c>
      <c r="PZ178" s="387" t="n">
        <v>0.428</v>
      </c>
      <c r="QA178" s="387" t="n">
        <v>2018</v>
      </c>
      <c r="QB178" s="0" t="s">
        <v>248</v>
      </c>
      <c r="QD178" s="387" t="n">
        <v>0.027</v>
      </c>
      <c r="QE178" s="387" t="n">
        <v>2018</v>
      </c>
      <c r="QF178" s="0" t="s">
        <v>248</v>
      </c>
      <c r="QH178" s="387" t="n">
        <v>0.085</v>
      </c>
      <c r="QI178" s="387" t="n">
        <v>2018</v>
      </c>
      <c r="QJ178" s="0" t="s">
        <v>248</v>
      </c>
      <c r="QL178" s="387" t="n">
        <v>0.223</v>
      </c>
      <c r="QM178" s="387" t="n">
        <v>2018</v>
      </c>
      <c r="QN178" s="0" t="s">
        <v>248</v>
      </c>
      <c r="QP178" s="387" t="n">
        <v>0.202</v>
      </c>
      <c r="QQ178" s="387" t="n">
        <v>2019</v>
      </c>
      <c r="QR178" s="0" t="s">
        <v>248</v>
      </c>
      <c r="QT178" s="0" t="s">
        <v>104</v>
      </c>
      <c r="QU178" s="387" t="n">
        <v>0.211706325411797</v>
      </c>
      <c r="QV178" s="387" t="n">
        <v>0.23066172003746</v>
      </c>
      <c r="QW178" s="387" t="n">
        <v>0.2465590685606</v>
      </c>
      <c r="QX178" s="387" t="n">
        <v>0.224717438220978</v>
      </c>
      <c r="QY178" s="387" t="n">
        <v>0.22095088660717</v>
      </c>
      <c r="RB178" s="387" t="n">
        <v>0.208769232034683</v>
      </c>
      <c r="RC178" s="387" t="n">
        <v>0.219640776515007</v>
      </c>
      <c r="RD178" s="387" t="n">
        <v>0.22906231880188</v>
      </c>
      <c r="RE178" s="387" t="n">
        <v>0.214629128575325</v>
      </c>
      <c r="RF178" s="387" t="n">
        <v>0.211679384112358</v>
      </c>
      <c r="RG178" s="0" t="s">
        <v>248</v>
      </c>
      <c r="RJ178" s="387" t="n">
        <v>0.0462988652288914</v>
      </c>
      <c r="RK178" s="387" t="n">
        <v>0.0500621236860752</v>
      </c>
      <c r="RL178" s="387" t="n">
        <v>0.0437401570379734</v>
      </c>
      <c r="RM178" s="387" t="n">
        <v>0.0312021970748901</v>
      </c>
      <c r="RN178" s="387" t="n">
        <v>0.0213591735810041</v>
      </c>
      <c r="RO178" s="0" t="s">
        <v>104</v>
      </c>
      <c r="RR178" s="387" t="n">
        <v>0.0462945774197578</v>
      </c>
      <c r="RS178" s="387" t="n">
        <v>0.0500564053654671</v>
      </c>
      <c r="RT178" s="387" t="n">
        <v>0.0437315814197063</v>
      </c>
      <c r="RU178" s="387" t="n">
        <v>0.0311850477010012</v>
      </c>
      <c r="RV178" s="387" t="n">
        <v>0.0212734211236238</v>
      </c>
      <c r="RW178" s="0" t="s">
        <v>248</v>
      </c>
      <c r="SA178" s="387" t="n">
        <v>0.033627562224865</v>
      </c>
      <c r="SB178" s="387" t="n">
        <v>0.0374887175858021</v>
      </c>
      <c r="SC178" s="387" t="n">
        <v>0.0310243535786867</v>
      </c>
      <c r="SD178" s="387" t="n">
        <v>0.0189268290996552</v>
      </c>
      <c r="SE178" s="387" t="n">
        <v>0.00969240348786116</v>
      </c>
      <c r="SF178" s="0" t="s">
        <v>104</v>
      </c>
      <c r="SJ178" s="387" t="n">
        <v>0.0352716594934464</v>
      </c>
      <c r="SK178" s="387" t="n">
        <v>0.0391984730958939</v>
      </c>
      <c r="SL178" s="387" t="n">
        <v>0.0315874479711056</v>
      </c>
      <c r="SM178" s="387" t="n">
        <v>0.0157136786729097</v>
      </c>
      <c r="SN178" s="387" t="n">
        <v>0.00511184940114617</v>
      </c>
      <c r="SO178" s="0" t="s">
        <v>248</v>
      </c>
      <c r="SQ178" s="387" t="n">
        <v>6740</v>
      </c>
      <c r="SR178" s="0" t="s">
        <v>248</v>
      </c>
      <c r="ST178" s="387" t="n">
        <v>6523.99462890625</v>
      </c>
      <c r="SU178" s="0" t="s">
        <v>104</v>
      </c>
      <c r="SW178" s="387" t="n">
        <v>6486.63461847252</v>
      </c>
      <c r="SX178" s="0" t="s">
        <v>248</v>
      </c>
      <c r="TA178" s="387" t="n">
        <v>0.19317989051342</v>
      </c>
      <c r="TB178" s="387" t="n">
        <v>0.211900144815445</v>
      </c>
      <c r="TC178" s="387" t="n">
        <v>0.217246323823929</v>
      </c>
      <c r="TD178" s="387" t="n">
        <v>0.200545236468315</v>
      </c>
      <c r="TE178" s="387" t="n">
        <v>0.206430032849312</v>
      </c>
      <c r="TF178" s="0" t="s">
        <v>104</v>
      </c>
      <c r="TJ178" s="387" t="n">
        <v>0.189926266670227</v>
      </c>
      <c r="TK178" s="387" t="n">
        <v>0.201210647821426</v>
      </c>
      <c r="TL178" s="387" t="n">
        <v>0.200140908360481</v>
      </c>
      <c r="TM178" s="387" t="n">
        <v>0.189014121890068</v>
      </c>
      <c r="TN178" s="387" t="n">
        <v>0.173416152596474</v>
      </c>
      <c r="TO178" s="0" t="s">
        <v>248</v>
      </c>
      <c r="TP178" s="386"/>
      <c r="TQ178" s="386"/>
    </row>
    <row r="179" customFormat="false" ht="15.75" hidden="false" customHeight="false" outlineLevel="0" collapsed="false">
      <c r="A179" s="0" t="s">
        <v>895</v>
      </c>
      <c r="B179" s="18" t="s">
        <v>1203</v>
      </c>
      <c r="C179" s="0" t="s">
        <v>1204</v>
      </c>
      <c r="D179" s="387" t="n">
        <v>0.0363538451492786</v>
      </c>
      <c r="E179" s="0" t="s">
        <v>102</v>
      </c>
      <c r="F179" s="387" t="n">
        <v>0.0468887612223625</v>
      </c>
      <c r="G179" s="0" t="s">
        <v>316</v>
      </c>
      <c r="H179" s="387" t="n">
        <v>0.0551759749650955</v>
      </c>
      <c r="I179" s="0" t="s">
        <v>317</v>
      </c>
      <c r="J179" s="0" t="s">
        <v>102</v>
      </c>
      <c r="K179" s="387" t="n">
        <v>0.411229103803635</v>
      </c>
      <c r="L179" s="387"/>
      <c r="M179" s="0" t="s">
        <v>885</v>
      </c>
      <c r="N179" s="387"/>
      <c r="O179" s="0" t="s">
        <v>885</v>
      </c>
      <c r="P179" s="387" t="n">
        <v>0.532546520233154</v>
      </c>
      <c r="Q179" s="0" t="s">
        <v>102</v>
      </c>
      <c r="R179" s="387" t="n">
        <v>0.411229103803635</v>
      </c>
      <c r="S179" s="0" t="s">
        <v>102</v>
      </c>
      <c r="U179" s="0" t="s">
        <v>316</v>
      </c>
      <c r="V179" s="387" t="n">
        <v>0.356725871562958</v>
      </c>
      <c r="W179" s="387"/>
      <c r="X179" s="0" t="s">
        <v>885</v>
      </c>
      <c r="Y179" s="387"/>
      <c r="Z179" s="0" t="s">
        <v>885</v>
      </c>
      <c r="AA179" s="387" t="n">
        <v>0.416641086339951</v>
      </c>
      <c r="AB179" s="0" t="s">
        <v>316</v>
      </c>
      <c r="AC179" s="387" t="n">
        <v>0.356725871562958</v>
      </c>
      <c r="AD179" s="0" t="s">
        <v>316</v>
      </c>
      <c r="AF179" s="0" t="s">
        <v>317</v>
      </c>
      <c r="AG179" s="387" t="n">
        <v>0.356539338827133</v>
      </c>
      <c r="AH179" s="387"/>
      <c r="AI179" s="0" t="s">
        <v>885</v>
      </c>
      <c r="AJ179" s="387"/>
      <c r="AK179" s="0" t="s">
        <v>885</v>
      </c>
      <c r="AL179" s="387" t="n">
        <v>0.416639804840088</v>
      </c>
      <c r="AM179" s="0" t="s">
        <v>317</v>
      </c>
      <c r="AN179" s="387" t="n">
        <v>0.356539338827133</v>
      </c>
      <c r="AO179" s="0" t="s">
        <v>317</v>
      </c>
      <c r="AP179" s="0"/>
      <c r="AQ179" s="0" t="s">
        <v>102</v>
      </c>
      <c r="AR179" s="387" t="n">
        <v>2.76434087753296</v>
      </c>
      <c r="AS179" s="0" t="s">
        <v>318</v>
      </c>
      <c r="AT179" s="387" t="n">
        <v>2.97962069511414</v>
      </c>
      <c r="AU179" s="0" t="s">
        <v>317</v>
      </c>
      <c r="AV179" s="387" t="n">
        <v>3.21851325035095</v>
      </c>
      <c r="AW179" s="0"/>
      <c r="AX179" s="387" t="n">
        <v>2.14025020599365</v>
      </c>
      <c r="AY179" s="0" t="s">
        <v>104</v>
      </c>
      <c r="AZ179" s="0"/>
      <c r="BA179" s="0" t="s">
        <v>102</v>
      </c>
      <c r="BB179" s="387" t="n">
        <v>0.00591756356880069</v>
      </c>
      <c r="BC179" s="387" t="n">
        <v>0.00480055017396808</v>
      </c>
      <c r="BD179" s="387" t="n">
        <v>0.00457353098317981</v>
      </c>
      <c r="BE179" s="387" t="n">
        <v>0.00456281658262014</v>
      </c>
      <c r="BF179" s="387" t="n">
        <v>0.00456286035478115</v>
      </c>
      <c r="BH179" s="0" t="s">
        <v>318</v>
      </c>
      <c r="BI179" s="387" t="n">
        <v>0.00663792481645942</v>
      </c>
      <c r="BJ179" s="387" t="n">
        <v>0.00584036484360695</v>
      </c>
      <c r="BK179" s="387" t="n">
        <v>0.00539280055090785</v>
      </c>
      <c r="BL179" s="387" t="n">
        <v>0.00502289179712534</v>
      </c>
      <c r="BM179" s="387" t="n">
        <v>0.00517068849876523</v>
      </c>
      <c r="BO179" s="0" t="s">
        <v>317</v>
      </c>
      <c r="BP179" s="387" t="n">
        <v>0.00601943163201213</v>
      </c>
      <c r="BQ179" s="387" t="n">
        <v>0.00546406861394644</v>
      </c>
      <c r="BR179" s="387" t="n">
        <v>0.00500153377652168</v>
      </c>
      <c r="BS179" s="387" t="n">
        <v>0.00517072342336178</v>
      </c>
      <c r="BT179" s="387" t="n">
        <v>0.00517072016373277</v>
      </c>
      <c r="BV179" s="387" t="n">
        <v>7.01124429702759</v>
      </c>
      <c r="BW179" s="387" t="n">
        <v>7.45830488204956</v>
      </c>
      <c r="BX179" s="387" t="n">
        <v>7.79174470901489</v>
      </c>
      <c r="BY179" s="387" t="n">
        <v>8.11440849304199</v>
      </c>
      <c r="BZ179" s="387" t="n">
        <v>8.48373889923096</v>
      </c>
      <c r="CA179" s="0" t="s">
        <v>316</v>
      </c>
      <c r="CC179" s="387" t="n">
        <v>7.28730392456055</v>
      </c>
      <c r="CD179" s="387" t="n">
        <v>7.66777515411377</v>
      </c>
      <c r="CE179" s="387" t="n">
        <v>7.98406934738159</v>
      </c>
      <c r="CF179" s="387" t="n">
        <v>8.33165836334229</v>
      </c>
      <c r="CG179" s="387" t="n">
        <v>8.71185874938965</v>
      </c>
      <c r="CH179" s="0" t="s">
        <v>317</v>
      </c>
      <c r="CK179" s="387" t="n">
        <v>9.30000019073486</v>
      </c>
      <c r="CL179" s="0" t="s">
        <v>887</v>
      </c>
      <c r="CO179" s="0" t="s">
        <v>102</v>
      </c>
      <c r="CP179" s="387" t="n">
        <v>0.00134869292378426</v>
      </c>
      <c r="CQ179" s="387" t="n">
        <v>0.0076400600373745</v>
      </c>
      <c r="CR179" s="387" t="n">
        <v>0.0098322881385684</v>
      </c>
      <c r="CS179" s="387" t="n">
        <v>0.0126951709389687</v>
      </c>
      <c r="CT179" s="387" t="n">
        <v>0.0323246456682682</v>
      </c>
      <c r="CV179" s="0" t="s">
        <v>318</v>
      </c>
      <c r="CW179" s="387" t="n">
        <v>0.0145533317700028</v>
      </c>
      <c r="CX179" s="387" t="n">
        <v>0.0198910403996706</v>
      </c>
      <c r="CY179" s="387" t="n">
        <v>0.0216851215809584</v>
      </c>
      <c r="CZ179" s="387" t="n">
        <v>0.0276634637266397</v>
      </c>
      <c r="DA179" s="387" t="n">
        <v>0.0258417520672083</v>
      </c>
      <c r="DC179" s="0" t="s">
        <v>317</v>
      </c>
      <c r="DD179" s="387" t="n">
        <v>0.0117483166977763</v>
      </c>
      <c r="DE179" s="387" t="n">
        <v>0.0165280420333147</v>
      </c>
      <c r="DF179" s="387" t="n">
        <v>0.0139942327514291</v>
      </c>
      <c r="DG179" s="387" t="n">
        <v>0.0158150736242533</v>
      </c>
      <c r="DH179" s="387" t="n">
        <v>0.0191598888486624</v>
      </c>
      <c r="DL179" s="387" t="n">
        <v>0.619119987487793</v>
      </c>
      <c r="DM179" s="0" t="s">
        <v>888</v>
      </c>
      <c r="DP179" s="387" t="n">
        <v>0.754459991455078</v>
      </c>
      <c r="DQ179" s="0" t="s">
        <v>888</v>
      </c>
      <c r="DT179" s="387" t="n">
        <v>0.481389999389648</v>
      </c>
      <c r="DU179" s="0" t="s">
        <v>888</v>
      </c>
      <c r="DW179" s="387" t="n">
        <v>0.0146667752414942</v>
      </c>
      <c r="DX179" s="387" t="n">
        <v>0.0216735806316137</v>
      </c>
      <c r="DY179" s="387" t="n">
        <v>0.0151478732004762</v>
      </c>
      <c r="DZ179" s="387" t="n">
        <v>-0.00197056983597577</v>
      </c>
      <c r="EA179" s="387" t="n">
        <v>-0.000702591612935066</v>
      </c>
      <c r="EB179" s="0" t="s">
        <v>104</v>
      </c>
      <c r="ED179" s="387" t="n">
        <v>0.01409952621907</v>
      </c>
      <c r="EE179" s="387" t="n">
        <v>0.020917234942317</v>
      </c>
      <c r="EF179" s="387" t="n">
        <v>0.0140173751860857</v>
      </c>
      <c r="EG179" s="387" t="n">
        <v>-0.00423158286139369</v>
      </c>
      <c r="EH179" s="387" t="n">
        <v>-0.00898697599768639</v>
      </c>
      <c r="EI179" s="0" t="s">
        <v>248</v>
      </c>
      <c r="EK179" s="387" t="n">
        <v>0.222032889723778</v>
      </c>
      <c r="EL179" s="0" t="s">
        <v>248</v>
      </c>
      <c r="EO179" s="387" t="n">
        <v>0.0158968809992075</v>
      </c>
      <c r="EP179" s="387" t="n">
        <v>0.0171779189258814</v>
      </c>
      <c r="EQ179" s="387" t="n">
        <v>0.0183131657540798</v>
      </c>
      <c r="ER179" s="387" t="n">
        <v>0.0249381437897682</v>
      </c>
      <c r="ES179" s="387" t="n">
        <v>0.0203965790569782</v>
      </c>
      <c r="ET179" s="0" t="s">
        <v>248</v>
      </c>
      <c r="FE179" s="387" t="n">
        <v>77991755</v>
      </c>
      <c r="FF179" s="387" t="n">
        <v>79672873</v>
      </c>
      <c r="FG179" s="387" t="n">
        <v>81365258</v>
      </c>
      <c r="FH179" s="387" t="n">
        <v>83051971</v>
      </c>
      <c r="FI179" s="387" t="n">
        <v>84710542</v>
      </c>
      <c r="FJ179" s="387" t="n">
        <v>86326250</v>
      </c>
      <c r="FK179" s="387" t="n">
        <v>87888675</v>
      </c>
      <c r="FL179" s="387" t="n">
        <v>89405482</v>
      </c>
      <c r="FM179" s="387" t="n">
        <v>90901965</v>
      </c>
      <c r="FN179" s="387" t="n">
        <v>92414158</v>
      </c>
      <c r="FO179" s="387" t="n">
        <v>93966780</v>
      </c>
      <c r="FP179" s="387" t="n">
        <v>95570047</v>
      </c>
      <c r="FQ179" s="387" t="n">
        <v>97212638</v>
      </c>
      <c r="FR179" s="387" t="n">
        <v>98871552</v>
      </c>
      <c r="FS179" s="387" t="n">
        <v>100513138</v>
      </c>
      <c r="FT179" s="387" t="n">
        <v>102113212</v>
      </c>
      <c r="FU179" s="387" t="n">
        <v>103663927</v>
      </c>
      <c r="FV179" s="387" t="n">
        <v>105173264</v>
      </c>
      <c r="FW179" s="387" t="n">
        <v>106651922</v>
      </c>
      <c r="FX179" s="387" t="n">
        <v>108116615</v>
      </c>
      <c r="FY179" s="387" t="n">
        <v>109581000</v>
      </c>
      <c r="FZ179" s="387" t="n">
        <v>111047000</v>
      </c>
      <c r="GA179" s="387" t="n">
        <v>112509000</v>
      </c>
      <c r="GB179" s="387" t="n">
        <v>113964000</v>
      </c>
      <c r="GC179" s="387" t="n">
        <v>115407000</v>
      </c>
      <c r="GD179" s="387" t="n">
        <v>116833000</v>
      </c>
      <c r="GE179" s="387" t="n">
        <v>118241000</v>
      </c>
      <c r="GF179" s="387" t="n">
        <v>119633000</v>
      </c>
      <c r="GG179" s="387" t="n">
        <v>121006000</v>
      </c>
      <c r="GH179" s="387" t="n">
        <v>122361000</v>
      </c>
      <c r="GI179" s="387" t="n">
        <v>123698000</v>
      </c>
      <c r="GJ179" s="387" t="n">
        <v>125015000</v>
      </c>
      <c r="GK179" s="387" t="n">
        <v>126312000</v>
      </c>
      <c r="GL179" s="387" t="n">
        <v>127584000</v>
      </c>
      <c r="GM179" s="387" t="n">
        <v>128827000</v>
      </c>
      <c r="GN179" s="387" t="n">
        <v>130040000</v>
      </c>
      <c r="GO179" s="387" t="n">
        <v>131219000</v>
      </c>
      <c r="GP179" s="387" t="n">
        <v>132366000</v>
      </c>
      <c r="GQ179" s="387" t="n">
        <v>133481000</v>
      </c>
      <c r="GR179" s="387" t="n">
        <v>134564000</v>
      </c>
      <c r="GS179" s="387" t="n">
        <v>135619000</v>
      </c>
      <c r="GT179" s="387" t="n">
        <v>136644000</v>
      </c>
      <c r="GU179" s="387" t="n">
        <v>137638000</v>
      </c>
      <c r="GV179" s="387" t="n">
        <v>138602000</v>
      </c>
      <c r="GW179" s="387" t="n">
        <v>139535000</v>
      </c>
      <c r="GX179" s="387" t="n">
        <v>140438000</v>
      </c>
      <c r="GY179" s="387" t="n">
        <v>141311000</v>
      </c>
      <c r="GZ179" s="387" t="n">
        <v>142153000</v>
      </c>
      <c r="HA179" s="387" t="n">
        <v>142964000</v>
      </c>
      <c r="HB179" s="387" t="n">
        <v>143742000</v>
      </c>
      <c r="HC179" s="387" t="n">
        <v>144488000</v>
      </c>
      <c r="HG179" s="387" t="n">
        <v>0.0150720765814185</v>
      </c>
      <c r="HH179" s="387" t="n">
        <v>0.014454928226769</v>
      </c>
      <c r="HI179" s="387" t="n">
        <v>0.0139613430947065</v>
      </c>
      <c r="HJ179" s="387" t="n">
        <v>0.0136399464681745</v>
      </c>
      <c r="HK179" s="387" t="n">
        <v>0.0134535888209939</v>
      </c>
      <c r="HL179" s="387" t="n">
        <v>0.0132895335555077</v>
      </c>
      <c r="HM179" s="387" t="n">
        <v>0.0130796832963824</v>
      </c>
      <c r="HN179" s="387" t="n">
        <v>0.0128493905067444</v>
      </c>
      <c r="HO179" s="387" t="n">
        <v>0.0125824017450213</v>
      </c>
      <c r="HP179" s="387" t="n">
        <v>0.0122805535793304</v>
      </c>
      <c r="HQ179" s="387" t="n">
        <v>0.0119793498888612</v>
      </c>
      <c r="HR179" s="387" t="n">
        <v>0.0117038087919354</v>
      </c>
      <c r="HS179" s="387" t="n">
        <v>0.0114114079624414</v>
      </c>
      <c r="HT179" s="387" t="n">
        <v>0.0111355604603887</v>
      </c>
      <c r="HU179" s="387" t="n">
        <v>0.0108674196526408</v>
      </c>
      <c r="HV179" s="387" t="n">
        <v>0.0105906194075942</v>
      </c>
      <c r="HW179" s="387" t="n">
        <v>0.0103213069960475</v>
      </c>
      <c r="HX179" s="387" t="n">
        <v>0.0100199347361922</v>
      </c>
      <c r="HY179" s="387" t="n">
        <v>0.00969544798135757</v>
      </c>
      <c r="HZ179" s="387" t="n">
        <v>0.00937167648226023</v>
      </c>
      <c r="IA179" s="387" t="n">
        <v>0.00902558770030737</v>
      </c>
      <c r="IB179" s="387" t="n">
        <v>0.0087031302973628</v>
      </c>
      <c r="IC179" s="387" t="n">
        <v>0.00838833302259445</v>
      </c>
      <c r="ID179" s="387" t="n">
        <v>0.00808077678084374</v>
      </c>
      <c r="IE179" s="387" t="n">
        <v>0.0078095612116158</v>
      </c>
      <c r="IF179" s="387" t="n">
        <v>0.00752951996400952</v>
      </c>
      <c r="IG179" s="387" t="n">
        <v>0.00724804634228349</v>
      </c>
      <c r="IH179" s="387" t="n">
        <v>0.00697946641594172</v>
      </c>
      <c r="II179" s="387" t="n">
        <v>0.00670894933864474</v>
      </c>
      <c r="IJ179" s="387" t="n">
        <v>0.00645064422860742</v>
      </c>
      <c r="IK179" s="387" t="n">
        <v>0.00619702506810427</v>
      </c>
      <c r="IL179" s="387" t="n">
        <v>0.00594080705195665</v>
      </c>
      <c r="IM179" s="387" t="n">
        <v>0.00568890804424882</v>
      </c>
      <c r="IN179" s="387" t="n">
        <v>0.00542717566713691</v>
      </c>
      <c r="IO179" s="387" t="n">
        <v>0.00517643336206675</v>
      </c>
      <c r="IP179" s="0" t="s">
        <v>889</v>
      </c>
      <c r="IU179" s="0" t="s">
        <v>889</v>
      </c>
      <c r="IV179" s="387" t="n">
        <v>0.503252830980549</v>
      </c>
      <c r="IW179" s="387" t="n">
        <v>0.503004278870239</v>
      </c>
      <c r="IX179" s="387" t="n">
        <v>0.50278434312954</v>
      </c>
      <c r="IY179" s="387" t="n">
        <v>0.502583426148185</v>
      </c>
      <c r="IZ179" s="387" t="n">
        <v>0.502384101493663</v>
      </c>
      <c r="JA179" s="387" t="n">
        <v>0.502174485678801</v>
      </c>
      <c r="JB179" s="387" t="n">
        <v>0.501955984187223</v>
      </c>
      <c r="JC179" s="387" t="n">
        <v>0.501735830161342</v>
      </c>
      <c r="JD179" s="387" t="n">
        <v>0.501515692182476</v>
      </c>
      <c r="JE179" s="387" t="n">
        <v>0.501297825908947</v>
      </c>
      <c r="JF179" s="387" t="n">
        <v>0.501083661640107</v>
      </c>
      <c r="JG179" s="387" t="n">
        <v>0.50087370774942</v>
      </c>
      <c r="JH179" s="387" t="n">
        <v>0.50066743488508</v>
      </c>
      <c r="JI179" s="387" t="n">
        <v>0.50046386539366</v>
      </c>
      <c r="JJ179" s="387" t="n">
        <v>0.500261634976204</v>
      </c>
      <c r="JK179" s="387" t="n">
        <v>0.500059855490221</v>
      </c>
      <c r="JL179" s="387" t="n">
        <v>0.499858393280551</v>
      </c>
      <c r="JM179" s="387" t="n">
        <v>0.499657885601119</v>
      </c>
      <c r="JN179" s="387" t="n">
        <v>0.49945901737936</v>
      </c>
      <c r="JO179" s="387" t="n">
        <v>0.499262582720122</v>
      </c>
      <c r="JP179" s="387" t="n">
        <v>0.499069238773644</v>
      </c>
      <c r="JQ179" s="387" t="n">
        <v>0.498879063889232</v>
      </c>
      <c r="JR179" s="387" t="n">
        <v>0.498692130085104</v>
      </c>
      <c r="JS179" s="387" t="n">
        <v>0.498509055674528</v>
      </c>
      <c r="JT179" s="387" t="n">
        <v>0.498330476350025</v>
      </c>
      <c r="JU179" s="387" t="n">
        <v>0.49815698205524</v>
      </c>
      <c r="JV179" s="387" t="n">
        <v>0.497988705522237</v>
      </c>
      <c r="JW179" s="387" t="n">
        <v>0.497825555315796</v>
      </c>
      <c r="JX179" s="387" t="n">
        <v>0.497667302618114</v>
      </c>
      <c r="JY179" s="387" t="n">
        <v>0.497513481146605</v>
      </c>
      <c r="JZ179" s="387" t="n">
        <v>0.497363733900545</v>
      </c>
      <c r="KA179" s="387" t="n">
        <v>0.4972179878812</v>
      </c>
      <c r="KB179" s="387" t="n">
        <v>0.497076300952955</v>
      </c>
      <c r="KC179" s="387" t="n">
        <v>0.496938564532031</v>
      </c>
      <c r="KD179" s="387" t="n">
        <v>0.496804836890642</v>
      </c>
      <c r="KE179" s="387" t="n">
        <v>0.496674956180323</v>
      </c>
      <c r="KH179" s="0" t="s">
        <v>889</v>
      </c>
      <c r="KI179" s="387" t="n">
        <v>0.631159007549286</v>
      </c>
      <c r="KJ179" s="387" t="n">
        <v>0.633154094219208</v>
      </c>
      <c r="KK179" s="387" t="n">
        <v>0.635948956012726</v>
      </c>
      <c r="KL179" s="387" t="n">
        <v>0.639143884181976</v>
      </c>
      <c r="KM179" s="387" t="n">
        <v>0.64209121465683</v>
      </c>
      <c r="KN179" s="387" t="n">
        <v>0.644454777240753</v>
      </c>
      <c r="KO179" s="387" t="n">
        <v>0.647491574287415</v>
      </c>
      <c r="KP179" s="387" t="n">
        <v>0.649316966533661</v>
      </c>
      <c r="KQ179" s="387" t="n">
        <v>0.650538742542267</v>
      </c>
      <c r="KR179" s="387" t="n">
        <v>0.652074813842773</v>
      </c>
      <c r="KS179" s="387" t="n">
        <v>0.654267191886902</v>
      </c>
      <c r="KT179" s="387" t="n">
        <v>0.655491769313812</v>
      </c>
      <c r="KU179" s="387" t="n">
        <v>0.657678067684174</v>
      </c>
      <c r="KV179" s="387" t="n">
        <v>0.660248279571533</v>
      </c>
      <c r="KW179" s="387" t="n">
        <v>0.662318885326386</v>
      </c>
      <c r="KX179" s="387" t="n">
        <v>0.663494944572449</v>
      </c>
      <c r="KY179" s="387" t="n">
        <v>0.664232313632965</v>
      </c>
      <c r="KZ179" s="387" t="n">
        <v>0.66422826051712</v>
      </c>
      <c r="LA179" s="387" t="n">
        <v>0.663774430751801</v>
      </c>
      <c r="LB179" s="387" t="n">
        <v>0.663385808467865</v>
      </c>
      <c r="LC179" s="387" t="n">
        <v>0.6633420586586</v>
      </c>
      <c r="LD179" s="387" t="n">
        <v>0.66335666179657</v>
      </c>
      <c r="LE179" s="387" t="n">
        <v>0.663652300834656</v>
      </c>
      <c r="LF179" s="387" t="n">
        <v>0.664161920547485</v>
      </c>
      <c r="LG179" s="387" t="n">
        <v>0.664702296257019</v>
      </c>
      <c r="LH179" s="387" t="n">
        <v>0.665157556533814</v>
      </c>
      <c r="LI179" s="387" t="n">
        <v>0.665503084659576</v>
      </c>
      <c r="LJ179" s="387" t="n">
        <v>0.665811777114868</v>
      </c>
      <c r="LK179" s="387" t="n">
        <v>0.666115939617157</v>
      </c>
      <c r="LL179" s="387" t="n">
        <v>0.666470766067505</v>
      </c>
      <c r="LM179" s="387" t="n">
        <v>0.666863679885864</v>
      </c>
      <c r="LN179" s="387" t="n">
        <v>0.667053520679474</v>
      </c>
      <c r="LO179" s="387" t="n">
        <v>0.667323231697083</v>
      </c>
      <c r="LP179" s="387" t="n">
        <v>0.667587637901306</v>
      </c>
      <c r="LQ179" s="387" t="n">
        <v>0.667772829532623</v>
      </c>
      <c r="LR179" s="387" t="n">
        <v>0.667820155620575</v>
      </c>
      <c r="LT179" s="0" t="s">
        <v>889</v>
      </c>
      <c r="LU179" s="387" t="n">
        <v>0.604049801826477</v>
      </c>
      <c r="LV179" s="387" t="n">
        <v>0.605292737483978</v>
      </c>
      <c r="LW179" s="387" t="n">
        <v>0.607283353805542</v>
      </c>
      <c r="LX179" s="387" t="n">
        <v>0.609659612178803</v>
      </c>
      <c r="LY179" s="387" t="n">
        <v>0.611831068992615</v>
      </c>
      <c r="LZ179" s="387" t="n">
        <v>0.613491415977478</v>
      </c>
      <c r="MA179" s="387" t="n">
        <v>0.615901350975037</v>
      </c>
      <c r="MB179" s="387" t="n">
        <v>0.617203950881958</v>
      </c>
      <c r="MC179" s="387" t="n">
        <v>0.617940723896027</v>
      </c>
      <c r="MD179" s="387" t="n">
        <v>0.618974566459656</v>
      </c>
      <c r="ME179" s="387" t="n">
        <v>0.620578110218048</v>
      </c>
      <c r="MF179" s="387" t="n">
        <v>0.621298849582672</v>
      </c>
      <c r="MG179" s="387" t="n">
        <v>0.622896671295166</v>
      </c>
      <c r="MH179" s="387" t="n">
        <v>0.624845027923584</v>
      </c>
      <c r="MI179" s="387" t="n">
        <v>0.626359701156616</v>
      </c>
      <c r="MJ179" s="387" t="n">
        <v>0.627075612545013</v>
      </c>
      <c r="MK179" s="387" t="n">
        <v>0.627508699893951</v>
      </c>
      <c r="ML179" s="387" t="n">
        <v>0.627280056476593</v>
      </c>
      <c r="MM179" s="387" t="n">
        <v>0.626630306243897</v>
      </c>
      <c r="MN179" s="387" t="n">
        <v>0.625971257686615</v>
      </c>
      <c r="MO179" s="387" t="n">
        <v>0.625522911548615</v>
      </c>
      <c r="MP179" s="387" t="n">
        <v>0.625115275382996</v>
      </c>
      <c r="MQ179" s="387" t="n">
        <v>0.624865889549255</v>
      </c>
      <c r="MR179" s="387" t="n">
        <v>0.62477058172226</v>
      </c>
      <c r="MS179" s="387" t="n">
        <v>0.624713897705078</v>
      </c>
      <c r="MT179" s="387" t="n">
        <v>0.624617516994476</v>
      </c>
      <c r="MU179" s="387" t="n">
        <v>0.624527990818024</v>
      </c>
      <c r="MV179" s="387" t="n">
        <v>0.624435126781464</v>
      </c>
      <c r="MW179" s="387" t="n">
        <v>0.62431275844574</v>
      </c>
      <c r="MX179" s="387" t="n">
        <v>0.624165952205658</v>
      </c>
      <c r="MY179" s="387" t="n">
        <v>0.62392657995224</v>
      </c>
      <c r="MZ179" s="387" t="n">
        <v>0.623475909233093</v>
      </c>
      <c r="NA179" s="387" t="n">
        <v>0.623011827468872</v>
      </c>
      <c r="NB179" s="387" t="n">
        <v>0.622443437576294</v>
      </c>
      <c r="NC179" s="387" t="n">
        <v>0.621669352054596</v>
      </c>
      <c r="ND179" s="387" t="n">
        <v>0.620632827281952</v>
      </c>
      <c r="NG179" s="0" t="s">
        <v>889</v>
      </c>
      <c r="NH179" s="387" t="n">
        <v>0.530863165855408</v>
      </c>
      <c r="NI179" s="387" t="n">
        <v>0.534000396728516</v>
      </c>
      <c r="NJ179" s="387" t="n">
        <v>0.537829399108887</v>
      </c>
      <c r="NK179" s="387" t="n">
        <v>0.541957914829254</v>
      </c>
      <c r="NL179" s="387" t="n">
        <v>0.545778930187225</v>
      </c>
      <c r="NM179" s="387" t="n">
        <v>0.548972904682159</v>
      </c>
      <c r="NN179" s="387" t="n">
        <v>0.552639901638031</v>
      </c>
      <c r="NO179" s="387" t="n">
        <v>0.555191159248352</v>
      </c>
      <c r="NP179" s="387" t="n">
        <v>0.557105779647827</v>
      </c>
      <c r="NQ179" s="387" t="n">
        <v>0.559134185314179</v>
      </c>
      <c r="NR179" s="387" t="n">
        <v>0.561579346656799</v>
      </c>
      <c r="NS179" s="387" t="n">
        <v>0.563044965267181</v>
      </c>
      <c r="NT179" s="387" t="n">
        <v>0.565136730670929</v>
      </c>
      <c r="NU179" s="387" t="n">
        <v>0.567591667175293</v>
      </c>
      <c r="NV179" s="387" t="n">
        <v>0.570026397705078</v>
      </c>
      <c r="NW179" s="387" t="n">
        <v>0.572305142879486</v>
      </c>
      <c r="NX179" s="387" t="n">
        <v>0.574755012989044</v>
      </c>
      <c r="NY179" s="387" t="n">
        <v>0.577181875705719</v>
      </c>
      <c r="NZ179" s="387" t="n">
        <v>0.579445719718933</v>
      </c>
      <c r="OA179" s="387" t="n">
        <v>0.581430912017822</v>
      </c>
      <c r="OB179" s="387" t="n">
        <v>0.583043694496155</v>
      </c>
      <c r="OC179" s="387" t="n">
        <v>0.584145605564117</v>
      </c>
      <c r="OD179" s="387" t="n">
        <v>0.584900975227356</v>
      </c>
      <c r="OE179" s="387" t="n">
        <v>0.58544659614563</v>
      </c>
      <c r="OF179" s="387" t="n">
        <v>0.58594423532486</v>
      </c>
      <c r="OG179" s="387" t="n">
        <v>0.586525499820709</v>
      </c>
      <c r="OH179" s="387" t="n">
        <v>0.587124228477478</v>
      </c>
      <c r="OI179" s="387" t="n">
        <v>0.587795495986939</v>
      </c>
      <c r="OJ179" s="387" t="n">
        <v>0.58853405714035</v>
      </c>
      <c r="OK179" s="387" t="n">
        <v>0.589328825473785</v>
      </c>
      <c r="OL179" s="387" t="n">
        <v>0.590132296085358</v>
      </c>
      <c r="OM179" s="387" t="n">
        <v>0.590774953365326</v>
      </c>
      <c r="ON179" s="387" t="n">
        <v>0.591503500938416</v>
      </c>
      <c r="OO179" s="387" t="n">
        <v>0.592253983020783</v>
      </c>
      <c r="OP179" s="387" t="n">
        <v>0.592958211898804</v>
      </c>
      <c r="OQ179" s="387" t="n">
        <v>0.593564867973328</v>
      </c>
      <c r="OT179" s="387" t="n">
        <v>0.637449989318848</v>
      </c>
      <c r="OU179" s="387" t="n">
        <v>0.63367000579834</v>
      </c>
      <c r="OV179" s="387" t="n">
        <v>0.629860000610352</v>
      </c>
      <c r="OW179" s="387" t="n">
        <v>0.631180000305176</v>
      </c>
      <c r="OX179" s="387" t="n">
        <v>0.632919998168945</v>
      </c>
      <c r="OY179" s="387" t="n">
        <v>0.634710006713867</v>
      </c>
      <c r="OZ179" s="387" t="n">
        <v>0.634280014038086</v>
      </c>
      <c r="PA179" s="387" t="n">
        <v>0.634770011901855</v>
      </c>
      <c r="PB179" s="387" t="n">
        <v>0.639379997253418</v>
      </c>
      <c r="PC179" s="387" t="n">
        <v>0.638899993896484</v>
      </c>
      <c r="PD179" s="387" t="n">
        <v>0.647180023193359</v>
      </c>
      <c r="PE179" s="387" t="n">
        <v>0.642890014648438</v>
      </c>
      <c r="PF179" s="387" t="n">
        <v>0.640469970703125</v>
      </c>
      <c r="PG179" s="387" t="n">
        <v>0.647779998779297</v>
      </c>
      <c r="PH179" s="387" t="n">
        <v>0.641549987792969</v>
      </c>
      <c r="PI179" s="387" t="n">
        <v>0.641169967651367</v>
      </c>
      <c r="PJ179" s="387" t="n">
        <v>0.618660011291504</v>
      </c>
      <c r="PK179" s="387" t="n">
        <v>0.617729988098145</v>
      </c>
      <c r="PL179" s="387" t="n">
        <v>0.619119987487793</v>
      </c>
      <c r="PQ179" s="387" t="n">
        <v>0.00224764528684318</v>
      </c>
      <c r="PZ179" s="387" t="n">
        <v>0.444</v>
      </c>
      <c r="QA179" s="387" t="n">
        <v>2015</v>
      </c>
      <c r="QB179" s="0" t="s">
        <v>248</v>
      </c>
      <c r="QD179" s="387" t="n">
        <v>0.06</v>
      </c>
      <c r="QE179" s="387" t="n">
        <v>2015</v>
      </c>
      <c r="QF179" s="0" t="s">
        <v>248</v>
      </c>
      <c r="QH179" s="387" t="n">
        <v>0.258</v>
      </c>
      <c r="QI179" s="387" t="n">
        <v>2015</v>
      </c>
      <c r="QJ179" s="0" t="s">
        <v>248</v>
      </c>
      <c r="QL179" s="387" t="n">
        <v>0.549</v>
      </c>
      <c r="QM179" s="387" t="n">
        <v>2015</v>
      </c>
      <c r="QN179" s="0" t="s">
        <v>248</v>
      </c>
      <c r="QP179" s="387" t="n">
        <v>0.216</v>
      </c>
      <c r="QQ179" s="387" t="n">
        <v>2015</v>
      </c>
      <c r="QR179" s="0" t="s">
        <v>248</v>
      </c>
      <c r="QT179" s="0" t="s">
        <v>104</v>
      </c>
      <c r="QU179" s="387" t="n">
        <v>0.198649913072586</v>
      </c>
      <c r="QV179" s="387" t="n">
        <v>0.206707134842873</v>
      </c>
      <c r="QW179" s="387" t="n">
        <v>0.224963307380676</v>
      </c>
      <c r="QX179" s="387" t="n">
        <v>0.253130942583084</v>
      </c>
      <c r="QY179" s="387" t="n">
        <v>0.267293006181717</v>
      </c>
      <c r="RB179" s="387" t="n">
        <v>0.207464188337326</v>
      </c>
      <c r="RC179" s="387" t="n">
        <v>0.214487135410309</v>
      </c>
      <c r="RD179" s="387" t="n">
        <v>0.228256940841675</v>
      </c>
      <c r="RE179" s="387" t="n">
        <v>0.254625827074051</v>
      </c>
      <c r="RF179" s="387" t="n">
        <v>0.271584182977676</v>
      </c>
      <c r="RG179" s="0" t="s">
        <v>248</v>
      </c>
      <c r="RJ179" s="387" t="n">
        <v>0.0531497895717621</v>
      </c>
      <c r="RK179" s="387" t="n">
        <v>0.0560040883719921</v>
      </c>
      <c r="RL179" s="387" t="n">
        <v>0.0619956851005554</v>
      </c>
      <c r="RM179" s="387" t="n">
        <v>0.0635508596897125</v>
      </c>
      <c r="RN179" s="387" t="n">
        <v>0.0586516112089157</v>
      </c>
      <c r="RO179" s="0" t="s">
        <v>104</v>
      </c>
      <c r="RR179" s="387" t="n">
        <v>0.0531497895717621</v>
      </c>
      <c r="RS179" s="387" t="n">
        <v>0.0560040883719921</v>
      </c>
      <c r="RT179" s="387" t="n">
        <v>0.0619956888258457</v>
      </c>
      <c r="RU179" s="387" t="n">
        <v>0.0635508596897125</v>
      </c>
      <c r="RV179" s="387" t="n">
        <v>0.0586516186594963</v>
      </c>
      <c r="RW179" s="0" t="s">
        <v>248</v>
      </c>
      <c r="SA179" s="387" t="n">
        <v>0.035751286894083</v>
      </c>
      <c r="SB179" s="387" t="n">
        <v>0.0397207252681255</v>
      </c>
      <c r="SC179" s="387" t="n">
        <v>0.0461031459271908</v>
      </c>
      <c r="SD179" s="387" t="n">
        <v>0.0481667667627335</v>
      </c>
      <c r="SE179" s="387" t="n">
        <v>0.0437970869243145</v>
      </c>
      <c r="SF179" s="0" t="s">
        <v>104</v>
      </c>
      <c r="SJ179" s="387" t="n">
        <v>0.0357399061322212</v>
      </c>
      <c r="SK179" s="387" t="n">
        <v>0.0397394001483917</v>
      </c>
      <c r="SL179" s="387" t="n">
        <v>0.0463026650249958</v>
      </c>
      <c r="SM179" s="387" t="n">
        <v>0.0489664673805237</v>
      </c>
      <c r="SN179" s="387" t="n">
        <v>0.0450116731226444</v>
      </c>
      <c r="SO179" s="0" t="s">
        <v>248</v>
      </c>
      <c r="SQ179" s="387" t="n">
        <v>3850</v>
      </c>
      <c r="SR179" s="0" t="s">
        <v>248</v>
      </c>
      <c r="ST179" s="387" t="n">
        <v>3662.45874023438</v>
      </c>
      <c r="SU179" s="0" t="s">
        <v>104</v>
      </c>
      <c r="SW179" s="387" t="n">
        <v>3337.68200959564</v>
      </c>
      <c r="SX179" s="0" t="s">
        <v>248</v>
      </c>
      <c r="TA179" s="387" t="n">
        <v>0.213316693902016</v>
      </c>
      <c r="TB179" s="387" t="n">
        <v>0.228380709886551</v>
      </c>
      <c r="TC179" s="387" t="n">
        <v>0.24011118710041</v>
      </c>
      <c r="TD179" s="387" t="n">
        <v>0.251160383224487</v>
      </c>
      <c r="TE179" s="387" t="n">
        <v>0.266590416431427</v>
      </c>
      <c r="TF179" s="0" t="s">
        <v>104</v>
      </c>
      <c r="TJ179" s="387" t="n">
        <v>0.221563711762428</v>
      </c>
      <c r="TK179" s="387" t="n">
        <v>0.23540435731411</v>
      </c>
      <c r="TL179" s="387" t="n">
        <v>0.242274314165115</v>
      </c>
      <c r="TM179" s="387" t="n">
        <v>0.250394225120544</v>
      </c>
      <c r="TN179" s="387" t="n">
        <v>0.2625972032547</v>
      </c>
      <c r="TO179" s="0" t="s">
        <v>248</v>
      </c>
      <c r="TP179" s="386"/>
      <c r="TQ179" s="386"/>
    </row>
    <row r="180" customFormat="false" ht="15.75" hidden="false" customHeight="false" outlineLevel="0" collapsed="false">
      <c r="A180" s="0" t="s">
        <v>900</v>
      </c>
      <c r="B180" s="18" t="s">
        <v>1205</v>
      </c>
      <c r="C180" s="0" t="s">
        <v>1206</v>
      </c>
      <c r="D180" s="387" t="n">
        <v>0.038932666182518</v>
      </c>
      <c r="E180" s="0" t="s">
        <v>102</v>
      </c>
      <c r="F180" s="387" t="n">
        <v>0.0503864102065563</v>
      </c>
      <c r="G180" s="0" t="s">
        <v>316</v>
      </c>
      <c r="H180" s="387" t="n">
        <v>0.0511833168566227</v>
      </c>
      <c r="I180" s="0" t="s">
        <v>317</v>
      </c>
      <c r="J180" s="0" t="s">
        <v>102</v>
      </c>
      <c r="K180" s="387" t="n">
        <v>0.562032699584961</v>
      </c>
      <c r="L180" s="387" t="n">
        <v>0.669606804847717</v>
      </c>
      <c r="M180" s="0" t="s">
        <v>102</v>
      </c>
      <c r="N180" s="387" t="n">
        <v>0.562032699584961</v>
      </c>
      <c r="O180" s="0" t="s">
        <v>102</v>
      </c>
      <c r="P180" s="387" t="n">
        <v>0.534579336643219</v>
      </c>
      <c r="Q180" s="0" t="s">
        <v>102</v>
      </c>
      <c r="R180" s="387" t="n">
        <v>0.449068278074265</v>
      </c>
      <c r="S180" s="0" t="s">
        <v>102</v>
      </c>
      <c r="U180" s="0" t="s">
        <v>316</v>
      </c>
      <c r="V180" s="387" t="n">
        <v>0.563115894794464</v>
      </c>
      <c r="W180" s="387" t="n">
        <v>0.671642184257507</v>
      </c>
      <c r="X180" s="0" t="s">
        <v>316</v>
      </c>
      <c r="Y180" s="387" t="n">
        <v>0.563115894794464</v>
      </c>
      <c r="Z180" s="0" t="s">
        <v>316</v>
      </c>
      <c r="AA180" s="387" t="n">
        <v>0.541424334049225</v>
      </c>
      <c r="AB180" s="0" t="s">
        <v>316</v>
      </c>
      <c r="AC180" s="387" t="n">
        <v>0.455596089363098</v>
      </c>
      <c r="AD180" s="0" t="s">
        <v>316</v>
      </c>
      <c r="AF180" s="0" t="s">
        <v>317</v>
      </c>
      <c r="AG180" s="387" t="n">
        <v>0.559768438339233</v>
      </c>
      <c r="AH180" s="387" t="n">
        <v>0.663102865219116</v>
      </c>
      <c r="AI180" s="0" t="s">
        <v>317</v>
      </c>
      <c r="AJ180" s="387" t="n">
        <v>0.559768438339233</v>
      </c>
      <c r="AK180" s="0" t="s">
        <v>317</v>
      </c>
      <c r="AL180" s="387" t="n">
        <v>0.542787492275238</v>
      </c>
      <c r="AM180" s="0" t="s">
        <v>317</v>
      </c>
      <c r="AN180" s="387" t="n">
        <v>0.455327123403549</v>
      </c>
      <c r="AO180" s="0" t="s">
        <v>317</v>
      </c>
      <c r="AP180" s="0"/>
      <c r="AQ180" s="0" t="s">
        <v>102</v>
      </c>
      <c r="AR180" s="387" t="n">
        <v>2.66516542434692</v>
      </c>
      <c r="AS180" s="0" t="s">
        <v>318</v>
      </c>
      <c r="AT180" s="387" t="n">
        <v>2.32578253746033</v>
      </c>
      <c r="AU180" s="0" t="s">
        <v>317</v>
      </c>
      <c r="AV180" s="387" t="n">
        <v>2.25011253356934</v>
      </c>
      <c r="AW180" s="0"/>
      <c r="AX180" s="387" t="n">
        <v>2.29688191413879</v>
      </c>
      <c r="AY180" s="0" t="s">
        <v>104</v>
      </c>
      <c r="AZ180" s="0"/>
      <c r="BA180" s="0" t="s">
        <v>102</v>
      </c>
      <c r="BB180" s="387" t="n">
        <v>0.00454605929553509</v>
      </c>
      <c r="BC180" s="387" t="n">
        <v>0.00312020839191973</v>
      </c>
      <c r="BD180" s="387" t="n">
        <v>0.00277312938123941</v>
      </c>
      <c r="BE180" s="387" t="n">
        <v>0.00213084532879293</v>
      </c>
      <c r="BF180" s="387" t="n">
        <v>0.00213089119642973</v>
      </c>
      <c r="BH180" s="0" t="s">
        <v>318</v>
      </c>
      <c r="BI180" s="387" t="n">
        <v>0.00748168118298054</v>
      </c>
      <c r="BJ180" s="387" t="n">
        <v>0.00702693406492472</v>
      </c>
      <c r="BK180" s="387" t="n">
        <v>0.00713883340358734</v>
      </c>
      <c r="BL180" s="387" t="n">
        <v>0.00731981126591563</v>
      </c>
      <c r="BM180" s="387" t="n">
        <v>0.00748400203883648</v>
      </c>
      <c r="BO180" s="0" t="s">
        <v>317</v>
      </c>
      <c r="BP180" s="387" t="n">
        <v>0.00722353626042604</v>
      </c>
      <c r="BQ180" s="387" t="n">
        <v>0.00714824954047799</v>
      </c>
      <c r="BR180" s="387" t="n">
        <v>0.00736290914937854</v>
      </c>
      <c r="BS180" s="387" t="n">
        <v>0.00755477929487824</v>
      </c>
      <c r="BT180" s="387" t="n">
        <v>0.00769637199118733</v>
      </c>
      <c r="BV180" s="387" t="n">
        <v>9.6544361114502</v>
      </c>
      <c r="BW180" s="387" t="n">
        <v>10.3048715591431</v>
      </c>
      <c r="BX180" s="387" t="n">
        <v>10.8051023483276</v>
      </c>
      <c r="BY180" s="387" t="n">
        <v>11.3167095184326</v>
      </c>
      <c r="BZ180" s="387" t="n">
        <v>11.8549308776855</v>
      </c>
      <c r="CA180" s="0" t="s">
        <v>316</v>
      </c>
      <c r="CC180" s="387" t="n">
        <v>10.0667638778687</v>
      </c>
      <c r="CD180" s="387" t="n">
        <v>10.6145133972168</v>
      </c>
      <c r="CE180" s="387" t="n">
        <v>11.1085529327393</v>
      </c>
      <c r="CF180" s="387" t="n">
        <v>11.6358346939087</v>
      </c>
      <c r="CG180" s="387" t="n">
        <v>12.191333770752</v>
      </c>
      <c r="CH180" s="0" t="s">
        <v>317</v>
      </c>
      <c r="CK180" s="387" t="n">
        <v>12.3000001907349</v>
      </c>
      <c r="CL180" s="0" t="s">
        <v>887</v>
      </c>
      <c r="CO180" s="0" t="s">
        <v>102</v>
      </c>
      <c r="CP180" s="387" t="n">
        <v>0.0248193647712469</v>
      </c>
      <c r="CQ180" s="387" t="n">
        <v>0.0250326488167048</v>
      </c>
      <c r="CR180" s="387" t="n">
        <v>0.0175959058105946</v>
      </c>
      <c r="CS180" s="387" t="n">
        <v>0.0126194152981043</v>
      </c>
      <c r="CT180" s="387" t="n">
        <v>0.0168496873229742</v>
      </c>
      <c r="CV180" s="0" t="s">
        <v>318</v>
      </c>
      <c r="CW180" s="387" t="n">
        <v>0.017666719853878</v>
      </c>
      <c r="CX180" s="387" t="n">
        <v>0.0142707107588649</v>
      </c>
      <c r="CY180" s="387" t="n">
        <v>0.00866804737597704</v>
      </c>
      <c r="CZ180" s="387" t="n">
        <v>0.00884014926850796</v>
      </c>
      <c r="DA180" s="387" t="n">
        <v>9.65550425462425E-005</v>
      </c>
      <c r="DC180" s="0" t="s">
        <v>317</v>
      </c>
      <c r="DD180" s="387" t="n">
        <v>0.0129696941003203</v>
      </c>
      <c r="DE180" s="387" t="n">
        <v>0.0117661915719509</v>
      </c>
      <c r="DF180" s="387" t="n">
        <v>0.00910501461476088</v>
      </c>
      <c r="DG180" s="387" t="n">
        <v>0.007808324880898</v>
      </c>
      <c r="DH180" s="387" t="n">
        <v>0.0286426059901714</v>
      </c>
      <c r="DL180" s="387" t="n">
        <v>0.706480026245117</v>
      </c>
      <c r="DM180" s="0" t="s">
        <v>888</v>
      </c>
      <c r="DP180" s="387" t="n">
        <v>0.775810012817383</v>
      </c>
      <c r="DQ180" s="0" t="s">
        <v>888</v>
      </c>
      <c r="DT180" s="387" t="n">
        <v>0.636450004577637</v>
      </c>
      <c r="DU180" s="0" t="s">
        <v>888</v>
      </c>
      <c r="DW180" s="387" t="n">
        <v>-0.0313985347747803</v>
      </c>
      <c r="DX180" s="387" t="n">
        <v>-0.0286205671727657</v>
      </c>
      <c r="DY180" s="387" t="n">
        <v>-0.0191473700106144</v>
      </c>
      <c r="DZ180" s="387" t="n">
        <v>-0.00301330210641027</v>
      </c>
      <c r="EA180" s="387" t="n">
        <v>0.00442014308646321</v>
      </c>
      <c r="EB180" s="0" t="s">
        <v>104</v>
      </c>
      <c r="ED180" s="387" t="n">
        <v>-0.0314792394638062</v>
      </c>
      <c r="EE180" s="387" t="n">
        <v>-0.0287408400326967</v>
      </c>
      <c r="EF180" s="387" t="n">
        <v>-0.0193020924925804</v>
      </c>
      <c r="EG180" s="387" t="n">
        <v>-0.00325826765038073</v>
      </c>
      <c r="EH180" s="387" t="n">
        <v>0.0041083600372076</v>
      </c>
      <c r="EI180" s="0" t="s">
        <v>248</v>
      </c>
      <c r="EK180" s="387"/>
      <c r="EL180" s="0" t="s">
        <v>886</v>
      </c>
      <c r="EO180" s="387" t="n">
        <v>0.0336681492626667</v>
      </c>
      <c r="EP180" s="387" t="n">
        <v>0.0326568856835365</v>
      </c>
      <c r="EQ180" s="387" t="n">
        <v>0.0273930169641972</v>
      </c>
      <c r="ER180" s="387" t="n">
        <v>0.0295728128403425</v>
      </c>
      <c r="ES180" s="387" t="n">
        <v>0.0268067140132189</v>
      </c>
      <c r="ET180" s="0" t="s">
        <v>248</v>
      </c>
      <c r="FE180" s="387" t="n">
        <v>38258629</v>
      </c>
      <c r="FF180" s="387" t="n">
        <v>38248076</v>
      </c>
      <c r="FG180" s="387" t="n">
        <v>38230364</v>
      </c>
      <c r="FH180" s="387" t="n">
        <v>38204570</v>
      </c>
      <c r="FI180" s="387" t="n">
        <v>38182222</v>
      </c>
      <c r="FJ180" s="387" t="n">
        <v>38165445</v>
      </c>
      <c r="FK180" s="387" t="n">
        <v>38141267</v>
      </c>
      <c r="FL180" s="387" t="n">
        <v>38120560</v>
      </c>
      <c r="FM180" s="387" t="n">
        <v>38125759</v>
      </c>
      <c r="FN180" s="387" t="n">
        <v>38151603</v>
      </c>
      <c r="FO180" s="387" t="n">
        <v>38042794</v>
      </c>
      <c r="FP180" s="387" t="n">
        <v>38063255</v>
      </c>
      <c r="FQ180" s="387" t="n">
        <v>38063164</v>
      </c>
      <c r="FR180" s="387" t="n">
        <v>38040196</v>
      </c>
      <c r="FS180" s="387" t="n">
        <v>38011735</v>
      </c>
      <c r="FT180" s="387" t="n">
        <v>37986412</v>
      </c>
      <c r="FU180" s="387" t="n">
        <v>37970087</v>
      </c>
      <c r="FV180" s="387" t="n">
        <v>37974826</v>
      </c>
      <c r="FW180" s="387" t="n">
        <v>37974750</v>
      </c>
      <c r="FX180" s="387" t="n">
        <v>37970874</v>
      </c>
      <c r="FY180" s="387" t="n">
        <v>37919000</v>
      </c>
      <c r="FZ180" s="387" t="n">
        <v>37865000</v>
      </c>
      <c r="GA180" s="387" t="n">
        <v>37806000</v>
      </c>
      <c r="GB180" s="387" t="n">
        <v>37740000</v>
      </c>
      <c r="GC180" s="387" t="n">
        <v>37663000</v>
      </c>
      <c r="GD180" s="387" t="n">
        <v>37576000</v>
      </c>
      <c r="GE180" s="387" t="n">
        <v>37477000</v>
      </c>
      <c r="GF180" s="387" t="n">
        <v>37366000</v>
      </c>
      <c r="GG180" s="387" t="n">
        <v>37242000</v>
      </c>
      <c r="GH180" s="387" t="n">
        <v>37106000</v>
      </c>
      <c r="GI180" s="387" t="n">
        <v>36959000</v>
      </c>
      <c r="GJ180" s="387" t="n">
        <v>36802000</v>
      </c>
      <c r="GK180" s="387" t="n">
        <v>36636000</v>
      </c>
      <c r="GL180" s="387" t="n">
        <v>36461000</v>
      </c>
      <c r="GM180" s="387" t="n">
        <v>36279000</v>
      </c>
      <c r="GN180" s="387" t="n">
        <v>36091000</v>
      </c>
      <c r="GO180" s="387" t="n">
        <v>35898000</v>
      </c>
      <c r="GP180" s="387" t="n">
        <v>35701000</v>
      </c>
      <c r="GQ180" s="387" t="n">
        <v>35501000</v>
      </c>
      <c r="GR180" s="387" t="n">
        <v>35299000</v>
      </c>
      <c r="GS180" s="387" t="n">
        <v>35098000</v>
      </c>
      <c r="GT180" s="387" t="n">
        <v>34898000</v>
      </c>
      <c r="GU180" s="387" t="n">
        <v>34700000</v>
      </c>
      <c r="GV180" s="387" t="n">
        <v>34506000</v>
      </c>
      <c r="GW180" s="387" t="n">
        <v>34314000</v>
      </c>
      <c r="GX180" s="387" t="n">
        <v>34124000</v>
      </c>
      <c r="GY180" s="387" t="n">
        <v>33937000</v>
      </c>
      <c r="GZ180" s="387" t="n">
        <v>33751000</v>
      </c>
      <c r="HA180" s="387" t="n">
        <v>33567000</v>
      </c>
      <c r="HB180" s="387" t="n">
        <v>33382000</v>
      </c>
      <c r="HC180" s="387" t="n">
        <v>33192000</v>
      </c>
      <c r="HG180" s="387" t="n">
        <v>-0.000429851323133335</v>
      </c>
      <c r="HH180" s="387" t="n">
        <v>0.000124800979392603</v>
      </c>
      <c r="HI180" s="387" t="n">
        <v>-2.00132785721507E-006</v>
      </c>
      <c r="HJ180" s="387" t="n">
        <v>-0.00010207303421339</v>
      </c>
      <c r="HK180" s="387" t="n">
        <v>-0.00136708642821759</v>
      </c>
      <c r="HL180" s="387" t="n">
        <v>-0.00142510316800326</v>
      </c>
      <c r="HM180" s="387" t="n">
        <v>-0.00155938242096454</v>
      </c>
      <c r="HN180" s="387" t="n">
        <v>-0.00174728024285287</v>
      </c>
      <c r="HO180" s="387" t="n">
        <v>-0.00204235967248678</v>
      </c>
      <c r="HP180" s="387" t="n">
        <v>-0.00231263134628534</v>
      </c>
      <c r="HQ180" s="387" t="n">
        <v>-0.00263813720084727</v>
      </c>
      <c r="HR180" s="387" t="n">
        <v>-0.00296621141023934</v>
      </c>
      <c r="HS180" s="387" t="n">
        <v>-0.00332404347136617</v>
      </c>
      <c r="HT180" s="387" t="n">
        <v>-0.00365847512148321</v>
      </c>
      <c r="HU180" s="387" t="n">
        <v>-0.00396949145942926</v>
      </c>
      <c r="HV180" s="387" t="n">
        <v>-0.00425699865445495</v>
      </c>
      <c r="HW180" s="387" t="n">
        <v>-0.00452082790434361</v>
      </c>
      <c r="HX180" s="387" t="n">
        <v>-0.00478816730901599</v>
      </c>
      <c r="HY180" s="387" t="n">
        <v>-0.0050041344948113</v>
      </c>
      <c r="HZ180" s="387" t="n">
        <v>-0.00519553478807211</v>
      </c>
      <c r="IA180" s="387" t="n">
        <v>-0.00536194304004312</v>
      </c>
      <c r="IB180" s="387" t="n">
        <v>-0.00550288381054997</v>
      </c>
      <c r="IC180" s="387" t="n">
        <v>-0.00561783462762833</v>
      </c>
      <c r="ID180" s="387" t="n">
        <v>-0.00570623017847538</v>
      </c>
      <c r="IE180" s="387" t="n">
        <v>-0.00571048632264137</v>
      </c>
      <c r="IF180" s="387" t="n">
        <v>-0.00571462791413069</v>
      </c>
      <c r="IG180" s="387" t="n">
        <v>-0.00568983424454927</v>
      </c>
      <c r="IH180" s="387" t="n">
        <v>-0.00560646504163742</v>
      </c>
      <c r="II180" s="387" t="n">
        <v>-0.00557978777214885</v>
      </c>
      <c r="IJ180" s="387" t="n">
        <v>-0.00555248511955142</v>
      </c>
      <c r="IK180" s="387" t="n">
        <v>-0.00549508444964886</v>
      </c>
      <c r="IL180" s="387" t="n">
        <v>-0.00549581833183765</v>
      </c>
      <c r="IM180" s="387" t="n">
        <v>-0.0054666050709784</v>
      </c>
      <c r="IN180" s="387" t="n">
        <v>-0.00552660878747702</v>
      </c>
      <c r="IO180" s="387" t="n">
        <v>-0.00570794939994812</v>
      </c>
      <c r="IP180" s="0" t="s">
        <v>889</v>
      </c>
      <c r="IU180" s="0" t="s">
        <v>889</v>
      </c>
      <c r="IV180" s="387" t="n">
        <v>0.484691674907522</v>
      </c>
      <c r="IW180" s="387" t="n">
        <v>0.484775575006572</v>
      </c>
      <c r="IX180" s="387" t="n">
        <v>0.4847662024385</v>
      </c>
      <c r="IY180" s="387" t="n">
        <v>0.484692926205484</v>
      </c>
      <c r="IZ180" s="387" t="n">
        <v>0.484603303794251</v>
      </c>
      <c r="JA180" s="387" t="n">
        <v>0.484531782969701</v>
      </c>
      <c r="JB180" s="387" t="n">
        <v>0.484485832208905</v>
      </c>
      <c r="JC180" s="387" t="n">
        <v>0.484454665195575</v>
      </c>
      <c r="JD180" s="387" t="n">
        <v>0.484434145101171</v>
      </c>
      <c r="JE180" s="387" t="n">
        <v>0.484415577714687</v>
      </c>
      <c r="JF180" s="387" t="n">
        <v>0.484392689318146</v>
      </c>
      <c r="JG180" s="387" t="n">
        <v>0.484367205048245</v>
      </c>
      <c r="JH180" s="387" t="n">
        <v>0.484343755429287</v>
      </c>
      <c r="JI180" s="387" t="n">
        <v>0.484323641762841</v>
      </c>
      <c r="JJ180" s="387" t="n">
        <v>0.484308078952777</v>
      </c>
      <c r="JK180" s="387" t="n">
        <v>0.484298776015053</v>
      </c>
      <c r="JL180" s="387" t="n">
        <v>0.484296175398923</v>
      </c>
      <c r="JM180" s="387" t="n">
        <v>0.484301891888021</v>
      </c>
      <c r="JN180" s="387" t="n">
        <v>0.484319968748365</v>
      </c>
      <c r="JO180" s="387" t="n">
        <v>0.484355681680793</v>
      </c>
      <c r="JP180" s="387" t="n">
        <v>0.48441261896892</v>
      </c>
      <c r="JQ180" s="387" t="n">
        <v>0.484492507709387</v>
      </c>
      <c r="JR180" s="387" t="n">
        <v>0.484594889289712</v>
      </c>
      <c r="JS180" s="387" t="n">
        <v>0.48471982496088</v>
      </c>
      <c r="JT180" s="387" t="n">
        <v>0.484867938368654</v>
      </c>
      <c r="JU180" s="387" t="n">
        <v>0.485037751825748</v>
      </c>
      <c r="JV180" s="387" t="n">
        <v>0.485229122461938</v>
      </c>
      <c r="JW180" s="387" t="n">
        <v>0.485440616967966</v>
      </c>
      <c r="JX180" s="387" t="n">
        <v>0.48566889258396</v>
      </c>
      <c r="JY180" s="387" t="n">
        <v>0.485909105727456</v>
      </c>
      <c r="JZ180" s="387" t="n">
        <v>0.486157248886687</v>
      </c>
      <c r="KA180" s="387" t="n">
        <v>0.486411338927948</v>
      </c>
      <c r="KB180" s="387" t="n">
        <v>0.486668994574049</v>
      </c>
      <c r="KC180" s="387" t="n">
        <v>0.486924332123362</v>
      </c>
      <c r="KD180" s="387" t="n">
        <v>0.487171026345057</v>
      </c>
      <c r="KE180" s="387" t="n">
        <v>0.487403487649474</v>
      </c>
      <c r="KH180" s="0" t="s">
        <v>889</v>
      </c>
      <c r="KI180" s="387" t="n">
        <v>0.694242238998413</v>
      </c>
      <c r="KJ180" s="387" t="n">
        <v>0.688771307468414</v>
      </c>
      <c r="KK180" s="387" t="n">
        <v>0.681894242763519</v>
      </c>
      <c r="KL180" s="387" t="n">
        <v>0.67429906129837</v>
      </c>
      <c r="KM180" s="387" t="n">
        <v>0.666977167129517</v>
      </c>
      <c r="KN180" s="387" t="n">
        <v>0.660434067249298</v>
      </c>
      <c r="KO180" s="387" t="n">
        <v>0.653796374797821</v>
      </c>
      <c r="KP180" s="387" t="n">
        <v>0.648283362388611</v>
      </c>
      <c r="KQ180" s="387" t="n">
        <v>0.643720209598541</v>
      </c>
      <c r="KR180" s="387" t="n">
        <v>0.639832198619843</v>
      </c>
      <c r="KS180" s="387" t="n">
        <v>0.636416852474213</v>
      </c>
      <c r="KT180" s="387" t="n">
        <v>0.63382875919342</v>
      </c>
      <c r="KU180" s="387" t="n">
        <v>0.631750762462616</v>
      </c>
      <c r="KV180" s="387" t="n">
        <v>0.630148768424988</v>
      </c>
      <c r="KW180" s="387" t="n">
        <v>0.629035711288452</v>
      </c>
      <c r="KX180" s="387" t="n">
        <v>0.628344893455505</v>
      </c>
      <c r="KY180" s="387" t="n">
        <v>0.627900660037994</v>
      </c>
      <c r="KZ180" s="387" t="n">
        <v>0.627852380275726</v>
      </c>
      <c r="LA180" s="387" t="n">
        <v>0.627958655357361</v>
      </c>
      <c r="LB180" s="387" t="n">
        <v>0.627801179885864</v>
      </c>
      <c r="LC180" s="387" t="n">
        <v>0.62705385684967</v>
      </c>
      <c r="LD180" s="387" t="n">
        <v>0.625940144062042</v>
      </c>
      <c r="LE180" s="387" t="n">
        <v>0.624296247959137</v>
      </c>
      <c r="LF180" s="387" t="n">
        <v>0.622066974639893</v>
      </c>
      <c r="LG180" s="387" t="n">
        <v>0.619224369525909</v>
      </c>
      <c r="LH180" s="387" t="n">
        <v>0.615875542163849</v>
      </c>
      <c r="LI180" s="387" t="n">
        <v>0.611983478069305</v>
      </c>
      <c r="LJ180" s="387" t="n">
        <v>0.607694506645203</v>
      </c>
      <c r="LK180" s="387" t="n">
        <v>0.602967619895935</v>
      </c>
      <c r="LL180" s="387" t="n">
        <v>0.597773492336273</v>
      </c>
      <c r="LM180" s="387" t="n">
        <v>0.592046678066254</v>
      </c>
      <c r="LN180" s="387" t="n">
        <v>0.585791289806366</v>
      </c>
      <c r="LO180" s="387" t="n">
        <v>0.579271733760834</v>
      </c>
      <c r="LP180" s="387" t="n">
        <v>0.572586178779602</v>
      </c>
      <c r="LQ180" s="387" t="n">
        <v>0.566083490848541</v>
      </c>
      <c r="LR180" s="387" t="n">
        <v>0.559924066066742</v>
      </c>
      <c r="LT180" s="0" t="s">
        <v>889</v>
      </c>
      <c r="LU180" s="387" t="n">
        <v>0.624534010887146</v>
      </c>
      <c r="LV180" s="387" t="n">
        <v>0.617705702781677</v>
      </c>
      <c r="LW180" s="387" t="n">
        <v>0.609672844409943</v>
      </c>
      <c r="LX180" s="387" t="n">
        <v>0.601341247558594</v>
      </c>
      <c r="LY180" s="387" t="n">
        <v>0.594033598899841</v>
      </c>
      <c r="LZ180" s="387" t="n">
        <v>0.588412165641785</v>
      </c>
      <c r="MA180" s="387" t="n">
        <v>0.583758115768433</v>
      </c>
      <c r="MB180" s="387" t="n">
        <v>0.58104532957077</v>
      </c>
      <c r="MC180" s="387" t="n">
        <v>0.579597234725952</v>
      </c>
      <c r="MD180" s="387" t="n">
        <v>0.578604996204376</v>
      </c>
      <c r="ME180" s="387" t="n">
        <v>0.577469646930695</v>
      </c>
      <c r="MF180" s="387" t="n">
        <v>0.57662034034729</v>
      </c>
      <c r="MG180" s="387" t="n">
        <v>0.575710535049439</v>
      </c>
      <c r="MH180" s="387" t="n">
        <v>0.574673771858215</v>
      </c>
      <c r="MI180" s="387" t="n">
        <v>0.573599934577942</v>
      </c>
      <c r="MJ180" s="387" t="n">
        <v>0.572391033172607</v>
      </c>
      <c r="MK180" s="387" t="n">
        <v>0.570974409580231</v>
      </c>
      <c r="ML180" s="387" t="n">
        <v>0.569385290145874</v>
      </c>
      <c r="MM180" s="387" t="n">
        <v>0.567537903785706</v>
      </c>
      <c r="MN180" s="387" t="n">
        <v>0.565203011035919</v>
      </c>
      <c r="MO180" s="387" t="n">
        <v>0.562217712402344</v>
      </c>
      <c r="MP180" s="387" t="n">
        <v>0.558861196041107</v>
      </c>
      <c r="MQ180" s="387" t="n">
        <v>0.555026471614838</v>
      </c>
      <c r="MR180" s="387" t="n">
        <v>0.550576031208038</v>
      </c>
      <c r="MS180" s="387" t="n">
        <v>0.545511186122894</v>
      </c>
      <c r="MT180" s="387" t="n">
        <v>0.539973795413971</v>
      </c>
      <c r="MU180" s="387" t="n">
        <v>0.533956110477448</v>
      </c>
      <c r="MV180" s="387" t="n">
        <v>0.527579247951508</v>
      </c>
      <c r="MW180" s="387" t="n">
        <v>0.520952880382538</v>
      </c>
      <c r="MX180" s="387" t="n">
        <v>0.514483869075775</v>
      </c>
      <c r="MY180" s="387" t="n">
        <v>0.508293271064758</v>
      </c>
      <c r="MZ180" s="387" t="n">
        <v>0.502460420131683</v>
      </c>
      <c r="NA180" s="387" t="n">
        <v>0.497170448303223</v>
      </c>
      <c r="NB180" s="387" t="n">
        <v>0.492269188165665</v>
      </c>
      <c r="NC180" s="387" t="n">
        <v>0.487658023834229</v>
      </c>
      <c r="ND180" s="387" t="n">
        <v>0.483158588409424</v>
      </c>
      <c r="NG180" s="0" t="s">
        <v>889</v>
      </c>
      <c r="NH180" s="387" t="n">
        <v>0.64170253276825</v>
      </c>
      <c r="NI180" s="387" t="n">
        <v>0.63832026720047</v>
      </c>
      <c r="NJ180" s="387" t="n">
        <v>0.633381307125092</v>
      </c>
      <c r="NK180" s="387" t="n">
        <v>0.627361834049225</v>
      </c>
      <c r="NL180" s="387" t="n">
        <v>0.620975911617279</v>
      </c>
      <c r="NM180" s="387" t="n">
        <v>0.614599525928497</v>
      </c>
      <c r="NN180" s="387" t="n">
        <v>0.607315480709076</v>
      </c>
      <c r="NO180" s="387" t="n">
        <v>0.600354433059692</v>
      </c>
      <c r="NP180" s="387" t="n">
        <v>0.593905687332153</v>
      </c>
      <c r="NQ180" s="387" t="n">
        <v>0.588349282741547</v>
      </c>
      <c r="NR180" s="387" t="n">
        <v>0.58393657207489</v>
      </c>
      <c r="NS180" s="387" t="n">
        <v>0.580862939357758</v>
      </c>
      <c r="NT180" s="387" t="n">
        <v>0.579002320766449</v>
      </c>
      <c r="NU180" s="387" t="n">
        <v>0.578030169010162</v>
      </c>
      <c r="NV180" s="387" t="n">
        <v>0.5775346159935</v>
      </c>
      <c r="NW180" s="387" t="n">
        <v>0.577098965644836</v>
      </c>
      <c r="NX180" s="387" t="n">
        <v>0.576680600643158</v>
      </c>
      <c r="NY180" s="387" t="n">
        <v>0.576427578926086</v>
      </c>
      <c r="NZ180" s="387" t="n">
        <v>0.576204717159271</v>
      </c>
      <c r="OA180" s="387" t="n">
        <v>0.575842797756195</v>
      </c>
      <c r="OB180" s="387" t="n">
        <v>0.57521265745163</v>
      </c>
      <c r="OC180" s="387" t="n">
        <v>0.574460983276367</v>
      </c>
      <c r="OD180" s="387" t="n">
        <v>0.57342928647995</v>
      </c>
      <c r="OE180" s="387" t="n">
        <v>0.572012066841126</v>
      </c>
      <c r="OF180" s="387" t="n">
        <v>0.569987833499908</v>
      </c>
      <c r="OG180" s="387" t="n">
        <v>0.567439734935761</v>
      </c>
      <c r="OH180" s="387" t="n">
        <v>0.564301669597626</v>
      </c>
      <c r="OI180" s="387" t="n">
        <v>0.560720443725586</v>
      </c>
      <c r="OJ180" s="387" t="n">
        <v>0.556627810001373</v>
      </c>
      <c r="OK180" s="387" t="n">
        <v>0.552077889442444</v>
      </c>
      <c r="OL180" s="387" t="n">
        <v>0.546917140483856</v>
      </c>
      <c r="OM180" s="387" t="n">
        <v>0.541149795055389</v>
      </c>
      <c r="ON180" s="387" t="n">
        <v>0.535095274448395</v>
      </c>
      <c r="OO180" s="387" t="n">
        <v>0.528763353824616</v>
      </c>
      <c r="OP180" s="387" t="n">
        <v>0.522527098655701</v>
      </c>
      <c r="OQ180" s="387" t="n">
        <v>0.516510009765625</v>
      </c>
      <c r="OT180" s="387" t="n">
        <v>0.654189987182617</v>
      </c>
      <c r="OU180" s="387" t="n">
        <v>0.644729995727539</v>
      </c>
      <c r="OV180" s="387" t="n">
        <v>0.640400009155273</v>
      </c>
      <c r="OW180" s="387" t="n">
        <v>0.636689987182617</v>
      </c>
      <c r="OX180" s="387" t="n">
        <v>0.642669982910156</v>
      </c>
      <c r="OY180" s="387" t="n">
        <v>0.633540000915527</v>
      </c>
      <c r="OZ180" s="387" t="n">
        <v>0.63181999206543</v>
      </c>
      <c r="PA180" s="387" t="n">
        <v>0.638460006713867</v>
      </c>
      <c r="PB180" s="387" t="n">
        <v>0.646839981079102</v>
      </c>
      <c r="PC180" s="387" t="n">
        <v>0.655820007324219</v>
      </c>
      <c r="PD180" s="387" t="n">
        <v>0.659820022583008</v>
      </c>
      <c r="PE180" s="387" t="n">
        <v>0.667080001831055</v>
      </c>
      <c r="PF180" s="387" t="n">
        <v>0.672060012817383</v>
      </c>
      <c r="PG180" s="387" t="n">
        <v>0.680759963989258</v>
      </c>
      <c r="PH180" s="387" t="n">
        <v>0.683809967041016</v>
      </c>
      <c r="PI180" s="387" t="n">
        <v>0.690970001220703</v>
      </c>
      <c r="PJ180" s="387" t="n">
        <v>0.698539962768555</v>
      </c>
      <c r="PK180" s="387" t="n">
        <v>0.704120025634766</v>
      </c>
      <c r="PL180" s="387" t="n">
        <v>0.706480026245117</v>
      </c>
      <c r="PQ180" s="387" t="n">
        <v>0.00334609765559435</v>
      </c>
      <c r="PZ180" s="387" t="n">
        <v>0.297</v>
      </c>
      <c r="QA180" s="387" t="n">
        <v>2017</v>
      </c>
      <c r="QB180" s="0" t="s">
        <v>248</v>
      </c>
      <c r="QD180" s="387" t="n">
        <v>0.003</v>
      </c>
      <c r="QE180" s="387" t="n">
        <v>2017</v>
      </c>
      <c r="QF180" s="0" t="s">
        <v>248</v>
      </c>
      <c r="QH180" s="387" t="n">
        <v>0.006</v>
      </c>
      <c r="QI180" s="387" t="n">
        <v>2017</v>
      </c>
      <c r="QJ180" s="0" t="s">
        <v>248</v>
      </c>
      <c r="QL180" s="387" t="n">
        <v>0.013</v>
      </c>
      <c r="QM180" s="387" t="n">
        <v>2017</v>
      </c>
      <c r="QN180" s="0" t="s">
        <v>248</v>
      </c>
      <c r="QP180" s="387" t="n">
        <v>0.154</v>
      </c>
      <c r="QQ180" s="387" t="n">
        <v>2018</v>
      </c>
      <c r="QR180" s="0" t="s">
        <v>248</v>
      </c>
      <c r="QT180" s="0" t="s">
        <v>104</v>
      </c>
      <c r="QU180" s="387" t="n">
        <v>0.196697309613228</v>
      </c>
      <c r="QV180" s="387" t="n">
        <v>0.202498555183411</v>
      </c>
      <c r="QW180" s="387" t="n">
        <v>0.202490672469139</v>
      </c>
      <c r="QX180" s="387" t="n">
        <v>0.199938505887985</v>
      </c>
      <c r="QY180" s="387" t="n">
        <v>0.203554525971413</v>
      </c>
      <c r="RB180" s="387" t="n">
        <v>0.198613107204437</v>
      </c>
      <c r="RC180" s="387" t="n">
        <v>0.198806747794151</v>
      </c>
      <c r="RD180" s="387" t="n">
        <v>0.191897615790367</v>
      </c>
      <c r="RE180" s="387" t="n">
        <v>0.184614732861519</v>
      </c>
      <c r="RF180" s="387" t="n">
        <v>0.185182049870491</v>
      </c>
      <c r="RG180" s="0" t="s">
        <v>248</v>
      </c>
      <c r="RJ180" s="387" t="n">
        <v>0.0374378897249699</v>
      </c>
      <c r="RK180" s="387" t="n">
        <v>0.039098497480154</v>
      </c>
      <c r="RL180" s="387" t="n">
        <v>0.035476379096508</v>
      </c>
      <c r="RM180" s="387" t="n">
        <v>0.0415899753570557</v>
      </c>
      <c r="RN180" s="387" t="n">
        <v>0.0406524874269962</v>
      </c>
      <c r="RO180" s="0" t="s">
        <v>104</v>
      </c>
      <c r="RR180" s="387" t="n">
        <v>0.0374249219894409</v>
      </c>
      <c r="RS180" s="387" t="n">
        <v>0.0392149612307549</v>
      </c>
      <c r="RT180" s="387" t="n">
        <v>0.035694807767868</v>
      </c>
      <c r="RU180" s="387" t="n">
        <v>0.0432323887944222</v>
      </c>
      <c r="RV180" s="387" t="n">
        <v>0.0444083847105503</v>
      </c>
      <c r="RW180" s="0" t="s">
        <v>248</v>
      </c>
      <c r="SA180" s="387" t="n">
        <v>0.0383346453309059</v>
      </c>
      <c r="SB180" s="387" t="n">
        <v>0.039479773491621</v>
      </c>
      <c r="SC180" s="387" t="n">
        <v>0.0359048806130886</v>
      </c>
      <c r="SD180" s="387" t="n">
        <v>0.0418270826339722</v>
      </c>
      <c r="SE180" s="387" t="n">
        <v>0.0407545529305935</v>
      </c>
      <c r="SF180" s="0" t="s">
        <v>104</v>
      </c>
      <c r="SJ180" s="387" t="n">
        <v>0.0383245758712292</v>
      </c>
      <c r="SK180" s="387" t="n">
        <v>0.039585005491972</v>
      </c>
      <c r="SL180" s="387" t="n">
        <v>0.0361696481704712</v>
      </c>
      <c r="SM180" s="387" t="n">
        <v>0.0434474982321262</v>
      </c>
      <c r="SN180" s="387" t="n">
        <v>0.0445104576647282</v>
      </c>
      <c r="SO180" s="0" t="s">
        <v>248</v>
      </c>
      <c r="SQ180" s="387" t="n">
        <v>15350</v>
      </c>
      <c r="SR180" s="0" t="s">
        <v>248</v>
      </c>
      <c r="ST180" s="387" t="n">
        <v>14911.63671875</v>
      </c>
      <c r="SU180" s="0" t="s">
        <v>104</v>
      </c>
      <c r="SW180" s="387" t="n">
        <v>17406.5520804528</v>
      </c>
      <c r="SX180" s="0" t="s">
        <v>248</v>
      </c>
      <c r="TA180" s="387" t="n">
        <v>0.165298774838448</v>
      </c>
      <c r="TB180" s="387" t="n">
        <v>0.173877984285355</v>
      </c>
      <c r="TC180" s="387" t="n">
        <v>0.183343306183815</v>
      </c>
      <c r="TD180" s="387" t="n">
        <v>0.196925193071365</v>
      </c>
      <c r="TE180" s="387" t="n">
        <v>0.207974672317505</v>
      </c>
      <c r="TF180" s="0" t="s">
        <v>104</v>
      </c>
      <c r="TJ180" s="387" t="n">
        <v>0.167133867740631</v>
      </c>
      <c r="TK180" s="387" t="n">
        <v>0.1700659096241</v>
      </c>
      <c r="TL180" s="387" t="n">
        <v>0.172595515847206</v>
      </c>
      <c r="TM180" s="387" t="n">
        <v>0.181356459856033</v>
      </c>
      <c r="TN180" s="387" t="n">
        <v>0.189290404319763</v>
      </c>
      <c r="TO180" s="0" t="s">
        <v>248</v>
      </c>
      <c r="TP180" s="386"/>
      <c r="TQ180" s="386"/>
    </row>
    <row r="181" customFormat="false" ht="15.75" hidden="false" customHeight="false" outlineLevel="0" collapsed="false">
      <c r="A181" s="0" t="s">
        <v>900</v>
      </c>
      <c r="B181" s="18" t="s">
        <v>1207</v>
      </c>
      <c r="C181" s="0" t="s">
        <v>1208</v>
      </c>
      <c r="D181" s="387" t="n">
        <v>0.0398101210594177</v>
      </c>
      <c r="E181" s="0" t="s">
        <v>102</v>
      </c>
      <c r="F181" s="387" t="n">
        <v>0.0342862270772457</v>
      </c>
      <c r="G181" s="0" t="s">
        <v>316</v>
      </c>
      <c r="H181" s="387" t="n">
        <v>0.033457238227129</v>
      </c>
      <c r="I181" s="0" t="s">
        <v>317</v>
      </c>
      <c r="J181" s="0" t="s">
        <v>102</v>
      </c>
      <c r="K181" s="387" t="n">
        <v>0.666346967220306</v>
      </c>
      <c r="L181" s="387" t="n">
        <v>0.706272065639496</v>
      </c>
      <c r="M181" s="0" t="s">
        <v>102</v>
      </c>
      <c r="N181" s="387" t="n">
        <v>0.666346967220306</v>
      </c>
      <c r="O181" s="0" t="s">
        <v>102</v>
      </c>
      <c r="P181" s="387" t="n">
        <v>0.754162549972534</v>
      </c>
      <c r="Q181" s="0" t="s">
        <v>102</v>
      </c>
      <c r="R181" s="387" t="n">
        <v>0.604959905147553</v>
      </c>
      <c r="S181" s="0" t="s">
        <v>102</v>
      </c>
      <c r="U181" s="0" t="s">
        <v>316</v>
      </c>
      <c r="V181" s="387" t="n">
        <v>0.580764293670654</v>
      </c>
      <c r="W181" s="387" t="n">
        <v>0.635867178440094</v>
      </c>
      <c r="X181" s="0" t="s">
        <v>316</v>
      </c>
      <c r="Y181" s="387" t="n">
        <v>0.580764293670654</v>
      </c>
      <c r="Z181" s="0" t="s">
        <v>316</v>
      </c>
      <c r="AA181" s="387" t="n">
        <v>0.62854391336441</v>
      </c>
      <c r="AB181" s="0" t="s">
        <v>316</v>
      </c>
      <c r="AC181" s="387" t="n">
        <v>0.527688026428223</v>
      </c>
      <c r="AD181" s="0" t="s">
        <v>316</v>
      </c>
      <c r="AF181" s="0" t="s">
        <v>317</v>
      </c>
      <c r="AG181" s="387" t="n">
        <v>0.581142723560333</v>
      </c>
      <c r="AH181" s="387" t="n">
        <v>0.63167816400528</v>
      </c>
      <c r="AI181" s="0" t="s">
        <v>317</v>
      </c>
      <c r="AJ181" s="387" t="n">
        <v>0.581142723560333</v>
      </c>
      <c r="AK181" s="0" t="s">
        <v>317</v>
      </c>
      <c r="AL181" s="387" t="n">
        <v>0.629404842853546</v>
      </c>
      <c r="AM181" s="0" t="s">
        <v>317</v>
      </c>
      <c r="AN181" s="387" t="n">
        <v>0.533838391304016</v>
      </c>
      <c r="AO181" s="0" t="s">
        <v>317</v>
      </c>
      <c r="AP181" s="0"/>
      <c r="AQ181" s="0" t="s">
        <v>102</v>
      </c>
      <c r="AR181" s="387" t="n">
        <v>4.19336843490601</v>
      </c>
      <c r="AS181" s="0" t="s">
        <v>318</v>
      </c>
      <c r="AT181" s="387" t="n">
        <v>6.74222898483276</v>
      </c>
      <c r="AU181" s="0" t="s">
        <v>317</v>
      </c>
      <c r="AV181" s="387" t="n">
        <v>7.67037963867188</v>
      </c>
      <c r="AW181" s="0"/>
      <c r="AX181" s="387" t="n">
        <v>2.97693109512329</v>
      </c>
      <c r="AY181" s="0" t="s">
        <v>104</v>
      </c>
      <c r="AZ181" s="0"/>
      <c r="BA181" s="0" t="s">
        <v>102</v>
      </c>
      <c r="BB181" s="387" t="n">
        <v>0.00620311312377453</v>
      </c>
      <c r="BC181" s="387" t="n">
        <v>0.0069964868016541</v>
      </c>
      <c r="BD181" s="387" t="n">
        <v>0.00678175128996372</v>
      </c>
      <c r="BE181" s="387" t="n">
        <v>0.00853628292679787</v>
      </c>
      <c r="BF181" s="387" t="n">
        <v>0.00782162602990866</v>
      </c>
      <c r="BH181" s="0" t="s">
        <v>318</v>
      </c>
      <c r="BI181" s="387" t="n">
        <v>0.00853349920362234</v>
      </c>
      <c r="BJ181" s="387" t="n">
        <v>0.00627889996394515</v>
      </c>
      <c r="BK181" s="387" t="n">
        <v>0.00833875965327025</v>
      </c>
      <c r="BL181" s="387" t="n">
        <v>0.00780746806412935</v>
      </c>
      <c r="BM181" s="387" t="n">
        <v>0.00690954411402345</v>
      </c>
      <c r="BO181" s="0" t="s">
        <v>317</v>
      </c>
      <c r="BP181" s="387" t="n">
        <v>0.00732354447245598</v>
      </c>
      <c r="BQ181" s="387" t="n">
        <v>0.00677498383447528</v>
      </c>
      <c r="BR181" s="387" t="n">
        <v>0.00825642235577107</v>
      </c>
      <c r="BS181" s="387" t="n">
        <v>0.00690959766507149</v>
      </c>
      <c r="BT181" s="387" t="n">
        <v>0.00690960371866822</v>
      </c>
      <c r="BV181" s="387" t="n">
        <v>5.78376388549805</v>
      </c>
      <c r="BW181" s="387" t="n">
        <v>6.54105520248413</v>
      </c>
      <c r="BX181" s="387" t="n">
        <v>6.64794588088989</v>
      </c>
      <c r="BY181" s="387" t="n">
        <v>7.0870566368103</v>
      </c>
      <c r="BZ181" s="387" t="n">
        <v>7.47356557846069</v>
      </c>
      <c r="CA181" s="0" t="s">
        <v>316</v>
      </c>
      <c r="CC181" s="387" t="n">
        <v>6.2285943031311</v>
      </c>
      <c r="CD181" s="387" t="n">
        <v>6.67261600494385</v>
      </c>
      <c r="CE181" s="387" t="n">
        <v>6.8613338470459</v>
      </c>
      <c r="CF181" s="387" t="n">
        <v>7.33674192428589</v>
      </c>
      <c r="CG181" s="387" t="n">
        <v>7.6788010597229</v>
      </c>
      <c r="CH181" s="0" t="s">
        <v>317</v>
      </c>
      <c r="CK181" s="387" t="n">
        <v>9.19999980926514</v>
      </c>
      <c r="CL181" s="0" t="s">
        <v>887</v>
      </c>
      <c r="CO181" s="0" t="s">
        <v>102</v>
      </c>
      <c r="CP181" s="387" t="n">
        <v>-0.00171470793429762</v>
      </c>
      <c r="CQ181" s="387" t="n">
        <v>-0.00357006536796689</v>
      </c>
      <c r="CR181" s="387" t="n">
        <v>-0.00814110040664673</v>
      </c>
      <c r="CS181" s="387" t="n">
        <v>-0.00602344330400229</v>
      </c>
      <c r="CT181" s="387" t="n">
        <v>0.0130559857934713</v>
      </c>
      <c r="CV181" s="0" t="s">
        <v>318</v>
      </c>
      <c r="CW181" s="387" t="n">
        <v>-0.00122141791507602</v>
      </c>
      <c r="CX181" s="387" t="n">
        <v>-0.00218209763988853</v>
      </c>
      <c r="CY181" s="387" t="n">
        <v>-0.002543332753703</v>
      </c>
      <c r="CZ181" s="387" t="n">
        <v>0.0010877811582759</v>
      </c>
      <c r="DA181" s="387" t="n">
        <v>-0.00100947776809335</v>
      </c>
      <c r="DC181" s="0" t="s">
        <v>317</v>
      </c>
      <c r="DD181" s="387" t="n">
        <v>-0.00540431402623653</v>
      </c>
      <c r="DE181" s="387" t="n">
        <v>-0.00595847889780998</v>
      </c>
      <c r="DF181" s="387" t="n">
        <v>-0.00923458859324455</v>
      </c>
      <c r="DG181" s="387" t="n">
        <v>-0.0102795427665114</v>
      </c>
      <c r="DH181" s="387" t="n">
        <v>-0.0128091648221016</v>
      </c>
      <c r="DL181" s="387" t="n">
        <v>0.753270034790039</v>
      </c>
      <c r="DM181" s="0" t="s">
        <v>888</v>
      </c>
      <c r="DP181" s="387" t="n">
        <v>0.782620010375977</v>
      </c>
      <c r="DQ181" s="0" t="s">
        <v>888</v>
      </c>
      <c r="DT181" s="387" t="n">
        <v>0.725820007324219</v>
      </c>
      <c r="DU181" s="0" t="s">
        <v>888</v>
      </c>
      <c r="DW181" s="387" t="n">
        <v>-0.0546923764050007</v>
      </c>
      <c r="DX181" s="387" t="n">
        <v>-0.0427937582135201</v>
      </c>
      <c r="DY181" s="387" t="n">
        <v>-0.0116119449958205</v>
      </c>
      <c r="DZ181" s="387" t="n">
        <v>0.00732315517961979</v>
      </c>
      <c r="EA181" s="387" t="n">
        <v>-0.00439257966354489</v>
      </c>
      <c r="EB181" s="0" t="s">
        <v>104</v>
      </c>
      <c r="ED181" s="387" t="n">
        <v>-0.0545600205659866</v>
      </c>
      <c r="EE181" s="387" t="n">
        <v>-0.0431929342448711</v>
      </c>
      <c r="EF181" s="387" t="n">
        <v>-0.0130640268325806</v>
      </c>
      <c r="EG181" s="387" t="n">
        <v>0.00612756377086043</v>
      </c>
      <c r="EH181" s="387" t="n">
        <v>-0.000988314277492464</v>
      </c>
      <c r="EI181" s="0" t="s">
        <v>248</v>
      </c>
      <c r="EK181" s="387"/>
      <c r="EL181" s="0" t="s">
        <v>886</v>
      </c>
      <c r="EO181" s="387" t="n">
        <v>0.0403617843985558</v>
      </c>
      <c r="EP181" s="387" t="n">
        <v>0.0409959927201271</v>
      </c>
      <c r="EQ181" s="387" t="n">
        <v>0.0455875881016254</v>
      </c>
      <c r="ER181" s="387" t="n">
        <v>0.0314184352755547</v>
      </c>
      <c r="ES181" s="387" t="n">
        <v>0.0346377231180668</v>
      </c>
      <c r="ET181" s="0" t="s">
        <v>248</v>
      </c>
      <c r="FE181" s="387" t="n">
        <v>10289898</v>
      </c>
      <c r="FF181" s="387" t="n">
        <v>10362722</v>
      </c>
      <c r="FG181" s="387" t="n">
        <v>10419631</v>
      </c>
      <c r="FH181" s="387" t="n">
        <v>10458821</v>
      </c>
      <c r="FI181" s="387" t="n">
        <v>10483861</v>
      </c>
      <c r="FJ181" s="387" t="n">
        <v>10503330</v>
      </c>
      <c r="FK181" s="387" t="n">
        <v>10522288</v>
      </c>
      <c r="FL181" s="387" t="n">
        <v>10542964</v>
      </c>
      <c r="FM181" s="387" t="n">
        <v>10558177</v>
      </c>
      <c r="FN181" s="387" t="n">
        <v>10568247</v>
      </c>
      <c r="FO181" s="387" t="n">
        <v>10573100</v>
      </c>
      <c r="FP181" s="387" t="n">
        <v>10557560</v>
      </c>
      <c r="FQ181" s="387" t="n">
        <v>10514844</v>
      </c>
      <c r="FR181" s="387" t="n">
        <v>10457295</v>
      </c>
      <c r="FS181" s="387" t="n">
        <v>10401062</v>
      </c>
      <c r="FT181" s="387" t="n">
        <v>10358076</v>
      </c>
      <c r="FU181" s="387" t="n">
        <v>10325452</v>
      </c>
      <c r="FV181" s="387" t="n">
        <v>10300300</v>
      </c>
      <c r="FW181" s="387" t="n">
        <v>10283822</v>
      </c>
      <c r="FX181" s="387" t="n">
        <v>10269417</v>
      </c>
      <c r="FY181" s="387" t="n">
        <v>10237000</v>
      </c>
      <c r="FZ181" s="387" t="n">
        <v>10207000</v>
      </c>
      <c r="GA181" s="387" t="n">
        <v>10177000</v>
      </c>
      <c r="GB181" s="387" t="n">
        <v>10147000</v>
      </c>
      <c r="GC181" s="387" t="n">
        <v>10118000</v>
      </c>
      <c r="GD181" s="387" t="n">
        <v>10088000</v>
      </c>
      <c r="GE181" s="387" t="n">
        <v>10058000</v>
      </c>
      <c r="GF181" s="387" t="n">
        <v>10027000</v>
      </c>
      <c r="GG181" s="387" t="n">
        <v>9995000</v>
      </c>
      <c r="GH181" s="387" t="n">
        <v>9963000</v>
      </c>
      <c r="GI181" s="387" t="n">
        <v>9930000</v>
      </c>
      <c r="GJ181" s="387" t="n">
        <v>9896000</v>
      </c>
      <c r="GK181" s="387" t="n">
        <v>9862000</v>
      </c>
      <c r="GL181" s="387" t="n">
        <v>9827000</v>
      </c>
      <c r="GM181" s="387" t="n">
        <v>9791000</v>
      </c>
      <c r="GN181" s="387" t="n">
        <v>9755000</v>
      </c>
      <c r="GO181" s="387" t="n">
        <v>9717000</v>
      </c>
      <c r="GP181" s="387" t="n">
        <v>9679000</v>
      </c>
      <c r="GQ181" s="387" t="n">
        <v>9640000</v>
      </c>
      <c r="GR181" s="387" t="n">
        <v>9600000</v>
      </c>
      <c r="GS181" s="387" t="n">
        <v>9558000</v>
      </c>
      <c r="GT181" s="387" t="n">
        <v>9515000</v>
      </c>
      <c r="GU181" s="387" t="n">
        <v>9471000</v>
      </c>
      <c r="GV181" s="387" t="n">
        <v>9425000</v>
      </c>
      <c r="GW181" s="387" t="n">
        <v>9377000</v>
      </c>
      <c r="GX181" s="387" t="n">
        <v>9328000</v>
      </c>
      <c r="GY181" s="387" t="n">
        <v>9277000</v>
      </c>
      <c r="GZ181" s="387" t="n">
        <v>9226000</v>
      </c>
      <c r="HA181" s="387" t="n">
        <v>9174000</v>
      </c>
      <c r="HB181" s="387" t="n">
        <v>9120000</v>
      </c>
      <c r="HC181" s="387" t="n">
        <v>9064000</v>
      </c>
      <c r="HG181" s="387" t="n">
        <v>-0.00315459026023746</v>
      </c>
      <c r="HH181" s="387" t="n">
        <v>-0.00243889400735497</v>
      </c>
      <c r="HI181" s="387" t="n">
        <v>-0.00160104024689645</v>
      </c>
      <c r="HJ181" s="387" t="n">
        <v>-0.00140172580722719</v>
      </c>
      <c r="HK181" s="387" t="n">
        <v>-0.00316164712421596</v>
      </c>
      <c r="HL181" s="387" t="n">
        <v>-0.00293484842404723</v>
      </c>
      <c r="HM181" s="387" t="n">
        <v>-0.00294348713941872</v>
      </c>
      <c r="HN181" s="387" t="n">
        <v>-0.00295217684470117</v>
      </c>
      <c r="HO181" s="387" t="n">
        <v>-0.00286207953467965</v>
      </c>
      <c r="HP181" s="387" t="n">
        <v>-0.00296941725537181</v>
      </c>
      <c r="HQ181" s="387" t="n">
        <v>-0.00297826086170971</v>
      </c>
      <c r="HR181" s="387" t="n">
        <v>-0.00308688310906291</v>
      </c>
      <c r="HS181" s="387" t="n">
        <v>-0.00319648650474846</v>
      </c>
      <c r="HT181" s="387" t="n">
        <v>-0.00320673687383533</v>
      </c>
      <c r="HU181" s="387" t="n">
        <v>-0.00331775308586657</v>
      </c>
      <c r="HV181" s="387" t="n">
        <v>-0.0034298428799957</v>
      </c>
      <c r="HW181" s="387" t="n">
        <v>-0.00344164739362896</v>
      </c>
      <c r="HX181" s="387" t="n">
        <v>-0.00355528830550611</v>
      </c>
      <c r="HY181" s="387" t="n">
        <v>-0.00367010291665792</v>
      </c>
      <c r="HZ181" s="387" t="n">
        <v>-0.00368362222798169</v>
      </c>
      <c r="IA181" s="387" t="n">
        <v>-0.00390304531902075</v>
      </c>
      <c r="IB181" s="387" t="n">
        <v>-0.00391833856701851</v>
      </c>
      <c r="IC181" s="387" t="n">
        <v>-0.00403748173266649</v>
      </c>
      <c r="ID181" s="387" t="n">
        <v>-0.00415801024064422</v>
      </c>
      <c r="IE181" s="387" t="n">
        <v>-0.00438459822908044</v>
      </c>
      <c r="IF181" s="387" t="n">
        <v>-0.00450899917632341</v>
      </c>
      <c r="IG181" s="387" t="n">
        <v>-0.00463500246405602</v>
      </c>
      <c r="IH181" s="387" t="n">
        <v>-0.00486876489594579</v>
      </c>
      <c r="II181" s="387" t="n">
        <v>-0.00510585075244308</v>
      </c>
      <c r="IJ181" s="387" t="n">
        <v>-0.00523925293236971</v>
      </c>
      <c r="IK181" s="387" t="n">
        <v>-0.00548241101205349</v>
      </c>
      <c r="IL181" s="387" t="n">
        <v>-0.00551263336092234</v>
      </c>
      <c r="IM181" s="387" t="n">
        <v>-0.00565218878909946</v>
      </c>
      <c r="IN181" s="387" t="n">
        <v>-0.00590359186753631</v>
      </c>
      <c r="IO181" s="387" t="n">
        <v>-0.00615928042680025</v>
      </c>
      <c r="IP181" s="0" t="s">
        <v>889</v>
      </c>
      <c r="IU181" s="0" t="s">
        <v>889</v>
      </c>
      <c r="IV181" s="387" t="n">
        <v>0.47355364105326</v>
      </c>
      <c r="IW181" s="387" t="n">
        <v>0.47310135837932</v>
      </c>
      <c r="IX181" s="387" t="n">
        <v>0.472895682734759</v>
      </c>
      <c r="IY181" s="387" t="n">
        <v>0.472880382894548</v>
      </c>
      <c r="IZ181" s="387" t="n">
        <v>0.472969862249611</v>
      </c>
      <c r="JA181" s="387" t="n">
        <v>0.473097246003048</v>
      </c>
      <c r="JB181" s="387" t="n">
        <v>0.473246699448845</v>
      </c>
      <c r="JC181" s="387" t="n">
        <v>0.473428214277543</v>
      </c>
      <c r="JD181" s="387" t="n">
        <v>0.473635846172693</v>
      </c>
      <c r="JE181" s="387" t="n">
        <v>0.473867704968298</v>
      </c>
      <c r="JF181" s="387" t="n">
        <v>0.474120752064328</v>
      </c>
      <c r="JG181" s="387" t="n">
        <v>0.474386740639883</v>
      </c>
      <c r="JH181" s="387" t="n">
        <v>0.474657350545419</v>
      </c>
      <c r="JI181" s="387" t="n">
        <v>0.474930165084216</v>
      </c>
      <c r="JJ181" s="387" t="n">
        <v>0.475205960372861</v>
      </c>
      <c r="JK181" s="387" t="n">
        <v>0.475484790545607</v>
      </c>
      <c r="JL181" s="387" t="n">
        <v>0.475763901173657</v>
      </c>
      <c r="JM181" s="387" t="n">
        <v>0.476041431343991</v>
      </c>
      <c r="JN181" s="387" t="n">
        <v>0.476318327464909</v>
      </c>
      <c r="JO181" s="387" t="n">
        <v>0.476597223258679</v>
      </c>
      <c r="JP181" s="387" t="n">
        <v>0.476880703958458</v>
      </c>
      <c r="JQ181" s="387" t="n">
        <v>0.477168636638091</v>
      </c>
      <c r="JR181" s="387" t="n">
        <v>0.477459633788105</v>
      </c>
      <c r="JS181" s="387" t="n">
        <v>0.477755390332567</v>
      </c>
      <c r="JT181" s="387" t="n">
        <v>0.47805680975477</v>
      </c>
      <c r="JU181" s="387" t="n">
        <v>0.47836293909069</v>
      </c>
      <c r="JV181" s="387" t="n">
        <v>0.478675136116152</v>
      </c>
      <c r="JW181" s="387" t="n">
        <v>0.478994343591708</v>
      </c>
      <c r="JX181" s="387" t="n">
        <v>0.479318874634592</v>
      </c>
      <c r="JY181" s="387" t="n">
        <v>0.479648046382727</v>
      </c>
      <c r="JZ181" s="387" t="n">
        <v>0.479981182495737</v>
      </c>
      <c r="KA181" s="387" t="n">
        <v>0.480318730674733</v>
      </c>
      <c r="KB181" s="387" t="n">
        <v>0.480661593909921</v>
      </c>
      <c r="KC181" s="387" t="n">
        <v>0.481011082436421</v>
      </c>
      <c r="KD181" s="387" t="n">
        <v>0.481369085772125</v>
      </c>
      <c r="KE181" s="387" t="n">
        <v>0.481738779529574</v>
      </c>
      <c r="KH181" s="0" t="s">
        <v>889</v>
      </c>
      <c r="KI181" s="387" t="n">
        <v>0.65151309967041</v>
      </c>
      <c r="KJ181" s="387" t="n">
        <v>0.649615406990051</v>
      </c>
      <c r="KK181" s="387" t="n">
        <v>0.647752225399017</v>
      </c>
      <c r="KL181" s="387" t="n">
        <v>0.645882368087769</v>
      </c>
      <c r="KM181" s="387" t="n">
        <v>0.643912196159363</v>
      </c>
      <c r="KN181" s="387" t="n">
        <v>0.641789615154266</v>
      </c>
      <c r="KO181" s="387" t="n">
        <v>0.639757037162781</v>
      </c>
      <c r="KP181" s="387" t="n">
        <v>0.63781076669693</v>
      </c>
      <c r="KQ181" s="387" t="n">
        <v>0.635655879974365</v>
      </c>
      <c r="KR181" s="387" t="n">
        <v>0.633030235767365</v>
      </c>
      <c r="KS181" s="387" t="n">
        <v>0.630055487155914</v>
      </c>
      <c r="KT181" s="387" t="n">
        <v>0.626565933227539</v>
      </c>
      <c r="KU181" s="387" t="n">
        <v>0.622918128967285</v>
      </c>
      <c r="KV181" s="387" t="n">
        <v>0.619009494781494</v>
      </c>
      <c r="KW181" s="387" t="n">
        <v>0.614875018596649</v>
      </c>
      <c r="KX181" s="387" t="n">
        <v>0.610674738883972</v>
      </c>
      <c r="KY181" s="387" t="n">
        <v>0.606608748435974</v>
      </c>
      <c r="KZ181" s="387" t="n">
        <v>0.602616131305695</v>
      </c>
      <c r="LA181" s="387" t="n">
        <v>0.598453223705292</v>
      </c>
      <c r="LB181" s="387" t="n">
        <v>0.594014883041382</v>
      </c>
      <c r="LC181" s="387" t="n">
        <v>0.588928759098053</v>
      </c>
      <c r="LD181" s="387" t="n">
        <v>0.583822190761566</v>
      </c>
      <c r="LE181" s="387" t="n">
        <v>0.578365504741669</v>
      </c>
      <c r="LF181" s="387" t="n">
        <v>0.572717845439911</v>
      </c>
      <c r="LG181" s="387" t="n">
        <v>0.566979169845581</v>
      </c>
      <c r="LH181" s="387" t="n">
        <v>0.561519145965576</v>
      </c>
      <c r="LI181" s="387" t="n">
        <v>0.556489765644074</v>
      </c>
      <c r="LJ181" s="387" t="n">
        <v>0.551789700984955</v>
      </c>
      <c r="LK181" s="387" t="n">
        <v>0.54737401008606</v>
      </c>
      <c r="LL181" s="387" t="n">
        <v>0.543350756168366</v>
      </c>
      <c r="LM181" s="387" t="n">
        <v>0.539772748947144</v>
      </c>
      <c r="LN181" s="387" t="n">
        <v>0.537027060985565</v>
      </c>
      <c r="LO181" s="387" t="n">
        <v>0.53490138053894</v>
      </c>
      <c r="LP181" s="387" t="n">
        <v>0.533137142658234</v>
      </c>
      <c r="LQ181" s="387" t="n">
        <v>0.531798243522644</v>
      </c>
      <c r="LR181" s="387" t="n">
        <v>0.530670762062073</v>
      </c>
      <c r="LT181" s="0" t="s">
        <v>889</v>
      </c>
      <c r="LU181" s="387" t="n">
        <v>0.588946759700775</v>
      </c>
      <c r="LV181" s="387" t="n">
        <v>0.58660888671875</v>
      </c>
      <c r="LW181" s="387" t="n">
        <v>0.584218919277191</v>
      </c>
      <c r="LX181" s="387" t="n">
        <v>0.581703782081604</v>
      </c>
      <c r="LY181" s="387" t="n">
        <v>0.578929841518402</v>
      </c>
      <c r="LZ181" s="387" t="n">
        <v>0.575852274894714</v>
      </c>
      <c r="MA181" s="387" t="n">
        <v>0.572744190692902</v>
      </c>
      <c r="MB181" s="387" t="n">
        <v>0.569519519805908</v>
      </c>
      <c r="MC181" s="387" t="n">
        <v>0.566078662872315</v>
      </c>
      <c r="MD181" s="387" t="n">
        <v>0.562364101409912</v>
      </c>
      <c r="ME181" s="387" t="n">
        <v>0.558584451675415</v>
      </c>
      <c r="MF181" s="387" t="n">
        <v>0.554881691932678</v>
      </c>
      <c r="MG181" s="387" t="n">
        <v>0.551411211490631</v>
      </c>
      <c r="MH181" s="387" t="n">
        <v>0.547773897647858</v>
      </c>
      <c r="MI181" s="387" t="n">
        <v>0.543611347675324</v>
      </c>
      <c r="MJ181" s="387" t="n">
        <v>0.538771390914917</v>
      </c>
      <c r="MK181" s="387" t="n">
        <v>0.533649981021881</v>
      </c>
      <c r="ML181" s="387" t="n">
        <v>0.527986228466034</v>
      </c>
      <c r="MM181" s="387" t="n">
        <v>0.522031128406525</v>
      </c>
      <c r="MN181" s="387" t="n">
        <v>0.515984058380127</v>
      </c>
      <c r="MO181" s="387" t="n">
        <v>0.509892344474793</v>
      </c>
      <c r="MP181" s="387" t="n">
        <v>0.504476666450501</v>
      </c>
      <c r="MQ181" s="387" t="n">
        <v>0.49922513961792</v>
      </c>
      <c r="MR181" s="387" t="n">
        <v>0.494398325681686</v>
      </c>
      <c r="MS181" s="387" t="n">
        <v>0.489687502384186</v>
      </c>
      <c r="MT181" s="387" t="n">
        <v>0.485561847686768</v>
      </c>
      <c r="MU181" s="387" t="n">
        <v>0.481975823640823</v>
      </c>
      <c r="MV181" s="387" t="n">
        <v>0.479146867990494</v>
      </c>
      <c r="MW181" s="387" t="n">
        <v>0.476604759693146</v>
      </c>
      <c r="MX181" s="387" t="n">
        <v>0.474672079086304</v>
      </c>
      <c r="MY181" s="387" t="n">
        <v>0.472877353429794</v>
      </c>
      <c r="MZ181" s="387" t="n">
        <v>0.471919804811478</v>
      </c>
      <c r="NA181" s="387" t="n">
        <v>0.471601992845535</v>
      </c>
      <c r="NB181" s="387" t="n">
        <v>0.471332013607025</v>
      </c>
      <c r="NC181" s="387" t="n">
        <v>0.471162289381027</v>
      </c>
      <c r="ND181" s="387" t="n">
        <v>0.47109442949295</v>
      </c>
      <c r="NG181" s="0" t="s">
        <v>889</v>
      </c>
      <c r="NH181" s="387" t="n">
        <v>0.598792791366577</v>
      </c>
      <c r="NI181" s="387" t="n">
        <v>0.596948504447937</v>
      </c>
      <c r="NJ181" s="387" t="n">
        <v>0.595262885093689</v>
      </c>
      <c r="NK181" s="387" t="n">
        <v>0.593670427799225</v>
      </c>
      <c r="NL181" s="387" t="n">
        <v>0.59203565120697</v>
      </c>
      <c r="NM181" s="387" t="n">
        <v>0.590211987495422</v>
      </c>
      <c r="NN181" s="387" t="n">
        <v>0.588517665863037</v>
      </c>
      <c r="NO181" s="387" t="n">
        <v>0.586911678314209</v>
      </c>
      <c r="NP181" s="387" t="n">
        <v>0.585197567939758</v>
      </c>
      <c r="NQ181" s="387" t="n">
        <v>0.583218038082123</v>
      </c>
      <c r="NR181" s="387" t="n">
        <v>0.580987334251404</v>
      </c>
      <c r="NS181" s="387" t="n">
        <v>0.578146755695343</v>
      </c>
      <c r="NT181" s="387" t="n">
        <v>0.575246810913086</v>
      </c>
      <c r="NU181" s="387" t="n">
        <v>0.57218611240387</v>
      </c>
      <c r="NV181" s="387" t="n">
        <v>0.568904936313629</v>
      </c>
      <c r="NW181" s="387" t="n">
        <v>0.565558910369873</v>
      </c>
      <c r="NX181" s="387" t="n">
        <v>0.562348425388336</v>
      </c>
      <c r="NY181" s="387" t="n">
        <v>0.55901437997818</v>
      </c>
      <c r="NZ181" s="387" t="n">
        <v>0.555510342121124</v>
      </c>
      <c r="OA181" s="387" t="n">
        <v>0.551731169223785</v>
      </c>
      <c r="OB181" s="387" t="n">
        <v>0.547206580638886</v>
      </c>
      <c r="OC181" s="387" t="n">
        <v>0.54224556684494</v>
      </c>
      <c r="OD181" s="387" t="n">
        <v>0.53693562746048</v>
      </c>
      <c r="OE181" s="387" t="n">
        <v>0.531224071979523</v>
      </c>
      <c r="OF181" s="387" t="n">
        <v>0.525520861148834</v>
      </c>
      <c r="OG181" s="387" t="n">
        <v>0.520087897777557</v>
      </c>
      <c r="OH181" s="387" t="n">
        <v>0.51487123966217</v>
      </c>
      <c r="OI181" s="387" t="n">
        <v>0.5099778175354</v>
      </c>
      <c r="OJ181" s="387" t="n">
        <v>0.505570292472839</v>
      </c>
      <c r="OK181" s="387" t="n">
        <v>0.501333057880402</v>
      </c>
      <c r="OL181" s="387" t="n">
        <v>0.497641503810883</v>
      </c>
      <c r="OM181" s="387" t="n">
        <v>0.494556427001953</v>
      </c>
      <c r="ON181" s="387" t="n">
        <v>0.492195963859558</v>
      </c>
      <c r="OO181" s="387" t="n">
        <v>0.490189671516418</v>
      </c>
      <c r="OP181" s="387" t="n">
        <v>0.488596498966217</v>
      </c>
      <c r="OQ181" s="387" t="n">
        <v>0.487202107906342</v>
      </c>
      <c r="OT181" s="387" t="n">
        <v>0.717819976806641</v>
      </c>
      <c r="OU181" s="387" t="n">
        <v>0.725370025634766</v>
      </c>
      <c r="OV181" s="387" t="n">
        <v>0.7275</v>
      </c>
      <c r="OW181" s="387" t="n">
        <v>0.725849990844727</v>
      </c>
      <c r="OX181" s="387" t="n">
        <v>0.732389984130859</v>
      </c>
      <c r="OY181" s="387" t="n">
        <v>0.737109985351563</v>
      </c>
      <c r="OZ181" s="387" t="n">
        <v>0.739720001220703</v>
      </c>
      <c r="PA181" s="387" t="n">
        <v>0.740339965820313</v>
      </c>
      <c r="PB181" s="387" t="n">
        <v>0.734260025024414</v>
      </c>
      <c r="PC181" s="387" t="n">
        <v>0.735589981079102</v>
      </c>
      <c r="PD181" s="387" t="n">
        <v>0.735459976196289</v>
      </c>
      <c r="PE181" s="387" t="n">
        <v>0.73379997253418</v>
      </c>
      <c r="PF181" s="387" t="n">
        <v>0.730490036010742</v>
      </c>
      <c r="PG181" s="387" t="n">
        <v>0.733010025024414</v>
      </c>
      <c r="PH181" s="387" t="n">
        <v>0.735960006713867</v>
      </c>
      <c r="PI181" s="387" t="n">
        <v>0.739729995727539</v>
      </c>
      <c r="PJ181" s="387" t="n">
        <v>0.749089965820313</v>
      </c>
      <c r="PK181" s="387" t="n">
        <v>0.75390998840332</v>
      </c>
      <c r="PL181" s="387" t="n">
        <v>0.753270034790039</v>
      </c>
      <c r="PQ181" s="387" t="n">
        <v>-0.000849206640850753</v>
      </c>
      <c r="PZ181" s="387" t="n">
        <v>0.338</v>
      </c>
      <c r="QA181" s="387" t="n">
        <v>2017</v>
      </c>
      <c r="QB181" s="0" t="s">
        <v>248</v>
      </c>
      <c r="QD181" s="387" t="n">
        <v>0.004</v>
      </c>
      <c r="QE181" s="387" t="n">
        <v>2017</v>
      </c>
      <c r="QF181" s="0" t="s">
        <v>248</v>
      </c>
      <c r="QH181" s="387" t="n">
        <v>0.007</v>
      </c>
      <c r="QI181" s="387" t="n">
        <v>2017</v>
      </c>
      <c r="QJ181" s="0" t="s">
        <v>248</v>
      </c>
      <c r="QL181" s="387" t="n">
        <v>0.018</v>
      </c>
      <c r="QM181" s="387" t="n">
        <v>2017</v>
      </c>
      <c r="QN181" s="0" t="s">
        <v>248</v>
      </c>
      <c r="QP181" s="387" t="n">
        <v>0.172</v>
      </c>
      <c r="QQ181" s="387" t="n">
        <v>2018</v>
      </c>
      <c r="QR181" s="0" t="s">
        <v>248</v>
      </c>
      <c r="QT181" s="0" t="s">
        <v>104</v>
      </c>
      <c r="QU181" s="387" t="n">
        <v>0.193448692560196</v>
      </c>
      <c r="QV181" s="387" t="n">
        <v>0.180025368928909</v>
      </c>
      <c r="QW181" s="387" t="n">
        <v>0.164710760116577</v>
      </c>
      <c r="QX181" s="387" t="n">
        <v>0.165857344865799</v>
      </c>
      <c r="QY181" s="387" t="n">
        <v>0.180948942899704</v>
      </c>
      <c r="RB181" s="387" t="n">
        <v>0.204388111829758</v>
      </c>
      <c r="RC181" s="387" t="n">
        <v>0.186899989843369</v>
      </c>
      <c r="RD181" s="387" t="n">
        <v>0.168127089738846</v>
      </c>
      <c r="RE181" s="387" t="n">
        <v>0.167051240801811</v>
      </c>
      <c r="RF181" s="387" t="n">
        <v>0.182086333632469</v>
      </c>
      <c r="RG181" s="0" t="s">
        <v>248</v>
      </c>
      <c r="RJ181" s="387" t="n">
        <v>0.00834810547530651</v>
      </c>
      <c r="RK181" s="387" t="n">
        <v>0.00628004223108292</v>
      </c>
      <c r="RL181" s="387" t="n">
        <v>0.00740670738741756</v>
      </c>
      <c r="RM181" s="387" t="n">
        <v>0.0233490020036697</v>
      </c>
      <c r="RN181" s="387" t="n">
        <v>0.0204072054475546</v>
      </c>
      <c r="RO181" s="0" t="s">
        <v>104</v>
      </c>
      <c r="RR181" s="387" t="n">
        <v>0.00863221287727356</v>
      </c>
      <c r="RS181" s="387" t="n">
        <v>0.00665881484746933</v>
      </c>
      <c r="RT181" s="387" t="n">
        <v>0.00797487888485193</v>
      </c>
      <c r="RU181" s="387" t="n">
        <v>0.024485295638442</v>
      </c>
      <c r="RV181" s="387" t="n">
        <v>0.0221134517341852</v>
      </c>
      <c r="RW181" s="0" t="s">
        <v>248</v>
      </c>
      <c r="SA181" s="387" t="n">
        <v>0.00818604044616222</v>
      </c>
      <c r="SB181" s="387" t="n">
        <v>0.00777749344706535</v>
      </c>
      <c r="SC181" s="387" t="n">
        <v>0.0104545680806041</v>
      </c>
      <c r="SD181" s="387" t="n">
        <v>0.0262555200606585</v>
      </c>
      <c r="SE181" s="387" t="n">
        <v>0.0236038453876972</v>
      </c>
      <c r="SF181" s="0" t="s">
        <v>104</v>
      </c>
      <c r="SJ181" s="387" t="n">
        <v>0.00838040187954903</v>
      </c>
      <c r="SK181" s="387" t="n">
        <v>0.00803659949451685</v>
      </c>
      <c r="SL181" s="387" t="n">
        <v>0.0108432462438941</v>
      </c>
      <c r="SM181" s="387" t="n">
        <v>0.0270328279584646</v>
      </c>
      <c r="SN181" s="387" t="n">
        <v>0.0235151760280132</v>
      </c>
      <c r="SO181" s="0" t="s">
        <v>248</v>
      </c>
      <c r="SQ181" s="387" t="n">
        <v>23200</v>
      </c>
      <c r="SR181" s="0" t="s">
        <v>248</v>
      </c>
      <c r="ST181" s="387" t="n">
        <v>21466.375</v>
      </c>
      <c r="SU181" s="0" t="s">
        <v>104</v>
      </c>
      <c r="SW181" s="387" t="n">
        <v>24658.5001966101</v>
      </c>
      <c r="SX181" s="0" t="s">
        <v>248</v>
      </c>
      <c r="TA181" s="387" t="n">
        <v>0.138756319880486</v>
      </c>
      <c r="TB181" s="387" t="n">
        <v>0.13723161816597</v>
      </c>
      <c r="TC181" s="387" t="n">
        <v>0.153098806738853</v>
      </c>
      <c r="TD181" s="387" t="n">
        <v>0.173180490732193</v>
      </c>
      <c r="TE181" s="387" t="n">
        <v>0.17655636370182</v>
      </c>
      <c r="TF181" s="0" t="s">
        <v>104</v>
      </c>
      <c r="TJ181" s="387" t="n">
        <v>0.149828091263771</v>
      </c>
      <c r="TK181" s="387" t="n">
        <v>0.143707051873207</v>
      </c>
      <c r="TL181" s="387" t="n">
        <v>0.155063062906265</v>
      </c>
      <c r="TM181" s="387" t="n">
        <v>0.173178806900978</v>
      </c>
      <c r="TN181" s="387" t="n">
        <v>0.181098014116287</v>
      </c>
      <c r="TO181" s="0" t="s">
        <v>248</v>
      </c>
      <c r="TP181" s="386"/>
      <c r="TQ181" s="386"/>
    </row>
    <row r="182" customFormat="false" ht="15.75" hidden="false" customHeight="false" outlineLevel="0" collapsed="false">
      <c r="A182" s="0" t="s">
        <v>900</v>
      </c>
      <c r="B182" s="18" t="s">
        <v>1209</v>
      </c>
      <c r="C182" s="0" t="s">
        <v>1210</v>
      </c>
      <c r="D182" s="387" t="n">
        <v>0.0397863872349262</v>
      </c>
      <c r="E182" s="0" t="s">
        <v>884</v>
      </c>
      <c r="F182" s="387" t="n">
        <v>0.0446503646671772</v>
      </c>
      <c r="G182" s="0" t="s">
        <v>884</v>
      </c>
      <c r="H182" s="387" t="n">
        <v>0.044149175286293</v>
      </c>
      <c r="I182" s="0" t="s">
        <v>884</v>
      </c>
      <c r="J182" s="0" t="s">
        <v>884</v>
      </c>
      <c r="K182" s="387" t="n">
        <v>0.554487764835358</v>
      </c>
      <c r="L182" s="387"/>
      <c r="M182" s="0" t="s">
        <v>885</v>
      </c>
      <c r="N182" s="387"/>
      <c r="O182" s="0" t="s">
        <v>885</v>
      </c>
      <c r="P182" s="387"/>
      <c r="Q182" s="0" t="s">
        <v>885</v>
      </c>
      <c r="R182" s="387"/>
      <c r="S182" s="0" t="s">
        <v>885</v>
      </c>
      <c r="U182" s="0" t="s">
        <v>884</v>
      </c>
      <c r="V182" s="387" t="n">
        <v>0.552265286445618</v>
      </c>
      <c r="W182" s="387"/>
      <c r="X182" s="0" t="s">
        <v>885</v>
      </c>
      <c r="Y182" s="387"/>
      <c r="Z182" s="0" t="s">
        <v>885</v>
      </c>
      <c r="AA182" s="387"/>
      <c r="AB182" s="0" t="s">
        <v>885</v>
      </c>
      <c r="AC182" s="387"/>
      <c r="AD182" s="0" t="s">
        <v>885</v>
      </c>
      <c r="AF182" s="0" t="s">
        <v>884</v>
      </c>
      <c r="AG182" s="387" t="n">
        <v>0.550330102443695</v>
      </c>
      <c r="AH182" s="387"/>
      <c r="AI182" s="0" t="s">
        <v>885</v>
      </c>
      <c r="AJ182" s="387"/>
      <c r="AK182" s="0" t="s">
        <v>885</v>
      </c>
      <c r="AL182" s="387"/>
      <c r="AM182" s="0" t="s">
        <v>885</v>
      </c>
      <c r="AN182" s="387"/>
      <c r="AO182" s="0" t="s">
        <v>885</v>
      </c>
      <c r="AP182" s="0"/>
      <c r="AQ182" s="0" t="s">
        <v>884</v>
      </c>
      <c r="AR182" s="387" t="n">
        <v>3.05433869361877</v>
      </c>
      <c r="AS182" s="0" t="s">
        <v>884</v>
      </c>
      <c r="AT182" s="387" t="n">
        <v>4.06047630310059</v>
      </c>
      <c r="AU182" s="0" t="s">
        <v>884</v>
      </c>
      <c r="AV182" s="387" t="n">
        <v>4.41995906829834</v>
      </c>
      <c r="AW182" s="0"/>
      <c r="AX182" s="387" t="n">
        <v>2.97744178771973</v>
      </c>
      <c r="AY182" s="0" t="s">
        <v>884</v>
      </c>
      <c r="AZ182" s="0"/>
      <c r="BA182" s="0" t="s">
        <v>884</v>
      </c>
      <c r="BB182" s="387" t="n">
        <v>0.00546333892270923</v>
      </c>
      <c r="BC182" s="387" t="n">
        <v>0.00487412232905626</v>
      </c>
      <c r="BD182" s="387" t="n">
        <v>0.00473871733993292</v>
      </c>
      <c r="BE182" s="387" t="n">
        <v>0.00403207121416926</v>
      </c>
      <c r="BF182" s="387" t="n">
        <v>0.00403205817565322</v>
      </c>
      <c r="BH182" s="0" t="s">
        <v>884</v>
      </c>
      <c r="BI182" s="387" t="n">
        <v>0.00661692675203085</v>
      </c>
      <c r="BJ182" s="387" t="n">
        <v>0.00601945864036679</v>
      </c>
      <c r="BK182" s="387" t="n">
        <v>0.00578104332089424</v>
      </c>
      <c r="BL182" s="387" t="n">
        <v>0.00569337932392955</v>
      </c>
      <c r="BM182" s="387" t="n">
        <v>0.0057845008559525</v>
      </c>
      <c r="BO182" s="0" t="s">
        <v>884</v>
      </c>
      <c r="BP182" s="387" t="n">
        <v>0.00602822098881006</v>
      </c>
      <c r="BQ182" s="387" t="n">
        <v>0.00574385747313499</v>
      </c>
      <c r="BR182" s="387" t="n">
        <v>0.00573226762935519</v>
      </c>
      <c r="BS182" s="387" t="n">
        <v>0.00582337379455566</v>
      </c>
      <c r="BT182" s="387" t="n">
        <v>0.0055761244148016</v>
      </c>
      <c r="BV182" s="387"/>
      <c r="BW182" s="387"/>
      <c r="BX182" s="387"/>
      <c r="BY182" s="387"/>
      <c r="BZ182" s="387"/>
      <c r="CA182" s="0" t="s">
        <v>886</v>
      </c>
      <c r="CC182" s="387"/>
      <c r="CD182" s="387"/>
      <c r="CE182" s="387"/>
      <c r="CF182" s="387"/>
      <c r="CG182" s="387"/>
      <c r="CH182" s="0" t="s">
        <v>886</v>
      </c>
      <c r="CK182" s="387"/>
      <c r="CL182" s="0" t="s">
        <v>886</v>
      </c>
      <c r="CO182" s="0" t="s">
        <v>884</v>
      </c>
      <c r="CP182" s="387" t="n">
        <v>0.00266850809566677</v>
      </c>
      <c r="CQ182" s="387" t="n">
        <v>0.00324820238165557</v>
      </c>
      <c r="CR182" s="387" t="n">
        <v>-2.62276735156775E-005</v>
      </c>
      <c r="CS182" s="387" t="n">
        <v>-0.00549570564180613</v>
      </c>
      <c r="CT182" s="387" t="n">
        <v>0.0107991974800825</v>
      </c>
      <c r="CV182" s="0" t="s">
        <v>884</v>
      </c>
      <c r="CW182" s="387" t="n">
        <v>0.0037750001065433</v>
      </c>
      <c r="CX182" s="387" t="n">
        <v>0.00313333328813314</v>
      </c>
      <c r="CY182" s="387" t="n">
        <v>-5.00001187901944E-005</v>
      </c>
      <c r="CZ182" s="387" t="n">
        <v>0.00189999991562217</v>
      </c>
      <c r="DA182" s="387" t="n">
        <v>0.0020000000949949</v>
      </c>
      <c r="DC182" s="0" t="s">
        <v>884</v>
      </c>
      <c r="DD182" s="387" t="n">
        <v>0.00354777090251446</v>
      </c>
      <c r="DE182" s="387" t="n">
        <v>0.00289799948222935</v>
      </c>
      <c r="DF182" s="387" t="n">
        <v>-0.00122297729831189</v>
      </c>
      <c r="DG182" s="387" t="n">
        <v>0.00519620673730969</v>
      </c>
      <c r="DH182" s="387" t="n">
        <v>0.00750134838744998</v>
      </c>
      <c r="DL182" s="387" t="n">
        <v>0.497080001831055</v>
      </c>
      <c r="DM182" s="0" t="s">
        <v>888</v>
      </c>
      <c r="DP182" s="387" t="n">
        <v>0.585330009460449</v>
      </c>
      <c r="DQ182" s="0" t="s">
        <v>888</v>
      </c>
      <c r="DT182" s="387" t="n">
        <v>0.414640007019043</v>
      </c>
      <c r="DU182" s="0" t="s">
        <v>888</v>
      </c>
      <c r="DW182" s="387"/>
      <c r="DX182" s="387"/>
      <c r="DY182" s="387"/>
      <c r="DZ182" s="387"/>
      <c r="EA182" s="387"/>
      <c r="EB182" s="0" t="s">
        <v>886</v>
      </c>
      <c r="ED182" s="387"/>
      <c r="EE182" s="387"/>
      <c r="EF182" s="387"/>
      <c r="EG182" s="387"/>
      <c r="EH182" s="387"/>
      <c r="EI182" s="0" t="s">
        <v>886</v>
      </c>
      <c r="EK182" s="387"/>
      <c r="EL182" s="0" t="s">
        <v>886</v>
      </c>
      <c r="EO182" s="387"/>
      <c r="EP182" s="387"/>
      <c r="EQ182" s="387"/>
      <c r="ER182" s="387"/>
      <c r="ES182" s="387"/>
      <c r="ET182" s="0" t="s">
        <v>886</v>
      </c>
      <c r="FE182" s="387" t="n">
        <v>3810605</v>
      </c>
      <c r="FF182" s="387" t="n">
        <v>3818774</v>
      </c>
      <c r="FG182" s="387" t="n">
        <v>3823701</v>
      </c>
      <c r="FH182" s="387" t="n">
        <v>3826095</v>
      </c>
      <c r="FI182" s="387" t="n">
        <v>3826878</v>
      </c>
      <c r="FJ182" s="387" t="n">
        <v>3821362</v>
      </c>
      <c r="FK182" s="387" t="n">
        <v>3805214</v>
      </c>
      <c r="FL182" s="387" t="n">
        <v>3782995</v>
      </c>
      <c r="FM182" s="387" t="n">
        <v>3760866</v>
      </c>
      <c r="FN182" s="387" t="n">
        <v>3740410</v>
      </c>
      <c r="FO182" s="387" t="n">
        <v>3721525</v>
      </c>
      <c r="FP182" s="387" t="n">
        <v>3678732</v>
      </c>
      <c r="FQ182" s="387" t="n">
        <v>3634488</v>
      </c>
      <c r="FR182" s="387" t="n">
        <v>3593077</v>
      </c>
      <c r="FS182" s="387" t="n">
        <v>3534874</v>
      </c>
      <c r="FT182" s="387" t="n">
        <v>3473232</v>
      </c>
      <c r="FU182" s="387" t="n">
        <v>3406672</v>
      </c>
      <c r="FV182" s="387" t="n">
        <v>3325286</v>
      </c>
      <c r="FW182" s="387" t="n">
        <v>3193354</v>
      </c>
      <c r="FX182" s="387" t="n">
        <v>3193694</v>
      </c>
      <c r="FY182" s="387" t="n">
        <v>3159000</v>
      </c>
      <c r="FZ182" s="387" t="n">
        <v>3157000</v>
      </c>
      <c r="GA182" s="387" t="n">
        <v>3177000</v>
      </c>
      <c r="GB182" s="387" t="n">
        <v>3207000</v>
      </c>
      <c r="GC182" s="387" t="n">
        <v>3236000</v>
      </c>
      <c r="GD182" s="387" t="n">
        <v>3254000</v>
      </c>
      <c r="GE182" s="387" t="n">
        <v>3261000</v>
      </c>
      <c r="GF182" s="387" t="n">
        <v>3258000</v>
      </c>
      <c r="GG182" s="387" t="n">
        <v>3248000</v>
      </c>
      <c r="GH182" s="387" t="n">
        <v>3232000</v>
      </c>
      <c r="GI182" s="387" t="n">
        <v>3213000</v>
      </c>
      <c r="GJ182" s="387" t="n">
        <v>3192000</v>
      </c>
      <c r="GK182" s="387" t="n">
        <v>3169000</v>
      </c>
      <c r="GL182" s="387" t="n">
        <v>3145000</v>
      </c>
      <c r="GM182" s="387" t="n">
        <v>3121000</v>
      </c>
      <c r="GN182" s="387" t="n">
        <v>3097000</v>
      </c>
      <c r="GO182" s="387" t="n">
        <v>3075000</v>
      </c>
      <c r="GP182" s="387" t="n">
        <v>3052000</v>
      </c>
      <c r="GQ182" s="387" t="n">
        <v>3029000</v>
      </c>
      <c r="GR182" s="387" t="n">
        <v>3006000</v>
      </c>
      <c r="GS182" s="387" t="n">
        <v>2982000</v>
      </c>
      <c r="GT182" s="387" t="n">
        <v>2958000</v>
      </c>
      <c r="GU182" s="387" t="n">
        <v>2934000</v>
      </c>
      <c r="GV182" s="387" t="n">
        <v>2909000</v>
      </c>
      <c r="GW182" s="387" t="n">
        <v>2884000</v>
      </c>
      <c r="GX182" s="387" t="n">
        <v>2859000</v>
      </c>
      <c r="GY182" s="387" t="n">
        <v>2832000</v>
      </c>
      <c r="GZ182" s="387" t="n">
        <v>2806000</v>
      </c>
      <c r="HA182" s="387" t="n">
        <v>2778000</v>
      </c>
      <c r="HB182" s="387" t="n">
        <v>2751000</v>
      </c>
      <c r="HC182" s="387" t="n">
        <v>2722000</v>
      </c>
      <c r="HG182" s="387" t="n">
        <v>-0.0193497110158205</v>
      </c>
      <c r="HH182" s="387" t="n">
        <v>-0.0241801757365465</v>
      </c>
      <c r="HI182" s="387" t="n">
        <v>-0.0404839105904102</v>
      </c>
      <c r="HJ182" s="387" t="n">
        <v>0.000106465457065497</v>
      </c>
      <c r="HK182" s="387" t="n">
        <v>-0.0109227187931538</v>
      </c>
      <c r="HL182" s="387" t="n">
        <v>-0.000633312272839248</v>
      </c>
      <c r="HM182" s="387" t="n">
        <v>0.00631514564156532</v>
      </c>
      <c r="HN182" s="387" t="n">
        <v>0.00939856562763453</v>
      </c>
      <c r="HO182" s="387" t="n">
        <v>0.00900207832455635</v>
      </c>
      <c r="HP182" s="387" t="n">
        <v>0.00554700940847397</v>
      </c>
      <c r="HQ182" s="387" t="n">
        <v>0.0021488880738616</v>
      </c>
      <c r="HR182" s="387" t="n">
        <v>-0.000920386635698378</v>
      </c>
      <c r="HS182" s="387" t="n">
        <v>-0.00307408790104091</v>
      </c>
      <c r="HT182" s="387" t="n">
        <v>-0.00493828160688281</v>
      </c>
      <c r="HU182" s="387" t="n">
        <v>-0.00589606072753668</v>
      </c>
      <c r="HV182" s="387" t="n">
        <v>-0.00655740033835173</v>
      </c>
      <c r="HW182" s="387" t="n">
        <v>-0.00723159871995449</v>
      </c>
      <c r="HX182" s="387" t="n">
        <v>-0.00760219059884548</v>
      </c>
      <c r="HY182" s="387" t="n">
        <v>-0.00766042666509748</v>
      </c>
      <c r="HZ182" s="387" t="n">
        <v>-0.00771956238895655</v>
      </c>
      <c r="IA182" s="387" t="n">
        <v>-0.00712899956852198</v>
      </c>
      <c r="IB182" s="387" t="n">
        <v>-0.00750778801739216</v>
      </c>
      <c r="IC182" s="387" t="n">
        <v>-0.00756458146497607</v>
      </c>
      <c r="ID182" s="387" t="n">
        <v>-0.00762224057689309</v>
      </c>
      <c r="IE182" s="387" t="n">
        <v>-0.00801607500761747</v>
      </c>
      <c r="IF182" s="387" t="n">
        <v>-0.00808085221797228</v>
      </c>
      <c r="IG182" s="387" t="n">
        <v>-0.00814668461680412</v>
      </c>
      <c r="IH182" s="387" t="n">
        <v>-0.00855730008333921</v>
      </c>
      <c r="II182" s="387" t="n">
        <v>-0.00863116048276424</v>
      </c>
      <c r="IJ182" s="387" t="n">
        <v>-0.00870630610734224</v>
      </c>
      <c r="IK182" s="387" t="n">
        <v>-0.00948873721063137</v>
      </c>
      <c r="IL182" s="387" t="n">
        <v>-0.00922319386154413</v>
      </c>
      <c r="IM182" s="387" t="n">
        <v>-0.0100287375971675</v>
      </c>
      <c r="IN182" s="387" t="n">
        <v>-0.00976676214486361</v>
      </c>
      <c r="IO182" s="387" t="n">
        <v>-0.0105975773185492</v>
      </c>
      <c r="IP182" s="0" t="s">
        <v>889</v>
      </c>
      <c r="IU182" s="0" t="s">
        <v>889</v>
      </c>
      <c r="IV182" s="387" t="n">
        <v>0.478363820681399</v>
      </c>
      <c r="IW182" s="387" t="n">
        <v>0.477556264298513</v>
      </c>
      <c r="IX182" s="387" t="n">
        <v>0.47656966136861</v>
      </c>
      <c r="IY182" s="387" t="n">
        <v>0.475499062705002</v>
      </c>
      <c r="IZ182" s="387" t="n">
        <v>0.474522431959594</v>
      </c>
      <c r="JA182" s="387" t="n">
        <v>0.473818179276017</v>
      </c>
      <c r="JB182" s="387" t="n">
        <v>0.473494879865471</v>
      </c>
      <c r="JC182" s="387" t="n">
        <v>0.473530173612547</v>
      </c>
      <c r="JD182" s="387" t="n">
        <v>0.473816519431596</v>
      </c>
      <c r="JE182" s="387" t="n">
        <v>0.474165364688978</v>
      </c>
      <c r="JF182" s="387" t="n">
        <v>0.4744540614853</v>
      </c>
      <c r="JG182" s="387" t="n">
        <v>0.474652413891865</v>
      </c>
      <c r="JH182" s="387" t="n">
        <v>0.474799237614224</v>
      </c>
      <c r="JI182" s="387" t="n">
        <v>0.474922455047198</v>
      </c>
      <c r="JJ182" s="387" t="n">
        <v>0.47506449237359</v>
      </c>
      <c r="JK182" s="387" t="n">
        <v>0.475264666178832</v>
      </c>
      <c r="JL182" s="387" t="n">
        <v>0.475523549071548</v>
      </c>
      <c r="JM182" s="387" t="n">
        <v>0.475824359528022</v>
      </c>
      <c r="JN182" s="387" t="n">
        <v>0.476158608584762</v>
      </c>
      <c r="JO182" s="387" t="n">
        <v>0.476515740697455</v>
      </c>
      <c r="JP182" s="387" t="n">
        <v>0.47688803990176</v>
      </c>
      <c r="JQ182" s="387" t="n">
        <v>0.477267824622019</v>
      </c>
      <c r="JR182" s="387" t="n">
        <v>0.477661647166961</v>
      </c>
      <c r="JS182" s="387" t="n">
        <v>0.478067439262622</v>
      </c>
      <c r="JT182" s="387" t="n">
        <v>0.478480525257085</v>
      </c>
      <c r="JU182" s="387" t="n">
        <v>0.478905491470162</v>
      </c>
      <c r="JV182" s="387" t="n">
        <v>0.479338034089797</v>
      </c>
      <c r="JW182" s="387" t="n">
        <v>0.479778619865134</v>
      </c>
      <c r="JX182" s="387" t="n">
        <v>0.480225214844614</v>
      </c>
      <c r="JY182" s="387" t="n">
        <v>0.480686658928472</v>
      </c>
      <c r="JZ182" s="387" t="n">
        <v>0.481159477732197</v>
      </c>
      <c r="KA182" s="387" t="n">
        <v>0.48164533446432</v>
      </c>
      <c r="KB182" s="387" t="n">
        <v>0.482146013087746</v>
      </c>
      <c r="KC182" s="387" t="n">
        <v>0.482654710803754</v>
      </c>
      <c r="KD182" s="387" t="n">
        <v>0.48316987342612</v>
      </c>
      <c r="KE182" s="387" t="n">
        <v>0.483689084795167</v>
      </c>
      <c r="KH182" s="0" t="s">
        <v>889</v>
      </c>
      <c r="KI182" s="387" t="n">
        <v>0.65370523929596</v>
      </c>
      <c r="KJ182" s="387" t="n">
        <v>0.651180982589722</v>
      </c>
      <c r="KK182" s="387" t="n">
        <v>0.648266673088074</v>
      </c>
      <c r="KL182" s="387" t="n">
        <v>0.644890606403351</v>
      </c>
      <c r="KM182" s="387" t="n">
        <v>0.640421390533447</v>
      </c>
      <c r="KN182" s="387" t="n">
        <v>0.634061396121979</v>
      </c>
      <c r="KO182" s="387" t="n">
        <v>0.638580918312073</v>
      </c>
      <c r="KP182" s="387" t="n">
        <v>0.642429947853088</v>
      </c>
      <c r="KQ182" s="387" t="n">
        <v>0.645463049411774</v>
      </c>
      <c r="KR182" s="387" t="n">
        <v>0.64833128452301</v>
      </c>
      <c r="KS182" s="387" t="n">
        <v>0.651198506355286</v>
      </c>
      <c r="KT182" s="387" t="n">
        <v>0.650107324123383</v>
      </c>
      <c r="KU182" s="387" t="n">
        <v>0.650399029254913</v>
      </c>
      <c r="KV182" s="387" t="n">
        <v>0.650554180145264</v>
      </c>
      <c r="KW182" s="387" t="n">
        <v>0.649133682250977</v>
      </c>
      <c r="KX182" s="387" t="n">
        <v>0.645502626895905</v>
      </c>
      <c r="KY182" s="387" t="n">
        <v>0.640664160251617</v>
      </c>
      <c r="KZ182" s="387" t="n">
        <v>0.633638381958008</v>
      </c>
      <c r="LA182" s="387" t="n">
        <v>0.625437200069428</v>
      </c>
      <c r="LB182" s="387" t="n">
        <v>0.617430329322815</v>
      </c>
      <c r="LC182" s="387" t="n">
        <v>0.610590875148773</v>
      </c>
      <c r="LD182" s="387" t="n">
        <v>0.603902459144592</v>
      </c>
      <c r="LE182" s="387" t="n">
        <v>0.598296225070953</v>
      </c>
      <c r="LF182" s="387" t="n">
        <v>0.593925416469574</v>
      </c>
      <c r="LG182" s="387" t="n">
        <v>0.589820384979248</v>
      </c>
      <c r="LH182" s="387" t="n">
        <v>0.585513055324554</v>
      </c>
      <c r="LI182" s="387" t="n">
        <v>0.582150101661682</v>
      </c>
      <c r="LJ182" s="387" t="n">
        <v>0.578732132911682</v>
      </c>
      <c r="LK182" s="387" t="n">
        <v>0.576143026351929</v>
      </c>
      <c r="LL182" s="387" t="n">
        <v>0.573509037494659</v>
      </c>
      <c r="LM182" s="387" t="n">
        <v>0.571178734302521</v>
      </c>
      <c r="LN182" s="387" t="n">
        <v>0.569915235042572</v>
      </c>
      <c r="LO182" s="387" t="n">
        <v>0.568424820899963</v>
      </c>
      <c r="LP182" s="387" t="n">
        <v>0.568034529685974</v>
      </c>
      <c r="LQ182" s="387" t="n">
        <v>0.567066550254822</v>
      </c>
      <c r="LR182" s="387" t="n">
        <v>0.56649523973465</v>
      </c>
      <c r="LT182" s="0" t="s">
        <v>889</v>
      </c>
      <c r="LU182" s="387" t="n">
        <v>0.601158499717712</v>
      </c>
      <c r="LV182" s="387" t="n">
        <v>0.596458077430725</v>
      </c>
      <c r="LW182" s="387" t="n">
        <v>0.590410888195038</v>
      </c>
      <c r="LX182" s="387" t="n">
        <v>0.583266377449036</v>
      </c>
      <c r="LY182" s="387" t="n">
        <v>0.575046956539154</v>
      </c>
      <c r="LZ182" s="387" t="n">
        <v>0.56536877155304</v>
      </c>
      <c r="MA182" s="387" t="n">
        <v>0.569528043270111</v>
      </c>
      <c r="MB182" s="387" t="n">
        <v>0.573811769485474</v>
      </c>
      <c r="MC182" s="387" t="n">
        <v>0.57717490196228</v>
      </c>
      <c r="MD182" s="387" t="n">
        <v>0.580655157566071</v>
      </c>
      <c r="ME182" s="387" t="n">
        <v>0.58389675617218</v>
      </c>
      <c r="MF182" s="387" t="n">
        <v>0.582336723804474</v>
      </c>
      <c r="MG182" s="387" t="n">
        <v>0.582259058952332</v>
      </c>
      <c r="MH182" s="387" t="n">
        <v>0.581588685512543</v>
      </c>
      <c r="MI182" s="387" t="n">
        <v>0.579517304897308</v>
      </c>
      <c r="MJ182" s="387" t="n">
        <v>0.576097130775452</v>
      </c>
      <c r="MK182" s="387" t="n">
        <v>0.57111531496048</v>
      </c>
      <c r="ML182" s="387" t="n">
        <v>0.56453138589859</v>
      </c>
      <c r="MM182" s="387" t="n">
        <v>0.556438803672791</v>
      </c>
      <c r="MN182" s="387" t="n">
        <v>0.548542141914368</v>
      </c>
      <c r="MO182" s="387" t="n">
        <v>0.541814684867859</v>
      </c>
      <c r="MP182" s="387" t="n">
        <v>0.535934984683991</v>
      </c>
      <c r="MQ182" s="387" t="n">
        <v>0.530799448490143</v>
      </c>
      <c r="MR182" s="387" t="n">
        <v>0.526906549930573</v>
      </c>
      <c r="MS182" s="387" t="n">
        <v>0.522954106330872</v>
      </c>
      <c r="MT182" s="387" t="n">
        <v>0.519114673137665</v>
      </c>
      <c r="MU182" s="387" t="n">
        <v>0.516565263271332</v>
      </c>
      <c r="MV182" s="387" t="n">
        <v>0.513633251190186</v>
      </c>
      <c r="MW182" s="387" t="n">
        <v>0.511859774589539</v>
      </c>
      <c r="MX182" s="387" t="n">
        <v>0.509708762168884</v>
      </c>
      <c r="MY182" s="387" t="n">
        <v>0.507869899272919</v>
      </c>
      <c r="MZ182" s="387" t="n">
        <v>0.507062137126923</v>
      </c>
      <c r="NA182" s="387" t="n">
        <v>0.506414830684662</v>
      </c>
      <c r="NB182" s="387" t="n">
        <v>0.506479501724243</v>
      </c>
      <c r="NC182" s="387" t="n">
        <v>0.506361305713654</v>
      </c>
      <c r="ND182" s="387" t="n">
        <v>0.505878031253815</v>
      </c>
      <c r="NG182" s="0" t="s">
        <v>889</v>
      </c>
      <c r="NH182" s="387" t="n">
        <v>0.582730710506439</v>
      </c>
      <c r="NI182" s="387" t="n">
        <v>0.583570420742035</v>
      </c>
      <c r="NJ182" s="387" t="n">
        <v>0.583231329917908</v>
      </c>
      <c r="NK182" s="387" t="n">
        <v>0.581284463405609</v>
      </c>
      <c r="NL182" s="387" t="n">
        <v>0.57699453830719</v>
      </c>
      <c r="NM182" s="387" t="n">
        <v>0.569483995437622</v>
      </c>
      <c r="NN182" s="387" t="n">
        <v>0.569844782352448</v>
      </c>
      <c r="NO182" s="387" t="n">
        <v>0.570034623146057</v>
      </c>
      <c r="NP182" s="387" t="n">
        <v>0.570314943790436</v>
      </c>
      <c r="NQ182" s="387" t="n">
        <v>0.572002470493317</v>
      </c>
      <c r="NR182" s="387" t="n">
        <v>0.574984610080719</v>
      </c>
      <c r="NS182" s="387" t="n">
        <v>0.575896978378296</v>
      </c>
      <c r="NT182" s="387" t="n">
        <v>0.579496622085571</v>
      </c>
      <c r="NU182" s="387" t="n">
        <v>0.583743870258331</v>
      </c>
      <c r="NV182" s="387" t="n">
        <v>0.587561905384064</v>
      </c>
      <c r="NW182" s="387" t="n">
        <v>0.589169025421143</v>
      </c>
      <c r="NX182" s="387" t="n">
        <v>0.590538859367371</v>
      </c>
      <c r="NY182" s="387" t="n">
        <v>0.58977597951889</v>
      </c>
      <c r="NZ182" s="387" t="n">
        <v>0.586963415145874</v>
      </c>
      <c r="OA182" s="387" t="n">
        <v>0.583787262439728</v>
      </c>
      <c r="OB182" s="387" t="n">
        <v>0.579270243644714</v>
      </c>
      <c r="OC182" s="387" t="n">
        <v>0.573983728885651</v>
      </c>
      <c r="OD182" s="387" t="n">
        <v>0.567496716976166</v>
      </c>
      <c r="OE182" s="387" t="n">
        <v>0.561241328716278</v>
      </c>
      <c r="OF182" s="387" t="n">
        <v>0.554890215396881</v>
      </c>
      <c r="OG182" s="387" t="n">
        <v>0.548289716243744</v>
      </c>
      <c r="OH182" s="387" t="n">
        <v>0.543610572814941</v>
      </c>
      <c r="OI182" s="387" t="n">
        <v>0.539195656776428</v>
      </c>
      <c r="OJ182" s="387" t="n">
        <v>0.53626674413681</v>
      </c>
      <c r="OK182" s="387" t="n">
        <v>0.533287107944489</v>
      </c>
      <c r="OL182" s="387" t="n">
        <v>0.530255317687988</v>
      </c>
      <c r="OM182" s="387" t="n">
        <v>0.528601706027985</v>
      </c>
      <c r="ON182" s="387" t="n">
        <v>0.52601569890976</v>
      </c>
      <c r="OO182" s="387" t="n">
        <v>0.525197982788086</v>
      </c>
      <c r="OP182" s="387" t="n">
        <v>0.523446023464203</v>
      </c>
      <c r="OQ182" s="387" t="n">
        <v>0.522409975528717</v>
      </c>
      <c r="OT182" s="387" t="n">
        <v>0.53523998260498</v>
      </c>
      <c r="OU182" s="387" t="n">
        <v>0.540670013427734</v>
      </c>
      <c r="OV182" s="387" t="n">
        <v>0.541129989624023</v>
      </c>
      <c r="OW182" s="387" t="n">
        <v>0.541240005493164</v>
      </c>
      <c r="OX182" s="387" t="n">
        <v>0.546559982299805</v>
      </c>
      <c r="OY182" s="387" t="n">
        <v>0.549039993286133</v>
      </c>
      <c r="OZ182" s="387" t="n">
        <v>0.543129997253418</v>
      </c>
      <c r="PA182" s="387" t="n">
        <v>0.533520011901855</v>
      </c>
      <c r="PB182" s="387" t="n">
        <v>0.527309989929199</v>
      </c>
      <c r="PC182" s="387" t="n">
        <v>0.521150016784668</v>
      </c>
      <c r="PD182" s="387" t="n">
        <v>0.516389999389648</v>
      </c>
      <c r="PE182" s="387" t="n">
        <v>0.511720008850098</v>
      </c>
      <c r="PF182" s="387" t="n">
        <v>0.506839981079102</v>
      </c>
      <c r="PG182" s="387" t="n">
        <v>0.501370010375977</v>
      </c>
      <c r="PH182" s="387" t="n">
        <v>0.495110015869141</v>
      </c>
      <c r="PI182" s="387" t="n">
        <v>0.497509994506836</v>
      </c>
      <c r="PJ182" s="387" t="n">
        <v>0.499099998474121</v>
      </c>
      <c r="PK182" s="387" t="n">
        <v>0.499850006103516</v>
      </c>
      <c r="PL182" s="387" t="n">
        <v>0.497080001831055</v>
      </c>
      <c r="PQ182" s="387" t="n">
        <v>-0.0055570830591023</v>
      </c>
      <c r="PZ182" s="387"/>
      <c r="QA182" s="387"/>
      <c r="QB182" s="0" t="s">
        <v>886</v>
      </c>
      <c r="QD182" s="387"/>
      <c r="QE182" s="387"/>
      <c r="QF182" s="0" t="s">
        <v>886</v>
      </c>
      <c r="QH182" s="387"/>
      <c r="QI182" s="387"/>
      <c r="QJ182" s="0" t="s">
        <v>886</v>
      </c>
      <c r="QL182" s="387"/>
      <c r="QM182" s="387"/>
      <c r="QN182" s="0" t="s">
        <v>886</v>
      </c>
      <c r="QP182" s="387"/>
      <c r="QQ182" s="387"/>
      <c r="QR182" s="0" t="s">
        <v>886</v>
      </c>
      <c r="QT182" s="0" t="s">
        <v>884</v>
      </c>
      <c r="QU182" s="387" t="n">
        <v>0.225577771663666</v>
      </c>
      <c r="QV182" s="387" t="n">
        <v>0.226873621344566</v>
      </c>
      <c r="QW182" s="387" t="n">
        <v>0.225593701004982</v>
      </c>
      <c r="QX182" s="387" t="n">
        <v>0.221587538719177</v>
      </c>
      <c r="QY182" s="387" t="n">
        <v>0.231162548065186</v>
      </c>
      <c r="RB182" s="387" t="n">
        <v>0.123226769268513</v>
      </c>
      <c r="RC182" s="387" t="n">
        <v>0.109620787203312</v>
      </c>
      <c r="RD182" s="387" t="n">
        <v>0.101866699755192</v>
      </c>
      <c r="RE182" s="387" t="n">
        <v>0.109552808105946</v>
      </c>
      <c r="RF182" s="387" t="n">
        <v>0.1458720266819</v>
      </c>
      <c r="RG182" s="0" t="s">
        <v>248</v>
      </c>
      <c r="RJ182" s="387"/>
      <c r="RK182" s="387"/>
      <c r="RL182" s="387"/>
      <c r="RM182" s="387"/>
      <c r="RN182" s="387"/>
      <c r="RO182" s="0" t="s">
        <v>886</v>
      </c>
      <c r="RR182" s="387" t="n">
        <v>-0.000414472917327657</v>
      </c>
      <c r="RS182" s="387" t="n">
        <v>-0.0130155505612493</v>
      </c>
      <c r="RT182" s="387" t="n">
        <v>-0.0110942348837852</v>
      </c>
      <c r="RU182" s="387" t="n">
        <v>-0.0176908727735281</v>
      </c>
      <c r="RV182" s="387" t="n">
        <v>0.0118066621944308</v>
      </c>
      <c r="RW182" s="0" t="s">
        <v>248</v>
      </c>
      <c r="SA182" s="387"/>
      <c r="SB182" s="387"/>
      <c r="SC182" s="387"/>
      <c r="SD182" s="387"/>
      <c r="SE182" s="387"/>
      <c r="SF182" s="0" t="s">
        <v>886</v>
      </c>
      <c r="SJ182" s="387" t="n">
        <v>0.00827773381024599</v>
      </c>
      <c r="SK182" s="387" t="n">
        <v>-0.000957478361669928</v>
      </c>
      <c r="SL182" s="387" t="n">
        <v>0.00470746448263526</v>
      </c>
      <c r="SM182" s="387" t="n">
        <v>0.00260900938883424</v>
      </c>
      <c r="SN182" s="387" t="n">
        <v>0.0117001961916685</v>
      </c>
      <c r="SO182" s="0" t="s">
        <v>248</v>
      </c>
      <c r="SQ182" s="387" t="n">
        <v>21970</v>
      </c>
      <c r="SR182" s="0" t="s">
        <v>248</v>
      </c>
      <c r="ST182" s="387"/>
      <c r="SU182" s="0" t="s">
        <v>886</v>
      </c>
      <c r="SW182" s="387" t="n">
        <v>27684.4605117758</v>
      </c>
      <c r="SX182" s="0" t="s">
        <v>248</v>
      </c>
      <c r="TA182" s="387"/>
      <c r="TB182" s="387"/>
      <c r="TC182" s="387"/>
      <c r="TD182" s="387"/>
      <c r="TE182" s="387"/>
      <c r="TF182" s="0" t="s">
        <v>886</v>
      </c>
      <c r="TJ182" s="387"/>
      <c r="TK182" s="387"/>
      <c r="TL182" s="387"/>
      <c r="TM182" s="387"/>
      <c r="TN182" s="387" t="n">
        <v>0.248736917972565</v>
      </c>
      <c r="TO182" s="0" t="s">
        <v>884</v>
      </c>
      <c r="TP182" s="386"/>
      <c r="TQ182" s="386"/>
    </row>
    <row r="183" customFormat="false" ht="15.75" hidden="false" customHeight="false" outlineLevel="0" collapsed="false">
      <c r="A183" s="0" t="s">
        <v>900</v>
      </c>
      <c r="B183" s="18" t="s">
        <v>1211</v>
      </c>
      <c r="C183" s="0" t="s">
        <v>1212</v>
      </c>
      <c r="D183" s="387" t="n">
        <v>0.0495698004961014</v>
      </c>
      <c r="E183" s="0" t="s">
        <v>102</v>
      </c>
      <c r="F183" s="387" t="n">
        <v>0.104439154267311</v>
      </c>
      <c r="G183" s="0" t="s">
        <v>316</v>
      </c>
      <c r="H183" s="387" t="n">
        <v>0.0995565056800842</v>
      </c>
      <c r="I183" s="0" t="s">
        <v>317</v>
      </c>
      <c r="J183" s="0" t="s">
        <v>102</v>
      </c>
      <c r="K183" s="387" t="n">
        <v>0.175057426095009</v>
      </c>
      <c r="L183" s="387" t="n">
        <v>0.201165944337845</v>
      </c>
      <c r="M183" s="0" t="s">
        <v>102</v>
      </c>
      <c r="N183" s="387" t="n">
        <v>0.175057426095009</v>
      </c>
      <c r="O183" s="0" t="s">
        <v>102</v>
      </c>
      <c r="P183" s="387" t="n">
        <v>0.198836371302605</v>
      </c>
      <c r="Q183" s="0" t="s">
        <v>102</v>
      </c>
      <c r="R183" s="387" t="n">
        <v>0.250585675239563</v>
      </c>
      <c r="S183" s="0" t="s">
        <v>102</v>
      </c>
      <c r="U183" s="0" t="s">
        <v>316</v>
      </c>
      <c r="V183" s="387" t="n">
        <v>0.193030595779419</v>
      </c>
      <c r="W183" s="387"/>
      <c r="X183" s="0" t="s">
        <v>885</v>
      </c>
      <c r="Y183" s="387"/>
      <c r="Z183" s="0" t="s">
        <v>885</v>
      </c>
      <c r="AA183" s="387" t="n">
        <v>0.200935274362564</v>
      </c>
      <c r="AB183" s="0" t="s">
        <v>316</v>
      </c>
      <c r="AC183" s="387" t="n">
        <v>0.193030595779419</v>
      </c>
      <c r="AD183" s="0" t="s">
        <v>316</v>
      </c>
      <c r="AF183" s="0" t="s">
        <v>317</v>
      </c>
      <c r="AG183" s="387" t="n">
        <v>0.176718816161156</v>
      </c>
      <c r="AH183" s="387"/>
      <c r="AI183" s="0" t="s">
        <v>885</v>
      </c>
      <c r="AJ183" s="387"/>
      <c r="AK183" s="0" t="s">
        <v>885</v>
      </c>
      <c r="AL183" s="387" t="n">
        <v>0.176718816161156</v>
      </c>
      <c r="AM183" s="0" t="s">
        <v>317</v>
      </c>
      <c r="AN183" s="387" t="n">
        <v>0.185111284255981</v>
      </c>
      <c r="AO183" s="0" t="s">
        <v>317</v>
      </c>
      <c r="AP183" s="0"/>
      <c r="AQ183" s="0" t="s">
        <v>102</v>
      </c>
      <c r="AR183" s="387" t="n">
        <v>2.45379567146301</v>
      </c>
      <c r="AS183" s="0" t="s">
        <v>318</v>
      </c>
      <c r="AT183" s="387" t="n">
        <v>2.59215116500855</v>
      </c>
      <c r="AU183" s="0" t="s">
        <v>317</v>
      </c>
      <c r="AV183" s="387" t="n">
        <v>3.40534710884094</v>
      </c>
      <c r="AW183" s="0"/>
      <c r="AX183" s="387" t="n">
        <v>2.87523770332336</v>
      </c>
      <c r="AY183" s="0" t="s">
        <v>104</v>
      </c>
      <c r="AZ183" s="0"/>
      <c r="BA183" s="0" t="s">
        <v>102</v>
      </c>
      <c r="BB183" s="387" t="n">
        <v>0.009427385404706</v>
      </c>
      <c r="BC183" s="387" t="n">
        <v>0.00889275874942541</v>
      </c>
      <c r="BD183" s="387" t="n">
        <v>0.00863474234938622</v>
      </c>
      <c r="BE183" s="387" t="n">
        <v>0.00499671697616577</v>
      </c>
      <c r="BF183" s="387" t="n">
        <v>0.00499676773324609</v>
      </c>
      <c r="BH183" s="0" t="s">
        <v>318</v>
      </c>
      <c r="BI183" s="387" t="n">
        <v>0.0168105475604534</v>
      </c>
      <c r="BJ183" s="387" t="n">
        <v>0.019023772329092</v>
      </c>
      <c r="BK183" s="387" t="n">
        <v>0.0220523849129677</v>
      </c>
      <c r="BL183" s="387" t="n">
        <v>0.0207915809005499</v>
      </c>
      <c r="BM183" s="387" t="n">
        <v>0.0225370731204748</v>
      </c>
      <c r="BO183" s="0" t="s">
        <v>317</v>
      </c>
      <c r="BP183" s="387" t="n">
        <v>0.0188819784671068</v>
      </c>
      <c r="BQ183" s="387" t="n">
        <v>0.0213665384799242</v>
      </c>
      <c r="BR183" s="387" t="n">
        <v>0.0224868450313807</v>
      </c>
      <c r="BS183" s="387" t="n">
        <v>0.0233615580946207</v>
      </c>
      <c r="BT183" s="387" t="n">
        <v>0.025011520832777</v>
      </c>
      <c r="BV183" s="387" t="n">
        <v>5.8231782913208</v>
      </c>
      <c r="BW183" s="387" t="n">
        <v>6.32668685913086</v>
      </c>
      <c r="BX183" s="387" t="n">
        <v>6.96859550476074</v>
      </c>
      <c r="BY183" s="387" t="n">
        <v>8.18226623535156</v>
      </c>
      <c r="BZ183" s="387" t="n">
        <v>9.71105861663818</v>
      </c>
      <c r="CA183" s="0" t="s">
        <v>316</v>
      </c>
      <c r="CC183" s="387" t="n">
        <v>6.1308445930481</v>
      </c>
      <c r="CD183" s="387" t="n">
        <v>6.69660186767578</v>
      </c>
      <c r="CE183" s="387" t="n">
        <v>7.64342927932739</v>
      </c>
      <c r="CF183" s="387" t="n">
        <v>9.05951499938965</v>
      </c>
      <c r="CG183" s="387" t="n">
        <v>10.7772769927979</v>
      </c>
      <c r="CH183" s="0" t="s">
        <v>317</v>
      </c>
      <c r="CK183" s="387" t="n">
        <v>9.80000019073486</v>
      </c>
      <c r="CL183" s="0" t="s">
        <v>887</v>
      </c>
      <c r="CO183" s="0" t="s">
        <v>102</v>
      </c>
      <c r="CP183" s="387" t="n">
        <v>0.00170712894760072</v>
      </c>
      <c r="CQ183" s="387" t="n">
        <v>0.000230513542192057</v>
      </c>
      <c r="CR183" s="387" t="n">
        <v>-0.0307152569293976</v>
      </c>
      <c r="CS183" s="387" t="n">
        <v>-0.0336568355560303</v>
      </c>
      <c r="CT183" s="387" t="n">
        <v>0.0247465558350086</v>
      </c>
      <c r="CV183" s="0" t="s">
        <v>318</v>
      </c>
      <c r="CW183" s="387" t="n">
        <v>-0.00997857470065355</v>
      </c>
      <c r="CX183" s="387" t="n">
        <v>-0.0299329552799463</v>
      </c>
      <c r="CY183" s="387" t="n">
        <v>-0.0409489460289478</v>
      </c>
      <c r="CZ183" s="387" t="n">
        <v>-0.0239260736852884</v>
      </c>
      <c r="DA183" s="387" t="n">
        <v>-0.0296149123460054</v>
      </c>
      <c r="DC183" s="0" t="s">
        <v>317</v>
      </c>
      <c r="DD183" s="387" t="n">
        <v>-0.0292643792927265</v>
      </c>
      <c r="DE183" s="387" t="n">
        <v>-0.0385990813374519</v>
      </c>
      <c r="DF183" s="387" t="n">
        <v>-0.0277605690062046</v>
      </c>
      <c r="DG183" s="387" t="n">
        <v>-0.0418722070753574</v>
      </c>
      <c r="DH183" s="387" t="n">
        <v>-0.031695619225502</v>
      </c>
      <c r="DL183" s="387" t="n">
        <v>0.876959991455078</v>
      </c>
      <c r="DM183" s="0" t="s">
        <v>888</v>
      </c>
      <c r="DP183" s="387" t="n">
        <v>0.954369964599609</v>
      </c>
      <c r="DQ183" s="0" t="s">
        <v>888</v>
      </c>
      <c r="DT183" s="387" t="n">
        <v>0.580550003051758</v>
      </c>
      <c r="DU183" s="0" t="s">
        <v>888</v>
      </c>
      <c r="DW183" s="387" t="n">
        <v>0.167587772011757</v>
      </c>
      <c r="DX183" s="387" t="n">
        <v>0.155664727091789</v>
      </c>
      <c r="DY183" s="387" t="n">
        <v>0.156258329749107</v>
      </c>
      <c r="DZ183" s="387" t="n">
        <v>0.0364973247051239</v>
      </c>
      <c r="EA183" s="387" t="n">
        <v>0.0264568980783224</v>
      </c>
      <c r="EB183" s="0" t="s">
        <v>104</v>
      </c>
      <c r="ED183" s="387" t="n">
        <v>0.152423799037933</v>
      </c>
      <c r="EE183" s="387" t="n">
        <v>0.152423799037933</v>
      </c>
      <c r="EF183" s="387" t="n">
        <v>0.152423799037933</v>
      </c>
      <c r="EG183" s="387" t="n">
        <v>0.0370917543768883</v>
      </c>
      <c r="EH183" s="387" t="n">
        <v>0.0242262817919254</v>
      </c>
      <c r="EI183" s="0" t="s">
        <v>248</v>
      </c>
      <c r="EK183" s="387"/>
      <c r="EL183" s="0" t="s">
        <v>886</v>
      </c>
      <c r="EO183" s="387" t="n">
        <v>0.0225899219512939</v>
      </c>
      <c r="EP183" s="387" t="n">
        <v>0.0216149892657995</v>
      </c>
      <c r="EQ183" s="387" t="n">
        <v>0.00357761699706316</v>
      </c>
      <c r="ER183" s="387" t="n">
        <v>-0.00201576156541705</v>
      </c>
      <c r="ES183" s="387" t="n">
        <v>-0.0159956589341164</v>
      </c>
      <c r="ET183" s="0" t="s">
        <v>248</v>
      </c>
      <c r="FE183" s="387" t="n">
        <v>592468</v>
      </c>
      <c r="FF183" s="387" t="n">
        <v>615012</v>
      </c>
      <c r="FG183" s="387" t="n">
        <v>640868</v>
      </c>
      <c r="FH183" s="387" t="n">
        <v>681788</v>
      </c>
      <c r="FI183" s="387" t="n">
        <v>753334</v>
      </c>
      <c r="FJ183" s="387" t="n">
        <v>865416</v>
      </c>
      <c r="FK183" s="387" t="n">
        <v>1022711</v>
      </c>
      <c r="FL183" s="387" t="n">
        <v>1218434</v>
      </c>
      <c r="FM183" s="387" t="n">
        <v>1436665</v>
      </c>
      <c r="FN183" s="387" t="n">
        <v>1654950</v>
      </c>
      <c r="FO183" s="387" t="n">
        <v>1856327</v>
      </c>
      <c r="FP183" s="387" t="n">
        <v>2035871</v>
      </c>
      <c r="FQ183" s="387" t="n">
        <v>2196074</v>
      </c>
      <c r="FR183" s="387" t="n">
        <v>2336574</v>
      </c>
      <c r="FS183" s="387" t="n">
        <v>2459198</v>
      </c>
      <c r="FT183" s="387" t="n">
        <v>2565710</v>
      </c>
      <c r="FU183" s="387" t="n">
        <v>2654374</v>
      </c>
      <c r="FV183" s="387" t="n">
        <v>2724724</v>
      </c>
      <c r="FW183" s="387" t="n">
        <v>2781677</v>
      </c>
      <c r="FX183" s="387" t="n">
        <v>2832067</v>
      </c>
      <c r="FY183" s="387" t="n">
        <v>2881000</v>
      </c>
      <c r="FZ183" s="387" t="n">
        <v>2931000</v>
      </c>
      <c r="GA183" s="387" t="n">
        <v>2980000</v>
      </c>
      <c r="GB183" s="387" t="n">
        <v>3029000</v>
      </c>
      <c r="GC183" s="387" t="n">
        <v>3076000</v>
      </c>
      <c r="GD183" s="387" t="n">
        <v>3122000</v>
      </c>
      <c r="GE183" s="387" t="n">
        <v>3165000</v>
      </c>
      <c r="GF183" s="387" t="n">
        <v>3207000</v>
      </c>
      <c r="GG183" s="387" t="n">
        <v>3249000</v>
      </c>
      <c r="GH183" s="387" t="n">
        <v>3288000</v>
      </c>
      <c r="GI183" s="387" t="n">
        <v>3327000</v>
      </c>
      <c r="GJ183" s="387" t="n">
        <v>3364000</v>
      </c>
      <c r="GK183" s="387" t="n">
        <v>3400000</v>
      </c>
      <c r="GL183" s="387" t="n">
        <v>3434000</v>
      </c>
      <c r="GM183" s="387" t="n">
        <v>3467000</v>
      </c>
      <c r="GN183" s="387" t="n">
        <v>3497000</v>
      </c>
      <c r="GO183" s="387" t="n">
        <v>3526000</v>
      </c>
      <c r="GP183" s="387" t="n">
        <v>3553000</v>
      </c>
      <c r="GQ183" s="387" t="n">
        <v>3579000</v>
      </c>
      <c r="GR183" s="387" t="n">
        <v>3604000</v>
      </c>
      <c r="GS183" s="387" t="n">
        <v>3629000</v>
      </c>
      <c r="GT183" s="387" t="n">
        <v>3653000</v>
      </c>
      <c r="GU183" s="387" t="n">
        <v>3677000</v>
      </c>
      <c r="GV183" s="387" t="n">
        <v>3701000</v>
      </c>
      <c r="GW183" s="387" t="n">
        <v>3724000</v>
      </c>
      <c r="GX183" s="387" t="n">
        <v>3747000</v>
      </c>
      <c r="GY183" s="387" t="n">
        <v>3769000</v>
      </c>
      <c r="GZ183" s="387" t="n">
        <v>3790000</v>
      </c>
      <c r="HA183" s="387" t="n">
        <v>3811000</v>
      </c>
      <c r="HB183" s="387" t="n">
        <v>3831000</v>
      </c>
      <c r="HC183" s="387" t="n">
        <v>3851000</v>
      </c>
      <c r="HG183" s="387" t="n">
        <v>0.0339736007153988</v>
      </c>
      <c r="HH183" s="387" t="n">
        <v>0.0261582937091589</v>
      </c>
      <c r="HI183" s="387" t="n">
        <v>0.0206868443638086</v>
      </c>
      <c r="HJ183" s="387" t="n">
        <v>0.0179528500884771</v>
      </c>
      <c r="HK183" s="387" t="n">
        <v>0.0171306226402521</v>
      </c>
      <c r="HL183" s="387" t="n">
        <v>0.0172062050551176</v>
      </c>
      <c r="HM183" s="387" t="n">
        <v>0.0165796391665936</v>
      </c>
      <c r="HN183" s="387" t="n">
        <v>0.0163092315196991</v>
      </c>
      <c r="HO183" s="387" t="n">
        <v>0.0153975198045373</v>
      </c>
      <c r="HP183" s="387" t="n">
        <v>0.0148437703028321</v>
      </c>
      <c r="HQ183" s="387" t="n">
        <v>0.013679233379662</v>
      </c>
      <c r="HR183" s="387" t="n">
        <v>0.0131828654557467</v>
      </c>
      <c r="HS183" s="387" t="n">
        <v>0.0130113363265991</v>
      </c>
      <c r="HT183" s="387" t="n">
        <v>0.0119322203099728</v>
      </c>
      <c r="HU183" s="387" t="n">
        <v>0.0117915198206902</v>
      </c>
      <c r="HV183" s="387" t="n">
        <v>0.0110597452148795</v>
      </c>
      <c r="HW183" s="387" t="n">
        <v>0.0106446892023087</v>
      </c>
      <c r="HX183" s="387" t="n">
        <v>0.00995033048093319</v>
      </c>
      <c r="HY183" s="387" t="n">
        <v>0.00956390425562859</v>
      </c>
      <c r="HZ183" s="387" t="n">
        <v>0.00861579179763794</v>
      </c>
      <c r="IA183" s="387" t="n">
        <v>0.00825862586498261</v>
      </c>
      <c r="IB183" s="387" t="n">
        <v>0.00762823317199945</v>
      </c>
      <c r="IC183" s="387" t="n">
        <v>0.00729111488908529</v>
      </c>
      <c r="ID183" s="387" t="n">
        <v>0.00696090795099735</v>
      </c>
      <c r="IE183" s="387" t="n">
        <v>0.00691278837621212</v>
      </c>
      <c r="IF183" s="387" t="n">
        <v>0.00659161945804954</v>
      </c>
      <c r="IG183" s="387" t="n">
        <v>0.00654845451936126</v>
      </c>
      <c r="IH183" s="387" t="n">
        <v>0.00650585116818547</v>
      </c>
      <c r="II183" s="387" t="n">
        <v>0.00619530584663153</v>
      </c>
      <c r="IJ183" s="387" t="n">
        <v>0.00615716027095914</v>
      </c>
      <c r="IK183" s="387" t="n">
        <v>0.0058541945181787</v>
      </c>
      <c r="IL183" s="387" t="n">
        <v>0.00555630493909121</v>
      </c>
      <c r="IM183" s="387" t="n">
        <v>0.00552560295909643</v>
      </c>
      <c r="IN183" s="387" t="n">
        <v>0.00523424381390214</v>
      </c>
      <c r="IO183" s="387" t="n">
        <v>0.00520698912441731</v>
      </c>
      <c r="IP183" s="0" t="s">
        <v>889</v>
      </c>
      <c r="IU183" s="0" t="s">
        <v>889</v>
      </c>
      <c r="IV183" s="387" t="n">
        <v>0.760105592686307</v>
      </c>
      <c r="IW183" s="387" t="n">
        <v>0.758339332853372</v>
      </c>
      <c r="IX183" s="387" t="n">
        <v>0.756674338383258</v>
      </c>
      <c r="IY183" s="387" t="n">
        <v>0.755047126163235</v>
      </c>
      <c r="IZ183" s="387" t="n">
        <v>0.75334304824985</v>
      </c>
      <c r="JA183" s="387" t="n">
        <v>0.751506390009233</v>
      </c>
      <c r="JB183" s="387" t="n">
        <v>0.749579597368935</v>
      </c>
      <c r="JC183" s="387" t="n">
        <v>0.747639110511541</v>
      </c>
      <c r="JD183" s="387" t="n">
        <v>0.745709059935159</v>
      </c>
      <c r="JE183" s="387" t="n">
        <v>0.74380205047293</v>
      </c>
      <c r="JF183" s="387" t="n">
        <v>0.741923414386158</v>
      </c>
      <c r="JG183" s="387" t="n">
        <v>0.740088300583426</v>
      </c>
      <c r="JH183" s="387" t="n">
        <v>0.738301352301007</v>
      </c>
      <c r="JI183" s="387" t="n">
        <v>0.736558956083719</v>
      </c>
      <c r="JJ183" s="387" t="n">
        <v>0.734857540782458</v>
      </c>
      <c r="JK183" s="387" t="n">
        <v>0.733190897920219</v>
      </c>
      <c r="JL183" s="387" t="n">
        <v>0.731558463795896</v>
      </c>
      <c r="JM183" s="387" t="n">
        <v>0.729964782197023</v>
      </c>
      <c r="JN183" s="387" t="n">
        <v>0.728388486284029</v>
      </c>
      <c r="JO183" s="387" t="n">
        <v>0.726814225919697</v>
      </c>
      <c r="JP183" s="387" t="n">
        <v>0.72522556782246</v>
      </c>
      <c r="JQ183" s="387" t="n">
        <v>0.723615220374523</v>
      </c>
      <c r="JR183" s="387" t="n">
        <v>0.721989015454686</v>
      </c>
      <c r="JS183" s="387" t="n">
        <v>0.720353170809121</v>
      </c>
      <c r="JT183" s="387" t="n">
        <v>0.718721742196997</v>
      </c>
      <c r="JU183" s="387" t="n">
        <v>0.717102512780787</v>
      </c>
      <c r="JV183" s="387" t="n">
        <v>0.71549855600115</v>
      </c>
      <c r="JW183" s="387" t="n">
        <v>0.713908440649702</v>
      </c>
      <c r="JX183" s="387" t="n">
        <v>0.712331498806765</v>
      </c>
      <c r="JY183" s="387" t="n">
        <v>0.710765554093607</v>
      </c>
      <c r="JZ183" s="387" t="n">
        <v>0.709210732460625</v>
      </c>
      <c r="KA183" s="387" t="n">
        <v>0.707665157513796</v>
      </c>
      <c r="KB183" s="387" t="n">
        <v>0.706131815620231</v>
      </c>
      <c r="KC183" s="387" t="n">
        <v>0.704612130230225</v>
      </c>
      <c r="KD183" s="387" t="n">
        <v>0.703109242381534</v>
      </c>
      <c r="KE183" s="387" t="n">
        <v>0.70162246265438</v>
      </c>
      <c r="KH183" s="0" t="s">
        <v>889</v>
      </c>
      <c r="KI183" s="387" t="n">
        <v>0.855676233768463</v>
      </c>
      <c r="KJ183" s="387" t="n">
        <v>0.853922605514526</v>
      </c>
      <c r="KK183" s="387" t="n">
        <v>0.852571487426758</v>
      </c>
      <c r="KL183" s="387" t="n">
        <v>0.850891768932343</v>
      </c>
      <c r="KM183" s="387" t="n">
        <v>0.848809361457825</v>
      </c>
      <c r="KN183" s="387" t="n">
        <v>0.846581041812897</v>
      </c>
      <c r="KO183" s="387" t="n">
        <v>0.844421684741974</v>
      </c>
      <c r="KP183" s="387" t="n">
        <v>0.843624174594879</v>
      </c>
      <c r="KQ183" s="387" t="n">
        <v>0.842192113399506</v>
      </c>
      <c r="KR183" s="387" t="n">
        <v>0.8407022356987</v>
      </c>
      <c r="KS183" s="387" t="n">
        <v>0.838244736194611</v>
      </c>
      <c r="KT183" s="387" t="n">
        <v>0.836018979549408</v>
      </c>
      <c r="KU183" s="387" t="n">
        <v>0.834424674510956</v>
      </c>
      <c r="KV183" s="387" t="n">
        <v>0.831948280334473</v>
      </c>
      <c r="KW183" s="387" t="n">
        <v>0.829379558563232</v>
      </c>
      <c r="KX183" s="387" t="n">
        <v>0.825668752193451</v>
      </c>
      <c r="KY183" s="387" t="n">
        <v>0.821938157081604</v>
      </c>
      <c r="KZ183" s="387" t="n">
        <v>0.818235278129578</v>
      </c>
      <c r="LA183" s="387" t="n">
        <v>0.814210832118988</v>
      </c>
      <c r="LB183" s="387" t="n">
        <v>0.809633672237396</v>
      </c>
      <c r="LC183" s="387" t="n">
        <v>0.805261671543121</v>
      </c>
      <c r="LD183" s="387" t="n">
        <v>0.801474750041962</v>
      </c>
      <c r="LE183" s="387" t="n">
        <v>0.797917246818543</v>
      </c>
      <c r="LF183" s="387" t="n">
        <v>0.794076561927795</v>
      </c>
      <c r="LG183" s="387" t="n">
        <v>0.790510535240173</v>
      </c>
      <c r="LH183" s="387" t="n">
        <v>0.786718130111694</v>
      </c>
      <c r="LI183" s="387" t="n">
        <v>0.783465623855591</v>
      </c>
      <c r="LJ183" s="387" t="n">
        <v>0.780799567699432</v>
      </c>
      <c r="LK183" s="387" t="n">
        <v>0.778168082237244</v>
      </c>
      <c r="LL183" s="387" t="n">
        <v>0.774973154067993</v>
      </c>
      <c r="LM183" s="387" t="n">
        <v>0.771550595760346</v>
      </c>
      <c r="LN183" s="387" t="n">
        <v>0.767842948436737</v>
      </c>
      <c r="LO183" s="387" t="n">
        <v>0.764379918575287</v>
      </c>
      <c r="LP183" s="387" t="n">
        <v>0.760692715644836</v>
      </c>
      <c r="LQ183" s="387" t="n">
        <v>0.756460428237915</v>
      </c>
      <c r="LR183" s="387" t="n">
        <v>0.751493096351624</v>
      </c>
      <c r="LT183" s="0" t="s">
        <v>889</v>
      </c>
      <c r="LU183" s="387" t="n">
        <v>0.843434393405914</v>
      </c>
      <c r="LV183" s="387" t="n">
        <v>0.840422630310059</v>
      </c>
      <c r="LW183" s="387" t="n">
        <v>0.837801575660706</v>
      </c>
      <c r="LX183" s="387" t="n">
        <v>0.834851086139679</v>
      </c>
      <c r="LY183" s="387" t="n">
        <v>0.831463038921356</v>
      </c>
      <c r="LZ183" s="387" t="n">
        <v>0.827837526798248</v>
      </c>
      <c r="MA183" s="387" t="n">
        <v>0.823950886726379</v>
      </c>
      <c r="MB183" s="387" t="n">
        <v>0.821140944957733</v>
      </c>
      <c r="MC183" s="387" t="n">
        <v>0.817431509494782</v>
      </c>
      <c r="MD183" s="387" t="n">
        <v>0.813719093799591</v>
      </c>
      <c r="ME183" s="387" t="n">
        <v>0.808776438236237</v>
      </c>
      <c r="MF183" s="387" t="n">
        <v>0.803791463375092</v>
      </c>
      <c r="MG183" s="387" t="n">
        <v>0.799501121044159</v>
      </c>
      <c r="MH183" s="387" t="n">
        <v>0.794398248195648</v>
      </c>
      <c r="MI183" s="387" t="n">
        <v>0.789233565330505</v>
      </c>
      <c r="MJ183" s="387" t="n">
        <v>0.783588826656342</v>
      </c>
      <c r="MK183" s="387" t="n">
        <v>0.778537452220917</v>
      </c>
      <c r="ML183" s="387" t="n">
        <v>0.773529410362244</v>
      </c>
      <c r="MM183" s="387" t="n">
        <v>0.769073963165283</v>
      </c>
      <c r="MN183" s="387" t="n">
        <v>0.764349579811096</v>
      </c>
      <c r="MO183" s="387" t="n">
        <v>0.759794116020203</v>
      </c>
      <c r="MP183" s="387" t="n">
        <v>0.756381154060364</v>
      </c>
      <c r="MQ183" s="387" t="n">
        <v>0.752884864807129</v>
      </c>
      <c r="MR183" s="387" t="n">
        <v>0.749371349811554</v>
      </c>
      <c r="MS183" s="387" t="n">
        <v>0.745837986469269</v>
      </c>
      <c r="MT183" s="387" t="n">
        <v>0.741526603698731</v>
      </c>
      <c r="MU183" s="387" t="n">
        <v>0.737476050853729</v>
      </c>
      <c r="MV183" s="387" t="n">
        <v>0.733478367328644</v>
      </c>
      <c r="MW183" s="387" t="n">
        <v>0.729262351989746</v>
      </c>
      <c r="MX183" s="387" t="n">
        <v>0.724489808082581</v>
      </c>
      <c r="MY183" s="387" t="n">
        <v>0.719508945941925</v>
      </c>
      <c r="MZ183" s="387" t="n">
        <v>0.7137171626091</v>
      </c>
      <c r="NA183" s="387" t="n">
        <v>0.70870715379715</v>
      </c>
      <c r="NB183" s="387" t="n">
        <v>0.702702701091766</v>
      </c>
      <c r="NC183" s="387" t="n">
        <v>0.69694596529007</v>
      </c>
      <c r="ND183" s="387" t="n">
        <v>0.690210342407227</v>
      </c>
      <c r="NG183" s="0" t="s">
        <v>889</v>
      </c>
      <c r="NH183" s="387" t="n">
        <v>0.816636323928833</v>
      </c>
      <c r="NI183" s="387" t="n">
        <v>0.812115371227264</v>
      </c>
      <c r="NJ183" s="387" t="n">
        <v>0.809376657009125</v>
      </c>
      <c r="NK183" s="387" t="n">
        <v>0.808185875415802</v>
      </c>
      <c r="NL183" s="387" t="n">
        <v>0.808533489704132</v>
      </c>
      <c r="NM183" s="387" t="n">
        <v>0.809788286685944</v>
      </c>
      <c r="NN183" s="387" t="n">
        <v>0.803821206092835</v>
      </c>
      <c r="NO183" s="387" t="n">
        <v>0.800000011920929</v>
      </c>
      <c r="NP183" s="387" t="n">
        <v>0.797292828559876</v>
      </c>
      <c r="NQ183" s="387" t="n">
        <v>0.79648894071579</v>
      </c>
      <c r="NR183" s="387" t="n">
        <v>0.795964121818543</v>
      </c>
      <c r="NS183" s="387" t="n">
        <v>0.790837287902832</v>
      </c>
      <c r="NT183" s="387" t="n">
        <v>0.78734016418457</v>
      </c>
      <c r="NU183" s="387" t="n">
        <v>0.784549117088318</v>
      </c>
      <c r="NV183" s="387" t="n">
        <v>0.782846689224243</v>
      </c>
      <c r="NW183" s="387" t="n">
        <v>0.78088366985321</v>
      </c>
      <c r="NX183" s="387" t="n">
        <v>0.775862097740173</v>
      </c>
      <c r="NY183" s="387" t="n">
        <v>0.771470606327057</v>
      </c>
      <c r="NZ183" s="387" t="n">
        <v>0.767326712608337</v>
      </c>
      <c r="OA183" s="387" t="n">
        <v>0.76377272605896</v>
      </c>
      <c r="OB183" s="387" t="n">
        <v>0.760937929153442</v>
      </c>
      <c r="OC183" s="387" t="n">
        <v>0.755813956260681</v>
      </c>
      <c r="OD183" s="387" t="n">
        <v>0.752040505409241</v>
      </c>
      <c r="OE183" s="387" t="n">
        <v>0.74881249666214</v>
      </c>
      <c r="OF183" s="387" t="n">
        <v>0.746670365333557</v>
      </c>
      <c r="OG183" s="387" t="n">
        <v>0.744833290576935</v>
      </c>
      <c r="OH183" s="387" t="n">
        <v>0.740761041641235</v>
      </c>
      <c r="OI183" s="387" t="n">
        <v>0.737829744815826</v>
      </c>
      <c r="OJ183" s="387" t="n">
        <v>0.735476911067963</v>
      </c>
      <c r="OK183" s="387" t="n">
        <v>0.733351230621338</v>
      </c>
      <c r="OL183" s="387" t="n">
        <v>0.731518566608429</v>
      </c>
      <c r="OM183" s="387" t="n">
        <v>0.726983308792114</v>
      </c>
      <c r="ON183" s="387" t="n">
        <v>0.723482847213745</v>
      </c>
      <c r="OO183" s="387" t="n">
        <v>0.720283389091492</v>
      </c>
      <c r="OP183" s="387" t="n">
        <v>0.717306196689606</v>
      </c>
      <c r="OQ183" s="387" t="n">
        <v>0.714100241661072</v>
      </c>
      <c r="OT183" s="387" t="n">
        <v>0.778949966430664</v>
      </c>
      <c r="OU183" s="387" t="n">
        <v>0.779830017089844</v>
      </c>
      <c r="OV183" s="387" t="n">
        <v>0.786640014648438</v>
      </c>
      <c r="OW183" s="387" t="n">
        <v>0.793850021362305</v>
      </c>
      <c r="OX183" s="387" t="n">
        <v>0.810090026855469</v>
      </c>
      <c r="OY183" s="387" t="n">
        <v>0.813830032348633</v>
      </c>
      <c r="OZ183" s="387" t="n">
        <v>0.82931999206543</v>
      </c>
      <c r="PA183" s="387" t="n">
        <v>0.845630035400391</v>
      </c>
      <c r="PB183" s="387" t="n">
        <v>0.862200012207031</v>
      </c>
      <c r="PC183" s="387" t="n">
        <v>0.878479995727539</v>
      </c>
      <c r="PD183" s="387" t="n">
        <v>0.872720031738281</v>
      </c>
      <c r="PE183" s="387" t="n">
        <v>0.870299987792969</v>
      </c>
      <c r="PF183" s="387" t="n">
        <v>0.871989974975586</v>
      </c>
      <c r="PG183" s="387" t="n">
        <v>0.877559967041016</v>
      </c>
      <c r="PH183" s="387" t="n">
        <v>0.885100021362305</v>
      </c>
      <c r="PI183" s="387" t="n">
        <v>0.87963996887207</v>
      </c>
      <c r="PJ183" s="387" t="n">
        <v>0.875510025024414</v>
      </c>
      <c r="PK183" s="387" t="n">
        <v>0.875</v>
      </c>
      <c r="PL183" s="387" t="n">
        <v>0.876959991455078</v>
      </c>
      <c r="PQ183" s="387" t="n">
        <v>0.00223748525604606</v>
      </c>
      <c r="PZ183" s="387"/>
      <c r="QA183" s="387"/>
      <c r="QB183" s="0" t="s">
        <v>886</v>
      </c>
      <c r="QD183" s="387"/>
      <c r="QE183" s="387"/>
      <c r="QF183" s="0" t="s">
        <v>886</v>
      </c>
      <c r="QH183" s="387"/>
      <c r="QI183" s="387"/>
      <c r="QJ183" s="0" t="s">
        <v>886</v>
      </c>
      <c r="QL183" s="387"/>
      <c r="QM183" s="387"/>
      <c r="QN183" s="0" t="s">
        <v>886</v>
      </c>
      <c r="QP183" s="387"/>
      <c r="QQ183" s="387"/>
      <c r="QR183" s="0" t="s">
        <v>886</v>
      </c>
      <c r="QT183" s="0" t="s">
        <v>104</v>
      </c>
      <c r="QU183" s="387" t="n">
        <v>0.267179816961288</v>
      </c>
      <c r="QV183" s="387" t="n">
        <v>0.317545294761658</v>
      </c>
      <c r="QW183" s="387" t="n">
        <v>0.311940014362335</v>
      </c>
      <c r="QX183" s="387" t="n">
        <v>0.341487139463425</v>
      </c>
      <c r="QY183" s="387" t="n">
        <v>0.360251426696777</v>
      </c>
      <c r="RB183" s="387"/>
      <c r="RC183" s="387"/>
      <c r="RD183" s="387"/>
      <c r="RE183" s="387"/>
      <c r="RF183" s="387" t="n">
        <v>0.216664850711823</v>
      </c>
      <c r="RG183" s="0" t="s">
        <v>884</v>
      </c>
      <c r="RJ183" s="387" t="n">
        <v>0.0838261321187019</v>
      </c>
      <c r="RK183" s="387" t="n">
        <v>0.0852921158075333</v>
      </c>
      <c r="RL183" s="387" t="n">
        <v>0.0533673651516438</v>
      </c>
      <c r="RM183" s="387" t="n">
        <v>0.0202480927109718</v>
      </c>
      <c r="RN183" s="387" t="n">
        <v>0.013731193728745</v>
      </c>
      <c r="RO183" s="0" t="s">
        <v>104</v>
      </c>
      <c r="RR183" s="387" t="n">
        <v>0.0844133645296097</v>
      </c>
      <c r="RS183" s="387" t="n">
        <v>0.0855958312749863</v>
      </c>
      <c r="RT183" s="387" t="n">
        <v>0.0538229458034039</v>
      </c>
      <c r="RU183" s="387" t="n">
        <v>0.0163044296205044</v>
      </c>
      <c r="RV183" s="387" t="n">
        <v>0.00771822175011039</v>
      </c>
      <c r="RW183" s="0" t="s">
        <v>248</v>
      </c>
      <c r="SA183" s="387" t="n">
        <v>0.00371399405412376</v>
      </c>
      <c r="SB183" s="387" t="n">
        <v>-0.00299022323451936</v>
      </c>
      <c r="SC183" s="387" t="n">
        <v>-0.000356891338014975</v>
      </c>
      <c r="SD183" s="387" t="n">
        <v>-0.0079813227057457</v>
      </c>
      <c r="SE183" s="387" t="n">
        <v>-0.00418972643092275</v>
      </c>
      <c r="SF183" s="0" t="s">
        <v>104</v>
      </c>
      <c r="SJ183" s="387" t="n">
        <v>0.00207308819517493</v>
      </c>
      <c r="SK183" s="387" t="n">
        <v>-0.00268772849813104</v>
      </c>
      <c r="SL183" s="387" t="n">
        <v>9.93410212686285E-005</v>
      </c>
      <c r="SM183" s="387" t="n">
        <v>-0.0119298817589879</v>
      </c>
      <c r="SN183" s="387" t="n">
        <v>-0.010234628804028</v>
      </c>
      <c r="SO183" s="0" t="s">
        <v>248</v>
      </c>
      <c r="SQ183" s="387" t="n">
        <v>61180</v>
      </c>
      <c r="SR183" s="0" t="s">
        <v>248</v>
      </c>
      <c r="ST183" s="387" t="n">
        <v>60966.484375</v>
      </c>
      <c r="SU183" s="0" t="s">
        <v>104</v>
      </c>
      <c r="SW183" s="387" t="n">
        <v>63281.6746784339</v>
      </c>
      <c r="SX183" s="0" t="s">
        <v>248</v>
      </c>
      <c r="TA183" s="387" t="n">
        <v>0.434767574071884</v>
      </c>
      <c r="TB183" s="387" t="n">
        <v>0.473210006952286</v>
      </c>
      <c r="TC183" s="387" t="n">
        <v>0.468198359012604</v>
      </c>
      <c r="TD183" s="387" t="n">
        <v>0.377984464168549</v>
      </c>
      <c r="TE183" s="387" t="n">
        <v>0.386708319187164</v>
      </c>
      <c r="TF183" s="0" t="s">
        <v>104</v>
      </c>
      <c r="TJ183" s="387"/>
      <c r="TK183" s="387"/>
      <c r="TL183" s="387"/>
      <c r="TM183" s="387"/>
      <c r="TN183" s="387" t="n">
        <v>0.248736917972565</v>
      </c>
      <c r="TO183" s="0" t="s">
        <v>884</v>
      </c>
      <c r="TP183" s="386"/>
      <c r="TQ183" s="386"/>
    </row>
    <row r="184" customFormat="false" ht="15.75" hidden="false" customHeight="false" outlineLevel="0" collapsed="false">
      <c r="A184" s="0" t="s">
        <v>900</v>
      </c>
      <c r="B184" s="18" t="s">
        <v>1213</v>
      </c>
      <c r="C184" s="0" t="s">
        <v>1214</v>
      </c>
      <c r="D184" s="387" t="n">
        <v>0.0370279811322689</v>
      </c>
      <c r="E184" s="0" t="s">
        <v>102</v>
      </c>
      <c r="F184" s="387" t="n">
        <v>0.0539055094122887</v>
      </c>
      <c r="G184" s="0" t="s">
        <v>316</v>
      </c>
      <c r="H184" s="387" t="n">
        <v>0.0523454323410988</v>
      </c>
      <c r="I184" s="0" t="s">
        <v>317</v>
      </c>
      <c r="J184" s="0" t="s">
        <v>102</v>
      </c>
      <c r="K184" s="387" t="n">
        <v>0.526532530784607</v>
      </c>
      <c r="L184" s="387"/>
      <c r="M184" s="0" t="s">
        <v>885</v>
      </c>
      <c r="N184" s="387"/>
      <c r="O184" s="0" t="s">
        <v>885</v>
      </c>
      <c r="P184" s="387" t="n">
        <v>0.676801264286041</v>
      </c>
      <c r="Q184" s="0" t="s">
        <v>102</v>
      </c>
      <c r="R184" s="387" t="n">
        <v>0.526532530784607</v>
      </c>
      <c r="S184" s="0" t="s">
        <v>102</v>
      </c>
      <c r="U184" s="0" t="s">
        <v>316</v>
      </c>
      <c r="V184" s="387" t="n">
        <v>0.456678479909897</v>
      </c>
      <c r="W184" s="387" t="n">
        <v>0.548061192035675</v>
      </c>
      <c r="X184" s="0" t="s">
        <v>316</v>
      </c>
      <c r="Y184" s="387" t="n">
        <v>0.456678479909897</v>
      </c>
      <c r="Z184" s="0" t="s">
        <v>316</v>
      </c>
      <c r="AA184" s="387" t="n">
        <v>0.570022225379944</v>
      </c>
      <c r="AB184" s="0" t="s">
        <v>316</v>
      </c>
      <c r="AC184" s="387" t="n">
        <v>0.433073580265045</v>
      </c>
      <c r="AD184" s="0" t="s">
        <v>316</v>
      </c>
      <c r="AF184" s="0" t="s">
        <v>317</v>
      </c>
      <c r="AG184" s="387" t="n">
        <v>0.496146023273468</v>
      </c>
      <c r="AH184" s="387" t="n">
        <v>0.579179584980011</v>
      </c>
      <c r="AI184" s="0" t="s">
        <v>317</v>
      </c>
      <c r="AJ184" s="387" t="n">
        <v>0.496146023273468</v>
      </c>
      <c r="AK184" s="0" t="s">
        <v>317</v>
      </c>
      <c r="AL184" s="387" t="n">
        <v>0.55679589509964</v>
      </c>
      <c r="AM184" s="0" t="s">
        <v>317</v>
      </c>
      <c r="AN184" s="387" t="n">
        <v>0.466618418693543</v>
      </c>
      <c r="AO184" s="0" t="s">
        <v>317</v>
      </c>
      <c r="AP184" s="0"/>
      <c r="AQ184" s="0" t="s">
        <v>102</v>
      </c>
      <c r="AR184" s="387" t="n">
        <v>3.56521511077881</v>
      </c>
      <c r="AS184" s="0" t="s">
        <v>318</v>
      </c>
      <c r="AT184" s="387" t="n">
        <v>4.26882791519165</v>
      </c>
      <c r="AU184" s="0" t="s">
        <v>317</v>
      </c>
      <c r="AV184" s="387" t="n">
        <v>3.87560606002808</v>
      </c>
      <c r="AW184" s="0"/>
      <c r="AX184" s="387" t="n">
        <v>3.38586640357971</v>
      </c>
      <c r="AY184" s="0" t="s">
        <v>104</v>
      </c>
      <c r="AZ184" s="0"/>
      <c r="BA184" s="0" t="s">
        <v>102</v>
      </c>
      <c r="BB184" s="387" t="n">
        <v>0.0036477386020124</v>
      </c>
      <c r="BC184" s="387" t="n">
        <v>0.00332327280193567</v>
      </c>
      <c r="BD184" s="387" t="n">
        <v>0.00297921500168741</v>
      </c>
      <c r="BE184" s="387" t="n">
        <v>0.00380195351317525</v>
      </c>
      <c r="BF184" s="387" t="n">
        <v>0.00380197144113481</v>
      </c>
      <c r="BH184" s="0" t="s">
        <v>318</v>
      </c>
      <c r="BI184" s="387" t="n">
        <v>0.00566156208515167</v>
      </c>
      <c r="BJ184" s="387" t="n">
        <v>0.00556454621255398</v>
      </c>
      <c r="BK184" s="387" t="n">
        <v>0.00600787298753858</v>
      </c>
      <c r="BL184" s="387" t="n">
        <v>0.0060949856415391</v>
      </c>
      <c r="BM184" s="387" t="n">
        <v>0.00604748679324985</v>
      </c>
      <c r="BO184" s="0" t="s">
        <v>317</v>
      </c>
      <c r="BP184" s="387" t="n">
        <v>0.00563371181488037</v>
      </c>
      <c r="BQ184" s="387" t="n">
        <v>0.00581001630052924</v>
      </c>
      <c r="BR184" s="387" t="n">
        <v>0.00611872225999832</v>
      </c>
      <c r="BS184" s="387" t="n">
        <v>0.00604752590879798</v>
      </c>
      <c r="BT184" s="387" t="n">
        <v>0.00604754313826561</v>
      </c>
      <c r="BV184" s="387" t="n">
        <v>9.50371551513672</v>
      </c>
      <c r="BW184" s="387" t="n">
        <v>9.94140720367432</v>
      </c>
      <c r="BX184" s="387" t="n">
        <v>10.2853698730469</v>
      </c>
      <c r="BY184" s="387" t="n">
        <v>10.7207202911377</v>
      </c>
      <c r="BZ184" s="387" t="n">
        <v>11.1688814163208</v>
      </c>
      <c r="CA184" s="0" t="s">
        <v>316</v>
      </c>
      <c r="CC184" s="387" t="n">
        <v>9.77871036529541</v>
      </c>
      <c r="CD184" s="387" t="n">
        <v>10.1540632247925</v>
      </c>
      <c r="CE184" s="387" t="n">
        <v>10.5358724594116</v>
      </c>
      <c r="CF184" s="387" t="n">
        <v>10.9910135269165</v>
      </c>
      <c r="CG184" s="387" t="n">
        <v>11.4356842041016</v>
      </c>
      <c r="CH184" s="0" t="s">
        <v>317</v>
      </c>
      <c r="CK184" s="387" t="n">
        <v>11</v>
      </c>
      <c r="CL184" s="0" t="s">
        <v>887</v>
      </c>
      <c r="CO184" s="0" t="s">
        <v>102</v>
      </c>
      <c r="CP184" s="387" t="n">
        <v>0.0139380041509867</v>
      </c>
      <c r="CQ184" s="387" t="n">
        <v>0.0219184961169958</v>
      </c>
      <c r="CR184" s="387" t="n">
        <v>0.0323381684720516</v>
      </c>
      <c r="CS184" s="387" t="n">
        <v>0.00277948752045631</v>
      </c>
      <c r="CT184" s="387" t="n">
        <v>-0.0256215613335371</v>
      </c>
      <c r="CV184" s="0" t="s">
        <v>318</v>
      </c>
      <c r="CW184" s="387" t="n">
        <v>0.0257101468741894</v>
      </c>
      <c r="CX184" s="387" t="n">
        <v>0.0287649389356375</v>
      </c>
      <c r="CY184" s="387" t="n">
        <v>0.0142528600990772</v>
      </c>
      <c r="CZ184" s="387" t="n">
        <v>0.0113728865981102</v>
      </c>
      <c r="DA184" s="387" t="n">
        <v>0.0156095121055841</v>
      </c>
      <c r="DC184" s="0" t="s">
        <v>317</v>
      </c>
      <c r="DD184" s="387" t="n">
        <v>0.0215418413281441</v>
      </c>
      <c r="DE184" s="387" t="n">
        <v>0.0183763243257999</v>
      </c>
      <c r="DF184" s="387" t="n">
        <v>-0.00991235952824354</v>
      </c>
      <c r="DG184" s="387" t="n">
        <v>0.0258004888892174</v>
      </c>
      <c r="DH184" s="387" t="n">
        <v>0.030580485239625</v>
      </c>
      <c r="DL184" s="387" t="n">
        <v>0.679290008544922</v>
      </c>
      <c r="DM184" s="0" t="s">
        <v>888</v>
      </c>
      <c r="DP184" s="387" t="n">
        <v>0.771679992675781</v>
      </c>
      <c r="DQ184" s="0" t="s">
        <v>888</v>
      </c>
      <c r="DT184" s="387" t="n">
        <v>0.585250015258789</v>
      </c>
      <c r="DU184" s="0" t="s">
        <v>888</v>
      </c>
      <c r="DW184" s="387" t="n">
        <v>-0.0538073517382145</v>
      </c>
      <c r="DX184" s="387" t="n">
        <v>-0.0542095452547073</v>
      </c>
      <c r="DY184" s="387" t="n">
        <v>-0.0322304517030716</v>
      </c>
      <c r="DZ184" s="387" t="n">
        <v>-0.0311113484203815</v>
      </c>
      <c r="EA184" s="387" t="n">
        <v>-0.0469194538891315</v>
      </c>
      <c r="EB184" s="0" t="s">
        <v>104</v>
      </c>
      <c r="ED184" s="387" t="n">
        <v>-0.0528623498976231</v>
      </c>
      <c r="EE184" s="387" t="n">
        <v>-0.0526791848242283</v>
      </c>
      <c r="EF184" s="387" t="n">
        <v>-0.0295862331986427</v>
      </c>
      <c r="EG184" s="387" t="n">
        <v>-0.0273189600557089</v>
      </c>
      <c r="EH184" s="387" t="n">
        <v>-0.0455215647816658</v>
      </c>
      <c r="EI184" s="0" t="s">
        <v>248</v>
      </c>
      <c r="EK184" s="387"/>
      <c r="EL184" s="0" t="s">
        <v>886</v>
      </c>
      <c r="EO184" s="387" t="n">
        <v>0.0368501059710979</v>
      </c>
      <c r="EP184" s="387" t="n">
        <v>0.0358567945659161</v>
      </c>
      <c r="EQ184" s="387" t="n">
        <v>0.0233361553400755</v>
      </c>
      <c r="ER184" s="387" t="n">
        <v>0.028739221394062</v>
      </c>
      <c r="ES184" s="387" t="n">
        <v>0.0276358537375927</v>
      </c>
      <c r="ET184" s="0" t="s">
        <v>248</v>
      </c>
      <c r="FE184" s="387" t="n">
        <v>22442971</v>
      </c>
      <c r="FF184" s="387" t="n">
        <v>22131970</v>
      </c>
      <c r="FG184" s="387" t="n">
        <v>21730496</v>
      </c>
      <c r="FH184" s="387" t="n">
        <v>21574326</v>
      </c>
      <c r="FI184" s="387" t="n">
        <v>21451748</v>
      </c>
      <c r="FJ184" s="387" t="n">
        <v>21319685</v>
      </c>
      <c r="FK184" s="387" t="n">
        <v>21193760</v>
      </c>
      <c r="FL184" s="387" t="n">
        <v>20882982</v>
      </c>
      <c r="FM184" s="387" t="n">
        <v>20537875</v>
      </c>
      <c r="FN184" s="387" t="n">
        <v>20367487</v>
      </c>
      <c r="FO184" s="387" t="n">
        <v>20246871</v>
      </c>
      <c r="FP184" s="387" t="n">
        <v>20147528</v>
      </c>
      <c r="FQ184" s="387" t="n">
        <v>20058035</v>
      </c>
      <c r="FR184" s="387" t="n">
        <v>19983693</v>
      </c>
      <c r="FS184" s="387" t="n">
        <v>19908979</v>
      </c>
      <c r="FT184" s="387" t="n">
        <v>19815616</v>
      </c>
      <c r="FU184" s="387" t="n">
        <v>19702267</v>
      </c>
      <c r="FV184" s="387" t="n">
        <v>19587290</v>
      </c>
      <c r="FW184" s="387" t="n">
        <v>19472545</v>
      </c>
      <c r="FX184" s="387" t="n">
        <v>19356544</v>
      </c>
      <c r="FY184" s="387" t="n">
        <v>19238000</v>
      </c>
      <c r="FZ184" s="387" t="n">
        <v>19138000</v>
      </c>
      <c r="GA184" s="387" t="n">
        <v>19051000</v>
      </c>
      <c r="GB184" s="387" t="n">
        <v>18971000</v>
      </c>
      <c r="GC184" s="387" t="n">
        <v>18892000</v>
      </c>
      <c r="GD184" s="387" t="n">
        <v>18810000</v>
      </c>
      <c r="GE184" s="387" t="n">
        <v>18722000</v>
      </c>
      <c r="GF184" s="387" t="n">
        <v>18631000</v>
      </c>
      <c r="GG184" s="387" t="n">
        <v>18537000</v>
      </c>
      <c r="GH184" s="387" t="n">
        <v>18441000</v>
      </c>
      <c r="GI184" s="387" t="n">
        <v>18343000</v>
      </c>
      <c r="GJ184" s="387" t="n">
        <v>18243000</v>
      </c>
      <c r="GK184" s="387" t="n">
        <v>18143000</v>
      </c>
      <c r="GL184" s="387" t="n">
        <v>18040000</v>
      </c>
      <c r="GM184" s="387" t="n">
        <v>17936000</v>
      </c>
      <c r="GN184" s="387" t="n">
        <v>17831000</v>
      </c>
      <c r="GO184" s="387" t="n">
        <v>17725000</v>
      </c>
      <c r="GP184" s="387" t="n">
        <v>17619000</v>
      </c>
      <c r="GQ184" s="387" t="n">
        <v>17513000</v>
      </c>
      <c r="GR184" s="387" t="n">
        <v>17408000</v>
      </c>
      <c r="GS184" s="387" t="n">
        <v>17304000</v>
      </c>
      <c r="GT184" s="387" t="n">
        <v>17202000</v>
      </c>
      <c r="GU184" s="387" t="n">
        <v>17102000</v>
      </c>
      <c r="GV184" s="387" t="n">
        <v>17005000</v>
      </c>
      <c r="GW184" s="387" t="n">
        <v>16907000</v>
      </c>
      <c r="GX184" s="387" t="n">
        <v>16810000</v>
      </c>
      <c r="GY184" s="387" t="n">
        <v>16711000</v>
      </c>
      <c r="GZ184" s="387" t="n">
        <v>16609000</v>
      </c>
      <c r="HA184" s="387" t="n">
        <v>16505000</v>
      </c>
      <c r="HB184" s="387" t="n">
        <v>16399000</v>
      </c>
      <c r="HC184" s="387" t="n">
        <v>16288000</v>
      </c>
      <c r="HG184" s="387" t="n">
        <v>-0.00573660852387548</v>
      </c>
      <c r="HH184" s="387" t="n">
        <v>-0.00585281895473599</v>
      </c>
      <c r="HI184" s="387" t="n">
        <v>-0.00587536161765456</v>
      </c>
      <c r="HJ184" s="387" t="n">
        <v>-0.00597497122362256</v>
      </c>
      <c r="HK184" s="387" t="n">
        <v>-0.00614306377246976</v>
      </c>
      <c r="HL184" s="387" t="n">
        <v>-0.00521160243079066</v>
      </c>
      <c r="HM184" s="387" t="n">
        <v>-0.00455629359930754</v>
      </c>
      <c r="HN184" s="387" t="n">
        <v>-0.00420809630304575</v>
      </c>
      <c r="HO184" s="387" t="n">
        <v>-0.00417294539511204</v>
      </c>
      <c r="HP184" s="387" t="n">
        <v>-0.00434990879148245</v>
      </c>
      <c r="HQ184" s="387" t="n">
        <v>-0.00468934047967196</v>
      </c>
      <c r="HR184" s="387" t="n">
        <v>-0.00487244268879294</v>
      </c>
      <c r="HS184" s="387" t="n">
        <v>-0.00505812512710691</v>
      </c>
      <c r="HT184" s="387" t="n">
        <v>-0.005192288197577</v>
      </c>
      <c r="HU184" s="387" t="n">
        <v>-0.00532841635867953</v>
      </c>
      <c r="HV184" s="387" t="n">
        <v>-0.00546658551320434</v>
      </c>
      <c r="HW184" s="387" t="n">
        <v>-0.00549663323909044</v>
      </c>
      <c r="HX184" s="387" t="n">
        <v>-0.0056932969018817</v>
      </c>
      <c r="HY184" s="387" t="n">
        <v>-0.00578164821490645</v>
      </c>
      <c r="HZ184" s="387" t="n">
        <v>-0.00587135087698698</v>
      </c>
      <c r="IA184" s="387" t="n">
        <v>-0.00596244307234883</v>
      </c>
      <c r="IB184" s="387" t="n">
        <v>-0.00599820725619793</v>
      </c>
      <c r="IC184" s="387" t="n">
        <v>-0.00603440310806036</v>
      </c>
      <c r="ID184" s="387" t="n">
        <v>-0.006013591773808</v>
      </c>
      <c r="IE184" s="387" t="n">
        <v>-0.00599218206480145</v>
      </c>
      <c r="IF184" s="387" t="n">
        <v>-0.00591203244403005</v>
      </c>
      <c r="IG184" s="387" t="n">
        <v>-0.0058302404358983</v>
      </c>
      <c r="IH184" s="387" t="n">
        <v>-0.00568799721077085</v>
      </c>
      <c r="II184" s="387" t="n">
        <v>-0.00577968126162887</v>
      </c>
      <c r="IJ184" s="387" t="n">
        <v>-0.00575379002839327</v>
      </c>
      <c r="IK184" s="387" t="n">
        <v>-0.0059067620895803</v>
      </c>
      <c r="IL184" s="387" t="n">
        <v>-0.00612246803939343</v>
      </c>
      <c r="IM184" s="387" t="n">
        <v>-0.00628135167062283</v>
      </c>
      <c r="IN184" s="387" t="n">
        <v>-0.00644300784915686</v>
      </c>
      <c r="IO184" s="387" t="n">
        <v>-0.0067917169071734</v>
      </c>
      <c r="IP184" s="0" t="s">
        <v>889</v>
      </c>
      <c r="IU184" s="0" t="s">
        <v>889</v>
      </c>
      <c r="IV184" s="387" t="n">
        <v>0.486814223328048</v>
      </c>
      <c r="IW184" s="387" t="n">
        <v>0.4868530855292</v>
      </c>
      <c r="IX184" s="387" t="n">
        <v>0.486752444773742</v>
      </c>
      <c r="IY184" s="387" t="n">
        <v>0.48656256936929</v>
      </c>
      <c r="IZ184" s="387" t="n">
        <v>0.486367259195898</v>
      </c>
      <c r="JA184" s="387" t="n">
        <v>0.486228642307322</v>
      </c>
      <c r="JB184" s="387" t="n">
        <v>0.486161273775116</v>
      </c>
      <c r="JC184" s="387" t="n">
        <v>0.486146054952544</v>
      </c>
      <c r="JD184" s="387" t="n">
        <v>0.48616838185038</v>
      </c>
      <c r="JE184" s="387" t="n">
        <v>0.486203747330141</v>
      </c>
      <c r="JF184" s="387" t="n">
        <v>0.486232979994362</v>
      </c>
      <c r="JG184" s="387" t="n">
        <v>0.486255575624428</v>
      </c>
      <c r="JH184" s="387" t="n">
        <v>0.486278780538538</v>
      </c>
      <c r="JI184" s="387" t="n">
        <v>0.486303577218217</v>
      </c>
      <c r="JJ184" s="387" t="n">
        <v>0.48633193485116</v>
      </c>
      <c r="JK184" s="387" t="n">
        <v>0.486365904858339</v>
      </c>
      <c r="JL184" s="387" t="n">
        <v>0.486404410441894</v>
      </c>
      <c r="JM184" s="387" t="n">
        <v>0.486447616644112</v>
      </c>
      <c r="JN184" s="387" t="n">
        <v>0.48649890331953</v>
      </c>
      <c r="JO184" s="387" t="n">
        <v>0.486562839842019</v>
      </c>
      <c r="JP184" s="387" t="n">
        <v>0.486643388835746</v>
      </c>
      <c r="JQ184" s="387" t="n">
        <v>0.486740802319315</v>
      </c>
      <c r="JR184" s="387" t="n">
        <v>0.486854614614692</v>
      </c>
      <c r="JS184" s="387" t="n">
        <v>0.486985222353951</v>
      </c>
      <c r="JT184" s="387" t="n">
        <v>0.48713155236452</v>
      </c>
      <c r="JU184" s="387" t="n">
        <v>0.487292249825558</v>
      </c>
      <c r="JV184" s="387" t="n">
        <v>0.487468311400781</v>
      </c>
      <c r="JW184" s="387" t="n">
        <v>0.487658905596604</v>
      </c>
      <c r="JX184" s="387" t="n">
        <v>0.487858899541255</v>
      </c>
      <c r="JY184" s="387" t="n">
        <v>0.488064286269101</v>
      </c>
      <c r="JZ184" s="387" t="n">
        <v>0.488270664365288</v>
      </c>
      <c r="KA184" s="387" t="n">
        <v>0.488476304322271</v>
      </c>
      <c r="KB184" s="387" t="n">
        <v>0.488681908832107</v>
      </c>
      <c r="KC184" s="387" t="n">
        <v>0.488887893226637</v>
      </c>
      <c r="KD184" s="387" t="n">
        <v>0.48909521029051</v>
      </c>
      <c r="KE184" s="387" t="n">
        <v>0.489304531966722</v>
      </c>
      <c r="KH184" s="0" t="s">
        <v>889</v>
      </c>
      <c r="KI184" s="387" t="n">
        <v>0.675084292888641</v>
      </c>
      <c r="KJ184" s="387" t="n">
        <v>0.671543002128601</v>
      </c>
      <c r="KK184" s="387" t="n">
        <v>0.666687905788422</v>
      </c>
      <c r="KL184" s="387" t="n">
        <v>0.661267459392548</v>
      </c>
      <c r="KM184" s="387" t="n">
        <v>0.656359791755676</v>
      </c>
      <c r="KN184" s="387" t="n">
        <v>0.652510643005371</v>
      </c>
      <c r="KO184" s="387" t="n">
        <v>0.648552596569061</v>
      </c>
      <c r="KP184" s="387" t="n">
        <v>0.645792901515961</v>
      </c>
      <c r="KQ184" s="387" t="n">
        <v>0.6441410779953</v>
      </c>
      <c r="KR184" s="387" t="n">
        <v>0.643288135528565</v>
      </c>
      <c r="KS184" s="387" t="n">
        <v>0.643115341663361</v>
      </c>
      <c r="KT184" s="387" t="n">
        <v>0.643467605113983</v>
      </c>
      <c r="KU184" s="387" t="n">
        <v>0.644517183303833</v>
      </c>
      <c r="KV184" s="387" t="n">
        <v>0.645681619644165</v>
      </c>
      <c r="KW184" s="387" t="n">
        <v>0.646114647388458</v>
      </c>
      <c r="KX184" s="387" t="n">
        <v>0.645368814468384</v>
      </c>
      <c r="KY184" s="387" t="n">
        <v>0.642712295055389</v>
      </c>
      <c r="KZ184" s="387" t="n">
        <v>0.63892412185669</v>
      </c>
      <c r="LA184" s="387" t="n">
        <v>0.63447892665863</v>
      </c>
      <c r="LB184" s="387" t="n">
        <v>0.629962086677551</v>
      </c>
      <c r="LC184" s="387" t="n">
        <v>0.625820219516754</v>
      </c>
      <c r="LD184" s="387" t="n">
        <v>0.62155145406723</v>
      </c>
      <c r="LE184" s="387" t="n">
        <v>0.61774218082428</v>
      </c>
      <c r="LF184" s="387" t="n">
        <v>0.614058136940002</v>
      </c>
      <c r="LG184" s="387" t="n">
        <v>0.610236644744873</v>
      </c>
      <c r="LH184" s="387" t="n">
        <v>0.606044828891754</v>
      </c>
      <c r="LI184" s="387" t="n">
        <v>0.601209163665772</v>
      </c>
      <c r="LJ184" s="387" t="n">
        <v>0.596070647239685</v>
      </c>
      <c r="LK184" s="387" t="n">
        <v>0.59112024307251</v>
      </c>
      <c r="LL184" s="387" t="n">
        <v>0.587094128131867</v>
      </c>
      <c r="LM184" s="387" t="n">
        <v>0.584235548973084</v>
      </c>
      <c r="LN184" s="387" t="n">
        <v>0.582131505012512</v>
      </c>
      <c r="LO184" s="387" t="n">
        <v>0.581371545791626</v>
      </c>
      <c r="LP184" s="387" t="n">
        <v>0.581278383731842</v>
      </c>
      <c r="LQ184" s="387" t="n">
        <v>0.580767095088959</v>
      </c>
      <c r="LR184" s="387" t="n">
        <v>0.579199433326721</v>
      </c>
      <c r="LT184" s="0" t="s">
        <v>889</v>
      </c>
      <c r="LU184" s="387" t="n">
        <v>0.606380164623261</v>
      </c>
      <c r="LV184" s="387" t="n">
        <v>0.601856172084808</v>
      </c>
      <c r="LW184" s="387" t="n">
        <v>0.596501111984253</v>
      </c>
      <c r="LX184" s="387" t="n">
        <v>0.591217815876007</v>
      </c>
      <c r="LY184" s="387" t="n">
        <v>0.587327122688294</v>
      </c>
      <c r="LZ184" s="387" t="n">
        <v>0.585455894470215</v>
      </c>
      <c r="MA184" s="387" t="n">
        <v>0.58485734462738</v>
      </c>
      <c r="MB184" s="387" t="n">
        <v>0.586530864238739</v>
      </c>
      <c r="MC184" s="387" t="n">
        <v>0.589320540428162</v>
      </c>
      <c r="MD184" s="387" t="n">
        <v>0.591202616691589</v>
      </c>
      <c r="ME184" s="387" t="n">
        <v>0.59101539850235</v>
      </c>
      <c r="MF184" s="387" t="n">
        <v>0.588986217975617</v>
      </c>
      <c r="MG184" s="387" t="n">
        <v>0.584939062595367</v>
      </c>
      <c r="MH184" s="387" t="n">
        <v>0.579651534557343</v>
      </c>
      <c r="MI184" s="387" t="n">
        <v>0.574426531791687</v>
      </c>
      <c r="MJ184" s="387" t="n">
        <v>0.570026695728302</v>
      </c>
      <c r="MK184" s="387" t="n">
        <v>0.565586805343628</v>
      </c>
      <c r="ML184" s="387" t="n">
        <v>0.561869621276856</v>
      </c>
      <c r="MM184" s="387" t="n">
        <v>0.558481156826019</v>
      </c>
      <c r="MN184" s="387" t="n">
        <v>0.554973244667053</v>
      </c>
      <c r="MO184" s="387" t="n">
        <v>0.550950586795807</v>
      </c>
      <c r="MP184" s="387" t="n">
        <v>0.546177744865418</v>
      </c>
      <c r="MQ184" s="387" t="n">
        <v>0.541063606739044</v>
      </c>
      <c r="MR184" s="387" t="n">
        <v>0.535944700241089</v>
      </c>
      <c r="MS184" s="387" t="n">
        <v>0.531594693660736</v>
      </c>
      <c r="MT184" s="387" t="n">
        <v>0.528432726860046</v>
      </c>
      <c r="MU184" s="387" t="n">
        <v>0.526159763336182</v>
      </c>
      <c r="MV184" s="387" t="n">
        <v>0.525084793567658</v>
      </c>
      <c r="MW184" s="387" t="n">
        <v>0.524728000164032</v>
      </c>
      <c r="MX184" s="387" t="n">
        <v>0.523925006389618</v>
      </c>
      <c r="MY184" s="387" t="n">
        <v>0.522070169448853</v>
      </c>
      <c r="MZ184" s="387" t="n">
        <v>0.518879771232605</v>
      </c>
      <c r="NA184" s="387" t="n">
        <v>0.51478111743927</v>
      </c>
      <c r="NB184" s="387" t="n">
        <v>0.510269641876221</v>
      </c>
      <c r="NC184" s="387" t="n">
        <v>0.506372332572937</v>
      </c>
      <c r="ND184" s="387" t="n">
        <v>0.503806471824646</v>
      </c>
      <c r="NG184" s="0" t="s">
        <v>889</v>
      </c>
      <c r="NH184" s="387" t="n">
        <v>0.621457040309906</v>
      </c>
      <c r="NI184" s="387" t="n">
        <v>0.618631839752197</v>
      </c>
      <c r="NJ184" s="387" t="n">
        <v>0.614581167697907</v>
      </c>
      <c r="NK184" s="387" t="n">
        <v>0.60983020067215</v>
      </c>
      <c r="NL184" s="387" t="n">
        <v>0.605112135410309</v>
      </c>
      <c r="NM184" s="387" t="n">
        <v>0.6008420586586</v>
      </c>
      <c r="NN184" s="387" t="n">
        <v>0.595987021923065</v>
      </c>
      <c r="NO184" s="387" t="n">
        <v>0.591832458972931</v>
      </c>
      <c r="NP184" s="387" t="n">
        <v>0.588582575321198</v>
      </c>
      <c r="NQ184" s="387" t="n">
        <v>0.586544573307037</v>
      </c>
      <c r="NR184" s="387" t="n">
        <v>0.585858583450317</v>
      </c>
      <c r="NS184" s="387" t="n">
        <v>0.586422383785248</v>
      </c>
      <c r="NT184" s="387" t="n">
        <v>0.588481545448303</v>
      </c>
      <c r="NU184" s="387" t="n">
        <v>0.591088116168976</v>
      </c>
      <c r="NV184" s="387" t="n">
        <v>0.592863738536835</v>
      </c>
      <c r="NW184" s="387" t="n">
        <v>0.592978239059448</v>
      </c>
      <c r="NX184" s="387" t="n">
        <v>0.590801954269409</v>
      </c>
      <c r="NY184" s="387" t="n">
        <v>0.587113499641419</v>
      </c>
      <c r="NZ184" s="387" t="n">
        <v>0.582372486591339</v>
      </c>
      <c r="OA184" s="387" t="n">
        <v>0.577665030956268</v>
      </c>
      <c r="OB184" s="387" t="n">
        <v>0.573607742786408</v>
      </c>
      <c r="OC184" s="387" t="n">
        <v>0.569590985774994</v>
      </c>
      <c r="OD184" s="387" t="n">
        <v>0.566206932067871</v>
      </c>
      <c r="OE184" s="387" t="n">
        <v>0.563010334968567</v>
      </c>
      <c r="OF184" s="387" t="n">
        <v>0.559685230255127</v>
      </c>
      <c r="OG184" s="387" t="n">
        <v>0.555883049964905</v>
      </c>
      <c r="OH184" s="387" t="n">
        <v>0.551389396190643</v>
      </c>
      <c r="OI184" s="387" t="n">
        <v>0.546485781669617</v>
      </c>
      <c r="OJ184" s="387" t="n">
        <v>0.541664242744446</v>
      </c>
      <c r="OK184" s="387" t="n">
        <v>0.537706255912781</v>
      </c>
      <c r="OL184" s="387" t="n">
        <v>0.534919679164887</v>
      </c>
      <c r="OM184" s="387" t="n">
        <v>0.532822668552399</v>
      </c>
      <c r="ON184" s="387" t="n">
        <v>0.532060921192169</v>
      </c>
      <c r="OO184" s="387" t="n">
        <v>0.531838834285736</v>
      </c>
      <c r="OP184" s="387" t="n">
        <v>0.531251907348633</v>
      </c>
      <c r="OQ184" s="387" t="n">
        <v>0.529469549655914</v>
      </c>
      <c r="OT184" s="387" t="n">
        <v>0.68197998046875</v>
      </c>
      <c r="OU184" s="387" t="n">
        <v>0.639720001220703</v>
      </c>
      <c r="OV184" s="387" t="n">
        <v>0.632589988708496</v>
      </c>
      <c r="OW184" s="387" t="n">
        <v>0.636629981994629</v>
      </c>
      <c r="OX184" s="387" t="n">
        <v>0.620449981689453</v>
      </c>
      <c r="OY184" s="387" t="n">
        <v>0.634090003967285</v>
      </c>
      <c r="OZ184" s="387" t="n">
        <v>0.627840003967285</v>
      </c>
      <c r="PA184" s="387" t="n">
        <v>0.626220016479492</v>
      </c>
      <c r="PB184" s="387" t="n">
        <v>0.627939987182617</v>
      </c>
      <c r="PC184" s="387" t="n">
        <v>0.646600036621094</v>
      </c>
      <c r="PD184" s="387" t="n">
        <v>0.63890998840332</v>
      </c>
      <c r="PE184" s="387" t="n">
        <v>0.646809997558594</v>
      </c>
      <c r="PF184" s="387" t="n">
        <v>0.648300018310547</v>
      </c>
      <c r="PG184" s="387" t="n">
        <v>0.655510025024414</v>
      </c>
      <c r="PH184" s="387" t="n">
        <v>0.659059982299805</v>
      </c>
      <c r="PI184" s="387" t="n">
        <v>0.65536003112793</v>
      </c>
      <c r="PJ184" s="387" t="n">
        <v>0.673960037231445</v>
      </c>
      <c r="PK184" s="387" t="n">
        <v>0.67931999206543</v>
      </c>
      <c r="PL184" s="387" t="n">
        <v>0.679290008544922</v>
      </c>
      <c r="PQ184" s="387" t="n">
        <v>-4.41385236626957E-005</v>
      </c>
      <c r="PZ184" s="387" t="n">
        <v>0.36</v>
      </c>
      <c r="QA184" s="387" t="n">
        <v>2017</v>
      </c>
      <c r="QB184" s="0" t="s">
        <v>248</v>
      </c>
      <c r="QD184" s="387" t="n">
        <v>0.031</v>
      </c>
      <c r="QE184" s="387" t="n">
        <v>2017</v>
      </c>
      <c r="QF184" s="0" t="s">
        <v>248</v>
      </c>
      <c r="QH184" s="387" t="n">
        <v>0.063</v>
      </c>
      <c r="QI184" s="387" t="n">
        <v>2017</v>
      </c>
      <c r="QJ184" s="0" t="s">
        <v>248</v>
      </c>
      <c r="QL184" s="387" t="n">
        <v>0.128</v>
      </c>
      <c r="QM184" s="387" t="n">
        <v>2017</v>
      </c>
      <c r="QN184" s="0" t="s">
        <v>248</v>
      </c>
      <c r="QP184" s="387" t="n">
        <v>0.238</v>
      </c>
      <c r="QQ184" s="387" t="n">
        <v>2018</v>
      </c>
      <c r="QR184" s="0" t="s">
        <v>248</v>
      </c>
      <c r="QT184" s="0" t="s">
        <v>104</v>
      </c>
      <c r="QU184" s="387" t="n">
        <v>0.273062914609909</v>
      </c>
      <c r="QV184" s="387" t="n">
        <v>0.295253425836563</v>
      </c>
      <c r="QW184" s="387" t="n">
        <v>0.283980756998062</v>
      </c>
      <c r="QX184" s="387" t="n">
        <v>0.274282306432724</v>
      </c>
      <c r="QY184" s="387" t="n">
        <v>0.285713106393814</v>
      </c>
      <c r="RB184" s="387" t="n">
        <v>0.250005543231964</v>
      </c>
      <c r="RC184" s="387" t="n">
        <v>0.262234956026077</v>
      </c>
      <c r="RD184" s="387" t="n">
        <v>0.244746655225754</v>
      </c>
      <c r="RE184" s="387" t="n">
        <v>0.229663968086243</v>
      </c>
      <c r="RF184" s="387" t="n">
        <v>0.236332654953003</v>
      </c>
      <c r="RG184" s="0" t="s">
        <v>248</v>
      </c>
      <c r="RJ184" s="387" t="n">
        <v>0.0390750728547573</v>
      </c>
      <c r="RK184" s="387" t="n">
        <v>0.0353673920035362</v>
      </c>
      <c r="RL184" s="387" t="n">
        <v>0.0305240992456675</v>
      </c>
      <c r="RM184" s="387" t="n">
        <v>0.047337744385004</v>
      </c>
      <c r="RN184" s="387" t="n">
        <v>0.0401819422841072</v>
      </c>
      <c r="RO184" s="0" t="s">
        <v>104</v>
      </c>
      <c r="RR184" s="387" t="n">
        <v>0.0389917902648449</v>
      </c>
      <c r="RS184" s="387" t="n">
        <v>0.0351237691938877</v>
      </c>
      <c r="RT184" s="387" t="n">
        <v>0.0301922596991062</v>
      </c>
      <c r="RU184" s="387" t="n">
        <v>0.0460332930088043</v>
      </c>
      <c r="RV184" s="387" t="n">
        <v>0.0406872071325779</v>
      </c>
      <c r="RW184" s="0" t="s">
        <v>248</v>
      </c>
      <c r="SA184" s="387" t="n">
        <v>0.0465591214597225</v>
      </c>
      <c r="SB184" s="387" t="n">
        <v>0.0422483794391155</v>
      </c>
      <c r="SC184" s="387" t="n">
        <v>0.0356592424213886</v>
      </c>
      <c r="SD184" s="387" t="n">
        <v>0.0530543066561222</v>
      </c>
      <c r="SE184" s="387" t="n">
        <v>0.0462108328938484</v>
      </c>
      <c r="SF184" s="0" t="s">
        <v>104</v>
      </c>
      <c r="SJ184" s="387" t="n">
        <v>0.0464538596570492</v>
      </c>
      <c r="SK184" s="387" t="n">
        <v>0.0419754721224308</v>
      </c>
      <c r="SL184" s="387" t="n">
        <v>0.0352831892669201</v>
      </c>
      <c r="SM184" s="387" t="n">
        <v>0.0516613498330116</v>
      </c>
      <c r="SN184" s="387" t="n">
        <v>0.0466621816158295</v>
      </c>
      <c r="SO184" s="0" t="s">
        <v>248</v>
      </c>
      <c r="SQ184" s="387" t="n">
        <v>12630</v>
      </c>
      <c r="SR184" s="0" t="s">
        <v>248</v>
      </c>
      <c r="ST184" s="387" t="n">
        <v>11215.271484375</v>
      </c>
      <c r="SU184" s="0" t="s">
        <v>104</v>
      </c>
      <c r="SW184" s="387" t="n">
        <v>12091.8953918152</v>
      </c>
      <c r="SX184" s="0" t="s">
        <v>248</v>
      </c>
      <c r="TA184" s="387" t="n">
        <v>0.219255566596985</v>
      </c>
      <c r="TB184" s="387" t="n">
        <v>0.241043880581856</v>
      </c>
      <c r="TC184" s="387" t="n">
        <v>0.251750320196152</v>
      </c>
      <c r="TD184" s="387" t="n">
        <v>0.243170946836472</v>
      </c>
      <c r="TE184" s="387" t="n">
        <v>0.238793656229973</v>
      </c>
      <c r="TF184" s="0" t="s">
        <v>104</v>
      </c>
      <c r="TJ184" s="387" t="n">
        <v>0.197143197059631</v>
      </c>
      <c r="TK184" s="387" t="n">
        <v>0.209555774927139</v>
      </c>
      <c r="TL184" s="387" t="n">
        <v>0.215160429477692</v>
      </c>
      <c r="TM184" s="387" t="n">
        <v>0.202344998717308</v>
      </c>
      <c r="TN184" s="387" t="n">
        <v>0.190811097621918</v>
      </c>
      <c r="TO184" s="0" t="s">
        <v>248</v>
      </c>
      <c r="TP184" s="386"/>
      <c r="TQ184" s="386"/>
    </row>
    <row r="185" customFormat="false" ht="15.75" hidden="false" customHeight="false" outlineLevel="0" collapsed="false">
      <c r="A185" s="0" t="s">
        <v>890</v>
      </c>
      <c r="B185" s="18" t="s">
        <v>1215</v>
      </c>
      <c r="C185" s="0" t="s">
        <v>1216</v>
      </c>
      <c r="D185" s="387" t="n">
        <v>0.0320999510586262</v>
      </c>
      <c r="E185" s="0" t="s">
        <v>102</v>
      </c>
      <c r="F185" s="387" t="n">
        <v>0.0432663075625896</v>
      </c>
      <c r="G185" s="0" t="s">
        <v>316</v>
      </c>
      <c r="H185" s="387" t="n">
        <v>0.0333842560648918</v>
      </c>
      <c r="I185" s="0" t="s">
        <v>317</v>
      </c>
      <c r="J185" s="0" t="s">
        <v>102</v>
      </c>
      <c r="K185" s="387" t="n">
        <v>0.619699835777283</v>
      </c>
      <c r="L185" s="387"/>
      <c r="M185" s="0" t="s">
        <v>885</v>
      </c>
      <c r="N185" s="387"/>
      <c r="O185" s="0" t="s">
        <v>885</v>
      </c>
      <c r="P185" s="387" t="n">
        <v>0.622560679912567</v>
      </c>
      <c r="Q185" s="0" t="s">
        <v>102</v>
      </c>
      <c r="R185" s="387" t="n">
        <v>0.619699835777283</v>
      </c>
      <c r="S185" s="0" t="s">
        <v>102</v>
      </c>
      <c r="U185" s="0" t="s">
        <v>316</v>
      </c>
      <c r="V185" s="387" t="n">
        <v>0.657147943973541</v>
      </c>
      <c r="W185" s="387" t="n">
        <v>0.685672044754028</v>
      </c>
      <c r="X185" s="0" t="s">
        <v>316</v>
      </c>
      <c r="Y185" s="387" t="n">
        <v>0.657147943973541</v>
      </c>
      <c r="Z185" s="0" t="s">
        <v>316</v>
      </c>
      <c r="AA185" s="387" t="n">
        <v>0.649753212928772</v>
      </c>
      <c r="AB185" s="0" t="s">
        <v>316</v>
      </c>
      <c r="AC185" s="387" t="n">
        <v>0.642732620239258</v>
      </c>
      <c r="AD185" s="0" t="s">
        <v>316</v>
      </c>
      <c r="AF185" s="0" t="s">
        <v>317</v>
      </c>
      <c r="AG185" s="387" t="n">
        <v>0.591317474842072</v>
      </c>
      <c r="AH185" s="387" t="n">
        <v>0.644043922424316</v>
      </c>
      <c r="AI185" s="0" t="s">
        <v>317</v>
      </c>
      <c r="AJ185" s="387" t="n">
        <v>0.591317474842072</v>
      </c>
      <c r="AK185" s="0" t="s">
        <v>317</v>
      </c>
      <c r="AL185" s="387" t="n">
        <v>0.577820479869843</v>
      </c>
      <c r="AM185" s="0" t="s">
        <v>317</v>
      </c>
      <c r="AN185" s="387" t="n">
        <v>0.560968518257141</v>
      </c>
      <c r="AO185" s="0" t="s">
        <v>317</v>
      </c>
      <c r="AP185" s="0"/>
      <c r="AQ185" s="0" t="s">
        <v>102</v>
      </c>
      <c r="AR185" s="387" t="n">
        <v>3.48142337799072</v>
      </c>
      <c r="AS185" s="0" t="s">
        <v>318</v>
      </c>
      <c r="AT185" s="387" t="n">
        <v>2.12979817390442</v>
      </c>
      <c r="AU185" s="0" t="s">
        <v>317</v>
      </c>
      <c r="AV185" s="387" t="n">
        <v>3.6131272315979</v>
      </c>
      <c r="AW185" s="0"/>
      <c r="AX185" s="387" t="n">
        <v>2.98877930641174</v>
      </c>
      <c r="AY185" s="0" t="s">
        <v>104</v>
      </c>
      <c r="AZ185" s="0"/>
      <c r="BA185" s="0" t="s">
        <v>102</v>
      </c>
      <c r="BB185" s="387" t="n">
        <v>0.0060522835701704</v>
      </c>
      <c r="BC185" s="387" t="n">
        <v>0.00600623618811369</v>
      </c>
      <c r="BD185" s="387" t="n">
        <v>0.00273235724307597</v>
      </c>
      <c r="BE185" s="387" t="n">
        <v>0.00269907200708985</v>
      </c>
      <c r="BF185" s="387" t="n">
        <v>0.00269905664026737</v>
      </c>
      <c r="BH185" s="0" t="s">
        <v>318</v>
      </c>
      <c r="BI185" s="387" t="n">
        <v>0.00808620825409889</v>
      </c>
      <c r="BJ185" s="387" t="n">
        <v>0.00508991535753012</v>
      </c>
      <c r="BK185" s="387" t="n">
        <v>0.0043118316680193</v>
      </c>
      <c r="BL185" s="387" t="n">
        <v>0.00441685831174254</v>
      </c>
      <c r="BM185" s="387" t="n">
        <v>0.00447532581165433</v>
      </c>
      <c r="BO185" s="0" t="s">
        <v>317</v>
      </c>
      <c r="BP185" s="387" t="n">
        <v>0.00633368501439691</v>
      </c>
      <c r="BQ185" s="387" t="n">
        <v>0.00427470542490482</v>
      </c>
      <c r="BR185" s="387" t="n">
        <v>0.00443190429359674</v>
      </c>
      <c r="BS185" s="387" t="n">
        <v>0.00450012553483248</v>
      </c>
      <c r="BT185" s="387" t="n">
        <v>0.00454983161762357</v>
      </c>
      <c r="BV185" s="387" t="n">
        <v>9.60839080810547</v>
      </c>
      <c r="BW185" s="387" t="n">
        <v>10.8639125823975</v>
      </c>
      <c r="BX185" s="387" t="n">
        <v>11.3525953292847</v>
      </c>
      <c r="BY185" s="387" t="n">
        <v>11.6619186401367</v>
      </c>
      <c r="BZ185" s="387" t="n">
        <v>11.9866876602173</v>
      </c>
      <c r="CA185" s="0" t="s">
        <v>316</v>
      </c>
      <c r="CC185" s="387" t="n">
        <v>10.3234663009644</v>
      </c>
      <c r="CD185" s="387" t="n">
        <v>11.2433652877808</v>
      </c>
      <c r="CE185" s="387" t="n">
        <v>11.5345640182495</v>
      </c>
      <c r="CF185" s="387" t="n">
        <v>11.8554229736328</v>
      </c>
      <c r="CG185" s="387" t="n">
        <v>12.1863145828247</v>
      </c>
      <c r="CH185" s="0" t="s">
        <v>317</v>
      </c>
      <c r="CK185" s="387" t="n">
        <v>12</v>
      </c>
      <c r="CL185" s="0" t="s">
        <v>887</v>
      </c>
      <c r="CO185" s="0" t="s">
        <v>102</v>
      </c>
      <c r="CP185" s="387" t="n">
        <v>-0.0027259923517704</v>
      </c>
      <c r="CQ185" s="387" t="n">
        <v>0.0318755581974983</v>
      </c>
      <c r="CR185" s="387" t="n">
        <v>0.0389261730015278</v>
      </c>
      <c r="CS185" s="387" t="n">
        <v>0.0246008411049843</v>
      </c>
      <c r="CT185" s="387" t="n">
        <v>0.0344779714941978</v>
      </c>
      <c r="CV185" s="0" t="s">
        <v>318</v>
      </c>
      <c r="CW185" s="387" t="n">
        <v>0.0133020952343941</v>
      </c>
      <c r="CX185" s="387" t="n">
        <v>0.0267350357025862</v>
      </c>
      <c r="CY185" s="387" t="n">
        <v>0.0171785354614258</v>
      </c>
      <c r="CZ185" s="387" t="n">
        <v>0.0103421453386545</v>
      </c>
      <c r="DA185" s="387" t="n">
        <v>-0.00914913229644299</v>
      </c>
      <c r="DC185" s="0" t="s">
        <v>317</v>
      </c>
      <c r="DD185" s="387" t="n">
        <v>0.0123967435210943</v>
      </c>
      <c r="DE185" s="387" t="n">
        <v>0.0128001971170306</v>
      </c>
      <c r="DF185" s="387" t="n">
        <v>0.00830205157399178</v>
      </c>
      <c r="DG185" s="387" t="n">
        <v>0.0065421424806118</v>
      </c>
      <c r="DH185" s="387" t="n">
        <v>0.0210963170975447</v>
      </c>
      <c r="DL185" s="387" t="n">
        <v>0.743649978637695</v>
      </c>
      <c r="DM185" s="0" t="s">
        <v>888</v>
      </c>
      <c r="DP185" s="387" t="n">
        <v>0.798499984741211</v>
      </c>
      <c r="DQ185" s="0" t="s">
        <v>888</v>
      </c>
      <c r="DT185" s="387" t="n">
        <v>0.692979965209961</v>
      </c>
      <c r="DU185" s="0" t="s">
        <v>888</v>
      </c>
      <c r="DW185" s="387" t="n">
        <v>0.0597632527351379</v>
      </c>
      <c r="DX185" s="387" t="n">
        <v>0.0464990735054016</v>
      </c>
      <c r="DY185" s="387" t="n">
        <v>0.035959854722023</v>
      </c>
      <c r="DZ185" s="387" t="n">
        <v>0.0392065234482288</v>
      </c>
      <c r="EA185" s="387" t="n">
        <v>0.0382449813187122</v>
      </c>
      <c r="EB185" s="0" t="s">
        <v>104</v>
      </c>
      <c r="ED185" s="387" t="n">
        <v>0.0630761608481407</v>
      </c>
      <c r="EE185" s="387" t="n">
        <v>0.0484432727098465</v>
      </c>
      <c r="EF185" s="387" t="n">
        <v>0.0363606289029121</v>
      </c>
      <c r="EG185" s="387" t="n">
        <v>0.0394075289368629</v>
      </c>
      <c r="EH185" s="387" t="n">
        <v>0.0384364128112793</v>
      </c>
      <c r="EI185" s="0" t="s">
        <v>248</v>
      </c>
      <c r="EK185" s="387" t="n">
        <v>0.288683176040649</v>
      </c>
      <c r="EL185" s="0" t="s">
        <v>248</v>
      </c>
      <c r="EO185" s="387" t="n">
        <v>0.0221054255962372</v>
      </c>
      <c r="EP185" s="387" t="n">
        <v>0.0245312862098217</v>
      </c>
      <c r="EQ185" s="387" t="n">
        <v>0.0191756300628185</v>
      </c>
      <c r="ER185" s="387" t="n">
        <v>0.0145447514951229</v>
      </c>
      <c r="ES185" s="387" t="n">
        <v>0.0188100542873144</v>
      </c>
      <c r="ET185" s="0" t="s">
        <v>248</v>
      </c>
      <c r="FE185" s="387" t="n">
        <v>146596869</v>
      </c>
      <c r="FF185" s="387" t="n">
        <v>145976482</v>
      </c>
      <c r="FG185" s="387" t="n">
        <v>145306497</v>
      </c>
      <c r="FH185" s="387" t="n">
        <v>144648618</v>
      </c>
      <c r="FI185" s="387" t="n">
        <v>144067316</v>
      </c>
      <c r="FJ185" s="387" t="n">
        <v>143518814</v>
      </c>
      <c r="FK185" s="387" t="n">
        <v>143049637</v>
      </c>
      <c r="FL185" s="387" t="n">
        <v>142805114</v>
      </c>
      <c r="FM185" s="387" t="n">
        <v>142742366</v>
      </c>
      <c r="FN185" s="387" t="n">
        <v>142785349</v>
      </c>
      <c r="FO185" s="387" t="n">
        <v>142849468</v>
      </c>
      <c r="FP185" s="387" t="n">
        <v>142960908</v>
      </c>
      <c r="FQ185" s="387" t="n">
        <v>143201721</v>
      </c>
      <c r="FR185" s="387" t="n">
        <v>143506995</v>
      </c>
      <c r="FS185" s="387" t="n">
        <v>143819666</v>
      </c>
      <c r="FT185" s="387" t="n">
        <v>144096870</v>
      </c>
      <c r="FU185" s="387" t="n">
        <v>144342396</v>
      </c>
      <c r="FV185" s="387" t="n">
        <v>144496740</v>
      </c>
      <c r="FW185" s="387" t="n">
        <v>144477860</v>
      </c>
      <c r="FX185" s="387" t="n">
        <v>144373535</v>
      </c>
      <c r="FY185" s="387" t="n">
        <v>144346000</v>
      </c>
      <c r="FZ185" s="387" t="n">
        <v>144270000</v>
      </c>
      <c r="GA185" s="387" t="n">
        <v>144142000</v>
      </c>
      <c r="GB185" s="387" t="n">
        <v>143965000</v>
      </c>
      <c r="GC185" s="387" t="n">
        <v>143750000</v>
      </c>
      <c r="GD185" s="387" t="n">
        <v>143499000</v>
      </c>
      <c r="GE185" s="387" t="n">
        <v>143215000</v>
      </c>
      <c r="GF185" s="387" t="n">
        <v>142896000</v>
      </c>
      <c r="GG185" s="387" t="n">
        <v>142543000</v>
      </c>
      <c r="GH185" s="387" t="n">
        <v>142156000</v>
      </c>
      <c r="GI185" s="387" t="n">
        <v>141738000</v>
      </c>
      <c r="GJ185" s="387" t="n">
        <v>141293000</v>
      </c>
      <c r="GK185" s="387" t="n">
        <v>140826000</v>
      </c>
      <c r="GL185" s="387" t="n">
        <v>140343000</v>
      </c>
      <c r="GM185" s="387" t="n">
        <v>139850000</v>
      </c>
      <c r="GN185" s="387" t="n">
        <v>139356000</v>
      </c>
      <c r="GO185" s="387" t="n">
        <v>138866000</v>
      </c>
      <c r="GP185" s="387" t="n">
        <v>138386000</v>
      </c>
      <c r="GQ185" s="387" t="n">
        <v>137922000</v>
      </c>
      <c r="GR185" s="387" t="n">
        <v>137476000</v>
      </c>
      <c r="GS185" s="387" t="n">
        <v>137050000</v>
      </c>
      <c r="GT185" s="387" t="n">
        <v>136646000</v>
      </c>
      <c r="GU185" s="387" t="n">
        <v>136264000</v>
      </c>
      <c r="GV185" s="387" t="n">
        <v>135905000</v>
      </c>
      <c r="GW185" s="387" t="n">
        <v>135570000</v>
      </c>
      <c r="GX185" s="387" t="n">
        <v>135259000</v>
      </c>
      <c r="GY185" s="387" t="n">
        <v>134973000</v>
      </c>
      <c r="GZ185" s="387" t="n">
        <v>134707000</v>
      </c>
      <c r="HA185" s="387" t="n">
        <v>134460000</v>
      </c>
      <c r="HB185" s="387" t="n">
        <v>134225000</v>
      </c>
      <c r="HC185" s="387" t="n">
        <v>133975000</v>
      </c>
      <c r="HG185" s="387" t="n">
        <v>0.0017024454427883</v>
      </c>
      <c r="HH185" s="387" t="n">
        <v>0.0010687195463106</v>
      </c>
      <c r="HI185" s="387" t="n">
        <v>-0.00013066892279312</v>
      </c>
      <c r="HJ185" s="387" t="n">
        <v>-0.000722343800589442</v>
      </c>
      <c r="HK185" s="387" t="n">
        <v>-0.000190738734090701</v>
      </c>
      <c r="HL185" s="387" t="n">
        <v>-0.000526651332620531</v>
      </c>
      <c r="HM185" s="387" t="n">
        <v>-0.00088761915685609</v>
      </c>
      <c r="HN185" s="387" t="n">
        <v>-0.00122871028725058</v>
      </c>
      <c r="HO185" s="387" t="n">
        <v>-0.00149453477934003</v>
      </c>
      <c r="HP185" s="387" t="n">
        <v>-0.00174761319067329</v>
      </c>
      <c r="HQ185" s="387" t="n">
        <v>-0.00198106886819005</v>
      </c>
      <c r="HR185" s="387" t="n">
        <v>-0.00222990475594997</v>
      </c>
      <c r="HS185" s="387" t="n">
        <v>-0.00247338437475264</v>
      </c>
      <c r="HT185" s="387" t="n">
        <v>-0.00271866237744689</v>
      </c>
      <c r="HU185" s="387" t="n">
        <v>-0.00294476328417659</v>
      </c>
      <c r="HV185" s="387" t="n">
        <v>-0.00314453453756869</v>
      </c>
      <c r="HW185" s="387" t="n">
        <v>-0.00331066269427538</v>
      </c>
      <c r="HX185" s="387" t="n">
        <v>-0.00343565945513546</v>
      </c>
      <c r="HY185" s="387" t="n">
        <v>-0.00351900653913617</v>
      </c>
      <c r="HZ185" s="387" t="n">
        <v>-0.00353860948234797</v>
      </c>
      <c r="IA185" s="387" t="n">
        <v>-0.00352237070910633</v>
      </c>
      <c r="IB185" s="387" t="n">
        <v>-0.00346255744807422</v>
      </c>
      <c r="IC185" s="387" t="n">
        <v>-0.00335857411846519</v>
      </c>
      <c r="ID185" s="387" t="n">
        <v>-0.00323895155452192</v>
      </c>
      <c r="IE185" s="387" t="n">
        <v>-0.00310353375971317</v>
      </c>
      <c r="IF185" s="387" t="n">
        <v>-0.00295218266546726</v>
      </c>
      <c r="IG185" s="387" t="n">
        <v>-0.0027994595002383</v>
      </c>
      <c r="IH185" s="387" t="n">
        <v>-0.00263806828297675</v>
      </c>
      <c r="II185" s="387" t="n">
        <v>-0.00246800016611815</v>
      </c>
      <c r="IJ185" s="387" t="n">
        <v>-0.00229665311053395</v>
      </c>
      <c r="IK185" s="387" t="n">
        <v>-0.00211670040152967</v>
      </c>
      <c r="IL185" s="387" t="n">
        <v>-0.00197270908392966</v>
      </c>
      <c r="IM185" s="387" t="n">
        <v>-0.00183529232162982</v>
      </c>
      <c r="IN185" s="387" t="n">
        <v>-0.00174926070030779</v>
      </c>
      <c r="IO185" s="387" t="n">
        <v>-0.00186428090091795</v>
      </c>
      <c r="IP185" s="0" t="s">
        <v>889</v>
      </c>
      <c r="IU185" s="0" t="s">
        <v>889</v>
      </c>
      <c r="IV185" s="387" t="n">
        <v>0.463298463050596</v>
      </c>
      <c r="IW185" s="387" t="n">
        <v>0.463303519012107</v>
      </c>
      <c r="IX185" s="387" t="n">
        <v>0.463334046839839</v>
      </c>
      <c r="IY185" s="387" t="n">
        <v>0.463382376418675</v>
      </c>
      <c r="IZ185" s="387" t="n">
        <v>0.463439313273134</v>
      </c>
      <c r="JA185" s="387" t="n">
        <v>0.463497785238661</v>
      </c>
      <c r="JB185" s="387" t="n">
        <v>0.463554970131248</v>
      </c>
      <c r="JC185" s="387" t="n">
        <v>0.463610228400565</v>
      </c>
      <c r="JD185" s="387" t="n">
        <v>0.463661410294384</v>
      </c>
      <c r="JE185" s="387" t="n">
        <v>0.463706954158912</v>
      </c>
      <c r="JF185" s="387" t="n">
        <v>0.463746145149393</v>
      </c>
      <c r="JG185" s="387" t="n">
        <v>0.463777928368469</v>
      </c>
      <c r="JH185" s="387" t="n">
        <v>0.463803497988707</v>
      </c>
      <c r="JI185" s="387" t="n">
        <v>0.463827707401004</v>
      </c>
      <c r="JJ185" s="387" t="n">
        <v>0.463857241161686</v>
      </c>
      <c r="JK185" s="387" t="n">
        <v>0.463897825252833</v>
      </c>
      <c r="JL185" s="387" t="n">
        <v>0.463951555303627</v>
      </c>
      <c r="JM185" s="387" t="n">
        <v>0.464019726960363</v>
      </c>
      <c r="JN185" s="387" t="n">
        <v>0.464106151886939</v>
      </c>
      <c r="JO185" s="387" t="n">
        <v>0.46421514392614</v>
      </c>
      <c r="JP185" s="387" t="n">
        <v>0.464349999783538</v>
      </c>
      <c r="JQ185" s="387" t="n">
        <v>0.464512571621691</v>
      </c>
      <c r="JR185" s="387" t="n">
        <v>0.464703754459308</v>
      </c>
      <c r="JS185" s="387" t="n">
        <v>0.464925160206812</v>
      </c>
      <c r="JT185" s="387" t="n">
        <v>0.465178110178902</v>
      </c>
      <c r="JU185" s="387" t="n">
        <v>0.465463038697381</v>
      </c>
      <c r="JV185" s="387" t="n">
        <v>0.465780101901926</v>
      </c>
      <c r="JW185" s="387" t="n">
        <v>0.466128196868558</v>
      </c>
      <c r="JX185" s="387" t="n">
        <v>0.466504384517645</v>
      </c>
      <c r="JY185" s="387" t="n">
        <v>0.466904822483066</v>
      </c>
      <c r="JZ185" s="387" t="n">
        <v>0.467325875986839</v>
      </c>
      <c r="KA185" s="387" t="n">
        <v>0.467765850711978</v>
      </c>
      <c r="KB185" s="387" t="n">
        <v>0.468222747120928</v>
      </c>
      <c r="KC185" s="387" t="n">
        <v>0.468692033032697</v>
      </c>
      <c r="KD185" s="387" t="n">
        <v>0.469168290165074</v>
      </c>
      <c r="KE185" s="387" t="n">
        <v>0.469647137114879</v>
      </c>
      <c r="KH185" s="0" t="s">
        <v>889</v>
      </c>
      <c r="KI185" s="387" t="n">
        <v>0.695693075656891</v>
      </c>
      <c r="KJ185" s="387" t="n">
        <v>0.688251197338104</v>
      </c>
      <c r="KK185" s="387" t="n">
        <v>0.681027114391327</v>
      </c>
      <c r="KL185" s="387" t="n">
        <v>0.67411208152771</v>
      </c>
      <c r="KM185" s="387" t="n">
        <v>0.667509496212006</v>
      </c>
      <c r="KN185" s="387" t="n">
        <v>0.661293029785156</v>
      </c>
      <c r="KO185" s="387" t="n">
        <v>0.655160486698151</v>
      </c>
      <c r="KP185" s="387" t="n">
        <v>0.6496302485466</v>
      </c>
      <c r="KQ185" s="387" t="n">
        <v>0.644802570343018</v>
      </c>
      <c r="KR185" s="387" t="n">
        <v>0.640737414360046</v>
      </c>
      <c r="KS185" s="387" t="n">
        <v>0.637419104576111</v>
      </c>
      <c r="KT185" s="387" t="n">
        <v>0.634388864040375</v>
      </c>
      <c r="KU185" s="387" t="n">
        <v>0.631949126720429</v>
      </c>
      <c r="KV185" s="387" t="n">
        <v>0.630315065383911</v>
      </c>
      <c r="KW185" s="387" t="n">
        <v>0.629772901535034</v>
      </c>
      <c r="KX185" s="387" t="n">
        <v>0.630423724651337</v>
      </c>
      <c r="KY185" s="387" t="n">
        <v>0.631418406963348</v>
      </c>
      <c r="KZ185" s="387" t="n">
        <v>0.633554875850678</v>
      </c>
      <c r="LA185" s="387" t="n">
        <v>0.636305332183838</v>
      </c>
      <c r="LB185" s="387" t="n">
        <v>0.638848781585693</v>
      </c>
      <c r="LC185" s="387" t="n">
        <v>0.640611112117767</v>
      </c>
      <c r="LD185" s="387" t="n">
        <v>0.641143262386322</v>
      </c>
      <c r="LE185" s="387" t="n">
        <v>0.641011357307434</v>
      </c>
      <c r="LF185" s="387" t="n">
        <v>0.640231430530548</v>
      </c>
      <c r="LG185" s="387" t="n">
        <v>0.639056980609894</v>
      </c>
      <c r="LH185" s="387" t="n">
        <v>0.637657761573792</v>
      </c>
      <c r="LI185" s="387" t="n">
        <v>0.635371685028076</v>
      </c>
      <c r="LJ185" s="387" t="n">
        <v>0.632896423339844</v>
      </c>
      <c r="LK185" s="387" t="n">
        <v>0.630175471305847</v>
      </c>
      <c r="LL185" s="387" t="n">
        <v>0.627129912376404</v>
      </c>
      <c r="LM185" s="387" t="n">
        <v>0.623692333698273</v>
      </c>
      <c r="LN185" s="387" t="n">
        <v>0.619234979152679</v>
      </c>
      <c r="LO185" s="387" t="n">
        <v>0.614749073982239</v>
      </c>
      <c r="LP185" s="387" t="n">
        <v>0.610166609287262</v>
      </c>
      <c r="LQ185" s="387" t="n">
        <v>0.605416297912598</v>
      </c>
      <c r="LR185" s="387" t="n">
        <v>0.600485146045685</v>
      </c>
      <c r="LT185" s="0" t="s">
        <v>889</v>
      </c>
      <c r="LU185" s="387" t="n">
        <v>0.63105845451355</v>
      </c>
      <c r="LV185" s="387" t="n">
        <v>0.621916353702545</v>
      </c>
      <c r="LW185" s="387" t="n">
        <v>0.613575518131256</v>
      </c>
      <c r="LX185" s="387" t="n">
        <v>0.605973243713379</v>
      </c>
      <c r="LY185" s="387" t="n">
        <v>0.598885357379913</v>
      </c>
      <c r="LZ185" s="387" t="n">
        <v>0.592264413833618</v>
      </c>
      <c r="MA185" s="387" t="n">
        <v>0.586005389690399</v>
      </c>
      <c r="MB185" s="387" t="n">
        <v>0.580337464809418</v>
      </c>
      <c r="MC185" s="387" t="n">
        <v>0.575626015663147</v>
      </c>
      <c r="MD185" s="387" t="n">
        <v>0.572361767292023</v>
      </c>
      <c r="ME185" s="387" t="n">
        <v>0.570749640464783</v>
      </c>
      <c r="MF185" s="387" t="n">
        <v>0.570429086685181</v>
      </c>
      <c r="MG185" s="387" t="n">
        <v>0.571576535701752</v>
      </c>
      <c r="MH185" s="387" t="n">
        <v>0.573693573474884</v>
      </c>
      <c r="MI185" s="387" t="n">
        <v>0.576000988483429</v>
      </c>
      <c r="MJ185" s="387" t="n">
        <v>0.577988982200623</v>
      </c>
      <c r="MK185" s="387" t="n">
        <v>0.579136967658997</v>
      </c>
      <c r="ML185" s="387" t="n">
        <v>0.580006539821625</v>
      </c>
      <c r="MM185" s="387" t="n">
        <v>0.580620348453522</v>
      </c>
      <c r="MN185" s="387" t="n">
        <v>0.580986797809601</v>
      </c>
      <c r="MO185" s="387" t="n">
        <v>0.581044256687164</v>
      </c>
      <c r="MP185" s="387" t="n">
        <v>0.580372452735901</v>
      </c>
      <c r="MQ185" s="387" t="n">
        <v>0.579393863677979</v>
      </c>
      <c r="MR185" s="387" t="n">
        <v>0.577906370162964</v>
      </c>
      <c r="MS185" s="387" t="n">
        <v>0.575831413269043</v>
      </c>
      <c r="MT185" s="387" t="n">
        <v>0.573155760765076</v>
      </c>
      <c r="MU185" s="387" t="n">
        <v>0.569522678852081</v>
      </c>
      <c r="MV185" s="387" t="n">
        <v>0.565541863441467</v>
      </c>
      <c r="MW185" s="387" t="n">
        <v>0.561178743839264</v>
      </c>
      <c r="MX185" s="387" t="n">
        <v>0.556376755237579</v>
      </c>
      <c r="MY185" s="387" t="n">
        <v>0.551120460033417</v>
      </c>
      <c r="MZ185" s="387" t="n">
        <v>0.544997870922089</v>
      </c>
      <c r="NA185" s="387" t="n">
        <v>0.538672804832459</v>
      </c>
      <c r="NB185" s="387" t="n">
        <v>0.53258216381073</v>
      </c>
      <c r="NC185" s="387" t="n">
        <v>0.527412950992584</v>
      </c>
      <c r="ND185" s="387" t="n">
        <v>0.523567855358124</v>
      </c>
      <c r="NG185" s="0" t="s">
        <v>889</v>
      </c>
      <c r="NH185" s="387" t="n">
        <v>0.650487303733826</v>
      </c>
      <c r="NI185" s="387" t="n">
        <v>0.643806040287018</v>
      </c>
      <c r="NJ185" s="387" t="n">
        <v>0.636303842067719</v>
      </c>
      <c r="NK185" s="387" t="n">
        <v>0.62834644317627</v>
      </c>
      <c r="NL185" s="387" t="n">
        <v>0.620379030704498</v>
      </c>
      <c r="NM185" s="387" t="n">
        <v>0.61276376247406</v>
      </c>
      <c r="NN185" s="387" t="n">
        <v>0.605101525783539</v>
      </c>
      <c r="NO185" s="387" t="n">
        <v>0.598062992095947</v>
      </c>
      <c r="NP185" s="387" t="n">
        <v>0.591706335544586</v>
      </c>
      <c r="NQ185" s="387" t="n">
        <v>0.585989594459534</v>
      </c>
      <c r="NR185" s="387" t="n">
        <v>0.58085423707962</v>
      </c>
      <c r="NS185" s="387" t="n">
        <v>0.575840532779694</v>
      </c>
      <c r="NT185" s="387" t="n">
        <v>0.571352601051331</v>
      </c>
      <c r="NU185" s="387" t="n">
        <v>0.567765533924103</v>
      </c>
      <c r="NV185" s="387" t="n">
        <v>0.565547704696655</v>
      </c>
      <c r="NW185" s="387" t="n">
        <v>0.564936697483063</v>
      </c>
      <c r="NX185" s="387" t="n">
        <v>0.565045714378357</v>
      </c>
      <c r="NY185" s="387" t="n">
        <v>0.566699326038361</v>
      </c>
      <c r="NZ185" s="387" t="n">
        <v>0.569383561611176</v>
      </c>
      <c r="OA185" s="387" t="n">
        <v>0.572220206260681</v>
      </c>
      <c r="OB185" s="387" t="n">
        <v>0.574607491493225</v>
      </c>
      <c r="OC185" s="387" t="n">
        <v>0.576022922992706</v>
      </c>
      <c r="OD185" s="387" t="n">
        <v>0.577088713645935</v>
      </c>
      <c r="OE185" s="387" t="n">
        <v>0.57773232460022</v>
      </c>
      <c r="OF185" s="387" t="n">
        <v>0.578064560890198</v>
      </c>
      <c r="OG185" s="387" t="n">
        <v>0.578117489814758</v>
      </c>
      <c r="OH185" s="387" t="n">
        <v>0.577148258686066</v>
      </c>
      <c r="OI185" s="387" t="n">
        <v>0.575882136821747</v>
      </c>
      <c r="OJ185" s="387" t="n">
        <v>0.574261426925659</v>
      </c>
      <c r="OK185" s="387" t="n">
        <v>0.572184085845947</v>
      </c>
      <c r="OL185" s="387" t="n">
        <v>0.569603502750397</v>
      </c>
      <c r="OM185" s="387" t="n">
        <v>0.565802037715912</v>
      </c>
      <c r="ON185" s="387" t="n">
        <v>0.561782240867615</v>
      </c>
      <c r="OO185" s="387" t="n">
        <v>0.557496666908264</v>
      </c>
      <c r="OP185" s="387" t="n">
        <v>0.552877604961395</v>
      </c>
      <c r="OQ185" s="387" t="n">
        <v>0.547893285751343</v>
      </c>
      <c r="OT185" s="387" t="n">
        <v>0.696620025634766</v>
      </c>
      <c r="OU185" s="387" t="n">
        <v>0.706060028076172</v>
      </c>
      <c r="OV185" s="387" t="n">
        <v>0.704899978637695</v>
      </c>
      <c r="OW185" s="387" t="n">
        <v>0.71129997253418</v>
      </c>
      <c r="OX185" s="387" t="n">
        <v>0.715650024414063</v>
      </c>
      <c r="OY185" s="387" t="n">
        <v>0.718570022583008</v>
      </c>
      <c r="OZ185" s="387" t="n">
        <v>0.726949996948242</v>
      </c>
      <c r="PA185" s="387" t="n">
        <v>0.72995002746582</v>
      </c>
      <c r="PB185" s="387" t="n">
        <v>0.728479995727539</v>
      </c>
      <c r="PC185" s="387" t="n">
        <v>0.727320022583008</v>
      </c>
      <c r="PD185" s="387" t="n">
        <v>0.730630035400391</v>
      </c>
      <c r="PE185" s="387" t="n">
        <v>0.731630020141602</v>
      </c>
      <c r="PF185" s="387" t="n">
        <v>0.731859970092773</v>
      </c>
      <c r="PG185" s="387" t="n">
        <v>0.73431999206543</v>
      </c>
      <c r="PH185" s="387" t="n">
        <v>0.73681999206543</v>
      </c>
      <c r="PI185" s="387" t="n">
        <v>0.742419967651367</v>
      </c>
      <c r="PJ185" s="387" t="n">
        <v>0.741510009765625</v>
      </c>
      <c r="PK185" s="387" t="n">
        <v>0.744280014038086</v>
      </c>
      <c r="PL185" s="387" t="n">
        <v>0.743649978637695</v>
      </c>
      <c r="PQ185" s="387" t="n">
        <v>-0.000846861687023193</v>
      </c>
      <c r="PZ185" s="387" t="n">
        <v>0.375</v>
      </c>
      <c r="QA185" s="387" t="n">
        <v>2018</v>
      </c>
      <c r="QB185" s="0" t="s">
        <v>248</v>
      </c>
      <c r="QD185" s="387" t="n">
        <v>0</v>
      </c>
      <c r="QE185" s="387" t="n">
        <v>2018</v>
      </c>
      <c r="QF185" s="0" t="s">
        <v>248</v>
      </c>
      <c r="QH185" s="387" t="n">
        <v>0.004</v>
      </c>
      <c r="QI185" s="387" t="n">
        <v>2018</v>
      </c>
      <c r="QJ185" s="0" t="s">
        <v>248</v>
      </c>
      <c r="QL185" s="387" t="n">
        <v>0.037</v>
      </c>
      <c r="QM185" s="387" t="n">
        <v>2018</v>
      </c>
      <c r="QN185" s="0" t="s">
        <v>248</v>
      </c>
      <c r="QP185" s="387" t="n">
        <v>0.129</v>
      </c>
      <c r="QQ185" s="387" t="n">
        <v>2018</v>
      </c>
      <c r="QR185" s="0" t="s">
        <v>248</v>
      </c>
      <c r="QT185" s="0" t="s">
        <v>104</v>
      </c>
      <c r="QU185" s="387" t="n">
        <v>0.206333681941032</v>
      </c>
      <c r="QV185" s="387" t="n">
        <v>0.22195765376091</v>
      </c>
      <c r="QW185" s="387" t="n">
        <v>0.229127541184425</v>
      </c>
      <c r="QX185" s="387" t="n">
        <v>0.220021560788155</v>
      </c>
      <c r="QY185" s="387" t="n">
        <v>0.21991091966629</v>
      </c>
      <c r="RB185" s="387" t="n">
        <v>0.202847018837929</v>
      </c>
      <c r="RC185" s="387" t="n">
        <v>0.210157155990601</v>
      </c>
      <c r="RD185" s="387" t="n">
        <v>0.213696077466011</v>
      </c>
      <c r="RE185" s="387" t="n">
        <v>0.211660951375961</v>
      </c>
      <c r="RF185" s="387" t="n">
        <v>0.210042878985405</v>
      </c>
      <c r="RG185" s="0" t="s">
        <v>248</v>
      </c>
      <c r="RJ185" s="387" t="n">
        <v>0.0347700081765652</v>
      </c>
      <c r="RK185" s="387" t="n">
        <v>0.0250402297824621</v>
      </c>
      <c r="RL185" s="387" t="n">
        <v>0.0183797422796488</v>
      </c>
      <c r="RM185" s="387" t="n">
        <v>0.00784184969961643</v>
      </c>
      <c r="RN185" s="387" t="n">
        <v>0.0132738500833511</v>
      </c>
      <c r="RO185" s="0" t="s">
        <v>104</v>
      </c>
      <c r="RR185" s="387" t="n">
        <v>0.0355831980705261</v>
      </c>
      <c r="RS185" s="387" t="n">
        <v>0.0253798756748438</v>
      </c>
      <c r="RT185" s="387" t="n">
        <v>0.0188788659870625</v>
      </c>
      <c r="RU185" s="387" t="n">
        <v>0.00769608095288277</v>
      </c>
      <c r="RV185" s="387" t="n">
        <v>0.0133295198902488</v>
      </c>
      <c r="RW185" s="0" t="s">
        <v>248</v>
      </c>
      <c r="SA185" s="387" t="n">
        <v>0.0349357202649117</v>
      </c>
      <c r="SB185" s="387" t="n">
        <v>0.0238204579800367</v>
      </c>
      <c r="SC185" s="387" t="n">
        <v>0.0156563818454742</v>
      </c>
      <c r="SD185" s="387" t="n">
        <v>0.00697210337966681</v>
      </c>
      <c r="SE185" s="387" t="n">
        <v>0.0140219694003463</v>
      </c>
      <c r="SF185" s="0" t="s">
        <v>104</v>
      </c>
      <c r="SJ185" s="387" t="n">
        <v>0.0357478186488152</v>
      </c>
      <c r="SK185" s="387" t="n">
        <v>0.024158576503396</v>
      </c>
      <c r="SL185" s="387" t="n">
        <v>0.0161530934274197</v>
      </c>
      <c r="SM185" s="387" t="n">
        <v>0.00682146055623889</v>
      </c>
      <c r="SN185" s="387" t="n">
        <v>0.0140087306499481</v>
      </c>
      <c r="SO185" s="0" t="s">
        <v>248</v>
      </c>
      <c r="SQ185" s="387" t="n">
        <v>11260</v>
      </c>
      <c r="SR185" s="0" t="s">
        <v>248</v>
      </c>
      <c r="ST185" s="387" t="n">
        <v>9856.7861328125</v>
      </c>
      <c r="SU185" s="0" t="s">
        <v>104</v>
      </c>
      <c r="SW185" s="387" t="n">
        <v>12011.5318008407</v>
      </c>
      <c r="SX185" s="0" t="s">
        <v>248</v>
      </c>
      <c r="TA185" s="387" t="n">
        <v>0.266096919775009</v>
      </c>
      <c r="TB185" s="387" t="n">
        <v>0.268456727266312</v>
      </c>
      <c r="TC185" s="387" t="n">
        <v>0.265087395906448</v>
      </c>
      <c r="TD185" s="387" t="n">
        <v>0.259228080511093</v>
      </c>
      <c r="TE185" s="387" t="n">
        <v>0.258155912160873</v>
      </c>
      <c r="TF185" s="0" t="s">
        <v>104</v>
      </c>
      <c r="TJ185" s="387" t="n">
        <v>0.265923172235489</v>
      </c>
      <c r="TK185" s="387" t="n">
        <v>0.258600443601608</v>
      </c>
      <c r="TL185" s="387" t="n">
        <v>0.250056713819504</v>
      </c>
      <c r="TM185" s="387" t="n">
        <v>0.251068502664566</v>
      </c>
      <c r="TN185" s="387" t="n">
        <v>0.248479291796684</v>
      </c>
      <c r="TO185" s="0" t="s">
        <v>248</v>
      </c>
      <c r="TP185" s="386"/>
      <c r="TQ185" s="386"/>
    </row>
    <row r="186" customFormat="false" ht="15.75" hidden="false" customHeight="false" outlineLevel="0" collapsed="false">
      <c r="A186" s="0" t="s">
        <v>881</v>
      </c>
      <c r="B186" s="18" t="s">
        <v>1217</v>
      </c>
      <c r="C186" s="0" t="s">
        <v>1218</v>
      </c>
      <c r="D186" s="387" t="n">
        <v>0.0439954437315464</v>
      </c>
      <c r="E186" s="0" t="s">
        <v>102</v>
      </c>
      <c r="F186" s="387" t="n">
        <v>0.0458806194365025</v>
      </c>
      <c r="G186" s="0" t="s">
        <v>316</v>
      </c>
      <c r="H186" s="387" t="n">
        <v>0.0440794005990028</v>
      </c>
      <c r="I186" s="0" t="s">
        <v>317</v>
      </c>
      <c r="J186" s="0" t="s">
        <v>102</v>
      </c>
      <c r="K186" s="387" t="n">
        <v>0.665310740470886</v>
      </c>
      <c r="L186" s="387"/>
      <c r="M186" s="0" t="s">
        <v>885</v>
      </c>
      <c r="N186" s="387"/>
      <c r="O186" s="0" t="s">
        <v>885</v>
      </c>
      <c r="P186" s="387"/>
      <c r="Q186" s="0" t="s">
        <v>885</v>
      </c>
      <c r="R186" s="387" t="n">
        <v>0.665310740470886</v>
      </c>
      <c r="S186" s="0" t="s">
        <v>102</v>
      </c>
      <c r="U186" s="0" t="s">
        <v>316</v>
      </c>
      <c r="V186" s="387" t="n">
        <v>0.770977854728699</v>
      </c>
      <c r="W186" s="387"/>
      <c r="X186" s="0" t="s">
        <v>885</v>
      </c>
      <c r="Y186" s="387"/>
      <c r="Z186" s="0" t="s">
        <v>885</v>
      </c>
      <c r="AA186" s="387"/>
      <c r="AB186" s="0" t="s">
        <v>885</v>
      </c>
      <c r="AC186" s="387" t="n">
        <v>0.770977854728699</v>
      </c>
      <c r="AD186" s="0" t="s">
        <v>316</v>
      </c>
      <c r="AF186" s="0" t="s">
        <v>317</v>
      </c>
      <c r="AG186" s="387" t="n">
        <v>0.741010069847107</v>
      </c>
      <c r="AH186" s="387"/>
      <c r="AI186" s="0" t="s">
        <v>885</v>
      </c>
      <c r="AJ186" s="387"/>
      <c r="AK186" s="0" t="s">
        <v>885</v>
      </c>
      <c r="AL186" s="387"/>
      <c r="AM186" s="0" t="s">
        <v>885</v>
      </c>
      <c r="AN186" s="387" t="n">
        <v>0.741010069847107</v>
      </c>
      <c r="AO186" s="0" t="s">
        <v>317</v>
      </c>
      <c r="AP186" s="0"/>
      <c r="AQ186" s="0" t="s">
        <v>102</v>
      </c>
      <c r="AR186" s="387" t="n">
        <v>1.42379033565521</v>
      </c>
      <c r="AS186" s="0" t="s">
        <v>318</v>
      </c>
      <c r="AT186" s="387" t="n">
        <v>1.85049760341644</v>
      </c>
      <c r="AU186" s="0" t="s">
        <v>317</v>
      </c>
      <c r="AV186" s="387" t="n">
        <v>2.12320518493652</v>
      </c>
      <c r="AW186" s="0"/>
      <c r="AX186" s="387" t="n">
        <v>1.79168951511383</v>
      </c>
      <c r="AY186" s="0" t="s">
        <v>104</v>
      </c>
      <c r="AZ186" s="0"/>
      <c r="BA186" s="0" t="s">
        <v>102</v>
      </c>
      <c r="BB186" s="387" t="n">
        <v>0.0120667908340693</v>
      </c>
      <c r="BC186" s="387" t="n">
        <v>0.0118545489385724</v>
      </c>
      <c r="BD186" s="387" t="n">
        <v>0.0104824304580688</v>
      </c>
      <c r="BE186" s="387" t="n">
        <v>0.00943403411656618</v>
      </c>
      <c r="BF186" s="387" t="n">
        <v>0.00943401455879211</v>
      </c>
      <c r="BH186" s="0" t="s">
        <v>318</v>
      </c>
      <c r="BI186" s="387" t="n">
        <v>0.0146206142380834</v>
      </c>
      <c r="BJ186" s="387" t="n">
        <v>0.0169368144124746</v>
      </c>
      <c r="BK186" s="387" t="n">
        <v>0.0188853312283754</v>
      </c>
      <c r="BL186" s="387" t="n">
        <v>0.0203642435371876</v>
      </c>
      <c r="BM186" s="387" t="n">
        <v>0.0187994353473187</v>
      </c>
      <c r="BO186" s="0" t="s">
        <v>317</v>
      </c>
      <c r="BP186" s="387" t="n">
        <v>0.0164240952581167</v>
      </c>
      <c r="BQ186" s="387" t="n">
        <v>0.0183657351881266</v>
      </c>
      <c r="BR186" s="387" t="n">
        <v>0.0196319743990898</v>
      </c>
      <c r="BS186" s="387" t="n">
        <v>0.0198929198086262</v>
      </c>
      <c r="BT186" s="387" t="n">
        <v>0.020216166973114</v>
      </c>
      <c r="BV186" s="387" t="n">
        <v>1.92635691165924</v>
      </c>
      <c r="BW186" s="387" t="n">
        <v>2.2126259803772</v>
      </c>
      <c r="BX186" s="387" t="n">
        <v>2.69918489456177</v>
      </c>
      <c r="BY186" s="387" t="n">
        <v>3.34867811203003</v>
      </c>
      <c r="BZ186" s="387" t="n">
        <v>4.14400053024292</v>
      </c>
      <c r="CA186" s="0" t="s">
        <v>316</v>
      </c>
      <c r="CC186" s="387" t="n">
        <v>2.09085631370544</v>
      </c>
      <c r="CD186" s="387" t="n">
        <v>2.48634791374207</v>
      </c>
      <c r="CE186" s="387" t="n">
        <v>3.07714080810547</v>
      </c>
      <c r="CF186" s="387" t="n">
        <v>3.79994082450867</v>
      </c>
      <c r="CG186" s="387" t="n">
        <v>4.71937274932861</v>
      </c>
      <c r="CH186" s="0" t="s">
        <v>317</v>
      </c>
      <c r="CK186" s="387" t="n">
        <v>4.09999990463257</v>
      </c>
      <c r="CL186" s="0" t="s">
        <v>887</v>
      </c>
      <c r="CO186" s="0" t="s">
        <v>102</v>
      </c>
      <c r="CP186" s="387" t="n">
        <v>0.0017731204861775</v>
      </c>
      <c r="CQ186" s="387" t="n">
        <v>0.0246338807046413</v>
      </c>
      <c r="CR186" s="387" t="n">
        <v>0.0242424812167883</v>
      </c>
      <c r="CS186" s="387" t="n">
        <v>0.0208156369626522</v>
      </c>
      <c r="CT186" s="387" t="n">
        <v>0.0113775143399835</v>
      </c>
      <c r="CV186" s="0" t="s">
        <v>318</v>
      </c>
      <c r="CW186" s="387" t="n">
        <v>0.0425793640315533</v>
      </c>
      <c r="CX186" s="387" t="n">
        <v>0.0245432611554861</v>
      </c>
      <c r="CY186" s="387" t="n">
        <v>0.0183487925678492</v>
      </c>
      <c r="CZ186" s="387" t="n">
        <v>0.00507021695375443</v>
      </c>
      <c r="DA186" s="387" t="n">
        <v>-0.00170473312027752</v>
      </c>
      <c r="DC186" s="0" t="s">
        <v>317</v>
      </c>
      <c r="DD186" s="387" t="n">
        <v>0.0205332264304161</v>
      </c>
      <c r="DE186" s="387" t="n">
        <v>0.0149521455168724</v>
      </c>
      <c r="DF186" s="387" t="n">
        <v>0.0094688618555665</v>
      </c>
      <c r="DG186" s="387" t="n">
        <v>-0.00384634057991207</v>
      </c>
      <c r="DH186" s="387" t="n">
        <v>-0.00354488333687186</v>
      </c>
      <c r="DL186" s="387" t="n">
        <v>0.841579971313477</v>
      </c>
      <c r="DM186" s="0" t="s">
        <v>888</v>
      </c>
      <c r="DP186" s="387" t="n">
        <v>0.838690032958984</v>
      </c>
      <c r="DQ186" s="0" t="s">
        <v>888</v>
      </c>
      <c r="DT186" s="387" t="n">
        <v>0.844349975585938</v>
      </c>
      <c r="DU186" s="0" t="s">
        <v>888</v>
      </c>
      <c r="DW186" s="387" t="n">
        <v>-0.0576810576021671</v>
      </c>
      <c r="DX186" s="387" t="n">
        <v>-0.075540654361248</v>
      </c>
      <c r="DY186" s="387" t="n">
        <v>-0.0969227477908135</v>
      </c>
      <c r="DZ186" s="387" t="n">
        <v>-0.109791077673435</v>
      </c>
      <c r="EA186" s="387" t="n">
        <v>-0.0924980789422989</v>
      </c>
      <c r="EB186" s="0" t="s">
        <v>104</v>
      </c>
      <c r="ED186" s="387" t="n">
        <v>-0.097474180161953</v>
      </c>
      <c r="EE186" s="387" t="n">
        <v>-0.097474180161953</v>
      </c>
      <c r="EF186" s="387" t="n">
        <v>-0.097474180161953</v>
      </c>
      <c r="EG186" s="387" t="n">
        <v>-0.113846659660339</v>
      </c>
      <c r="EH186" s="387"/>
      <c r="EI186" s="0" t="s">
        <v>248</v>
      </c>
      <c r="EK186" s="387" t="n">
        <v>0.599883198738098</v>
      </c>
      <c r="EL186" s="0" t="s">
        <v>248</v>
      </c>
      <c r="EO186" s="387" t="n">
        <v>0.0206399969756603</v>
      </c>
      <c r="EP186" s="387" t="n">
        <v>0.0262184552848339</v>
      </c>
      <c r="EQ186" s="387" t="n">
        <v>0.0320444628596306</v>
      </c>
      <c r="ER186" s="387" t="n">
        <v>0.0315634869039059</v>
      </c>
      <c r="ES186" s="387" t="n">
        <v>0.0405777543783188</v>
      </c>
      <c r="ET186" s="0" t="s">
        <v>248</v>
      </c>
      <c r="FE186" s="387" t="n">
        <v>7933681</v>
      </c>
      <c r="FF186" s="387" t="n">
        <v>8231156</v>
      </c>
      <c r="FG186" s="387" t="n">
        <v>8427060</v>
      </c>
      <c r="FH186" s="387" t="n">
        <v>8557161</v>
      </c>
      <c r="FI186" s="387" t="n">
        <v>8680524</v>
      </c>
      <c r="FJ186" s="387" t="n">
        <v>8840215</v>
      </c>
      <c r="FK186" s="387" t="n">
        <v>9043337</v>
      </c>
      <c r="FL186" s="387" t="n">
        <v>9273757</v>
      </c>
      <c r="FM186" s="387" t="n">
        <v>9524534</v>
      </c>
      <c r="FN186" s="387" t="n">
        <v>9782770</v>
      </c>
      <c r="FO186" s="387" t="n">
        <v>10039338</v>
      </c>
      <c r="FP186" s="387" t="n">
        <v>10293331</v>
      </c>
      <c r="FQ186" s="387" t="n">
        <v>10549678</v>
      </c>
      <c r="FR186" s="387" t="n">
        <v>10811543</v>
      </c>
      <c r="FS186" s="387" t="n">
        <v>11083635</v>
      </c>
      <c r="FT186" s="387" t="n">
        <v>11369071</v>
      </c>
      <c r="FU186" s="387" t="n">
        <v>11668818</v>
      </c>
      <c r="FV186" s="387" t="n">
        <v>11980937</v>
      </c>
      <c r="FW186" s="387" t="n">
        <v>12301939</v>
      </c>
      <c r="FX186" s="387" t="n">
        <v>12626950</v>
      </c>
      <c r="FY186" s="387" t="n">
        <v>12952000</v>
      </c>
      <c r="FZ186" s="387" t="n">
        <v>13277000</v>
      </c>
      <c r="GA186" s="387" t="n">
        <v>13600000</v>
      </c>
      <c r="GB186" s="387" t="n">
        <v>13925000</v>
      </c>
      <c r="GC186" s="387" t="n">
        <v>14250000</v>
      </c>
      <c r="GD186" s="387" t="n">
        <v>14577000</v>
      </c>
      <c r="GE186" s="387" t="n">
        <v>14906000</v>
      </c>
      <c r="GF186" s="387" t="n">
        <v>15236000</v>
      </c>
      <c r="GG186" s="387" t="n">
        <v>15568000</v>
      </c>
      <c r="GH186" s="387" t="n">
        <v>15900000</v>
      </c>
      <c r="GI186" s="387" t="n">
        <v>16234000</v>
      </c>
      <c r="GJ186" s="387" t="n">
        <v>16570000</v>
      </c>
      <c r="GK186" s="387" t="n">
        <v>16906000</v>
      </c>
      <c r="GL186" s="387" t="n">
        <v>17243000</v>
      </c>
      <c r="GM186" s="387" t="n">
        <v>17582000</v>
      </c>
      <c r="GN186" s="387" t="n">
        <v>17922000</v>
      </c>
      <c r="GO186" s="387" t="n">
        <v>18262000</v>
      </c>
      <c r="GP186" s="387" t="n">
        <v>18604000</v>
      </c>
      <c r="GQ186" s="387" t="n">
        <v>18946000</v>
      </c>
      <c r="GR186" s="387" t="n">
        <v>19290000</v>
      </c>
      <c r="GS186" s="387" t="n">
        <v>19634000</v>
      </c>
      <c r="GT186" s="387" t="n">
        <v>19979000</v>
      </c>
      <c r="GU186" s="387" t="n">
        <v>20324000</v>
      </c>
      <c r="GV186" s="387" t="n">
        <v>20669000</v>
      </c>
      <c r="GW186" s="387" t="n">
        <v>21014000</v>
      </c>
      <c r="GX186" s="387" t="n">
        <v>21357000</v>
      </c>
      <c r="GY186" s="387" t="n">
        <v>21699000</v>
      </c>
      <c r="GZ186" s="387" t="n">
        <v>22039000</v>
      </c>
      <c r="HA186" s="387" t="n">
        <v>22378000</v>
      </c>
      <c r="HB186" s="387" t="n">
        <v>22714000</v>
      </c>
      <c r="HC186" s="387" t="n">
        <v>23048000</v>
      </c>
      <c r="HG186" s="387" t="n">
        <v>0.0260235574096441</v>
      </c>
      <c r="HH186" s="387" t="n">
        <v>0.0263966470956802</v>
      </c>
      <c r="HI186" s="387" t="n">
        <v>0.0264400895684958</v>
      </c>
      <c r="HJ186" s="387" t="n">
        <v>0.026076527312398</v>
      </c>
      <c r="HK186" s="387" t="n">
        <v>0.0254167970269918</v>
      </c>
      <c r="HL186" s="387" t="n">
        <v>0.0247829984873533</v>
      </c>
      <c r="HM186" s="387" t="n">
        <v>0.0240365769714117</v>
      </c>
      <c r="HN186" s="387" t="n">
        <v>0.0236159935593605</v>
      </c>
      <c r="HO186" s="387" t="n">
        <v>0.0230711214244366</v>
      </c>
      <c r="HP186" s="387" t="n">
        <v>0.0226880367845297</v>
      </c>
      <c r="HQ186" s="387" t="n">
        <v>0.022318871691823</v>
      </c>
      <c r="HR186" s="387" t="n">
        <v>0.0218972321599722</v>
      </c>
      <c r="HS186" s="387" t="n">
        <v>0.0215564761310816</v>
      </c>
      <c r="HT186" s="387" t="n">
        <v>0.0211015846580267</v>
      </c>
      <c r="HU186" s="387" t="n">
        <v>0.020788699388504</v>
      </c>
      <c r="HV186" s="387" t="n">
        <v>0.0204860232770443</v>
      </c>
      <c r="HW186" s="387" t="n">
        <v>0.0200747568160296</v>
      </c>
      <c r="HX186" s="387" t="n">
        <v>0.0197376757860184</v>
      </c>
      <c r="HY186" s="387" t="n">
        <v>0.0194693878293037</v>
      </c>
      <c r="HZ186" s="387" t="n">
        <v>0.019153356552124</v>
      </c>
      <c r="IA186" s="387" t="n">
        <v>0.0187933892011642</v>
      </c>
      <c r="IB186" s="387" t="n">
        <v>0.0185542125254869</v>
      </c>
      <c r="IC186" s="387" t="n">
        <v>0.0182162169367075</v>
      </c>
      <c r="ID186" s="387" t="n">
        <v>0.0179939996451139</v>
      </c>
      <c r="IE186" s="387" t="n">
        <v>0.017675930634141</v>
      </c>
      <c r="IF186" s="387" t="n">
        <v>0.0174189638346434</v>
      </c>
      <c r="IG186" s="387" t="n">
        <v>0.0171207319945097</v>
      </c>
      <c r="IH186" s="387" t="n">
        <v>0.0168325398117304</v>
      </c>
      <c r="II186" s="387" t="n">
        <v>0.0165538899600506</v>
      </c>
      <c r="IJ186" s="387" t="n">
        <v>0.0161906722933054</v>
      </c>
      <c r="IK186" s="387" t="n">
        <v>0.0158866215497255</v>
      </c>
      <c r="IL186" s="387" t="n">
        <v>0.0155474347993732</v>
      </c>
      <c r="IM186" s="387" t="n">
        <v>0.0152647225186229</v>
      </c>
      <c r="IN186" s="387" t="n">
        <v>0.0149031411856413</v>
      </c>
      <c r="IO186" s="387" t="n">
        <v>0.0145975230261683</v>
      </c>
      <c r="IP186" s="0" t="s">
        <v>889</v>
      </c>
      <c r="IU186" s="0" t="s">
        <v>889</v>
      </c>
      <c r="IV186" s="387" t="n">
        <v>0.491038401923254</v>
      </c>
      <c r="IW186" s="387" t="n">
        <v>0.491170107985986</v>
      </c>
      <c r="IX186" s="387" t="n">
        <v>0.49128475514483</v>
      </c>
      <c r="IY186" s="387" t="n">
        <v>0.491389386528287</v>
      </c>
      <c r="IZ186" s="387" t="n">
        <v>0.491495721290466</v>
      </c>
      <c r="JA186" s="387" t="n">
        <v>0.49160965515612</v>
      </c>
      <c r="JB186" s="387" t="n">
        <v>0.491732583176747</v>
      </c>
      <c r="JC186" s="387" t="n">
        <v>0.491861087700966</v>
      </c>
      <c r="JD186" s="387" t="n">
        <v>0.491989729180901</v>
      </c>
      <c r="JE186" s="387" t="n">
        <v>0.492111579797762</v>
      </c>
      <c r="JF186" s="387" t="n">
        <v>0.492221817246097</v>
      </c>
      <c r="JG186" s="387" t="n">
        <v>0.492319043425472</v>
      </c>
      <c r="JH186" s="387" t="n">
        <v>0.492405977084007</v>
      </c>
      <c r="JI186" s="387" t="n">
        <v>0.492482846565665</v>
      </c>
      <c r="JJ186" s="387" t="n">
        <v>0.492551934264448</v>
      </c>
      <c r="JK186" s="387" t="n">
        <v>0.492613581415748</v>
      </c>
      <c r="JL186" s="387" t="n">
        <v>0.492668296403535</v>
      </c>
      <c r="JM186" s="387" t="n">
        <v>0.492716000440558</v>
      </c>
      <c r="JN186" s="387" t="n">
        <v>0.492757307051499</v>
      </c>
      <c r="JO186" s="387" t="n">
        <v>0.492793291977722</v>
      </c>
      <c r="JP186" s="387" t="n">
        <v>0.492823910281316</v>
      </c>
      <c r="JQ186" s="387" t="n">
        <v>0.492849611306925</v>
      </c>
      <c r="JR186" s="387" t="n">
        <v>0.492871308140032</v>
      </c>
      <c r="JS186" s="387" t="n">
        <v>0.492888672159624</v>
      </c>
      <c r="JT186" s="387" t="n">
        <v>0.492902687528098</v>
      </c>
      <c r="JU186" s="387" t="n">
        <v>0.492914385064499</v>
      </c>
      <c r="JV186" s="387" t="n">
        <v>0.492923123033659</v>
      </c>
      <c r="JW186" s="387" t="n">
        <v>0.492929564986651</v>
      </c>
      <c r="JX186" s="387" t="n">
        <v>0.492934081292682</v>
      </c>
      <c r="JY186" s="387" t="n">
        <v>0.492937035039934</v>
      </c>
      <c r="JZ186" s="387" t="n">
        <v>0.492938470729381</v>
      </c>
      <c r="KA186" s="387" t="n">
        <v>0.492939011409522</v>
      </c>
      <c r="KB186" s="387" t="n">
        <v>0.492938502495094</v>
      </c>
      <c r="KC186" s="387" t="n">
        <v>0.492936802076913</v>
      </c>
      <c r="KD186" s="387" t="n">
        <v>0.492934186612916</v>
      </c>
      <c r="KE186" s="387" t="n">
        <v>0.492930124395604</v>
      </c>
      <c r="KH186" s="0" t="s">
        <v>889</v>
      </c>
      <c r="KI186" s="387" t="n">
        <v>0.567196309566498</v>
      </c>
      <c r="KJ186" s="387" t="n">
        <v>0.569103598594666</v>
      </c>
      <c r="KK186" s="387" t="n">
        <v>0.570141077041626</v>
      </c>
      <c r="KL186" s="387" t="n">
        <v>0.570862293243408</v>
      </c>
      <c r="KM186" s="387" t="n">
        <v>0.572057127952576</v>
      </c>
      <c r="KN186" s="387" t="n">
        <v>0.574042618274689</v>
      </c>
      <c r="KO186" s="387" t="n">
        <v>0.575431168079376</v>
      </c>
      <c r="KP186" s="387" t="n">
        <v>0.578161776065826</v>
      </c>
      <c r="KQ186" s="387" t="n">
        <v>0.581400334835053</v>
      </c>
      <c r="KR186" s="387" t="n">
        <v>0.584350883960724</v>
      </c>
      <c r="KS186" s="387" t="n">
        <v>0.586677670478821</v>
      </c>
      <c r="KT186" s="387" t="n">
        <v>0.589091658592224</v>
      </c>
      <c r="KU186" s="387" t="n">
        <v>0.590771853923798</v>
      </c>
      <c r="KV186" s="387" t="n">
        <v>0.592112004756928</v>
      </c>
      <c r="KW186" s="387" t="n">
        <v>0.594150960445404</v>
      </c>
      <c r="KX186" s="387" t="n">
        <v>0.597141802310944</v>
      </c>
      <c r="KY186" s="387" t="n">
        <v>0.600301742553711</v>
      </c>
      <c r="KZ186" s="387" t="n">
        <v>0.60428249835968</v>
      </c>
      <c r="LA186" s="387" t="n">
        <v>0.608710765838623</v>
      </c>
      <c r="LB186" s="387" t="n">
        <v>0.612899541854858</v>
      </c>
      <c r="LC186" s="387" t="n">
        <v>0.616728067398071</v>
      </c>
      <c r="LD186" s="387" t="n">
        <v>0.620085418224335</v>
      </c>
      <c r="LE186" s="387" t="n">
        <v>0.623145580291748</v>
      </c>
      <c r="LF186" s="387" t="n">
        <v>0.625884115695953</v>
      </c>
      <c r="LG186" s="387" t="n">
        <v>0.628460347652435</v>
      </c>
      <c r="LH186" s="387" t="n">
        <v>0.630895376205444</v>
      </c>
      <c r="LI186" s="387" t="n">
        <v>0.633014678955078</v>
      </c>
      <c r="LJ186" s="387" t="n">
        <v>0.634963572025299</v>
      </c>
      <c r="LK186" s="387" t="n">
        <v>0.6367506980896</v>
      </c>
      <c r="LL186" s="387" t="n">
        <v>0.638288736343384</v>
      </c>
      <c r="LM186" s="387" t="n">
        <v>0.639556109905243</v>
      </c>
      <c r="LN186" s="387" t="n">
        <v>0.64039820432663</v>
      </c>
      <c r="LO186" s="387" t="n">
        <v>0.64109081029892</v>
      </c>
      <c r="LP186" s="387" t="n">
        <v>0.641656994819641</v>
      </c>
      <c r="LQ186" s="387" t="n">
        <v>0.642203032970429</v>
      </c>
      <c r="LR186" s="387" t="n">
        <v>0.642658770084381</v>
      </c>
      <c r="LT186" s="0" t="s">
        <v>889</v>
      </c>
      <c r="LU186" s="387" t="n">
        <v>0.54887992143631</v>
      </c>
      <c r="LV186" s="387" t="n">
        <v>0.550435960292816</v>
      </c>
      <c r="LW186" s="387" t="n">
        <v>0.55132132768631</v>
      </c>
      <c r="LX186" s="387" t="n">
        <v>0.551908433437347</v>
      </c>
      <c r="LY186" s="387" t="n">
        <v>0.552737891674042</v>
      </c>
      <c r="LZ186" s="387" t="n">
        <v>0.554045736789703</v>
      </c>
      <c r="MA186" s="387" t="n">
        <v>0.55456805229187</v>
      </c>
      <c r="MB186" s="387" t="n">
        <v>0.556102931499481</v>
      </c>
      <c r="MC186" s="387" t="n">
        <v>0.558132827281952</v>
      </c>
      <c r="MD186" s="387" t="n">
        <v>0.560421049594879</v>
      </c>
      <c r="ME186" s="387" t="n">
        <v>0.562735795974731</v>
      </c>
      <c r="MF186" s="387" t="n">
        <v>0.565745353698731</v>
      </c>
      <c r="MG186" s="387" t="n">
        <v>0.5685875415802</v>
      </c>
      <c r="MH186" s="387" t="n">
        <v>0.571300089359283</v>
      </c>
      <c r="MI186" s="387" t="n">
        <v>0.574276745319367</v>
      </c>
      <c r="MJ186" s="387" t="n">
        <v>0.577614903450012</v>
      </c>
      <c r="MK186" s="387" t="n">
        <v>0.580808699131012</v>
      </c>
      <c r="ML186" s="387" t="n">
        <v>0.584348738193512</v>
      </c>
      <c r="MM186" s="387" t="n">
        <v>0.588006734848023</v>
      </c>
      <c r="MN186" s="387" t="n">
        <v>0.591286540031433</v>
      </c>
      <c r="MO186" s="387" t="n">
        <v>0.594353318214417</v>
      </c>
      <c r="MP186" s="387" t="n">
        <v>0.597032070159912</v>
      </c>
      <c r="MQ186" s="387" t="n">
        <v>0.599387228488922</v>
      </c>
      <c r="MR186" s="387" t="n">
        <v>0.601340651512146</v>
      </c>
      <c r="MS186" s="387" t="n">
        <v>0.603058576583862</v>
      </c>
      <c r="MT186" s="387" t="n">
        <v>0.604308843612671</v>
      </c>
      <c r="MU186" s="387" t="n">
        <v>0.605185449123383</v>
      </c>
      <c r="MV186" s="387" t="n">
        <v>0.605737030506134</v>
      </c>
      <c r="MW186" s="387" t="n">
        <v>0.606028378009796</v>
      </c>
      <c r="MX186" s="387" t="n">
        <v>0.606214880943298</v>
      </c>
      <c r="MY186" s="387" t="n">
        <v>0.606358587741852</v>
      </c>
      <c r="MZ186" s="387" t="n">
        <v>0.606295228004456</v>
      </c>
      <c r="NA186" s="387" t="n">
        <v>0.606288850307465</v>
      </c>
      <c r="NB186" s="387" t="n">
        <v>0.606309771537781</v>
      </c>
      <c r="NC186" s="387" t="n">
        <v>0.606498181819916</v>
      </c>
      <c r="ND186" s="387" t="n">
        <v>0.606777131557465</v>
      </c>
      <c r="NG186" s="0" t="s">
        <v>889</v>
      </c>
      <c r="NH186" s="387" t="n">
        <v>0.461451083421707</v>
      </c>
      <c r="NI186" s="387" t="n">
        <v>0.463512152433395</v>
      </c>
      <c r="NJ186" s="387" t="n">
        <v>0.464956045150757</v>
      </c>
      <c r="NK186" s="387" t="n">
        <v>0.466145366430283</v>
      </c>
      <c r="NL186" s="387" t="n">
        <v>0.467592716217041</v>
      </c>
      <c r="NM186" s="387" t="n">
        <v>0.469502776861191</v>
      </c>
      <c r="NN186" s="387" t="n">
        <v>0.470814198255539</v>
      </c>
      <c r="NO186" s="387" t="n">
        <v>0.47316175699234</v>
      </c>
      <c r="NP186" s="387" t="n">
        <v>0.47583481669426</v>
      </c>
      <c r="NQ186" s="387" t="n">
        <v>0.478526324033737</v>
      </c>
      <c r="NR186" s="387" t="n">
        <v>0.480963170528412</v>
      </c>
      <c r="NS186" s="387" t="n">
        <v>0.483832001686096</v>
      </c>
      <c r="NT186" s="387" t="n">
        <v>0.48647940158844</v>
      </c>
      <c r="NU186" s="387" t="n">
        <v>0.488887459039688</v>
      </c>
      <c r="NV186" s="387" t="n">
        <v>0.491698116064072</v>
      </c>
      <c r="NW186" s="387" t="n">
        <v>0.494948863983154</v>
      </c>
      <c r="NX186" s="387" t="n">
        <v>0.498068809509277</v>
      </c>
      <c r="NY186" s="387" t="n">
        <v>0.501597046852112</v>
      </c>
      <c r="NZ186" s="387" t="n">
        <v>0.50536447763443</v>
      </c>
      <c r="OA186" s="387" t="n">
        <v>0.509213984012604</v>
      </c>
      <c r="OB186" s="387" t="n">
        <v>0.513168156147003</v>
      </c>
      <c r="OC186" s="387" t="n">
        <v>0.517139434814453</v>
      </c>
      <c r="OD186" s="387" t="n">
        <v>0.521232008934021</v>
      </c>
      <c r="OE186" s="387" t="n">
        <v>0.525229573249817</v>
      </c>
      <c r="OF186" s="387" t="n">
        <v>0.529134273529053</v>
      </c>
      <c r="OG186" s="387" t="n">
        <v>0.532698392868042</v>
      </c>
      <c r="OH186" s="387" t="n">
        <v>0.535912692546845</v>
      </c>
      <c r="OI186" s="387" t="n">
        <v>0.53882110118866</v>
      </c>
      <c r="OJ186" s="387" t="n">
        <v>0.541535615921021</v>
      </c>
      <c r="OK186" s="387" t="n">
        <v>0.543970704078674</v>
      </c>
      <c r="OL186" s="387" t="n">
        <v>0.546003639698029</v>
      </c>
      <c r="OM186" s="387" t="n">
        <v>0.547675013542175</v>
      </c>
      <c r="ON186" s="387" t="n">
        <v>0.549162864685059</v>
      </c>
      <c r="OO186" s="387" t="n">
        <v>0.550406634807587</v>
      </c>
      <c r="OP186" s="387" t="n">
        <v>0.551642179489136</v>
      </c>
      <c r="OQ186" s="387" t="n">
        <v>0.55275946855545</v>
      </c>
      <c r="OT186" s="387" t="n">
        <v>0.869820022583008</v>
      </c>
      <c r="OU186" s="387" t="n">
        <v>0.866470031738281</v>
      </c>
      <c r="OV186" s="387" t="n">
        <v>0.863280029296875</v>
      </c>
      <c r="OW186" s="387" t="n">
        <v>0.860400009155273</v>
      </c>
      <c r="OX186" s="387" t="n">
        <v>0.857890014648438</v>
      </c>
      <c r="OY186" s="387" t="n">
        <v>0.856070022583008</v>
      </c>
      <c r="OZ186" s="387" t="n">
        <v>0.85463996887207</v>
      </c>
      <c r="PA186" s="387" t="n">
        <v>0.853440017700195</v>
      </c>
      <c r="PB186" s="387" t="n">
        <v>0.852200012207031</v>
      </c>
      <c r="PC186" s="387" t="n">
        <v>0.850759963989258</v>
      </c>
      <c r="PD186" s="387" t="n">
        <v>0.84947998046875</v>
      </c>
      <c r="PE186" s="387" t="n">
        <v>0.847939987182617</v>
      </c>
      <c r="PF186" s="387" t="n">
        <v>0.84609001159668</v>
      </c>
      <c r="PG186" s="387" t="n">
        <v>0.843990020751953</v>
      </c>
      <c r="PH186" s="387" t="n">
        <v>0.843560028076172</v>
      </c>
      <c r="PI186" s="387" t="n">
        <v>0.842789993286133</v>
      </c>
      <c r="PJ186" s="387" t="n">
        <v>0.842330017089844</v>
      </c>
      <c r="PK186" s="387" t="n">
        <v>0.841729965209961</v>
      </c>
      <c r="PL186" s="387" t="n">
        <v>0.841579971313477</v>
      </c>
      <c r="PQ186" s="387" t="n">
        <v>-0.000178213042090647</v>
      </c>
      <c r="PZ186" s="387" t="n">
        <v>0.437</v>
      </c>
      <c r="QA186" s="387" t="n">
        <v>2016</v>
      </c>
      <c r="QB186" s="0" t="s">
        <v>248</v>
      </c>
      <c r="QD186" s="387" t="n">
        <v>0.565</v>
      </c>
      <c r="QE186" s="387" t="n">
        <v>2016</v>
      </c>
      <c r="QF186" s="0" t="s">
        <v>248</v>
      </c>
      <c r="QH186" s="387" t="n">
        <v>0.803</v>
      </c>
      <c r="QI186" s="387" t="n">
        <v>2016</v>
      </c>
      <c r="QJ186" s="0" t="s">
        <v>248</v>
      </c>
      <c r="QL186" s="387" t="n">
        <v>0.919</v>
      </c>
      <c r="QM186" s="387" t="n">
        <v>2016</v>
      </c>
      <c r="QN186" s="0" t="s">
        <v>248</v>
      </c>
      <c r="QP186" s="387" t="n">
        <v>0.382</v>
      </c>
      <c r="QQ186" s="387" t="n">
        <v>2016</v>
      </c>
      <c r="QR186" s="0" t="s">
        <v>248</v>
      </c>
      <c r="QT186" s="0" t="s">
        <v>104</v>
      </c>
      <c r="QU186" s="387" t="n">
        <v>0.174475848674774</v>
      </c>
      <c r="QV186" s="387" t="n">
        <v>0.198317512869835</v>
      </c>
      <c r="QW186" s="387" t="n">
        <v>0.223322555422783</v>
      </c>
      <c r="QX186" s="387" t="n">
        <v>0.245480895042419</v>
      </c>
      <c r="QY186" s="387" t="n">
        <v>0.263151675462723</v>
      </c>
      <c r="RB186" s="387" t="n">
        <v>0.192608416080475</v>
      </c>
      <c r="RC186" s="387" t="n">
        <v>0.213328987360001</v>
      </c>
      <c r="RD186" s="387" t="n">
        <v>0.232977569103241</v>
      </c>
      <c r="RE186" s="387" t="n">
        <v>0.247306078672409</v>
      </c>
      <c r="RF186" s="387" t="n">
        <v>0.268878549337387</v>
      </c>
      <c r="RG186" s="0" t="s">
        <v>248</v>
      </c>
      <c r="RJ186" s="387" t="n">
        <v>0.0696066692471504</v>
      </c>
      <c r="RK186" s="387" t="n">
        <v>0.0690892338752747</v>
      </c>
      <c r="RL186" s="387" t="n">
        <v>0.0661846250295639</v>
      </c>
      <c r="RM186" s="387" t="n">
        <v>0.0704947039484978</v>
      </c>
      <c r="RN186" s="387" t="n">
        <v>0.0899035111069679</v>
      </c>
      <c r="RO186" s="0" t="s">
        <v>104</v>
      </c>
      <c r="RR186" s="387" t="n">
        <v>0.0743853077292442</v>
      </c>
      <c r="RS186" s="387" t="n">
        <v>0.0738896280527115</v>
      </c>
      <c r="RT186" s="387" t="n">
        <v>0.0690467357635498</v>
      </c>
      <c r="RU186" s="387" t="n">
        <v>0.0708527117967606</v>
      </c>
      <c r="RV186" s="387" t="n">
        <v>0.0901027843356133</v>
      </c>
      <c r="RW186" s="0" t="s">
        <v>248</v>
      </c>
      <c r="SA186" s="387" t="n">
        <v>0.0435205064713955</v>
      </c>
      <c r="SB186" s="387" t="n">
        <v>0.0442801788449287</v>
      </c>
      <c r="SC186" s="387" t="n">
        <v>0.0413192473351955</v>
      </c>
      <c r="SD186" s="387" t="n">
        <v>0.0464619137346745</v>
      </c>
      <c r="SE186" s="387" t="n">
        <v>0.0667358562350273</v>
      </c>
      <c r="SF186" s="0" t="s">
        <v>104</v>
      </c>
      <c r="SJ186" s="387" t="n">
        <v>0.0483470112085342</v>
      </c>
      <c r="SK186" s="387" t="n">
        <v>0.0489061921834946</v>
      </c>
      <c r="SL186" s="387" t="n">
        <v>0.0435256622731686</v>
      </c>
      <c r="SM186" s="387" t="n">
        <v>0.044779971241951</v>
      </c>
      <c r="SN186" s="387" t="n">
        <v>0.0640262588858604</v>
      </c>
      <c r="SO186" s="0" t="s">
        <v>248</v>
      </c>
      <c r="SQ186" s="387" t="n">
        <v>830</v>
      </c>
      <c r="SR186" s="0" t="s">
        <v>248</v>
      </c>
      <c r="ST186" s="387" t="n">
        <v>877.119934082031</v>
      </c>
      <c r="SU186" s="0" t="s">
        <v>104</v>
      </c>
      <c r="SW186" s="387" t="n">
        <v>901.304358327991</v>
      </c>
      <c r="SX186" s="0" t="s">
        <v>248</v>
      </c>
      <c r="TA186" s="387" t="n">
        <v>0.116794794797897</v>
      </c>
      <c r="TB186" s="387" t="n">
        <v>0.122776858508587</v>
      </c>
      <c r="TC186" s="387" t="n">
        <v>0.126399800181389</v>
      </c>
      <c r="TD186" s="387" t="n">
        <v>0.135689824819565</v>
      </c>
      <c r="TE186" s="387" t="n">
        <v>0.170653596520424</v>
      </c>
      <c r="TF186" s="0" t="s">
        <v>104</v>
      </c>
      <c r="TJ186" s="387" t="n">
        <v>0.131514400243759</v>
      </c>
      <c r="TK186" s="387" t="n">
        <v>0.131514400243759</v>
      </c>
      <c r="TL186" s="387" t="n">
        <v>0.131514400243759</v>
      </c>
      <c r="TM186" s="387" t="n">
        <v>0.128066316246986</v>
      </c>
      <c r="TN186" s="387" t="n">
        <v>0.160322740674019</v>
      </c>
      <c r="TO186" s="0" t="s">
        <v>248</v>
      </c>
      <c r="TP186" s="386"/>
      <c r="TQ186" s="386"/>
    </row>
    <row r="187" customFormat="false" ht="15.75" hidden="false" customHeight="false" outlineLevel="0" collapsed="false">
      <c r="A187" s="0" t="s">
        <v>890</v>
      </c>
      <c r="B187" s="18" t="s">
        <v>1219</v>
      </c>
      <c r="C187" s="0" t="s">
        <v>1220</v>
      </c>
      <c r="D187" s="387" t="n">
        <v>0.0382374040782452</v>
      </c>
      <c r="E187" s="0" t="s">
        <v>884</v>
      </c>
      <c r="F187" s="387" t="n">
        <v>0.0454089418053627</v>
      </c>
      <c r="G187" s="0" t="s">
        <v>884</v>
      </c>
      <c r="H187" s="387" t="n">
        <v>0.0445238798856735</v>
      </c>
      <c r="I187" s="0" t="s">
        <v>884</v>
      </c>
      <c r="J187" s="0" t="s">
        <v>884</v>
      </c>
      <c r="K187" s="387" t="n">
        <v>0.457840174436569</v>
      </c>
      <c r="L187" s="387"/>
      <c r="M187" s="0" t="s">
        <v>885</v>
      </c>
      <c r="N187" s="387"/>
      <c r="O187" s="0" t="s">
        <v>885</v>
      </c>
      <c r="P187" s="387"/>
      <c r="Q187" s="0" t="s">
        <v>885</v>
      </c>
      <c r="R187" s="387"/>
      <c r="S187" s="0" t="s">
        <v>885</v>
      </c>
      <c r="U187" s="0" t="s">
        <v>884</v>
      </c>
      <c r="V187" s="387" t="n">
        <v>0.488626480102539</v>
      </c>
      <c r="W187" s="387"/>
      <c r="X187" s="0" t="s">
        <v>885</v>
      </c>
      <c r="Y187" s="387"/>
      <c r="Z187" s="0" t="s">
        <v>885</v>
      </c>
      <c r="AA187" s="387"/>
      <c r="AB187" s="0" t="s">
        <v>885</v>
      </c>
      <c r="AC187" s="387"/>
      <c r="AD187" s="0" t="s">
        <v>885</v>
      </c>
      <c r="AF187" s="0" t="s">
        <v>884</v>
      </c>
      <c r="AG187" s="387" t="n">
        <v>0.488626480102539</v>
      </c>
      <c r="AH187" s="387"/>
      <c r="AI187" s="0" t="s">
        <v>885</v>
      </c>
      <c r="AJ187" s="387"/>
      <c r="AK187" s="0" t="s">
        <v>885</v>
      </c>
      <c r="AL187" s="387"/>
      <c r="AM187" s="0" t="s">
        <v>885</v>
      </c>
      <c r="AN187" s="387"/>
      <c r="AO187" s="0" t="s">
        <v>885</v>
      </c>
      <c r="AP187" s="0"/>
      <c r="AQ187" s="0" t="s">
        <v>884</v>
      </c>
      <c r="AR187" s="387" t="n">
        <v>2.76148533821106</v>
      </c>
      <c r="AS187" s="0" t="s">
        <v>884</v>
      </c>
      <c r="AT187" s="387" t="n">
        <v>3.11870980262756</v>
      </c>
      <c r="AU187" s="0" t="s">
        <v>884</v>
      </c>
      <c r="AV187" s="387" t="n">
        <v>3.42202520370483</v>
      </c>
      <c r="AW187" s="0"/>
      <c r="AX187" s="387" t="n">
        <v>2.87329149246216</v>
      </c>
      <c r="AY187" s="0" t="s">
        <v>884</v>
      </c>
      <c r="AZ187" s="0"/>
      <c r="BA187" s="0" t="s">
        <v>884</v>
      </c>
      <c r="BB187" s="387" t="n">
        <v>0.00820934306830168</v>
      </c>
      <c r="BC187" s="387" t="n">
        <v>0.00736863957718015</v>
      </c>
      <c r="BD187" s="387" t="n">
        <v>0.00759958103299141</v>
      </c>
      <c r="BE187" s="387" t="n">
        <v>0.00781907513737679</v>
      </c>
      <c r="BF187" s="387" t="n">
        <v>0.00729722762480378</v>
      </c>
      <c r="BH187" s="0" t="s">
        <v>884</v>
      </c>
      <c r="BI187" s="387" t="n">
        <v>0.0101315155625343</v>
      </c>
      <c r="BJ187" s="387" t="n">
        <v>0.00970085058361292</v>
      </c>
      <c r="BK187" s="387" t="n">
        <v>0.00868091825395823</v>
      </c>
      <c r="BL187" s="387" t="n">
        <v>0.00836597662419081</v>
      </c>
      <c r="BM187" s="387" t="n">
        <v>0.00864100828766823</v>
      </c>
      <c r="BO187" s="0" t="s">
        <v>884</v>
      </c>
      <c r="BP187" s="387" t="n">
        <v>0.0102140679955482</v>
      </c>
      <c r="BQ187" s="387" t="n">
        <v>0.00919633824378252</v>
      </c>
      <c r="BR187" s="387" t="n">
        <v>0.00839217565953732</v>
      </c>
      <c r="BS187" s="387" t="n">
        <v>0.00876153260469437</v>
      </c>
      <c r="BT187" s="387" t="n">
        <v>0.00900252163410187</v>
      </c>
      <c r="BV187" s="387"/>
      <c r="BW187" s="387"/>
      <c r="BX187" s="387"/>
      <c r="BY187" s="387"/>
      <c r="BZ187" s="387"/>
      <c r="CA187" s="0" t="s">
        <v>886</v>
      </c>
      <c r="CC187" s="387"/>
      <c r="CD187" s="387"/>
      <c r="CE187" s="387"/>
      <c r="CF187" s="387"/>
      <c r="CG187" s="387"/>
      <c r="CH187" s="0" t="s">
        <v>886</v>
      </c>
      <c r="CK187" s="387" t="n">
        <v>10.3000001907349</v>
      </c>
      <c r="CL187" s="0" t="s">
        <v>887</v>
      </c>
      <c r="CO187" s="0" t="s">
        <v>884</v>
      </c>
      <c r="CP187" s="387" t="n">
        <v>0.000575770216528326</v>
      </c>
      <c r="CQ187" s="387" t="n">
        <v>0.00184385559987277</v>
      </c>
      <c r="CR187" s="387" t="n">
        <v>0.00550819560885429</v>
      </c>
      <c r="CS187" s="387" t="n">
        <v>0.00152746983803809</v>
      </c>
      <c r="CT187" s="387" t="n">
        <v>0.0142461964860559</v>
      </c>
      <c r="CV187" s="0" t="s">
        <v>884</v>
      </c>
      <c r="CW187" s="387" t="n">
        <v>0.00209999969229102</v>
      </c>
      <c r="CX187" s="387" t="n">
        <v>0.0051333331502974</v>
      </c>
      <c r="CY187" s="387" t="n">
        <v>0.00299999979324639</v>
      </c>
      <c r="CZ187" s="387" t="n">
        <v>0.00240000011399388</v>
      </c>
      <c r="DA187" s="387" t="n">
        <v>-0.00700000021606684</v>
      </c>
      <c r="DC187" s="0" t="s">
        <v>884</v>
      </c>
      <c r="DD187" s="387" t="n">
        <v>2.6309528038837E-005</v>
      </c>
      <c r="DE187" s="387" t="n">
        <v>0.00547172874212265</v>
      </c>
      <c r="DF187" s="387" t="n">
        <v>0.0018535100389272</v>
      </c>
      <c r="DG187" s="387" t="n">
        <v>0.00536527018994093</v>
      </c>
      <c r="DH187" s="387" t="n">
        <v>0.00374665716663003</v>
      </c>
      <c r="DL187" s="387" t="n">
        <v>0.463800010681152</v>
      </c>
      <c r="DM187" s="0" t="s">
        <v>888</v>
      </c>
      <c r="DP187" s="387" t="n">
        <v>0.58109001159668</v>
      </c>
      <c r="DQ187" s="0" t="s">
        <v>888</v>
      </c>
      <c r="DT187" s="387" t="n">
        <v>0.335180015563965</v>
      </c>
      <c r="DU187" s="0" t="s">
        <v>888</v>
      </c>
      <c r="DW187" s="387"/>
      <c r="DX187" s="387"/>
      <c r="DY187" s="387"/>
      <c r="DZ187" s="387"/>
      <c r="EA187" s="387"/>
      <c r="EB187" s="0" t="s">
        <v>886</v>
      </c>
      <c r="ED187" s="387" t="n">
        <v>-0.0575825087726116</v>
      </c>
      <c r="EE187" s="387" t="n">
        <v>-0.0572504997253418</v>
      </c>
      <c r="EF187" s="387" t="n">
        <v>-0.0400941148400307</v>
      </c>
      <c r="EG187" s="387" t="n">
        <v>-0.0130092147737741</v>
      </c>
      <c r="EH187" s="387"/>
      <c r="EI187" s="0" t="s">
        <v>248</v>
      </c>
      <c r="EK187" s="387" t="n">
        <v>0.479384213685989</v>
      </c>
      <c r="EL187" s="0" t="s">
        <v>248</v>
      </c>
      <c r="EO187" s="387" t="n">
        <v>0.0165077988058329</v>
      </c>
      <c r="EP187" s="387" t="n">
        <v>0.0206644926220179</v>
      </c>
      <c r="EQ187" s="387" t="n">
        <v>0.0155579354614019</v>
      </c>
      <c r="ER187" s="387" t="n">
        <v>0.0139702335000038</v>
      </c>
      <c r="ES187" s="387" t="n">
        <v>0.00119604496285319</v>
      </c>
      <c r="ET187" s="0" t="s">
        <v>248</v>
      </c>
      <c r="FE187" s="387" t="n">
        <v>174454</v>
      </c>
      <c r="FF187" s="387" t="n">
        <v>175392</v>
      </c>
      <c r="FG187" s="387" t="n">
        <v>176407</v>
      </c>
      <c r="FH187" s="387" t="n">
        <v>177484</v>
      </c>
      <c r="FI187" s="387" t="n">
        <v>178590</v>
      </c>
      <c r="FJ187" s="387" t="n">
        <v>179727</v>
      </c>
      <c r="FK187" s="387" t="n">
        <v>180876</v>
      </c>
      <c r="FL187" s="387" t="n">
        <v>182046</v>
      </c>
      <c r="FM187" s="387" t="n">
        <v>183263</v>
      </c>
      <c r="FN187" s="387" t="n">
        <v>184556</v>
      </c>
      <c r="FO187" s="387" t="n">
        <v>185949</v>
      </c>
      <c r="FP187" s="387" t="n">
        <v>187469</v>
      </c>
      <c r="FQ187" s="387" t="n">
        <v>189088</v>
      </c>
      <c r="FR187" s="387" t="n">
        <v>190717</v>
      </c>
      <c r="FS187" s="387" t="n">
        <v>192221</v>
      </c>
      <c r="FT187" s="387" t="n">
        <v>193513</v>
      </c>
      <c r="FU187" s="387" t="n">
        <v>194535</v>
      </c>
      <c r="FV187" s="387" t="n">
        <v>195352</v>
      </c>
      <c r="FW187" s="387" t="n">
        <v>196130</v>
      </c>
      <c r="FX187" s="387" t="n">
        <v>197097</v>
      </c>
      <c r="FY187" s="387" t="n">
        <v>198000</v>
      </c>
      <c r="FZ187" s="387" t="n">
        <v>200000</v>
      </c>
      <c r="GA187" s="387" t="n">
        <v>202000</v>
      </c>
      <c r="GB187" s="387" t="n">
        <v>205000</v>
      </c>
      <c r="GC187" s="387" t="n">
        <v>207000</v>
      </c>
      <c r="GD187" s="387" t="n">
        <v>209000</v>
      </c>
      <c r="GE187" s="387" t="n">
        <v>212000</v>
      </c>
      <c r="GF187" s="387" t="n">
        <v>214000</v>
      </c>
      <c r="GG187" s="387" t="n">
        <v>216000</v>
      </c>
      <c r="GH187" s="387" t="n">
        <v>218000</v>
      </c>
      <c r="GI187" s="387" t="n">
        <v>220000</v>
      </c>
      <c r="GJ187" s="387" t="n">
        <v>223000</v>
      </c>
      <c r="GK187" s="387" t="n">
        <v>225000</v>
      </c>
      <c r="GL187" s="387" t="n">
        <v>227000</v>
      </c>
      <c r="GM187" s="387" t="n">
        <v>230000</v>
      </c>
      <c r="GN187" s="387" t="n">
        <v>232000</v>
      </c>
      <c r="GO187" s="387" t="n">
        <v>234000</v>
      </c>
      <c r="GP187" s="387" t="n">
        <v>237000</v>
      </c>
      <c r="GQ187" s="387" t="n">
        <v>239000</v>
      </c>
      <c r="GR187" s="387" t="n">
        <v>241000</v>
      </c>
      <c r="GS187" s="387" t="n">
        <v>244000</v>
      </c>
      <c r="GT187" s="387" t="n">
        <v>246000</v>
      </c>
      <c r="GU187" s="387" t="n">
        <v>249000</v>
      </c>
      <c r="GV187" s="387" t="n">
        <v>251000</v>
      </c>
      <c r="GW187" s="387" t="n">
        <v>254000</v>
      </c>
      <c r="GX187" s="387" t="n">
        <v>256000</v>
      </c>
      <c r="GY187" s="387" t="n">
        <v>258000</v>
      </c>
      <c r="GZ187" s="387" t="n">
        <v>261000</v>
      </c>
      <c r="HA187" s="387" t="n">
        <v>263000</v>
      </c>
      <c r="HB187" s="387" t="n">
        <v>265000</v>
      </c>
      <c r="HC187" s="387" t="n">
        <v>267000</v>
      </c>
      <c r="HG187" s="387" t="n">
        <v>0.00526740169152617</v>
      </c>
      <c r="HH187" s="387" t="n">
        <v>0.00419096415862441</v>
      </c>
      <c r="HI187" s="387" t="n">
        <v>0.00397464539855719</v>
      </c>
      <c r="HJ187" s="387" t="n">
        <v>0.00491828843951225</v>
      </c>
      <c r="HK187" s="387" t="n">
        <v>0.00457103736698628</v>
      </c>
      <c r="HL187" s="387" t="n">
        <v>0.0100503358989954</v>
      </c>
      <c r="HM187" s="387" t="n">
        <v>0.00995033048093319</v>
      </c>
      <c r="HN187" s="387" t="n">
        <v>0.0147422812879086</v>
      </c>
      <c r="HO187" s="387" t="n">
        <v>0.00970881432294846</v>
      </c>
      <c r="HP187" s="387" t="n">
        <v>0.009615458548069</v>
      </c>
      <c r="HQ187" s="387" t="n">
        <v>0.0142520228400826</v>
      </c>
      <c r="HR187" s="387" t="n">
        <v>0.00938974041491747</v>
      </c>
      <c r="HS187" s="387" t="n">
        <v>0.00930239260196686</v>
      </c>
      <c r="HT187" s="387" t="n">
        <v>0.00921665504574776</v>
      </c>
      <c r="HU187" s="387" t="n">
        <v>0.00913248397409916</v>
      </c>
      <c r="HV187" s="387" t="n">
        <v>0.0135442251339555</v>
      </c>
      <c r="HW187" s="387" t="n">
        <v>0.00892863050103188</v>
      </c>
      <c r="HX187" s="387" t="n">
        <v>0.00884961523115635</v>
      </c>
      <c r="HY187" s="387" t="n">
        <v>0.0131292911246419</v>
      </c>
      <c r="HZ187" s="387" t="n">
        <v>0.00865806266665459</v>
      </c>
      <c r="IA187" s="387" t="n">
        <v>0.00858374405652285</v>
      </c>
      <c r="IB187" s="387" t="n">
        <v>0.0127390259876847</v>
      </c>
      <c r="IC187" s="387" t="n">
        <v>0.00840341113507748</v>
      </c>
      <c r="ID187" s="387" t="n">
        <v>0.00833338126540184</v>
      </c>
      <c r="IE187" s="387" t="n">
        <v>0.0123712914064527</v>
      </c>
      <c r="IF187" s="387" t="n">
        <v>0.00816331058740616</v>
      </c>
      <c r="IG187" s="387" t="n">
        <v>0.0121213607490063</v>
      </c>
      <c r="IH187" s="387" t="n">
        <v>0.00800004228949547</v>
      </c>
      <c r="II187" s="387" t="n">
        <v>0.0118813281878829</v>
      </c>
      <c r="IJ187" s="387" t="n">
        <v>0.00784317776560783</v>
      </c>
      <c r="IK187" s="387" t="n">
        <v>0.0077821402810514</v>
      </c>
      <c r="IL187" s="387" t="n">
        <v>0.0115608228370547</v>
      </c>
      <c r="IM187" s="387" t="n">
        <v>0.00763362506404519</v>
      </c>
      <c r="IN187" s="387" t="n">
        <v>0.00757579365745187</v>
      </c>
      <c r="IO187" s="387" t="n">
        <v>0.00751883257180452</v>
      </c>
      <c r="IP187" s="0" t="s">
        <v>889</v>
      </c>
      <c r="IU187" s="0" t="s">
        <v>889</v>
      </c>
      <c r="IV187" s="387" t="n">
        <v>0.516960363805488</v>
      </c>
      <c r="IW187" s="387" t="n">
        <v>0.517148144340496</v>
      </c>
      <c r="IX187" s="387" t="n">
        <v>0.517311807041432</v>
      </c>
      <c r="IY187" s="387" t="n">
        <v>0.517437591776799</v>
      </c>
      <c r="IZ187" s="387" t="n">
        <v>0.517542479946015</v>
      </c>
      <c r="JA187" s="387" t="n">
        <v>0.517630159770173</v>
      </c>
      <c r="JB187" s="387" t="n">
        <v>0.517702254376849</v>
      </c>
      <c r="JC187" s="387" t="n">
        <v>0.517743682042711</v>
      </c>
      <c r="JD187" s="387" t="n">
        <v>0.517788705955966</v>
      </c>
      <c r="JE187" s="387" t="n">
        <v>0.517775351255242</v>
      </c>
      <c r="JF187" s="387" t="n">
        <v>0.517783521161076</v>
      </c>
      <c r="JG187" s="387" t="n">
        <v>0.51776928057928</v>
      </c>
      <c r="JH187" s="387" t="n">
        <v>0.517746386641096</v>
      </c>
      <c r="JI187" s="387" t="n">
        <v>0.517720217810046</v>
      </c>
      <c r="JJ187" s="387" t="n">
        <v>0.517675749019033</v>
      </c>
      <c r="JK187" s="387" t="n">
        <v>0.517634139257968</v>
      </c>
      <c r="JL187" s="387" t="n">
        <v>0.517596855699045</v>
      </c>
      <c r="JM187" s="387" t="n">
        <v>0.517533914017794</v>
      </c>
      <c r="JN187" s="387" t="n">
        <v>0.517453862032843</v>
      </c>
      <c r="JO187" s="387" t="n">
        <v>0.517374046333695</v>
      </c>
      <c r="JP187" s="387" t="n">
        <v>0.517296702822763</v>
      </c>
      <c r="JQ187" s="387" t="n">
        <v>0.517244176514789</v>
      </c>
      <c r="JR187" s="387" t="n">
        <v>0.517162829225412</v>
      </c>
      <c r="JS187" s="387" t="n">
        <v>0.5170779258813</v>
      </c>
      <c r="JT187" s="387" t="n">
        <v>0.517016156754899</v>
      </c>
      <c r="JU187" s="387" t="n">
        <v>0.51693188294675</v>
      </c>
      <c r="JV187" s="387" t="n">
        <v>0.516855620096039</v>
      </c>
      <c r="JW187" s="387" t="n">
        <v>0.516803851904249</v>
      </c>
      <c r="JX187" s="387" t="n">
        <v>0.516738699586905</v>
      </c>
      <c r="JY187" s="387" t="n">
        <v>0.516672841793257</v>
      </c>
      <c r="JZ187" s="387" t="n">
        <v>0.516622283308994</v>
      </c>
      <c r="KA187" s="387" t="n">
        <v>0.516555368984702</v>
      </c>
      <c r="KB187" s="387" t="n">
        <v>0.516513729806007</v>
      </c>
      <c r="KC187" s="387" t="n">
        <v>0.516473991735443</v>
      </c>
      <c r="KD187" s="387" t="n">
        <v>0.516424437783936</v>
      </c>
      <c r="KE187" s="387" t="n">
        <v>0.516380567710086</v>
      </c>
      <c r="KH187" s="0" t="s">
        <v>889</v>
      </c>
      <c r="KI187" s="387" t="n">
        <v>0.566685438156128</v>
      </c>
      <c r="KJ187" s="387" t="n">
        <v>0.567543089389801</v>
      </c>
      <c r="KK187" s="387" t="n">
        <v>0.567703425884247</v>
      </c>
      <c r="KL187" s="387" t="n">
        <v>0.568791091442108</v>
      </c>
      <c r="KM187" s="387" t="n">
        <v>0.572027981281281</v>
      </c>
      <c r="KN187" s="387" t="n">
        <v>0.580808103084564</v>
      </c>
      <c r="KO187" s="387" t="n">
        <v>0.574999988079071</v>
      </c>
      <c r="KP187" s="387" t="n">
        <v>0.579207897186279</v>
      </c>
      <c r="KQ187" s="387" t="n">
        <v>0.580487787723541</v>
      </c>
      <c r="KR187" s="387" t="n">
        <v>0.589371979236603</v>
      </c>
      <c r="KS187" s="387" t="n">
        <v>0.588516771793366</v>
      </c>
      <c r="KT187" s="387" t="n">
        <v>0.594339609146118</v>
      </c>
      <c r="KU187" s="387" t="n">
        <v>0.593457937240601</v>
      </c>
      <c r="KV187" s="387" t="n">
        <v>0.597222208976746</v>
      </c>
      <c r="KW187" s="387" t="n">
        <v>0.596330285072327</v>
      </c>
      <c r="KX187" s="387" t="n">
        <v>0.600000023841858</v>
      </c>
      <c r="KY187" s="387" t="n">
        <v>0.600896835327148</v>
      </c>
      <c r="KZ187" s="387" t="n">
        <v>0.604444444179535</v>
      </c>
      <c r="LA187" s="387" t="n">
        <v>0.612334787845612</v>
      </c>
      <c r="LB187" s="387" t="n">
        <v>0.613043487071991</v>
      </c>
      <c r="LC187" s="387" t="n">
        <v>0.616379320621491</v>
      </c>
      <c r="LD187" s="387" t="n">
        <v>0.615384638309479</v>
      </c>
      <c r="LE187" s="387" t="n">
        <v>0.616033732891083</v>
      </c>
      <c r="LF187" s="387" t="n">
        <v>0.615062773227692</v>
      </c>
      <c r="LG187" s="387" t="n">
        <v>0.61410790681839</v>
      </c>
      <c r="LH187" s="387" t="n">
        <v>0.610655725002289</v>
      </c>
      <c r="LI187" s="387" t="n">
        <v>0.609756112098694</v>
      </c>
      <c r="LJ187" s="387" t="n">
        <v>0.610441744327545</v>
      </c>
      <c r="LK187" s="387" t="n">
        <v>0.609561741352081</v>
      </c>
      <c r="LL187" s="387" t="n">
        <v>0.61023622751236</v>
      </c>
      <c r="LM187" s="387" t="n">
        <v>0.609375</v>
      </c>
      <c r="LN187" s="387" t="n">
        <v>0.612403094768524</v>
      </c>
      <c r="LO187" s="387" t="n">
        <v>0.609195411205292</v>
      </c>
      <c r="LP187" s="387" t="n">
        <v>0.612167298793793</v>
      </c>
      <c r="LQ187" s="387" t="n">
        <v>0.615094363689423</v>
      </c>
      <c r="LR187" s="387" t="n">
        <v>0.614232182502747</v>
      </c>
      <c r="LT187" s="0" t="s">
        <v>889</v>
      </c>
      <c r="LU187" s="387" t="n">
        <v>0.5418860912323</v>
      </c>
      <c r="LV187" s="387" t="n">
        <v>0.541686594486237</v>
      </c>
      <c r="LW187" s="387" t="n">
        <v>0.54091078042984</v>
      </c>
      <c r="LX187" s="387" t="n">
        <v>0.541095197200775</v>
      </c>
      <c r="LY187" s="387" t="n">
        <v>0.543412625789642</v>
      </c>
      <c r="LZ187" s="387" t="n">
        <v>0.551010072231293</v>
      </c>
      <c r="MA187" s="387" t="n">
        <v>0.545000016689301</v>
      </c>
      <c r="MB187" s="387" t="n">
        <v>0.548514842987061</v>
      </c>
      <c r="MC187" s="387" t="n">
        <v>0.548780500888825</v>
      </c>
      <c r="MD187" s="387" t="n">
        <v>0.556521713733673</v>
      </c>
      <c r="ME187" s="387" t="n">
        <v>0.555023908615112</v>
      </c>
      <c r="MF187" s="387" t="n">
        <v>0.560377359390259</v>
      </c>
      <c r="MG187" s="387" t="n">
        <v>0.558411240577698</v>
      </c>
      <c r="MH187" s="387" t="n">
        <v>0.561574101448059</v>
      </c>
      <c r="MI187" s="387" t="n">
        <v>0.560550451278687</v>
      </c>
      <c r="MJ187" s="387" t="n">
        <v>0.563636362552643</v>
      </c>
      <c r="MK187" s="387" t="n">
        <v>0.564574003219605</v>
      </c>
      <c r="ML187" s="387" t="n">
        <v>0.568000018596649</v>
      </c>
      <c r="MM187" s="387" t="n">
        <v>0.575770914554596</v>
      </c>
      <c r="MN187" s="387" t="n">
        <v>0.576956510543823</v>
      </c>
      <c r="MO187" s="387" t="n">
        <v>0.580172419548035</v>
      </c>
      <c r="MP187" s="387" t="n">
        <v>0.579487204551697</v>
      </c>
      <c r="MQ187" s="387" t="n">
        <v>0.581012666225433</v>
      </c>
      <c r="MR187" s="387" t="n">
        <v>0.580753147602081</v>
      </c>
      <c r="MS187" s="387" t="n">
        <v>0.580083012580872</v>
      </c>
      <c r="MT187" s="387" t="n">
        <v>0.577049195766449</v>
      </c>
      <c r="MU187" s="387" t="n">
        <v>0.576829254627228</v>
      </c>
      <c r="MV187" s="387" t="n">
        <v>0.577911674976349</v>
      </c>
      <c r="MW187" s="387" t="n">
        <v>0.577290832996368</v>
      </c>
      <c r="MX187" s="387" t="n">
        <v>0.577952742576599</v>
      </c>
      <c r="MY187" s="387" t="n">
        <v>0.577343761920929</v>
      </c>
      <c r="MZ187" s="387" t="n">
        <v>0.580620169639587</v>
      </c>
      <c r="NA187" s="387" t="n">
        <v>0.577394664287567</v>
      </c>
      <c r="NB187" s="387" t="n">
        <v>0.580608367919922</v>
      </c>
      <c r="NC187" s="387" t="n">
        <v>0.583018839359283</v>
      </c>
      <c r="ND187" s="387" t="n">
        <v>0.58164793252945</v>
      </c>
      <c r="NG187" s="0" t="s">
        <v>889</v>
      </c>
      <c r="NH187" s="387" t="n">
        <v>0.470040768384933</v>
      </c>
      <c r="NI187" s="387" t="n">
        <v>0.471688896417618</v>
      </c>
      <c r="NJ187" s="387" t="n">
        <v>0.472859263420105</v>
      </c>
      <c r="NK187" s="387" t="n">
        <v>0.47425177693367</v>
      </c>
      <c r="NL187" s="387" t="n">
        <v>0.476557224988937</v>
      </c>
      <c r="NM187" s="387" t="n">
        <v>0.483333319425583</v>
      </c>
      <c r="NN187" s="387" t="n">
        <v>0.477999985218048</v>
      </c>
      <c r="NO187" s="387" t="n">
        <v>0.481683164834976</v>
      </c>
      <c r="NP187" s="387" t="n">
        <v>0.478048771619797</v>
      </c>
      <c r="NQ187" s="387" t="n">
        <v>0.487922698259354</v>
      </c>
      <c r="NR187" s="387" t="n">
        <v>0.488038271665573</v>
      </c>
      <c r="NS187" s="387" t="n">
        <v>0.485849052667618</v>
      </c>
      <c r="NT187" s="387" t="n">
        <v>0.485981315374374</v>
      </c>
      <c r="NU187" s="387" t="n">
        <v>0.490740746259689</v>
      </c>
      <c r="NV187" s="387" t="n">
        <v>0.490825682878494</v>
      </c>
      <c r="NW187" s="387" t="n">
        <v>0.495454549789429</v>
      </c>
      <c r="NX187" s="387" t="n">
        <v>0.497757852077484</v>
      </c>
      <c r="NY187" s="387" t="n">
        <v>0.493333339691162</v>
      </c>
      <c r="NZ187" s="387" t="n">
        <v>0.50220263004303</v>
      </c>
      <c r="OA187" s="387" t="n">
        <v>0.504347801208496</v>
      </c>
      <c r="OB187" s="387" t="n">
        <v>0.50862067937851</v>
      </c>
      <c r="OC187" s="387" t="n">
        <v>0.508547008037567</v>
      </c>
      <c r="OD187" s="387" t="n">
        <v>0.510548532009125</v>
      </c>
      <c r="OE187" s="387" t="n">
        <v>0.518828451633453</v>
      </c>
      <c r="OF187" s="387" t="n">
        <v>0.518672227859497</v>
      </c>
      <c r="OG187" s="387" t="n">
        <v>0.524590134620667</v>
      </c>
      <c r="OH187" s="387" t="n">
        <v>0.52439022064209</v>
      </c>
      <c r="OI187" s="387" t="n">
        <v>0.526104390621185</v>
      </c>
      <c r="OJ187" s="387" t="n">
        <v>0.525896430015564</v>
      </c>
      <c r="OK187" s="387" t="n">
        <v>0.523622035980225</v>
      </c>
      <c r="OL187" s="387" t="n">
        <v>0.51953125</v>
      </c>
      <c r="OM187" s="387" t="n">
        <v>0.523255825042725</v>
      </c>
      <c r="ON187" s="387" t="n">
        <v>0.521072804927826</v>
      </c>
      <c r="OO187" s="387" t="n">
        <v>0.524714827537537</v>
      </c>
      <c r="OP187" s="387" t="n">
        <v>0.528301894664764</v>
      </c>
      <c r="OQ187" s="387" t="n">
        <v>0.528089880943298</v>
      </c>
      <c r="OT187" s="387" t="n">
        <v>0.481520004272461</v>
      </c>
      <c r="OU187" s="387" t="n">
        <v>0.480740013122559</v>
      </c>
      <c r="OV187" s="387" t="n">
        <v>0.479379997253418</v>
      </c>
      <c r="OW187" s="387" t="n">
        <v>0.477249984741211</v>
      </c>
      <c r="OX187" s="387" t="n">
        <v>0.474630012512207</v>
      </c>
      <c r="OY187" s="387" t="n">
        <v>0.473330001831055</v>
      </c>
      <c r="OZ187" s="387" t="n">
        <v>0.469519996643066</v>
      </c>
      <c r="PA187" s="387" t="n">
        <v>0.468209991455078</v>
      </c>
      <c r="PB187" s="387" t="n">
        <v>0.470089988708496</v>
      </c>
      <c r="PC187" s="387" t="n">
        <v>0.469360008239746</v>
      </c>
      <c r="PD187" s="387" t="n">
        <v>0.467389984130859</v>
      </c>
      <c r="PE187" s="387" t="n">
        <v>0.468349990844727</v>
      </c>
      <c r="PF187" s="387" t="n">
        <v>0.470449981689453</v>
      </c>
      <c r="PG187" s="387" t="n">
        <v>0.470579986572266</v>
      </c>
      <c r="PH187" s="387" t="n">
        <v>0.470480003356934</v>
      </c>
      <c r="PI187" s="387" t="n">
        <v>0.466920013427734</v>
      </c>
      <c r="PJ187" s="387" t="n">
        <v>0.46564998626709</v>
      </c>
      <c r="PK187" s="387" t="n">
        <v>0.465099983215332</v>
      </c>
      <c r="PL187" s="387" t="n">
        <v>0.463800010681152</v>
      </c>
      <c r="PQ187" s="387" t="n">
        <v>-0.00279895239509642</v>
      </c>
      <c r="PZ187" s="387" t="n">
        <v>0.387</v>
      </c>
      <c r="QA187" s="387" t="n">
        <v>2013</v>
      </c>
      <c r="QB187" s="0" t="s">
        <v>248</v>
      </c>
      <c r="QD187" s="387" t="n">
        <v>0.011</v>
      </c>
      <c r="QE187" s="387" t="n">
        <v>2013</v>
      </c>
      <c r="QF187" s="0" t="s">
        <v>248</v>
      </c>
      <c r="QH187" s="387" t="n">
        <v>0.096</v>
      </c>
      <c r="QI187" s="387" t="n">
        <v>2013</v>
      </c>
      <c r="QJ187" s="0" t="s">
        <v>248</v>
      </c>
      <c r="QL187" s="387" t="n">
        <v>0.339</v>
      </c>
      <c r="QM187" s="387" t="n">
        <v>2013</v>
      </c>
      <c r="QN187" s="0" t="s">
        <v>248</v>
      </c>
      <c r="QP187" s="387" t="n">
        <v>0.203</v>
      </c>
      <c r="QQ187" s="387" t="n">
        <v>2013</v>
      </c>
      <c r="QR187" s="0" t="s">
        <v>248</v>
      </c>
      <c r="QT187" s="0" t="s">
        <v>884</v>
      </c>
      <c r="QU187" s="387" t="n">
        <v>0.236470922827721</v>
      </c>
      <c r="QV187" s="387" t="n">
        <v>0.236624211072922</v>
      </c>
      <c r="QW187" s="387" t="n">
        <v>0.237060144543648</v>
      </c>
      <c r="QX187" s="387" t="n">
        <v>0.224794387817383</v>
      </c>
      <c r="QY187" s="387" t="n">
        <v>0.226319313049316</v>
      </c>
      <c r="RB187" s="387"/>
      <c r="RC187" s="387"/>
      <c r="RD187" s="387"/>
      <c r="RE187" s="387"/>
      <c r="RF187" s="387" t="n">
        <v>0.213949173688889</v>
      </c>
      <c r="RG187" s="0" t="s">
        <v>884</v>
      </c>
      <c r="RJ187" s="387"/>
      <c r="RK187" s="387"/>
      <c r="RL187" s="387"/>
      <c r="RM187" s="387"/>
      <c r="RN187" s="387"/>
      <c r="RO187" s="0" t="s">
        <v>886</v>
      </c>
      <c r="RR187" s="387" t="n">
        <v>0.0246357787400484</v>
      </c>
      <c r="RS187" s="387" t="n">
        <v>0.0151213565841317</v>
      </c>
      <c r="RT187" s="387" t="n">
        <v>0.0144528020173311</v>
      </c>
      <c r="RU187" s="387" t="n">
        <v>0.0288046058267355</v>
      </c>
      <c r="RV187" s="387" t="n">
        <v>0.035180114209652</v>
      </c>
      <c r="RW187" s="0" t="s">
        <v>248</v>
      </c>
      <c r="SA187" s="387"/>
      <c r="SB187" s="387"/>
      <c r="SC187" s="387"/>
      <c r="SD187" s="387"/>
      <c r="SE187" s="387"/>
      <c r="SF187" s="0" t="s">
        <v>886</v>
      </c>
      <c r="SJ187" s="387" t="n">
        <v>0.0182912610471249</v>
      </c>
      <c r="SK187" s="387" t="n">
        <v>0.00854780245572329</v>
      </c>
      <c r="SL187" s="387" t="n">
        <v>0.00787849724292755</v>
      </c>
      <c r="SM187" s="387" t="n">
        <v>0.0237945578992367</v>
      </c>
      <c r="SN187" s="387" t="n">
        <v>0.0302618257701397</v>
      </c>
      <c r="SO187" s="0" t="s">
        <v>248</v>
      </c>
      <c r="SQ187" s="387" t="n">
        <v>4190</v>
      </c>
      <c r="SR187" s="0" t="s">
        <v>248</v>
      </c>
      <c r="ST187" s="387"/>
      <c r="SU187" s="0" t="s">
        <v>886</v>
      </c>
      <c r="SW187" s="387" t="n">
        <v>3869.28782709263</v>
      </c>
      <c r="SX187" s="0" t="s">
        <v>248</v>
      </c>
      <c r="TA187" s="387"/>
      <c r="TB187" s="387"/>
      <c r="TC187" s="387"/>
      <c r="TD187" s="387"/>
      <c r="TE187" s="387"/>
      <c r="TF187" s="0" t="s">
        <v>886</v>
      </c>
      <c r="TJ187" s="387"/>
      <c r="TK187" s="387"/>
      <c r="TL187" s="387"/>
      <c r="TM187" s="387"/>
      <c r="TN187" s="387" t="n">
        <v>0.173416152596474</v>
      </c>
      <c r="TO187" s="0" t="s">
        <v>884</v>
      </c>
      <c r="TP187" s="386"/>
      <c r="TQ187" s="386"/>
    </row>
    <row r="188" customFormat="false" ht="15.75" hidden="false" customHeight="false" outlineLevel="0" collapsed="false">
      <c r="A188" s="0" t="s">
        <v>900</v>
      </c>
      <c r="B188" s="18" t="s">
        <v>1221</v>
      </c>
      <c r="C188" s="0" t="s">
        <v>1222</v>
      </c>
      <c r="D188" s="387" t="n">
        <v>0.0397863872349262</v>
      </c>
      <c r="E188" s="0" t="s">
        <v>884</v>
      </c>
      <c r="F188" s="387" t="n">
        <v>0.0446503646671772</v>
      </c>
      <c r="G188" s="0" t="s">
        <v>884</v>
      </c>
      <c r="H188" s="387" t="n">
        <v>0.044149175286293</v>
      </c>
      <c r="I188" s="0" t="s">
        <v>884</v>
      </c>
      <c r="J188" s="0" t="s">
        <v>884</v>
      </c>
      <c r="K188" s="387" t="n">
        <v>0.554487764835358</v>
      </c>
      <c r="L188" s="387"/>
      <c r="M188" s="0" t="s">
        <v>885</v>
      </c>
      <c r="N188" s="387"/>
      <c r="O188" s="0" t="s">
        <v>885</v>
      </c>
      <c r="P188" s="387"/>
      <c r="Q188" s="0" t="s">
        <v>885</v>
      </c>
      <c r="R188" s="387"/>
      <c r="S188" s="0" t="s">
        <v>885</v>
      </c>
      <c r="U188" s="0" t="s">
        <v>884</v>
      </c>
      <c r="V188" s="387" t="n">
        <v>0.552265286445618</v>
      </c>
      <c r="W188" s="387"/>
      <c r="X188" s="0" t="s">
        <v>885</v>
      </c>
      <c r="Y188" s="387"/>
      <c r="Z188" s="0" t="s">
        <v>885</v>
      </c>
      <c r="AA188" s="387"/>
      <c r="AB188" s="0" t="s">
        <v>885</v>
      </c>
      <c r="AC188" s="387"/>
      <c r="AD188" s="0" t="s">
        <v>885</v>
      </c>
      <c r="AF188" s="0" t="s">
        <v>884</v>
      </c>
      <c r="AG188" s="387" t="n">
        <v>0.550330102443695</v>
      </c>
      <c r="AH188" s="387"/>
      <c r="AI188" s="0" t="s">
        <v>885</v>
      </c>
      <c r="AJ188" s="387"/>
      <c r="AK188" s="0" t="s">
        <v>885</v>
      </c>
      <c r="AL188" s="387"/>
      <c r="AM188" s="0" t="s">
        <v>885</v>
      </c>
      <c r="AN188" s="387"/>
      <c r="AO188" s="0" t="s">
        <v>885</v>
      </c>
      <c r="AP188" s="0"/>
      <c r="AQ188" s="0" t="s">
        <v>884</v>
      </c>
      <c r="AR188" s="387" t="n">
        <v>3.05433869361877</v>
      </c>
      <c r="AS188" s="0" t="s">
        <v>884</v>
      </c>
      <c r="AT188" s="387" t="n">
        <v>4.06047630310059</v>
      </c>
      <c r="AU188" s="0" t="s">
        <v>884</v>
      </c>
      <c r="AV188" s="387" t="n">
        <v>4.41995906829834</v>
      </c>
      <c r="AW188" s="0"/>
      <c r="AX188" s="387" t="n">
        <v>2.97744178771973</v>
      </c>
      <c r="AY188" s="0" t="s">
        <v>884</v>
      </c>
      <c r="AZ188" s="0"/>
      <c r="BA188" s="0" t="s">
        <v>884</v>
      </c>
      <c r="BB188" s="387" t="n">
        <v>0.00546333892270923</v>
      </c>
      <c r="BC188" s="387" t="n">
        <v>0.00487412232905626</v>
      </c>
      <c r="BD188" s="387" t="n">
        <v>0.00473871733993292</v>
      </c>
      <c r="BE188" s="387" t="n">
        <v>0.00403207121416926</v>
      </c>
      <c r="BF188" s="387" t="n">
        <v>0.00403205817565322</v>
      </c>
      <c r="BH188" s="0" t="s">
        <v>884</v>
      </c>
      <c r="BI188" s="387" t="n">
        <v>0.00661692675203085</v>
      </c>
      <c r="BJ188" s="387" t="n">
        <v>0.00601945864036679</v>
      </c>
      <c r="BK188" s="387" t="n">
        <v>0.00578104332089424</v>
      </c>
      <c r="BL188" s="387" t="n">
        <v>0.00569337932392955</v>
      </c>
      <c r="BM188" s="387" t="n">
        <v>0.0057845008559525</v>
      </c>
      <c r="BO188" s="0" t="s">
        <v>884</v>
      </c>
      <c r="BP188" s="387" t="n">
        <v>0.00602822098881006</v>
      </c>
      <c r="BQ188" s="387" t="n">
        <v>0.00574385747313499</v>
      </c>
      <c r="BR188" s="387" t="n">
        <v>0.00573226762935519</v>
      </c>
      <c r="BS188" s="387" t="n">
        <v>0.00582337379455566</v>
      </c>
      <c r="BT188" s="387" t="n">
        <v>0.0055761244148016</v>
      </c>
      <c r="BV188" s="387"/>
      <c r="BW188" s="387"/>
      <c r="BX188" s="387"/>
      <c r="BY188" s="387"/>
      <c r="BZ188" s="387"/>
      <c r="CA188" s="0" t="s">
        <v>886</v>
      </c>
      <c r="CC188" s="387"/>
      <c r="CD188" s="387"/>
      <c r="CE188" s="387"/>
      <c r="CF188" s="387"/>
      <c r="CG188" s="387"/>
      <c r="CH188" s="0" t="s">
        <v>886</v>
      </c>
      <c r="CK188" s="387"/>
      <c r="CL188" s="0" t="s">
        <v>886</v>
      </c>
      <c r="CO188" s="0" t="s">
        <v>884</v>
      </c>
      <c r="CP188" s="387" t="n">
        <v>0.00266850809566677</v>
      </c>
      <c r="CQ188" s="387" t="n">
        <v>0.00324820238165557</v>
      </c>
      <c r="CR188" s="387" t="n">
        <v>-2.62276735156775E-005</v>
      </c>
      <c r="CS188" s="387" t="n">
        <v>-0.00549570564180613</v>
      </c>
      <c r="CT188" s="387" t="n">
        <v>0.0107991974800825</v>
      </c>
      <c r="CV188" s="0" t="s">
        <v>884</v>
      </c>
      <c r="CW188" s="387" t="n">
        <v>0.0037750001065433</v>
      </c>
      <c r="CX188" s="387" t="n">
        <v>0.00313333328813314</v>
      </c>
      <c r="CY188" s="387" t="n">
        <v>-5.00001187901944E-005</v>
      </c>
      <c r="CZ188" s="387" t="n">
        <v>0.00189999991562217</v>
      </c>
      <c r="DA188" s="387" t="n">
        <v>0.0020000000949949</v>
      </c>
      <c r="DC188" s="0" t="s">
        <v>884</v>
      </c>
      <c r="DD188" s="387" t="n">
        <v>0.00354777090251446</v>
      </c>
      <c r="DE188" s="387" t="n">
        <v>0.00289799948222935</v>
      </c>
      <c r="DF188" s="387" t="n">
        <v>-0.00122297729831189</v>
      </c>
      <c r="DG188" s="387" t="n">
        <v>0.00519620673730969</v>
      </c>
      <c r="DH188" s="387" t="n">
        <v>0.00750134838744998</v>
      </c>
      <c r="DL188" s="387"/>
      <c r="DM188" s="0" t="s">
        <v>886</v>
      </c>
      <c r="DP188" s="387"/>
      <c r="DQ188" s="0" t="s">
        <v>886</v>
      </c>
      <c r="DT188" s="387"/>
      <c r="DU188" s="0" t="s">
        <v>886</v>
      </c>
      <c r="DW188" s="387"/>
      <c r="DX188" s="387"/>
      <c r="DY188" s="387"/>
      <c r="DZ188" s="387"/>
      <c r="EA188" s="387"/>
      <c r="EB188" s="0" t="s">
        <v>886</v>
      </c>
      <c r="ED188" s="387"/>
      <c r="EE188" s="387"/>
      <c r="EF188" s="387"/>
      <c r="EG188" s="387"/>
      <c r="EH188" s="387"/>
      <c r="EI188" s="0" t="s">
        <v>886</v>
      </c>
      <c r="EK188" s="387"/>
      <c r="EL188" s="0" t="s">
        <v>886</v>
      </c>
      <c r="EO188" s="387"/>
      <c r="EP188" s="387"/>
      <c r="EQ188" s="387"/>
      <c r="ER188" s="387"/>
      <c r="ES188" s="387"/>
      <c r="ET188" s="0" t="s">
        <v>886</v>
      </c>
      <c r="FE188" s="387" t="n">
        <v>27462</v>
      </c>
      <c r="FF188" s="387" t="n">
        <v>27812</v>
      </c>
      <c r="FG188" s="387" t="n">
        <v>28175</v>
      </c>
      <c r="FH188" s="387" t="n">
        <v>28562</v>
      </c>
      <c r="FI188" s="387" t="n">
        <v>28940</v>
      </c>
      <c r="FJ188" s="387" t="n">
        <v>29324</v>
      </c>
      <c r="FK188" s="387" t="n">
        <v>29700</v>
      </c>
      <c r="FL188" s="387" t="n">
        <v>30063</v>
      </c>
      <c r="FM188" s="387" t="n">
        <v>30434</v>
      </c>
      <c r="FN188" s="387" t="n">
        <v>30816</v>
      </c>
      <c r="FO188" s="387" t="n">
        <v>31229</v>
      </c>
      <c r="FP188" s="387" t="n">
        <v>31661</v>
      </c>
      <c r="FQ188" s="387" t="n">
        <v>32105</v>
      </c>
      <c r="FR188" s="387" t="n">
        <v>32553</v>
      </c>
      <c r="FS188" s="387" t="n">
        <v>32948</v>
      </c>
      <c r="FT188" s="387" t="n">
        <v>33272</v>
      </c>
      <c r="FU188" s="387" t="n">
        <v>33504</v>
      </c>
      <c r="FV188" s="387" t="n">
        <v>33671</v>
      </c>
      <c r="FW188" s="387" t="n">
        <v>33785</v>
      </c>
      <c r="FX188" s="387" t="n">
        <v>33860</v>
      </c>
      <c r="FY188" s="387" t="n">
        <v>34000</v>
      </c>
      <c r="FZ188" s="387" t="n">
        <v>34000</v>
      </c>
      <c r="GA188" s="387" t="n">
        <v>34000</v>
      </c>
      <c r="GB188" s="387" t="n">
        <v>34000</v>
      </c>
      <c r="GC188" s="387" t="n">
        <v>34000</v>
      </c>
      <c r="GD188" s="387" t="n">
        <v>34000</v>
      </c>
      <c r="GE188" s="387" t="n">
        <v>34000</v>
      </c>
      <c r="GF188" s="387" t="n">
        <v>34000</v>
      </c>
      <c r="GG188" s="387" t="n">
        <v>34000</v>
      </c>
      <c r="GH188" s="387" t="n">
        <v>34000</v>
      </c>
      <c r="GI188" s="387" t="n">
        <v>34000</v>
      </c>
      <c r="GJ188" s="387" t="n">
        <v>34000</v>
      </c>
      <c r="GK188" s="387" t="n">
        <v>34000</v>
      </c>
      <c r="GL188" s="387" t="n">
        <v>34000</v>
      </c>
      <c r="GM188" s="387" t="n">
        <v>34000</v>
      </c>
      <c r="GN188" s="387" t="n">
        <v>34000</v>
      </c>
      <c r="GO188" s="387" t="n">
        <v>34000</v>
      </c>
      <c r="GP188" s="387" t="n">
        <v>34000</v>
      </c>
      <c r="GQ188" s="387" t="n">
        <v>34000</v>
      </c>
      <c r="GR188" s="387" t="n">
        <v>34000</v>
      </c>
      <c r="GS188" s="387" t="n">
        <v>34000</v>
      </c>
      <c r="GT188" s="387" t="n">
        <v>34000</v>
      </c>
      <c r="GU188" s="387" t="n">
        <v>34000</v>
      </c>
      <c r="GV188" s="387" t="n">
        <v>34000</v>
      </c>
      <c r="GW188" s="387" t="n">
        <v>34000</v>
      </c>
      <c r="GX188" s="387" t="n">
        <v>34000</v>
      </c>
      <c r="GY188" s="387" t="n">
        <v>34000</v>
      </c>
      <c r="GZ188" s="387" t="n">
        <v>34000</v>
      </c>
      <c r="HA188" s="387" t="n">
        <v>34000</v>
      </c>
      <c r="HB188" s="387" t="n">
        <v>34000</v>
      </c>
      <c r="HC188" s="387" t="n">
        <v>34000</v>
      </c>
      <c r="HG188" s="387" t="n">
        <v>0.00694863218814135</v>
      </c>
      <c r="HH188" s="387" t="n">
        <v>0.0049720979295671</v>
      </c>
      <c r="HI188" s="387" t="n">
        <v>0.00337998429313302</v>
      </c>
      <c r="HJ188" s="387" t="n">
        <v>0.00221745972521603</v>
      </c>
      <c r="HK188" s="387" t="n">
        <v>0.00412614783272147</v>
      </c>
      <c r="HL188" s="387" t="n">
        <v>0</v>
      </c>
      <c r="HM188" s="387" t="n">
        <v>0</v>
      </c>
      <c r="HN188" s="387" t="n">
        <v>0</v>
      </c>
      <c r="HO188" s="387" t="n">
        <v>0</v>
      </c>
      <c r="HP188" s="387" t="n">
        <v>0</v>
      </c>
      <c r="HQ188" s="387" t="n">
        <v>0</v>
      </c>
      <c r="HR188" s="387" t="n">
        <v>0</v>
      </c>
      <c r="HS188" s="387" t="n">
        <v>0</v>
      </c>
      <c r="HT188" s="387" t="n">
        <v>0</v>
      </c>
      <c r="HU188" s="387" t="n">
        <v>0</v>
      </c>
      <c r="HV188" s="387" t="n">
        <v>0</v>
      </c>
      <c r="HW188" s="387" t="n">
        <v>0</v>
      </c>
      <c r="HX188" s="387" t="n">
        <v>0</v>
      </c>
      <c r="HY188" s="387" t="n">
        <v>0</v>
      </c>
      <c r="HZ188" s="387" t="n">
        <v>0</v>
      </c>
      <c r="IA188" s="387" t="n">
        <v>0</v>
      </c>
      <c r="IB188" s="387" t="n">
        <v>0</v>
      </c>
      <c r="IC188" s="387" t="n">
        <v>0</v>
      </c>
      <c r="ID188" s="387" t="n">
        <v>0</v>
      </c>
      <c r="IE188" s="387" t="n">
        <v>0</v>
      </c>
      <c r="IF188" s="387" t="n">
        <v>0</v>
      </c>
      <c r="IG188" s="387" t="n">
        <v>0</v>
      </c>
      <c r="IH188" s="387" t="n">
        <v>0</v>
      </c>
      <c r="II188" s="387" t="n">
        <v>0</v>
      </c>
      <c r="IJ188" s="387" t="n">
        <v>0</v>
      </c>
      <c r="IK188" s="387" t="n">
        <v>0</v>
      </c>
      <c r="IL188" s="387" t="n">
        <v>0</v>
      </c>
      <c r="IM188" s="387" t="n">
        <v>0</v>
      </c>
      <c r="IN188" s="387" t="n">
        <v>0</v>
      </c>
      <c r="IO188" s="387" t="n">
        <v>0</v>
      </c>
      <c r="IP188" s="0" t="s">
        <v>889</v>
      </c>
      <c r="IU188" s="0" t="s">
        <v>884</v>
      </c>
      <c r="IV188" s="387" t="n">
        <v>0.5</v>
      </c>
      <c r="IW188" s="387" t="n">
        <v>0.5</v>
      </c>
      <c r="IX188" s="387" t="n">
        <v>0.5</v>
      </c>
      <c r="IY188" s="387" t="n">
        <v>0.5</v>
      </c>
      <c r="IZ188" s="387" t="n">
        <v>0.5</v>
      </c>
      <c r="JA188" s="387" t="n">
        <v>0.5</v>
      </c>
      <c r="JB188" s="387" t="n">
        <v>0.5</v>
      </c>
      <c r="JC188" s="387" t="n">
        <v>0.5</v>
      </c>
      <c r="JD188" s="387" t="n">
        <v>0.5</v>
      </c>
      <c r="JE188" s="387" t="n">
        <v>0.5</v>
      </c>
      <c r="JF188" s="387" t="n">
        <v>0.5</v>
      </c>
      <c r="JG188" s="387" t="n">
        <v>0.5</v>
      </c>
      <c r="JH188" s="387" t="n">
        <v>0.5</v>
      </c>
      <c r="JI188" s="387" t="n">
        <v>0.5</v>
      </c>
      <c r="JJ188" s="387" t="n">
        <v>0.5</v>
      </c>
      <c r="JK188" s="387" t="n">
        <v>0.5</v>
      </c>
      <c r="JL188" s="387" t="n">
        <v>0.5</v>
      </c>
      <c r="JM188" s="387" t="n">
        <v>0.5</v>
      </c>
      <c r="JN188" s="387" t="n">
        <v>0.5</v>
      </c>
      <c r="JO188" s="387" t="n">
        <v>0.5</v>
      </c>
      <c r="JP188" s="387" t="n">
        <v>0.5</v>
      </c>
      <c r="JQ188" s="387" t="n">
        <v>0.5</v>
      </c>
      <c r="JR188" s="387" t="n">
        <v>0.5</v>
      </c>
      <c r="JS188" s="387" t="n">
        <v>0.5</v>
      </c>
      <c r="JT188" s="387" t="n">
        <v>0.5</v>
      </c>
      <c r="JU188" s="387" t="n">
        <v>0.5</v>
      </c>
      <c r="JV188" s="387" t="n">
        <v>0.5</v>
      </c>
      <c r="JW188" s="387" t="n">
        <v>0.5</v>
      </c>
      <c r="JX188" s="387" t="n">
        <v>0.5</v>
      </c>
      <c r="JY188" s="387" t="n">
        <v>0.5</v>
      </c>
      <c r="JZ188" s="387" t="n">
        <v>0.5</v>
      </c>
      <c r="KA188" s="387" t="n">
        <v>0.5</v>
      </c>
      <c r="KB188" s="387" t="n">
        <v>0.5</v>
      </c>
      <c r="KC188" s="387" t="n">
        <v>0.5</v>
      </c>
      <c r="KD188" s="387" t="n">
        <v>0.5</v>
      </c>
      <c r="KE188" s="387" t="n">
        <v>0.5</v>
      </c>
      <c r="KH188" s="0" t="s">
        <v>886</v>
      </c>
      <c r="KI188" s="387"/>
      <c r="KJ188" s="387"/>
      <c r="KK188" s="387"/>
      <c r="KL188" s="387"/>
      <c r="KM188" s="387"/>
      <c r="KN188" s="387"/>
      <c r="KO188" s="387"/>
      <c r="KP188" s="387"/>
      <c r="KQ188" s="387"/>
      <c r="KR188" s="387"/>
      <c r="KS188" s="387"/>
      <c r="KT188" s="387"/>
      <c r="KU188" s="387"/>
      <c r="KV188" s="387"/>
      <c r="KW188" s="387"/>
      <c r="KX188" s="387"/>
      <c r="KY188" s="387"/>
      <c r="KZ188" s="387"/>
      <c r="LA188" s="387"/>
      <c r="LB188" s="387"/>
      <c r="LC188" s="387"/>
      <c r="LD188" s="387"/>
      <c r="LE188" s="387"/>
      <c r="LF188" s="387"/>
      <c r="LG188" s="387"/>
      <c r="LH188" s="387"/>
      <c r="LI188" s="387"/>
      <c r="LJ188" s="387"/>
      <c r="LK188" s="387"/>
      <c r="LL188" s="387"/>
      <c r="LM188" s="387"/>
      <c r="LN188" s="387"/>
      <c r="LO188" s="387"/>
      <c r="LP188" s="387"/>
      <c r="LQ188" s="387"/>
      <c r="LR188" s="387"/>
      <c r="LT188" s="0" t="s">
        <v>886</v>
      </c>
      <c r="LU188" s="387"/>
      <c r="LV188" s="387"/>
      <c r="LW188" s="387"/>
      <c r="LX188" s="387"/>
      <c r="LY188" s="387"/>
      <c r="LZ188" s="387"/>
      <c r="MA188" s="387"/>
      <c r="MB188" s="387"/>
      <c r="MC188" s="387"/>
      <c r="MD188" s="387"/>
      <c r="ME188" s="387"/>
      <c r="MF188" s="387"/>
      <c r="MG188" s="387"/>
      <c r="MH188" s="387"/>
      <c r="MI188" s="387"/>
      <c r="MJ188" s="387"/>
      <c r="MK188" s="387"/>
      <c r="ML188" s="387"/>
      <c r="MM188" s="387"/>
      <c r="MN188" s="387"/>
      <c r="MO188" s="387"/>
      <c r="MP188" s="387"/>
      <c r="MQ188" s="387"/>
      <c r="MR188" s="387"/>
      <c r="MS188" s="387"/>
      <c r="MT188" s="387"/>
      <c r="MU188" s="387"/>
      <c r="MV188" s="387"/>
      <c r="MW188" s="387"/>
      <c r="MX188" s="387"/>
      <c r="MY188" s="387"/>
      <c r="MZ188" s="387"/>
      <c r="NA188" s="387"/>
      <c r="NB188" s="387"/>
      <c r="NC188" s="387"/>
      <c r="ND188" s="387"/>
      <c r="NG188" s="0" t="s">
        <v>886</v>
      </c>
      <c r="NH188" s="387"/>
      <c r="NI188" s="387"/>
      <c r="NJ188" s="387"/>
      <c r="NK188" s="387"/>
      <c r="NL188" s="387"/>
      <c r="NM188" s="387"/>
      <c r="NN188" s="387"/>
      <c r="NO188" s="387"/>
      <c r="NP188" s="387"/>
      <c r="NQ188" s="387"/>
      <c r="NR188" s="387"/>
      <c r="NS188" s="387"/>
      <c r="NT188" s="387"/>
      <c r="NU188" s="387"/>
      <c r="NV188" s="387"/>
      <c r="NW188" s="387"/>
      <c r="NX188" s="387"/>
      <c r="NY188" s="387"/>
      <c r="NZ188" s="387"/>
      <c r="OA188" s="387"/>
      <c r="OB188" s="387"/>
      <c r="OC188" s="387"/>
      <c r="OD188" s="387"/>
      <c r="OE188" s="387"/>
      <c r="OF188" s="387"/>
      <c r="OG188" s="387"/>
      <c r="OH188" s="387"/>
      <c r="OI188" s="387"/>
      <c r="OJ188" s="387"/>
      <c r="OK188" s="387"/>
      <c r="OL188" s="387"/>
      <c r="OM188" s="387"/>
      <c r="ON188" s="387"/>
      <c r="OO188" s="387"/>
      <c r="OP188" s="387"/>
      <c r="OQ188" s="387"/>
      <c r="OT188" s="387"/>
      <c r="OU188" s="387"/>
      <c r="OV188" s="387"/>
      <c r="OW188" s="387"/>
      <c r="OX188" s="387"/>
      <c r="OY188" s="387"/>
      <c r="OZ188" s="387"/>
      <c r="PA188" s="387"/>
      <c r="PB188" s="387"/>
      <c r="PC188" s="387"/>
      <c r="PD188" s="387"/>
      <c r="PE188" s="387"/>
      <c r="PF188" s="387"/>
      <c r="PG188" s="387"/>
      <c r="PH188" s="387"/>
      <c r="PI188" s="387"/>
      <c r="PJ188" s="387"/>
      <c r="PK188" s="387"/>
      <c r="PL188" s="387"/>
      <c r="PQ188" s="387"/>
      <c r="PZ188" s="387"/>
      <c r="QA188" s="387"/>
      <c r="QB188" s="0" t="s">
        <v>886</v>
      </c>
      <c r="QD188" s="387"/>
      <c r="QE188" s="387"/>
      <c r="QF188" s="0" t="s">
        <v>886</v>
      </c>
      <c r="QH188" s="387"/>
      <c r="QI188" s="387"/>
      <c r="QJ188" s="0" t="s">
        <v>886</v>
      </c>
      <c r="QL188" s="387"/>
      <c r="QM188" s="387"/>
      <c r="QN188" s="0" t="s">
        <v>886</v>
      </c>
      <c r="QP188" s="387"/>
      <c r="QQ188" s="387"/>
      <c r="QR188" s="0" t="s">
        <v>886</v>
      </c>
      <c r="QT188" s="0" t="s">
        <v>884</v>
      </c>
      <c r="QU188" s="387" t="n">
        <v>0.225577771663666</v>
      </c>
      <c r="QV188" s="387" t="n">
        <v>0.226873621344566</v>
      </c>
      <c r="QW188" s="387" t="n">
        <v>0.225593701004982</v>
      </c>
      <c r="QX188" s="387" t="n">
        <v>0.221587538719177</v>
      </c>
      <c r="QY188" s="387" t="n">
        <v>0.231162548065186</v>
      </c>
      <c r="RB188" s="387" t="n">
        <v>0.192553952336311</v>
      </c>
      <c r="RC188" s="387" t="n">
        <v>0.192553952336311</v>
      </c>
      <c r="RD188" s="387" t="n">
        <v>0.192553952336311</v>
      </c>
      <c r="RE188" s="387" t="n">
        <v>0.192553952336311</v>
      </c>
      <c r="RF188" s="387" t="n">
        <v>0.216664850711823</v>
      </c>
      <c r="RG188" s="0" t="s">
        <v>884</v>
      </c>
      <c r="RJ188" s="387"/>
      <c r="RK188" s="387"/>
      <c r="RL188" s="387"/>
      <c r="RM188" s="387"/>
      <c r="RN188" s="387"/>
      <c r="RO188" s="0" t="s">
        <v>886</v>
      </c>
      <c r="RR188" s="387" t="n">
        <v>0.000750078994315118</v>
      </c>
      <c r="RS188" s="387" t="n">
        <v>-0.0105126537382603</v>
      </c>
      <c r="RT188" s="387" t="n">
        <v>-0.0181610193103552</v>
      </c>
      <c r="RU188" s="387" t="n">
        <v>0.0169051121920347</v>
      </c>
      <c r="RV188" s="387"/>
      <c r="RW188" s="0" t="s">
        <v>248</v>
      </c>
      <c r="SA188" s="387"/>
      <c r="SB188" s="387"/>
      <c r="SC188" s="387"/>
      <c r="SD188" s="387"/>
      <c r="SE188" s="387"/>
      <c r="SF188" s="0" t="s">
        <v>886</v>
      </c>
      <c r="SJ188" s="387" t="n">
        <v>-0.010766975581646</v>
      </c>
      <c r="SK188" s="387" t="n">
        <v>-0.0215692389756441</v>
      </c>
      <c r="SL188" s="387" t="n">
        <v>-0.0283813383430243</v>
      </c>
      <c r="SM188" s="387" t="n">
        <v>0.0106335235759616</v>
      </c>
      <c r="SN188" s="387"/>
      <c r="SO188" s="0" t="s">
        <v>248</v>
      </c>
      <c r="SQ188" s="387"/>
      <c r="SR188" s="0" t="s">
        <v>886</v>
      </c>
      <c r="ST188" s="387"/>
      <c r="SU188" s="0" t="s">
        <v>886</v>
      </c>
      <c r="SW188" s="387"/>
      <c r="SX188" s="0" t="s">
        <v>886</v>
      </c>
      <c r="TA188" s="387"/>
      <c r="TB188" s="387"/>
      <c r="TC188" s="387"/>
      <c r="TD188" s="387"/>
      <c r="TE188" s="387"/>
      <c r="TF188" s="0" t="s">
        <v>886</v>
      </c>
      <c r="TJ188" s="387"/>
      <c r="TK188" s="387"/>
      <c r="TL188" s="387"/>
      <c r="TM188" s="387"/>
      <c r="TN188" s="387" t="n">
        <v>0.248736917972565</v>
      </c>
      <c r="TO188" s="0" t="s">
        <v>884</v>
      </c>
      <c r="TP188" s="386"/>
      <c r="TQ188" s="386"/>
    </row>
    <row r="189" customFormat="false" ht="15.75" hidden="false" customHeight="false" outlineLevel="0" collapsed="false">
      <c r="A189" s="0" t="s">
        <v>900</v>
      </c>
      <c r="B189" s="18" t="s">
        <v>1223</v>
      </c>
      <c r="C189" s="0" t="s">
        <v>1224</v>
      </c>
      <c r="D189" s="387" t="n">
        <v>0.0404323153197765</v>
      </c>
      <c r="E189" s="0" t="s">
        <v>102</v>
      </c>
      <c r="F189" s="387" t="n">
        <v>0.0547059252858162</v>
      </c>
      <c r="G189" s="0" t="s">
        <v>316</v>
      </c>
      <c r="H189" s="387" t="n">
        <v>0.0557593405246735</v>
      </c>
      <c r="I189" s="0" t="s">
        <v>317</v>
      </c>
      <c r="J189" s="0" t="s">
        <v>102</v>
      </c>
      <c r="K189" s="387" t="n">
        <v>0.31990647315979</v>
      </c>
      <c r="L189" s="387"/>
      <c r="M189" s="0" t="s">
        <v>885</v>
      </c>
      <c r="N189" s="387"/>
      <c r="O189" s="0" t="s">
        <v>885</v>
      </c>
      <c r="P189" s="387"/>
      <c r="Q189" s="0" t="s">
        <v>885</v>
      </c>
      <c r="R189" s="387" t="n">
        <v>0.31990647315979</v>
      </c>
      <c r="S189" s="0" t="s">
        <v>102</v>
      </c>
      <c r="U189" s="0" t="s">
        <v>316</v>
      </c>
      <c r="V189" s="387" t="n">
        <v>0.279617875814438</v>
      </c>
      <c r="W189" s="387" t="n">
        <v>0.285877764225006</v>
      </c>
      <c r="X189" s="0" t="s">
        <v>316</v>
      </c>
      <c r="Y189" s="387" t="n">
        <v>0.279617875814438</v>
      </c>
      <c r="Z189" s="0" t="s">
        <v>316</v>
      </c>
      <c r="AA189" s="387" t="n">
        <v>0.297752916812897</v>
      </c>
      <c r="AB189" s="0" t="s">
        <v>316</v>
      </c>
      <c r="AC189" s="387" t="n">
        <v>0.305615812540054</v>
      </c>
      <c r="AD189" s="0" t="s">
        <v>316</v>
      </c>
      <c r="AF189" s="0" t="s">
        <v>317</v>
      </c>
      <c r="AG189" s="387" t="n">
        <v>0.27961727976799</v>
      </c>
      <c r="AH189" s="387" t="n">
        <v>0.285877168178558</v>
      </c>
      <c r="AI189" s="0" t="s">
        <v>317</v>
      </c>
      <c r="AJ189" s="387" t="n">
        <v>0.27961727976799</v>
      </c>
      <c r="AK189" s="0" t="s">
        <v>317</v>
      </c>
      <c r="AL189" s="387" t="n">
        <v>0.297752261161804</v>
      </c>
      <c r="AM189" s="0" t="s">
        <v>317</v>
      </c>
      <c r="AN189" s="387" t="n">
        <v>0.305615246295929</v>
      </c>
      <c r="AO189" s="0" t="s">
        <v>317</v>
      </c>
      <c r="AP189" s="0"/>
      <c r="AQ189" s="0" t="s">
        <v>102</v>
      </c>
      <c r="AR189" s="387" t="n">
        <v>3.0410590171814</v>
      </c>
      <c r="AS189" s="0" t="s">
        <v>318</v>
      </c>
      <c r="AT189" s="387" t="n">
        <v>3.33378887176514</v>
      </c>
      <c r="AU189" s="0" t="s">
        <v>317</v>
      </c>
      <c r="AV189" s="387" t="n">
        <v>3.6126446723938</v>
      </c>
      <c r="AW189" s="0"/>
      <c r="AX189" s="387" t="n">
        <v>2.66423392295837</v>
      </c>
      <c r="AY189" s="0" t="s">
        <v>104</v>
      </c>
      <c r="AZ189" s="0"/>
      <c r="BA189" s="0" t="s">
        <v>102</v>
      </c>
      <c r="BB189" s="387" t="n">
        <v>0.0131341107189655</v>
      </c>
      <c r="BC189" s="387" t="n">
        <v>0.0135586792603135</v>
      </c>
      <c r="BD189" s="387" t="n">
        <v>0.0127456113696098</v>
      </c>
      <c r="BE189" s="387" t="n">
        <v>0.0132536366581917</v>
      </c>
      <c r="BF189" s="387" t="n">
        <v>0.0111266588792205</v>
      </c>
      <c r="BH189" s="0" t="s">
        <v>318</v>
      </c>
      <c r="BI189" s="387" t="n">
        <v>0.0111803421750665</v>
      </c>
      <c r="BJ189" s="387" t="n">
        <v>0.0110710589215159</v>
      </c>
      <c r="BK189" s="387" t="n">
        <v>0.0105048725381494</v>
      </c>
      <c r="BL189" s="387" t="n">
        <v>0.00984428729861975</v>
      </c>
      <c r="BM189" s="387" t="n">
        <v>0.00798422563821077</v>
      </c>
      <c r="BO189" s="0" t="s">
        <v>317</v>
      </c>
      <c r="BP189" s="387" t="n">
        <v>0.0107198348268867</v>
      </c>
      <c r="BQ189" s="387" t="n">
        <v>0.0102858953177929</v>
      </c>
      <c r="BR189" s="387" t="n">
        <v>0.00956390798091888</v>
      </c>
      <c r="BS189" s="387" t="n">
        <v>0.0081011513248086</v>
      </c>
      <c r="BT189" s="387" t="n">
        <v>0.00833515264093876</v>
      </c>
      <c r="BV189" s="387" t="n">
        <v>5.95119333267212</v>
      </c>
      <c r="BW189" s="387" t="n">
        <v>6.52090549468994</v>
      </c>
      <c r="BX189" s="387" t="n">
        <v>7.12503528594971</v>
      </c>
      <c r="BY189" s="387" t="n">
        <v>7.67778062820435</v>
      </c>
      <c r="BZ189" s="387" t="n">
        <v>8.24525451660156</v>
      </c>
      <c r="CA189" s="0" t="s">
        <v>316</v>
      </c>
      <c r="CC189" s="387" t="n">
        <v>6.28645277023315</v>
      </c>
      <c r="CD189" s="387" t="n">
        <v>6.88158369064331</v>
      </c>
      <c r="CE189" s="387" t="n">
        <v>7.46227073669434</v>
      </c>
      <c r="CF189" s="387" t="n">
        <v>8.01209831237793</v>
      </c>
      <c r="CG189" s="387" t="n">
        <v>8.60777091979981</v>
      </c>
      <c r="CH189" s="0" t="s">
        <v>317</v>
      </c>
      <c r="CK189" s="387" t="n">
        <v>9.5</v>
      </c>
      <c r="CL189" s="0" t="s">
        <v>887</v>
      </c>
      <c r="CO189" s="0" t="s">
        <v>102</v>
      </c>
      <c r="CP189" s="387" t="n">
        <v>-0.0136936428025365</v>
      </c>
      <c r="CQ189" s="387" t="n">
        <v>-0.0166840702295303</v>
      </c>
      <c r="CR189" s="387" t="n">
        <v>-0.0257540438324213</v>
      </c>
      <c r="CS189" s="387" t="n">
        <v>-0.031966645270586</v>
      </c>
      <c r="CT189" s="387" t="n">
        <v>-0.00753168249502778</v>
      </c>
      <c r="CV189" s="0" t="s">
        <v>318</v>
      </c>
      <c r="CW189" s="387" t="n">
        <v>-0.0147012313827872</v>
      </c>
      <c r="CX189" s="387" t="n">
        <v>-0.0142989801242948</v>
      </c>
      <c r="CY189" s="387" t="n">
        <v>-0.0228481106460094</v>
      </c>
      <c r="CZ189" s="387" t="n">
        <v>-0.0128568764775991</v>
      </c>
      <c r="DA189" s="387" t="n">
        <v>-0.0207375325262547</v>
      </c>
      <c r="DC189" s="0" t="s">
        <v>317</v>
      </c>
      <c r="DD189" s="387" t="n">
        <v>-0.0265186950564384</v>
      </c>
      <c r="DE189" s="387" t="n">
        <v>-0.0150726931169629</v>
      </c>
      <c r="DF189" s="387" t="n">
        <v>-0.00703913904726505</v>
      </c>
      <c r="DG189" s="387" t="n">
        <v>0.0174047946929932</v>
      </c>
      <c r="DH189" s="387" t="n">
        <v>0.00718726636841893</v>
      </c>
      <c r="DL189" s="387" t="n">
        <v>0.579630012512207</v>
      </c>
      <c r="DM189" s="0" t="s">
        <v>888</v>
      </c>
      <c r="DP189" s="387" t="n">
        <v>0.807180023193359</v>
      </c>
      <c r="DQ189" s="0" t="s">
        <v>888</v>
      </c>
      <c r="DT189" s="387" t="n">
        <v>0.233379993438721</v>
      </c>
      <c r="DU189" s="0" t="s">
        <v>888</v>
      </c>
      <c r="DW189" s="387" t="n">
        <v>0.124843925237656</v>
      </c>
      <c r="DX189" s="387" t="n">
        <v>0.13181746006012</v>
      </c>
      <c r="DY189" s="387" t="n">
        <v>0.0912309437990189</v>
      </c>
      <c r="DZ189" s="387" t="n">
        <v>0.00939699821174145</v>
      </c>
      <c r="EA189" s="387" t="n">
        <v>0.0657522901892662</v>
      </c>
      <c r="EB189" s="0" t="s">
        <v>104</v>
      </c>
      <c r="ED189" s="387" t="n">
        <v>0.124572858214378</v>
      </c>
      <c r="EE189" s="387" t="n">
        <v>0.131456226110458</v>
      </c>
      <c r="EF189" s="387" t="n">
        <v>0.0907604694366455</v>
      </c>
      <c r="EG189" s="387" t="n">
        <v>0.00844868086278439</v>
      </c>
      <c r="EH189" s="387" t="n">
        <v>0.0592071712017059</v>
      </c>
      <c r="EI189" s="0" t="s">
        <v>248</v>
      </c>
      <c r="EK189" s="387"/>
      <c r="EL189" s="0" t="s">
        <v>886</v>
      </c>
      <c r="EO189" s="387" t="n">
        <v>0.0221750531345606</v>
      </c>
      <c r="EP189" s="387" t="n">
        <v>0.0307045951485634</v>
      </c>
      <c r="EQ189" s="387" t="n">
        <v>0.0155869666486979</v>
      </c>
      <c r="ER189" s="387" t="n">
        <v>0.00744251254945993</v>
      </c>
      <c r="ES189" s="387" t="n">
        <v>0.00575380027294159</v>
      </c>
      <c r="ET189" s="0" t="s">
        <v>248</v>
      </c>
      <c r="FE189" s="387" t="n">
        <v>20663843</v>
      </c>
      <c r="FF189" s="387" t="n">
        <v>21202642</v>
      </c>
      <c r="FG189" s="387" t="n">
        <v>21805313</v>
      </c>
      <c r="FH189" s="387" t="n">
        <v>22456649</v>
      </c>
      <c r="FI189" s="387" t="n">
        <v>23132682</v>
      </c>
      <c r="FJ189" s="387" t="n">
        <v>23816183</v>
      </c>
      <c r="FK189" s="387" t="n">
        <v>24498310</v>
      </c>
      <c r="FL189" s="387" t="n">
        <v>25184597</v>
      </c>
      <c r="FM189" s="387" t="n">
        <v>25888541</v>
      </c>
      <c r="FN189" s="387" t="n">
        <v>26630303</v>
      </c>
      <c r="FO189" s="387" t="n">
        <v>27421461</v>
      </c>
      <c r="FP189" s="387" t="n">
        <v>28267685</v>
      </c>
      <c r="FQ189" s="387" t="n">
        <v>29155187</v>
      </c>
      <c r="FR189" s="387" t="n">
        <v>30052518</v>
      </c>
      <c r="FS189" s="387" t="n">
        <v>30916994</v>
      </c>
      <c r="FT189" s="387" t="n">
        <v>31717667</v>
      </c>
      <c r="FU189" s="387" t="n">
        <v>32442572</v>
      </c>
      <c r="FV189" s="387" t="n">
        <v>33099147</v>
      </c>
      <c r="FW189" s="387" t="n">
        <v>33699947</v>
      </c>
      <c r="FX189" s="387" t="n">
        <v>34268528</v>
      </c>
      <c r="FY189" s="387" t="n">
        <v>34814000</v>
      </c>
      <c r="FZ189" s="387" t="n">
        <v>35341000</v>
      </c>
      <c r="GA189" s="387" t="n">
        <v>35845000</v>
      </c>
      <c r="GB189" s="387" t="n">
        <v>36329000</v>
      </c>
      <c r="GC189" s="387" t="n">
        <v>36797000</v>
      </c>
      <c r="GD189" s="387" t="n">
        <v>37249000</v>
      </c>
      <c r="GE189" s="387" t="n">
        <v>37688000</v>
      </c>
      <c r="GF189" s="387" t="n">
        <v>38115000</v>
      </c>
      <c r="GG189" s="387" t="n">
        <v>38531000</v>
      </c>
      <c r="GH189" s="387" t="n">
        <v>38933000</v>
      </c>
      <c r="GI189" s="387" t="n">
        <v>39322000</v>
      </c>
      <c r="GJ189" s="387" t="n">
        <v>39699000</v>
      </c>
      <c r="GK189" s="387" t="n">
        <v>40063000</v>
      </c>
      <c r="GL189" s="387" t="n">
        <v>40415000</v>
      </c>
      <c r="GM189" s="387" t="n">
        <v>40752000</v>
      </c>
      <c r="GN189" s="387" t="n">
        <v>41073000</v>
      </c>
      <c r="GO189" s="387" t="n">
        <v>41379000</v>
      </c>
      <c r="GP189" s="387" t="n">
        <v>41669000</v>
      </c>
      <c r="GQ189" s="387" t="n">
        <v>41946000</v>
      </c>
      <c r="GR189" s="387" t="n">
        <v>42214000</v>
      </c>
      <c r="GS189" s="387" t="n">
        <v>42473000</v>
      </c>
      <c r="GT189" s="387" t="n">
        <v>42725000</v>
      </c>
      <c r="GU189" s="387" t="n">
        <v>42970000</v>
      </c>
      <c r="GV189" s="387" t="n">
        <v>43206000</v>
      </c>
      <c r="GW189" s="387" t="n">
        <v>43432000</v>
      </c>
      <c r="GX189" s="387" t="n">
        <v>43649000</v>
      </c>
      <c r="GY189" s="387" t="n">
        <v>43855000</v>
      </c>
      <c r="GZ189" s="387" t="n">
        <v>44050000</v>
      </c>
      <c r="HA189" s="387" t="n">
        <v>44234000</v>
      </c>
      <c r="HB189" s="387" t="n">
        <v>44405000</v>
      </c>
      <c r="HC189" s="387" t="n">
        <v>44562000</v>
      </c>
      <c r="HG189" s="387" t="n">
        <v>0.0225976668298244</v>
      </c>
      <c r="HH189" s="387" t="n">
        <v>0.0200360007584095</v>
      </c>
      <c r="HI189" s="387" t="n">
        <v>0.0179887525737286</v>
      </c>
      <c r="HJ189" s="387" t="n">
        <v>0.0167311169207096</v>
      </c>
      <c r="HK189" s="387" t="n">
        <v>0.0157922226935625</v>
      </c>
      <c r="HL189" s="387" t="n">
        <v>0.0150241581723094</v>
      </c>
      <c r="HM189" s="387" t="n">
        <v>0.0141603238880634</v>
      </c>
      <c r="HN189" s="387" t="n">
        <v>0.0134122334420681</v>
      </c>
      <c r="HO189" s="387" t="n">
        <v>0.0127999996766448</v>
      </c>
      <c r="HP189" s="387" t="n">
        <v>0.01220877841115</v>
      </c>
      <c r="HQ189" s="387" t="n">
        <v>0.0117166424170136</v>
      </c>
      <c r="HR189" s="387" t="n">
        <v>0.0112661644816399</v>
      </c>
      <c r="HS189" s="387" t="n">
        <v>0.0108552062883973</v>
      </c>
      <c r="HT189" s="387" t="n">
        <v>0.0103791076689959</v>
      </c>
      <c r="HU189" s="387" t="n">
        <v>0.00994193833321333</v>
      </c>
      <c r="HV189" s="387" t="n">
        <v>0.0095418393611908</v>
      </c>
      <c r="HW189" s="387" t="n">
        <v>0.00912721641361713</v>
      </c>
      <c r="HX189" s="387" t="n">
        <v>0.00874778814613819</v>
      </c>
      <c r="HY189" s="387" t="n">
        <v>0.00830391515046358</v>
      </c>
      <c r="HZ189" s="387" t="n">
        <v>0.00784605275839567</v>
      </c>
      <c r="IA189" s="387" t="n">
        <v>0.00742253428325057</v>
      </c>
      <c r="IB189" s="387" t="n">
        <v>0.00698394142091274</v>
      </c>
      <c r="IC189" s="387" t="n">
        <v>0.00662562949582934</v>
      </c>
      <c r="ID189" s="387" t="n">
        <v>0.00636884290724993</v>
      </c>
      <c r="IE189" s="387" t="n">
        <v>0.00611666031181812</v>
      </c>
      <c r="IF189" s="387" t="n">
        <v>0.00591564923524857</v>
      </c>
      <c r="IG189" s="387" t="n">
        <v>0.00571796856820583</v>
      </c>
      <c r="IH189" s="387" t="n">
        <v>0.00547717651352286</v>
      </c>
      <c r="II189" s="387" t="n">
        <v>0.00521712191402912</v>
      </c>
      <c r="IJ189" s="387" t="n">
        <v>0.00498387590050697</v>
      </c>
      <c r="IK189" s="387" t="n">
        <v>0.00470836507156491</v>
      </c>
      <c r="IL189" s="387" t="n">
        <v>0.00443661492317915</v>
      </c>
      <c r="IM189" s="387" t="n">
        <v>0.0041683716699481</v>
      </c>
      <c r="IN189" s="387" t="n">
        <v>0.00385835161432624</v>
      </c>
      <c r="IO189" s="387" t="n">
        <v>0.00352940219454467</v>
      </c>
      <c r="IP189" s="0" t="s">
        <v>889</v>
      </c>
      <c r="IU189" s="0" t="s">
        <v>889</v>
      </c>
      <c r="IV189" s="387" t="n">
        <v>0.568797442788684</v>
      </c>
      <c r="IW189" s="387" t="n">
        <v>0.570880532007654</v>
      </c>
      <c r="IX189" s="387" t="n">
        <v>0.573245977341656</v>
      </c>
      <c r="IY189" s="387" t="n">
        <v>0.57554152023824</v>
      </c>
      <c r="IZ189" s="387" t="n">
        <v>0.577309052279425</v>
      </c>
      <c r="JA189" s="387" t="n">
        <v>0.578255440569127</v>
      </c>
      <c r="JB189" s="387" t="n">
        <v>0.578287797518327</v>
      </c>
      <c r="JC189" s="387" t="n">
        <v>0.577564911372501</v>
      </c>
      <c r="JD189" s="387" t="n">
        <v>0.57635714655741</v>
      </c>
      <c r="JE189" s="387" t="n">
        <v>0.575038251357804</v>
      </c>
      <c r="JF189" s="387" t="n">
        <v>0.573871587478424</v>
      </c>
      <c r="JG189" s="387" t="n">
        <v>0.572914532922579</v>
      </c>
      <c r="JH189" s="387" t="n">
        <v>0.572092181623877</v>
      </c>
      <c r="JI189" s="387" t="n">
        <v>0.571369501575797</v>
      </c>
      <c r="JJ189" s="387" t="n">
        <v>0.570674620666918</v>
      </c>
      <c r="JK189" s="387" t="n">
        <v>0.569955457376693</v>
      </c>
      <c r="JL189" s="387" t="n">
        <v>0.569222996875882</v>
      </c>
      <c r="JM189" s="387" t="n">
        <v>0.568500586656344</v>
      </c>
      <c r="JN189" s="387" t="n">
        <v>0.567763593652732</v>
      </c>
      <c r="JO189" s="387" t="n">
        <v>0.566980123674912</v>
      </c>
      <c r="JP189" s="387" t="n">
        <v>0.566128920106299</v>
      </c>
      <c r="JQ189" s="387" t="n">
        <v>0.565201358069911</v>
      </c>
      <c r="JR189" s="387" t="n">
        <v>0.56420665681985</v>
      </c>
      <c r="JS189" s="387" t="n">
        <v>0.56316299562433</v>
      </c>
      <c r="JT189" s="387" t="n">
        <v>0.56209716154795</v>
      </c>
      <c r="JU189" s="387" t="n">
        <v>0.56102935347512</v>
      </c>
      <c r="JV189" s="387" t="n">
        <v>0.559965972357713</v>
      </c>
      <c r="JW189" s="387" t="n">
        <v>0.558903175067067</v>
      </c>
      <c r="JX189" s="387" t="n">
        <v>0.557840322388056</v>
      </c>
      <c r="JY189" s="387" t="n">
        <v>0.556773184611503</v>
      </c>
      <c r="JZ189" s="387" t="n">
        <v>0.555700024229744</v>
      </c>
      <c r="KA189" s="387" t="n">
        <v>0.554622807787229</v>
      </c>
      <c r="KB189" s="387" t="n">
        <v>0.553546925685066</v>
      </c>
      <c r="KC189" s="387" t="n">
        <v>0.552476311709981</v>
      </c>
      <c r="KD189" s="387" t="n">
        <v>0.551415477910809</v>
      </c>
      <c r="KE189" s="387" t="n">
        <v>0.550368511773267</v>
      </c>
      <c r="KH189" s="0" t="s">
        <v>889</v>
      </c>
      <c r="KI189" s="387" t="n">
        <v>0.711564421653748</v>
      </c>
      <c r="KJ189" s="387" t="n">
        <v>0.713689923286438</v>
      </c>
      <c r="KK189" s="387" t="n">
        <v>0.715333998203278</v>
      </c>
      <c r="KL189" s="387" t="n">
        <v>0.7164306640625</v>
      </c>
      <c r="KM189" s="387" t="n">
        <v>0.717211306095123</v>
      </c>
      <c r="KN189" s="387" t="n">
        <v>0.718044459819794</v>
      </c>
      <c r="KO189" s="387" t="n">
        <v>0.718061149120331</v>
      </c>
      <c r="KP189" s="387" t="n">
        <v>0.718454480171204</v>
      </c>
      <c r="KQ189" s="387" t="n">
        <v>0.719232559204102</v>
      </c>
      <c r="KR189" s="387" t="n">
        <v>0.720221757888794</v>
      </c>
      <c r="KS189" s="387" t="n">
        <v>0.721388518810272</v>
      </c>
      <c r="KT189" s="387" t="n">
        <v>0.722537696361542</v>
      </c>
      <c r="KU189" s="387" t="n">
        <v>0.723993182182312</v>
      </c>
      <c r="KV189" s="387" t="n">
        <v>0.725493729114533</v>
      </c>
      <c r="KW189" s="387" t="n">
        <v>0.726889789104462</v>
      </c>
      <c r="KX189" s="387" t="n">
        <v>0.727989435195923</v>
      </c>
      <c r="KY189" s="387" t="n">
        <v>0.728758931159973</v>
      </c>
      <c r="KZ189" s="387" t="n">
        <v>0.72932630777359</v>
      </c>
      <c r="LA189" s="387" t="n">
        <v>0.729432165622711</v>
      </c>
      <c r="LB189" s="387" t="n">
        <v>0.728970348834992</v>
      </c>
      <c r="LC189" s="387" t="n">
        <v>0.727874755859375</v>
      </c>
      <c r="LD189" s="387" t="n">
        <v>0.726020455360413</v>
      </c>
      <c r="LE189" s="387" t="n">
        <v>0.723703444004059</v>
      </c>
      <c r="LF189" s="387" t="n">
        <v>0.720807731151581</v>
      </c>
      <c r="LG189" s="387" t="n">
        <v>0.717202842235565</v>
      </c>
      <c r="LH189" s="387" t="n">
        <v>0.712994158267975</v>
      </c>
      <c r="LI189" s="387" t="n">
        <v>0.708320677280426</v>
      </c>
      <c r="LJ189" s="387" t="n">
        <v>0.703141748905182</v>
      </c>
      <c r="LK189" s="387" t="n">
        <v>0.697657704353333</v>
      </c>
      <c r="LL189" s="387" t="n">
        <v>0.692185461521149</v>
      </c>
      <c r="LM189" s="387" t="n">
        <v>0.686888575553894</v>
      </c>
      <c r="LN189" s="387" t="n">
        <v>0.682065904140472</v>
      </c>
      <c r="LO189" s="387" t="n">
        <v>0.677570939064026</v>
      </c>
      <c r="LP189" s="387" t="n">
        <v>0.673260390758514</v>
      </c>
      <c r="LQ189" s="387" t="n">
        <v>0.668933689594269</v>
      </c>
      <c r="LR189" s="387" t="n">
        <v>0.6645348072052</v>
      </c>
      <c r="LT189" s="0" t="s">
        <v>889</v>
      </c>
      <c r="LU189" s="387" t="n">
        <v>0.690141022205353</v>
      </c>
      <c r="LV189" s="387" t="n">
        <v>0.691754758358002</v>
      </c>
      <c r="LW189" s="387" t="n">
        <v>0.693141877651215</v>
      </c>
      <c r="LX189" s="387" t="n">
        <v>0.694040298461914</v>
      </c>
      <c r="LY189" s="387" t="n">
        <v>0.694417893886566</v>
      </c>
      <c r="LZ189" s="387" t="n">
        <v>0.694519460201263</v>
      </c>
      <c r="MA189" s="387" t="n">
        <v>0.692906260490418</v>
      </c>
      <c r="MB189" s="387" t="n">
        <v>0.691337704658508</v>
      </c>
      <c r="MC189" s="387" t="n">
        <v>0.68988960981369</v>
      </c>
      <c r="MD189" s="387" t="n">
        <v>0.688724637031555</v>
      </c>
      <c r="ME189" s="387" t="n">
        <v>0.687857389450073</v>
      </c>
      <c r="MF189" s="387" t="n">
        <v>0.68727445602417</v>
      </c>
      <c r="MG189" s="387" t="n">
        <v>0.687104821205139</v>
      </c>
      <c r="MH189" s="387" t="n">
        <v>0.686927437782288</v>
      </c>
      <c r="MI189" s="387" t="n">
        <v>0.686332941055298</v>
      </c>
      <c r="MJ189" s="387" t="n">
        <v>0.685112655162811</v>
      </c>
      <c r="MK189" s="387" t="n">
        <v>0.683417737483978</v>
      </c>
      <c r="ML189" s="387" t="n">
        <v>0.681301951408386</v>
      </c>
      <c r="MM189" s="387" t="n">
        <v>0.678584694862366</v>
      </c>
      <c r="MN189" s="387" t="n">
        <v>0.67532879114151</v>
      </c>
      <c r="MO189" s="387" t="n">
        <v>0.671511709690094</v>
      </c>
      <c r="MP189" s="387" t="n">
        <v>0.667077481746674</v>
      </c>
      <c r="MQ189" s="387" t="n">
        <v>0.662218928337097</v>
      </c>
      <c r="MR189" s="387" t="n">
        <v>0.657082915306091</v>
      </c>
      <c r="MS189" s="387" t="n">
        <v>0.651892721652985</v>
      </c>
      <c r="MT189" s="387" t="n">
        <v>0.646905064582825</v>
      </c>
      <c r="MU189" s="387" t="n">
        <v>0.642200112342835</v>
      </c>
      <c r="MV189" s="387" t="n">
        <v>0.637723982334137</v>
      </c>
      <c r="MW189" s="387" t="n">
        <v>0.633314788341522</v>
      </c>
      <c r="MX189" s="387" t="n">
        <v>0.628729939460754</v>
      </c>
      <c r="MY189" s="387" t="n">
        <v>0.623908936977387</v>
      </c>
      <c r="MZ189" s="387" t="n">
        <v>0.619245231151581</v>
      </c>
      <c r="NA189" s="387" t="n">
        <v>0.614528954029083</v>
      </c>
      <c r="NB189" s="387" t="n">
        <v>0.60973459482193</v>
      </c>
      <c r="NC189" s="387" t="n">
        <v>0.604886829853058</v>
      </c>
      <c r="ND189" s="387" t="n">
        <v>0.600107729434967</v>
      </c>
      <c r="NG189" s="0" t="s">
        <v>889</v>
      </c>
      <c r="NH189" s="387" t="n">
        <v>0.638842940330505</v>
      </c>
      <c r="NI189" s="387" t="n">
        <v>0.642688930034638</v>
      </c>
      <c r="NJ189" s="387" t="n">
        <v>0.64627069234848</v>
      </c>
      <c r="NK189" s="387" t="n">
        <v>0.649345695972443</v>
      </c>
      <c r="NL189" s="387" t="n">
        <v>0.651976883411408</v>
      </c>
      <c r="NM189" s="387" t="n">
        <v>0.654305756092072</v>
      </c>
      <c r="NN189" s="387" t="n">
        <v>0.653122425079346</v>
      </c>
      <c r="NO189" s="387" t="n">
        <v>0.652085363864899</v>
      </c>
      <c r="NP189" s="387" t="n">
        <v>0.651325404644013</v>
      </c>
      <c r="NQ189" s="387" t="n">
        <v>0.650922656059265</v>
      </c>
      <c r="NR189" s="387" t="n">
        <v>0.650889933109283</v>
      </c>
      <c r="NS189" s="387" t="n">
        <v>0.650339603424072</v>
      </c>
      <c r="NT189" s="387" t="n">
        <v>0.650452554225922</v>
      </c>
      <c r="NU189" s="387" t="n">
        <v>0.651008307933807</v>
      </c>
      <c r="NV189" s="387" t="n">
        <v>0.651966214179993</v>
      </c>
      <c r="NW189" s="387" t="n">
        <v>0.653094947338104</v>
      </c>
      <c r="NX189" s="387" t="n">
        <v>0.653618454933167</v>
      </c>
      <c r="NY189" s="387" t="n">
        <v>0.654544115066528</v>
      </c>
      <c r="NZ189" s="387" t="n">
        <v>0.655499219894409</v>
      </c>
      <c r="OA189" s="387" t="n">
        <v>0.656188666820526</v>
      </c>
      <c r="OB189" s="387" t="n">
        <v>0.65644097328186</v>
      </c>
      <c r="OC189" s="387" t="n">
        <v>0.655453264713287</v>
      </c>
      <c r="OD189" s="387" t="n">
        <v>0.654179394245148</v>
      </c>
      <c r="OE189" s="387" t="n">
        <v>0.652481734752655</v>
      </c>
      <c r="OF189" s="387" t="n">
        <v>0.650305569171906</v>
      </c>
      <c r="OG189" s="387" t="n">
        <v>0.647634983062744</v>
      </c>
      <c r="OH189" s="387" t="n">
        <v>0.644259810447693</v>
      </c>
      <c r="OI189" s="387" t="n">
        <v>0.640446841716766</v>
      </c>
      <c r="OJ189" s="387" t="n">
        <v>0.636323630809784</v>
      </c>
      <c r="OK189" s="387" t="n">
        <v>0.632229685783386</v>
      </c>
      <c r="OL189" s="387" t="n">
        <v>0.628215968608856</v>
      </c>
      <c r="OM189" s="387" t="n">
        <v>0.624375760555267</v>
      </c>
      <c r="ON189" s="387" t="n">
        <v>0.620839953422546</v>
      </c>
      <c r="OO189" s="387" t="n">
        <v>0.6174436211586</v>
      </c>
      <c r="OP189" s="387" t="n">
        <v>0.613962411880493</v>
      </c>
      <c r="OQ189" s="387" t="n">
        <v>0.61027330160141</v>
      </c>
      <c r="OT189" s="387" t="n">
        <v>0.508170013427734</v>
      </c>
      <c r="OU189" s="387" t="n">
        <v>0.508629989624023</v>
      </c>
      <c r="OV189" s="387" t="n">
        <v>0.512540016174316</v>
      </c>
      <c r="OW189" s="387" t="n">
        <v>0.51701000213623</v>
      </c>
      <c r="OX189" s="387" t="n">
        <v>0.52140998840332</v>
      </c>
      <c r="OY189" s="387" t="n">
        <v>0.522270011901855</v>
      </c>
      <c r="OZ189" s="387" t="n">
        <v>0.521290016174316</v>
      </c>
      <c r="PA189" s="387" t="n">
        <v>0.520820007324219</v>
      </c>
      <c r="PB189" s="387" t="n">
        <v>0.519249992370605</v>
      </c>
      <c r="PC189" s="387" t="n">
        <v>0.528769989013672</v>
      </c>
      <c r="PD189" s="387" t="n">
        <v>0.539879989624023</v>
      </c>
      <c r="PE189" s="387" t="n">
        <v>0.552039985656738</v>
      </c>
      <c r="PF189" s="387" t="n">
        <v>0.562070007324219</v>
      </c>
      <c r="PG189" s="387" t="n">
        <v>0.568489990234375</v>
      </c>
      <c r="PH189" s="387" t="n">
        <v>0.577400016784668</v>
      </c>
      <c r="PI189" s="387" t="n">
        <v>0.581399993896484</v>
      </c>
      <c r="PJ189" s="387" t="n">
        <v>0.578530006408691</v>
      </c>
      <c r="PK189" s="387" t="n">
        <v>0.575019989013672</v>
      </c>
      <c r="PL189" s="387" t="n">
        <v>0.579630012512207</v>
      </c>
      <c r="PQ189" s="387" t="n">
        <v>0.00798518676310778</v>
      </c>
      <c r="PZ189" s="387"/>
      <c r="QA189" s="387"/>
      <c r="QB189" s="0" t="s">
        <v>886</v>
      </c>
      <c r="QD189" s="387"/>
      <c r="QE189" s="387"/>
      <c r="QF189" s="0" t="s">
        <v>886</v>
      </c>
      <c r="QH189" s="387"/>
      <c r="QI189" s="387"/>
      <c r="QJ189" s="0" t="s">
        <v>886</v>
      </c>
      <c r="QL189" s="387"/>
      <c r="QM189" s="387"/>
      <c r="QN189" s="0" t="s">
        <v>886</v>
      </c>
      <c r="QP189" s="387"/>
      <c r="QQ189" s="387"/>
      <c r="QR189" s="0" t="s">
        <v>886</v>
      </c>
      <c r="QT189" s="0" t="s">
        <v>104</v>
      </c>
      <c r="QU189" s="387" t="n">
        <v>0.206828996539116</v>
      </c>
      <c r="QV189" s="387" t="n">
        <v>0.235285401344299</v>
      </c>
      <c r="QW189" s="387" t="n">
        <v>0.247852236032486</v>
      </c>
      <c r="QX189" s="387" t="n">
        <v>0.237184897065163</v>
      </c>
      <c r="QY189" s="387" t="n">
        <v>0.230841636657715</v>
      </c>
      <c r="RB189" s="387" t="n">
        <v>0.222372516989708</v>
      </c>
      <c r="RC189" s="387" t="n">
        <v>0.235775366425514</v>
      </c>
      <c r="RD189" s="387" t="n">
        <v>0.241686686873436</v>
      </c>
      <c r="RE189" s="387" t="n">
        <v>0.247073858976364</v>
      </c>
      <c r="RF189" s="387" t="n">
        <v>0.220952466130257</v>
      </c>
      <c r="RG189" s="0" t="s">
        <v>248</v>
      </c>
      <c r="RJ189" s="387" t="n">
        <v>0.0336620546877384</v>
      </c>
      <c r="RK189" s="387" t="n">
        <v>0.0317450426518917</v>
      </c>
      <c r="RL189" s="387" t="n">
        <v>0.0336315333843231</v>
      </c>
      <c r="RM189" s="387" t="n">
        <v>0.0153316408395767</v>
      </c>
      <c r="RN189" s="387" t="n">
        <v>0.00323970266617835</v>
      </c>
      <c r="RO189" s="0" t="s">
        <v>104</v>
      </c>
      <c r="RR189" s="387" t="n">
        <v>0.0336655154824257</v>
      </c>
      <c r="RS189" s="387" t="n">
        <v>0.0317496657371521</v>
      </c>
      <c r="RT189" s="387" t="n">
        <v>0.0336384326219559</v>
      </c>
      <c r="RU189" s="387" t="n">
        <v>0.0153454784303904</v>
      </c>
      <c r="RV189" s="387" t="n">
        <v>0.00330887688323855</v>
      </c>
      <c r="RW189" s="0" t="s">
        <v>248</v>
      </c>
      <c r="SA189" s="387" t="n">
        <v>0.00765435304492712</v>
      </c>
      <c r="SB189" s="387" t="n">
        <v>0.00607158755883575</v>
      </c>
      <c r="SC189" s="387" t="n">
        <v>0.00890369154512882</v>
      </c>
      <c r="SD189" s="387" t="n">
        <v>-0.00541656743735075</v>
      </c>
      <c r="SE189" s="387" t="n">
        <v>-0.0141031593084335</v>
      </c>
      <c r="SF189" s="0" t="s">
        <v>104</v>
      </c>
      <c r="SJ189" s="387" t="n">
        <v>0.00722472602501512</v>
      </c>
      <c r="SK189" s="387" t="n">
        <v>0.00555093539878726</v>
      </c>
      <c r="SL189" s="387" t="n">
        <v>0.00842067319899797</v>
      </c>
      <c r="SM189" s="387" t="n">
        <v>-0.00523879798129201</v>
      </c>
      <c r="SN189" s="387" t="n">
        <v>-0.0134222405031323</v>
      </c>
      <c r="SO189" s="0" t="s">
        <v>248</v>
      </c>
      <c r="SQ189" s="387" t="n">
        <v>22840</v>
      </c>
      <c r="SR189" s="0" t="s">
        <v>248</v>
      </c>
      <c r="ST189" s="387" t="n">
        <v>19874.515625</v>
      </c>
      <c r="SU189" s="0" t="s">
        <v>104</v>
      </c>
      <c r="SW189" s="387" t="n">
        <v>20542.1670613338</v>
      </c>
      <c r="SX189" s="0" t="s">
        <v>248</v>
      </c>
      <c r="TA189" s="387" t="n">
        <v>0.331672936677933</v>
      </c>
      <c r="TB189" s="387" t="n">
        <v>0.367102861404419</v>
      </c>
      <c r="TC189" s="387" t="n">
        <v>0.339083164930344</v>
      </c>
      <c r="TD189" s="387" t="n">
        <v>0.246581897139549</v>
      </c>
      <c r="TE189" s="387" t="n">
        <v>0.296593934297562</v>
      </c>
      <c r="TF189" s="0" t="s">
        <v>104</v>
      </c>
      <c r="TJ189" s="387" t="n">
        <v>0.346945375204086</v>
      </c>
      <c r="TK189" s="387" t="n">
        <v>0.367231577634811</v>
      </c>
      <c r="TL189" s="387" t="n">
        <v>0.332447171211243</v>
      </c>
      <c r="TM189" s="387" t="n">
        <v>0.255522549152374</v>
      </c>
      <c r="TN189" s="387" t="n">
        <v>0.280159652233124</v>
      </c>
      <c r="TO189" s="0" t="s">
        <v>248</v>
      </c>
      <c r="TP189" s="386"/>
      <c r="TQ189" s="386"/>
    </row>
    <row r="190" customFormat="false" ht="15.75" hidden="false" customHeight="false" outlineLevel="0" collapsed="false">
      <c r="A190" s="0" t="s">
        <v>895</v>
      </c>
      <c r="B190" s="18" t="s">
        <v>1225</v>
      </c>
      <c r="C190" s="0" t="s">
        <v>1226</v>
      </c>
      <c r="D190" s="387" t="n">
        <v>0.0331380516290665</v>
      </c>
      <c r="E190" s="0" t="s">
        <v>102</v>
      </c>
      <c r="F190" s="387" t="n">
        <v>0.0451933518052101</v>
      </c>
      <c r="G190" s="0" t="s">
        <v>316</v>
      </c>
      <c r="H190" s="387" t="n">
        <v>0.0488414391875267</v>
      </c>
      <c r="I190" s="0" t="s">
        <v>317</v>
      </c>
      <c r="J190" s="0" t="s">
        <v>102</v>
      </c>
      <c r="K190" s="387" t="n">
        <v>0.392469555139542</v>
      </c>
      <c r="L190" s="387"/>
      <c r="M190" s="0" t="s">
        <v>885</v>
      </c>
      <c r="N190" s="387"/>
      <c r="O190" s="0" t="s">
        <v>885</v>
      </c>
      <c r="P190" s="387"/>
      <c r="Q190" s="0" t="s">
        <v>885</v>
      </c>
      <c r="R190" s="387" t="n">
        <v>0.392469555139542</v>
      </c>
      <c r="S190" s="0" t="s">
        <v>102</v>
      </c>
      <c r="U190" s="0" t="s">
        <v>316</v>
      </c>
      <c r="V190" s="387" t="n">
        <v>0.400851845741272</v>
      </c>
      <c r="W190" s="387"/>
      <c r="X190" s="0" t="s">
        <v>885</v>
      </c>
      <c r="Y190" s="387"/>
      <c r="Z190" s="0" t="s">
        <v>885</v>
      </c>
      <c r="AA190" s="387"/>
      <c r="AB190" s="0" t="s">
        <v>885</v>
      </c>
      <c r="AC190" s="387" t="n">
        <v>0.400851845741272</v>
      </c>
      <c r="AD190" s="0" t="s">
        <v>316</v>
      </c>
      <c r="AF190" s="0" t="s">
        <v>317</v>
      </c>
      <c r="AG190" s="387" t="n">
        <v>0.412224471569061</v>
      </c>
      <c r="AH190" s="387"/>
      <c r="AI190" s="0" t="s">
        <v>885</v>
      </c>
      <c r="AJ190" s="387"/>
      <c r="AK190" s="0" t="s">
        <v>885</v>
      </c>
      <c r="AL190" s="387"/>
      <c r="AM190" s="0" t="s">
        <v>885</v>
      </c>
      <c r="AN190" s="387" t="n">
        <v>0.412224471569061</v>
      </c>
      <c r="AO190" s="0" t="s">
        <v>317</v>
      </c>
      <c r="AP190" s="0"/>
      <c r="AQ190" s="0" t="s">
        <v>102</v>
      </c>
      <c r="AR190" s="387" t="n">
        <v>3.19199657440186</v>
      </c>
      <c r="AS190" s="0" t="s">
        <v>318</v>
      </c>
      <c r="AT190" s="387" t="n">
        <v>3.49380254745483</v>
      </c>
      <c r="AU190" s="0" t="s">
        <v>317</v>
      </c>
      <c r="AV190" s="387" t="n">
        <v>3.40160751342773</v>
      </c>
      <c r="AW190" s="0"/>
      <c r="AX190" s="387" t="n">
        <v>2.19406771659851</v>
      </c>
      <c r="AY190" s="0" t="s">
        <v>104</v>
      </c>
      <c r="AZ190" s="0"/>
      <c r="BA190" s="0" t="s">
        <v>102</v>
      </c>
      <c r="BB190" s="387" t="n">
        <v>0.00964599940925837</v>
      </c>
      <c r="BC190" s="387" t="n">
        <v>0.00952987372875214</v>
      </c>
      <c r="BD190" s="387" t="n">
        <v>0.00997380167245865</v>
      </c>
      <c r="BE190" s="387" t="n">
        <v>0.0112034631893039</v>
      </c>
      <c r="BF190" s="387" t="n">
        <v>0.0112034380435944</v>
      </c>
      <c r="BH190" s="0" t="s">
        <v>318</v>
      </c>
      <c r="BI190" s="387" t="n">
        <v>0.0105385119095445</v>
      </c>
      <c r="BJ190" s="387" t="n">
        <v>0.0106568606570363</v>
      </c>
      <c r="BK190" s="387" t="n">
        <v>0.0108798369765282</v>
      </c>
      <c r="BL190" s="387" t="n">
        <v>0.0115419086068869</v>
      </c>
      <c r="BM190" s="387" t="n">
        <v>0.011872916482389</v>
      </c>
      <c r="BO190" s="0" t="s">
        <v>317</v>
      </c>
      <c r="BP190" s="387" t="n">
        <v>0.0107919322326779</v>
      </c>
      <c r="BQ190" s="387" t="n">
        <v>0.0109901782125235</v>
      </c>
      <c r="BR190" s="387" t="n">
        <v>0.0113763846457005</v>
      </c>
      <c r="BS190" s="387" t="n">
        <v>0.0118729276582599</v>
      </c>
      <c r="BT190" s="387" t="n">
        <v>0.0118728838860989</v>
      </c>
      <c r="BV190" s="387" t="n">
        <v>1.57290387153625</v>
      </c>
      <c r="BW190" s="387" t="n">
        <v>1.95288383960724</v>
      </c>
      <c r="BX190" s="387" t="n">
        <v>2.33388781547546</v>
      </c>
      <c r="BY190" s="387" t="n">
        <v>2.71514797210693</v>
      </c>
      <c r="BZ190" s="387" t="n">
        <v>3.1458158493042</v>
      </c>
      <c r="CA190" s="0" t="s">
        <v>316</v>
      </c>
      <c r="CC190" s="387" t="n">
        <v>1.8008918762207</v>
      </c>
      <c r="CD190" s="387" t="n">
        <v>2.18138384819031</v>
      </c>
      <c r="CE190" s="387" t="n">
        <v>2.56264400482178</v>
      </c>
      <c r="CF190" s="387" t="n">
        <v>2.96860790252686</v>
      </c>
      <c r="CG190" s="387" t="n">
        <v>3.41162800788879</v>
      </c>
      <c r="CH190" s="0" t="s">
        <v>317</v>
      </c>
      <c r="CK190" s="387" t="n">
        <v>3</v>
      </c>
      <c r="CL190" s="0" t="s">
        <v>887</v>
      </c>
      <c r="CO190" s="0" t="s">
        <v>102</v>
      </c>
      <c r="CP190" s="387" t="n">
        <v>-0.000305459485389292</v>
      </c>
      <c r="CQ190" s="387" t="n">
        <v>0.00369799952022731</v>
      </c>
      <c r="CR190" s="387" t="n">
        <v>-0.00259508588351309</v>
      </c>
      <c r="CS190" s="387" t="n">
        <v>-0.0133405812084675</v>
      </c>
      <c r="CT190" s="387" t="n">
        <v>-0.00341774336993694</v>
      </c>
      <c r="CV190" s="0" t="s">
        <v>318</v>
      </c>
      <c r="CW190" s="387" t="n">
        <v>0.00204344210214913</v>
      </c>
      <c r="CX190" s="387" t="n">
        <v>-0.00322072207927704</v>
      </c>
      <c r="CY190" s="387" t="n">
        <v>-0.00872821360826492</v>
      </c>
      <c r="CZ190" s="387" t="n">
        <v>-0.0117035564035177</v>
      </c>
      <c r="DA190" s="387" t="n">
        <v>-0.0083026522770524</v>
      </c>
      <c r="DC190" s="0" t="s">
        <v>317</v>
      </c>
      <c r="DD190" s="387" t="n">
        <v>-0.00389347434975207</v>
      </c>
      <c r="DE190" s="387" t="n">
        <v>-0.00659043528139591</v>
      </c>
      <c r="DF190" s="387" t="n">
        <v>-0.013534159399569</v>
      </c>
      <c r="DG190" s="387" t="n">
        <v>-0.00831898208707571</v>
      </c>
      <c r="DH190" s="387" t="n">
        <v>0.00163393933326006</v>
      </c>
      <c r="DL190" s="387" t="n">
        <v>0.471679992675781</v>
      </c>
      <c r="DM190" s="0" t="s">
        <v>888</v>
      </c>
      <c r="DP190" s="387" t="n">
        <v>0.590390014648438</v>
      </c>
      <c r="DQ190" s="0" t="s">
        <v>888</v>
      </c>
      <c r="DT190" s="387" t="n">
        <v>0.363610000610352</v>
      </c>
      <c r="DU190" s="0" t="s">
        <v>888</v>
      </c>
      <c r="DW190" s="387" t="n">
        <v>-0.0654544830322266</v>
      </c>
      <c r="DX190" s="387" t="n">
        <v>-0.0710559338331223</v>
      </c>
      <c r="DY190" s="387" t="n">
        <v>-0.0676397755742073</v>
      </c>
      <c r="DZ190" s="387" t="n">
        <v>-0.068059079349041</v>
      </c>
      <c r="EA190" s="387" t="n">
        <v>-0.076624795794487</v>
      </c>
      <c r="EB190" s="0" t="s">
        <v>104</v>
      </c>
      <c r="ED190" s="387" t="n">
        <v>-0.0648983493447304</v>
      </c>
      <c r="EE190" s="387" t="n">
        <v>-0.0706584975123406</v>
      </c>
      <c r="EF190" s="387" t="n">
        <v>-0.066545307636261</v>
      </c>
      <c r="EG190" s="387" t="n">
        <v>-0.0657445266842842</v>
      </c>
      <c r="EH190" s="387"/>
      <c r="EI190" s="0" t="s">
        <v>248</v>
      </c>
      <c r="EK190" s="387" t="n">
        <v>0.57610160112381</v>
      </c>
      <c r="EL190" s="0" t="s">
        <v>248</v>
      </c>
      <c r="EO190" s="387" t="n">
        <v>0.0205203946679831</v>
      </c>
      <c r="EP190" s="387" t="n">
        <v>0.0235723871737719</v>
      </c>
      <c r="EQ190" s="387" t="n">
        <v>0.0241996273398399</v>
      </c>
      <c r="ER190" s="387" t="n">
        <v>0.0308085847645998</v>
      </c>
      <c r="ES190" s="387" t="n">
        <v>0.0417056009173393</v>
      </c>
      <c r="ET190" s="0" t="s">
        <v>248</v>
      </c>
      <c r="FE190" s="387" t="n">
        <v>9797734</v>
      </c>
      <c r="FF190" s="387" t="n">
        <v>10036104</v>
      </c>
      <c r="FG190" s="387" t="n">
        <v>10283699</v>
      </c>
      <c r="FH190" s="387" t="n">
        <v>10541467</v>
      </c>
      <c r="FI190" s="387" t="n">
        <v>10810083</v>
      </c>
      <c r="FJ190" s="387" t="n">
        <v>11090116</v>
      </c>
      <c r="FK190" s="387" t="n">
        <v>11382268</v>
      </c>
      <c r="FL190" s="387" t="n">
        <v>11687080</v>
      </c>
      <c r="FM190" s="387" t="n">
        <v>12004701</v>
      </c>
      <c r="FN190" s="387" t="n">
        <v>12335084</v>
      </c>
      <c r="FO190" s="387" t="n">
        <v>12678148</v>
      </c>
      <c r="FP190" s="387" t="n">
        <v>13033809</v>
      </c>
      <c r="FQ190" s="387" t="n">
        <v>13401991</v>
      </c>
      <c r="FR190" s="387" t="n">
        <v>13782420</v>
      </c>
      <c r="FS190" s="387" t="n">
        <v>14174731</v>
      </c>
      <c r="FT190" s="387" t="n">
        <v>14578459</v>
      </c>
      <c r="FU190" s="387" t="n">
        <v>14993528</v>
      </c>
      <c r="FV190" s="387" t="n">
        <v>15419381</v>
      </c>
      <c r="FW190" s="387" t="n">
        <v>15854360</v>
      </c>
      <c r="FX190" s="387" t="n">
        <v>16296364</v>
      </c>
      <c r="FY190" s="387" t="n">
        <v>16744000</v>
      </c>
      <c r="FZ190" s="387" t="n">
        <v>17196000</v>
      </c>
      <c r="GA190" s="387" t="n">
        <v>17654000</v>
      </c>
      <c r="GB190" s="387" t="n">
        <v>18117000</v>
      </c>
      <c r="GC190" s="387" t="n">
        <v>18586000</v>
      </c>
      <c r="GD190" s="387" t="n">
        <v>19062000</v>
      </c>
      <c r="GE190" s="387" t="n">
        <v>19546000</v>
      </c>
      <c r="GF190" s="387" t="n">
        <v>20036000</v>
      </c>
      <c r="GG190" s="387" t="n">
        <v>20534000</v>
      </c>
      <c r="GH190" s="387" t="n">
        <v>21039000</v>
      </c>
      <c r="GI190" s="387" t="n">
        <v>21551000</v>
      </c>
      <c r="GJ190" s="387" t="n">
        <v>22072000</v>
      </c>
      <c r="GK190" s="387" t="n">
        <v>22599000</v>
      </c>
      <c r="GL190" s="387" t="n">
        <v>23134000</v>
      </c>
      <c r="GM190" s="387" t="n">
        <v>23677000</v>
      </c>
      <c r="GN190" s="387" t="n">
        <v>24228000</v>
      </c>
      <c r="GO190" s="387" t="n">
        <v>24786000</v>
      </c>
      <c r="GP190" s="387" t="n">
        <v>25352000</v>
      </c>
      <c r="GQ190" s="387" t="n">
        <v>25924000</v>
      </c>
      <c r="GR190" s="387" t="n">
        <v>26503000</v>
      </c>
      <c r="GS190" s="387" t="n">
        <v>27088000</v>
      </c>
      <c r="GT190" s="387" t="n">
        <v>27678000</v>
      </c>
      <c r="GU190" s="387" t="n">
        <v>28273000</v>
      </c>
      <c r="GV190" s="387" t="n">
        <v>28874000</v>
      </c>
      <c r="GW190" s="387" t="n">
        <v>29478000</v>
      </c>
      <c r="GX190" s="387" t="n">
        <v>30088000</v>
      </c>
      <c r="GY190" s="387" t="n">
        <v>30701000</v>
      </c>
      <c r="GZ190" s="387" t="n">
        <v>31318000</v>
      </c>
      <c r="HA190" s="387" t="n">
        <v>31938000</v>
      </c>
      <c r="HB190" s="387" t="n">
        <v>32561000</v>
      </c>
      <c r="HC190" s="387" t="n">
        <v>33187000</v>
      </c>
      <c r="HG190" s="387" t="n">
        <v>0.028073612600565</v>
      </c>
      <c r="HH190" s="387" t="n">
        <v>0.0280065834522247</v>
      </c>
      <c r="HI190" s="387" t="n">
        <v>0.0278193168342114</v>
      </c>
      <c r="HJ190" s="387" t="n">
        <v>0.027497474104166</v>
      </c>
      <c r="HK190" s="387" t="n">
        <v>0.0270979702472687</v>
      </c>
      <c r="HL190" s="387" t="n">
        <v>0.0266368128359318</v>
      </c>
      <c r="HM190" s="387" t="n">
        <v>0.0262855887413025</v>
      </c>
      <c r="HN190" s="387" t="n">
        <v>0.0258883368223906</v>
      </c>
      <c r="HO190" s="387" t="n">
        <v>0.0255578849464655</v>
      </c>
      <c r="HP190" s="387" t="n">
        <v>0.0252882149070501</v>
      </c>
      <c r="HQ190" s="387" t="n">
        <v>0.0250738374888897</v>
      </c>
      <c r="HR190" s="387" t="n">
        <v>0.0247599929571152</v>
      </c>
      <c r="HS190" s="387" t="n">
        <v>0.0245513934642077</v>
      </c>
      <c r="HT190" s="387" t="n">
        <v>0.0242958087474108</v>
      </c>
      <c r="HU190" s="387" t="n">
        <v>0.0240443609654903</v>
      </c>
      <c r="HV190" s="387" t="n">
        <v>0.0238876175135374</v>
      </c>
      <c r="HW190" s="387" t="n">
        <v>0.0235958211123943</v>
      </c>
      <c r="HX190" s="387" t="n">
        <v>0.0233977399766445</v>
      </c>
      <c r="HY190" s="387" t="n">
        <v>0.0232007168233395</v>
      </c>
      <c r="HZ190" s="387" t="n">
        <v>0.0230048764497042</v>
      </c>
      <c r="IA190" s="387" t="n">
        <v>0.0227699894458056</v>
      </c>
      <c r="IB190" s="387" t="n">
        <v>0.0225786454975605</v>
      </c>
      <c r="IC190" s="387" t="n">
        <v>0.0223115589469671</v>
      </c>
      <c r="ID190" s="387" t="n">
        <v>0.0220887530595064</v>
      </c>
      <c r="IE190" s="387" t="n">
        <v>0.0218328908085823</v>
      </c>
      <c r="IF190" s="387" t="n">
        <v>0.0215470492839813</v>
      </c>
      <c r="IG190" s="387" t="n">
        <v>0.0212694127112627</v>
      </c>
      <c r="IH190" s="387" t="n">
        <v>0.021034250035882</v>
      </c>
      <c r="II190" s="387" t="n">
        <v>0.0207026861608028</v>
      </c>
      <c r="IJ190" s="387" t="n">
        <v>0.0204821992665529</v>
      </c>
      <c r="IK190" s="387" t="n">
        <v>0.0201688054949045</v>
      </c>
      <c r="IL190" s="387" t="n">
        <v>0.019897785037756</v>
      </c>
      <c r="IM190" s="387" t="n">
        <v>0.0196035113185644</v>
      </c>
      <c r="IN190" s="387" t="n">
        <v>0.0193187296390533</v>
      </c>
      <c r="IO190" s="387" t="n">
        <v>0.0190429799258709</v>
      </c>
      <c r="IP190" s="0" t="s">
        <v>889</v>
      </c>
      <c r="IU190" s="0" t="s">
        <v>889</v>
      </c>
      <c r="IV190" s="387" t="n">
        <v>0.486299160747542</v>
      </c>
      <c r="IW190" s="387" t="n">
        <v>0.486517903674882</v>
      </c>
      <c r="IX190" s="387" t="n">
        <v>0.486841342380491</v>
      </c>
      <c r="IY190" s="387" t="n">
        <v>0.487226702317929</v>
      </c>
      <c r="IZ190" s="387" t="n">
        <v>0.48762005900458</v>
      </c>
      <c r="JA190" s="387" t="n">
        <v>0.487984899602423</v>
      </c>
      <c r="JB190" s="387" t="n">
        <v>0.48831289832678</v>
      </c>
      <c r="JC190" s="387" t="n">
        <v>0.488613443471722</v>
      </c>
      <c r="JD190" s="387" t="n">
        <v>0.488892572450149</v>
      </c>
      <c r="JE190" s="387" t="n">
        <v>0.489162084094779</v>
      </c>
      <c r="JF190" s="387" t="n">
        <v>0.489429313778588</v>
      </c>
      <c r="JG190" s="387" t="n">
        <v>0.489693144715399</v>
      </c>
      <c r="JH190" s="387" t="n">
        <v>0.48994907898021</v>
      </c>
      <c r="JI190" s="387" t="n">
        <v>0.490197982500773</v>
      </c>
      <c r="JJ190" s="387" t="n">
        <v>0.490440027794201</v>
      </c>
      <c r="JK190" s="387" t="n">
        <v>0.490675365349941</v>
      </c>
      <c r="JL190" s="387" t="n">
        <v>0.490904279281371</v>
      </c>
      <c r="JM190" s="387" t="n">
        <v>0.491127133954396</v>
      </c>
      <c r="JN190" s="387" t="n">
        <v>0.491343426962737</v>
      </c>
      <c r="JO190" s="387" t="n">
        <v>0.491553744571052</v>
      </c>
      <c r="JP190" s="387" t="n">
        <v>0.491758081421491</v>
      </c>
      <c r="JQ190" s="387" t="n">
        <v>0.491956592834269</v>
      </c>
      <c r="JR190" s="387" t="n">
        <v>0.49214906495277</v>
      </c>
      <c r="JS190" s="387" t="n">
        <v>0.492335587590808</v>
      </c>
      <c r="JT190" s="387" t="n">
        <v>0.492515713215929</v>
      </c>
      <c r="JU190" s="387" t="n">
        <v>0.492689526641073</v>
      </c>
      <c r="JV190" s="387" t="n">
        <v>0.49285703266157</v>
      </c>
      <c r="JW190" s="387" t="n">
        <v>0.493018601582614</v>
      </c>
      <c r="JX190" s="387" t="n">
        <v>0.493174446542019</v>
      </c>
      <c r="JY190" s="387" t="n">
        <v>0.493324801429007</v>
      </c>
      <c r="JZ190" s="387" t="n">
        <v>0.493470072952769</v>
      </c>
      <c r="KA190" s="387" t="n">
        <v>0.493610330205033</v>
      </c>
      <c r="KB190" s="387" t="n">
        <v>0.49374570292678</v>
      </c>
      <c r="KC190" s="387" t="n">
        <v>0.493876244158203</v>
      </c>
      <c r="KD190" s="387" t="n">
        <v>0.494001792126969</v>
      </c>
      <c r="KE190" s="387" t="n">
        <v>0.494122189963796</v>
      </c>
      <c r="KH190" s="0" t="s">
        <v>889</v>
      </c>
      <c r="KI190" s="387" t="n">
        <v>0.534647941589356</v>
      </c>
      <c r="KJ190" s="387" t="n">
        <v>0.535572528839111</v>
      </c>
      <c r="KK190" s="387" t="n">
        <v>0.536891460418701</v>
      </c>
      <c r="KL190" s="387" t="n">
        <v>0.538577437400818</v>
      </c>
      <c r="KM190" s="387" t="n">
        <v>0.540616571903229</v>
      </c>
      <c r="KN190" s="387" t="n">
        <v>0.543000459671021</v>
      </c>
      <c r="KO190" s="387" t="n">
        <v>0.545824587345123</v>
      </c>
      <c r="KP190" s="387" t="n">
        <v>0.548770844936371</v>
      </c>
      <c r="KQ190" s="387" t="n">
        <v>0.551912546157837</v>
      </c>
      <c r="KR190" s="387" t="n">
        <v>0.555418074131012</v>
      </c>
      <c r="KS190" s="387" t="n">
        <v>0.559227764606476</v>
      </c>
      <c r="KT190" s="387" t="n">
        <v>0.562826156616211</v>
      </c>
      <c r="KU190" s="387" t="n">
        <v>0.56672990322113</v>
      </c>
      <c r="KV190" s="387" t="n">
        <v>0.570809364318848</v>
      </c>
      <c r="KW190" s="387" t="n">
        <v>0.574742138385773</v>
      </c>
      <c r="KX190" s="387" t="n">
        <v>0.578441858291626</v>
      </c>
      <c r="KY190" s="387" t="n">
        <v>0.581596612930298</v>
      </c>
      <c r="KZ190" s="387" t="n">
        <v>0.584583401679993</v>
      </c>
      <c r="LA190" s="387" t="n">
        <v>0.587403833866119</v>
      </c>
      <c r="LB190" s="387" t="n">
        <v>0.590066313743591</v>
      </c>
      <c r="LC190" s="387" t="n">
        <v>0.592620134353638</v>
      </c>
      <c r="LD190" s="387" t="n">
        <v>0.594771265983582</v>
      </c>
      <c r="LE190" s="387" t="n">
        <v>0.596797108650208</v>
      </c>
      <c r="LF190" s="387" t="n">
        <v>0.598788738250732</v>
      </c>
      <c r="LG190" s="387" t="n">
        <v>0.600686728954315</v>
      </c>
      <c r="LH190" s="387" t="n">
        <v>0.602554619312286</v>
      </c>
      <c r="LI190" s="387" t="n">
        <v>0.604089915752411</v>
      </c>
      <c r="LJ190" s="387" t="n">
        <v>0.605666160583496</v>
      </c>
      <c r="LK190" s="387" t="n">
        <v>0.607189834117889</v>
      </c>
      <c r="LL190" s="387" t="n">
        <v>0.608725130558014</v>
      </c>
      <c r="LM190" s="387" t="n">
        <v>0.610143601894379</v>
      </c>
      <c r="LN190" s="387" t="n">
        <v>0.611380755901337</v>
      </c>
      <c r="LO190" s="387" t="n">
        <v>0.612555086612701</v>
      </c>
      <c r="LP190" s="387" t="n">
        <v>0.613782942295075</v>
      </c>
      <c r="LQ190" s="387" t="n">
        <v>0.615030229091644</v>
      </c>
      <c r="LR190" s="387" t="n">
        <v>0.616355776786804</v>
      </c>
      <c r="LT190" s="0" t="s">
        <v>889</v>
      </c>
      <c r="LU190" s="387" t="n">
        <v>0.517598927021027</v>
      </c>
      <c r="LV190" s="387" t="n">
        <v>0.518526256084442</v>
      </c>
      <c r="LW190" s="387" t="n">
        <v>0.519881427288055</v>
      </c>
      <c r="LX190" s="387" t="n">
        <v>0.521602332592011</v>
      </c>
      <c r="LY190" s="387" t="n">
        <v>0.523628115653992</v>
      </c>
      <c r="LZ190" s="387" t="n">
        <v>0.525919735431671</v>
      </c>
      <c r="MA190" s="387" t="n">
        <v>0.528669476509094</v>
      </c>
      <c r="MB190" s="387" t="n">
        <v>0.53149425983429</v>
      </c>
      <c r="MC190" s="387" t="n">
        <v>0.534525573253632</v>
      </c>
      <c r="MD190" s="387" t="n">
        <v>0.537770390510559</v>
      </c>
      <c r="ME190" s="387" t="n">
        <v>0.541338801383972</v>
      </c>
      <c r="MF190" s="387" t="n">
        <v>0.544766187667847</v>
      </c>
      <c r="MG190" s="387" t="n">
        <v>0.54841285943985</v>
      </c>
      <c r="MH190" s="387" t="n">
        <v>0.552206099033356</v>
      </c>
      <c r="MI190" s="387" t="n">
        <v>0.555872440338135</v>
      </c>
      <c r="MJ190" s="387" t="n">
        <v>0.559231579303742</v>
      </c>
      <c r="MK190" s="387" t="n">
        <v>0.562069594860077</v>
      </c>
      <c r="ML190" s="387" t="n">
        <v>0.564759492874146</v>
      </c>
      <c r="MM190" s="387" t="n">
        <v>0.567217111587524</v>
      </c>
      <c r="MN190" s="387" t="n">
        <v>0.56949782371521</v>
      </c>
      <c r="MO190" s="387" t="n">
        <v>0.57165265083313</v>
      </c>
      <c r="MP190" s="387" t="n">
        <v>0.573428571224213</v>
      </c>
      <c r="MQ190" s="387" t="n">
        <v>0.57510256767273</v>
      </c>
      <c r="MR190" s="387" t="n">
        <v>0.576647102832794</v>
      </c>
      <c r="MS190" s="387" t="n">
        <v>0.578047752380371</v>
      </c>
      <c r="MT190" s="387" t="n">
        <v>0.57937091588974</v>
      </c>
      <c r="MU190" s="387" t="n">
        <v>0.580352604389191</v>
      </c>
      <c r="MV190" s="387" t="n">
        <v>0.58133202791214</v>
      </c>
      <c r="MW190" s="387" t="n">
        <v>0.582184672355652</v>
      </c>
      <c r="MX190" s="387" t="n">
        <v>0.583112835884094</v>
      </c>
      <c r="MY190" s="387" t="n">
        <v>0.58402019739151</v>
      </c>
      <c r="MZ190" s="387" t="n">
        <v>0.584899485111237</v>
      </c>
      <c r="NA190" s="387" t="n">
        <v>0.585765361785889</v>
      </c>
      <c r="NB190" s="387" t="n">
        <v>0.586730539798737</v>
      </c>
      <c r="NC190" s="387" t="n">
        <v>0.58769690990448</v>
      </c>
      <c r="ND190" s="387" t="n">
        <v>0.58866423368454</v>
      </c>
      <c r="NG190" s="0" t="s">
        <v>889</v>
      </c>
      <c r="NH190" s="387" t="n">
        <v>0.42850798368454</v>
      </c>
      <c r="NI190" s="387" t="n">
        <v>0.429939180612564</v>
      </c>
      <c r="NJ190" s="387" t="n">
        <v>0.431663036346436</v>
      </c>
      <c r="NK190" s="387" t="n">
        <v>0.433576077222824</v>
      </c>
      <c r="NL190" s="387" t="n">
        <v>0.43556821346283</v>
      </c>
      <c r="NM190" s="387" t="n">
        <v>0.437589585781097</v>
      </c>
      <c r="NN190" s="387" t="n">
        <v>0.439869731664658</v>
      </c>
      <c r="NO190" s="387" t="n">
        <v>0.442109435796738</v>
      </c>
      <c r="NP190" s="387" t="n">
        <v>0.444389253854752</v>
      </c>
      <c r="NQ190" s="387" t="n">
        <v>0.446949303150177</v>
      </c>
      <c r="NR190" s="387" t="n">
        <v>0.449952781200409</v>
      </c>
      <c r="NS190" s="387" t="n">
        <v>0.452931553125381</v>
      </c>
      <c r="NT190" s="387" t="n">
        <v>0.456278711557388</v>
      </c>
      <c r="NU190" s="387" t="n">
        <v>0.459920138120651</v>
      </c>
      <c r="NV190" s="387" t="n">
        <v>0.463662713766098</v>
      </c>
      <c r="NW190" s="387" t="n">
        <v>0.467588514089584</v>
      </c>
      <c r="NX190" s="387" t="n">
        <v>0.471411734819412</v>
      </c>
      <c r="NY190" s="387" t="n">
        <v>0.475375026464462</v>
      </c>
      <c r="NZ190" s="387" t="n">
        <v>0.479337781667709</v>
      </c>
      <c r="OA190" s="387" t="n">
        <v>0.483169317245483</v>
      </c>
      <c r="OB190" s="387" t="n">
        <v>0.486792147159576</v>
      </c>
      <c r="OC190" s="387" t="n">
        <v>0.48999434709549</v>
      </c>
      <c r="OD190" s="387" t="n">
        <v>0.492939412593842</v>
      </c>
      <c r="OE190" s="387" t="n">
        <v>0.495795398950577</v>
      </c>
      <c r="OF190" s="387" t="n">
        <v>0.498434126377106</v>
      </c>
      <c r="OG190" s="387" t="n">
        <v>0.501070559024811</v>
      </c>
      <c r="OH190" s="387" t="n">
        <v>0.503396213054657</v>
      </c>
      <c r="OI190" s="387" t="n">
        <v>0.505676805973053</v>
      </c>
      <c r="OJ190" s="387" t="n">
        <v>0.50782710313797</v>
      </c>
      <c r="OK190" s="387" t="n">
        <v>0.509871780872345</v>
      </c>
      <c r="OL190" s="387" t="n">
        <v>0.511831939220429</v>
      </c>
      <c r="OM190" s="387" t="n">
        <v>0.513566315174103</v>
      </c>
      <c r="ON190" s="387" t="n">
        <v>0.515198945999146</v>
      </c>
      <c r="OO190" s="387" t="n">
        <v>0.516845166683197</v>
      </c>
      <c r="OP190" s="387" t="n">
        <v>0.518442332744598</v>
      </c>
      <c r="OQ190" s="387" t="n">
        <v>0.520113289356232</v>
      </c>
      <c r="OT190" s="387" t="n">
        <v>0.531100006103516</v>
      </c>
      <c r="OU190" s="387" t="n">
        <v>0.530279998779297</v>
      </c>
      <c r="OV190" s="387" t="n">
        <v>0.528580017089844</v>
      </c>
      <c r="OW190" s="387" t="n">
        <v>0.527130012512207</v>
      </c>
      <c r="OX190" s="387" t="n">
        <v>0.525870018005371</v>
      </c>
      <c r="OY190" s="387" t="n">
        <v>0.525960006713867</v>
      </c>
      <c r="OZ190" s="387" t="n">
        <v>0.520009994506836</v>
      </c>
      <c r="PA190" s="387" t="n">
        <v>0.513940010070801</v>
      </c>
      <c r="PB190" s="387" t="n">
        <v>0.507750015258789</v>
      </c>
      <c r="PC190" s="387" t="n">
        <v>0.501459999084473</v>
      </c>
      <c r="PD190" s="387" t="n">
        <v>0.495499992370605</v>
      </c>
      <c r="PE190" s="387" t="n">
        <v>0.489469985961914</v>
      </c>
      <c r="PF190" s="387" t="n">
        <v>0.483359985351563</v>
      </c>
      <c r="PG190" s="387" t="n">
        <v>0.477229995727539</v>
      </c>
      <c r="PH190" s="387" t="n">
        <v>0.471069984436035</v>
      </c>
      <c r="PI190" s="387" t="n">
        <v>0.471300010681152</v>
      </c>
      <c r="PJ190" s="387" t="n">
        <v>0.471349983215332</v>
      </c>
      <c r="PK190" s="387" t="n">
        <v>0.471339988708496</v>
      </c>
      <c r="PL190" s="387" t="n">
        <v>0.471679992675781</v>
      </c>
      <c r="PQ190" s="387" t="n">
        <v>0.00072109600296244</v>
      </c>
      <c r="PZ190" s="387" t="n">
        <v>0.403</v>
      </c>
      <c r="QA190" s="387" t="n">
        <v>2011</v>
      </c>
      <c r="QB190" s="0" t="s">
        <v>248</v>
      </c>
      <c r="QD190" s="387" t="n">
        <v>0.385</v>
      </c>
      <c r="QE190" s="387" t="n">
        <v>2011</v>
      </c>
      <c r="QF190" s="0" t="s">
        <v>248</v>
      </c>
      <c r="QH190" s="387" t="n">
        <v>0.684</v>
      </c>
      <c r="QI190" s="387" t="n">
        <v>2011</v>
      </c>
      <c r="QJ190" s="0" t="s">
        <v>248</v>
      </c>
      <c r="QL190" s="387" t="n">
        <v>0.884</v>
      </c>
      <c r="QM190" s="387" t="n">
        <v>2011</v>
      </c>
      <c r="QN190" s="0" t="s">
        <v>248</v>
      </c>
      <c r="QP190" s="387" t="n">
        <v>0.467</v>
      </c>
      <c r="QQ190" s="387" t="n">
        <v>2011</v>
      </c>
      <c r="QR190" s="0" t="s">
        <v>248</v>
      </c>
      <c r="QT190" s="0" t="s">
        <v>104</v>
      </c>
      <c r="QU190" s="387" t="n">
        <v>0.19431360065937</v>
      </c>
      <c r="QV190" s="387" t="n">
        <v>0.209742695093155</v>
      </c>
      <c r="QW190" s="387" t="n">
        <v>0.230528220534325</v>
      </c>
      <c r="QX190" s="387" t="n">
        <v>0.265330851078033</v>
      </c>
      <c r="QY190" s="387" t="n">
        <v>0.28988653421402</v>
      </c>
      <c r="RB190" s="387" t="n">
        <v>0.229356989264488</v>
      </c>
      <c r="RC190" s="387" t="n">
        <v>0.230007529258728</v>
      </c>
      <c r="RD190" s="387" t="n">
        <v>0.232878938317299</v>
      </c>
      <c r="RE190" s="387" t="n">
        <v>0.254936575889587</v>
      </c>
      <c r="RF190" s="387" t="n">
        <v>0.286559581756592</v>
      </c>
      <c r="RG190" s="0" t="s">
        <v>248</v>
      </c>
      <c r="RJ190" s="387" t="n">
        <v>0.0445702895522118</v>
      </c>
      <c r="RK190" s="387" t="n">
        <v>0.0457984060049057</v>
      </c>
      <c r="RL190" s="387" t="n">
        <v>0.0499280169606209</v>
      </c>
      <c r="RM190" s="387" t="n">
        <v>0.0616032853722572</v>
      </c>
      <c r="RN190" s="387" t="n">
        <v>0.05152328312397</v>
      </c>
      <c r="RO190" s="0" t="s">
        <v>104</v>
      </c>
      <c r="RR190" s="387" t="n">
        <v>0.0445764772593975</v>
      </c>
      <c r="RS190" s="387" t="n">
        <v>0.0457986891269684</v>
      </c>
      <c r="RT190" s="387" t="n">
        <v>0.0499284341931343</v>
      </c>
      <c r="RU190" s="387" t="n">
        <v>0.0616041123867035</v>
      </c>
      <c r="RV190" s="387" t="n">
        <v>0.0513696186244488</v>
      </c>
      <c r="RW190" s="0" t="s">
        <v>248</v>
      </c>
      <c r="SA190" s="387" t="n">
        <v>0.016993960365653</v>
      </c>
      <c r="SB190" s="387" t="n">
        <v>0.0175189580768347</v>
      </c>
      <c r="SC190" s="387" t="n">
        <v>0.0211002677679062</v>
      </c>
      <c r="SD190" s="387" t="n">
        <v>0.0334538966417313</v>
      </c>
      <c r="SE190" s="387" t="n">
        <v>0.0242749247699976</v>
      </c>
      <c r="SF190" s="0" t="s">
        <v>104</v>
      </c>
      <c r="SJ190" s="387" t="n">
        <v>0.0179543606936932</v>
      </c>
      <c r="SK190" s="387" t="n">
        <v>0.0184345077723265</v>
      </c>
      <c r="SL190" s="387" t="n">
        <v>0.022078987210989</v>
      </c>
      <c r="SM190" s="387" t="n">
        <v>0.0337078869342804</v>
      </c>
      <c r="SN190" s="387" t="n">
        <v>0.0238721445202827</v>
      </c>
      <c r="SO190" s="0" t="s">
        <v>248</v>
      </c>
      <c r="SQ190" s="387" t="n">
        <v>1460</v>
      </c>
      <c r="SR190" s="0" t="s">
        <v>248</v>
      </c>
      <c r="ST190" s="387" t="n">
        <v>1357.43627929688</v>
      </c>
      <c r="SU190" s="0" t="s">
        <v>104</v>
      </c>
      <c r="SW190" s="387" t="n">
        <v>1584.47152910985</v>
      </c>
      <c r="SX190" s="0" t="s">
        <v>248</v>
      </c>
      <c r="TA190" s="387" t="n">
        <v>0.128859117627144</v>
      </c>
      <c r="TB190" s="387" t="n">
        <v>0.138686761260033</v>
      </c>
      <c r="TC190" s="387" t="n">
        <v>0.162888437509537</v>
      </c>
      <c r="TD190" s="387" t="n">
        <v>0.197271764278412</v>
      </c>
      <c r="TE190" s="387" t="n">
        <v>0.213261738419533</v>
      </c>
      <c r="TF190" s="0" t="s">
        <v>104</v>
      </c>
      <c r="TJ190" s="387" t="n">
        <v>0.161447986960411</v>
      </c>
      <c r="TK190" s="387" t="n">
        <v>0.155309602618217</v>
      </c>
      <c r="TL190" s="387" t="n">
        <v>0.160369113087654</v>
      </c>
      <c r="TM190" s="387" t="n">
        <v>0.181286290287972</v>
      </c>
      <c r="TN190" s="387" t="n">
        <v>0.213597610592842</v>
      </c>
      <c r="TO190" s="0" t="s">
        <v>248</v>
      </c>
      <c r="TP190" s="386"/>
      <c r="TQ190" s="386"/>
    </row>
    <row r="191" customFormat="false" ht="15.75" hidden="false" customHeight="false" outlineLevel="0" collapsed="false">
      <c r="A191" s="0" t="s">
        <v>890</v>
      </c>
      <c r="B191" s="18" t="s">
        <v>1227</v>
      </c>
      <c r="C191" s="0" t="s">
        <v>1228</v>
      </c>
      <c r="D191" s="387" t="n">
        <v>0.0337231010198593</v>
      </c>
      <c r="E191" s="0" t="s">
        <v>102</v>
      </c>
      <c r="F191" s="387" t="n">
        <v>0.0423537231981754</v>
      </c>
      <c r="G191" s="0" t="s">
        <v>316</v>
      </c>
      <c r="H191" s="387" t="n">
        <v>0.0426675602793694</v>
      </c>
      <c r="I191" s="0" t="s">
        <v>317</v>
      </c>
      <c r="J191" s="0" t="s">
        <v>102</v>
      </c>
      <c r="K191" s="387" t="n">
        <v>0.63357150554657</v>
      </c>
      <c r="L191" s="387" t="n">
        <v>0.689939737319946</v>
      </c>
      <c r="M191" s="0" t="s">
        <v>102</v>
      </c>
      <c r="N191" s="387" t="n">
        <v>0.63357150554657</v>
      </c>
      <c r="O191" s="0" t="s">
        <v>102</v>
      </c>
      <c r="P191" s="387" t="n">
        <v>0.789989590644836</v>
      </c>
      <c r="Q191" s="0" t="s">
        <v>102</v>
      </c>
      <c r="R191" s="387" t="n">
        <v>0.629536867141724</v>
      </c>
      <c r="S191" s="0" t="s">
        <v>102</v>
      </c>
      <c r="U191" s="0" t="s">
        <v>316</v>
      </c>
      <c r="V191" s="387" t="n">
        <v>0.593435287475586</v>
      </c>
      <c r="W191" s="387" t="n">
        <v>0.645372331142426</v>
      </c>
      <c r="X191" s="0" t="s">
        <v>316</v>
      </c>
      <c r="Y191" s="387" t="n">
        <v>0.593435287475586</v>
      </c>
      <c r="Z191" s="0" t="s">
        <v>316</v>
      </c>
      <c r="AA191" s="387" t="n">
        <v>0.743623316287994</v>
      </c>
      <c r="AB191" s="0" t="s">
        <v>316</v>
      </c>
      <c r="AC191" s="387" t="n">
        <v>0.607489347457886</v>
      </c>
      <c r="AD191" s="0" t="s">
        <v>316</v>
      </c>
      <c r="AF191" s="0" t="s">
        <v>317</v>
      </c>
      <c r="AG191" s="387" t="n">
        <v>0.569585084915161</v>
      </c>
      <c r="AH191" s="387" t="n">
        <v>0.621112883090973</v>
      </c>
      <c r="AI191" s="0" t="s">
        <v>317</v>
      </c>
      <c r="AJ191" s="387" t="n">
        <v>0.569585084915161</v>
      </c>
      <c r="AK191" s="0" t="s">
        <v>317</v>
      </c>
      <c r="AL191" s="387" t="n">
        <v>0.742169260978699</v>
      </c>
      <c r="AM191" s="0" t="s">
        <v>317</v>
      </c>
      <c r="AN191" s="387" t="n">
        <v>0.595013082027435</v>
      </c>
      <c r="AO191" s="0" t="s">
        <v>317</v>
      </c>
      <c r="AP191" s="0"/>
      <c r="AQ191" s="0" t="s">
        <v>102</v>
      </c>
      <c r="AR191" s="387" t="n">
        <v>3.69130492210388</v>
      </c>
      <c r="AS191" s="0" t="s">
        <v>318</v>
      </c>
      <c r="AT191" s="387" t="n">
        <v>4.50701093673706</v>
      </c>
      <c r="AU191" s="0" t="s">
        <v>317</v>
      </c>
      <c r="AV191" s="387" t="n">
        <v>4.81149959564209</v>
      </c>
      <c r="AW191" s="0"/>
      <c r="AX191" s="387" t="n">
        <v>2.44078922271729</v>
      </c>
      <c r="AY191" s="0" t="s">
        <v>104</v>
      </c>
      <c r="AZ191" s="0"/>
      <c r="BA191" s="0" t="s">
        <v>102</v>
      </c>
      <c r="BB191" s="387" t="n">
        <v>0.00413451343774796</v>
      </c>
      <c r="BC191" s="387" t="n">
        <v>0.00302498927339911</v>
      </c>
      <c r="BD191" s="387" t="n">
        <v>0.00197592959739268</v>
      </c>
      <c r="BE191" s="387" t="n">
        <v>0.00163598440121859</v>
      </c>
      <c r="BF191" s="387" t="n">
        <v>0.00163599499501288</v>
      </c>
      <c r="BH191" s="0" t="s">
        <v>318</v>
      </c>
      <c r="BI191" s="387" t="n">
        <v>0.0101315155625343</v>
      </c>
      <c r="BJ191" s="387" t="n">
        <v>0.0106424149125814</v>
      </c>
      <c r="BK191" s="387" t="n">
        <v>0.0107213668525219</v>
      </c>
      <c r="BL191" s="387" t="n">
        <v>0.0109195895493031</v>
      </c>
      <c r="BM191" s="387" t="n">
        <v>0.0112982485443354</v>
      </c>
      <c r="BO191" s="0" t="s">
        <v>317</v>
      </c>
      <c r="BP191" s="387" t="n">
        <v>0.0105064250528812</v>
      </c>
      <c r="BQ191" s="387" t="n">
        <v>0.0109607297927141</v>
      </c>
      <c r="BR191" s="387" t="n">
        <v>0.0110215619206429</v>
      </c>
      <c r="BS191" s="387" t="n">
        <v>0.0114644346758723</v>
      </c>
      <c r="BT191" s="387" t="n">
        <v>0.011796934530139</v>
      </c>
      <c r="BV191" s="387" t="n">
        <v>8.6414909362793</v>
      </c>
      <c r="BW191" s="387" t="n">
        <v>9.27375793457031</v>
      </c>
      <c r="BX191" s="387" t="n">
        <v>10.0446767807007</v>
      </c>
      <c r="BY191" s="387" t="n">
        <v>10.8184375762939</v>
      </c>
      <c r="BZ191" s="387" t="n">
        <v>11.6213483810425</v>
      </c>
      <c r="CA191" s="0" t="s">
        <v>316</v>
      </c>
      <c r="CC191" s="387" t="n">
        <v>9.04427242279053</v>
      </c>
      <c r="CD191" s="387" t="n">
        <v>9.71658897399902</v>
      </c>
      <c r="CE191" s="387" t="n">
        <v>10.5135793685913</v>
      </c>
      <c r="CF191" s="387" t="n">
        <v>11.2914237976074</v>
      </c>
      <c r="CG191" s="387" t="n">
        <v>12.1343975067139</v>
      </c>
      <c r="CH191" s="0" t="s">
        <v>317</v>
      </c>
      <c r="CK191" s="387" t="n">
        <v>11.1000003814697</v>
      </c>
      <c r="CL191" s="0" t="s">
        <v>887</v>
      </c>
      <c r="CO191" s="0" t="s">
        <v>102</v>
      </c>
      <c r="CP191" s="387" t="n">
        <v>-0.0128811821341515</v>
      </c>
      <c r="CQ191" s="387" t="n">
        <v>0.0303642097860575</v>
      </c>
      <c r="CR191" s="387" t="n">
        <v>0.0373140275478363</v>
      </c>
      <c r="CS191" s="387" t="n">
        <v>0.0109721729531884</v>
      </c>
      <c r="CT191" s="387" t="n">
        <v>0.0568837448954582</v>
      </c>
      <c r="CV191" s="0" t="s">
        <v>318</v>
      </c>
      <c r="CW191" s="387" t="n">
        <v>0.0293746124953032</v>
      </c>
      <c r="CX191" s="387" t="n">
        <v>0.0371852703392506</v>
      </c>
      <c r="CY191" s="387" t="n">
        <v>0.0212949179112911</v>
      </c>
      <c r="CZ191" s="387" t="n">
        <v>0.00595413288101554</v>
      </c>
      <c r="DA191" s="387" t="n">
        <v>-0.0235747024416924</v>
      </c>
      <c r="DC191" s="0" t="s">
        <v>317</v>
      </c>
      <c r="DD191" s="387" t="n">
        <v>0.0123973470181227</v>
      </c>
      <c r="DE191" s="387" t="n">
        <v>0.0132119199261069</v>
      </c>
      <c r="DF191" s="387" t="n">
        <v>-0.0101904757320881</v>
      </c>
      <c r="DG191" s="387" t="n">
        <v>-0.0167219359427691</v>
      </c>
      <c r="DH191" s="387" t="n">
        <v>0.00584652693942189</v>
      </c>
      <c r="DL191" s="387" t="n">
        <v>0.675699996948242</v>
      </c>
      <c r="DM191" s="0" t="s">
        <v>888</v>
      </c>
      <c r="DP191" s="387" t="n">
        <v>0.743990020751953</v>
      </c>
      <c r="DQ191" s="0" t="s">
        <v>888</v>
      </c>
      <c r="DT191" s="387" t="n">
        <v>0.607270011901855</v>
      </c>
      <c r="DU191" s="0" t="s">
        <v>888</v>
      </c>
      <c r="DW191" s="387" t="n">
        <v>-0.0841280072927475</v>
      </c>
      <c r="DX191" s="387" t="n">
        <v>-0.0821096524596214</v>
      </c>
      <c r="DY191" s="387" t="n">
        <v>-0.0627850294113159</v>
      </c>
      <c r="DZ191" s="387" t="n">
        <v>-0.0474645122885704</v>
      </c>
      <c r="EA191" s="387" t="n">
        <v>-0.068828858435154</v>
      </c>
      <c r="EB191" s="0" t="s">
        <v>104</v>
      </c>
      <c r="ED191" s="387" t="n">
        <v>-0.0817164033651352</v>
      </c>
      <c r="EE191" s="387" t="n">
        <v>-0.0817164033651352</v>
      </c>
      <c r="EF191" s="387" t="n">
        <v>-0.0624159500002861</v>
      </c>
      <c r="EG191" s="387" t="n">
        <v>-0.0467257276177406</v>
      </c>
      <c r="EH191" s="387" t="n">
        <v>-0.0686978921294212</v>
      </c>
      <c r="EI191" s="0" t="s">
        <v>248</v>
      </c>
      <c r="EK191" s="387" t="n">
        <v>0.697352766990662</v>
      </c>
      <c r="EL191" s="0" t="s">
        <v>248</v>
      </c>
      <c r="EO191" s="387" t="n">
        <v>0.0650900974869728</v>
      </c>
      <c r="EP191" s="387" t="n">
        <v>0.0650900974869728</v>
      </c>
      <c r="EQ191" s="387" t="n">
        <v>0.0601148679852486</v>
      </c>
      <c r="ER191" s="387" t="n">
        <v>0.0692152827978134</v>
      </c>
      <c r="ES191" s="387" t="n">
        <v>0.0831838399171829</v>
      </c>
      <c r="ET191" s="0" t="s">
        <v>248</v>
      </c>
      <c r="FE191" s="387" t="n">
        <v>7516346</v>
      </c>
      <c r="FF191" s="387" t="n">
        <v>7503433</v>
      </c>
      <c r="FG191" s="387" t="n">
        <v>7496522</v>
      </c>
      <c r="FH191" s="387" t="n">
        <v>7480591</v>
      </c>
      <c r="FI191" s="387" t="n">
        <v>7463157</v>
      </c>
      <c r="FJ191" s="387" t="n">
        <v>7440769</v>
      </c>
      <c r="FK191" s="387" t="n">
        <v>7411569</v>
      </c>
      <c r="FL191" s="387" t="n">
        <v>7381579</v>
      </c>
      <c r="FM191" s="387" t="n">
        <v>7350222</v>
      </c>
      <c r="FN191" s="387" t="n">
        <v>7320807</v>
      </c>
      <c r="FO191" s="387" t="n">
        <v>7291436</v>
      </c>
      <c r="FP191" s="387" t="n">
        <v>7234099</v>
      </c>
      <c r="FQ191" s="387" t="n">
        <v>7199077</v>
      </c>
      <c r="FR191" s="387" t="n">
        <v>7164132</v>
      </c>
      <c r="FS191" s="387" t="n">
        <v>7130576</v>
      </c>
      <c r="FT191" s="387" t="n">
        <v>7095383</v>
      </c>
      <c r="FU191" s="387" t="n">
        <v>7058322</v>
      </c>
      <c r="FV191" s="387" t="n">
        <v>7020858</v>
      </c>
      <c r="FW191" s="387" t="n">
        <v>6982604</v>
      </c>
      <c r="FX191" s="387" t="n">
        <v>6944975</v>
      </c>
      <c r="FY191" s="387" t="n">
        <v>6911000</v>
      </c>
      <c r="FZ191" s="387" t="n">
        <v>6876000</v>
      </c>
      <c r="GA191" s="387" t="n">
        <v>6837000</v>
      </c>
      <c r="GB191" s="387" t="n">
        <v>6797000</v>
      </c>
      <c r="GC191" s="387" t="n">
        <v>6756000</v>
      </c>
      <c r="GD191" s="387" t="n">
        <v>6715000</v>
      </c>
      <c r="GE191" s="387" t="n">
        <v>6673000</v>
      </c>
      <c r="GF191" s="387" t="n">
        <v>6630000</v>
      </c>
      <c r="GG191" s="387" t="n">
        <v>6587000</v>
      </c>
      <c r="GH191" s="387" t="n">
        <v>6542000</v>
      </c>
      <c r="GI191" s="387" t="n">
        <v>6496000</v>
      </c>
      <c r="GJ191" s="387" t="n">
        <v>6448000</v>
      </c>
      <c r="GK191" s="387" t="n">
        <v>6399000</v>
      </c>
      <c r="GL191" s="387" t="n">
        <v>6350000</v>
      </c>
      <c r="GM191" s="387" t="n">
        <v>6300000</v>
      </c>
      <c r="GN191" s="387" t="n">
        <v>6249000</v>
      </c>
      <c r="GO191" s="387" t="n">
        <v>6199000</v>
      </c>
      <c r="GP191" s="387" t="n">
        <v>6149000</v>
      </c>
      <c r="GQ191" s="387" t="n">
        <v>6099000</v>
      </c>
      <c r="GR191" s="387" t="n">
        <v>6050000</v>
      </c>
      <c r="GS191" s="387" t="n">
        <v>6000000</v>
      </c>
      <c r="GT191" s="387" t="n">
        <v>5951000</v>
      </c>
      <c r="GU191" s="387" t="n">
        <v>5902000</v>
      </c>
      <c r="GV191" s="387" t="n">
        <v>5853000</v>
      </c>
      <c r="GW191" s="387" t="n">
        <v>5805000</v>
      </c>
      <c r="GX191" s="387" t="n">
        <v>5756000</v>
      </c>
      <c r="GY191" s="387" t="n">
        <v>5707000</v>
      </c>
      <c r="GZ191" s="387" t="n">
        <v>5658000</v>
      </c>
      <c r="HA191" s="387" t="n">
        <v>5609000</v>
      </c>
      <c r="HB191" s="387" t="n">
        <v>5560000</v>
      </c>
      <c r="HC191" s="387" t="n">
        <v>5510000</v>
      </c>
      <c r="HG191" s="387" t="n">
        <v>-0.00523694464936852</v>
      </c>
      <c r="HH191" s="387" t="n">
        <v>-0.00532191339880228</v>
      </c>
      <c r="HI191" s="387" t="n">
        <v>-0.0054635195992887</v>
      </c>
      <c r="HJ191" s="387" t="n">
        <v>-0.00540353683754802</v>
      </c>
      <c r="HK191" s="387" t="n">
        <v>-0.00490403128787875</v>
      </c>
      <c r="HL191" s="387" t="n">
        <v>-0.00507725775241852</v>
      </c>
      <c r="HM191" s="387" t="n">
        <v>-0.00568804843351245</v>
      </c>
      <c r="HN191" s="387" t="n">
        <v>-0.00586770055815578</v>
      </c>
      <c r="HO191" s="387" t="n">
        <v>-0.00605033943429589</v>
      </c>
      <c r="HP191" s="387" t="n">
        <v>-0.00608716905117035</v>
      </c>
      <c r="HQ191" s="387" t="n">
        <v>-0.00627429597079754</v>
      </c>
      <c r="HR191" s="387" t="n">
        <v>-0.0064647295512259</v>
      </c>
      <c r="HS191" s="387" t="n">
        <v>-0.00650679459795356</v>
      </c>
      <c r="HT191" s="387" t="n">
        <v>-0.00685508036985993</v>
      </c>
      <c r="HU191" s="387" t="n">
        <v>-0.00705632613971829</v>
      </c>
      <c r="HV191" s="387" t="n">
        <v>-0.00741659756749868</v>
      </c>
      <c r="HW191" s="387" t="n">
        <v>-0.00762827694416046</v>
      </c>
      <c r="HX191" s="387" t="n">
        <v>-0.00768691534176469</v>
      </c>
      <c r="HY191" s="387" t="n">
        <v>-0.00790517963469029</v>
      </c>
      <c r="HZ191" s="387" t="n">
        <v>-0.00812818203121424</v>
      </c>
      <c r="IA191" s="387" t="n">
        <v>-0.00803346186876297</v>
      </c>
      <c r="IB191" s="387" t="n">
        <v>-0.00809852220118046</v>
      </c>
      <c r="IC191" s="387" t="n">
        <v>-0.00816464331001043</v>
      </c>
      <c r="ID191" s="387" t="n">
        <v>-0.00806655082851648</v>
      </c>
      <c r="IE191" s="387" t="n">
        <v>-0.00829880312085152</v>
      </c>
      <c r="IF191" s="387" t="n">
        <v>-0.00820019654929638</v>
      </c>
      <c r="IG191" s="387" t="n">
        <v>-0.00826799590140581</v>
      </c>
      <c r="IH191" s="387" t="n">
        <v>-0.00833692587912083</v>
      </c>
      <c r="II191" s="387" t="n">
        <v>-0.00823473557829857</v>
      </c>
      <c r="IJ191" s="387" t="n">
        <v>-0.00847682636231184</v>
      </c>
      <c r="IK191" s="387" t="n">
        <v>-0.00854929722845554</v>
      </c>
      <c r="IL191" s="387" t="n">
        <v>-0.00862301886081696</v>
      </c>
      <c r="IM191" s="387" t="n">
        <v>-0.00869802199304104</v>
      </c>
      <c r="IN191" s="387" t="n">
        <v>-0.00877434201538563</v>
      </c>
      <c r="IO191" s="387" t="n">
        <v>-0.00903348531574011</v>
      </c>
      <c r="IP191" s="0" t="s">
        <v>889</v>
      </c>
      <c r="IU191" s="0" t="s">
        <v>889</v>
      </c>
      <c r="IV191" s="387" t="n">
        <v>0.49016349064531</v>
      </c>
      <c r="IW191" s="387" t="n">
        <v>0.490117363264337</v>
      </c>
      <c r="IX191" s="387" t="n">
        <v>0.490053199326857</v>
      </c>
      <c r="IY191" s="387" t="n">
        <v>0.48997477035846</v>
      </c>
      <c r="IZ191" s="387" t="n">
        <v>0.489891963592374</v>
      </c>
      <c r="JA191" s="387" t="n">
        <v>0.489809977144152</v>
      </c>
      <c r="JB191" s="387" t="n">
        <v>0.489732679800408</v>
      </c>
      <c r="JC191" s="387" t="n">
        <v>0.489659849275692</v>
      </c>
      <c r="JD191" s="387" t="n">
        <v>0.489592095198628</v>
      </c>
      <c r="JE191" s="387" t="n">
        <v>0.489527947312162</v>
      </c>
      <c r="JF191" s="387" t="n">
        <v>0.489468091998247</v>
      </c>
      <c r="JG191" s="387" t="n">
        <v>0.489412955467981</v>
      </c>
      <c r="JH191" s="387" t="n">
        <v>0.489365810572072</v>
      </c>
      <c r="JI191" s="387" t="n">
        <v>0.489329649093513</v>
      </c>
      <c r="JJ191" s="387" t="n">
        <v>0.489308686483724</v>
      </c>
      <c r="JK191" s="387" t="n">
        <v>0.489305895908021</v>
      </c>
      <c r="JL191" s="387" t="n">
        <v>0.489322311686214</v>
      </c>
      <c r="JM191" s="387" t="n">
        <v>0.489359854632722</v>
      </c>
      <c r="JN191" s="387" t="n">
        <v>0.489418767033321</v>
      </c>
      <c r="JO191" s="387" t="n">
        <v>0.489500738246367</v>
      </c>
      <c r="JP191" s="387" t="n">
        <v>0.489606962210978</v>
      </c>
      <c r="JQ191" s="387" t="n">
        <v>0.489738240557542</v>
      </c>
      <c r="JR191" s="387" t="n">
        <v>0.489894122968243</v>
      </c>
      <c r="JS191" s="387" t="n">
        <v>0.490070814949575</v>
      </c>
      <c r="JT191" s="387" t="n">
        <v>0.490263782573574</v>
      </c>
      <c r="JU191" s="387" t="n">
        <v>0.490469669568945</v>
      </c>
      <c r="JV191" s="387" t="n">
        <v>0.49068709166012</v>
      </c>
      <c r="JW191" s="387" t="n">
        <v>0.490915088629668</v>
      </c>
      <c r="JX191" s="387" t="n">
        <v>0.491151097303399</v>
      </c>
      <c r="JY191" s="387" t="n">
        <v>0.491391840691497</v>
      </c>
      <c r="JZ191" s="387" t="n">
        <v>0.491636707035111</v>
      </c>
      <c r="KA191" s="387" t="n">
        <v>0.491882158532844</v>
      </c>
      <c r="KB191" s="387" t="n">
        <v>0.492128593119597</v>
      </c>
      <c r="KC191" s="387" t="n">
        <v>0.492375404638583</v>
      </c>
      <c r="KD191" s="387" t="n">
        <v>0.492621251495664</v>
      </c>
      <c r="KE191" s="387" t="n">
        <v>0.492866429600936</v>
      </c>
      <c r="KH191" s="0" t="s">
        <v>889</v>
      </c>
      <c r="KI191" s="387" t="n">
        <v>0.668791115283966</v>
      </c>
      <c r="KJ191" s="387" t="n">
        <v>0.665996134281158</v>
      </c>
      <c r="KK191" s="387" t="n">
        <v>0.662793636322022</v>
      </c>
      <c r="KL191" s="387" t="n">
        <v>0.659645318984985</v>
      </c>
      <c r="KM191" s="387" t="n">
        <v>0.65718549489975</v>
      </c>
      <c r="KN191" s="387" t="n">
        <v>0.655766189098358</v>
      </c>
      <c r="KO191" s="387" t="n">
        <v>0.653432250022888</v>
      </c>
      <c r="KP191" s="387" t="n">
        <v>0.65247917175293</v>
      </c>
      <c r="KQ191" s="387" t="n">
        <v>0.652346611022949</v>
      </c>
      <c r="KR191" s="387" t="n">
        <v>0.652309060096741</v>
      </c>
      <c r="KS191" s="387" t="n">
        <v>0.651973187923431</v>
      </c>
      <c r="KT191" s="387" t="n">
        <v>0.651131451129913</v>
      </c>
      <c r="KU191" s="387" t="n">
        <v>0.65022623538971</v>
      </c>
      <c r="KV191" s="387" t="n">
        <v>0.649005591869354</v>
      </c>
      <c r="KW191" s="387" t="n">
        <v>0.648119866847992</v>
      </c>
      <c r="KX191" s="387" t="n">
        <v>0.647475361824036</v>
      </c>
      <c r="KY191" s="387" t="n">
        <v>0.64640200138092</v>
      </c>
      <c r="KZ191" s="387" t="n">
        <v>0.645413339138031</v>
      </c>
      <c r="LA191" s="387" t="n">
        <v>0.644566953182221</v>
      </c>
      <c r="LB191" s="387" t="n">
        <v>0.643492043018341</v>
      </c>
      <c r="LC191" s="387" t="n">
        <v>0.642502784729004</v>
      </c>
      <c r="LD191" s="387" t="n">
        <v>0.640425860881805</v>
      </c>
      <c r="LE191" s="387" t="n">
        <v>0.638477802276611</v>
      </c>
      <c r="LF191" s="387" t="n">
        <v>0.636333823204041</v>
      </c>
      <c r="LG191" s="387" t="n">
        <v>0.634049594402313</v>
      </c>
      <c r="LH191" s="387" t="n">
        <v>0.63183331489563</v>
      </c>
      <c r="LI191" s="387" t="n">
        <v>0.628633856773377</v>
      </c>
      <c r="LJ191" s="387" t="n">
        <v>0.62555068731308</v>
      </c>
      <c r="LK191" s="387" t="n">
        <v>0.622586727142334</v>
      </c>
      <c r="LL191" s="387" t="n">
        <v>0.61963826417923</v>
      </c>
      <c r="LM191" s="387" t="n">
        <v>0.617095232009888</v>
      </c>
      <c r="LN191" s="387" t="n">
        <v>0.614158034324646</v>
      </c>
      <c r="LO191" s="387" t="n">
        <v>0.611346781253815</v>
      </c>
      <c r="LP191" s="387" t="n">
        <v>0.608664631843567</v>
      </c>
      <c r="LQ191" s="387" t="n">
        <v>0.605935275554657</v>
      </c>
      <c r="LR191" s="387" t="n">
        <v>0.603085279464722</v>
      </c>
      <c r="LT191" s="0" t="s">
        <v>889</v>
      </c>
      <c r="LU191" s="387" t="n">
        <v>0.595494449138641</v>
      </c>
      <c r="LV191" s="387" t="n">
        <v>0.593932688236237</v>
      </c>
      <c r="LW191" s="387" t="n">
        <v>0.593016147613525</v>
      </c>
      <c r="LX191" s="387" t="n">
        <v>0.592669308185577</v>
      </c>
      <c r="LY191" s="387" t="n">
        <v>0.592727541923523</v>
      </c>
      <c r="LZ191" s="387" t="n">
        <v>0.592967748641968</v>
      </c>
      <c r="MA191" s="387" t="n">
        <v>0.592059314250946</v>
      </c>
      <c r="MB191" s="387" t="n">
        <v>0.591487467288971</v>
      </c>
      <c r="MC191" s="387" t="n">
        <v>0.591584503650665</v>
      </c>
      <c r="MD191" s="387" t="n">
        <v>0.591326236724854</v>
      </c>
      <c r="ME191" s="387" t="n">
        <v>0.590766966342926</v>
      </c>
      <c r="MF191" s="387" t="n">
        <v>0.589839637279511</v>
      </c>
      <c r="MG191" s="387" t="n">
        <v>0.588687777519226</v>
      </c>
      <c r="MH191" s="387" t="n">
        <v>0.587217271327972</v>
      </c>
      <c r="MI191" s="387" t="n">
        <v>0.585600733757019</v>
      </c>
      <c r="MJ191" s="387" t="n">
        <v>0.584205687046051</v>
      </c>
      <c r="MK191" s="387" t="n">
        <v>0.582351088523865</v>
      </c>
      <c r="ML191" s="387" t="n">
        <v>0.580403208732605</v>
      </c>
      <c r="MM191" s="387" t="n">
        <v>0.578425168991089</v>
      </c>
      <c r="MN191" s="387" t="n">
        <v>0.576031744480133</v>
      </c>
      <c r="MO191" s="387" t="n">
        <v>0.573851823806763</v>
      </c>
      <c r="MP191" s="387" t="n">
        <v>0.570898532867432</v>
      </c>
      <c r="MQ191" s="387" t="n">
        <v>0.568222463130951</v>
      </c>
      <c r="MR191" s="387" t="n">
        <v>0.565174639225006</v>
      </c>
      <c r="MS191" s="387" t="n">
        <v>0.562314033508301</v>
      </c>
      <c r="MT191" s="387" t="n">
        <v>0.559666693210602</v>
      </c>
      <c r="MU191" s="387" t="n">
        <v>0.55654513835907</v>
      </c>
      <c r="MV191" s="387" t="n">
        <v>0.553880035877228</v>
      </c>
      <c r="MW191" s="387" t="n">
        <v>0.55134117603302</v>
      </c>
      <c r="MX191" s="387" t="n">
        <v>0.548492670059204</v>
      </c>
      <c r="MY191" s="387" t="n">
        <v>0.54551774263382</v>
      </c>
      <c r="MZ191" s="387" t="n">
        <v>0.541966021060944</v>
      </c>
      <c r="NA191" s="387" t="n">
        <v>0.537822544574738</v>
      </c>
      <c r="NB191" s="387" t="n">
        <v>0.533606708049774</v>
      </c>
      <c r="NC191" s="387" t="n">
        <v>0.529856085777283</v>
      </c>
      <c r="ND191" s="387" t="n">
        <v>0.526497304439545</v>
      </c>
      <c r="NG191" s="0" t="s">
        <v>889</v>
      </c>
      <c r="NH191" s="387" t="n">
        <v>0.609413325786591</v>
      </c>
      <c r="NI191" s="387" t="n">
        <v>0.606923282146454</v>
      </c>
      <c r="NJ191" s="387" t="n">
        <v>0.60387247800827</v>
      </c>
      <c r="NK191" s="387" t="n">
        <v>0.600779294967651</v>
      </c>
      <c r="NL191" s="387" t="n">
        <v>0.598370790481567</v>
      </c>
      <c r="NM191" s="387" t="n">
        <v>0.597019255161285</v>
      </c>
      <c r="NN191" s="387" t="n">
        <v>0.595113456249237</v>
      </c>
      <c r="NO191" s="387" t="n">
        <v>0.594412744045258</v>
      </c>
      <c r="NP191" s="387" t="n">
        <v>0.594527006149292</v>
      </c>
      <c r="NQ191" s="387" t="n">
        <v>0.595026671886444</v>
      </c>
      <c r="NR191" s="387" t="n">
        <v>0.595234572887421</v>
      </c>
      <c r="NS191" s="387" t="n">
        <v>0.595234513282776</v>
      </c>
      <c r="NT191" s="387" t="n">
        <v>0.595324277877808</v>
      </c>
      <c r="NU191" s="387" t="n">
        <v>0.595263421535492</v>
      </c>
      <c r="NV191" s="387" t="n">
        <v>0.5952308177948</v>
      </c>
      <c r="NW191" s="387" t="n">
        <v>0.595135450363159</v>
      </c>
      <c r="NX191" s="387" t="n">
        <v>0.594603002071381</v>
      </c>
      <c r="NY191" s="387" t="n">
        <v>0.593686521053314</v>
      </c>
      <c r="NZ191" s="387" t="n">
        <v>0.592913389205933</v>
      </c>
      <c r="OA191" s="387" t="n">
        <v>0.591746032238007</v>
      </c>
      <c r="OB191" s="387" t="n">
        <v>0.590814530849457</v>
      </c>
      <c r="OC191" s="387" t="n">
        <v>0.5891273021698</v>
      </c>
      <c r="OD191" s="387" t="n">
        <v>0.587737858295441</v>
      </c>
      <c r="OE191" s="387" t="n">
        <v>0.585997700691223</v>
      </c>
      <c r="OF191" s="387" t="n">
        <v>0.58429753780365</v>
      </c>
      <c r="OG191" s="387" t="n">
        <v>0.582333326339722</v>
      </c>
      <c r="OH191" s="387" t="n">
        <v>0.579566478729248</v>
      </c>
      <c r="OI191" s="387" t="n">
        <v>0.576923072338104</v>
      </c>
      <c r="OJ191" s="387" t="n">
        <v>0.574235439300537</v>
      </c>
      <c r="OK191" s="387" t="n">
        <v>0.571403980255127</v>
      </c>
      <c r="OL191" s="387" t="n">
        <v>0.569145262241364</v>
      </c>
      <c r="OM191" s="387" t="n">
        <v>0.566497266292572</v>
      </c>
      <c r="ON191" s="387" t="n">
        <v>0.563980221748352</v>
      </c>
      <c r="OO191" s="387" t="n">
        <v>0.56124085187912</v>
      </c>
      <c r="OP191" s="387" t="n">
        <v>0.558453261852264</v>
      </c>
      <c r="OQ191" s="387" t="n">
        <v>0.555716872215271</v>
      </c>
      <c r="OT191" s="387" t="n">
        <v>0.645029983520508</v>
      </c>
      <c r="OU191" s="387" t="n">
        <v>0.643710021972656</v>
      </c>
      <c r="OV191" s="387" t="n">
        <v>0.642269973754883</v>
      </c>
      <c r="OW191" s="387" t="n">
        <v>0.640260009765625</v>
      </c>
      <c r="OX191" s="387" t="n">
        <v>0.638170013427734</v>
      </c>
      <c r="OY191" s="387" t="n">
        <v>0.636549987792969</v>
      </c>
      <c r="OZ191" s="387" t="n">
        <v>0.636360015869141</v>
      </c>
      <c r="PA191" s="387" t="n">
        <v>0.627649993896484</v>
      </c>
      <c r="PB191" s="387" t="n">
        <v>0.610349998474121</v>
      </c>
      <c r="PC191" s="387" t="n">
        <v>0.600789985656738</v>
      </c>
      <c r="PD191" s="387" t="n">
        <v>0.607910003662109</v>
      </c>
      <c r="PE191" s="387" t="n">
        <v>0.615979995727539</v>
      </c>
      <c r="PF191" s="387" t="n">
        <v>0.625460014343262</v>
      </c>
      <c r="PG191" s="387" t="n">
        <v>0.629490013122559</v>
      </c>
      <c r="PH191" s="387" t="n">
        <v>0.632220001220703</v>
      </c>
      <c r="PI191" s="387" t="n">
        <v>0.65129997253418</v>
      </c>
      <c r="PJ191" s="387" t="n">
        <v>0.662229995727539</v>
      </c>
      <c r="PK191" s="387" t="n">
        <v>0.673990020751953</v>
      </c>
      <c r="PL191" s="387" t="n">
        <v>0.675699996948242</v>
      </c>
      <c r="PQ191" s="387" t="n">
        <v>0.00253388122655451</v>
      </c>
      <c r="PZ191" s="387" t="n">
        <v>0.362</v>
      </c>
      <c r="QA191" s="387" t="n">
        <v>2017</v>
      </c>
      <c r="QB191" s="0" t="s">
        <v>248</v>
      </c>
      <c r="QD191" s="387" t="n">
        <v>0.054</v>
      </c>
      <c r="QE191" s="387" t="n">
        <v>2017</v>
      </c>
      <c r="QF191" s="0" t="s">
        <v>248</v>
      </c>
      <c r="QH191" s="387" t="n">
        <v>0.089</v>
      </c>
      <c r="QI191" s="387" t="n">
        <v>2017</v>
      </c>
      <c r="QJ191" s="0" t="s">
        <v>248</v>
      </c>
      <c r="QL191" s="387" t="n">
        <v>0.193</v>
      </c>
      <c r="QM191" s="387" t="n">
        <v>2017</v>
      </c>
      <c r="QN191" s="0" t="s">
        <v>248</v>
      </c>
      <c r="QP191" s="387" t="n">
        <v>0.243</v>
      </c>
      <c r="QQ191" s="387" t="n">
        <v>2017</v>
      </c>
      <c r="QR191" s="0" t="s">
        <v>248</v>
      </c>
      <c r="QT191" s="0" t="s">
        <v>104</v>
      </c>
      <c r="QU191" s="387" t="n">
        <v>0.185790091753006</v>
      </c>
      <c r="QV191" s="387" t="n">
        <v>0.197799190878868</v>
      </c>
      <c r="QW191" s="387" t="n">
        <v>0.192527323961258</v>
      </c>
      <c r="QX191" s="387" t="n">
        <v>0.20134149491787</v>
      </c>
      <c r="QY191" s="387" t="n">
        <v>0.232451170682907</v>
      </c>
      <c r="RB191" s="387" t="n">
        <v>0.182559907436371</v>
      </c>
      <c r="RC191" s="387" t="n">
        <v>0.192605450749397</v>
      </c>
      <c r="RD191" s="387" t="n">
        <v>0.182100385427475</v>
      </c>
      <c r="RE191" s="387" t="n">
        <v>0.188575103878975</v>
      </c>
      <c r="RF191" s="387" t="n">
        <v>0.224795043468475</v>
      </c>
      <c r="RG191" s="0" t="s">
        <v>248</v>
      </c>
      <c r="RJ191" s="387" t="n">
        <v>0.0373113714158535</v>
      </c>
      <c r="RK191" s="387" t="n">
        <v>0.0282817333936691</v>
      </c>
      <c r="RL191" s="387" t="n">
        <v>0.0187974255532026</v>
      </c>
      <c r="RM191" s="387" t="n">
        <v>0.0309755653142929</v>
      </c>
      <c r="RN191" s="387" t="n">
        <v>0.0411419421434403</v>
      </c>
      <c r="RO191" s="0" t="s">
        <v>104</v>
      </c>
      <c r="RR191" s="387" t="n">
        <v>0.0350421369075775</v>
      </c>
      <c r="RS191" s="387" t="n">
        <v>0.0255717486143112</v>
      </c>
      <c r="RT191" s="387" t="n">
        <v>0.0190208069980145</v>
      </c>
      <c r="RU191" s="387" t="n">
        <v>0.0314223282039166</v>
      </c>
      <c r="RV191" s="387" t="n">
        <v>0.0416074134409428</v>
      </c>
      <c r="RW191" s="0" t="s">
        <v>248</v>
      </c>
      <c r="SA191" s="387" t="n">
        <v>0.0412515513598919</v>
      </c>
      <c r="SB191" s="387" t="n">
        <v>0.0328488498926163</v>
      </c>
      <c r="SC191" s="387" t="n">
        <v>0.0237223096191883</v>
      </c>
      <c r="SD191" s="387" t="n">
        <v>0.0355596132576466</v>
      </c>
      <c r="SE191" s="387" t="n">
        <v>0.0450087897479534</v>
      </c>
      <c r="SF191" s="0" t="s">
        <v>104</v>
      </c>
      <c r="SJ191" s="387" t="n">
        <v>0.0391549840569496</v>
      </c>
      <c r="SK191" s="387" t="n">
        <v>0.0303690917789936</v>
      </c>
      <c r="SL191" s="387" t="n">
        <v>0.0242910273373127</v>
      </c>
      <c r="SM191" s="387" t="n">
        <v>0.0366970561444759</v>
      </c>
      <c r="SN191" s="387" t="n">
        <v>0.0470109507441521</v>
      </c>
      <c r="SO191" s="0" t="s">
        <v>248</v>
      </c>
      <c r="SQ191" s="387" t="n">
        <v>7030</v>
      </c>
      <c r="SR191" s="0" t="s">
        <v>248</v>
      </c>
      <c r="ST191" s="387" t="n">
        <v>6523.11669921875</v>
      </c>
      <c r="SU191" s="0" t="s">
        <v>104</v>
      </c>
      <c r="SW191" s="387" t="n">
        <v>7230.20823814914</v>
      </c>
      <c r="SX191" s="0" t="s">
        <v>248</v>
      </c>
      <c r="TA191" s="387" t="n">
        <v>0.113048434257507</v>
      </c>
      <c r="TB191" s="387" t="n">
        <v>0.115689538419247</v>
      </c>
      <c r="TC191" s="387" t="n">
        <v>0.129742294549942</v>
      </c>
      <c r="TD191" s="387" t="n">
        <v>0.153876975178719</v>
      </c>
      <c r="TE191" s="387" t="n">
        <v>0.163622319698334</v>
      </c>
      <c r="TF191" s="0" t="s">
        <v>104</v>
      </c>
      <c r="TJ191" s="387" t="n">
        <v>0.109260581433773</v>
      </c>
      <c r="TK191" s="387" t="n">
        <v>0.109260581433773</v>
      </c>
      <c r="TL191" s="387" t="n">
        <v>0.119684427976608</v>
      </c>
      <c r="TM191" s="387" t="n">
        <v>0.141849368810654</v>
      </c>
      <c r="TN191" s="387" t="n">
        <v>0.156097158789635</v>
      </c>
      <c r="TO191" s="0" t="s">
        <v>248</v>
      </c>
      <c r="TP191" s="386"/>
      <c r="TQ191" s="386"/>
    </row>
    <row r="192" customFormat="false" ht="15.75" hidden="false" customHeight="false" outlineLevel="0" collapsed="false">
      <c r="A192" s="0" t="s">
        <v>900</v>
      </c>
      <c r="B192" s="18" t="s">
        <v>1229</v>
      </c>
      <c r="C192" s="0" t="s">
        <v>1230</v>
      </c>
      <c r="D192" s="387" t="n">
        <v>0.0397863872349262</v>
      </c>
      <c r="E192" s="0" t="s">
        <v>884</v>
      </c>
      <c r="F192" s="387" t="n">
        <v>0.051303144544363</v>
      </c>
      <c r="G192" s="0" t="s">
        <v>316</v>
      </c>
      <c r="H192" s="387" t="n">
        <v>0.0455295108258724</v>
      </c>
      <c r="I192" s="0" t="s">
        <v>317</v>
      </c>
      <c r="J192" s="0" t="s">
        <v>884</v>
      </c>
      <c r="K192" s="387" t="n">
        <v>0.554487764835358</v>
      </c>
      <c r="L192" s="387"/>
      <c r="M192" s="0" t="s">
        <v>885</v>
      </c>
      <c r="N192" s="387"/>
      <c r="O192" s="0" t="s">
        <v>885</v>
      </c>
      <c r="P192" s="387"/>
      <c r="Q192" s="0" t="s">
        <v>885</v>
      </c>
      <c r="R192" s="387"/>
      <c r="S192" s="0" t="s">
        <v>885</v>
      </c>
      <c r="U192" s="0" t="s">
        <v>884</v>
      </c>
      <c r="V192" s="387" t="n">
        <v>0.552265286445618</v>
      </c>
      <c r="W192" s="387"/>
      <c r="X192" s="0" t="s">
        <v>885</v>
      </c>
      <c r="Y192" s="387"/>
      <c r="Z192" s="0" t="s">
        <v>885</v>
      </c>
      <c r="AA192" s="387"/>
      <c r="AB192" s="0" t="s">
        <v>885</v>
      </c>
      <c r="AC192" s="387"/>
      <c r="AD192" s="0" t="s">
        <v>885</v>
      </c>
      <c r="AF192" s="0" t="s">
        <v>884</v>
      </c>
      <c r="AG192" s="387" t="n">
        <v>0.550330102443695</v>
      </c>
      <c r="AH192" s="387"/>
      <c r="AI192" s="0" t="s">
        <v>885</v>
      </c>
      <c r="AJ192" s="387"/>
      <c r="AK192" s="0" t="s">
        <v>885</v>
      </c>
      <c r="AL192" s="387"/>
      <c r="AM192" s="0" t="s">
        <v>885</v>
      </c>
      <c r="AN192" s="387"/>
      <c r="AO192" s="0" t="s">
        <v>885</v>
      </c>
      <c r="AP192" s="0"/>
      <c r="AQ192" s="0" t="s">
        <v>884</v>
      </c>
      <c r="AR192" s="387" t="n">
        <v>3.05433869361877</v>
      </c>
      <c r="AS192" s="0" t="s">
        <v>318</v>
      </c>
      <c r="AT192" s="387" t="n">
        <v>4.19245719909668</v>
      </c>
      <c r="AU192" s="0" t="s">
        <v>317</v>
      </c>
      <c r="AV192" s="387" t="n">
        <v>5.64356899261475</v>
      </c>
      <c r="AW192" s="0"/>
      <c r="AX192" s="387" t="n">
        <v>4.3682017326355</v>
      </c>
      <c r="AY192" s="0" t="s">
        <v>104</v>
      </c>
      <c r="AZ192" s="0"/>
      <c r="BA192" s="0" t="s">
        <v>884</v>
      </c>
      <c r="BB192" s="387" t="n">
        <v>0.00546333892270923</v>
      </c>
      <c r="BC192" s="387" t="n">
        <v>0.00487412232905626</v>
      </c>
      <c r="BD192" s="387" t="n">
        <v>0.00473871733993292</v>
      </c>
      <c r="BE192" s="387" t="n">
        <v>0.00403207121416926</v>
      </c>
      <c r="BF192" s="387" t="n">
        <v>0.00403205817565322</v>
      </c>
      <c r="BH192" s="0" t="s">
        <v>884</v>
      </c>
      <c r="BI192" s="387" t="n">
        <v>0.00661692675203085</v>
      </c>
      <c r="BJ192" s="387" t="n">
        <v>0.00601945864036679</v>
      </c>
      <c r="BK192" s="387" t="n">
        <v>0.00578104332089424</v>
      </c>
      <c r="BL192" s="387" t="n">
        <v>0.00569337932392955</v>
      </c>
      <c r="BM192" s="387" t="n">
        <v>0.0057845008559525</v>
      </c>
      <c r="BO192" s="0" t="s">
        <v>884</v>
      </c>
      <c r="BP192" s="387" t="n">
        <v>0.00602822098881006</v>
      </c>
      <c r="BQ192" s="387" t="n">
        <v>0.00574385747313499</v>
      </c>
      <c r="BR192" s="387" t="n">
        <v>0.00573226762935519</v>
      </c>
      <c r="BS192" s="387" t="n">
        <v>0.00582337379455566</v>
      </c>
      <c r="BT192" s="387" t="n">
        <v>0.0055761244148016</v>
      </c>
      <c r="BV192" s="387"/>
      <c r="BW192" s="387"/>
      <c r="BX192" s="387"/>
      <c r="BY192" s="387"/>
      <c r="BZ192" s="387"/>
      <c r="CA192" s="0" t="s">
        <v>886</v>
      </c>
      <c r="CC192" s="387"/>
      <c r="CD192" s="387"/>
      <c r="CE192" s="387"/>
      <c r="CF192" s="387"/>
      <c r="CG192" s="387"/>
      <c r="CH192" s="0" t="s">
        <v>886</v>
      </c>
      <c r="CK192" s="387" t="n">
        <v>9.5</v>
      </c>
      <c r="CL192" s="0" t="s">
        <v>887</v>
      </c>
      <c r="CO192" s="0" t="s">
        <v>884</v>
      </c>
      <c r="CP192" s="387" t="n">
        <v>0.00266850809566677</v>
      </c>
      <c r="CQ192" s="387" t="n">
        <v>0.00324820238165557</v>
      </c>
      <c r="CR192" s="387" t="n">
        <v>-2.62276735156775E-005</v>
      </c>
      <c r="CS192" s="387" t="n">
        <v>-0.00549570564180613</v>
      </c>
      <c r="CT192" s="387" t="n">
        <v>0.0107991974800825</v>
      </c>
      <c r="CV192" s="0" t="s">
        <v>884</v>
      </c>
      <c r="CW192" s="387" t="n">
        <v>0.0037750001065433</v>
      </c>
      <c r="CX192" s="387" t="n">
        <v>0.00313333328813314</v>
      </c>
      <c r="CY192" s="387" t="n">
        <v>-5.00001187901944E-005</v>
      </c>
      <c r="CZ192" s="387" t="n">
        <v>0.00189999991562217</v>
      </c>
      <c r="DA192" s="387" t="n">
        <v>0.0020000000949949</v>
      </c>
      <c r="DC192" s="0" t="s">
        <v>884</v>
      </c>
      <c r="DD192" s="387" t="n">
        <v>0.00354777090251446</v>
      </c>
      <c r="DE192" s="387" t="n">
        <v>0.00289799948222935</v>
      </c>
      <c r="DF192" s="387" t="n">
        <v>-0.00122297729831189</v>
      </c>
      <c r="DG192" s="387" t="n">
        <v>0.00519620673730969</v>
      </c>
      <c r="DH192" s="387" t="n">
        <v>0.00750134838744998</v>
      </c>
      <c r="DL192" s="387"/>
      <c r="DM192" s="0" t="s">
        <v>886</v>
      </c>
      <c r="DP192" s="387"/>
      <c r="DQ192" s="0" t="s">
        <v>886</v>
      </c>
      <c r="DT192" s="387"/>
      <c r="DU192" s="0" t="s">
        <v>886</v>
      </c>
      <c r="DW192" s="387" t="n">
        <v>-0.163888022303581</v>
      </c>
      <c r="DX192" s="387" t="n">
        <v>-0.182115659117699</v>
      </c>
      <c r="DY192" s="387" t="n">
        <v>-0.196390062570572</v>
      </c>
      <c r="DZ192" s="387" t="n">
        <v>-0.195714324712753</v>
      </c>
      <c r="EA192" s="387" t="n">
        <v>-0.188271343708038</v>
      </c>
      <c r="EB192" s="0" t="s">
        <v>104</v>
      </c>
      <c r="ED192" s="387" t="n">
        <v>-0.17390251159668</v>
      </c>
      <c r="EE192" s="387" t="n">
        <v>-0.195463627576828</v>
      </c>
      <c r="EF192" s="387" t="n">
        <v>-0.192780360579491</v>
      </c>
      <c r="EG192" s="387" t="n">
        <v>-0.184278964996338</v>
      </c>
      <c r="EH192" s="387" t="n">
        <v>-0.163292825222015</v>
      </c>
      <c r="EI192" s="0" t="s">
        <v>248</v>
      </c>
      <c r="EK192" s="387"/>
      <c r="EL192" s="0" t="s">
        <v>886</v>
      </c>
      <c r="EO192" s="387" t="n">
        <v>0.132086858153343</v>
      </c>
      <c r="EP192" s="387" t="n">
        <v>0.15344263613224</v>
      </c>
      <c r="EQ192" s="387" t="n">
        <v>0.152083307504654</v>
      </c>
      <c r="ER192" s="387" t="n">
        <v>0.103900000452995</v>
      </c>
      <c r="ES192" s="387" t="n">
        <v>0.138358637690544</v>
      </c>
      <c r="ET192" s="0" t="s">
        <v>248</v>
      </c>
      <c r="FE192" s="387" t="n">
        <v>81131</v>
      </c>
      <c r="FF192" s="387" t="n">
        <v>81202</v>
      </c>
      <c r="FG192" s="387" t="n">
        <v>83723</v>
      </c>
      <c r="FH192" s="387" t="n">
        <v>82781</v>
      </c>
      <c r="FI192" s="387" t="n">
        <v>82475</v>
      </c>
      <c r="FJ192" s="387" t="n">
        <v>82858</v>
      </c>
      <c r="FK192" s="387" t="n">
        <v>84600</v>
      </c>
      <c r="FL192" s="387" t="n">
        <v>85033</v>
      </c>
      <c r="FM192" s="387" t="n">
        <v>86956</v>
      </c>
      <c r="FN192" s="387" t="n">
        <v>87298</v>
      </c>
      <c r="FO192" s="387" t="n">
        <v>89770</v>
      </c>
      <c r="FP192" s="387" t="n">
        <v>87441</v>
      </c>
      <c r="FQ192" s="387" t="n">
        <v>88303</v>
      </c>
      <c r="FR192" s="387" t="n">
        <v>89949</v>
      </c>
      <c r="FS192" s="387" t="n">
        <v>91359</v>
      </c>
      <c r="FT192" s="387" t="n">
        <v>93419</v>
      </c>
      <c r="FU192" s="387" t="n">
        <v>94677</v>
      </c>
      <c r="FV192" s="387" t="n">
        <v>95843</v>
      </c>
      <c r="FW192" s="387" t="n">
        <v>96762</v>
      </c>
      <c r="FX192" s="387" t="n">
        <v>97625</v>
      </c>
      <c r="FY192" s="387" t="n">
        <v>98000</v>
      </c>
      <c r="FZ192" s="387" t="n">
        <v>99000</v>
      </c>
      <c r="GA192" s="387" t="n">
        <v>99000</v>
      </c>
      <c r="GB192" s="387" t="n">
        <v>100000</v>
      </c>
      <c r="GC192" s="387" t="n">
        <v>100000</v>
      </c>
      <c r="GD192" s="387" t="n">
        <v>101000</v>
      </c>
      <c r="GE192" s="387" t="n">
        <v>101000</v>
      </c>
      <c r="GF192" s="387" t="n">
        <v>101000</v>
      </c>
      <c r="GG192" s="387" t="n">
        <v>102000</v>
      </c>
      <c r="GH192" s="387" t="n">
        <v>102000</v>
      </c>
      <c r="GI192" s="387" t="n">
        <v>102000</v>
      </c>
      <c r="GJ192" s="387" t="n">
        <v>103000</v>
      </c>
      <c r="GK192" s="387" t="n">
        <v>103000</v>
      </c>
      <c r="GL192" s="387" t="n">
        <v>103000</v>
      </c>
      <c r="GM192" s="387" t="n">
        <v>104000</v>
      </c>
      <c r="GN192" s="387" t="n">
        <v>104000</v>
      </c>
      <c r="GO192" s="387" t="n">
        <v>104000</v>
      </c>
      <c r="GP192" s="387" t="n">
        <v>104000</v>
      </c>
      <c r="GQ192" s="387" t="n">
        <v>104000</v>
      </c>
      <c r="GR192" s="387" t="n">
        <v>104000</v>
      </c>
      <c r="GS192" s="387" t="n">
        <v>105000</v>
      </c>
      <c r="GT192" s="387" t="n">
        <v>105000</v>
      </c>
      <c r="GU192" s="387" t="n">
        <v>105000</v>
      </c>
      <c r="GV192" s="387" t="n">
        <v>105000</v>
      </c>
      <c r="GW192" s="387" t="n">
        <v>105000</v>
      </c>
      <c r="GX192" s="387" t="n">
        <v>105000</v>
      </c>
      <c r="GY192" s="387" t="n">
        <v>105000</v>
      </c>
      <c r="GZ192" s="387" t="n">
        <v>105000</v>
      </c>
      <c r="HA192" s="387" t="n">
        <v>105000</v>
      </c>
      <c r="HB192" s="387" t="n">
        <v>105000</v>
      </c>
      <c r="HC192" s="387" t="n">
        <v>104000</v>
      </c>
      <c r="HG192" s="387" t="n">
        <v>0.013376347720623</v>
      </c>
      <c r="HH192" s="387" t="n">
        <v>0.0122403372079134</v>
      </c>
      <c r="HI192" s="387" t="n">
        <v>0.00954291876405478</v>
      </c>
      <c r="HJ192" s="387" t="n">
        <v>0.00887925270944834</v>
      </c>
      <c r="HK192" s="387" t="n">
        <v>0.00383387040346861</v>
      </c>
      <c r="HL192" s="387" t="n">
        <v>0.0101523716002703</v>
      </c>
      <c r="HM192" s="387" t="n">
        <v>0</v>
      </c>
      <c r="HN192" s="387" t="n">
        <v>0.0100503358989954</v>
      </c>
      <c r="HO192" s="387" t="n">
        <v>0</v>
      </c>
      <c r="HP192" s="387" t="n">
        <v>0.00995033048093319</v>
      </c>
      <c r="HQ192" s="387" t="n">
        <v>0</v>
      </c>
      <c r="HR192" s="387" t="n">
        <v>0</v>
      </c>
      <c r="HS192" s="387" t="n">
        <v>0.00985229667276144</v>
      </c>
      <c r="HT192" s="387" t="n">
        <v>0</v>
      </c>
      <c r="HU192" s="387" t="n">
        <v>0</v>
      </c>
      <c r="HV192" s="387" t="n">
        <v>0.00975617486983538</v>
      </c>
      <c r="HW192" s="387" t="n">
        <v>0</v>
      </c>
      <c r="HX192" s="387" t="n">
        <v>0</v>
      </c>
      <c r="HY192" s="387" t="n">
        <v>0.00966191105544567</v>
      </c>
      <c r="HZ192" s="387" t="n">
        <v>0</v>
      </c>
      <c r="IA192" s="387" t="n">
        <v>0</v>
      </c>
      <c r="IB192" s="387" t="n">
        <v>0</v>
      </c>
      <c r="IC192" s="387" t="n">
        <v>0</v>
      </c>
      <c r="ID192" s="387" t="n">
        <v>0</v>
      </c>
      <c r="IE192" s="387" t="n">
        <v>0.009569451212883</v>
      </c>
      <c r="IF192" s="387" t="n">
        <v>0</v>
      </c>
      <c r="IG192" s="387" t="n">
        <v>0</v>
      </c>
      <c r="IH192" s="387" t="n">
        <v>0</v>
      </c>
      <c r="II192" s="387" t="n">
        <v>0</v>
      </c>
      <c r="IJ192" s="387" t="n">
        <v>0</v>
      </c>
      <c r="IK192" s="387" t="n">
        <v>0</v>
      </c>
      <c r="IL192" s="387" t="n">
        <v>0</v>
      </c>
      <c r="IM192" s="387" t="n">
        <v>0</v>
      </c>
      <c r="IN192" s="387" t="n">
        <v>0</v>
      </c>
      <c r="IO192" s="387" t="n">
        <v>-0.009569451212883</v>
      </c>
      <c r="IP192" s="0" t="s">
        <v>889</v>
      </c>
      <c r="IU192" s="0" t="s">
        <v>889</v>
      </c>
      <c r="IV192" s="387" t="n">
        <v>0.51459765637338</v>
      </c>
      <c r="IW192" s="387" t="n">
        <v>0.514099737752192</v>
      </c>
      <c r="IX192" s="387" t="n">
        <v>0.513752618805617</v>
      </c>
      <c r="IY192" s="387" t="n">
        <v>0.513450882649803</v>
      </c>
      <c r="IZ192" s="387" t="n">
        <v>0.513264648407526</v>
      </c>
      <c r="JA192" s="387" t="n">
        <v>0.512904209884076</v>
      </c>
      <c r="JB192" s="387" t="n">
        <v>0.512526539278132</v>
      </c>
      <c r="JC192" s="387" t="n">
        <v>0.512123741614957</v>
      </c>
      <c r="JD192" s="387" t="n">
        <v>0.511670269837457</v>
      </c>
      <c r="JE192" s="387" t="n">
        <v>0.511224927010572</v>
      </c>
      <c r="JF192" s="387" t="n">
        <v>0.51076074337934</v>
      </c>
      <c r="JG192" s="387" t="n">
        <v>0.510284161106993</v>
      </c>
      <c r="JH192" s="387" t="n">
        <v>0.50978847441604</v>
      </c>
      <c r="JI192" s="387" t="n">
        <v>0.509299335551433</v>
      </c>
      <c r="JJ192" s="387" t="n">
        <v>0.508730399397431</v>
      </c>
      <c r="JK192" s="387" t="n">
        <v>0.508240847295637</v>
      </c>
      <c r="JL192" s="387" t="n">
        <v>0.507672410439924</v>
      </c>
      <c r="JM192" s="387" t="n">
        <v>0.50714306497134</v>
      </c>
      <c r="JN192" s="387" t="n">
        <v>0.506587092780314</v>
      </c>
      <c r="JO192" s="387" t="n">
        <v>0.506012236783695</v>
      </c>
      <c r="JP192" s="387" t="n">
        <v>0.505478212312017</v>
      </c>
      <c r="JQ192" s="387" t="n">
        <v>0.50494802175208</v>
      </c>
      <c r="JR192" s="387" t="n">
        <v>0.504373261724369</v>
      </c>
      <c r="JS192" s="387" t="n">
        <v>0.503901350872658</v>
      </c>
      <c r="JT192" s="387" t="n">
        <v>0.503369948662059</v>
      </c>
      <c r="JU192" s="387" t="n">
        <v>0.502902757619739</v>
      </c>
      <c r="JV192" s="387" t="n">
        <v>0.50239905373308</v>
      </c>
      <c r="JW192" s="387" t="n">
        <v>0.501963550404148</v>
      </c>
      <c r="JX192" s="387" t="n">
        <v>0.50153857879143</v>
      </c>
      <c r="JY192" s="387" t="n">
        <v>0.501142965996762</v>
      </c>
      <c r="JZ192" s="387" t="n">
        <v>0.500752481283219</v>
      </c>
      <c r="KA192" s="387" t="n">
        <v>0.500414487036561</v>
      </c>
      <c r="KB192" s="387" t="n">
        <v>0.500076263107722</v>
      </c>
      <c r="KC192" s="387" t="n">
        <v>0.49979964508558</v>
      </c>
      <c r="KD192" s="387" t="n">
        <v>0.499517664925166</v>
      </c>
      <c r="KE192" s="387" t="n">
        <v>0.499258805864519</v>
      </c>
      <c r="KH192" s="0" t="s">
        <v>889</v>
      </c>
      <c r="KI192" s="387" t="n">
        <v>0.695543706417084</v>
      </c>
      <c r="KJ192" s="387" t="n">
        <v>0.693663716316223</v>
      </c>
      <c r="KK192" s="387" t="n">
        <v>0.690921604633331</v>
      </c>
      <c r="KL192" s="387" t="n">
        <v>0.687697649002075</v>
      </c>
      <c r="KM192" s="387" t="n">
        <v>0.684558272361755</v>
      </c>
      <c r="KN192" s="387" t="n">
        <v>0.683673441410065</v>
      </c>
      <c r="KO192" s="387" t="n">
        <v>0.676767647266388</v>
      </c>
      <c r="KP192" s="387" t="n">
        <v>0.676767647266388</v>
      </c>
      <c r="KQ192" s="387" t="n">
        <v>0.670000016689301</v>
      </c>
      <c r="KR192" s="387" t="n">
        <v>0.670000016689301</v>
      </c>
      <c r="KS192" s="387" t="n">
        <v>0.663366317749023</v>
      </c>
      <c r="KT192" s="387" t="n">
        <v>0.663366317749023</v>
      </c>
      <c r="KU192" s="387" t="n">
        <v>0.663366317749023</v>
      </c>
      <c r="KV192" s="387" t="n">
        <v>0.656862735748291</v>
      </c>
      <c r="KW192" s="387" t="n">
        <v>0.656862735748291</v>
      </c>
      <c r="KX192" s="387" t="n">
        <v>0.656862735748291</v>
      </c>
      <c r="KY192" s="387" t="n">
        <v>0.650485455989838</v>
      </c>
      <c r="KZ192" s="387" t="n">
        <v>0.650485455989838</v>
      </c>
      <c r="LA192" s="387" t="n">
        <v>0.650485455989838</v>
      </c>
      <c r="LB192" s="387" t="n">
        <v>0.644230782985687</v>
      </c>
      <c r="LC192" s="387" t="n">
        <v>0.644230782985687</v>
      </c>
      <c r="LD192" s="387" t="n">
        <v>0.644230782985687</v>
      </c>
      <c r="LE192" s="387" t="n">
        <v>0.644230782985687</v>
      </c>
      <c r="LF192" s="387" t="n">
        <v>0.634615361690521</v>
      </c>
      <c r="LG192" s="387" t="n">
        <v>0.634615361690521</v>
      </c>
      <c r="LH192" s="387" t="n">
        <v>0.628571450710297</v>
      </c>
      <c r="LI192" s="387" t="n">
        <v>0.628571450710297</v>
      </c>
      <c r="LJ192" s="387" t="n">
        <v>0.61904764175415</v>
      </c>
      <c r="LK192" s="387" t="n">
        <v>0.61904764175415</v>
      </c>
      <c r="LL192" s="387" t="n">
        <v>0.61904764175415</v>
      </c>
      <c r="LM192" s="387" t="n">
        <v>0.61904764175415</v>
      </c>
      <c r="LN192" s="387" t="n">
        <v>0.609523832798004</v>
      </c>
      <c r="LO192" s="387" t="n">
        <v>0.609523832798004</v>
      </c>
      <c r="LP192" s="387" t="n">
        <v>0.609523832798004</v>
      </c>
      <c r="LQ192" s="387" t="n">
        <v>0.609523832798004</v>
      </c>
      <c r="LR192" s="387" t="n">
        <v>0.605769217014313</v>
      </c>
      <c r="LT192" s="0" t="s">
        <v>889</v>
      </c>
      <c r="LU192" s="387" t="n">
        <v>0.659705221652985</v>
      </c>
      <c r="LV192" s="387" t="n">
        <v>0.654953181743622</v>
      </c>
      <c r="LW192" s="387" t="n">
        <v>0.649395346641541</v>
      </c>
      <c r="LX192" s="387" t="n">
        <v>0.643434405326843</v>
      </c>
      <c r="LY192" s="387" t="n">
        <v>0.637715756893158</v>
      </c>
      <c r="LZ192" s="387" t="n">
        <v>0.63469386100769</v>
      </c>
      <c r="MA192" s="387" t="n">
        <v>0.625252544879913</v>
      </c>
      <c r="MB192" s="387" t="n">
        <v>0.623232305049896</v>
      </c>
      <c r="MC192" s="387" t="n">
        <v>0.61599999666214</v>
      </c>
      <c r="MD192" s="387" t="n">
        <v>0.614000022411346</v>
      </c>
      <c r="ME192" s="387" t="n">
        <v>0.605940580368042</v>
      </c>
      <c r="MF192" s="387" t="n">
        <v>0.605940580368042</v>
      </c>
      <c r="MG192" s="387" t="n">
        <v>0.604950487613678</v>
      </c>
      <c r="MH192" s="387" t="n">
        <v>0.598039209842682</v>
      </c>
      <c r="MI192" s="387" t="n">
        <v>0.598039209842682</v>
      </c>
      <c r="MJ192" s="387" t="n">
        <v>0.597058832645416</v>
      </c>
      <c r="MK192" s="387" t="n">
        <v>0.59126216173172</v>
      </c>
      <c r="ML192" s="387" t="n">
        <v>0.589320361614227</v>
      </c>
      <c r="MM192" s="387" t="n">
        <v>0.588349521160126</v>
      </c>
      <c r="MN192" s="387" t="n">
        <v>0.582692325115204</v>
      </c>
      <c r="MO192" s="387" t="n">
        <v>0.582692325115204</v>
      </c>
      <c r="MP192" s="387" t="n">
        <v>0.581730782985687</v>
      </c>
      <c r="MQ192" s="387" t="n">
        <v>0.581730782985687</v>
      </c>
      <c r="MR192" s="387" t="n">
        <v>0.572115361690521</v>
      </c>
      <c r="MS192" s="387" t="n">
        <v>0.573076903820038</v>
      </c>
      <c r="MT192" s="387" t="n">
        <v>0.567619025707245</v>
      </c>
      <c r="MU192" s="387" t="n">
        <v>0.567619025707245</v>
      </c>
      <c r="MV192" s="387" t="n">
        <v>0.559047639369965</v>
      </c>
      <c r="MW192" s="387" t="n">
        <v>0.559047639369965</v>
      </c>
      <c r="MX192" s="387" t="n">
        <v>0.559047639369965</v>
      </c>
      <c r="MY192" s="387" t="n">
        <v>0.560000002384186</v>
      </c>
      <c r="MZ192" s="387" t="n">
        <v>0.55047619342804</v>
      </c>
      <c r="NA192" s="387" t="n">
        <v>0.551428556442261</v>
      </c>
      <c r="NB192" s="387" t="n">
        <v>0.551428556442261</v>
      </c>
      <c r="NC192" s="387" t="n">
        <v>0.553333342075348</v>
      </c>
      <c r="ND192" s="387" t="n">
        <v>0.549038469791412</v>
      </c>
      <c r="NG192" s="0" t="s">
        <v>889</v>
      </c>
      <c r="NH192" s="387" t="n">
        <v>0.626146733760834</v>
      </c>
      <c r="NI192" s="387" t="n">
        <v>0.626086592674255</v>
      </c>
      <c r="NJ192" s="387" t="n">
        <v>0.624771773815155</v>
      </c>
      <c r="NK192" s="387" t="n">
        <v>0.622434437274933</v>
      </c>
      <c r="NL192" s="387" t="n">
        <v>0.619554400444031</v>
      </c>
      <c r="NM192" s="387" t="n">
        <v>0.618367373943329</v>
      </c>
      <c r="NN192" s="387" t="n">
        <v>0.611111104488373</v>
      </c>
      <c r="NO192" s="387" t="n">
        <v>0.609090924263001</v>
      </c>
      <c r="NP192" s="387" t="n">
        <v>0.601000010967255</v>
      </c>
      <c r="NQ192" s="387" t="n">
        <v>0.598999977111816</v>
      </c>
      <c r="NR192" s="387" t="n">
        <v>0.591089129447937</v>
      </c>
      <c r="NS192" s="387" t="n">
        <v>0.590099036693573</v>
      </c>
      <c r="NT192" s="387" t="n">
        <v>0.5881187915802</v>
      </c>
      <c r="NU192" s="387" t="n">
        <v>0.582352936267853</v>
      </c>
      <c r="NV192" s="387" t="n">
        <v>0.580392181873322</v>
      </c>
      <c r="NW192" s="387" t="n">
        <v>0.580392181873322</v>
      </c>
      <c r="NX192" s="387" t="n">
        <v>0.574757277965546</v>
      </c>
      <c r="NY192" s="387" t="n">
        <v>0.574757277965546</v>
      </c>
      <c r="NZ192" s="387" t="n">
        <v>0.574757277965546</v>
      </c>
      <c r="OA192" s="387" t="n">
        <v>0.569230794906616</v>
      </c>
      <c r="OB192" s="387" t="n">
        <v>0.569230794906616</v>
      </c>
      <c r="OC192" s="387" t="n">
        <v>0.571153819561005</v>
      </c>
      <c r="OD192" s="387" t="n">
        <v>0.571153819561005</v>
      </c>
      <c r="OE192" s="387" t="n">
        <v>0.563461542129517</v>
      </c>
      <c r="OF192" s="387" t="n">
        <v>0.56538462638855</v>
      </c>
      <c r="OG192" s="387" t="n">
        <v>0.560000002384186</v>
      </c>
      <c r="OH192" s="387" t="n">
        <v>0.561904788017273</v>
      </c>
      <c r="OI192" s="387" t="n">
        <v>0.552380979061127</v>
      </c>
      <c r="OJ192" s="387" t="n">
        <v>0.554285705089569</v>
      </c>
      <c r="OK192" s="387" t="n">
        <v>0.554285705089569</v>
      </c>
      <c r="OL192" s="387" t="n">
        <v>0.554285705089569</v>
      </c>
      <c r="OM192" s="387" t="n">
        <v>0.544761896133423</v>
      </c>
      <c r="ON192" s="387" t="n">
        <v>0.545714259147644</v>
      </c>
      <c r="OO192" s="387" t="n">
        <v>0.54666668176651</v>
      </c>
      <c r="OP192" s="387" t="n">
        <v>0.54666668176651</v>
      </c>
      <c r="OQ192" s="387" t="n">
        <v>0.542307674884796</v>
      </c>
      <c r="OT192" s="387"/>
      <c r="OU192" s="387"/>
      <c r="OV192" s="387"/>
      <c r="OW192" s="387"/>
      <c r="OX192" s="387"/>
      <c r="OY192" s="387"/>
      <c r="OZ192" s="387"/>
      <c r="PA192" s="387"/>
      <c r="PB192" s="387"/>
      <c r="PC192" s="387"/>
      <c r="PD192" s="387"/>
      <c r="PE192" s="387"/>
      <c r="PF192" s="387"/>
      <c r="PG192" s="387"/>
      <c r="PH192" s="387"/>
      <c r="PI192" s="387"/>
      <c r="PJ192" s="387"/>
      <c r="PK192" s="387"/>
      <c r="PL192" s="387"/>
      <c r="PQ192" s="387"/>
      <c r="PZ192" s="387" t="n">
        <v>0.468</v>
      </c>
      <c r="QA192" s="387" t="n">
        <v>2013</v>
      </c>
      <c r="QB192" s="0" t="s">
        <v>248</v>
      </c>
      <c r="QD192" s="387" t="n">
        <v>0.012</v>
      </c>
      <c r="QE192" s="387" t="n">
        <v>2013</v>
      </c>
      <c r="QF192" s="0" t="s">
        <v>248</v>
      </c>
      <c r="QH192" s="387" t="n">
        <v>0.031</v>
      </c>
      <c r="QI192" s="387" t="n">
        <v>2013</v>
      </c>
      <c r="QJ192" s="0" t="s">
        <v>248</v>
      </c>
      <c r="QL192" s="387" t="n">
        <v>0.07</v>
      </c>
      <c r="QM192" s="387" t="n">
        <v>2013</v>
      </c>
      <c r="QN192" s="0" t="s">
        <v>248</v>
      </c>
      <c r="QP192" s="387" t="n">
        <v>0.393</v>
      </c>
      <c r="QQ192" s="387" t="n">
        <v>2013</v>
      </c>
      <c r="QR192" s="0" t="s">
        <v>248</v>
      </c>
      <c r="QT192" s="0" t="s">
        <v>104</v>
      </c>
      <c r="QU192" s="387" t="n">
        <v>0.384468019008637</v>
      </c>
      <c r="QV192" s="387" t="n">
        <v>0.373848080635071</v>
      </c>
      <c r="QW192" s="387" t="n">
        <v>0.404444187879562</v>
      </c>
      <c r="QX192" s="387" t="n">
        <v>0.381207585334778</v>
      </c>
      <c r="QY192" s="387" t="n">
        <v>0.34807500243187</v>
      </c>
      <c r="RB192" s="387" t="n">
        <v>0.299711287021637</v>
      </c>
      <c r="RC192" s="387" t="n">
        <v>0.321889162063599</v>
      </c>
      <c r="RD192" s="387" t="n">
        <v>0.372247397899628</v>
      </c>
      <c r="RE192" s="387"/>
      <c r="RF192" s="387" t="n">
        <v>0.216664850711823</v>
      </c>
      <c r="RG192" s="0" t="s">
        <v>884</v>
      </c>
      <c r="RJ192" s="387" t="n">
        <v>0.0299800802022219</v>
      </c>
      <c r="RK192" s="387" t="n">
        <v>0.0456722043454647</v>
      </c>
      <c r="RL192" s="387" t="n">
        <v>0.0442626997828484</v>
      </c>
      <c r="RM192" s="387" t="n">
        <v>0.0387193039059639</v>
      </c>
      <c r="RN192" s="387" t="n">
        <v>0.0197134893387556</v>
      </c>
      <c r="RO192" s="0" t="s">
        <v>104</v>
      </c>
      <c r="RR192" s="387" t="n">
        <v>0.0315001979470253</v>
      </c>
      <c r="RS192" s="387" t="n">
        <v>0.047699086368084</v>
      </c>
      <c r="RT192" s="387" t="n">
        <v>0.0473041646182537</v>
      </c>
      <c r="RU192" s="387" t="n">
        <v>0.044849868863821</v>
      </c>
      <c r="RV192" s="387" t="n">
        <v>0.0517620705068111</v>
      </c>
      <c r="RW192" s="0" t="s">
        <v>248</v>
      </c>
      <c r="SA192" s="387" t="n">
        <v>0.0215317960828543</v>
      </c>
      <c r="SB192" s="387" t="n">
        <v>0.0361267626285553</v>
      </c>
      <c r="SC192" s="387" t="n">
        <v>0.0355997532606125</v>
      </c>
      <c r="SD192" s="387" t="n">
        <v>0.0305724162608385</v>
      </c>
      <c r="SE192" s="387" t="n">
        <v>0.0197135545313358</v>
      </c>
      <c r="SF192" s="0" t="s">
        <v>104</v>
      </c>
      <c r="SJ192" s="387" t="n">
        <v>0.0218004453927279</v>
      </c>
      <c r="SK192" s="387" t="n">
        <v>0.0364565253257751</v>
      </c>
      <c r="SL192" s="387" t="n">
        <v>0.0361235588788986</v>
      </c>
      <c r="SM192" s="387" t="n">
        <v>0.0315825082361698</v>
      </c>
      <c r="SN192" s="387" t="n">
        <v>0.0428828150033951</v>
      </c>
      <c r="SO192" s="0" t="s">
        <v>248</v>
      </c>
      <c r="SQ192" s="387" t="n">
        <v>16900</v>
      </c>
      <c r="SR192" s="0" t="s">
        <v>248</v>
      </c>
      <c r="ST192" s="387" t="n">
        <v>16735.099609375</v>
      </c>
      <c r="SU192" s="0" t="s">
        <v>104</v>
      </c>
      <c r="SW192" s="387" t="n">
        <v>15048.7469258275</v>
      </c>
      <c r="SX192" s="0" t="s">
        <v>248</v>
      </c>
      <c r="TA192" s="387" t="n">
        <v>0.220579996705055</v>
      </c>
      <c r="TB192" s="387" t="n">
        <v>0.191732421517372</v>
      </c>
      <c r="TC192" s="387" t="n">
        <v>0.20805412530899</v>
      </c>
      <c r="TD192" s="387" t="n">
        <v>0.185493275523186</v>
      </c>
      <c r="TE192" s="387" t="n">
        <v>0.159803658723831</v>
      </c>
      <c r="TF192" s="0" t="s">
        <v>104</v>
      </c>
      <c r="TJ192" s="387" t="n">
        <v>0.122906476259232</v>
      </c>
      <c r="TK192" s="387" t="n">
        <v>0.111800208687782</v>
      </c>
      <c r="TL192" s="387" t="n">
        <v>0.153626576066017</v>
      </c>
      <c r="TM192" s="387"/>
      <c r="TN192" s="387" t="n">
        <v>0.248736917972565</v>
      </c>
      <c r="TO192" s="0" t="s">
        <v>248</v>
      </c>
      <c r="TP192" s="386"/>
      <c r="TQ192" s="386"/>
    </row>
    <row r="193" customFormat="false" ht="15.75" hidden="false" customHeight="false" outlineLevel="0" collapsed="false">
      <c r="A193" s="0" t="s">
        <v>881</v>
      </c>
      <c r="B193" s="18" t="s">
        <v>1231</v>
      </c>
      <c r="C193" s="0" t="s">
        <v>1232</v>
      </c>
      <c r="D193" s="387" t="n">
        <v>0.0419301800429821</v>
      </c>
      <c r="E193" s="0" t="s">
        <v>102</v>
      </c>
      <c r="F193" s="387" t="n">
        <v>0.0679907202720642</v>
      </c>
      <c r="G193" s="0" t="s">
        <v>316</v>
      </c>
      <c r="H193" s="387" t="n">
        <v>0.0771553292870522</v>
      </c>
      <c r="I193" s="0" t="s">
        <v>317</v>
      </c>
      <c r="J193" s="0" t="s">
        <v>102</v>
      </c>
      <c r="K193" s="387" t="n">
        <v>0.633836030960083</v>
      </c>
      <c r="L193" s="387"/>
      <c r="M193" s="0" t="s">
        <v>885</v>
      </c>
      <c r="N193" s="387"/>
      <c r="O193" s="0" t="s">
        <v>885</v>
      </c>
      <c r="P193" s="387"/>
      <c r="Q193" s="0" t="s">
        <v>885</v>
      </c>
      <c r="R193" s="387" t="n">
        <v>0.633836030960083</v>
      </c>
      <c r="S193" s="0" t="s">
        <v>102</v>
      </c>
      <c r="U193" s="0" t="s">
        <v>316</v>
      </c>
      <c r="V193" s="387" t="n">
        <v>0.516444563865662</v>
      </c>
      <c r="W193" s="387"/>
      <c r="X193" s="0" t="s">
        <v>885</v>
      </c>
      <c r="Y193" s="387"/>
      <c r="Z193" s="0" t="s">
        <v>885</v>
      </c>
      <c r="AA193" s="387"/>
      <c r="AB193" s="0" t="s">
        <v>885</v>
      </c>
      <c r="AC193" s="387" t="n">
        <v>1.00606262683868</v>
      </c>
      <c r="AD193" s="0" t="s">
        <v>316</v>
      </c>
      <c r="AF193" s="0" t="s">
        <v>317</v>
      </c>
      <c r="AG193" s="387" t="n">
        <v>0.544285714626312</v>
      </c>
      <c r="AH193" s="387"/>
      <c r="AI193" s="0" t="s">
        <v>885</v>
      </c>
      <c r="AJ193" s="387"/>
      <c r="AK193" s="0" t="s">
        <v>885</v>
      </c>
      <c r="AL193" s="387"/>
      <c r="AM193" s="0" t="s">
        <v>885</v>
      </c>
      <c r="AN193" s="387" t="n">
        <v>1.16053605079651</v>
      </c>
      <c r="AO193" s="0" t="s">
        <v>317</v>
      </c>
      <c r="AP193" s="0"/>
      <c r="AQ193" s="0" t="s">
        <v>102</v>
      </c>
      <c r="AR193" s="387" t="n">
        <v>1.89910805225372</v>
      </c>
      <c r="AS193" s="0" t="s">
        <v>318</v>
      </c>
      <c r="AT193" s="387" t="n">
        <v>1.653564453125</v>
      </c>
      <c r="AU193" s="0" t="s">
        <v>317</v>
      </c>
      <c r="AV193" s="387" t="n">
        <v>2.03519344329834</v>
      </c>
      <c r="AW193" s="0"/>
      <c r="AX193" s="387" t="n">
        <v>2.47502183914185</v>
      </c>
      <c r="AY193" s="0" t="s">
        <v>104</v>
      </c>
      <c r="AZ193" s="0"/>
      <c r="BA193" s="0" t="s">
        <v>102</v>
      </c>
      <c r="BB193" s="387" t="n">
        <v>0.00917862355709076</v>
      </c>
      <c r="BC193" s="387" t="n">
        <v>0.00924878474324942</v>
      </c>
      <c r="BD193" s="387" t="n">
        <v>0.0100561929866672</v>
      </c>
      <c r="BE193" s="387" t="n">
        <v>0.00932676903903484</v>
      </c>
      <c r="BF193" s="387" t="n">
        <v>0.0093267634510994</v>
      </c>
      <c r="BH193" s="0" t="s">
        <v>318</v>
      </c>
      <c r="BI193" s="387" t="n">
        <v>0.00984083581715822</v>
      </c>
      <c r="BJ193" s="387" t="n">
        <v>0.0100242299959064</v>
      </c>
      <c r="BK193" s="387" t="n">
        <v>0.0100076170638204</v>
      </c>
      <c r="BL193" s="387" t="n">
        <v>0.00984177365899086</v>
      </c>
      <c r="BM193" s="387" t="n">
        <v>0.00976717099547386</v>
      </c>
      <c r="BO193" s="0" t="s">
        <v>317</v>
      </c>
      <c r="BP193" s="387" t="n">
        <v>0.00988916121423245</v>
      </c>
      <c r="BQ193" s="387" t="n">
        <v>0.0099994670599699</v>
      </c>
      <c r="BR193" s="387" t="n">
        <v>0.00987907871603966</v>
      </c>
      <c r="BS193" s="387" t="n">
        <v>0.00976724084466696</v>
      </c>
      <c r="BT193" s="387" t="n">
        <v>0.00976729206740856</v>
      </c>
      <c r="BV193" s="387" t="n">
        <v>1.88177847862244</v>
      </c>
      <c r="BW193" s="387" t="n">
        <v>2.22844505310059</v>
      </c>
      <c r="BX193" s="387" t="n">
        <v>2.60372304916382</v>
      </c>
      <c r="BY193" s="387" t="n">
        <v>2.98332953453064</v>
      </c>
      <c r="BZ193" s="387" t="n">
        <v>3.35056042671204</v>
      </c>
      <c r="CA193" s="0" t="s">
        <v>316</v>
      </c>
      <c r="CC193" s="387" t="n">
        <v>2.09323573112488</v>
      </c>
      <c r="CD193" s="387" t="n">
        <v>2.44988632202148</v>
      </c>
      <c r="CE193" s="387" t="n">
        <v>2.83198547363281</v>
      </c>
      <c r="CF193" s="387" t="n">
        <v>3.20478081703186</v>
      </c>
      <c r="CG193" s="387" t="n">
        <v>3.56922960281372</v>
      </c>
      <c r="CH193" s="0" t="s">
        <v>317</v>
      </c>
      <c r="CK193" s="387" t="n">
        <v>3.5</v>
      </c>
      <c r="CL193" s="0" t="s">
        <v>887</v>
      </c>
      <c r="CO193" s="0" t="s">
        <v>102</v>
      </c>
      <c r="CP193" s="387" t="n">
        <v>-0.0165898855775595</v>
      </c>
      <c r="CQ193" s="387" t="n">
        <v>-0.00403124652802944</v>
      </c>
      <c r="CR193" s="387" t="n">
        <v>0.0503170117735863</v>
      </c>
      <c r="CS193" s="387" t="n">
        <v>0.0205501187592745</v>
      </c>
      <c r="CT193" s="387" t="n">
        <v>0.0106161758303642</v>
      </c>
      <c r="CV193" s="0" t="s">
        <v>318</v>
      </c>
      <c r="CW193" s="387" t="n">
        <v>0.0033538662828505</v>
      </c>
      <c r="CX193" s="387" t="n">
        <v>0.04978147149086</v>
      </c>
      <c r="CY193" s="387" t="n">
        <v>0.0308317802846432</v>
      </c>
      <c r="CZ193" s="387" t="n">
        <v>0.0321856588125229</v>
      </c>
      <c r="DA193" s="387" t="n">
        <v>0.0253402628004551</v>
      </c>
      <c r="DC193" s="0" t="s">
        <v>317</v>
      </c>
      <c r="DD193" s="387" t="n">
        <v>0.0118184853345156</v>
      </c>
      <c r="DE193" s="387" t="n">
        <v>-0.0053979279473424</v>
      </c>
      <c r="DF193" s="387" t="n">
        <v>-0.0243786778301001</v>
      </c>
      <c r="DG193" s="387" t="n">
        <v>-0.0323613062500954</v>
      </c>
      <c r="DH193" s="387" t="n">
        <v>-0.00733259925618768</v>
      </c>
      <c r="DL193" s="387" t="n">
        <v>0.587700004577637</v>
      </c>
      <c r="DM193" s="0" t="s">
        <v>888</v>
      </c>
      <c r="DP193" s="387" t="n">
        <v>0.585849990844727</v>
      </c>
      <c r="DQ193" s="0" t="s">
        <v>888</v>
      </c>
      <c r="DT193" s="387" t="n">
        <v>0.589560012817383</v>
      </c>
      <c r="DU193" s="0" t="s">
        <v>888</v>
      </c>
      <c r="DW193" s="387" t="n">
        <v>-0.156252786517143</v>
      </c>
      <c r="DX193" s="387" t="n">
        <v>-0.178155288100243</v>
      </c>
      <c r="DY193" s="387" t="n">
        <v>-0.226095274090767</v>
      </c>
      <c r="DZ193" s="387" t="n">
        <v>-0.164243444800377</v>
      </c>
      <c r="EA193" s="387" t="n">
        <v>-0.139964073896408</v>
      </c>
      <c r="EB193" s="0" t="s">
        <v>104</v>
      </c>
      <c r="ED193" s="387" t="n">
        <v>-0.151838839054108</v>
      </c>
      <c r="EE193" s="387" t="n">
        <v>-0.173717558383942</v>
      </c>
      <c r="EF193" s="387" t="n">
        <v>-0.224515676498413</v>
      </c>
      <c r="EG193" s="387" t="n">
        <v>-0.145232975482941</v>
      </c>
      <c r="EH193" s="387"/>
      <c r="EI193" s="0" t="s">
        <v>248</v>
      </c>
      <c r="EK193" s="387" t="n">
        <v>0.438681602478027</v>
      </c>
      <c r="EL193" s="0" t="s">
        <v>248</v>
      </c>
      <c r="EO193" s="387" t="n">
        <v>0.0692125782370567</v>
      </c>
      <c r="EP193" s="387" t="n">
        <v>0.0838103443384171</v>
      </c>
      <c r="EQ193" s="387" t="n">
        <v>0.106053061783314</v>
      </c>
      <c r="ER193" s="387" t="n">
        <v>0.058580681681633</v>
      </c>
      <c r="ES193" s="387" t="n">
        <v>0.0892100334167481</v>
      </c>
      <c r="ET193" s="0" t="s">
        <v>248</v>
      </c>
      <c r="FE193" s="387" t="n">
        <v>4584571</v>
      </c>
      <c r="FF193" s="387" t="n">
        <v>4754072</v>
      </c>
      <c r="FG193" s="387" t="n">
        <v>4965766</v>
      </c>
      <c r="FH193" s="387" t="n">
        <v>5201070</v>
      </c>
      <c r="FI193" s="387" t="n">
        <v>5433991</v>
      </c>
      <c r="FJ193" s="387" t="n">
        <v>5645624</v>
      </c>
      <c r="FK193" s="387" t="n">
        <v>5829237</v>
      </c>
      <c r="FL193" s="387" t="n">
        <v>5989633</v>
      </c>
      <c r="FM193" s="387" t="n">
        <v>6133603</v>
      </c>
      <c r="FN193" s="387" t="n">
        <v>6272734</v>
      </c>
      <c r="FO193" s="387" t="n">
        <v>6415634</v>
      </c>
      <c r="FP193" s="387" t="n">
        <v>6563240</v>
      </c>
      <c r="FQ193" s="387" t="n">
        <v>6712581</v>
      </c>
      <c r="FR193" s="387" t="n">
        <v>6863980</v>
      </c>
      <c r="FS193" s="387" t="n">
        <v>7017144</v>
      </c>
      <c r="FT193" s="387" t="n">
        <v>7171914</v>
      </c>
      <c r="FU193" s="387" t="n">
        <v>7328838</v>
      </c>
      <c r="FV193" s="387" t="n">
        <v>7488431</v>
      </c>
      <c r="FW193" s="387" t="n">
        <v>7650154</v>
      </c>
      <c r="FX193" s="387" t="n">
        <v>7813215</v>
      </c>
      <c r="FY193" s="387" t="n">
        <v>7977000</v>
      </c>
      <c r="FZ193" s="387" t="n">
        <v>8141000</v>
      </c>
      <c r="GA193" s="387" t="n">
        <v>8306000</v>
      </c>
      <c r="GB193" s="387" t="n">
        <v>8472000</v>
      </c>
      <c r="GC193" s="387" t="n">
        <v>8639000</v>
      </c>
      <c r="GD193" s="387" t="n">
        <v>8806000</v>
      </c>
      <c r="GE193" s="387" t="n">
        <v>8974000</v>
      </c>
      <c r="GF193" s="387" t="n">
        <v>9142000</v>
      </c>
      <c r="GG193" s="387" t="n">
        <v>9310000</v>
      </c>
      <c r="GH193" s="387" t="n">
        <v>9479000</v>
      </c>
      <c r="GI193" s="387" t="n">
        <v>9649000</v>
      </c>
      <c r="GJ193" s="387" t="n">
        <v>9818000</v>
      </c>
      <c r="GK193" s="387" t="n">
        <v>9988000</v>
      </c>
      <c r="GL193" s="387" t="n">
        <v>10158000</v>
      </c>
      <c r="GM193" s="387" t="n">
        <v>10328000</v>
      </c>
      <c r="GN193" s="387" t="n">
        <v>10498000</v>
      </c>
      <c r="GO193" s="387" t="n">
        <v>10667000</v>
      </c>
      <c r="GP193" s="387" t="n">
        <v>10836000</v>
      </c>
      <c r="GQ193" s="387" t="n">
        <v>11004000</v>
      </c>
      <c r="GR193" s="387" t="n">
        <v>11172000</v>
      </c>
      <c r="GS193" s="387" t="n">
        <v>11339000</v>
      </c>
      <c r="GT193" s="387" t="n">
        <v>11505000</v>
      </c>
      <c r="GU193" s="387" t="n">
        <v>11671000</v>
      </c>
      <c r="GV193" s="387" t="n">
        <v>11835000</v>
      </c>
      <c r="GW193" s="387" t="n">
        <v>11999000</v>
      </c>
      <c r="GX193" s="387" t="n">
        <v>12161000</v>
      </c>
      <c r="GY193" s="387" t="n">
        <v>12321000</v>
      </c>
      <c r="GZ193" s="387" t="n">
        <v>12480000</v>
      </c>
      <c r="HA193" s="387" t="n">
        <v>12637000</v>
      </c>
      <c r="HB193" s="387" t="n">
        <v>12792000</v>
      </c>
      <c r="HC193" s="387" t="n">
        <v>12945000</v>
      </c>
      <c r="HG193" s="387" t="n">
        <v>0.0216444116085768</v>
      </c>
      <c r="HH193" s="387" t="n">
        <v>0.0215423200279474</v>
      </c>
      <c r="HI193" s="387" t="n">
        <v>0.0213664826005697</v>
      </c>
      <c r="HJ193" s="387" t="n">
        <v>0.0210907533764839</v>
      </c>
      <c r="HK193" s="387" t="n">
        <v>0.0207458697259426</v>
      </c>
      <c r="HL193" s="387" t="n">
        <v>0.0203506220132113</v>
      </c>
      <c r="HM193" s="387" t="n">
        <v>0.0200651232153177</v>
      </c>
      <c r="HN193" s="387" t="n">
        <v>0.0197884626686573</v>
      </c>
      <c r="HO193" s="387" t="n">
        <v>0.0195202268660069</v>
      </c>
      <c r="HP193" s="387" t="n">
        <v>0.0191464722156525</v>
      </c>
      <c r="HQ193" s="387" t="n">
        <v>0.0188982002437115</v>
      </c>
      <c r="HR193" s="387" t="n">
        <v>0.018547672778368</v>
      </c>
      <c r="HS193" s="387" t="n">
        <v>0.0182099118828774</v>
      </c>
      <c r="HT193" s="387" t="n">
        <v>0.0179897341877222</v>
      </c>
      <c r="HU193" s="387" t="n">
        <v>0.0177754573523998</v>
      </c>
      <c r="HV193" s="387" t="n">
        <v>0.017363153398037</v>
      </c>
      <c r="HW193" s="387" t="n">
        <v>0.0171669367700815</v>
      </c>
      <c r="HX193" s="387" t="n">
        <v>0.0168772004544735</v>
      </c>
      <c r="HY193" s="387" t="n">
        <v>0.016597080975771</v>
      </c>
      <c r="HZ193" s="387" t="n">
        <v>0.0163261089473963</v>
      </c>
      <c r="IA193" s="387" t="n">
        <v>0.0159701015800238</v>
      </c>
      <c r="IB193" s="387" t="n">
        <v>0.0157190598547459</v>
      </c>
      <c r="IC193" s="387" t="n">
        <v>0.0153849190101027</v>
      </c>
      <c r="ID193" s="387" t="n">
        <v>0.0151518052443862</v>
      </c>
      <c r="IE193" s="387" t="n">
        <v>0.0148374624550343</v>
      </c>
      <c r="IF193" s="387" t="n">
        <v>0.0145336128771305</v>
      </c>
      <c r="IG193" s="387" t="n">
        <v>0.0143254091963172</v>
      </c>
      <c r="IH193" s="387" t="n">
        <v>0.0139541104435921</v>
      </c>
      <c r="II193" s="387" t="n">
        <v>0.0137620698660612</v>
      </c>
      <c r="IJ193" s="387" t="n">
        <v>0.013410797342658</v>
      </c>
      <c r="IK193" s="387" t="n">
        <v>0.0130710136145353</v>
      </c>
      <c r="IL193" s="387" t="n">
        <v>0.0128222396597266</v>
      </c>
      <c r="IM193" s="387" t="n">
        <v>0.0125016560778022</v>
      </c>
      <c r="IN193" s="387" t="n">
        <v>0.0121909566223621</v>
      </c>
      <c r="IO193" s="387" t="n">
        <v>0.0118896374478936</v>
      </c>
      <c r="IP193" s="0" t="s">
        <v>889</v>
      </c>
      <c r="IU193" s="0" t="s">
        <v>889</v>
      </c>
      <c r="IV193" s="387" t="n">
        <v>0.498312095147889</v>
      </c>
      <c r="IW193" s="387" t="n">
        <v>0.498465515580488</v>
      </c>
      <c r="IX193" s="387" t="n">
        <v>0.498626079949768</v>
      </c>
      <c r="IY193" s="387" t="n">
        <v>0.498787278522288</v>
      </c>
      <c r="IZ193" s="387" t="n">
        <v>0.498943647595667</v>
      </c>
      <c r="JA193" s="387" t="n">
        <v>0.49909069654763</v>
      </c>
      <c r="JB193" s="387" t="n">
        <v>0.499227215951963</v>
      </c>
      <c r="JC193" s="387" t="n">
        <v>0.499354236145873</v>
      </c>
      <c r="JD193" s="387" t="n">
        <v>0.499471802641388</v>
      </c>
      <c r="JE193" s="387" t="n">
        <v>0.499581765000317</v>
      </c>
      <c r="JF193" s="387" t="n">
        <v>0.499683845600366</v>
      </c>
      <c r="JG193" s="387" t="n">
        <v>0.499777401090027</v>
      </c>
      <c r="JH193" s="387" t="n">
        <v>0.499863045166654</v>
      </c>
      <c r="JI193" s="387" t="n">
        <v>0.499939797916482</v>
      </c>
      <c r="JJ193" s="387" t="n">
        <v>0.500008386689027</v>
      </c>
      <c r="JK193" s="387" t="n">
        <v>0.500068662248998</v>
      </c>
      <c r="JL193" s="387" t="n">
        <v>0.500119622914352</v>
      </c>
      <c r="JM193" s="387" t="n">
        <v>0.500162441307127</v>
      </c>
      <c r="JN193" s="387" t="n">
        <v>0.500196492394189</v>
      </c>
      <c r="JO193" s="387" t="n">
        <v>0.500221969854896</v>
      </c>
      <c r="JP193" s="387" t="n">
        <v>0.500238531666127</v>
      </c>
      <c r="JQ193" s="387" t="n">
        <v>0.50024520081858</v>
      </c>
      <c r="JR193" s="387" t="n">
        <v>0.500244381171132</v>
      </c>
      <c r="JS193" s="387" t="n">
        <v>0.500234600923518</v>
      </c>
      <c r="JT193" s="387" t="n">
        <v>0.500217025058629</v>
      </c>
      <c r="JU193" s="387" t="n">
        <v>0.500191380504306</v>
      </c>
      <c r="JV193" s="387" t="n">
        <v>0.500157973049754</v>
      </c>
      <c r="JW193" s="387" t="n">
        <v>0.500117815644821</v>
      </c>
      <c r="JX193" s="387" t="n">
        <v>0.500069663836712</v>
      </c>
      <c r="JY193" s="387" t="n">
        <v>0.500014709803088</v>
      </c>
      <c r="JZ193" s="387" t="n">
        <v>0.499952182198078</v>
      </c>
      <c r="KA193" s="387" t="n">
        <v>0.499882437645081</v>
      </c>
      <c r="KB193" s="387" t="n">
        <v>0.499805766429323</v>
      </c>
      <c r="KC193" s="387" t="n">
        <v>0.499722594702987</v>
      </c>
      <c r="KD193" s="387" t="n">
        <v>0.499633280408762</v>
      </c>
      <c r="KE193" s="387" t="n">
        <v>0.499537538987437</v>
      </c>
      <c r="KH193" s="0" t="s">
        <v>889</v>
      </c>
      <c r="KI193" s="387" t="n">
        <v>0.550982773303986</v>
      </c>
      <c r="KJ193" s="387" t="n">
        <v>0.553733348846436</v>
      </c>
      <c r="KK193" s="387" t="n">
        <v>0.556615948677063</v>
      </c>
      <c r="KL193" s="387" t="n">
        <v>0.559738039970398</v>
      </c>
      <c r="KM193" s="387" t="n">
        <v>0.563279509544373</v>
      </c>
      <c r="KN193" s="387" t="n">
        <v>0.567255854606628</v>
      </c>
      <c r="KO193" s="387" t="n">
        <v>0.570568740367889</v>
      </c>
      <c r="KP193" s="387" t="n">
        <v>0.574404060840607</v>
      </c>
      <c r="KQ193" s="387" t="n">
        <v>0.578729927539825</v>
      </c>
      <c r="KR193" s="387" t="n">
        <v>0.582937836647034</v>
      </c>
      <c r="KS193" s="387" t="n">
        <v>0.587213277816773</v>
      </c>
      <c r="KT193" s="387" t="n">
        <v>0.590706467628479</v>
      </c>
      <c r="KU193" s="387" t="n">
        <v>0.594180703163147</v>
      </c>
      <c r="KV193" s="387" t="n">
        <v>0.597851753234863</v>
      </c>
      <c r="KW193" s="387" t="n">
        <v>0.601434767246246</v>
      </c>
      <c r="KX193" s="387" t="n">
        <v>0.605244040489197</v>
      </c>
      <c r="KY193" s="387" t="n">
        <v>0.608372390270233</v>
      </c>
      <c r="KZ193" s="387" t="n">
        <v>0.611734092235565</v>
      </c>
      <c r="LA193" s="387" t="n">
        <v>0.615180134773254</v>
      </c>
      <c r="LB193" s="387" t="n">
        <v>0.618609607219696</v>
      </c>
      <c r="LC193" s="387" t="n">
        <v>0.622023224830627</v>
      </c>
      <c r="LD193" s="387" t="n">
        <v>0.624917984008789</v>
      </c>
      <c r="LE193" s="387" t="n">
        <v>0.627814710140228</v>
      </c>
      <c r="LF193" s="387" t="n">
        <v>0.630770623683929</v>
      </c>
      <c r="LG193" s="387" t="n">
        <v>0.633637666702271</v>
      </c>
      <c r="LH193" s="387" t="n">
        <v>0.636652290821075</v>
      </c>
      <c r="LI193" s="387" t="n">
        <v>0.639026522636414</v>
      </c>
      <c r="LJ193" s="387" t="n">
        <v>0.641418874263763</v>
      </c>
      <c r="LK193" s="387" t="n">
        <v>0.643852949142456</v>
      </c>
      <c r="LL193" s="387" t="n">
        <v>0.646303832530975</v>
      </c>
      <c r="LM193" s="387" t="n">
        <v>0.648713111877441</v>
      </c>
      <c r="LN193" s="387" t="n">
        <v>0.650596559047699</v>
      </c>
      <c r="LO193" s="387" t="n">
        <v>0.652564108371735</v>
      </c>
      <c r="LP193" s="387" t="n">
        <v>0.654506623744965</v>
      </c>
      <c r="LQ193" s="387" t="n">
        <v>0.656582236289978</v>
      </c>
      <c r="LR193" s="387" t="n">
        <v>0.658555448055267</v>
      </c>
      <c r="LT193" s="0" t="s">
        <v>889</v>
      </c>
      <c r="LU193" s="387" t="n">
        <v>0.534278571605682</v>
      </c>
      <c r="LV193" s="387" t="n">
        <v>0.53709089756012</v>
      </c>
      <c r="LW193" s="387" t="n">
        <v>0.539970934391022</v>
      </c>
      <c r="LX193" s="387" t="n">
        <v>0.543028831481934</v>
      </c>
      <c r="LY193" s="387" t="n">
        <v>0.546443283557892</v>
      </c>
      <c r="LZ193" s="387" t="n">
        <v>0.550332188606262</v>
      </c>
      <c r="MA193" s="387" t="n">
        <v>0.55349463224411</v>
      </c>
      <c r="MB193" s="387" t="n">
        <v>0.556946814060211</v>
      </c>
      <c r="MC193" s="387" t="n">
        <v>0.561142563819885</v>
      </c>
      <c r="MD193" s="387" t="n">
        <v>0.56499594449997</v>
      </c>
      <c r="ME193" s="387" t="n">
        <v>0.568930268287659</v>
      </c>
      <c r="MF193" s="387" t="n">
        <v>0.57220858335495</v>
      </c>
      <c r="MG193" s="387" t="n">
        <v>0.575475811958313</v>
      </c>
      <c r="MH193" s="387" t="n">
        <v>0.578839957714081</v>
      </c>
      <c r="MI193" s="387" t="n">
        <v>0.582023441791534</v>
      </c>
      <c r="MJ193" s="387" t="n">
        <v>0.585552930831909</v>
      </c>
      <c r="MK193" s="387" t="n">
        <v>0.588307201862335</v>
      </c>
      <c r="ML193" s="387" t="n">
        <v>0.591309547424316</v>
      </c>
      <c r="MM193" s="387" t="n">
        <v>0.594408333301544</v>
      </c>
      <c r="MN193" s="387" t="n">
        <v>0.597405135631561</v>
      </c>
      <c r="MO193" s="387" t="n">
        <v>0.60040009021759</v>
      </c>
      <c r="MP193" s="387" t="n">
        <v>0.602887392044067</v>
      </c>
      <c r="MQ193" s="387" t="n">
        <v>0.605297148227692</v>
      </c>
      <c r="MR193" s="387" t="n">
        <v>0.607869863510132</v>
      </c>
      <c r="MS193" s="387" t="n">
        <v>0.610186159610748</v>
      </c>
      <c r="MT193" s="387" t="n">
        <v>0.612576067447662</v>
      </c>
      <c r="MU193" s="387" t="n">
        <v>0.614428520202637</v>
      </c>
      <c r="MV193" s="387" t="n">
        <v>0.61622828245163</v>
      </c>
      <c r="MW193" s="387" t="n">
        <v>0.617997467517853</v>
      </c>
      <c r="MX193" s="387" t="n">
        <v>0.619801640510559</v>
      </c>
      <c r="MY193" s="387" t="n">
        <v>0.621577143669128</v>
      </c>
      <c r="MZ193" s="387" t="n">
        <v>0.622920215129852</v>
      </c>
      <c r="NA193" s="387" t="n">
        <v>0.624358952045441</v>
      </c>
      <c r="NB193" s="387" t="n">
        <v>0.625781416893005</v>
      </c>
      <c r="NC193" s="387" t="n">
        <v>0.627267062664032</v>
      </c>
      <c r="ND193" s="387" t="n">
        <v>0.62858247756958</v>
      </c>
      <c r="NG193" s="0" t="s">
        <v>889</v>
      </c>
      <c r="NH193" s="387" t="n">
        <v>0.44277036190033</v>
      </c>
      <c r="NI193" s="387" t="n">
        <v>0.445397883653641</v>
      </c>
      <c r="NJ193" s="387" t="n">
        <v>0.448073178529739</v>
      </c>
      <c r="NK193" s="387" t="n">
        <v>0.450897455215454</v>
      </c>
      <c r="NL193" s="387" t="n">
        <v>0.454052269458771</v>
      </c>
      <c r="NM193" s="387" t="n">
        <v>0.457565486431122</v>
      </c>
      <c r="NN193" s="387" t="n">
        <v>0.460631370544434</v>
      </c>
      <c r="NO193" s="387" t="n">
        <v>0.464122325181961</v>
      </c>
      <c r="NP193" s="387" t="n">
        <v>0.468012273311615</v>
      </c>
      <c r="NQ193" s="387" t="n">
        <v>0.472045361995697</v>
      </c>
      <c r="NR193" s="387" t="n">
        <v>0.476379752159119</v>
      </c>
      <c r="NS193" s="387" t="n">
        <v>0.48049920797348</v>
      </c>
      <c r="NT193" s="387" t="n">
        <v>0.484686076641083</v>
      </c>
      <c r="NU193" s="387" t="n">
        <v>0.489258855581284</v>
      </c>
      <c r="NV193" s="387" t="n">
        <v>0.493617475032806</v>
      </c>
      <c r="NW193" s="387" t="n">
        <v>0.49808269739151</v>
      </c>
      <c r="NX193" s="387" t="n">
        <v>0.501935243606567</v>
      </c>
      <c r="NY193" s="387" t="n">
        <v>0.50590705871582</v>
      </c>
      <c r="NZ193" s="387" t="n">
        <v>0.509746015071869</v>
      </c>
      <c r="OA193" s="387" t="n">
        <v>0.513749003410339</v>
      </c>
      <c r="OB193" s="387" t="n">
        <v>0.517717659473419</v>
      </c>
      <c r="OC193" s="387" t="n">
        <v>0.521327435970306</v>
      </c>
      <c r="OD193" s="387" t="n">
        <v>0.525009214878082</v>
      </c>
      <c r="OE193" s="387" t="n">
        <v>0.528716802597046</v>
      </c>
      <c r="OF193" s="387" t="n">
        <v>0.532402455806732</v>
      </c>
      <c r="OG193" s="387" t="n">
        <v>0.536202490329742</v>
      </c>
      <c r="OH193" s="387" t="n">
        <v>0.539330720901489</v>
      </c>
      <c r="OI193" s="387" t="n">
        <v>0.542627036571503</v>
      </c>
      <c r="OJ193" s="387" t="n">
        <v>0.545754134654999</v>
      </c>
      <c r="OK193" s="387" t="n">
        <v>0.548879086971283</v>
      </c>
      <c r="OL193" s="387" t="n">
        <v>0.552092730998993</v>
      </c>
      <c r="OM193" s="387" t="n">
        <v>0.554743945598602</v>
      </c>
      <c r="ON193" s="387" t="n">
        <v>0.557451903820038</v>
      </c>
      <c r="OO193" s="387" t="n">
        <v>0.560022175312042</v>
      </c>
      <c r="OP193" s="387" t="n">
        <v>0.562773585319519</v>
      </c>
      <c r="OQ193" s="387" t="n">
        <v>0.565469264984131</v>
      </c>
      <c r="OT193" s="387" t="n">
        <v>0.659599990844727</v>
      </c>
      <c r="OU193" s="387" t="n">
        <v>0.65625</v>
      </c>
      <c r="OV193" s="387" t="n">
        <v>0.655120010375977</v>
      </c>
      <c r="OW193" s="387" t="n">
        <v>0.669929962158203</v>
      </c>
      <c r="OX193" s="387" t="n">
        <v>0.66120002746582</v>
      </c>
      <c r="OY193" s="387" t="n">
        <v>0.652630004882813</v>
      </c>
      <c r="OZ193" s="387" t="n">
        <v>0.644100036621094</v>
      </c>
      <c r="PA193" s="387" t="n">
        <v>0.635629997253418</v>
      </c>
      <c r="PB193" s="387" t="n">
        <v>0.627239990234375</v>
      </c>
      <c r="PC193" s="387" t="n">
        <v>0.618940010070801</v>
      </c>
      <c r="PD193" s="387" t="n">
        <v>0.610779991149902</v>
      </c>
      <c r="PE193" s="387" t="n">
        <v>0.602709999084473</v>
      </c>
      <c r="PF193" s="387" t="n">
        <v>0.594690017700195</v>
      </c>
      <c r="PG193" s="387" t="n">
        <v>0.586679992675781</v>
      </c>
      <c r="PH193" s="387" t="n">
        <v>0.590629997253418</v>
      </c>
      <c r="PI193" s="387" t="n">
        <v>0.589850006103516</v>
      </c>
      <c r="PJ193" s="387" t="n">
        <v>0.589329986572266</v>
      </c>
      <c r="PK193" s="387" t="n">
        <v>0.588800010681152</v>
      </c>
      <c r="PL193" s="387" t="n">
        <v>0.587700004577637</v>
      </c>
      <c r="PQ193" s="387" t="n">
        <v>-0.00186996418051422</v>
      </c>
      <c r="PZ193" s="387" t="n">
        <v>0.357</v>
      </c>
      <c r="QA193" s="387" t="n">
        <v>2018</v>
      </c>
      <c r="QB193" s="0" t="s">
        <v>248</v>
      </c>
      <c r="QD193" s="387" t="n">
        <v>0.43</v>
      </c>
      <c r="QE193" s="387" t="n">
        <v>2018</v>
      </c>
      <c r="QF193" s="0" t="s">
        <v>248</v>
      </c>
      <c r="QH193" s="387" t="n">
        <v>0.76</v>
      </c>
      <c r="QI193" s="387" t="n">
        <v>2018</v>
      </c>
      <c r="QJ193" s="0" t="s">
        <v>248</v>
      </c>
      <c r="QL193" s="387" t="n">
        <v>0.927</v>
      </c>
      <c r="QM193" s="387" t="n">
        <v>2018</v>
      </c>
      <c r="QN193" s="0" t="s">
        <v>248</v>
      </c>
      <c r="QP193" s="387" t="n">
        <v>0.568</v>
      </c>
      <c r="QQ193" s="387" t="n">
        <v>2018</v>
      </c>
      <c r="QR193" s="0" t="s">
        <v>248</v>
      </c>
      <c r="QT193" s="0" t="s">
        <v>104</v>
      </c>
      <c r="QU193" s="387" t="n">
        <v>0.190691068768501</v>
      </c>
      <c r="QV193" s="387" t="n">
        <v>0.223621472716331</v>
      </c>
      <c r="QW193" s="387" t="n">
        <v>0.285243898630142</v>
      </c>
      <c r="QX193" s="387" t="n">
        <v>0.300188392400742</v>
      </c>
      <c r="QY193" s="387" t="n">
        <v>0.416811496019363</v>
      </c>
      <c r="RB193" s="387" t="n">
        <v>0.148973256349564</v>
      </c>
      <c r="RC193" s="387" t="n">
        <v>0.168506398797035</v>
      </c>
      <c r="RD193" s="387" t="n">
        <v>0.202893957495689</v>
      </c>
      <c r="RE193" s="387" t="n">
        <v>0.154965728521347</v>
      </c>
      <c r="RF193" s="387" t="n">
        <v>0.119525365531445</v>
      </c>
      <c r="RG193" s="0" t="s">
        <v>248</v>
      </c>
      <c r="RJ193" s="387" t="n">
        <v>0.0538002029061317</v>
      </c>
      <c r="RK193" s="387" t="n">
        <v>0.0459863506257534</v>
      </c>
      <c r="RL193" s="387" t="n">
        <v>0.0442899204790592</v>
      </c>
      <c r="RM193" s="387" t="n">
        <v>-0.00891825743019581</v>
      </c>
      <c r="RN193" s="387" t="n">
        <v>0.0525953955948353</v>
      </c>
      <c r="RO193" s="0" t="s">
        <v>104</v>
      </c>
      <c r="RR193" s="387" t="n">
        <v>0.0538737624883652</v>
      </c>
      <c r="RS193" s="387" t="n">
        <v>0.0460844077169895</v>
      </c>
      <c r="RT193" s="387" t="n">
        <v>0.0444370694458485</v>
      </c>
      <c r="RU193" s="387" t="n">
        <v>-0.00862404517829418</v>
      </c>
      <c r="RV193" s="387" t="n">
        <v>0.0536136217415333</v>
      </c>
      <c r="RW193" s="0" t="s">
        <v>248</v>
      </c>
      <c r="SA193" s="387" t="n">
        <v>0.0250727478414774</v>
      </c>
      <c r="SB193" s="387" t="n">
        <v>0.0212539806962013</v>
      </c>
      <c r="SC193" s="387" t="n">
        <v>0.0220367517322302</v>
      </c>
      <c r="SD193" s="387" t="n">
        <v>-0.0304288472980261</v>
      </c>
      <c r="SE193" s="387" t="n">
        <v>0.0317012071609497</v>
      </c>
      <c r="SF193" s="0" t="s">
        <v>104</v>
      </c>
      <c r="SJ193" s="387" t="n">
        <v>0.0258670281618834</v>
      </c>
      <c r="SK193" s="387" t="n">
        <v>0.0218748934566975</v>
      </c>
      <c r="SL193" s="387" t="n">
        <v>0.0224766451865435</v>
      </c>
      <c r="SM193" s="387" t="n">
        <v>-0.0301160924136639</v>
      </c>
      <c r="SN193" s="387" t="n">
        <v>0.0325228683650494</v>
      </c>
      <c r="SO193" s="0" t="s">
        <v>248</v>
      </c>
      <c r="SQ193" s="387" t="n">
        <v>540</v>
      </c>
      <c r="SR193" s="0" t="s">
        <v>248</v>
      </c>
      <c r="ST193" s="387" t="n">
        <v>644.006713867188</v>
      </c>
      <c r="SU193" s="0" t="s">
        <v>104</v>
      </c>
      <c r="SW193" s="387" t="n">
        <v>488.455873508535</v>
      </c>
      <c r="SX193" s="0" t="s">
        <v>248</v>
      </c>
      <c r="TA193" s="387" t="n">
        <v>0.0344382748007774</v>
      </c>
      <c r="TB193" s="387" t="n">
        <v>0.0454661920666695</v>
      </c>
      <c r="TC193" s="387" t="n">
        <v>0.0591486357152462</v>
      </c>
      <c r="TD193" s="387" t="n">
        <v>0.135944932699204</v>
      </c>
      <c r="TE193" s="387" t="n">
        <v>0.276847422122955</v>
      </c>
      <c r="TF193" s="0" t="s">
        <v>104</v>
      </c>
      <c r="TJ193" s="387" t="n">
        <v>-0.00131570431403816</v>
      </c>
      <c r="TK193" s="387" t="n">
        <v>-0.00171250395942479</v>
      </c>
      <c r="TL193" s="387" t="n">
        <v>-0.0123585416004062</v>
      </c>
      <c r="TM193" s="387" t="n">
        <v>0.0185928530991077</v>
      </c>
      <c r="TN193" s="387" t="n">
        <v>0.160322740674019</v>
      </c>
      <c r="TO193" s="0" t="s">
        <v>248</v>
      </c>
      <c r="TP193" s="386"/>
      <c r="TQ193" s="386"/>
    </row>
    <row r="194" customFormat="false" ht="15.75" hidden="false" customHeight="false" outlineLevel="0" collapsed="false">
      <c r="A194" s="0" t="s">
        <v>900</v>
      </c>
      <c r="B194" s="18" t="s">
        <v>1233</v>
      </c>
      <c r="C194" s="0" t="s">
        <v>1234</v>
      </c>
      <c r="D194" s="387" t="n">
        <v>0.0476704500615597</v>
      </c>
      <c r="E194" s="0" t="s">
        <v>102</v>
      </c>
      <c r="F194" s="387" t="n">
        <v>0.0504210628569126</v>
      </c>
      <c r="G194" s="0" t="s">
        <v>316</v>
      </c>
      <c r="H194" s="387" t="n">
        <v>0.0552971698343754</v>
      </c>
      <c r="I194" s="0" t="s">
        <v>317</v>
      </c>
      <c r="J194" s="0" t="s">
        <v>102</v>
      </c>
      <c r="K194" s="387" t="n">
        <v>0.439435124397278</v>
      </c>
      <c r="L194" s="387"/>
      <c r="M194" s="0" t="s">
        <v>885</v>
      </c>
      <c r="N194" s="387"/>
      <c r="O194" s="0" t="s">
        <v>885</v>
      </c>
      <c r="P194" s="387" t="n">
        <v>0.526492118835449</v>
      </c>
      <c r="Q194" s="0" t="s">
        <v>102</v>
      </c>
      <c r="R194" s="387" t="n">
        <v>0.439435124397278</v>
      </c>
      <c r="S194" s="0" t="s">
        <v>102</v>
      </c>
      <c r="U194" s="0" t="s">
        <v>316</v>
      </c>
      <c r="V194" s="387" t="n">
        <v>0.439474254846573</v>
      </c>
      <c r="W194" s="387"/>
      <c r="X194" s="0" t="s">
        <v>885</v>
      </c>
      <c r="Y194" s="387"/>
      <c r="Z194" s="0" t="s">
        <v>885</v>
      </c>
      <c r="AA194" s="387" t="n">
        <v>0.526492118835449</v>
      </c>
      <c r="AB194" s="0" t="s">
        <v>316</v>
      </c>
      <c r="AC194" s="387" t="n">
        <v>0.439474254846573</v>
      </c>
      <c r="AD194" s="0" t="s">
        <v>316</v>
      </c>
      <c r="AF194" s="0" t="s">
        <v>317</v>
      </c>
      <c r="AG194" s="387" t="n">
        <v>0.439474254846573</v>
      </c>
      <c r="AH194" s="387"/>
      <c r="AI194" s="0" t="s">
        <v>885</v>
      </c>
      <c r="AJ194" s="387"/>
      <c r="AK194" s="0" t="s">
        <v>885</v>
      </c>
      <c r="AL194" s="387" t="n">
        <v>0.526492118835449</v>
      </c>
      <c r="AM194" s="0" t="s">
        <v>317</v>
      </c>
      <c r="AN194" s="387" t="n">
        <v>0.439474254846573</v>
      </c>
      <c r="AO194" s="0" t="s">
        <v>317</v>
      </c>
      <c r="AP194" s="0"/>
      <c r="AQ194" s="0" t="s">
        <v>102</v>
      </c>
      <c r="AR194" s="387" t="n">
        <v>3.58698797225952</v>
      </c>
      <c r="AS194" s="0" t="s">
        <v>318</v>
      </c>
      <c r="AT194" s="387" t="n">
        <v>4.40350580215454</v>
      </c>
      <c r="AU194" s="0" t="s">
        <v>317</v>
      </c>
      <c r="AV194" s="387" t="n">
        <v>4.97530269622803</v>
      </c>
      <c r="AW194" s="0"/>
      <c r="AX194" s="387" t="n">
        <v>2.87730884552002</v>
      </c>
      <c r="AY194" s="0" t="s">
        <v>104</v>
      </c>
      <c r="AZ194" s="0"/>
      <c r="BA194" s="0" t="s">
        <v>102</v>
      </c>
      <c r="BB194" s="387" t="n">
        <v>0.0107703404501081</v>
      </c>
      <c r="BC194" s="387" t="n">
        <v>0.00939889717847109</v>
      </c>
      <c r="BD194" s="387" t="n">
        <v>0.00723312189802527</v>
      </c>
      <c r="BE194" s="387" t="n">
        <v>0.00908212270587683</v>
      </c>
      <c r="BF194" s="387" t="n">
        <v>0.0090821385383606</v>
      </c>
      <c r="BH194" s="0" t="s">
        <v>318</v>
      </c>
      <c r="BI194" s="387" t="n">
        <v>0.0208781957626343</v>
      </c>
      <c r="BJ194" s="387" t="n">
        <v>0.0185468383133411</v>
      </c>
      <c r="BK194" s="387" t="n">
        <v>0.0277225095778704</v>
      </c>
      <c r="BL194" s="387" t="n">
        <v>0.033594898879528</v>
      </c>
      <c r="BM194" s="387" t="n">
        <v>0.0371827147901058</v>
      </c>
      <c r="BO194" s="0" t="s">
        <v>317</v>
      </c>
      <c r="BP194" s="387" t="n">
        <v>0.022232785820961</v>
      </c>
      <c r="BQ194" s="387" t="n">
        <v>0.0259256903082132</v>
      </c>
      <c r="BR194" s="387" t="n">
        <v>0.034707497805357</v>
      </c>
      <c r="BS194" s="387" t="n">
        <v>0.0389347188174725</v>
      </c>
      <c r="BT194" s="387" t="n">
        <v>0.0424420461058617</v>
      </c>
      <c r="BV194" s="387" t="n">
        <v>7.01335954666138</v>
      </c>
      <c r="BW194" s="387" t="n">
        <v>8.58398056030273</v>
      </c>
      <c r="BX194" s="387" t="n">
        <v>8.59835624694824</v>
      </c>
      <c r="BY194" s="387" t="n">
        <v>10.204981803894</v>
      </c>
      <c r="BZ194" s="387" t="n">
        <v>12.6751956939697</v>
      </c>
      <c r="CA194" s="0" t="s">
        <v>316</v>
      </c>
      <c r="CC194" s="387" t="n">
        <v>7.95217609405518</v>
      </c>
      <c r="CD194" s="387" t="n">
        <v>8.74911975860596</v>
      </c>
      <c r="CE194" s="387" t="n">
        <v>9.36397838592529</v>
      </c>
      <c r="CF194" s="387" t="n">
        <v>11.6051750183105</v>
      </c>
      <c r="CG194" s="387" t="n">
        <v>14.4680223464966</v>
      </c>
      <c r="CH194" s="0" t="s">
        <v>317</v>
      </c>
      <c r="CK194" s="387" t="n">
        <v>11.5</v>
      </c>
      <c r="CL194" s="0" t="s">
        <v>887</v>
      </c>
      <c r="CO194" s="0" t="s">
        <v>102</v>
      </c>
      <c r="CP194" s="387" t="n">
        <v>0.0061735026538372</v>
      </c>
      <c r="CQ194" s="387" t="n">
        <v>-0.000113254995085299</v>
      </c>
      <c r="CR194" s="387" t="n">
        <v>0.00620548706501722</v>
      </c>
      <c r="CS194" s="387" t="n">
        <v>-0.00496796797960997</v>
      </c>
      <c r="CT194" s="387" t="n">
        <v>0.0761542096734047</v>
      </c>
      <c r="CV194" s="0" t="s">
        <v>318</v>
      </c>
      <c r="CW194" s="387" t="n">
        <v>-0.00305917556397617</v>
      </c>
      <c r="CX194" s="387" t="n">
        <v>0.00399008579552174</v>
      </c>
      <c r="CY194" s="387" t="n">
        <v>-0.00342596811242402</v>
      </c>
      <c r="CZ194" s="387" t="n">
        <v>0.00112237385474145</v>
      </c>
      <c r="DA194" s="387" t="n">
        <v>-0.0153440125286579</v>
      </c>
      <c r="DC194" s="0" t="s">
        <v>317</v>
      </c>
      <c r="DD194" s="387" t="n">
        <v>-0.00369487423449755</v>
      </c>
      <c r="DE194" s="387" t="n">
        <v>0.0021977461874485</v>
      </c>
      <c r="DF194" s="387" t="n">
        <v>-0.0119562856853008</v>
      </c>
      <c r="DG194" s="387" t="n">
        <v>-0.0120882475748658</v>
      </c>
      <c r="DH194" s="387" t="n">
        <v>0.00101518584415317</v>
      </c>
      <c r="DL194" s="387" t="n">
        <v>0.774660034179688</v>
      </c>
      <c r="DM194" s="0" t="s">
        <v>888</v>
      </c>
      <c r="DP194" s="387" t="n">
        <v>0.841689987182617</v>
      </c>
      <c r="DQ194" s="0" t="s">
        <v>888</v>
      </c>
      <c r="DT194" s="387" t="n">
        <v>0.698239974975586</v>
      </c>
      <c r="DU194" s="0" t="s">
        <v>888</v>
      </c>
      <c r="DW194" s="387" t="n">
        <v>0.180984064936638</v>
      </c>
      <c r="DX194" s="387" t="n">
        <v>0.186771005392075</v>
      </c>
      <c r="DY194" s="387" t="n">
        <v>0.173594683408737</v>
      </c>
      <c r="DZ194" s="387" t="n">
        <v>0.158096745610237</v>
      </c>
      <c r="EA194" s="387" t="n">
        <v>0.125900521874428</v>
      </c>
      <c r="EB194" s="0" t="s">
        <v>104</v>
      </c>
      <c r="ED194" s="387" t="n">
        <v>0.187982648611069</v>
      </c>
      <c r="EE194" s="387" t="n">
        <v>0.194647029042244</v>
      </c>
      <c r="EF194" s="387" t="n">
        <v>0.183197155594826</v>
      </c>
      <c r="EG194" s="387" t="n">
        <v>0.173486679792404</v>
      </c>
      <c r="EH194" s="387" t="n">
        <v>0.169700384140015</v>
      </c>
      <c r="EI194" s="0" t="s">
        <v>248</v>
      </c>
      <c r="EK194" s="387"/>
      <c r="EL194" s="0" t="s">
        <v>886</v>
      </c>
      <c r="EO194" s="387" t="n">
        <v>0.197725713253021</v>
      </c>
      <c r="EP194" s="387" t="n">
        <v>0.210029274225235</v>
      </c>
      <c r="EQ194" s="387" t="n">
        <v>0.228347510099411</v>
      </c>
      <c r="ER194" s="387" t="n">
        <v>0.252368181943893</v>
      </c>
      <c r="ES194" s="387" t="n">
        <v>0.283462077379227</v>
      </c>
      <c r="ET194" s="0" t="s">
        <v>248</v>
      </c>
      <c r="FE194" s="387" t="n">
        <v>4027887</v>
      </c>
      <c r="FF194" s="387" t="n">
        <v>4138012</v>
      </c>
      <c r="FG194" s="387" t="n">
        <v>4175950</v>
      </c>
      <c r="FH194" s="387" t="n">
        <v>4114826</v>
      </c>
      <c r="FI194" s="387" t="n">
        <v>4166664</v>
      </c>
      <c r="FJ194" s="387" t="n">
        <v>4265762</v>
      </c>
      <c r="FK194" s="387" t="n">
        <v>4401365</v>
      </c>
      <c r="FL194" s="387" t="n">
        <v>4588599</v>
      </c>
      <c r="FM194" s="387" t="n">
        <v>4839396</v>
      </c>
      <c r="FN194" s="387" t="n">
        <v>4987573</v>
      </c>
      <c r="FO194" s="387" t="n">
        <v>5076732</v>
      </c>
      <c r="FP194" s="387" t="n">
        <v>5183688</v>
      </c>
      <c r="FQ194" s="387" t="n">
        <v>5312437</v>
      </c>
      <c r="FR194" s="387" t="n">
        <v>5399162</v>
      </c>
      <c r="FS194" s="387" t="n">
        <v>5469724</v>
      </c>
      <c r="FT194" s="387" t="n">
        <v>5535002</v>
      </c>
      <c r="FU194" s="387" t="n">
        <v>5607283</v>
      </c>
      <c r="FV194" s="387" t="n">
        <v>5612253</v>
      </c>
      <c r="FW194" s="387" t="n">
        <v>5638676</v>
      </c>
      <c r="FX194" s="387" t="n">
        <v>5703569</v>
      </c>
      <c r="FY194" s="387" t="n">
        <v>5751000</v>
      </c>
      <c r="FZ194" s="387" t="n">
        <v>5797000</v>
      </c>
      <c r="GA194" s="387" t="n">
        <v>5843000</v>
      </c>
      <c r="GB194" s="387" t="n">
        <v>5888000</v>
      </c>
      <c r="GC194" s="387" t="n">
        <v>5932000</v>
      </c>
      <c r="GD194" s="387" t="n">
        <v>5974000</v>
      </c>
      <c r="GE194" s="387" t="n">
        <v>6014000</v>
      </c>
      <c r="GF194" s="387" t="n">
        <v>6053000</v>
      </c>
      <c r="GG194" s="387" t="n">
        <v>6089000</v>
      </c>
      <c r="GH194" s="387" t="n">
        <v>6122000</v>
      </c>
      <c r="GI194" s="387" t="n">
        <v>6153000</v>
      </c>
      <c r="GJ194" s="387" t="n">
        <v>6181000</v>
      </c>
      <c r="GK194" s="387" t="n">
        <v>6205000</v>
      </c>
      <c r="GL194" s="387" t="n">
        <v>6225000</v>
      </c>
      <c r="GM194" s="387" t="n">
        <v>6243000</v>
      </c>
      <c r="GN194" s="387" t="n">
        <v>6257000</v>
      </c>
      <c r="GO194" s="387" t="n">
        <v>6267000</v>
      </c>
      <c r="GP194" s="387" t="n">
        <v>6275000</v>
      </c>
      <c r="GQ194" s="387" t="n">
        <v>6281000</v>
      </c>
      <c r="GR194" s="387" t="n">
        <v>6283000</v>
      </c>
      <c r="GS194" s="387" t="n">
        <v>6283000</v>
      </c>
      <c r="GT194" s="387" t="n">
        <v>6281000</v>
      </c>
      <c r="GU194" s="387" t="n">
        <v>6278000</v>
      </c>
      <c r="GV194" s="387" t="n">
        <v>6272000</v>
      </c>
      <c r="GW194" s="387" t="n">
        <v>6266000</v>
      </c>
      <c r="GX194" s="387" t="n">
        <v>6258000</v>
      </c>
      <c r="GY194" s="387" t="n">
        <v>6250000</v>
      </c>
      <c r="GZ194" s="387" t="n">
        <v>6241000</v>
      </c>
      <c r="HA194" s="387" t="n">
        <v>6231000</v>
      </c>
      <c r="HB194" s="387" t="n">
        <v>6221000</v>
      </c>
      <c r="HC194" s="387" t="n">
        <v>6210000</v>
      </c>
      <c r="HG194" s="387" t="n">
        <v>0.0129743609577417</v>
      </c>
      <c r="HH194" s="387" t="n">
        <v>0.000885954708792269</v>
      </c>
      <c r="HI194" s="387" t="n">
        <v>0.00469704298302531</v>
      </c>
      <c r="HJ194" s="387" t="n">
        <v>0.0114428326487541</v>
      </c>
      <c r="HK194" s="387" t="n">
        <v>0.00828163325786591</v>
      </c>
      <c r="HL194" s="387" t="n">
        <v>0.00796678941696882</v>
      </c>
      <c r="HM194" s="387" t="n">
        <v>0.00790382083505392</v>
      </c>
      <c r="HN194" s="387" t="n">
        <v>0.00767201790586114</v>
      </c>
      <c r="HO194" s="387" t="n">
        <v>0.00744504295289516</v>
      </c>
      <c r="HP194" s="387" t="n">
        <v>0.00705529563128948</v>
      </c>
      <c r="HQ194" s="387" t="n">
        <v>0.00667336490005255</v>
      </c>
      <c r="HR194" s="387" t="n">
        <v>0.00646393233910203</v>
      </c>
      <c r="HS194" s="387" t="n">
        <v>0.00592984771355987</v>
      </c>
      <c r="HT194" s="387" t="n">
        <v>0.0054049757309258</v>
      </c>
      <c r="HU194" s="387" t="n">
        <v>0.00505092740058899</v>
      </c>
      <c r="HV194" s="387" t="n">
        <v>0.00454030279070139</v>
      </c>
      <c r="HW194" s="387" t="n">
        <v>0.00387534801848233</v>
      </c>
      <c r="HX194" s="387" t="n">
        <v>0.00321802380494773</v>
      </c>
      <c r="HY194" s="387" t="n">
        <v>0.00288739381358027</v>
      </c>
      <c r="HZ194" s="387" t="n">
        <v>0.00224000099115074</v>
      </c>
      <c r="IA194" s="387" t="n">
        <v>0.00159693427849561</v>
      </c>
      <c r="IB194" s="387" t="n">
        <v>0.00127571378834546</v>
      </c>
      <c r="IC194" s="387" t="n">
        <v>0.000955718453042209</v>
      </c>
      <c r="ID194" s="387" t="n">
        <v>0.000318369944579899</v>
      </c>
      <c r="IE194" s="387" t="n">
        <v>0</v>
      </c>
      <c r="IF194" s="387" t="n">
        <v>-0.000318369944579899</v>
      </c>
      <c r="IG194" s="387" t="n">
        <v>-0.000477745052194223</v>
      </c>
      <c r="IH194" s="387" t="n">
        <v>-0.00095617538318038</v>
      </c>
      <c r="II194" s="387" t="n">
        <v>-0.000957090524025261</v>
      </c>
      <c r="IJ194" s="387" t="n">
        <v>-0.00127754732966423</v>
      </c>
      <c r="IK194" s="387" t="n">
        <v>-0.00127918145153672</v>
      </c>
      <c r="IL194" s="387" t="n">
        <v>-0.00144103774800897</v>
      </c>
      <c r="IM194" s="387" t="n">
        <v>-0.00160359241999686</v>
      </c>
      <c r="IN194" s="387" t="n">
        <v>-0.00160616799257696</v>
      </c>
      <c r="IO194" s="387" t="n">
        <v>-0.00176976958755404</v>
      </c>
      <c r="IP194" s="0" t="s">
        <v>889</v>
      </c>
      <c r="IU194" s="0" t="s">
        <v>889</v>
      </c>
      <c r="IV194" s="387" t="n">
        <v>0.523320666156069</v>
      </c>
      <c r="IW194" s="387" t="n">
        <v>0.523348824869</v>
      </c>
      <c r="IX194" s="387" t="n">
        <v>0.523381222492757</v>
      </c>
      <c r="IY194" s="387" t="n">
        <v>0.523418745938995</v>
      </c>
      <c r="IZ194" s="387" t="n">
        <v>0.523440120613134</v>
      </c>
      <c r="JA194" s="387" t="n">
        <v>0.523432044924545</v>
      </c>
      <c r="JB194" s="387" t="n">
        <v>0.523407732210171</v>
      </c>
      <c r="JC194" s="387" t="n">
        <v>0.523388290939205</v>
      </c>
      <c r="JD194" s="387" t="n">
        <v>0.523365138126823</v>
      </c>
      <c r="JE194" s="387" t="n">
        <v>0.523331193279956</v>
      </c>
      <c r="JF194" s="387" t="n">
        <v>0.52327744474202</v>
      </c>
      <c r="JG194" s="387" t="n">
        <v>0.523204837712878</v>
      </c>
      <c r="JH194" s="387" t="n">
        <v>0.52311711246818</v>
      </c>
      <c r="JI194" s="387" t="n">
        <v>0.523014899822337</v>
      </c>
      <c r="JJ194" s="387" t="n">
        <v>0.52289678613551</v>
      </c>
      <c r="JK194" s="387" t="n">
        <v>0.522763320832931</v>
      </c>
      <c r="JL194" s="387" t="n">
        <v>0.522615430800798</v>
      </c>
      <c r="JM194" s="387" t="n">
        <v>0.522452323811203</v>
      </c>
      <c r="JN194" s="387" t="n">
        <v>0.522275071848207</v>
      </c>
      <c r="JO194" s="387" t="n">
        <v>0.522084798993791</v>
      </c>
      <c r="JP194" s="387" t="n">
        <v>0.5218824092368</v>
      </c>
      <c r="JQ194" s="387" t="n">
        <v>0.521668040417316</v>
      </c>
      <c r="JR194" s="387" t="n">
        <v>0.521443134957333</v>
      </c>
      <c r="JS194" s="387" t="n">
        <v>0.521209018991009</v>
      </c>
      <c r="JT194" s="387" t="n">
        <v>0.520968302812687</v>
      </c>
      <c r="JU194" s="387" t="n">
        <v>0.520722011937341</v>
      </c>
      <c r="JV194" s="387" t="n">
        <v>0.520471230788575</v>
      </c>
      <c r="JW194" s="387" t="n">
        <v>0.520218155780834</v>
      </c>
      <c r="JX194" s="387" t="n">
        <v>0.519963089891828</v>
      </c>
      <c r="JY194" s="387" t="n">
        <v>0.519711955904177</v>
      </c>
      <c r="JZ194" s="387" t="n">
        <v>0.519465502332417</v>
      </c>
      <c r="KA194" s="387" t="n">
        <v>0.51922679592209</v>
      </c>
      <c r="KB194" s="387" t="n">
        <v>0.518996655487212</v>
      </c>
      <c r="KC194" s="387" t="n">
        <v>0.518776534477959</v>
      </c>
      <c r="KD194" s="387" t="n">
        <v>0.518569146349501</v>
      </c>
      <c r="KE194" s="387" t="n">
        <v>0.518376041431266</v>
      </c>
      <c r="KH194" s="0" t="s">
        <v>889</v>
      </c>
      <c r="KI194" s="387" t="n">
        <v>0.783206403255463</v>
      </c>
      <c r="KJ194" s="387" t="n">
        <v>0.779422581195831</v>
      </c>
      <c r="KK194" s="387" t="n">
        <v>0.772076368331909</v>
      </c>
      <c r="KL194" s="387" t="n">
        <v>0.762583434581757</v>
      </c>
      <c r="KM194" s="387" t="n">
        <v>0.752753734588623</v>
      </c>
      <c r="KN194" s="387" t="n">
        <v>0.743348956108093</v>
      </c>
      <c r="KO194" s="387" t="n">
        <v>0.733310341835022</v>
      </c>
      <c r="KP194" s="387" t="n">
        <v>0.724114298820496</v>
      </c>
      <c r="KQ194" s="387" t="n">
        <v>0.71552312374115</v>
      </c>
      <c r="KR194" s="387" t="n">
        <v>0.70667564868927</v>
      </c>
      <c r="KS194" s="387" t="n">
        <v>0.696853041648865</v>
      </c>
      <c r="KT194" s="387" t="n">
        <v>0.68806117773056</v>
      </c>
      <c r="KU194" s="387" t="n">
        <v>0.678341329097748</v>
      </c>
      <c r="KV194" s="387" t="n">
        <v>0.668746948242188</v>
      </c>
      <c r="KW194" s="387" t="n">
        <v>0.659751713275909</v>
      </c>
      <c r="KX194" s="387" t="n">
        <v>0.651877105236054</v>
      </c>
      <c r="KY194" s="387" t="n">
        <v>0.644879460334778</v>
      </c>
      <c r="KZ194" s="387" t="n">
        <v>0.639323115348816</v>
      </c>
      <c r="LA194" s="387" t="n">
        <v>0.634377539157867</v>
      </c>
      <c r="LB194" s="387" t="n">
        <v>0.629344880580902</v>
      </c>
      <c r="LC194" s="387" t="n">
        <v>0.624100983142853</v>
      </c>
      <c r="LD194" s="387" t="n">
        <v>0.619435131549835</v>
      </c>
      <c r="LE194" s="387" t="n">
        <v>0.614502012729645</v>
      </c>
      <c r="LF194" s="387" t="n">
        <v>0.609297871589661</v>
      </c>
      <c r="LG194" s="387" t="n">
        <v>0.60448831319809</v>
      </c>
      <c r="LH194" s="387" t="n">
        <v>0.599872648715973</v>
      </c>
      <c r="LI194" s="387" t="n">
        <v>0.595924198627472</v>
      </c>
      <c r="LJ194" s="387" t="n">
        <v>0.59238612651825</v>
      </c>
      <c r="LK194" s="387" t="n">
        <v>0.588966846466065</v>
      </c>
      <c r="LL194" s="387" t="n">
        <v>0.58538144826889</v>
      </c>
      <c r="LM194" s="387" t="n">
        <v>0.581815302371979</v>
      </c>
      <c r="LN194" s="387" t="n">
        <v>0.578559994697571</v>
      </c>
      <c r="LO194" s="387" t="n">
        <v>0.575228333473206</v>
      </c>
      <c r="LP194" s="387" t="n">
        <v>0.572139322757721</v>
      </c>
      <c r="LQ194" s="387" t="n">
        <v>0.5688796043396</v>
      </c>
      <c r="LR194" s="387" t="n">
        <v>0.565539479255676</v>
      </c>
      <c r="LT194" s="0" t="s">
        <v>889</v>
      </c>
      <c r="LU194" s="387" t="n">
        <v>0.717150211334229</v>
      </c>
      <c r="LV194" s="387" t="n">
        <v>0.709917068481445</v>
      </c>
      <c r="LW194" s="387" t="n">
        <v>0.700194001197815</v>
      </c>
      <c r="LX194" s="387" t="n">
        <v>0.689117610454559</v>
      </c>
      <c r="LY194" s="387" t="n">
        <v>0.678054213523865</v>
      </c>
      <c r="LZ194" s="387" t="n">
        <v>0.667536079883575</v>
      </c>
      <c r="MA194" s="387" t="n">
        <v>0.656718969345093</v>
      </c>
      <c r="MB194" s="387" t="n">
        <v>0.646927952766419</v>
      </c>
      <c r="MC194" s="387" t="n">
        <v>0.63773775100708</v>
      </c>
      <c r="MD194" s="387" t="n">
        <v>0.628793001174927</v>
      </c>
      <c r="ME194" s="387" t="n">
        <v>0.619517922401428</v>
      </c>
      <c r="MF194" s="387" t="n">
        <v>0.611572980880737</v>
      </c>
      <c r="MG194" s="387" t="n">
        <v>0.603006780147553</v>
      </c>
      <c r="MH194" s="387" t="n">
        <v>0.594678938388825</v>
      </c>
      <c r="MI194" s="387" t="n">
        <v>0.586736381053925</v>
      </c>
      <c r="MJ194" s="387" t="n">
        <v>0.579392194747925</v>
      </c>
      <c r="MK194" s="387" t="n">
        <v>0.572399258613586</v>
      </c>
      <c r="ML194" s="387" t="n">
        <v>0.566156327724457</v>
      </c>
      <c r="MM194" s="387" t="n">
        <v>0.560321271419525</v>
      </c>
      <c r="MN194" s="387" t="n">
        <v>0.554541110992432</v>
      </c>
      <c r="MO194" s="387" t="n">
        <v>0.548985123634338</v>
      </c>
      <c r="MP194" s="387" t="n">
        <v>0.544598698616028</v>
      </c>
      <c r="MQ194" s="387" t="n">
        <v>0.540079653263092</v>
      </c>
      <c r="MR194" s="387" t="n">
        <v>0.535742700099945</v>
      </c>
      <c r="MS194" s="387" t="n">
        <v>0.531593203544617</v>
      </c>
      <c r="MT194" s="387" t="n">
        <v>0.527455031871796</v>
      </c>
      <c r="MU194" s="387" t="n">
        <v>0.523801922798157</v>
      </c>
      <c r="MV194" s="387" t="n">
        <v>0.520388662815094</v>
      </c>
      <c r="MW194" s="387" t="n">
        <v>0.516900539398193</v>
      </c>
      <c r="MX194" s="387" t="n">
        <v>0.513246119022369</v>
      </c>
      <c r="MY194" s="387" t="n">
        <v>0.509907305240631</v>
      </c>
      <c r="MZ194" s="387" t="n">
        <v>0.506879985332489</v>
      </c>
      <c r="NA194" s="387" t="n">
        <v>0.504085898399353</v>
      </c>
      <c r="NB194" s="387" t="n">
        <v>0.50168514251709</v>
      </c>
      <c r="NC194" s="387" t="n">
        <v>0.498633652925491</v>
      </c>
      <c r="ND194" s="387" t="n">
        <v>0.49533012509346</v>
      </c>
      <c r="NG194" s="0" t="s">
        <v>889</v>
      </c>
      <c r="NH194" s="387" t="n">
        <v>0.716603696346283</v>
      </c>
      <c r="NI194" s="387" t="n">
        <v>0.716228008270264</v>
      </c>
      <c r="NJ194" s="387" t="n">
        <v>0.713533937931061</v>
      </c>
      <c r="NK194" s="387" t="n">
        <v>0.709218084812164</v>
      </c>
      <c r="NL194" s="387" t="n">
        <v>0.704005837440491</v>
      </c>
      <c r="NM194" s="387" t="n">
        <v>0.697965562343597</v>
      </c>
      <c r="NN194" s="387" t="n">
        <v>0.689839601516724</v>
      </c>
      <c r="NO194" s="387" t="n">
        <v>0.681499242782593</v>
      </c>
      <c r="NP194" s="387" t="n">
        <v>0.672724187374115</v>
      </c>
      <c r="NQ194" s="387" t="n">
        <v>0.664025604724884</v>
      </c>
      <c r="NR194" s="387" t="n">
        <v>0.654837608337402</v>
      </c>
      <c r="NS194" s="387" t="n">
        <v>0.646824061870575</v>
      </c>
      <c r="NT194" s="387" t="n">
        <v>0.638030707836151</v>
      </c>
      <c r="NU194" s="387" t="n">
        <v>0.629660069942474</v>
      </c>
      <c r="NV194" s="387" t="n">
        <v>0.621528923511505</v>
      </c>
      <c r="NW194" s="387" t="n">
        <v>0.614009439945221</v>
      </c>
      <c r="NX194" s="387" t="n">
        <v>0.606212615966797</v>
      </c>
      <c r="NY194" s="387" t="n">
        <v>0.599194169044495</v>
      </c>
      <c r="NZ194" s="387" t="n">
        <v>0.592771112918854</v>
      </c>
      <c r="OA194" s="387" t="n">
        <v>0.586416780948639</v>
      </c>
      <c r="OB194" s="387" t="n">
        <v>0.580469846725464</v>
      </c>
      <c r="OC194" s="387" t="n">
        <v>0.575235366821289</v>
      </c>
      <c r="OD194" s="387" t="n">
        <v>0.570039868354797</v>
      </c>
      <c r="OE194" s="387" t="n">
        <v>0.565196633338928</v>
      </c>
      <c r="OF194" s="387" t="n">
        <v>0.561037719249725</v>
      </c>
      <c r="OG194" s="387" t="n">
        <v>0.556899547576904</v>
      </c>
      <c r="OH194" s="387" t="n">
        <v>0.553096652030945</v>
      </c>
      <c r="OI194" s="387" t="n">
        <v>0.54969733953476</v>
      </c>
      <c r="OJ194" s="387" t="n">
        <v>0.546556115150452</v>
      </c>
      <c r="OK194" s="387" t="n">
        <v>0.543249309062958</v>
      </c>
      <c r="OL194" s="387" t="n">
        <v>0.540268480777741</v>
      </c>
      <c r="OM194" s="387" t="n">
        <v>0.537280023097992</v>
      </c>
      <c r="ON194" s="387" t="n">
        <v>0.534209251403809</v>
      </c>
      <c r="OO194" s="387" t="n">
        <v>0.531696379184723</v>
      </c>
      <c r="OP194" s="387" t="n">
        <v>0.529014647006989</v>
      </c>
      <c r="OQ194" s="387" t="n">
        <v>0.526409029960632</v>
      </c>
      <c r="OT194" s="387" t="n">
        <v>0.708960037231445</v>
      </c>
      <c r="OU194" s="387" t="n">
        <v>0.702310028076172</v>
      </c>
      <c r="OV194" s="387" t="n">
        <v>0.703570022583008</v>
      </c>
      <c r="OW194" s="387" t="n">
        <v>0.704240036010742</v>
      </c>
      <c r="OX194" s="387" t="n">
        <v>0.707480010986328</v>
      </c>
      <c r="OY194" s="387" t="n">
        <v>0.714140014648438</v>
      </c>
      <c r="OZ194" s="387" t="n">
        <v>0.720609970092773</v>
      </c>
      <c r="PA194" s="387" t="n">
        <v>0.730559997558594</v>
      </c>
      <c r="PB194" s="387" t="n">
        <v>0.729459991455078</v>
      </c>
      <c r="PC194" s="387" t="n">
        <v>0.735559997558594</v>
      </c>
      <c r="PD194" s="387" t="n">
        <v>0.738580017089844</v>
      </c>
      <c r="PE194" s="387" t="n">
        <v>0.747020034790039</v>
      </c>
      <c r="PF194" s="387" t="n">
        <v>0.747850036621094</v>
      </c>
      <c r="PG194" s="387" t="n">
        <v>0.757210006713867</v>
      </c>
      <c r="PH194" s="387" t="n">
        <v>0.766439971923828</v>
      </c>
      <c r="PI194" s="387" t="n">
        <v>0.766600036621094</v>
      </c>
      <c r="PJ194" s="387" t="n">
        <v>0.770149993896484</v>
      </c>
      <c r="PK194" s="387" t="n">
        <v>0.770240020751953</v>
      </c>
      <c r="PL194" s="387" t="n">
        <v>0.774660034179688</v>
      </c>
      <c r="PQ194" s="387" t="n">
        <v>0.00572208594530821</v>
      </c>
      <c r="PZ194" s="387"/>
      <c r="QA194" s="387"/>
      <c r="QB194" s="0" t="s">
        <v>886</v>
      </c>
      <c r="QD194" s="387"/>
      <c r="QE194" s="387"/>
      <c r="QF194" s="0" t="s">
        <v>886</v>
      </c>
      <c r="QH194" s="387"/>
      <c r="QI194" s="387"/>
      <c r="QJ194" s="0" t="s">
        <v>886</v>
      </c>
      <c r="QL194" s="387"/>
      <c r="QM194" s="387"/>
      <c r="QN194" s="0" t="s">
        <v>886</v>
      </c>
      <c r="QP194" s="387"/>
      <c r="QQ194" s="387"/>
      <c r="QR194" s="0" t="s">
        <v>886</v>
      </c>
      <c r="QT194" s="0" t="s">
        <v>104</v>
      </c>
      <c r="QU194" s="387" t="n">
        <v>0.26179826259613</v>
      </c>
      <c r="QV194" s="387" t="n">
        <v>0.259483844041824</v>
      </c>
      <c r="QW194" s="387" t="n">
        <v>0.26446196436882</v>
      </c>
      <c r="QX194" s="387" t="n">
        <v>0.260769188404083</v>
      </c>
      <c r="QY194" s="387" t="n">
        <v>0.247294902801514</v>
      </c>
      <c r="RB194" s="387" t="n">
        <v>0.262321889400482</v>
      </c>
      <c r="RC194" s="387" t="n">
        <v>0.257087498903275</v>
      </c>
      <c r="RD194" s="387" t="n">
        <v>0.258164495229721</v>
      </c>
      <c r="RE194" s="387" t="n">
        <v>0.250446885824204</v>
      </c>
      <c r="RF194" s="387" t="n">
        <v>0.231472760438919</v>
      </c>
      <c r="RG194" s="0" t="s">
        <v>248</v>
      </c>
      <c r="RJ194" s="387" t="n">
        <v>0.0493535809218884</v>
      </c>
      <c r="RK194" s="387" t="n">
        <v>0.0489903502166271</v>
      </c>
      <c r="RL194" s="387" t="n">
        <v>0.0471521988511086</v>
      </c>
      <c r="RM194" s="387" t="n">
        <v>0.0289857778698206</v>
      </c>
      <c r="RN194" s="387" t="n">
        <v>0.00730634294450283</v>
      </c>
      <c r="RO194" s="0" t="s">
        <v>104</v>
      </c>
      <c r="RR194" s="387" t="n">
        <v>0.0493535809218884</v>
      </c>
      <c r="RS194" s="387" t="n">
        <v>0.0489903502166271</v>
      </c>
      <c r="RT194" s="387" t="n">
        <v>0.0471521988511086</v>
      </c>
      <c r="RU194" s="387" t="n">
        <v>0.0289857778698206</v>
      </c>
      <c r="RV194" s="387" t="n">
        <v>0.00730634294450283</v>
      </c>
      <c r="RW194" s="0" t="s">
        <v>248</v>
      </c>
      <c r="SA194" s="387" t="n">
        <v>0.0310387052595615</v>
      </c>
      <c r="SB194" s="387" t="n">
        <v>0.0279834680259228</v>
      </c>
      <c r="SC194" s="387" t="n">
        <v>0.0336252376437187</v>
      </c>
      <c r="SD194" s="387" t="n">
        <v>0.0203876160085201</v>
      </c>
      <c r="SE194" s="387" t="n">
        <v>-0.00526337837800384</v>
      </c>
      <c r="SF194" s="0" t="s">
        <v>104</v>
      </c>
      <c r="SJ194" s="387" t="n">
        <v>0.0310950502753258</v>
      </c>
      <c r="SK194" s="387" t="n">
        <v>0.0280585922300816</v>
      </c>
      <c r="SL194" s="387" t="n">
        <v>0.0337379276752472</v>
      </c>
      <c r="SM194" s="387" t="n">
        <v>0.0206129848957062</v>
      </c>
      <c r="SN194" s="387" t="n">
        <v>-0.00413649016991258</v>
      </c>
      <c r="SO194" s="0" t="s">
        <v>248</v>
      </c>
      <c r="SQ194" s="387" t="n">
        <v>59590</v>
      </c>
      <c r="SR194" s="0" t="s">
        <v>248</v>
      </c>
      <c r="ST194" s="387" t="n">
        <v>60544.328125</v>
      </c>
      <c r="SU194" s="0" t="s">
        <v>104</v>
      </c>
      <c r="SW194" s="387" t="n">
        <v>58829.635369588</v>
      </c>
      <c r="SX194" s="0" t="s">
        <v>248</v>
      </c>
      <c r="TA194" s="387" t="n">
        <v>0.442782342433929</v>
      </c>
      <c r="TB194" s="387" t="n">
        <v>0.446254849433899</v>
      </c>
      <c r="TC194" s="387" t="n">
        <v>0.438056617975235</v>
      </c>
      <c r="TD194" s="387" t="n">
        <v>0.418865919113159</v>
      </c>
      <c r="TE194" s="387" t="n">
        <v>0.37319540977478</v>
      </c>
      <c r="TF194" s="0" t="s">
        <v>104</v>
      </c>
      <c r="TJ194" s="387" t="n">
        <v>0.450304538011551</v>
      </c>
      <c r="TK194" s="387" t="n">
        <v>0.45173454284668</v>
      </c>
      <c r="TL194" s="387" t="n">
        <v>0.441361635923386</v>
      </c>
      <c r="TM194" s="387" t="n">
        <v>0.423933565616608</v>
      </c>
      <c r="TN194" s="387" t="n">
        <v>0.401173144578934</v>
      </c>
      <c r="TO194" s="0" t="s">
        <v>248</v>
      </c>
      <c r="TP194" s="386"/>
      <c r="TQ194" s="386"/>
    </row>
    <row r="195" customFormat="false" ht="15.75" hidden="false" customHeight="false" outlineLevel="0" collapsed="false">
      <c r="A195" s="0" t="s">
        <v>900</v>
      </c>
      <c r="B195" s="18" t="s">
        <v>1235</v>
      </c>
      <c r="C195" s="0" t="s">
        <v>1236</v>
      </c>
      <c r="D195" s="387" t="n">
        <v>0.0397863872349262</v>
      </c>
      <c r="E195" s="0" t="s">
        <v>884</v>
      </c>
      <c r="F195" s="387" t="n">
        <v>0.0446503646671772</v>
      </c>
      <c r="G195" s="0" t="s">
        <v>884</v>
      </c>
      <c r="H195" s="387" t="n">
        <v>0.044149175286293</v>
      </c>
      <c r="I195" s="0" t="s">
        <v>884</v>
      </c>
      <c r="J195" s="0" t="s">
        <v>884</v>
      </c>
      <c r="K195" s="387" t="n">
        <v>0.554487764835358</v>
      </c>
      <c r="L195" s="387"/>
      <c r="M195" s="0" t="s">
        <v>885</v>
      </c>
      <c r="N195" s="387"/>
      <c r="O195" s="0" t="s">
        <v>885</v>
      </c>
      <c r="P195" s="387"/>
      <c r="Q195" s="0" t="s">
        <v>885</v>
      </c>
      <c r="R195" s="387"/>
      <c r="S195" s="0" t="s">
        <v>885</v>
      </c>
      <c r="U195" s="0" t="s">
        <v>884</v>
      </c>
      <c r="V195" s="387" t="n">
        <v>0.552265286445618</v>
      </c>
      <c r="W195" s="387"/>
      <c r="X195" s="0" t="s">
        <v>885</v>
      </c>
      <c r="Y195" s="387"/>
      <c r="Z195" s="0" t="s">
        <v>885</v>
      </c>
      <c r="AA195" s="387"/>
      <c r="AB195" s="0" t="s">
        <v>885</v>
      </c>
      <c r="AC195" s="387"/>
      <c r="AD195" s="0" t="s">
        <v>885</v>
      </c>
      <c r="AF195" s="0" t="s">
        <v>884</v>
      </c>
      <c r="AG195" s="387" t="n">
        <v>0.550330102443695</v>
      </c>
      <c r="AH195" s="387"/>
      <c r="AI195" s="0" t="s">
        <v>885</v>
      </c>
      <c r="AJ195" s="387"/>
      <c r="AK195" s="0" t="s">
        <v>885</v>
      </c>
      <c r="AL195" s="387"/>
      <c r="AM195" s="0" t="s">
        <v>885</v>
      </c>
      <c r="AN195" s="387"/>
      <c r="AO195" s="0" t="s">
        <v>885</v>
      </c>
      <c r="AP195" s="0"/>
      <c r="AQ195" s="0" t="s">
        <v>884</v>
      </c>
      <c r="AR195" s="387" t="n">
        <v>3.05433869361877</v>
      </c>
      <c r="AS195" s="0" t="s">
        <v>884</v>
      </c>
      <c r="AT195" s="387" t="n">
        <v>4.06047630310059</v>
      </c>
      <c r="AU195" s="0" t="s">
        <v>884</v>
      </c>
      <c r="AV195" s="387" t="n">
        <v>4.41995906829834</v>
      </c>
      <c r="AW195" s="0"/>
      <c r="AX195" s="387" t="n">
        <v>2.97744178771973</v>
      </c>
      <c r="AY195" s="0" t="s">
        <v>884</v>
      </c>
      <c r="AZ195" s="0"/>
      <c r="BA195" s="0" t="s">
        <v>884</v>
      </c>
      <c r="BB195" s="387" t="n">
        <v>0.00546333892270923</v>
      </c>
      <c r="BC195" s="387" t="n">
        <v>0.00487412232905626</v>
      </c>
      <c r="BD195" s="387" t="n">
        <v>0.00473871733993292</v>
      </c>
      <c r="BE195" s="387" t="n">
        <v>0.00403207121416926</v>
      </c>
      <c r="BF195" s="387" t="n">
        <v>0.00403205817565322</v>
      </c>
      <c r="BH195" s="0" t="s">
        <v>884</v>
      </c>
      <c r="BI195" s="387" t="n">
        <v>0.00661692675203085</v>
      </c>
      <c r="BJ195" s="387" t="n">
        <v>0.00601945864036679</v>
      </c>
      <c r="BK195" s="387" t="n">
        <v>0.00578104332089424</v>
      </c>
      <c r="BL195" s="387" t="n">
        <v>0.00569337932392955</v>
      </c>
      <c r="BM195" s="387" t="n">
        <v>0.0057845008559525</v>
      </c>
      <c r="BO195" s="0" t="s">
        <v>884</v>
      </c>
      <c r="BP195" s="387" t="n">
        <v>0.00602822098881006</v>
      </c>
      <c r="BQ195" s="387" t="n">
        <v>0.00574385747313499</v>
      </c>
      <c r="BR195" s="387" t="n">
        <v>0.00573226762935519</v>
      </c>
      <c r="BS195" s="387" t="n">
        <v>0.00582337379455566</v>
      </c>
      <c r="BT195" s="387" t="n">
        <v>0.0055761244148016</v>
      </c>
      <c r="BV195" s="387"/>
      <c r="BW195" s="387"/>
      <c r="BX195" s="387"/>
      <c r="BY195" s="387"/>
      <c r="BZ195" s="387"/>
      <c r="CA195" s="0" t="s">
        <v>886</v>
      </c>
      <c r="CC195" s="387"/>
      <c r="CD195" s="387"/>
      <c r="CE195" s="387"/>
      <c r="CF195" s="387"/>
      <c r="CG195" s="387"/>
      <c r="CH195" s="0" t="s">
        <v>886</v>
      </c>
      <c r="CK195" s="387"/>
      <c r="CL195" s="0" t="s">
        <v>886</v>
      </c>
      <c r="CO195" s="0" t="s">
        <v>884</v>
      </c>
      <c r="CP195" s="387" t="n">
        <v>0.00266850809566677</v>
      </c>
      <c r="CQ195" s="387" t="n">
        <v>0.00324820238165557</v>
      </c>
      <c r="CR195" s="387" t="n">
        <v>-2.62276735156775E-005</v>
      </c>
      <c r="CS195" s="387" t="n">
        <v>-0.00549570564180613</v>
      </c>
      <c r="CT195" s="387" t="n">
        <v>0.0107991974800825</v>
      </c>
      <c r="CV195" s="0" t="s">
        <v>884</v>
      </c>
      <c r="CW195" s="387" t="n">
        <v>0.0037750001065433</v>
      </c>
      <c r="CX195" s="387" t="n">
        <v>0.00313333328813314</v>
      </c>
      <c r="CY195" s="387" t="n">
        <v>-5.00001187901944E-005</v>
      </c>
      <c r="CZ195" s="387" t="n">
        <v>0.00189999991562217</v>
      </c>
      <c r="DA195" s="387" t="n">
        <v>0.0020000000949949</v>
      </c>
      <c r="DC195" s="0" t="s">
        <v>884</v>
      </c>
      <c r="DD195" s="387" t="n">
        <v>0.00354777090251446</v>
      </c>
      <c r="DE195" s="387" t="n">
        <v>0.00289799948222935</v>
      </c>
      <c r="DF195" s="387" t="n">
        <v>-0.00122297729831189</v>
      </c>
      <c r="DG195" s="387" t="n">
        <v>0.00519620673730969</v>
      </c>
      <c r="DH195" s="387" t="n">
        <v>0.00750134838744998</v>
      </c>
      <c r="DL195" s="387"/>
      <c r="DM195" s="0" t="s">
        <v>886</v>
      </c>
      <c r="DP195" s="387"/>
      <c r="DQ195" s="0" t="s">
        <v>886</v>
      </c>
      <c r="DT195" s="387"/>
      <c r="DU195" s="0" t="s">
        <v>886</v>
      </c>
      <c r="DW195" s="387"/>
      <c r="DX195" s="387"/>
      <c r="DY195" s="387"/>
      <c r="DZ195" s="387"/>
      <c r="EA195" s="387"/>
      <c r="EB195" s="0" t="s">
        <v>886</v>
      </c>
      <c r="ED195" s="387" t="n">
        <v>0.0113165592774749</v>
      </c>
      <c r="EE195" s="387" t="n">
        <v>0.0113165592774749</v>
      </c>
      <c r="EF195" s="387" t="n">
        <v>0.0113165592774749</v>
      </c>
      <c r="EG195" s="387" t="n">
        <v>0.0215382296591997</v>
      </c>
      <c r="EH195" s="387"/>
      <c r="EI195" s="0" t="s">
        <v>248</v>
      </c>
      <c r="EK195" s="387"/>
      <c r="EL195" s="0" t="s">
        <v>886</v>
      </c>
      <c r="EO195" s="387" t="n">
        <v>0.00537389423698187</v>
      </c>
      <c r="EP195" s="387" t="n">
        <v>0.00537389423698187</v>
      </c>
      <c r="EQ195" s="387" t="n">
        <v>0.00537389423698187</v>
      </c>
      <c r="ER195" s="387" t="n">
        <v>-0.000882685650140047</v>
      </c>
      <c r="ES195" s="387"/>
      <c r="ET195" s="0" t="s">
        <v>248</v>
      </c>
      <c r="FE195" s="387" t="n">
        <v>30519</v>
      </c>
      <c r="FF195" s="387" t="n">
        <v>30600</v>
      </c>
      <c r="FG195" s="387" t="n">
        <v>30777</v>
      </c>
      <c r="FH195" s="387" t="n">
        <v>31472</v>
      </c>
      <c r="FI195" s="387" t="n">
        <v>32488</v>
      </c>
      <c r="FJ195" s="387" t="n">
        <v>33011</v>
      </c>
      <c r="FK195" s="387" t="n">
        <v>33441</v>
      </c>
      <c r="FL195" s="387" t="n">
        <v>33811</v>
      </c>
      <c r="FM195" s="387" t="n">
        <v>33964</v>
      </c>
      <c r="FN195" s="387" t="n">
        <v>34238</v>
      </c>
      <c r="FO195" s="387" t="n">
        <v>34056</v>
      </c>
      <c r="FP195" s="387" t="n">
        <v>33435</v>
      </c>
      <c r="FQ195" s="387" t="n">
        <v>34640</v>
      </c>
      <c r="FR195" s="387" t="n">
        <v>36607</v>
      </c>
      <c r="FS195" s="387" t="n">
        <v>37685</v>
      </c>
      <c r="FT195" s="387" t="n">
        <v>38825</v>
      </c>
      <c r="FU195" s="387" t="n">
        <v>39969</v>
      </c>
      <c r="FV195" s="387" t="n">
        <v>40574</v>
      </c>
      <c r="FW195" s="387" t="n">
        <v>40654</v>
      </c>
      <c r="FX195" s="387" t="n">
        <v>40733</v>
      </c>
      <c r="FY195" s="387"/>
      <c r="FZ195" s="387"/>
      <c r="GA195" s="387"/>
      <c r="GB195" s="387"/>
      <c r="GC195" s="387"/>
      <c r="GD195" s="387"/>
      <c r="GE195" s="387"/>
      <c r="GF195" s="387"/>
      <c r="GG195" s="387"/>
      <c r="GH195" s="387"/>
      <c r="GI195" s="387"/>
      <c r="GJ195" s="387"/>
      <c r="GK195" s="387"/>
      <c r="GL195" s="387"/>
      <c r="GM195" s="387"/>
      <c r="GN195" s="387"/>
      <c r="GO195" s="387"/>
      <c r="GP195" s="387"/>
      <c r="GQ195" s="387"/>
      <c r="GR195" s="387"/>
      <c r="GS195" s="387"/>
      <c r="GT195" s="387"/>
      <c r="GU195" s="387"/>
      <c r="GV195" s="387"/>
      <c r="GW195" s="387"/>
      <c r="GX195" s="387"/>
      <c r="GY195" s="387"/>
      <c r="GZ195" s="387"/>
      <c r="HA195" s="387"/>
      <c r="HB195" s="387"/>
      <c r="HC195" s="387"/>
      <c r="HG195" s="387" t="n">
        <v>0.0290397852659225</v>
      </c>
      <c r="HH195" s="387" t="n">
        <v>0.0150233134627342</v>
      </c>
      <c r="HI195" s="387" t="n">
        <v>0.00196976470761001</v>
      </c>
      <c r="HJ195" s="387" t="n">
        <v>0.0019413426052779</v>
      </c>
      <c r="HK195" s="387"/>
      <c r="HL195" s="387"/>
      <c r="HM195" s="387"/>
      <c r="HN195" s="387"/>
      <c r="HO195" s="387"/>
      <c r="HP195" s="387"/>
      <c r="HQ195" s="387"/>
      <c r="HR195" s="387"/>
      <c r="HS195" s="387"/>
      <c r="HT195" s="387"/>
      <c r="HU195" s="387"/>
      <c r="HV195" s="387"/>
      <c r="HW195" s="387"/>
      <c r="HX195" s="387"/>
      <c r="HY195" s="387"/>
      <c r="HZ195" s="387"/>
      <c r="IA195" s="387"/>
      <c r="IB195" s="387"/>
      <c r="IC195" s="387"/>
      <c r="ID195" s="387"/>
      <c r="IE195" s="387"/>
      <c r="IF195" s="387"/>
      <c r="IG195" s="387"/>
      <c r="IH195" s="387"/>
      <c r="II195" s="387"/>
      <c r="IJ195" s="387"/>
      <c r="IK195" s="387"/>
      <c r="IL195" s="387"/>
      <c r="IM195" s="387"/>
      <c r="IN195" s="387"/>
      <c r="IO195" s="387"/>
      <c r="IP195" s="0" t="s">
        <v>889</v>
      </c>
      <c r="IU195" s="0" t="s">
        <v>884</v>
      </c>
      <c r="IV195" s="387" t="n">
        <v>0.5</v>
      </c>
      <c r="IW195" s="387" t="n">
        <v>0.5</v>
      </c>
      <c r="IX195" s="387" t="n">
        <v>0.5</v>
      </c>
      <c r="IY195" s="387" t="n">
        <v>0.5</v>
      </c>
      <c r="IZ195" s="387" t="n">
        <v>0.5</v>
      </c>
      <c r="JA195" s="387" t="n">
        <v>0.5</v>
      </c>
      <c r="JB195" s="387" t="n">
        <v>0.5</v>
      </c>
      <c r="JC195" s="387" t="n">
        <v>0.5</v>
      </c>
      <c r="JD195" s="387" t="n">
        <v>0.5</v>
      </c>
      <c r="JE195" s="387" t="n">
        <v>0.5</v>
      </c>
      <c r="JF195" s="387" t="n">
        <v>0.5</v>
      </c>
      <c r="JG195" s="387" t="n">
        <v>0.5</v>
      </c>
      <c r="JH195" s="387" t="n">
        <v>0.5</v>
      </c>
      <c r="JI195" s="387" t="n">
        <v>0.5</v>
      </c>
      <c r="JJ195" s="387" t="n">
        <v>0.5</v>
      </c>
      <c r="JK195" s="387" t="n">
        <v>0.5</v>
      </c>
      <c r="JL195" s="387" t="n">
        <v>0.5</v>
      </c>
      <c r="JM195" s="387" t="n">
        <v>0.5</v>
      </c>
      <c r="JN195" s="387" t="n">
        <v>0.5</v>
      </c>
      <c r="JO195" s="387" t="n">
        <v>0.5</v>
      </c>
      <c r="JP195" s="387" t="n">
        <v>0.5</v>
      </c>
      <c r="JQ195" s="387" t="n">
        <v>0.5</v>
      </c>
      <c r="JR195" s="387" t="n">
        <v>0.5</v>
      </c>
      <c r="JS195" s="387" t="n">
        <v>0.5</v>
      </c>
      <c r="JT195" s="387" t="n">
        <v>0.5</v>
      </c>
      <c r="JU195" s="387" t="n">
        <v>0.5</v>
      </c>
      <c r="JV195" s="387" t="n">
        <v>0.5</v>
      </c>
      <c r="JW195" s="387" t="n">
        <v>0.5</v>
      </c>
      <c r="JX195" s="387" t="n">
        <v>0.5</v>
      </c>
      <c r="JY195" s="387" t="n">
        <v>0.5</v>
      </c>
      <c r="JZ195" s="387" t="n">
        <v>0.5</v>
      </c>
      <c r="KA195" s="387" t="n">
        <v>0.5</v>
      </c>
      <c r="KB195" s="387" t="n">
        <v>0.5</v>
      </c>
      <c r="KC195" s="387" t="n">
        <v>0.5</v>
      </c>
      <c r="KD195" s="387" t="n">
        <v>0.5</v>
      </c>
      <c r="KE195" s="387" t="n">
        <v>0.5</v>
      </c>
      <c r="KH195" s="0" t="s">
        <v>886</v>
      </c>
      <c r="KI195" s="387"/>
      <c r="KJ195" s="387"/>
      <c r="KK195" s="387"/>
      <c r="KL195" s="387"/>
      <c r="KM195" s="387"/>
      <c r="KN195" s="387"/>
      <c r="KO195" s="387"/>
      <c r="KP195" s="387"/>
      <c r="KQ195" s="387"/>
      <c r="KR195" s="387"/>
      <c r="KS195" s="387"/>
      <c r="KT195" s="387"/>
      <c r="KU195" s="387"/>
      <c r="KV195" s="387"/>
      <c r="KW195" s="387"/>
      <c r="KX195" s="387"/>
      <c r="KY195" s="387"/>
      <c r="KZ195" s="387"/>
      <c r="LA195" s="387"/>
      <c r="LB195" s="387"/>
      <c r="LC195" s="387"/>
      <c r="LD195" s="387"/>
      <c r="LE195" s="387"/>
      <c r="LF195" s="387"/>
      <c r="LG195" s="387"/>
      <c r="LH195" s="387"/>
      <c r="LI195" s="387"/>
      <c r="LJ195" s="387"/>
      <c r="LK195" s="387"/>
      <c r="LL195" s="387"/>
      <c r="LM195" s="387"/>
      <c r="LN195" s="387"/>
      <c r="LO195" s="387"/>
      <c r="LP195" s="387"/>
      <c r="LQ195" s="387"/>
      <c r="LR195" s="387"/>
      <c r="LT195" s="0" t="s">
        <v>886</v>
      </c>
      <c r="LU195" s="387"/>
      <c r="LV195" s="387"/>
      <c r="LW195" s="387"/>
      <c r="LX195" s="387"/>
      <c r="LY195" s="387"/>
      <c r="LZ195" s="387"/>
      <c r="MA195" s="387"/>
      <c r="MB195" s="387"/>
      <c r="MC195" s="387"/>
      <c r="MD195" s="387"/>
      <c r="ME195" s="387"/>
      <c r="MF195" s="387"/>
      <c r="MG195" s="387"/>
      <c r="MH195" s="387"/>
      <c r="MI195" s="387"/>
      <c r="MJ195" s="387"/>
      <c r="MK195" s="387"/>
      <c r="ML195" s="387"/>
      <c r="MM195" s="387"/>
      <c r="MN195" s="387"/>
      <c r="MO195" s="387"/>
      <c r="MP195" s="387"/>
      <c r="MQ195" s="387"/>
      <c r="MR195" s="387"/>
      <c r="MS195" s="387"/>
      <c r="MT195" s="387"/>
      <c r="MU195" s="387"/>
      <c r="MV195" s="387"/>
      <c r="MW195" s="387"/>
      <c r="MX195" s="387"/>
      <c r="MY195" s="387"/>
      <c r="MZ195" s="387"/>
      <c r="NA195" s="387"/>
      <c r="NB195" s="387"/>
      <c r="NC195" s="387"/>
      <c r="ND195" s="387"/>
      <c r="NG195" s="0" t="s">
        <v>886</v>
      </c>
      <c r="NH195" s="387"/>
      <c r="NI195" s="387"/>
      <c r="NJ195" s="387"/>
      <c r="NK195" s="387"/>
      <c r="NL195" s="387"/>
      <c r="NM195" s="387"/>
      <c r="NN195" s="387"/>
      <c r="NO195" s="387"/>
      <c r="NP195" s="387"/>
      <c r="NQ195" s="387"/>
      <c r="NR195" s="387"/>
      <c r="NS195" s="387"/>
      <c r="NT195" s="387"/>
      <c r="NU195" s="387"/>
      <c r="NV195" s="387"/>
      <c r="NW195" s="387"/>
      <c r="NX195" s="387"/>
      <c r="NY195" s="387"/>
      <c r="NZ195" s="387"/>
      <c r="OA195" s="387"/>
      <c r="OB195" s="387"/>
      <c r="OC195" s="387"/>
      <c r="OD195" s="387"/>
      <c r="OE195" s="387"/>
      <c r="OF195" s="387"/>
      <c r="OG195" s="387"/>
      <c r="OH195" s="387"/>
      <c r="OI195" s="387"/>
      <c r="OJ195" s="387"/>
      <c r="OK195" s="387"/>
      <c r="OL195" s="387"/>
      <c r="OM195" s="387"/>
      <c r="ON195" s="387"/>
      <c r="OO195" s="387"/>
      <c r="OP195" s="387"/>
      <c r="OQ195" s="387"/>
      <c r="OT195" s="387"/>
      <c r="OU195" s="387"/>
      <c r="OV195" s="387"/>
      <c r="OW195" s="387"/>
      <c r="OX195" s="387"/>
      <c r="OY195" s="387"/>
      <c r="OZ195" s="387"/>
      <c r="PA195" s="387"/>
      <c r="PB195" s="387"/>
      <c r="PC195" s="387"/>
      <c r="PD195" s="387"/>
      <c r="PE195" s="387"/>
      <c r="PF195" s="387"/>
      <c r="PG195" s="387"/>
      <c r="PH195" s="387"/>
      <c r="PI195" s="387"/>
      <c r="PJ195" s="387"/>
      <c r="PK195" s="387"/>
      <c r="PL195" s="387"/>
      <c r="PQ195" s="387"/>
      <c r="PZ195" s="387"/>
      <c r="QA195" s="387"/>
      <c r="QB195" s="0" t="s">
        <v>886</v>
      </c>
      <c r="QD195" s="387"/>
      <c r="QE195" s="387"/>
      <c r="QF195" s="0" t="s">
        <v>886</v>
      </c>
      <c r="QH195" s="387"/>
      <c r="QI195" s="387"/>
      <c r="QJ195" s="0" t="s">
        <v>886</v>
      </c>
      <c r="QL195" s="387"/>
      <c r="QM195" s="387"/>
      <c r="QN195" s="0" t="s">
        <v>886</v>
      </c>
      <c r="QP195" s="387"/>
      <c r="QQ195" s="387"/>
      <c r="QR195" s="0" t="s">
        <v>886</v>
      </c>
      <c r="QT195" s="0" t="s">
        <v>884</v>
      </c>
      <c r="QU195" s="387" t="n">
        <v>0.225577771663666</v>
      </c>
      <c r="QV195" s="387" t="n">
        <v>0.226873621344566</v>
      </c>
      <c r="QW195" s="387" t="n">
        <v>0.225593701004982</v>
      </c>
      <c r="QX195" s="387" t="n">
        <v>0.221587538719177</v>
      </c>
      <c r="QY195" s="387" t="n">
        <v>0.231162548065186</v>
      </c>
      <c r="RB195" s="387"/>
      <c r="RC195" s="387"/>
      <c r="RD195" s="387"/>
      <c r="RE195" s="387"/>
      <c r="RF195" s="387" t="n">
        <v>0.216664850711823</v>
      </c>
      <c r="RG195" s="0" t="s">
        <v>884</v>
      </c>
      <c r="RJ195" s="387"/>
      <c r="RK195" s="387"/>
      <c r="RL195" s="387"/>
      <c r="RM195" s="387"/>
      <c r="RN195" s="387"/>
      <c r="RO195" s="0" t="s">
        <v>886</v>
      </c>
      <c r="RR195" s="387"/>
      <c r="RS195" s="387"/>
      <c r="RT195" s="387"/>
      <c r="RU195" s="387"/>
      <c r="RV195" s="387"/>
      <c r="RW195" s="0" t="s">
        <v>886</v>
      </c>
      <c r="SA195" s="387"/>
      <c r="SB195" s="387"/>
      <c r="SC195" s="387"/>
      <c r="SD195" s="387"/>
      <c r="SE195" s="387"/>
      <c r="SF195" s="0" t="s">
        <v>886</v>
      </c>
      <c r="SJ195" s="387"/>
      <c r="SK195" s="387"/>
      <c r="SL195" s="387"/>
      <c r="SM195" s="387"/>
      <c r="SN195" s="387"/>
      <c r="SO195" s="0" t="s">
        <v>886</v>
      </c>
      <c r="SQ195" s="387"/>
      <c r="SR195" s="0" t="s">
        <v>886</v>
      </c>
      <c r="ST195" s="387"/>
      <c r="SU195" s="0" t="s">
        <v>886</v>
      </c>
      <c r="SW195" s="387"/>
      <c r="SX195" s="0" t="s">
        <v>886</v>
      </c>
      <c r="TA195" s="387"/>
      <c r="TB195" s="387"/>
      <c r="TC195" s="387"/>
      <c r="TD195" s="387"/>
      <c r="TE195" s="387"/>
      <c r="TF195" s="0" t="s">
        <v>886</v>
      </c>
      <c r="TJ195" s="387"/>
      <c r="TK195" s="387"/>
      <c r="TL195" s="387"/>
      <c r="TM195" s="387"/>
      <c r="TN195" s="387" t="n">
        <v>0.248736917972565</v>
      </c>
      <c r="TO195" s="0" t="s">
        <v>884</v>
      </c>
      <c r="TP195" s="386"/>
      <c r="TQ195" s="386"/>
    </row>
    <row r="196" customFormat="false" ht="15.75" hidden="false" customHeight="false" outlineLevel="0" collapsed="false">
      <c r="A196" s="0" t="s">
        <v>900</v>
      </c>
      <c r="B196" s="18" t="s">
        <v>1237</v>
      </c>
      <c r="C196" s="0" t="s">
        <v>1238</v>
      </c>
      <c r="D196" s="387" t="n">
        <v>0.0440428629517555</v>
      </c>
      <c r="E196" s="0" t="s">
        <v>102</v>
      </c>
      <c r="F196" s="387" t="n">
        <v>0.0512330010533333</v>
      </c>
      <c r="G196" s="0" t="s">
        <v>316</v>
      </c>
      <c r="H196" s="387" t="n">
        <v>0.0513335205614567</v>
      </c>
      <c r="I196" s="0" t="s">
        <v>317</v>
      </c>
      <c r="J196" s="0" t="s">
        <v>102</v>
      </c>
      <c r="K196" s="387" t="n">
        <v>0.542565166950226</v>
      </c>
      <c r="L196" s="387" t="n">
        <v>0.666617035865784</v>
      </c>
      <c r="M196" s="0" t="s">
        <v>102</v>
      </c>
      <c r="N196" s="387" t="n">
        <v>0.542565166950226</v>
      </c>
      <c r="O196" s="0" t="s">
        <v>102</v>
      </c>
      <c r="P196" s="387" t="n">
        <v>0.395457983016968</v>
      </c>
      <c r="Q196" s="0" t="s">
        <v>102</v>
      </c>
      <c r="R196" s="387" t="n">
        <v>0.364064991474152</v>
      </c>
      <c r="S196" s="0" t="s">
        <v>102</v>
      </c>
      <c r="U196" s="0" t="s">
        <v>316</v>
      </c>
      <c r="V196" s="387" t="n">
        <v>0.546851277351379</v>
      </c>
      <c r="W196" s="387" t="n">
        <v>0.64565771818161</v>
      </c>
      <c r="X196" s="0" t="s">
        <v>316</v>
      </c>
      <c r="Y196" s="387" t="n">
        <v>0.546851277351379</v>
      </c>
      <c r="Z196" s="0" t="s">
        <v>316</v>
      </c>
      <c r="AA196" s="387" t="n">
        <v>0.506350040435791</v>
      </c>
      <c r="AB196" s="0" t="s">
        <v>316</v>
      </c>
      <c r="AC196" s="387" t="n">
        <v>0.46728789806366</v>
      </c>
      <c r="AD196" s="0" t="s">
        <v>316</v>
      </c>
      <c r="AF196" s="0" t="s">
        <v>317</v>
      </c>
      <c r="AG196" s="387" t="n">
        <v>0.58493310213089</v>
      </c>
      <c r="AH196" s="387" t="n">
        <v>0.664812088012695</v>
      </c>
      <c r="AI196" s="0" t="s">
        <v>317</v>
      </c>
      <c r="AJ196" s="387" t="n">
        <v>0.58493310213089</v>
      </c>
      <c r="AK196" s="0" t="s">
        <v>317</v>
      </c>
      <c r="AL196" s="387" t="n">
        <v>0.512185335159302</v>
      </c>
      <c r="AM196" s="0" t="s">
        <v>317</v>
      </c>
      <c r="AN196" s="387" t="n">
        <v>0.506726980209351</v>
      </c>
      <c r="AO196" s="0" t="s">
        <v>317</v>
      </c>
      <c r="AP196" s="0"/>
      <c r="AQ196" s="0" t="s">
        <v>102</v>
      </c>
      <c r="AR196" s="387" t="n">
        <v>2.81375050544739</v>
      </c>
      <c r="AS196" s="0" t="s">
        <v>318</v>
      </c>
      <c r="AT196" s="387" t="n">
        <v>3.43407106399536</v>
      </c>
      <c r="AU196" s="0" t="s">
        <v>317</v>
      </c>
      <c r="AV196" s="387" t="n">
        <v>3.59061765670776</v>
      </c>
      <c r="AW196" s="0"/>
      <c r="AX196" s="387" t="n">
        <v>2.72956895828247</v>
      </c>
      <c r="AY196" s="0" t="s">
        <v>104</v>
      </c>
      <c r="AZ196" s="0"/>
      <c r="BA196" s="0" t="s">
        <v>102</v>
      </c>
      <c r="BB196" s="387" t="n">
        <v>0.00206295214593411</v>
      </c>
      <c r="BC196" s="387" t="n">
        <v>0.000474451779155061</v>
      </c>
      <c r="BD196" s="387" t="n">
        <v>0.00146471906919032</v>
      </c>
      <c r="BE196" s="387" t="n">
        <v>0.000520668691024184</v>
      </c>
      <c r="BF196" s="387" t="n">
        <v>0.000520639063324779</v>
      </c>
      <c r="BH196" s="0" t="s">
        <v>318</v>
      </c>
      <c r="BI196" s="387" t="n">
        <v>0.00750902481377125</v>
      </c>
      <c r="BJ196" s="387" t="n">
        <v>0.00896287150681019</v>
      </c>
      <c r="BK196" s="387" t="n">
        <v>0.00753122754395008</v>
      </c>
      <c r="BL196" s="387" t="n">
        <v>0.00685766711831093</v>
      </c>
      <c r="BM196" s="387" t="n">
        <v>0.00698385946452618</v>
      </c>
      <c r="BO196" s="0" t="s">
        <v>317</v>
      </c>
      <c r="BP196" s="387" t="n">
        <v>0.00796269532293081</v>
      </c>
      <c r="BQ196" s="387" t="n">
        <v>0.00835125613957644</v>
      </c>
      <c r="BR196" s="387" t="n">
        <v>0.00689050415530801</v>
      </c>
      <c r="BS196" s="387" t="n">
        <v>0.00703790551051498</v>
      </c>
      <c r="BT196" s="387" t="n">
        <v>0.00714606139808893</v>
      </c>
      <c r="BV196" s="387" t="n">
        <v>11.2633800506592</v>
      </c>
      <c r="BW196" s="387" t="n">
        <v>11.4948129653931</v>
      </c>
      <c r="BX196" s="387" t="n">
        <v>12.3643827438355</v>
      </c>
      <c r="BY196" s="387" t="n">
        <v>12.9676761627197</v>
      </c>
      <c r="BZ196" s="387" t="n">
        <v>13.4719161987305</v>
      </c>
      <c r="CA196" s="0" t="s">
        <v>316</v>
      </c>
      <c r="CC196" s="387" t="n">
        <v>11.4428157806396</v>
      </c>
      <c r="CD196" s="387" t="n">
        <v>11.9425964355469</v>
      </c>
      <c r="CE196" s="387" t="n">
        <v>12.7714757919312</v>
      </c>
      <c r="CF196" s="387" t="n">
        <v>13.2672929763794</v>
      </c>
      <c r="CG196" s="387" t="n">
        <v>13.7847852706909</v>
      </c>
      <c r="CH196" s="0" t="s">
        <v>317</v>
      </c>
      <c r="CK196" s="387" t="n">
        <v>12.5</v>
      </c>
      <c r="CL196" s="0" t="s">
        <v>887</v>
      </c>
      <c r="CO196" s="0" t="s">
        <v>102</v>
      </c>
      <c r="CP196" s="387" t="n">
        <v>0.0108204754069448</v>
      </c>
      <c r="CQ196" s="387" t="n">
        <v>0.0268709901720285</v>
      </c>
      <c r="CR196" s="387" t="n">
        <v>0.0286535155028105</v>
      </c>
      <c r="CS196" s="387" t="n">
        <v>0.0255441162735224</v>
      </c>
      <c r="CT196" s="387" t="n">
        <v>0.0363478027284145</v>
      </c>
      <c r="CV196" s="0" t="s">
        <v>318</v>
      </c>
      <c r="CW196" s="387" t="n">
        <v>0.0217998046427965</v>
      </c>
      <c r="CX196" s="387" t="n">
        <v>0.0200575646013021</v>
      </c>
      <c r="CY196" s="387" t="n">
        <v>0.0165833495557308</v>
      </c>
      <c r="CZ196" s="387" t="n">
        <v>0.0132778156548738</v>
      </c>
      <c r="DA196" s="387" t="n">
        <v>0.00771761685609818</v>
      </c>
      <c r="DC196" s="0" t="s">
        <v>317</v>
      </c>
      <c r="DD196" s="387" t="n">
        <v>0.0185947120189667</v>
      </c>
      <c r="DE196" s="387" t="n">
        <v>0.0184329990297556</v>
      </c>
      <c r="DF196" s="387" t="n">
        <v>0.00711392425000668</v>
      </c>
      <c r="DG196" s="387" t="n">
        <v>0.0108329514041543</v>
      </c>
      <c r="DH196" s="387" t="n">
        <v>0.00750134838744998</v>
      </c>
      <c r="DL196" s="387" t="n">
        <v>0.726719970703125</v>
      </c>
      <c r="DM196" s="0" t="s">
        <v>888</v>
      </c>
      <c r="DP196" s="387" t="n">
        <v>0.789449996948242</v>
      </c>
      <c r="DQ196" s="0" t="s">
        <v>888</v>
      </c>
      <c r="DT196" s="387" t="n">
        <v>0.663310012817383</v>
      </c>
      <c r="DU196" s="0" t="s">
        <v>888</v>
      </c>
      <c r="DW196" s="387" t="n">
        <v>-0.0320532210171223</v>
      </c>
      <c r="DX196" s="387" t="n">
        <v>-0.0288731772452593</v>
      </c>
      <c r="DY196" s="387" t="n">
        <v>-0.0140266604721546</v>
      </c>
      <c r="DZ196" s="387" t="n">
        <v>-0.0167388860136271</v>
      </c>
      <c r="EA196" s="387" t="n">
        <v>-0.00653023319318891</v>
      </c>
      <c r="EB196" s="0" t="s">
        <v>104</v>
      </c>
      <c r="ED196" s="387" t="n">
        <v>-0.0349858738481998</v>
      </c>
      <c r="EE196" s="387" t="n">
        <v>-0.0321034528315067</v>
      </c>
      <c r="EF196" s="387" t="n">
        <v>-0.0172886401414871</v>
      </c>
      <c r="EG196" s="387" t="n">
        <v>-0.023236682638526</v>
      </c>
      <c r="EH196" s="387" t="n">
        <v>-0.0270461719483137</v>
      </c>
      <c r="EI196" s="0" t="s">
        <v>248</v>
      </c>
      <c r="EK196" s="387"/>
      <c r="EL196" s="0" t="s">
        <v>886</v>
      </c>
      <c r="EO196" s="387" t="n">
        <v>0.0431149266660214</v>
      </c>
      <c r="EP196" s="387" t="n">
        <v>0.0350755378603935</v>
      </c>
      <c r="EQ196" s="387" t="n">
        <v>0.0261227022856474</v>
      </c>
      <c r="ER196" s="387" t="n">
        <v>0.0315279588103294</v>
      </c>
      <c r="ES196" s="387" t="n">
        <v>0.0220088865607977</v>
      </c>
      <c r="ET196" s="0" t="s">
        <v>248</v>
      </c>
      <c r="FE196" s="387" t="n">
        <v>5388720</v>
      </c>
      <c r="FF196" s="387" t="n">
        <v>5378867</v>
      </c>
      <c r="FG196" s="387" t="n">
        <v>5376912</v>
      </c>
      <c r="FH196" s="387" t="n">
        <v>5373374</v>
      </c>
      <c r="FI196" s="387" t="n">
        <v>5372280</v>
      </c>
      <c r="FJ196" s="387" t="n">
        <v>5372807</v>
      </c>
      <c r="FK196" s="387" t="n">
        <v>5373054</v>
      </c>
      <c r="FL196" s="387" t="n">
        <v>5374622</v>
      </c>
      <c r="FM196" s="387" t="n">
        <v>5379233</v>
      </c>
      <c r="FN196" s="387" t="n">
        <v>5386406</v>
      </c>
      <c r="FO196" s="387" t="n">
        <v>5391428</v>
      </c>
      <c r="FP196" s="387" t="n">
        <v>5398384</v>
      </c>
      <c r="FQ196" s="387" t="n">
        <v>5407579</v>
      </c>
      <c r="FR196" s="387" t="n">
        <v>5413393</v>
      </c>
      <c r="FS196" s="387" t="n">
        <v>5418649</v>
      </c>
      <c r="FT196" s="387" t="n">
        <v>5423801</v>
      </c>
      <c r="FU196" s="387" t="n">
        <v>5430798</v>
      </c>
      <c r="FV196" s="387" t="n">
        <v>5439232</v>
      </c>
      <c r="FW196" s="387" t="n">
        <v>5446771</v>
      </c>
      <c r="FX196" s="387" t="n">
        <v>5454073</v>
      </c>
      <c r="FY196" s="387" t="n">
        <v>5455000</v>
      </c>
      <c r="FZ196" s="387" t="n">
        <v>5456000</v>
      </c>
      <c r="GA196" s="387" t="n">
        <v>5454000</v>
      </c>
      <c r="GB196" s="387" t="n">
        <v>5452000</v>
      </c>
      <c r="GC196" s="387" t="n">
        <v>5448000</v>
      </c>
      <c r="GD196" s="387" t="n">
        <v>5442000</v>
      </c>
      <c r="GE196" s="387" t="n">
        <v>5435000</v>
      </c>
      <c r="GF196" s="387" t="n">
        <v>5427000</v>
      </c>
      <c r="GG196" s="387" t="n">
        <v>5417000</v>
      </c>
      <c r="GH196" s="387" t="n">
        <v>5405000</v>
      </c>
      <c r="GI196" s="387" t="n">
        <v>5391000</v>
      </c>
      <c r="GJ196" s="387" t="n">
        <v>5375000</v>
      </c>
      <c r="GK196" s="387" t="n">
        <v>5359000</v>
      </c>
      <c r="GL196" s="387" t="n">
        <v>5340000</v>
      </c>
      <c r="GM196" s="387" t="n">
        <v>5320000</v>
      </c>
      <c r="GN196" s="387" t="n">
        <v>5299000</v>
      </c>
      <c r="GO196" s="387" t="n">
        <v>5278000</v>
      </c>
      <c r="GP196" s="387" t="n">
        <v>5256000</v>
      </c>
      <c r="GQ196" s="387" t="n">
        <v>5233000</v>
      </c>
      <c r="GR196" s="387" t="n">
        <v>5210000</v>
      </c>
      <c r="GS196" s="387" t="n">
        <v>5187000</v>
      </c>
      <c r="GT196" s="387" t="n">
        <v>5164000</v>
      </c>
      <c r="GU196" s="387" t="n">
        <v>5141000</v>
      </c>
      <c r="GV196" s="387" t="n">
        <v>5118000</v>
      </c>
      <c r="GW196" s="387" t="n">
        <v>5095000</v>
      </c>
      <c r="GX196" s="387" t="n">
        <v>5072000</v>
      </c>
      <c r="GY196" s="387" t="n">
        <v>5050000</v>
      </c>
      <c r="GZ196" s="387" t="n">
        <v>5028000</v>
      </c>
      <c r="HA196" s="387" t="n">
        <v>5006000</v>
      </c>
      <c r="HB196" s="387" t="n">
        <v>4984000</v>
      </c>
      <c r="HC196" s="387" t="n">
        <v>4961000</v>
      </c>
      <c r="HG196" s="387" t="n">
        <v>0.00128922332078218</v>
      </c>
      <c r="HH196" s="387" t="n">
        <v>0.00155178993009031</v>
      </c>
      <c r="HI196" s="387" t="n">
        <v>0.00138508155941963</v>
      </c>
      <c r="HJ196" s="387" t="n">
        <v>0.00133971299510449</v>
      </c>
      <c r="HK196" s="387" t="n">
        <v>0.000169950275449082</v>
      </c>
      <c r="HL196" s="387" t="n">
        <v>0.000183301250217482</v>
      </c>
      <c r="HM196" s="387" t="n">
        <v>-0.000366636115359142</v>
      </c>
      <c r="HN196" s="387" t="n">
        <v>-0.000366770575055853</v>
      </c>
      <c r="HO196" s="387" t="n">
        <v>-0.000733944994863123</v>
      </c>
      <c r="HP196" s="387" t="n">
        <v>-0.00110192853026092</v>
      </c>
      <c r="HQ196" s="387" t="n">
        <v>-0.00128711981233209</v>
      </c>
      <c r="HR196" s="387" t="n">
        <v>-0.00147302553523332</v>
      </c>
      <c r="HS196" s="387" t="n">
        <v>-0.00184433837421238</v>
      </c>
      <c r="HT196" s="387" t="n">
        <v>-0.00221770559437573</v>
      </c>
      <c r="HU196" s="387" t="n">
        <v>-0.00259355455636978</v>
      </c>
      <c r="HV196" s="387" t="n">
        <v>-0.00297232251614332</v>
      </c>
      <c r="HW196" s="387" t="n">
        <v>-0.0029811835847795</v>
      </c>
      <c r="HX196" s="387" t="n">
        <v>-0.00355173763819039</v>
      </c>
      <c r="HY196" s="387" t="n">
        <v>-0.00375234964303672</v>
      </c>
      <c r="HZ196" s="387" t="n">
        <v>-0.00395517982542515</v>
      </c>
      <c r="IA196" s="387" t="n">
        <v>-0.00397088564932346</v>
      </c>
      <c r="IB196" s="387" t="n">
        <v>-0.00417695706710219</v>
      </c>
      <c r="IC196" s="387" t="n">
        <v>-0.00438555376604199</v>
      </c>
      <c r="ID196" s="387" t="n">
        <v>-0.00440487172454596</v>
      </c>
      <c r="IE196" s="387" t="n">
        <v>-0.00442436058074236</v>
      </c>
      <c r="IF196" s="387" t="n">
        <v>-0.00444402219727635</v>
      </c>
      <c r="IG196" s="387" t="n">
        <v>-0.00446385983377695</v>
      </c>
      <c r="IH196" s="387" t="n">
        <v>-0.0044838753528893</v>
      </c>
      <c r="II196" s="387" t="n">
        <v>-0.00450407108291984</v>
      </c>
      <c r="IJ196" s="387" t="n">
        <v>-0.004524449352175</v>
      </c>
      <c r="IK196" s="387" t="n">
        <v>-0.00434697372838855</v>
      </c>
      <c r="IL196" s="387" t="n">
        <v>-0.00436595268547535</v>
      </c>
      <c r="IM196" s="387" t="n">
        <v>-0.00438509788364172</v>
      </c>
      <c r="IN196" s="387" t="n">
        <v>-0.0044044116511941</v>
      </c>
      <c r="IO196" s="387" t="n">
        <v>-0.00462544802576304</v>
      </c>
      <c r="IP196" s="0" t="s">
        <v>889</v>
      </c>
      <c r="IU196" s="0" t="s">
        <v>889</v>
      </c>
      <c r="IV196" s="387" t="n">
        <v>0.48590904357815</v>
      </c>
      <c r="IW196" s="387" t="n">
        <v>0.486140483987416</v>
      </c>
      <c r="IX196" s="387" t="n">
        <v>0.486384210585247</v>
      </c>
      <c r="IY196" s="387" t="n">
        <v>0.486616674769215</v>
      </c>
      <c r="IZ196" s="387" t="n">
        <v>0.486807249095292</v>
      </c>
      <c r="JA196" s="387" t="n">
        <v>0.486932753661732</v>
      </c>
      <c r="JB196" s="387" t="n">
        <v>0.486985979519939</v>
      </c>
      <c r="JC196" s="387" t="n">
        <v>0.486973079523013</v>
      </c>
      <c r="JD196" s="387" t="n">
        <v>0.486914766478219</v>
      </c>
      <c r="JE196" s="387" t="n">
        <v>0.486839760522252</v>
      </c>
      <c r="JF196" s="387" t="n">
        <v>0.486770325555705</v>
      </c>
      <c r="JG196" s="387" t="n">
        <v>0.486713003821952</v>
      </c>
      <c r="JH196" s="387" t="n">
        <v>0.486662868208654</v>
      </c>
      <c r="JI196" s="387" t="n">
        <v>0.486621344444588</v>
      </c>
      <c r="JJ196" s="387" t="n">
        <v>0.486582964261677</v>
      </c>
      <c r="JK196" s="387" t="n">
        <v>0.486547188939717</v>
      </c>
      <c r="JL196" s="387" t="n">
        <v>0.486515305203274</v>
      </c>
      <c r="JM196" s="387" t="n">
        <v>0.486492289561431</v>
      </c>
      <c r="JN196" s="387" t="n">
        <v>0.486479465147047</v>
      </c>
      <c r="JO196" s="387" t="n">
        <v>0.486481815504227</v>
      </c>
      <c r="JP196" s="387" t="n">
        <v>0.486501975478772</v>
      </c>
      <c r="JQ196" s="387" t="n">
        <v>0.486539185444857</v>
      </c>
      <c r="JR196" s="387" t="n">
        <v>0.486595414089578</v>
      </c>
      <c r="JS196" s="387" t="n">
        <v>0.48667198528882</v>
      </c>
      <c r="JT196" s="387" t="n">
        <v>0.48676840665046</v>
      </c>
      <c r="JU196" s="387" t="n">
        <v>0.486885291153207</v>
      </c>
      <c r="JV196" s="387" t="n">
        <v>0.487022100683501</v>
      </c>
      <c r="JW196" s="387" t="n">
        <v>0.487179834267605</v>
      </c>
      <c r="JX196" s="387" t="n">
        <v>0.487354249427895</v>
      </c>
      <c r="JY196" s="387" t="n">
        <v>0.48753893564299</v>
      </c>
      <c r="JZ196" s="387" t="n">
        <v>0.487734323390292</v>
      </c>
      <c r="KA196" s="387" t="n">
        <v>0.487934943556714</v>
      </c>
      <c r="KB196" s="387" t="n">
        <v>0.488141251643119</v>
      </c>
      <c r="KC196" s="387" t="n">
        <v>0.488351785789181</v>
      </c>
      <c r="KD196" s="387" t="n">
        <v>0.488560646547145</v>
      </c>
      <c r="KE196" s="387" t="n">
        <v>0.48876736253591</v>
      </c>
      <c r="KH196" s="0" t="s">
        <v>889</v>
      </c>
      <c r="KI196" s="387" t="n">
        <v>0.706951260566711</v>
      </c>
      <c r="KJ196" s="387" t="n">
        <v>0.701908469200134</v>
      </c>
      <c r="KK196" s="387" t="n">
        <v>0.695812582969666</v>
      </c>
      <c r="KL196" s="387" t="n">
        <v>0.68924617767334</v>
      </c>
      <c r="KM196" s="387" t="n">
        <v>0.682998955249786</v>
      </c>
      <c r="KN196" s="387" t="n">
        <v>0.677543520927429</v>
      </c>
      <c r="KO196" s="387" t="n">
        <v>0.671920835971832</v>
      </c>
      <c r="KP196" s="387" t="n">
        <v>0.667216718196869</v>
      </c>
      <c r="KQ196" s="387" t="n">
        <v>0.663242816925049</v>
      </c>
      <c r="KR196" s="387" t="n">
        <v>0.659508049488068</v>
      </c>
      <c r="KS196" s="387" t="n">
        <v>0.656008839607239</v>
      </c>
      <c r="KT196" s="387" t="n">
        <v>0.652805864810944</v>
      </c>
      <c r="KU196" s="387" t="n">
        <v>0.649530112743378</v>
      </c>
      <c r="KV196" s="387" t="n">
        <v>0.646483302116394</v>
      </c>
      <c r="KW196" s="387" t="n">
        <v>0.644218325614929</v>
      </c>
      <c r="KX196" s="387" t="n">
        <v>0.642552375793457</v>
      </c>
      <c r="KY196" s="387" t="n">
        <v>0.641116261482239</v>
      </c>
      <c r="KZ196" s="387" t="n">
        <v>0.640231370925903</v>
      </c>
      <c r="LA196" s="387" t="n">
        <v>0.639887630939484</v>
      </c>
      <c r="LB196" s="387" t="n">
        <v>0.63909775018692</v>
      </c>
      <c r="LC196" s="387" t="n">
        <v>0.637856185436249</v>
      </c>
      <c r="LD196" s="387" t="n">
        <v>0.636036396026611</v>
      </c>
      <c r="LE196" s="387" t="n">
        <v>0.633751928806305</v>
      </c>
      <c r="LF196" s="387" t="n">
        <v>0.630995631217957</v>
      </c>
      <c r="LG196" s="387" t="n">
        <v>0.627831101417542</v>
      </c>
      <c r="LH196" s="387" t="n">
        <v>0.624060153961182</v>
      </c>
      <c r="LI196" s="387" t="n">
        <v>0.619674682617188</v>
      </c>
      <c r="LJ196" s="387" t="n">
        <v>0.614666402339935</v>
      </c>
      <c r="LK196" s="387" t="n">
        <v>0.609613120555878</v>
      </c>
      <c r="LL196" s="387" t="n">
        <v>0.604317963123322</v>
      </c>
      <c r="LM196" s="387" t="n">
        <v>0.599171936511993</v>
      </c>
      <c r="LN196" s="387" t="n">
        <v>0.593861401081085</v>
      </c>
      <c r="LO196" s="387" t="n">
        <v>0.588902175426483</v>
      </c>
      <c r="LP196" s="387" t="n">
        <v>0.584099054336548</v>
      </c>
      <c r="LQ196" s="387" t="n">
        <v>0.579454243183136</v>
      </c>
      <c r="LR196" s="387" t="n">
        <v>0.574884116649628</v>
      </c>
      <c r="LT196" s="0" t="s">
        <v>889</v>
      </c>
      <c r="LU196" s="387" t="n">
        <v>0.640565693378449</v>
      </c>
      <c r="LV196" s="387" t="n">
        <v>0.634604692459106</v>
      </c>
      <c r="LW196" s="387" t="n">
        <v>0.62833446264267</v>
      </c>
      <c r="LX196" s="387" t="n">
        <v>0.622097373008728</v>
      </c>
      <c r="LY196" s="387" t="n">
        <v>0.616321206092835</v>
      </c>
      <c r="LZ196" s="387" t="n">
        <v>0.611365735530853</v>
      </c>
      <c r="MA196" s="387" t="n">
        <v>0.606305003166199</v>
      </c>
      <c r="MB196" s="387" t="n">
        <v>0.602126896381378</v>
      </c>
      <c r="MC196" s="387" t="n">
        <v>0.598495960235596</v>
      </c>
      <c r="MD196" s="387" t="n">
        <v>0.595447897911072</v>
      </c>
      <c r="ME196" s="387" t="n">
        <v>0.592796742916107</v>
      </c>
      <c r="MF196" s="387" t="n">
        <v>0.590616405010223</v>
      </c>
      <c r="MG196" s="387" t="n">
        <v>0.588723063468933</v>
      </c>
      <c r="MH196" s="387" t="n">
        <v>0.586856186389923</v>
      </c>
      <c r="MI196" s="387" t="n">
        <v>0.585198879241943</v>
      </c>
      <c r="MJ196" s="387" t="n">
        <v>0.583194196224213</v>
      </c>
      <c r="MK196" s="387" t="n">
        <v>0.580837190151215</v>
      </c>
      <c r="ML196" s="387" t="n">
        <v>0.578279554843903</v>
      </c>
      <c r="MM196" s="387" t="n">
        <v>0.575655460357666</v>
      </c>
      <c r="MN196" s="387" t="n">
        <v>0.572556376457214</v>
      </c>
      <c r="MO196" s="387" t="n">
        <v>0.568597853183746</v>
      </c>
      <c r="MP196" s="387" t="n">
        <v>0.564418315887451</v>
      </c>
      <c r="MQ196" s="387" t="n">
        <v>0.559741258621216</v>
      </c>
      <c r="MR196" s="387" t="n">
        <v>0.554557621479034</v>
      </c>
      <c r="MS196" s="387" t="n">
        <v>0.549520134925842</v>
      </c>
      <c r="MT196" s="387" t="n">
        <v>0.544438004493713</v>
      </c>
      <c r="MU196" s="387" t="n">
        <v>0.539504289627075</v>
      </c>
      <c r="MV196" s="387" t="n">
        <v>0.534720897674561</v>
      </c>
      <c r="MW196" s="387" t="n">
        <v>0.530480682849884</v>
      </c>
      <c r="MX196" s="387" t="n">
        <v>0.525613367557526</v>
      </c>
      <c r="MY196" s="387" t="n">
        <v>0.52129340171814</v>
      </c>
      <c r="MZ196" s="387" t="n">
        <v>0.516435623168945</v>
      </c>
      <c r="NA196" s="387" t="n">
        <v>0.511933147907257</v>
      </c>
      <c r="NB196" s="387" t="n">
        <v>0.507590889930725</v>
      </c>
      <c r="NC196" s="387" t="n">
        <v>0.503410935401917</v>
      </c>
      <c r="ND196" s="387" t="n">
        <v>0.499496072530746</v>
      </c>
      <c r="NG196" s="0" t="s">
        <v>889</v>
      </c>
      <c r="NH196" s="387" t="n">
        <v>0.653603971004486</v>
      </c>
      <c r="NI196" s="387" t="n">
        <v>0.650432586669922</v>
      </c>
      <c r="NJ196" s="387" t="n">
        <v>0.64581173658371</v>
      </c>
      <c r="NK196" s="387" t="n">
        <v>0.640294432640076</v>
      </c>
      <c r="NL196" s="387" t="n">
        <v>0.634657263755798</v>
      </c>
      <c r="NM196" s="387" t="n">
        <v>0.62933087348938</v>
      </c>
      <c r="NN196" s="387" t="n">
        <v>0.623533725738525</v>
      </c>
      <c r="NO196" s="387" t="n">
        <v>0.618078470230103</v>
      </c>
      <c r="NP196" s="387" t="n">
        <v>0.612986087799072</v>
      </c>
      <c r="NQ196" s="387" t="n">
        <v>0.608296632766724</v>
      </c>
      <c r="NR196" s="387" t="n">
        <v>0.60418963432312</v>
      </c>
      <c r="NS196" s="387" t="n">
        <v>0.600551962852478</v>
      </c>
      <c r="NT196" s="387" t="n">
        <v>0.597014904022217</v>
      </c>
      <c r="NU196" s="387" t="n">
        <v>0.594055771827698</v>
      </c>
      <c r="NV196" s="387" t="n">
        <v>0.592044413089752</v>
      </c>
      <c r="NW196" s="387" t="n">
        <v>0.590242981910706</v>
      </c>
      <c r="NX196" s="387" t="n">
        <v>0.588651180267334</v>
      </c>
      <c r="NY196" s="387" t="n">
        <v>0.587236404418945</v>
      </c>
      <c r="NZ196" s="387" t="n">
        <v>0.586704134941101</v>
      </c>
      <c r="OA196" s="387" t="n">
        <v>0.585714280605316</v>
      </c>
      <c r="OB196" s="387" t="n">
        <v>0.584449887275696</v>
      </c>
      <c r="OC196" s="387" t="n">
        <v>0.582796514034271</v>
      </c>
      <c r="OD196" s="387" t="n">
        <v>0.580859959125519</v>
      </c>
      <c r="OE196" s="387" t="n">
        <v>0.578635573387146</v>
      </c>
      <c r="OF196" s="387" t="n">
        <v>0.576007664203644</v>
      </c>
      <c r="OG196" s="387" t="n">
        <v>0.572778105735779</v>
      </c>
      <c r="OH196" s="387" t="n">
        <v>0.568938791751862</v>
      </c>
      <c r="OI196" s="387" t="n">
        <v>0.564481616020203</v>
      </c>
      <c r="OJ196" s="387" t="n">
        <v>0.559984385967255</v>
      </c>
      <c r="OK196" s="387" t="n">
        <v>0.555250227451325</v>
      </c>
      <c r="OL196" s="387" t="n">
        <v>0.550670325756073</v>
      </c>
      <c r="OM196" s="387" t="n">
        <v>0.545940577983856</v>
      </c>
      <c r="ON196" s="387" t="n">
        <v>0.541368365287781</v>
      </c>
      <c r="OO196" s="387" t="n">
        <v>0.536955654621124</v>
      </c>
      <c r="OP196" s="387" t="n">
        <v>0.532704651355743</v>
      </c>
      <c r="OQ196" s="387" t="n">
        <v>0.528320908546448</v>
      </c>
      <c r="OT196" s="387" t="n">
        <v>0.702009963989258</v>
      </c>
      <c r="OU196" s="387" t="n">
        <v>0.694499969482422</v>
      </c>
      <c r="OV196" s="387" t="n">
        <v>0.698600006103516</v>
      </c>
      <c r="OW196" s="387" t="n">
        <v>0.69802001953125</v>
      </c>
      <c r="OX196" s="387" t="n">
        <v>0.690210037231445</v>
      </c>
      <c r="OY196" s="387" t="n">
        <v>0.686050033569336</v>
      </c>
      <c r="OZ196" s="387" t="n">
        <v>0.682910003662109</v>
      </c>
      <c r="PA196" s="387" t="n">
        <v>0.688259963989258</v>
      </c>
      <c r="PB196" s="387" t="n">
        <v>0.684329986572266</v>
      </c>
      <c r="PC196" s="387" t="n">
        <v>0.686490020751953</v>
      </c>
      <c r="PD196" s="387" t="n">
        <v>0.687689971923828</v>
      </c>
      <c r="PE196" s="387" t="n">
        <v>0.695039978027344</v>
      </c>
      <c r="PF196" s="387" t="n">
        <v>0.698990020751953</v>
      </c>
      <c r="PG196" s="387" t="n">
        <v>0.702710037231445</v>
      </c>
      <c r="PH196" s="387" t="n">
        <v>0.709459991455078</v>
      </c>
      <c r="PI196" s="387" t="n">
        <v>0.719530029296875</v>
      </c>
      <c r="PJ196" s="387" t="n">
        <v>0.722030029296875</v>
      </c>
      <c r="PK196" s="387" t="n">
        <v>0.724599990844727</v>
      </c>
      <c r="PL196" s="387" t="n">
        <v>0.726719970703125</v>
      </c>
      <c r="PQ196" s="387" t="n">
        <v>0.00292145274579525</v>
      </c>
      <c r="PZ196" s="387" t="n">
        <v>0.252</v>
      </c>
      <c r="QA196" s="387" t="n">
        <v>2016</v>
      </c>
      <c r="QB196" s="0" t="s">
        <v>248</v>
      </c>
      <c r="QD196" s="387" t="n">
        <v>0.013</v>
      </c>
      <c r="QE196" s="387" t="n">
        <v>2016</v>
      </c>
      <c r="QF196" s="0" t="s">
        <v>248</v>
      </c>
      <c r="QH196" s="387" t="n">
        <v>0.018</v>
      </c>
      <c r="QI196" s="387" t="n">
        <v>2016</v>
      </c>
      <c r="QJ196" s="0" t="s">
        <v>248</v>
      </c>
      <c r="QL196" s="387" t="n">
        <v>0.032</v>
      </c>
      <c r="QM196" s="387" t="n">
        <v>2016</v>
      </c>
      <c r="QN196" s="0" t="s">
        <v>248</v>
      </c>
      <c r="QP196" s="387" t="n">
        <v>0.122</v>
      </c>
      <c r="QQ196" s="387" t="n">
        <v>2017</v>
      </c>
      <c r="QR196" s="0" t="s">
        <v>248</v>
      </c>
      <c r="QT196" s="0" t="s">
        <v>104</v>
      </c>
      <c r="QU196" s="387" t="n">
        <v>0.22534267604351</v>
      </c>
      <c r="QV196" s="387" t="n">
        <v>0.220576003193855</v>
      </c>
      <c r="QW196" s="387" t="n">
        <v>0.213180482387543</v>
      </c>
      <c r="QX196" s="387" t="n">
        <v>0.216529071331024</v>
      </c>
      <c r="QY196" s="387" t="n">
        <v>0.211018800735474</v>
      </c>
      <c r="RB196" s="387" t="n">
        <v>0.23367902636528</v>
      </c>
      <c r="RC196" s="387" t="n">
        <v>0.224352523684502</v>
      </c>
      <c r="RD196" s="387" t="n">
        <v>0.21377070248127</v>
      </c>
      <c r="RE196" s="387" t="n">
        <v>0.216489106416702</v>
      </c>
      <c r="RF196" s="387" t="n">
        <v>0.214034140110016</v>
      </c>
      <c r="RG196" s="0" t="s">
        <v>248</v>
      </c>
      <c r="RJ196" s="387" t="n">
        <v>0.0368055030703545</v>
      </c>
      <c r="RK196" s="387" t="n">
        <v>0.0362273864448071</v>
      </c>
      <c r="RL196" s="387" t="n">
        <v>0.0296764522790909</v>
      </c>
      <c r="RM196" s="387" t="n">
        <v>0.0320544131100178</v>
      </c>
      <c r="RN196" s="387" t="n">
        <v>0.0226675868034363</v>
      </c>
      <c r="RO196" s="0" t="s">
        <v>104</v>
      </c>
      <c r="RR196" s="387" t="n">
        <v>0.0366993546485901</v>
      </c>
      <c r="RS196" s="387" t="n">
        <v>0.036085844039917</v>
      </c>
      <c r="RT196" s="387" t="n">
        <v>0.0294641125947237</v>
      </c>
      <c r="RU196" s="387" t="n">
        <v>0.0316014215350151</v>
      </c>
      <c r="RV196" s="387" t="n">
        <v>0.0229058805853128</v>
      </c>
      <c r="RW196" s="0" t="s">
        <v>248</v>
      </c>
      <c r="SA196" s="387" t="n">
        <v>0.0363169796764851</v>
      </c>
      <c r="SB196" s="387" t="n">
        <v>0.0352820791304112</v>
      </c>
      <c r="SC196" s="387" t="n">
        <v>0.0285210851579905</v>
      </c>
      <c r="SD196" s="387" t="n">
        <v>0.0309373065829277</v>
      </c>
      <c r="SE196" s="387" t="n">
        <v>0.0222584754228592</v>
      </c>
      <c r="SF196" s="0" t="s">
        <v>104</v>
      </c>
      <c r="SJ196" s="387" t="n">
        <v>0.0361643023788929</v>
      </c>
      <c r="SK196" s="387" t="n">
        <v>0.0350784957408905</v>
      </c>
      <c r="SL196" s="387" t="n">
        <v>0.0282156839966774</v>
      </c>
      <c r="SM196" s="387" t="n">
        <v>0.0302981920540333</v>
      </c>
      <c r="SN196" s="387" t="n">
        <v>0.021566167473793</v>
      </c>
      <c r="SO196" s="0" t="s">
        <v>248</v>
      </c>
      <c r="SQ196" s="387" t="n">
        <v>19210</v>
      </c>
      <c r="SR196" s="0" t="s">
        <v>248</v>
      </c>
      <c r="ST196" s="387" t="n">
        <v>18178.966796875</v>
      </c>
      <c r="SU196" s="0" t="s">
        <v>104</v>
      </c>
      <c r="SW196" s="387" t="n">
        <v>20999.1300367905</v>
      </c>
      <c r="SX196" s="0" t="s">
        <v>248</v>
      </c>
      <c r="TA196" s="387" t="n">
        <v>0.193289458751678</v>
      </c>
      <c r="TB196" s="387" t="n">
        <v>0.191702827811241</v>
      </c>
      <c r="TC196" s="387" t="n">
        <v>0.199153825640678</v>
      </c>
      <c r="TD196" s="387" t="n">
        <v>0.199790179729462</v>
      </c>
      <c r="TE196" s="387" t="n">
        <v>0.204488560557365</v>
      </c>
      <c r="TF196" s="0" t="s">
        <v>104</v>
      </c>
      <c r="TJ196" s="387" t="n">
        <v>0.198693156242371</v>
      </c>
      <c r="TK196" s="387" t="n">
        <v>0.192249074578285</v>
      </c>
      <c r="TL196" s="387" t="n">
        <v>0.196482062339783</v>
      </c>
      <c r="TM196" s="387" t="n">
        <v>0.193252429366112</v>
      </c>
      <c r="TN196" s="387" t="n">
        <v>0.186987966299057</v>
      </c>
      <c r="TO196" s="0" t="s">
        <v>248</v>
      </c>
      <c r="TP196" s="386"/>
      <c r="TQ196" s="386"/>
    </row>
    <row r="197" customFormat="false" ht="15.75" hidden="false" customHeight="false" outlineLevel="0" collapsed="false">
      <c r="A197" s="0" t="s">
        <v>900</v>
      </c>
      <c r="B197" s="18" t="s">
        <v>1239</v>
      </c>
      <c r="C197" s="0" t="s">
        <v>1240</v>
      </c>
      <c r="D197" s="387" t="n">
        <v>0.0412187166512013</v>
      </c>
      <c r="E197" s="0" t="s">
        <v>102</v>
      </c>
      <c r="F197" s="387" t="n">
        <v>0.04303939640522</v>
      </c>
      <c r="G197" s="0" t="s">
        <v>316</v>
      </c>
      <c r="H197" s="387" t="n">
        <v>0.0425077006220818</v>
      </c>
      <c r="I197" s="0" t="s">
        <v>317</v>
      </c>
      <c r="J197" s="0" t="s">
        <v>102</v>
      </c>
      <c r="K197" s="387" t="n">
        <v>0.686641871929169</v>
      </c>
      <c r="L197" s="387" t="n">
        <v>0.722258627414703</v>
      </c>
      <c r="M197" s="0" t="s">
        <v>102</v>
      </c>
      <c r="N197" s="387" t="n">
        <v>0.686641871929169</v>
      </c>
      <c r="O197" s="0" t="s">
        <v>102</v>
      </c>
      <c r="P197" s="387" t="n">
        <v>0.726318538188934</v>
      </c>
      <c r="Q197" s="0" t="s">
        <v>102</v>
      </c>
      <c r="R197" s="387" t="n">
        <v>0.632101833820343</v>
      </c>
      <c r="S197" s="0" t="s">
        <v>102</v>
      </c>
      <c r="U197" s="0" t="s">
        <v>316</v>
      </c>
      <c r="V197" s="387" t="n">
        <v>0.665617287158966</v>
      </c>
      <c r="W197" s="387" t="n">
        <v>0.701163768768311</v>
      </c>
      <c r="X197" s="0" t="s">
        <v>316</v>
      </c>
      <c r="Y197" s="387" t="n">
        <v>0.665617287158966</v>
      </c>
      <c r="Z197" s="0" t="s">
        <v>316</v>
      </c>
      <c r="AA197" s="387" t="n">
        <v>0.715640962123871</v>
      </c>
      <c r="AB197" s="0" t="s">
        <v>316</v>
      </c>
      <c r="AC197" s="387" t="n">
        <v>0.615507185459137</v>
      </c>
      <c r="AD197" s="0" t="s">
        <v>316</v>
      </c>
      <c r="AF197" s="0" t="s">
        <v>317</v>
      </c>
      <c r="AG197" s="387" t="n">
        <v>0.638666987419128</v>
      </c>
      <c r="AH197" s="387" t="n">
        <v>0.676055610179901</v>
      </c>
      <c r="AI197" s="0" t="s">
        <v>317</v>
      </c>
      <c r="AJ197" s="387" t="n">
        <v>0.638666987419128</v>
      </c>
      <c r="AK197" s="0" t="s">
        <v>317</v>
      </c>
      <c r="AL197" s="387" t="n">
        <v>0.698927581310272</v>
      </c>
      <c r="AM197" s="0" t="s">
        <v>317</v>
      </c>
      <c r="AN197" s="387" t="n">
        <v>0.592278480529785</v>
      </c>
      <c r="AO197" s="0" t="s">
        <v>317</v>
      </c>
      <c r="AP197" s="0"/>
      <c r="AQ197" s="0" t="s">
        <v>102</v>
      </c>
      <c r="AR197" s="387" t="n">
        <v>4.27291870117188</v>
      </c>
      <c r="AS197" s="0" t="s">
        <v>318</v>
      </c>
      <c r="AT197" s="387" t="n">
        <v>5.26590585708618</v>
      </c>
      <c r="AU197" s="0" t="s">
        <v>317</v>
      </c>
      <c r="AV197" s="387" t="n">
        <v>5.24479532241821</v>
      </c>
      <c r="AW197" s="0"/>
      <c r="AX197" s="387" t="n">
        <v>3.1995964050293</v>
      </c>
      <c r="AY197" s="0" t="s">
        <v>104</v>
      </c>
      <c r="AZ197" s="0"/>
      <c r="BA197" s="0" t="s">
        <v>102</v>
      </c>
      <c r="BB197" s="387" t="n">
        <v>0.00292426045052707</v>
      </c>
      <c r="BC197" s="387" t="n">
        <v>0.00265552685596049</v>
      </c>
      <c r="BD197" s="387" t="n">
        <v>0.00193981418851763</v>
      </c>
      <c r="BE197" s="387" t="n">
        <v>0.00199687154963613</v>
      </c>
      <c r="BF197" s="387" t="n">
        <v>0.00199688947759569</v>
      </c>
      <c r="BH197" s="0" t="s">
        <v>318</v>
      </c>
      <c r="BI197" s="387" t="n">
        <v>0.00443532411009073</v>
      </c>
      <c r="BJ197" s="387" t="n">
        <v>0.00438723573461175</v>
      </c>
      <c r="BK197" s="387" t="n">
        <v>0.00530400406569243</v>
      </c>
      <c r="BL197" s="387" t="n">
        <v>0.00572927016764879</v>
      </c>
      <c r="BM197" s="387" t="n">
        <v>0.00582413049414754</v>
      </c>
      <c r="BO197" s="0" t="s">
        <v>317</v>
      </c>
      <c r="BP197" s="387" t="n">
        <v>0.0046373219229281</v>
      </c>
      <c r="BQ197" s="387" t="n">
        <v>0.00498892506584525</v>
      </c>
      <c r="BR197" s="387" t="n">
        <v>0.005753877107054</v>
      </c>
      <c r="BS197" s="387" t="n">
        <v>0.00586470123380423</v>
      </c>
      <c r="BT197" s="387" t="n">
        <v>0.00594582175835967</v>
      </c>
      <c r="BV197" s="387" t="n">
        <v>11.1691551208496</v>
      </c>
      <c r="BW197" s="387" t="n">
        <v>11.5058898925781</v>
      </c>
      <c r="BX197" s="387" t="n">
        <v>11.6936616897583</v>
      </c>
      <c r="BY197" s="387" t="n">
        <v>12.0523920059204</v>
      </c>
      <c r="BZ197" s="387" t="n">
        <v>12.4736623764038</v>
      </c>
      <c r="CA197" s="0" t="s">
        <v>316</v>
      </c>
      <c r="CC197" s="387" t="n">
        <v>11.3702621459961</v>
      </c>
      <c r="CD197" s="387" t="n">
        <v>11.6336822509766</v>
      </c>
      <c r="CE197" s="387" t="n">
        <v>11.8880214691162</v>
      </c>
      <c r="CF197" s="387" t="n">
        <v>12.3029518127441</v>
      </c>
      <c r="CG197" s="387" t="n">
        <v>12.7341804504395</v>
      </c>
      <c r="CH197" s="0" t="s">
        <v>317</v>
      </c>
      <c r="CK197" s="387" t="n">
        <v>12.1999998092651</v>
      </c>
      <c r="CL197" s="0" t="s">
        <v>887</v>
      </c>
      <c r="CO197" s="0" t="s">
        <v>102</v>
      </c>
      <c r="CP197" s="387" t="n">
        <v>0.00402294052764773</v>
      </c>
      <c r="CQ197" s="387" t="n">
        <v>0.0129881361499429</v>
      </c>
      <c r="CR197" s="387" t="n">
        <v>0.00667026080191135</v>
      </c>
      <c r="CS197" s="387" t="n">
        <v>-0.00337541126646101</v>
      </c>
      <c r="CT197" s="387" t="n">
        <v>0.0178342647850513</v>
      </c>
      <c r="CV197" s="0" t="s">
        <v>318</v>
      </c>
      <c r="CW197" s="387" t="n">
        <v>0.0136222997680306</v>
      </c>
      <c r="CX197" s="387" t="n">
        <v>0.00621467176824808</v>
      </c>
      <c r="CY197" s="387" t="n">
        <v>0.00142847851384431</v>
      </c>
      <c r="CZ197" s="387" t="n">
        <v>0.00159726501442492</v>
      </c>
      <c r="DA197" s="387" t="n">
        <v>0.0132858697324991</v>
      </c>
      <c r="DC197" s="0" t="s">
        <v>317</v>
      </c>
      <c r="DD197" s="387" t="n">
        <v>0.00848986767232418</v>
      </c>
      <c r="DE197" s="387" t="n">
        <v>0.00786781869828701</v>
      </c>
      <c r="DF197" s="387" t="n">
        <v>-0.00163434178102762</v>
      </c>
      <c r="DG197" s="387" t="n">
        <v>0.0103046717122197</v>
      </c>
      <c r="DH197" s="387" t="n">
        <v>0.0273484140634537</v>
      </c>
      <c r="DL197" s="387" t="n">
        <v>0.751750030517578</v>
      </c>
      <c r="DM197" s="0" t="s">
        <v>888</v>
      </c>
      <c r="DP197" s="387" t="n">
        <v>0.782509994506836</v>
      </c>
      <c r="DQ197" s="0" t="s">
        <v>888</v>
      </c>
      <c r="DT197" s="387" t="n">
        <v>0.719059982299805</v>
      </c>
      <c r="DU197" s="0" t="s">
        <v>888</v>
      </c>
      <c r="DW197" s="387" t="n">
        <v>0.0121659906581044</v>
      </c>
      <c r="DX197" s="387" t="n">
        <v>0.0199166461825371</v>
      </c>
      <c r="DY197" s="387" t="n">
        <v>0.0436806529760361</v>
      </c>
      <c r="DZ197" s="387" t="n">
        <v>0.0643478855490685</v>
      </c>
      <c r="EA197" s="387" t="n">
        <v>0.0753305107355118</v>
      </c>
      <c r="EB197" s="0" t="s">
        <v>104</v>
      </c>
      <c r="ED197" s="387" t="n">
        <v>0.00768479285761714</v>
      </c>
      <c r="EE197" s="387" t="n">
        <v>0.013467607088387</v>
      </c>
      <c r="EF197" s="387" t="n">
        <v>0.0344250202178955</v>
      </c>
      <c r="EG197" s="387" t="n">
        <v>0.0526794865727425</v>
      </c>
      <c r="EH197" s="387" t="n">
        <v>0.0562904141843319</v>
      </c>
      <c r="EI197" s="0" t="s">
        <v>248</v>
      </c>
      <c r="EK197" s="387"/>
      <c r="EL197" s="0" t="s">
        <v>886</v>
      </c>
      <c r="EO197" s="387" t="n">
        <v>0.0224918965250254</v>
      </c>
      <c r="EP197" s="387" t="n">
        <v>0.0200094003230333</v>
      </c>
      <c r="EQ197" s="387" t="n">
        <v>0.0203979089856148</v>
      </c>
      <c r="ER197" s="387" t="n">
        <v>0.0314128398895264</v>
      </c>
      <c r="ES197" s="387" t="n">
        <v>0.0315639972686768</v>
      </c>
      <c r="ET197" s="0" t="s">
        <v>248</v>
      </c>
      <c r="FE197" s="387" t="n">
        <v>1988925</v>
      </c>
      <c r="FF197" s="387" t="n">
        <v>1992060</v>
      </c>
      <c r="FG197" s="387" t="n">
        <v>1994530</v>
      </c>
      <c r="FH197" s="387" t="n">
        <v>1995733</v>
      </c>
      <c r="FI197" s="387" t="n">
        <v>1997012</v>
      </c>
      <c r="FJ197" s="387" t="n">
        <v>2000474</v>
      </c>
      <c r="FK197" s="387" t="n">
        <v>2006868</v>
      </c>
      <c r="FL197" s="387" t="n">
        <v>2018122</v>
      </c>
      <c r="FM197" s="387" t="n">
        <v>2021316</v>
      </c>
      <c r="FN197" s="387" t="n">
        <v>2039669</v>
      </c>
      <c r="FO197" s="387" t="n">
        <v>2048583</v>
      </c>
      <c r="FP197" s="387" t="n">
        <v>2052843</v>
      </c>
      <c r="FQ197" s="387" t="n">
        <v>2057159</v>
      </c>
      <c r="FR197" s="387" t="n">
        <v>2059953</v>
      </c>
      <c r="FS197" s="387" t="n">
        <v>2061980</v>
      </c>
      <c r="FT197" s="387" t="n">
        <v>2063531</v>
      </c>
      <c r="FU197" s="387" t="n">
        <v>2065042</v>
      </c>
      <c r="FV197" s="387" t="n">
        <v>2066388</v>
      </c>
      <c r="FW197" s="387" t="n">
        <v>2073894</v>
      </c>
      <c r="FX197" s="387" t="n">
        <v>2087946</v>
      </c>
      <c r="FY197" s="387" t="n">
        <v>2088000</v>
      </c>
      <c r="FZ197" s="387" t="n">
        <v>2087000</v>
      </c>
      <c r="GA197" s="387" t="n">
        <v>2085000</v>
      </c>
      <c r="GB197" s="387" t="n">
        <v>2083000</v>
      </c>
      <c r="GC197" s="387" t="n">
        <v>2081000</v>
      </c>
      <c r="GD197" s="387" t="n">
        <v>2078000</v>
      </c>
      <c r="GE197" s="387" t="n">
        <v>2075000</v>
      </c>
      <c r="GF197" s="387" t="n">
        <v>2072000</v>
      </c>
      <c r="GG197" s="387" t="n">
        <v>2069000</v>
      </c>
      <c r="GH197" s="387" t="n">
        <v>2064000</v>
      </c>
      <c r="GI197" s="387" t="n">
        <v>2060000</v>
      </c>
      <c r="GJ197" s="387" t="n">
        <v>2055000</v>
      </c>
      <c r="GK197" s="387" t="n">
        <v>2050000</v>
      </c>
      <c r="GL197" s="387" t="n">
        <v>2044000</v>
      </c>
      <c r="GM197" s="387" t="n">
        <v>2038000</v>
      </c>
      <c r="GN197" s="387" t="n">
        <v>2032000</v>
      </c>
      <c r="GO197" s="387" t="n">
        <v>2026000</v>
      </c>
      <c r="GP197" s="387" t="n">
        <v>2019000</v>
      </c>
      <c r="GQ197" s="387" t="n">
        <v>2013000</v>
      </c>
      <c r="GR197" s="387" t="n">
        <v>2006000</v>
      </c>
      <c r="GS197" s="387" t="n">
        <v>2000000</v>
      </c>
      <c r="GT197" s="387" t="n">
        <v>1993000</v>
      </c>
      <c r="GU197" s="387" t="n">
        <v>1987000</v>
      </c>
      <c r="GV197" s="387" t="n">
        <v>1980000</v>
      </c>
      <c r="GW197" s="387" t="n">
        <v>1974000</v>
      </c>
      <c r="GX197" s="387" t="n">
        <v>1967000</v>
      </c>
      <c r="GY197" s="387" t="n">
        <v>1960000</v>
      </c>
      <c r="GZ197" s="387" t="n">
        <v>1954000</v>
      </c>
      <c r="HA197" s="387" t="n">
        <v>1947000</v>
      </c>
      <c r="HB197" s="387" t="n">
        <v>1940000</v>
      </c>
      <c r="HC197" s="387" t="n">
        <v>1932000</v>
      </c>
      <c r="HG197" s="387" t="n">
        <v>0.000731972046196461</v>
      </c>
      <c r="HH197" s="387" t="n">
        <v>0.000651590409688652</v>
      </c>
      <c r="HI197" s="387" t="n">
        <v>0.00362584390677512</v>
      </c>
      <c r="HJ197" s="387" t="n">
        <v>0.00675280811265111</v>
      </c>
      <c r="HK197" s="387" t="n">
        <v>2.58624040725408E-005</v>
      </c>
      <c r="HL197" s="387" t="n">
        <v>-0.000479041918879375</v>
      </c>
      <c r="HM197" s="387" t="n">
        <v>-0.000958772841840982</v>
      </c>
      <c r="HN197" s="387" t="n">
        <v>-0.000959692988544703</v>
      </c>
      <c r="HO197" s="387" t="n">
        <v>-0.00096061488147825</v>
      </c>
      <c r="HP197" s="387" t="n">
        <v>-0.00144265475682914</v>
      </c>
      <c r="HQ197" s="387" t="n">
        <v>-0.00144473894033581</v>
      </c>
      <c r="HR197" s="387" t="n">
        <v>-0.00144682929385453</v>
      </c>
      <c r="HS197" s="387" t="n">
        <v>-0.00144892558455467</v>
      </c>
      <c r="HT197" s="387" t="n">
        <v>-0.00241955113597214</v>
      </c>
      <c r="HU197" s="387" t="n">
        <v>-0.00193986482918262</v>
      </c>
      <c r="HV197" s="387" t="n">
        <v>-0.00243013491854072</v>
      </c>
      <c r="HW197" s="387" t="n">
        <v>-0.00243605487048626</v>
      </c>
      <c r="HX197" s="387" t="n">
        <v>-0.00293112080544233</v>
      </c>
      <c r="HY197" s="387" t="n">
        <v>-0.00293973763473332</v>
      </c>
      <c r="HZ197" s="387" t="n">
        <v>-0.00294840498827398</v>
      </c>
      <c r="IA197" s="387" t="n">
        <v>-0.00295712379738688</v>
      </c>
      <c r="IB197" s="387" t="n">
        <v>-0.00346106640063226</v>
      </c>
      <c r="IC197" s="387" t="n">
        <v>-0.00297619262710214</v>
      </c>
      <c r="ID197" s="387" t="n">
        <v>-0.00348345702514052</v>
      </c>
      <c r="IE197" s="387" t="n">
        <v>-0.00299550895579159</v>
      </c>
      <c r="IF197" s="387" t="n">
        <v>-0.00350613938644528</v>
      </c>
      <c r="IG197" s="387" t="n">
        <v>-0.00301507767289877</v>
      </c>
      <c r="IH197" s="387" t="n">
        <v>-0.00352911883965135</v>
      </c>
      <c r="II197" s="387" t="n">
        <v>-0.00303490366786718</v>
      </c>
      <c r="IJ197" s="387" t="n">
        <v>-0.00355240167118609</v>
      </c>
      <c r="IK197" s="387" t="n">
        <v>-0.003565066261217</v>
      </c>
      <c r="IL197" s="387" t="n">
        <v>-0.00306591973640025</v>
      </c>
      <c r="IM197" s="387" t="n">
        <v>-0.00358882732689381</v>
      </c>
      <c r="IN197" s="387" t="n">
        <v>-0.00360175338573754</v>
      </c>
      <c r="IO197" s="387" t="n">
        <v>-0.0041322372853756</v>
      </c>
      <c r="IP197" s="0" t="s">
        <v>889</v>
      </c>
      <c r="IU197" s="0" t="s">
        <v>889</v>
      </c>
      <c r="IV197" s="387" t="n">
        <v>0.496934867195282</v>
      </c>
      <c r="IW197" s="387" t="n">
        <v>0.49711576242464</v>
      </c>
      <c r="IX197" s="387" t="n">
        <v>0.497324449346102</v>
      </c>
      <c r="IY197" s="387" t="n">
        <v>0.497547929672987</v>
      </c>
      <c r="IZ197" s="387" t="n">
        <v>0.497766343027748</v>
      </c>
      <c r="JA197" s="387" t="n">
        <v>0.497962415317096</v>
      </c>
      <c r="JB197" s="387" t="n">
        <v>0.498137077426863</v>
      </c>
      <c r="JC197" s="387" t="n">
        <v>0.498306329405096</v>
      </c>
      <c r="JD197" s="387" t="n">
        <v>0.498466440813764</v>
      </c>
      <c r="JE197" s="387" t="n">
        <v>0.498616047678892</v>
      </c>
      <c r="JF197" s="387" t="n">
        <v>0.498758120215121</v>
      </c>
      <c r="JG197" s="387" t="n">
        <v>0.49888840107011</v>
      </c>
      <c r="JH197" s="387" t="n">
        <v>0.49900962609576</v>
      </c>
      <c r="JI197" s="387" t="n">
        <v>0.499118688740631</v>
      </c>
      <c r="JJ197" s="387" t="n">
        <v>0.499213190824281</v>
      </c>
      <c r="JK197" s="387" t="n">
        <v>0.499287764182587</v>
      </c>
      <c r="JL197" s="387" t="n">
        <v>0.499348900587452</v>
      </c>
      <c r="JM197" s="387" t="n">
        <v>0.499390934249228</v>
      </c>
      <c r="JN197" s="387" t="n">
        <v>0.499418166045668</v>
      </c>
      <c r="JO197" s="387" t="n">
        <v>0.499429038601113</v>
      </c>
      <c r="JP197" s="387" t="n">
        <v>0.499424177651402</v>
      </c>
      <c r="JQ197" s="387" t="n">
        <v>0.4994088980449</v>
      </c>
      <c r="JR197" s="387" t="n">
        <v>0.499378910244618</v>
      </c>
      <c r="JS197" s="387" t="n">
        <v>0.499337073225394</v>
      </c>
      <c r="JT197" s="387" t="n">
        <v>0.499291477644504</v>
      </c>
      <c r="JU197" s="387" t="n">
        <v>0.499246579440744</v>
      </c>
      <c r="JV197" s="387" t="n">
        <v>0.499197615600613</v>
      </c>
      <c r="JW197" s="387" t="n">
        <v>0.499148051452977</v>
      </c>
      <c r="JX197" s="387" t="n">
        <v>0.499102654602776</v>
      </c>
      <c r="JY197" s="387" t="n">
        <v>0.499059167464153</v>
      </c>
      <c r="JZ197" s="387" t="n">
        <v>0.499027212723916</v>
      </c>
      <c r="KA197" s="387" t="n">
        <v>0.499003581213466</v>
      </c>
      <c r="KB197" s="387" t="n">
        <v>0.498991431758988</v>
      </c>
      <c r="KC197" s="387" t="n">
        <v>0.498982935317757</v>
      </c>
      <c r="KD197" s="387" t="n">
        <v>0.498982257954336</v>
      </c>
      <c r="KE197" s="387" t="n">
        <v>0.498980716622723</v>
      </c>
      <c r="KH197" s="0" t="s">
        <v>889</v>
      </c>
      <c r="KI197" s="387" t="n">
        <v>0.673167526721954</v>
      </c>
      <c r="KJ197" s="387" t="n">
        <v>0.667402386665344</v>
      </c>
      <c r="KK197" s="387" t="n">
        <v>0.660745203495026</v>
      </c>
      <c r="KL197" s="387" t="n">
        <v>0.653713285923004</v>
      </c>
      <c r="KM197" s="387" t="n">
        <v>0.647080898284912</v>
      </c>
      <c r="KN197" s="387" t="n">
        <v>0.641283512115479</v>
      </c>
      <c r="KO197" s="387" t="n">
        <v>0.636320054531097</v>
      </c>
      <c r="KP197" s="387" t="n">
        <v>0.632134318351746</v>
      </c>
      <c r="KQ197" s="387" t="n">
        <v>0.628420531749725</v>
      </c>
      <c r="KR197" s="387" t="n">
        <v>0.624699652194977</v>
      </c>
      <c r="KS197" s="387" t="n">
        <v>0.621751666069031</v>
      </c>
      <c r="KT197" s="387" t="n">
        <v>0.618795156478882</v>
      </c>
      <c r="KU197" s="387" t="n">
        <v>0.61583012342453</v>
      </c>
      <c r="KV197" s="387" t="n">
        <v>0.613339781761169</v>
      </c>
      <c r="KW197" s="387" t="n">
        <v>0.611434102058411</v>
      </c>
      <c r="KX197" s="387" t="n">
        <v>0.6082524061203</v>
      </c>
      <c r="KY197" s="387" t="n">
        <v>0.605839431285858</v>
      </c>
      <c r="KZ197" s="387" t="n">
        <v>0.602926850318909</v>
      </c>
      <c r="LA197" s="387" t="n">
        <v>0.600293517112732</v>
      </c>
      <c r="LB197" s="387" t="n">
        <v>0.597154080867767</v>
      </c>
      <c r="LC197" s="387" t="n">
        <v>0.593996047973633</v>
      </c>
      <c r="LD197" s="387" t="n">
        <v>0.591312944889069</v>
      </c>
      <c r="LE197" s="387" t="n">
        <v>0.588905394077301</v>
      </c>
      <c r="LF197" s="387" t="n">
        <v>0.58618974685669</v>
      </c>
      <c r="LG197" s="387" t="n">
        <v>0.583250224590302</v>
      </c>
      <c r="LH197" s="387" t="n">
        <v>0.579500019550324</v>
      </c>
      <c r="LI197" s="387" t="n">
        <v>0.575514316558838</v>
      </c>
      <c r="LJ197" s="387" t="n">
        <v>0.571212887763977</v>
      </c>
      <c r="LK197" s="387" t="n">
        <v>0.566666662693024</v>
      </c>
      <c r="LL197" s="387" t="n">
        <v>0.561803460121155</v>
      </c>
      <c r="LM197" s="387" t="n">
        <v>0.557193696498871</v>
      </c>
      <c r="LN197" s="387" t="n">
        <v>0.553061246871948</v>
      </c>
      <c r="LO197" s="387" t="n">
        <v>0.549129962921143</v>
      </c>
      <c r="LP197" s="387" t="n">
        <v>0.545454561710358</v>
      </c>
      <c r="LQ197" s="387" t="n">
        <v>0.542268037796021</v>
      </c>
      <c r="LR197" s="387" t="n">
        <v>0.538819849491119</v>
      </c>
      <c r="LT197" s="0" t="s">
        <v>889</v>
      </c>
      <c r="LU197" s="387" t="n">
        <v>0.602084457874298</v>
      </c>
      <c r="LV197" s="387" t="n">
        <v>0.595253765583038</v>
      </c>
      <c r="LW197" s="387" t="n">
        <v>0.588661015033722</v>
      </c>
      <c r="LX197" s="387" t="n">
        <v>0.58240681886673</v>
      </c>
      <c r="LY197" s="387" t="n">
        <v>0.576591551303864</v>
      </c>
      <c r="LZ197" s="387" t="n">
        <v>0.571360170841217</v>
      </c>
      <c r="MA197" s="387" t="n">
        <v>0.566363215446472</v>
      </c>
      <c r="MB197" s="387" t="n">
        <v>0.562589943408966</v>
      </c>
      <c r="MC197" s="387" t="n">
        <v>0.558809399604797</v>
      </c>
      <c r="MD197" s="387" t="n">
        <v>0.555021643638611</v>
      </c>
      <c r="ME197" s="387" t="n">
        <v>0.551973044872284</v>
      </c>
      <c r="MF197" s="387" t="n">
        <v>0.548915684223175</v>
      </c>
      <c r="MG197" s="387" t="n">
        <v>0.545849442481995</v>
      </c>
      <c r="MH197" s="387" t="n">
        <v>0.543257594108582</v>
      </c>
      <c r="MI197" s="387" t="n">
        <v>0.541182160377502</v>
      </c>
      <c r="MJ197" s="387" t="n">
        <v>0.538349509239197</v>
      </c>
      <c r="MK197" s="387" t="n">
        <v>0.536253035068512</v>
      </c>
      <c r="ML197" s="387" t="n">
        <v>0.533658564090729</v>
      </c>
      <c r="MM197" s="387" t="n">
        <v>0.531800389289856</v>
      </c>
      <c r="MN197" s="387" t="n">
        <v>0.528949975967407</v>
      </c>
      <c r="MO197" s="387" t="n">
        <v>0.525590538978577</v>
      </c>
      <c r="MP197" s="387" t="n">
        <v>0.521717667579651</v>
      </c>
      <c r="MQ197" s="387" t="n">
        <v>0.51807826757431</v>
      </c>
      <c r="MR197" s="387" t="n">
        <v>0.513661205768585</v>
      </c>
      <c r="MS197" s="387" t="n">
        <v>0.508973062038422</v>
      </c>
      <c r="MT197" s="387" t="n">
        <v>0.504499971866608</v>
      </c>
      <c r="MU197" s="387" t="n">
        <v>0.50025087594986</v>
      </c>
      <c r="MV197" s="387" t="n">
        <v>0.496225476264954</v>
      </c>
      <c r="MW197" s="387" t="n">
        <v>0.492424249649048</v>
      </c>
      <c r="MX197" s="387" t="n">
        <v>0.488348543643951</v>
      </c>
      <c r="MY197" s="387" t="n">
        <v>0.485002547502518</v>
      </c>
      <c r="MZ197" s="387" t="n">
        <v>0.481632649898529</v>
      </c>
      <c r="NA197" s="387" t="n">
        <v>0.478505641222</v>
      </c>
      <c r="NB197" s="387" t="n">
        <v>0.476117104291916</v>
      </c>
      <c r="NC197" s="387" t="n">
        <v>0.473711341619492</v>
      </c>
      <c r="ND197" s="387" t="n">
        <v>0.472049683332443</v>
      </c>
      <c r="NG197" s="0" t="s">
        <v>889</v>
      </c>
      <c r="NH197" s="387" t="n">
        <v>0.627525806427002</v>
      </c>
      <c r="NI197" s="387" t="n">
        <v>0.622428476810455</v>
      </c>
      <c r="NJ197" s="387" t="n">
        <v>0.61639392375946</v>
      </c>
      <c r="NK197" s="387" t="n">
        <v>0.60981947183609</v>
      </c>
      <c r="NL197" s="387" t="n">
        <v>0.603276133537293</v>
      </c>
      <c r="NM197" s="387" t="n">
        <v>0.596743285655975</v>
      </c>
      <c r="NN197" s="387" t="n">
        <v>0.591279327869415</v>
      </c>
      <c r="NO197" s="387" t="n">
        <v>0.585611522197723</v>
      </c>
      <c r="NP197" s="387" t="n">
        <v>0.579932808876038</v>
      </c>
      <c r="NQ197" s="387" t="n">
        <v>0.575204253196716</v>
      </c>
      <c r="NR197" s="387" t="n">
        <v>0.571222305297852</v>
      </c>
      <c r="NS197" s="387" t="n">
        <v>0.566747009754181</v>
      </c>
      <c r="NT197" s="387" t="n">
        <v>0.563223958015442</v>
      </c>
      <c r="NU197" s="387" t="n">
        <v>0.559690654277802</v>
      </c>
      <c r="NV197" s="387" t="n">
        <v>0.557655036449432</v>
      </c>
      <c r="NW197" s="387" t="n">
        <v>0.554368913173676</v>
      </c>
      <c r="NX197" s="387" t="n">
        <v>0.55279803276062</v>
      </c>
      <c r="NY197" s="387" t="n">
        <v>0.549756109714508</v>
      </c>
      <c r="NZ197" s="387" t="n">
        <v>0.547945201396942</v>
      </c>
      <c r="OA197" s="387" t="n">
        <v>0.54563295841217</v>
      </c>
      <c r="OB197" s="387" t="n">
        <v>0.543307065963745</v>
      </c>
      <c r="OC197" s="387" t="n">
        <v>0.541460990905762</v>
      </c>
      <c r="OD197" s="387" t="n">
        <v>0.539871215820313</v>
      </c>
      <c r="OE197" s="387" t="n">
        <v>0.537506222724915</v>
      </c>
      <c r="OF197" s="387" t="n">
        <v>0.535393834114075</v>
      </c>
      <c r="OG197" s="387" t="n">
        <v>0.53250002861023</v>
      </c>
      <c r="OH197" s="387" t="n">
        <v>0.528850972652435</v>
      </c>
      <c r="OI197" s="387" t="n">
        <v>0.524911940097809</v>
      </c>
      <c r="OJ197" s="387" t="n">
        <v>0.521212100982666</v>
      </c>
      <c r="OK197" s="387" t="n">
        <v>0.5172238945961</v>
      </c>
      <c r="OL197" s="387" t="n">
        <v>0.512455523014069</v>
      </c>
      <c r="OM197" s="387" t="n">
        <v>0.508673489093781</v>
      </c>
      <c r="ON197" s="387" t="n">
        <v>0.50511771440506</v>
      </c>
      <c r="OO197" s="387" t="n">
        <v>0.501284003257752</v>
      </c>
      <c r="OP197" s="387" t="n">
        <v>0.49793815612793</v>
      </c>
      <c r="OQ197" s="387" t="n">
        <v>0.494306415319443</v>
      </c>
      <c r="OT197" s="387" t="n">
        <v>0.676070022583008</v>
      </c>
      <c r="OU197" s="387" t="n">
        <v>0.685039978027344</v>
      </c>
      <c r="OV197" s="387" t="n">
        <v>0.67088996887207</v>
      </c>
      <c r="OW197" s="387" t="n">
        <v>0.701760025024414</v>
      </c>
      <c r="OX197" s="387" t="n">
        <v>0.705120010375977</v>
      </c>
      <c r="OY197" s="387" t="n">
        <v>0.708339996337891</v>
      </c>
      <c r="OZ197" s="387" t="n">
        <v>0.714130020141602</v>
      </c>
      <c r="PA197" s="387" t="n">
        <v>0.718489990234375</v>
      </c>
      <c r="PB197" s="387" t="n">
        <v>0.716999969482422</v>
      </c>
      <c r="PC197" s="387" t="n">
        <v>0.717600021362305</v>
      </c>
      <c r="PD197" s="387" t="n">
        <v>0.707730026245117</v>
      </c>
      <c r="PE197" s="387" t="n">
        <v>0.708870010375977</v>
      </c>
      <c r="PF197" s="387" t="n">
        <v>0.707870025634766</v>
      </c>
      <c r="PG197" s="387" t="n">
        <v>0.709919967651367</v>
      </c>
      <c r="PH197" s="387" t="n">
        <v>0.716449966430664</v>
      </c>
      <c r="PI197" s="387" t="n">
        <v>0.715449981689453</v>
      </c>
      <c r="PJ197" s="387" t="n">
        <v>0.742409973144531</v>
      </c>
      <c r="PK197" s="387" t="n">
        <v>0.751419982910156</v>
      </c>
      <c r="PL197" s="387" t="n">
        <v>0.751750030517578</v>
      </c>
      <c r="PQ197" s="387" t="n">
        <v>0.000439135445049033</v>
      </c>
      <c r="PZ197" s="387" t="n">
        <v>0.242</v>
      </c>
      <c r="QA197" s="387" t="n">
        <v>2017</v>
      </c>
      <c r="QB197" s="0" t="s">
        <v>248</v>
      </c>
      <c r="QD197" s="387" t="n">
        <v>0</v>
      </c>
      <c r="QE197" s="387" t="n">
        <v>2017</v>
      </c>
      <c r="QF197" s="0" t="s">
        <v>248</v>
      </c>
      <c r="QH197" s="387" t="n">
        <v>0</v>
      </c>
      <c r="QI197" s="387" t="n">
        <v>2017</v>
      </c>
      <c r="QJ197" s="0" t="s">
        <v>248</v>
      </c>
      <c r="QL197" s="387" t="n">
        <v>0.001</v>
      </c>
      <c r="QM197" s="387" t="n">
        <v>2017</v>
      </c>
      <c r="QN197" s="0" t="s">
        <v>248</v>
      </c>
      <c r="QP197" s="387" t="n">
        <v>0.12</v>
      </c>
      <c r="QQ197" s="387" t="n">
        <v>2018</v>
      </c>
      <c r="QR197" s="0" t="s">
        <v>248</v>
      </c>
      <c r="QT197" s="0" t="s">
        <v>104</v>
      </c>
      <c r="QU197" s="387" t="n">
        <v>0.228953421115875</v>
      </c>
      <c r="QV197" s="387" t="n">
        <v>0.218804582953453</v>
      </c>
      <c r="QW197" s="387" t="n">
        <v>0.191978871822357</v>
      </c>
      <c r="QX197" s="387" t="n">
        <v>0.185820057988167</v>
      </c>
      <c r="QY197" s="387" t="n">
        <v>0.195254370570183</v>
      </c>
      <c r="RB197" s="387" t="n">
        <v>0.22898480296135</v>
      </c>
      <c r="RC197" s="387" t="n">
        <v>0.219055831432343</v>
      </c>
      <c r="RD197" s="387" t="n">
        <v>0.192020431160927</v>
      </c>
      <c r="RE197" s="387" t="n">
        <v>0.18644306063652</v>
      </c>
      <c r="RF197" s="387" t="n">
        <v>0.196373358368874</v>
      </c>
      <c r="RG197" s="0" t="s">
        <v>248</v>
      </c>
      <c r="RJ197" s="387" t="n">
        <v>0.0232111178338528</v>
      </c>
      <c r="RK197" s="387" t="n">
        <v>0.0200283750891686</v>
      </c>
      <c r="RL197" s="387" t="n">
        <v>0.0183794312179089</v>
      </c>
      <c r="RM197" s="387" t="n">
        <v>0.0343317352235317</v>
      </c>
      <c r="RN197" s="387" t="n">
        <v>0.0314986668527126</v>
      </c>
      <c r="RO197" s="0" t="s">
        <v>104</v>
      </c>
      <c r="RR197" s="387" t="n">
        <v>0.0238575115799904</v>
      </c>
      <c r="RS197" s="387" t="n">
        <v>0.020208578556776</v>
      </c>
      <c r="RT197" s="387" t="n">
        <v>0.018649447709322</v>
      </c>
      <c r="RU197" s="387" t="n">
        <v>0.0348719656467438</v>
      </c>
      <c r="RV197" s="387" t="n">
        <v>0.0313469283282757</v>
      </c>
      <c r="RW197" s="0" t="s">
        <v>248</v>
      </c>
      <c r="SA197" s="387" t="n">
        <v>0.0209688395261765</v>
      </c>
      <c r="SB197" s="387" t="n">
        <v>0.0175065714865923</v>
      </c>
      <c r="SC197" s="387" t="n">
        <v>0.0167102795094252</v>
      </c>
      <c r="SD197" s="387" t="n">
        <v>0.0331692583858967</v>
      </c>
      <c r="SE197" s="387" t="n">
        <v>0.0314476005733013</v>
      </c>
      <c r="SF197" s="0" t="s">
        <v>104</v>
      </c>
      <c r="SJ197" s="387" t="n">
        <v>0.0212801471352577</v>
      </c>
      <c r="SK197" s="387" t="n">
        <v>0.0172399953007698</v>
      </c>
      <c r="SL197" s="387" t="n">
        <v>0.0163101200014353</v>
      </c>
      <c r="SM197" s="387" t="n">
        <v>0.032369140535593</v>
      </c>
      <c r="SN197" s="387" t="n">
        <v>0.0245941188186407</v>
      </c>
      <c r="SO197" s="0" t="s">
        <v>248</v>
      </c>
      <c r="SQ197" s="387" t="n">
        <v>25940</v>
      </c>
      <c r="SR197" s="0" t="s">
        <v>248</v>
      </c>
      <c r="ST197" s="387" t="n">
        <v>24133.798828125</v>
      </c>
      <c r="SU197" s="0" t="s">
        <v>104</v>
      </c>
      <c r="SW197" s="387" t="n">
        <v>27426.7941065029</v>
      </c>
      <c r="SX197" s="0" t="s">
        <v>248</v>
      </c>
      <c r="TA197" s="387" t="n">
        <v>0.241119414567947</v>
      </c>
      <c r="TB197" s="387" t="n">
        <v>0.23872122168541</v>
      </c>
      <c r="TC197" s="387" t="n">
        <v>0.235659524798393</v>
      </c>
      <c r="TD197" s="387" t="n">
        <v>0.250167936086655</v>
      </c>
      <c r="TE197" s="387" t="n">
        <v>0.270584881305695</v>
      </c>
      <c r="TF197" s="0" t="s">
        <v>104</v>
      </c>
      <c r="TJ197" s="387" t="n">
        <v>0.236669600009918</v>
      </c>
      <c r="TK197" s="387" t="n">
        <v>0.232523441314697</v>
      </c>
      <c r="TL197" s="387" t="n">
        <v>0.226445451378822</v>
      </c>
      <c r="TM197" s="387" t="n">
        <v>0.239122539758682</v>
      </c>
      <c r="TN197" s="387" t="n">
        <v>0.252663761377335</v>
      </c>
      <c r="TO197" s="0" t="s">
        <v>248</v>
      </c>
      <c r="TP197" s="386"/>
      <c r="TQ197" s="386"/>
    </row>
    <row r="198" customFormat="false" ht="15.75" hidden="false" customHeight="false" outlineLevel="0" collapsed="false">
      <c r="A198" s="0" t="s">
        <v>895</v>
      </c>
      <c r="B198" s="18" t="s">
        <v>1241</v>
      </c>
      <c r="C198" s="0" t="s">
        <v>1242</v>
      </c>
      <c r="D198" s="387" t="n">
        <v>0.0395659953355789</v>
      </c>
      <c r="E198" s="0" t="s">
        <v>884</v>
      </c>
      <c r="F198" s="387" t="n">
        <v>0.0473340079188347</v>
      </c>
      <c r="G198" s="0" t="s">
        <v>884</v>
      </c>
      <c r="H198" s="387" t="n">
        <v>0.0459316670894623</v>
      </c>
      <c r="I198" s="0" t="s">
        <v>884</v>
      </c>
      <c r="J198" s="0" t="s">
        <v>884</v>
      </c>
      <c r="K198" s="387" t="n">
        <v>0.518386483192444</v>
      </c>
      <c r="L198" s="387"/>
      <c r="M198" s="0" t="s">
        <v>885</v>
      </c>
      <c r="N198" s="387"/>
      <c r="O198" s="0" t="s">
        <v>885</v>
      </c>
      <c r="P198" s="387"/>
      <c r="Q198" s="0" t="s">
        <v>885</v>
      </c>
      <c r="R198" s="387"/>
      <c r="S198" s="0" t="s">
        <v>885</v>
      </c>
      <c r="U198" s="0" t="s">
        <v>884</v>
      </c>
      <c r="V198" s="387" t="n">
        <v>0.50167715549469</v>
      </c>
      <c r="W198" s="387"/>
      <c r="X198" s="0" t="s">
        <v>885</v>
      </c>
      <c r="Y198" s="387"/>
      <c r="Z198" s="0" t="s">
        <v>885</v>
      </c>
      <c r="AA198" s="387"/>
      <c r="AB198" s="0" t="s">
        <v>885</v>
      </c>
      <c r="AC198" s="387"/>
      <c r="AD198" s="0" t="s">
        <v>885</v>
      </c>
      <c r="AF198" s="0" t="s">
        <v>884</v>
      </c>
      <c r="AG198" s="387" t="n">
        <v>0.517520666122437</v>
      </c>
      <c r="AH198" s="387"/>
      <c r="AI198" s="0" t="s">
        <v>885</v>
      </c>
      <c r="AJ198" s="387"/>
      <c r="AK198" s="0" t="s">
        <v>885</v>
      </c>
      <c r="AL198" s="387"/>
      <c r="AM198" s="0" t="s">
        <v>885</v>
      </c>
      <c r="AN198" s="387"/>
      <c r="AO198" s="0" t="s">
        <v>885</v>
      </c>
      <c r="AP198" s="0"/>
      <c r="AQ198" s="0" t="s">
        <v>884</v>
      </c>
      <c r="AR198" s="387" t="n">
        <v>2.49515056610107</v>
      </c>
      <c r="AS198" s="0" t="s">
        <v>884</v>
      </c>
      <c r="AT198" s="387" t="n">
        <v>3.04242134094238</v>
      </c>
      <c r="AU198" s="0" t="s">
        <v>884</v>
      </c>
      <c r="AV198" s="387" t="n">
        <v>3.35817670822144</v>
      </c>
      <c r="AW198" s="0"/>
      <c r="AX198" s="387" t="n">
        <v>2.08591055870056</v>
      </c>
      <c r="AY198" s="0" t="s">
        <v>104</v>
      </c>
      <c r="AZ198" s="0"/>
      <c r="BA198" s="0" t="s">
        <v>884</v>
      </c>
      <c r="BB198" s="387" t="n">
        <v>0.00982722453773022</v>
      </c>
      <c r="BC198" s="387" t="n">
        <v>0.0094302324578166</v>
      </c>
      <c r="BD198" s="387" t="n">
        <v>0.0095276664942503</v>
      </c>
      <c r="BE198" s="387" t="n">
        <v>0.00966089684516192</v>
      </c>
      <c r="BF198" s="387" t="n">
        <v>0.00966088753193617</v>
      </c>
      <c r="BH198" s="0" t="s">
        <v>884</v>
      </c>
      <c r="BI198" s="387" t="n">
        <v>0.0104198018088937</v>
      </c>
      <c r="BJ198" s="387" t="n">
        <v>0.0106568606570363</v>
      </c>
      <c r="BK198" s="387" t="n">
        <v>0.0109486142173409</v>
      </c>
      <c r="BL198" s="387" t="n">
        <v>0.0112342443317175</v>
      </c>
      <c r="BM198" s="387" t="n">
        <v>0.011394614353776</v>
      </c>
      <c r="BO198" s="0" t="s">
        <v>884</v>
      </c>
      <c r="BP198" s="387" t="n">
        <v>0.0106236664578319</v>
      </c>
      <c r="BQ198" s="387" t="n">
        <v>0.0107035506516695</v>
      </c>
      <c r="BR198" s="387" t="n">
        <v>0.0108929732814431</v>
      </c>
      <c r="BS198" s="387" t="n">
        <v>0.0113945528864861</v>
      </c>
      <c r="BT198" s="387" t="n">
        <v>0.0111930500715971</v>
      </c>
      <c r="BV198" s="387"/>
      <c r="BW198" s="387"/>
      <c r="BX198" s="387"/>
      <c r="BY198" s="387"/>
      <c r="BZ198" s="387"/>
      <c r="CA198" s="0" t="s">
        <v>886</v>
      </c>
      <c r="CC198" s="387"/>
      <c r="CD198" s="387"/>
      <c r="CE198" s="387"/>
      <c r="CF198" s="387"/>
      <c r="CG198" s="387"/>
      <c r="CH198" s="0" t="s">
        <v>886</v>
      </c>
      <c r="CK198" s="387" t="n">
        <v>5.5</v>
      </c>
      <c r="CL198" s="0" t="s">
        <v>887</v>
      </c>
      <c r="CO198" s="0" t="s">
        <v>884</v>
      </c>
      <c r="CP198" s="387" t="n">
        <v>0.000248383177677169</v>
      </c>
      <c r="CQ198" s="387" t="n">
        <v>0.00667773466557264</v>
      </c>
      <c r="CR198" s="387" t="n">
        <v>0.00640422152355313</v>
      </c>
      <c r="CS198" s="387" t="n">
        <v>0.00482649356126785</v>
      </c>
      <c r="CT198" s="387" t="n">
        <v>0.00790462270379067</v>
      </c>
      <c r="CV198" s="0" t="s">
        <v>884</v>
      </c>
      <c r="CW198" s="387" t="n">
        <v>0.00774499960243702</v>
      </c>
      <c r="CX198" s="387" t="n">
        <v>0.0071666669100523</v>
      </c>
      <c r="CY198" s="387" t="n">
        <v>0.00690000038594008</v>
      </c>
      <c r="CZ198" s="387" t="n">
        <v>0.00619999971240759</v>
      </c>
      <c r="DA198" s="387" t="n">
        <v>0.000149999978020787</v>
      </c>
      <c r="DC198" s="0" t="s">
        <v>884</v>
      </c>
      <c r="DD198" s="387" t="n">
        <v>0.00343576888553798</v>
      </c>
      <c r="DE198" s="387" t="n">
        <v>0.0052266726270318</v>
      </c>
      <c r="DF198" s="387" t="n">
        <v>0.00523549132049084</v>
      </c>
      <c r="DG198" s="387" t="n">
        <v>0.00496621569618583</v>
      </c>
      <c r="DH198" s="387" t="n">
        <v>0.00132879172451794</v>
      </c>
      <c r="DL198" s="387" t="n">
        <v>0.853249969482422</v>
      </c>
      <c r="DM198" s="0" t="s">
        <v>888</v>
      </c>
      <c r="DP198" s="387" t="n">
        <v>0.866640014648438</v>
      </c>
      <c r="DQ198" s="0" t="s">
        <v>888</v>
      </c>
      <c r="DT198" s="387" t="n">
        <v>0.839599990844727</v>
      </c>
      <c r="DU198" s="0" t="s">
        <v>888</v>
      </c>
      <c r="DW198" s="387" t="n">
        <v>-0.0928049460053444</v>
      </c>
      <c r="DX198" s="387" t="n">
        <v>-0.0821437984704971</v>
      </c>
      <c r="DY198" s="387" t="n">
        <v>-0.0536460839211941</v>
      </c>
      <c r="DZ198" s="387" t="n">
        <v>-0.0506579838693142</v>
      </c>
      <c r="EA198" s="387" t="n">
        <v>-0.0999948084354401</v>
      </c>
      <c r="EB198" s="0" t="s">
        <v>104</v>
      </c>
      <c r="ED198" s="387" t="n">
        <v>-0.0827708467841148</v>
      </c>
      <c r="EE198" s="387" t="n">
        <v>-0.0704530030488968</v>
      </c>
      <c r="EF198" s="387" t="n">
        <v>-0.0465278215706348</v>
      </c>
      <c r="EG198" s="387" t="n">
        <v>-0.046440914273262</v>
      </c>
      <c r="EH198" s="387" t="n">
        <v>-0.0968590676784515</v>
      </c>
      <c r="EI198" s="0" t="s">
        <v>248</v>
      </c>
      <c r="EK198" s="387" t="n">
        <v>0.2204300314188</v>
      </c>
      <c r="EL198" s="0" t="s">
        <v>248</v>
      </c>
      <c r="EO198" s="387" t="n">
        <v>0.0437269881367683</v>
      </c>
      <c r="EP198" s="387" t="n">
        <v>0.0600124150514603</v>
      </c>
      <c r="EQ198" s="387" t="n">
        <v>0.0504611060023308</v>
      </c>
      <c r="ER198" s="387" t="n">
        <v>0.0233891028910875</v>
      </c>
      <c r="ES198" s="387" t="n">
        <v>0.0206219330430031</v>
      </c>
      <c r="ET198" s="0" t="s">
        <v>248</v>
      </c>
      <c r="FE198" s="387" t="n">
        <v>412660</v>
      </c>
      <c r="FF198" s="387" t="n">
        <v>423944</v>
      </c>
      <c r="FG198" s="387" t="n">
        <v>435432</v>
      </c>
      <c r="FH198" s="387" t="n">
        <v>447017</v>
      </c>
      <c r="FI198" s="387" t="n">
        <v>458539</v>
      </c>
      <c r="FJ198" s="387" t="n">
        <v>469918</v>
      </c>
      <c r="FK198" s="387" t="n">
        <v>481078</v>
      </c>
      <c r="FL198" s="387" t="n">
        <v>492132</v>
      </c>
      <c r="FM198" s="387" t="n">
        <v>503360</v>
      </c>
      <c r="FN198" s="387" t="n">
        <v>515181</v>
      </c>
      <c r="FO198" s="387" t="n">
        <v>527861</v>
      </c>
      <c r="FP198" s="387" t="n">
        <v>541521</v>
      </c>
      <c r="FQ198" s="387" t="n">
        <v>556064</v>
      </c>
      <c r="FR198" s="387" t="n">
        <v>571335</v>
      </c>
      <c r="FS198" s="387" t="n">
        <v>587079</v>
      </c>
      <c r="FT198" s="387" t="n">
        <v>603118</v>
      </c>
      <c r="FU198" s="387" t="n">
        <v>619437</v>
      </c>
      <c r="FV198" s="387" t="n">
        <v>636038</v>
      </c>
      <c r="FW198" s="387" t="n">
        <v>652858</v>
      </c>
      <c r="FX198" s="387" t="n">
        <v>669823</v>
      </c>
      <c r="FY198" s="387" t="n">
        <v>687000</v>
      </c>
      <c r="FZ198" s="387" t="n">
        <v>704000</v>
      </c>
      <c r="GA198" s="387" t="n">
        <v>721000</v>
      </c>
      <c r="GB198" s="387" t="n">
        <v>738000</v>
      </c>
      <c r="GC198" s="387" t="n">
        <v>756000</v>
      </c>
      <c r="GD198" s="387" t="n">
        <v>773000</v>
      </c>
      <c r="GE198" s="387" t="n">
        <v>791000</v>
      </c>
      <c r="GF198" s="387" t="n">
        <v>809000</v>
      </c>
      <c r="GG198" s="387" t="n">
        <v>827000</v>
      </c>
      <c r="GH198" s="387" t="n">
        <v>846000</v>
      </c>
      <c r="GI198" s="387" t="n">
        <v>865000</v>
      </c>
      <c r="GJ198" s="387" t="n">
        <v>884000</v>
      </c>
      <c r="GK198" s="387" t="n">
        <v>903000</v>
      </c>
      <c r="GL198" s="387" t="n">
        <v>923000</v>
      </c>
      <c r="GM198" s="387" t="n">
        <v>942000</v>
      </c>
      <c r="GN198" s="387" t="n">
        <v>963000</v>
      </c>
      <c r="GO198" s="387" t="n">
        <v>983000</v>
      </c>
      <c r="GP198" s="387" t="n">
        <v>1004000</v>
      </c>
      <c r="GQ198" s="387" t="n">
        <v>1025000</v>
      </c>
      <c r="GR198" s="387" t="n">
        <v>1046000</v>
      </c>
      <c r="GS198" s="387" t="n">
        <v>1068000</v>
      </c>
      <c r="GT198" s="387" t="n">
        <v>1089000</v>
      </c>
      <c r="GU198" s="387" t="n">
        <v>1111000</v>
      </c>
      <c r="GV198" s="387" t="n">
        <v>1133000</v>
      </c>
      <c r="GW198" s="387" t="n">
        <v>1155000</v>
      </c>
      <c r="GX198" s="387" t="n">
        <v>1177000</v>
      </c>
      <c r="GY198" s="387" t="n">
        <v>1200000</v>
      </c>
      <c r="GZ198" s="387" t="n">
        <v>1222000</v>
      </c>
      <c r="HA198" s="387" t="n">
        <v>1245000</v>
      </c>
      <c r="HB198" s="387" t="n">
        <v>1267000</v>
      </c>
      <c r="HC198" s="387" t="n">
        <v>1290000</v>
      </c>
      <c r="HG198" s="387" t="n">
        <v>0.0266981348395348</v>
      </c>
      <c r="HH198" s="387" t="n">
        <v>0.0264473091810942</v>
      </c>
      <c r="HI198" s="387" t="n">
        <v>0.0261013377457857</v>
      </c>
      <c r="HJ198" s="387" t="n">
        <v>0.025653850287199</v>
      </c>
      <c r="HK198" s="387" t="n">
        <v>0.0253207944333553</v>
      </c>
      <c r="HL198" s="387" t="n">
        <v>0.0244440641254187</v>
      </c>
      <c r="HM198" s="387" t="n">
        <v>0.0238607805222273</v>
      </c>
      <c r="HN198" s="387" t="n">
        <v>0.0233046878129244</v>
      </c>
      <c r="HO198" s="387" t="n">
        <v>0.0240975506603718</v>
      </c>
      <c r="HP198" s="387" t="n">
        <v>0.0222376715391874</v>
      </c>
      <c r="HQ198" s="387" t="n">
        <v>0.0230189189314842</v>
      </c>
      <c r="HR198" s="387" t="n">
        <v>0.0225009489804506</v>
      </c>
      <c r="HS198" s="387" t="n">
        <v>0.0220057778060436</v>
      </c>
      <c r="HT198" s="387" t="n">
        <v>0.0227146651595831</v>
      </c>
      <c r="HU198" s="387" t="n">
        <v>0.0222101472318172</v>
      </c>
      <c r="HV198" s="387" t="n">
        <v>0.0217275563627481</v>
      </c>
      <c r="HW198" s="387" t="n">
        <v>0.0212654899805784</v>
      </c>
      <c r="HX198" s="387" t="n">
        <v>0.0219066813588142</v>
      </c>
      <c r="HY198" s="387" t="n">
        <v>0.0203760396689177</v>
      </c>
      <c r="HZ198" s="387" t="n">
        <v>0.0220481380820274</v>
      </c>
      <c r="IA198" s="387" t="n">
        <v>0.0205557085573673</v>
      </c>
      <c r="IB198" s="387" t="n">
        <v>0.0211381800472736</v>
      </c>
      <c r="IC198" s="387" t="n">
        <v>0.02070059068501</v>
      </c>
      <c r="ID198" s="387" t="n">
        <v>0.0202807523310184</v>
      </c>
      <c r="IE198" s="387" t="n">
        <v>0.020814374089241</v>
      </c>
      <c r="IF198" s="387" t="n">
        <v>0.0194721035659313</v>
      </c>
      <c r="IG198" s="387" t="n">
        <v>0.0200006663799286</v>
      </c>
      <c r="IH198" s="387" t="n">
        <v>0.0196084715425968</v>
      </c>
      <c r="II198" s="387" t="n">
        <v>0.0192313622683287</v>
      </c>
      <c r="IJ198" s="387" t="n">
        <v>0.0188684836030006</v>
      </c>
      <c r="IK198" s="387" t="n">
        <v>0.0193527285009623</v>
      </c>
      <c r="IL198" s="387" t="n">
        <v>0.0181673038750887</v>
      </c>
      <c r="IM198" s="387" t="n">
        <v>0.0186466686427593</v>
      </c>
      <c r="IN198" s="387" t="n">
        <v>0.0175163708627224</v>
      </c>
      <c r="IO198" s="387" t="n">
        <v>0.0179903171956539</v>
      </c>
      <c r="IP198" s="0" t="s">
        <v>889</v>
      </c>
      <c r="IU198" s="0" t="s">
        <v>889</v>
      </c>
      <c r="IV198" s="387" t="n">
        <v>0.508307454574696</v>
      </c>
      <c r="IW198" s="387" t="n">
        <v>0.508383405603143</v>
      </c>
      <c r="IX198" s="387" t="n">
        <v>0.508428847695863</v>
      </c>
      <c r="IY198" s="387" t="n">
        <v>0.508453625301751</v>
      </c>
      <c r="IZ198" s="387" t="n">
        <v>0.508467187502333</v>
      </c>
      <c r="JA198" s="387" t="n">
        <v>0.508477487996413</v>
      </c>
      <c r="JB198" s="387" t="n">
        <v>0.508486565955724</v>
      </c>
      <c r="JC198" s="387" t="n">
        <v>0.5084807339246</v>
      </c>
      <c r="JD198" s="387" t="n">
        <v>0.508474897618687</v>
      </c>
      <c r="JE198" s="387" t="n">
        <v>0.508451052693554</v>
      </c>
      <c r="JF198" s="387" t="n">
        <v>0.508428774976662</v>
      </c>
      <c r="JG198" s="387" t="n">
        <v>0.508398528835581</v>
      </c>
      <c r="JH198" s="387" t="n">
        <v>0.508365072578034</v>
      </c>
      <c r="JI198" s="387" t="n">
        <v>0.508325386840124</v>
      </c>
      <c r="JJ198" s="387" t="n">
        <v>0.508277848185068</v>
      </c>
      <c r="JK198" s="387" t="n">
        <v>0.508224005699726</v>
      </c>
      <c r="JL198" s="387" t="n">
        <v>0.508164032085755</v>
      </c>
      <c r="JM198" s="387" t="n">
        <v>0.508100295703986</v>
      </c>
      <c r="JN198" s="387" t="n">
        <v>0.508029505655612</v>
      </c>
      <c r="JO198" s="387" t="n">
        <v>0.507962934077793</v>
      </c>
      <c r="JP198" s="387" t="n">
        <v>0.507900248070906</v>
      </c>
      <c r="JQ198" s="387" t="n">
        <v>0.507840329074113</v>
      </c>
      <c r="JR198" s="387" t="n">
        <v>0.507782095353454</v>
      </c>
      <c r="JS198" s="387" t="n">
        <v>0.507732069404226</v>
      </c>
      <c r="JT198" s="387" t="n">
        <v>0.507679087914756</v>
      </c>
      <c r="JU198" s="387" t="n">
        <v>0.507629812654661</v>
      </c>
      <c r="JV198" s="387" t="n">
        <v>0.507578456069742</v>
      </c>
      <c r="JW198" s="387" t="n">
        <v>0.507528457289539</v>
      </c>
      <c r="JX198" s="387" t="n">
        <v>0.507485094683513</v>
      </c>
      <c r="JY198" s="387" t="n">
        <v>0.507442851849415</v>
      </c>
      <c r="JZ198" s="387" t="n">
        <v>0.507405623636158</v>
      </c>
      <c r="KA198" s="387" t="n">
        <v>0.50736565351419</v>
      </c>
      <c r="KB198" s="387" t="n">
        <v>0.507332959655016</v>
      </c>
      <c r="KC198" s="387" t="n">
        <v>0.507304398547074</v>
      </c>
      <c r="KD198" s="387" t="n">
        <v>0.507279642093469</v>
      </c>
      <c r="KE198" s="387" t="n">
        <v>0.50725383541025</v>
      </c>
      <c r="KH198" s="0" t="s">
        <v>889</v>
      </c>
      <c r="KI198" s="387" t="n">
        <v>0.560474097728729</v>
      </c>
      <c r="KJ198" s="387" t="n">
        <v>0.560249090194702</v>
      </c>
      <c r="KK198" s="387" t="n">
        <v>0.560736954212189</v>
      </c>
      <c r="KL198" s="387" t="n">
        <v>0.561595320701599</v>
      </c>
      <c r="KM198" s="387" t="n">
        <v>0.562379896640778</v>
      </c>
      <c r="KN198" s="387" t="n">
        <v>0.56331878900528</v>
      </c>
      <c r="KO198" s="387" t="n">
        <v>0.563920438289642</v>
      </c>
      <c r="KP198" s="387" t="n">
        <v>0.564493775367737</v>
      </c>
      <c r="KQ198" s="387" t="n">
        <v>0.56639564037323</v>
      </c>
      <c r="KR198" s="387" t="n">
        <v>0.566137552261353</v>
      </c>
      <c r="KS198" s="387" t="n">
        <v>0.569210886955261</v>
      </c>
      <c r="KT198" s="387" t="n">
        <v>0.571428596973419</v>
      </c>
      <c r="KU198" s="387" t="n">
        <v>0.573547601699829</v>
      </c>
      <c r="KV198" s="387" t="n">
        <v>0.575574338436127</v>
      </c>
      <c r="KW198" s="387" t="n">
        <v>0.578014194965363</v>
      </c>
      <c r="KX198" s="387" t="n">
        <v>0.580346822738648</v>
      </c>
      <c r="KY198" s="387" t="n">
        <v>0.583710432052612</v>
      </c>
      <c r="KZ198" s="387" t="n">
        <v>0.585825026035309</v>
      </c>
      <c r="LA198" s="387" t="n">
        <v>0.588299036026001</v>
      </c>
      <c r="LB198" s="387" t="n">
        <v>0.591295123100281</v>
      </c>
      <c r="LC198" s="387" t="n">
        <v>0.592938721179962</v>
      </c>
      <c r="LD198" s="387" t="n">
        <v>0.594099700450897</v>
      </c>
      <c r="LE198" s="387" t="n">
        <v>0.594621539115906</v>
      </c>
      <c r="LF198" s="387" t="n">
        <v>0.59512197971344</v>
      </c>
      <c r="LG198" s="387" t="n">
        <v>0.59560227394104</v>
      </c>
      <c r="LH198" s="387" t="n">
        <v>0.595505595207214</v>
      </c>
      <c r="LI198" s="387" t="n">
        <v>0.595959603786469</v>
      </c>
      <c r="LJ198" s="387" t="n">
        <v>0.595859587192535</v>
      </c>
      <c r="LK198" s="387" t="n">
        <v>0.596646070480347</v>
      </c>
      <c r="LL198" s="387" t="n">
        <v>0.597402572631836</v>
      </c>
      <c r="LM198" s="387" t="n">
        <v>0.598130822181702</v>
      </c>
      <c r="LN198" s="387" t="n">
        <v>0.598333358764648</v>
      </c>
      <c r="LO198" s="387" t="n">
        <v>0.599836349487305</v>
      </c>
      <c r="LP198" s="387" t="n">
        <v>0.600803196430206</v>
      </c>
      <c r="LQ198" s="387" t="n">
        <v>0.60220992565155</v>
      </c>
      <c r="LR198" s="387" t="n">
        <v>0.603100776672363</v>
      </c>
      <c r="LT198" s="0" t="s">
        <v>889</v>
      </c>
      <c r="LU198" s="387" t="n">
        <v>0.54287052154541</v>
      </c>
      <c r="LV198" s="387" t="n">
        <v>0.542432904243469</v>
      </c>
      <c r="LW198" s="387" t="n">
        <v>0.542560338973999</v>
      </c>
      <c r="LX198" s="387" t="n">
        <v>0.542972564697266</v>
      </c>
      <c r="LY198" s="387" t="n">
        <v>0.543286800384522</v>
      </c>
      <c r="LZ198" s="387" t="n">
        <v>0.543668150901794</v>
      </c>
      <c r="MA198" s="387" t="n">
        <v>0.544034063816071</v>
      </c>
      <c r="MB198" s="387" t="n">
        <v>0.544105410575867</v>
      </c>
      <c r="MC198" s="387" t="n">
        <v>0.545663952827454</v>
      </c>
      <c r="MD198" s="387" t="n">
        <v>0.54497355222702</v>
      </c>
      <c r="ME198" s="387" t="n">
        <v>0.547606706619263</v>
      </c>
      <c r="MF198" s="387" t="n">
        <v>0.549557507038117</v>
      </c>
      <c r="MG198" s="387" t="n">
        <v>0.551421523094177</v>
      </c>
      <c r="MH198" s="387" t="n">
        <v>0.553204357624054</v>
      </c>
      <c r="MI198" s="387" t="n">
        <v>0.555200934410095</v>
      </c>
      <c r="MJ198" s="387" t="n">
        <v>0.557225406169891</v>
      </c>
      <c r="MK198" s="387" t="n">
        <v>0.558823525905609</v>
      </c>
      <c r="ML198" s="387" t="n">
        <v>0.560354351997376</v>
      </c>
      <c r="MM198" s="387" t="n">
        <v>0.561213433742523</v>
      </c>
      <c r="MN198" s="387" t="n">
        <v>0.56369423866272</v>
      </c>
      <c r="MO198" s="387" t="n">
        <v>0.564901351928711</v>
      </c>
      <c r="MP198" s="387" t="n">
        <v>0.564598143100739</v>
      </c>
      <c r="MQ198" s="387" t="n">
        <v>0.565737068653107</v>
      </c>
      <c r="MR198" s="387" t="n">
        <v>0.564878046512604</v>
      </c>
      <c r="MS198" s="387" t="n">
        <v>0.565965592861176</v>
      </c>
      <c r="MT198" s="387" t="n">
        <v>0.565543055534363</v>
      </c>
      <c r="MU198" s="387" t="n">
        <v>0.566574811935425</v>
      </c>
      <c r="MV198" s="387" t="n">
        <v>0.567056715488434</v>
      </c>
      <c r="MW198" s="387" t="n">
        <v>0.568402469158173</v>
      </c>
      <c r="MX198" s="387" t="n">
        <v>0.568831145763397</v>
      </c>
      <c r="MY198" s="387" t="n">
        <v>0.569243848323822</v>
      </c>
      <c r="MZ198" s="387" t="n">
        <v>0.569999992847443</v>
      </c>
      <c r="NA198" s="387" t="n">
        <v>0.572013080120087</v>
      </c>
      <c r="NB198" s="387" t="n">
        <v>0.573493957519531</v>
      </c>
      <c r="NC198" s="387" t="n">
        <v>0.575374901294708</v>
      </c>
      <c r="ND198" s="387" t="n">
        <v>0.575968980789185</v>
      </c>
      <c r="NG198" s="0" t="s">
        <v>889</v>
      </c>
      <c r="NH198" s="387" t="n">
        <v>0.456217527389526</v>
      </c>
      <c r="NI198" s="387" t="n">
        <v>0.456449955701828</v>
      </c>
      <c r="NJ198" s="387" t="n">
        <v>0.457387775182724</v>
      </c>
      <c r="NK198" s="387" t="n">
        <v>0.458692401647568</v>
      </c>
      <c r="NL198" s="387" t="n">
        <v>0.459943890571594</v>
      </c>
      <c r="NM198" s="387" t="n">
        <v>0.461426496505737</v>
      </c>
      <c r="NN198" s="387" t="n">
        <v>0.461647719144821</v>
      </c>
      <c r="NO198" s="387" t="n">
        <v>0.464632451534271</v>
      </c>
      <c r="NP198" s="387" t="n">
        <v>0.466124653816223</v>
      </c>
      <c r="NQ198" s="387" t="n">
        <v>0.465608477592468</v>
      </c>
      <c r="NR198" s="387" t="n">
        <v>0.468305289745331</v>
      </c>
      <c r="NS198" s="387" t="n">
        <v>0.470290780067444</v>
      </c>
      <c r="NT198" s="387" t="n">
        <v>0.470951795578003</v>
      </c>
      <c r="NU198" s="387" t="n">
        <v>0.471584051847458</v>
      </c>
      <c r="NV198" s="387" t="n">
        <v>0.472813248634338</v>
      </c>
      <c r="NW198" s="387" t="n">
        <v>0.475144505500793</v>
      </c>
      <c r="NX198" s="387" t="n">
        <v>0.478506773710251</v>
      </c>
      <c r="NY198" s="387" t="n">
        <v>0.479512721300125</v>
      </c>
      <c r="NZ198" s="387" t="n">
        <v>0.483206927776337</v>
      </c>
      <c r="OA198" s="387" t="n">
        <v>0.486199587583542</v>
      </c>
      <c r="OB198" s="387" t="n">
        <v>0.488058149814606</v>
      </c>
      <c r="OC198" s="387" t="n">
        <v>0.489318400621414</v>
      </c>
      <c r="OD198" s="387" t="n">
        <v>0.492031872272491</v>
      </c>
      <c r="OE198" s="387" t="n">
        <v>0.49463415145874</v>
      </c>
      <c r="OF198" s="387" t="n">
        <v>0.495219886302948</v>
      </c>
      <c r="OG198" s="387" t="n">
        <v>0.49719101190567</v>
      </c>
      <c r="OH198" s="387" t="n">
        <v>0.497704327106476</v>
      </c>
      <c r="OI198" s="387" t="n">
        <v>0.49864986538887</v>
      </c>
      <c r="OJ198" s="387" t="n">
        <v>0.500441312789917</v>
      </c>
      <c r="OK198" s="387" t="n">
        <v>0.501298725605011</v>
      </c>
      <c r="OL198" s="387" t="n">
        <v>0.502124071121216</v>
      </c>
      <c r="OM198" s="387" t="n">
        <v>0.503333330154419</v>
      </c>
      <c r="ON198" s="387" t="n">
        <v>0.504909992218018</v>
      </c>
      <c r="OO198" s="387" t="n">
        <v>0.506024122238159</v>
      </c>
      <c r="OP198" s="387" t="n">
        <v>0.508287310600281</v>
      </c>
      <c r="OQ198" s="387" t="n">
        <v>0.509302318096161</v>
      </c>
      <c r="OT198" s="387" t="n">
        <v>0.856320037841797</v>
      </c>
      <c r="OU198" s="387" t="n">
        <v>0.859229965209961</v>
      </c>
      <c r="OV198" s="387" t="n">
        <v>0.858840026855469</v>
      </c>
      <c r="OW198" s="387" t="n">
        <v>0.858809967041016</v>
      </c>
      <c r="OX198" s="387" t="n">
        <v>0.85838996887207</v>
      </c>
      <c r="OY198" s="387" t="n">
        <v>0.857600021362305</v>
      </c>
      <c r="OZ198" s="387" t="n">
        <v>0.85661003112793</v>
      </c>
      <c r="PA198" s="387" t="n">
        <v>0.855630035400391</v>
      </c>
      <c r="PB198" s="387" t="n">
        <v>0.858779983520508</v>
      </c>
      <c r="PC198" s="387" t="n">
        <v>0.857880020141602</v>
      </c>
      <c r="PD198" s="387" t="n">
        <v>0.854469985961914</v>
      </c>
      <c r="PE198" s="387" t="n">
        <v>0.853830032348633</v>
      </c>
      <c r="PF198" s="387" t="n">
        <v>0.853679962158203</v>
      </c>
      <c r="PG198" s="387" t="n">
        <v>0.85379997253418</v>
      </c>
      <c r="PH198" s="387" t="n">
        <v>0.853840026855469</v>
      </c>
      <c r="PI198" s="387" t="n">
        <v>0.853690032958984</v>
      </c>
      <c r="PJ198" s="387" t="n">
        <v>0.853539962768555</v>
      </c>
      <c r="PK198" s="387" t="n">
        <v>0.853460006713867</v>
      </c>
      <c r="PL198" s="387" t="n">
        <v>0.853249969482422</v>
      </c>
      <c r="PQ198" s="387" t="n">
        <v>-0.000246131123276427</v>
      </c>
      <c r="PZ198" s="387" t="n">
        <v>0.371</v>
      </c>
      <c r="QA198" s="387" t="n">
        <v>2013</v>
      </c>
      <c r="QB198" s="0" t="s">
        <v>248</v>
      </c>
      <c r="QD198" s="387" t="n">
        <v>0.251</v>
      </c>
      <c r="QE198" s="387" t="n">
        <v>2013</v>
      </c>
      <c r="QF198" s="0" t="s">
        <v>248</v>
      </c>
      <c r="QH198" s="387" t="n">
        <v>0.588</v>
      </c>
      <c r="QI198" s="387" t="n">
        <v>2013</v>
      </c>
      <c r="QJ198" s="0" t="s">
        <v>248</v>
      </c>
      <c r="QL198" s="387" t="n">
        <v>0.847</v>
      </c>
      <c r="QM198" s="387" t="n">
        <v>2013</v>
      </c>
      <c r="QN198" s="0" t="s">
        <v>248</v>
      </c>
      <c r="QP198" s="387" t="n">
        <v>0.127</v>
      </c>
      <c r="QQ198" s="387" t="n">
        <v>2013</v>
      </c>
      <c r="QR198" s="0" t="s">
        <v>248</v>
      </c>
      <c r="QT198" s="0" t="s">
        <v>104</v>
      </c>
      <c r="QU198" s="387" t="n">
        <v>0.173951685428619</v>
      </c>
      <c r="QV198" s="387" t="n">
        <v>0.210082352161407</v>
      </c>
      <c r="QW198" s="387" t="n">
        <v>0.22836309671402</v>
      </c>
      <c r="QX198" s="387" t="n">
        <v>0.190110400319099</v>
      </c>
      <c r="QY198" s="387" t="n">
        <v>0.172223627567291</v>
      </c>
      <c r="RB198" s="387" t="n">
        <v>0.0814778432250023</v>
      </c>
      <c r="RC198" s="387" t="n">
        <v>0.110931284725666</v>
      </c>
      <c r="RD198" s="387"/>
      <c r="RE198" s="387"/>
      <c r="RF198" s="387" t="n">
        <v>0.254715204238892</v>
      </c>
      <c r="RG198" s="0" t="s">
        <v>884</v>
      </c>
      <c r="RJ198" s="387" t="n">
        <v>0.0249925367534161</v>
      </c>
      <c r="RK198" s="387" t="n">
        <v>0.0436359755694866</v>
      </c>
      <c r="RL198" s="387" t="n">
        <v>0.0443832837045193</v>
      </c>
      <c r="RM198" s="387" t="n">
        <v>0.0314966365695</v>
      </c>
      <c r="RN198" s="387" t="n">
        <v>0.0265832524746656</v>
      </c>
      <c r="RO198" s="0" t="s">
        <v>104</v>
      </c>
      <c r="RR198" s="387" t="n">
        <v>0.0248208772391081</v>
      </c>
      <c r="RS198" s="387" t="n">
        <v>0.0422778427600861</v>
      </c>
      <c r="RT198" s="387" t="n">
        <v>0.0407495275139809</v>
      </c>
      <c r="RU198" s="387" t="n">
        <v>0.0347625389695168</v>
      </c>
      <c r="RV198" s="387" t="n">
        <v>0.0118784550577402</v>
      </c>
      <c r="RW198" s="0" t="s">
        <v>248</v>
      </c>
      <c r="SA198" s="387" t="n">
        <v>-0.000600260507781059</v>
      </c>
      <c r="SB198" s="387" t="n">
        <v>0.0183538179844618</v>
      </c>
      <c r="SC198" s="387" t="n">
        <v>0.0181073453277349</v>
      </c>
      <c r="SD198" s="387" t="n">
        <v>0.00507297972217202</v>
      </c>
      <c r="SE198" s="387" t="n">
        <v>0.000665212457533926</v>
      </c>
      <c r="SF198" s="0" t="s">
        <v>104</v>
      </c>
      <c r="SJ198" s="387" t="n">
        <v>-0.000758711190428585</v>
      </c>
      <c r="SK198" s="387" t="n">
        <v>0.0170132983475924</v>
      </c>
      <c r="SL198" s="387" t="n">
        <v>0.0145000088959932</v>
      </c>
      <c r="SM198" s="387" t="n">
        <v>0.00839171931147575</v>
      </c>
      <c r="SN198" s="387" t="n">
        <v>-0.0137753961607814</v>
      </c>
      <c r="SO198" s="0" t="s">
        <v>248</v>
      </c>
      <c r="SQ198" s="387" t="n">
        <v>2390</v>
      </c>
      <c r="SR198" s="0" t="s">
        <v>248</v>
      </c>
      <c r="ST198" s="387" t="n">
        <v>1967.28540039063</v>
      </c>
      <c r="SU198" s="0" t="s">
        <v>104</v>
      </c>
      <c r="SW198" s="387" t="n">
        <v>1749.4272554716</v>
      </c>
      <c r="SX198" s="0" t="s">
        <v>248</v>
      </c>
      <c r="TA198" s="387" t="n">
        <v>0.081146739423275</v>
      </c>
      <c r="TB198" s="387" t="n">
        <v>0.12793855369091</v>
      </c>
      <c r="TC198" s="387" t="n">
        <v>0.174717009067535</v>
      </c>
      <c r="TD198" s="387" t="n">
        <v>0.139452412724495</v>
      </c>
      <c r="TE198" s="387" t="n">
        <v>0.0722288191318512</v>
      </c>
      <c r="TF198" s="0" t="s">
        <v>104</v>
      </c>
      <c r="TJ198" s="387" t="n">
        <v>-0.0422457680106163</v>
      </c>
      <c r="TK198" s="387" t="n">
        <v>-0.0227904543280602</v>
      </c>
      <c r="TL198" s="387"/>
      <c r="TM198" s="387"/>
      <c r="TN198" s="387" t="n">
        <v>0.213597610592842</v>
      </c>
      <c r="TO198" s="0" t="s">
        <v>248</v>
      </c>
      <c r="TP198" s="386"/>
      <c r="TQ198" s="386"/>
    </row>
    <row r="199" customFormat="false" ht="15.75" hidden="false" customHeight="false" outlineLevel="0" collapsed="false">
      <c r="A199" s="0" t="s">
        <v>881</v>
      </c>
      <c r="B199" s="18" t="s">
        <v>1243</v>
      </c>
      <c r="C199" s="0" t="s">
        <v>1244</v>
      </c>
      <c r="D199" s="387" t="n">
        <v>0.0377892777323723</v>
      </c>
      <c r="E199" s="0" t="s">
        <v>884</v>
      </c>
      <c r="F199" s="387" t="n">
        <v>0.0529027171432972</v>
      </c>
      <c r="G199" s="0" t="s">
        <v>884</v>
      </c>
      <c r="H199" s="387" t="n">
        <v>0.0503207966685295</v>
      </c>
      <c r="I199" s="0" t="s">
        <v>884</v>
      </c>
      <c r="J199" s="0" t="s">
        <v>884</v>
      </c>
      <c r="K199" s="387" t="n">
        <v>0.585879147052765</v>
      </c>
      <c r="L199" s="387"/>
      <c r="M199" s="0" t="s">
        <v>885</v>
      </c>
      <c r="N199" s="387"/>
      <c r="O199" s="0" t="s">
        <v>885</v>
      </c>
      <c r="P199" s="387"/>
      <c r="Q199" s="0" t="s">
        <v>885</v>
      </c>
      <c r="R199" s="387"/>
      <c r="S199" s="0" t="s">
        <v>885</v>
      </c>
      <c r="U199" s="0" t="s">
        <v>884</v>
      </c>
      <c r="V199" s="387" t="n">
        <v>0.531377196311951</v>
      </c>
      <c r="W199" s="387"/>
      <c r="X199" s="0" t="s">
        <v>885</v>
      </c>
      <c r="Y199" s="387"/>
      <c r="Z199" s="0" t="s">
        <v>885</v>
      </c>
      <c r="AA199" s="387"/>
      <c r="AB199" s="0" t="s">
        <v>885</v>
      </c>
      <c r="AC199" s="387"/>
      <c r="AD199" s="0" t="s">
        <v>885</v>
      </c>
      <c r="AF199" s="0" t="s">
        <v>884</v>
      </c>
      <c r="AG199" s="387" t="n">
        <v>0.513873279094696</v>
      </c>
      <c r="AH199" s="387"/>
      <c r="AI199" s="0" t="s">
        <v>885</v>
      </c>
      <c r="AJ199" s="387"/>
      <c r="AK199" s="0" t="s">
        <v>885</v>
      </c>
      <c r="AL199" s="387"/>
      <c r="AM199" s="0" t="s">
        <v>885</v>
      </c>
      <c r="AN199" s="387"/>
      <c r="AO199" s="0" t="s">
        <v>885</v>
      </c>
      <c r="AP199" s="0"/>
      <c r="AQ199" s="0" t="s">
        <v>884</v>
      </c>
      <c r="AR199" s="387" t="n">
        <v>1.92802536487579</v>
      </c>
      <c r="AS199" s="0" t="s">
        <v>884</v>
      </c>
      <c r="AT199" s="387" t="n">
        <v>2.41311168670654</v>
      </c>
      <c r="AU199" s="0" t="s">
        <v>884</v>
      </c>
      <c r="AV199" s="387" t="n">
        <v>3.01450729370117</v>
      </c>
      <c r="AW199" s="0"/>
      <c r="AX199" s="387" t="n">
        <v>2.23782300949097</v>
      </c>
      <c r="AY199" s="0" t="s">
        <v>884</v>
      </c>
      <c r="AZ199" s="0"/>
      <c r="BA199" s="0" t="s">
        <v>884</v>
      </c>
      <c r="BB199" s="387" t="n">
        <v>0.00917862355709076</v>
      </c>
      <c r="BC199" s="387" t="n">
        <v>0.00944861955940723</v>
      </c>
      <c r="BD199" s="387" t="n">
        <v>0.0103291738778353</v>
      </c>
      <c r="BE199" s="387" t="n">
        <v>0.00943403411656618</v>
      </c>
      <c r="BF199" s="387" t="n">
        <v>0.00943401455879211</v>
      </c>
      <c r="BH199" s="0" t="s">
        <v>884</v>
      </c>
      <c r="BI199" s="387" t="n">
        <v>0.00825859047472477</v>
      </c>
      <c r="BJ199" s="387" t="n">
        <v>0.00822791643440723</v>
      </c>
      <c r="BK199" s="387" t="n">
        <v>0.0082744974642992</v>
      </c>
      <c r="BL199" s="387" t="n">
        <v>0.009233676828444</v>
      </c>
      <c r="BM199" s="387" t="n">
        <v>0.00971328001469374</v>
      </c>
      <c r="BO199" s="0" t="s">
        <v>884</v>
      </c>
      <c r="BP199" s="387" t="n">
        <v>0.00853976514190435</v>
      </c>
      <c r="BQ199" s="387" t="n">
        <v>0.0084343608468771</v>
      </c>
      <c r="BR199" s="387" t="n">
        <v>0.00899387896060944</v>
      </c>
      <c r="BS199" s="387" t="n">
        <v>0.00971324648708105</v>
      </c>
      <c r="BT199" s="387" t="n">
        <v>0.00905040465295315</v>
      </c>
      <c r="BV199" s="387"/>
      <c r="BW199" s="387"/>
      <c r="BX199" s="387"/>
      <c r="BY199" s="387"/>
      <c r="BZ199" s="387"/>
      <c r="CA199" s="0" t="s">
        <v>886</v>
      </c>
      <c r="CC199" s="387"/>
      <c r="CD199" s="387"/>
      <c r="CE199" s="387"/>
      <c r="CF199" s="387"/>
      <c r="CG199" s="387"/>
      <c r="CH199" s="0" t="s">
        <v>886</v>
      </c>
      <c r="CK199" s="387"/>
      <c r="CL199" s="0" t="s">
        <v>886</v>
      </c>
      <c r="CO199" s="0" t="s">
        <v>884</v>
      </c>
      <c r="CP199" s="387" t="n">
        <v>0.0017731204861775</v>
      </c>
      <c r="CQ199" s="387" t="n">
        <v>0.00780738005414605</v>
      </c>
      <c r="CR199" s="387" t="n">
        <v>0.0104996981099248</v>
      </c>
      <c r="CS199" s="387" t="n">
        <v>0.0167827811092138</v>
      </c>
      <c r="CT199" s="387" t="n">
        <v>0.0106161758303642</v>
      </c>
      <c r="CV199" s="0" t="s">
        <v>884</v>
      </c>
      <c r="CW199" s="387" t="n">
        <v>0.00796249974519014</v>
      </c>
      <c r="CX199" s="387" t="n">
        <v>0.00966666638851166</v>
      </c>
      <c r="CY199" s="387" t="n">
        <v>0.0108950007706881</v>
      </c>
      <c r="CZ199" s="387" t="n">
        <v>0.00325000029988587</v>
      </c>
      <c r="DA199" s="387" t="n">
        <v>0.00249999994412065</v>
      </c>
      <c r="DC199" s="0" t="s">
        <v>884</v>
      </c>
      <c r="DD199" s="387" t="n">
        <v>0.000965044135227799</v>
      </c>
      <c r="DE199" s="387" t="n">
        <v>-0.00331708649173379</v>
      </c>
      <c r="DF199" s="387" t="n">
        <v>0.000983164529316127</v>
      </c>
      <c r="DG199" s="387" t="n">
        <v>-0.00744846416637301</v>
      </c>
      <c r="DH199" s="387" t="n">
        <v>-0.00521686719730496</v>
      </c>
      <c r="DL199" s="387" t="n">
        <v>0.490660018920898</v>
      </c>
      <c r="DM199" s="0" t="s">
        <v>888</v>
      </c>
      <c r="DP199" s="387" t="n">
        <v>0.760410003662109</v>
      </c>
      <c r="DQ199" s="0" t="s">
        <v>888</v>
      </c>
      <c r="DT199" s="387" t="n">
        <v>0.225930004119873</v>
      </c>
      <c r="DU199" s="0" t="s">
        <v>888</v>
      </c>
      <c r="DW199" s="387"/>
      <c r="DX199" s="387"/>
      <c r="DY199" s="387"/>
      <c r="DZ199" s="387"/>
      <c r="EA199" s="387"/>
      <c r="EB199" s="0" t="s">
        <v>886</v>
      </c>
      <c r="ED199" s="387"/>
      <c r="EE199" s="387"/>
      <c r="EF199" s="387"/>
      <c r="EG199" s="387"/>
      <c r="EH199" s="387"/>
      <c r="EI199" s="0" t="s">
        <v>886</v>
      </c>
      <c r="EK199" s="387"/>
      <c r="EL199" s="0" t="s">
        <v>886</v>
      </c>
      <c r="EO199" s="387"/>
      <c r="EP199" s="387"/>
      <c r="EQ199" s="387"/>
      <c r="ER199" s="387"/>
      <c r="ES199" s="387"/>
      <c r="ET199" s="0" t="s">
        <v>886</v>
      </c>
      <c r="FE199" s="387" t="n">
        <v>8872254</v>
      </c>
      <c r="FF199" s="387" t="n">
        <v>9186725</v>
      </c>
      <c r="FG199" s="387" t="n">
        <v>9501342</v>
      </c>
      <c r="FH199" s="387" t="n">
        <v>9815412</v>
      </c>
      <c r="FI199" s="387" t="n">
        <v>10130243</v>
      </c>
      <c r="FJ199" s="387" t="n">
        <v>10446863</v>
      </c>
      <c r="FK199" s="387" t="n">
        <v>10763905</v>
      </c>
      <c r="FL199" s="387" t="n">
        <v>11080121</v>
      </c>
      <c r="FM199" s="387" t="n">
        <v>11397188</v>
      </c>
      <c r="FN199" s="387" t="n">
        <v>11717692</v>
      </c>
      <c r="FO199" s="387" t="n">
        <v>12043883</v>
      </c>
      <c r="FP199" s="387" t="n">
        <v>12376302</v>
      </c>
      <c r="FQ199" s="387" t="n">
        <v>12715510</v>
      </c>
      <c r="FR199" s="387" t="n">
        <v>13063706</v>
      </c>
      <c r="FS199" s="387" t="n">
        <v>13423576</v>
      </c>
      <c r="FT199" s="387" t="n">
        <v>13797201</v>
      </c>
      <c r="FU199" s="387" t="n">
        <v>14185613</v>
      </c>
      <c r="FV199" s="387" t="n">
        <v>14589119</v>
      </c>
      <c r="FW199" s="387" t="n">
        <v>15008154</v>
      </c>
      <c r="FX199" s="387" t="n">
        <v>15442905</v>
      </c>
      <c r="FY199" s="387" t="n">
        <v>15893000</v>
      </c>
      <c r="FZ199" s="387" t="n">
        <v>16360000</v>
      </c>
      <c r="GA199" s="387" t="n">
        <v>16842000</v>
      </c>
      <c r="GB199" s="387" t="n">
        <v>17339000</v>
      </c>
      <c r="GC199" s="387" t="n">
        <v>17851000</v>
      </c>
      <c r="GD199" s="387" t="n">
        <v>18377000</v>
      </c>
      <c r="GE199" s="387" t="n">
        <v>18915000</v>
      </c>
      <c r="GF199" s="387" t="n">
        <v>19466000</v>
      </c>
      <c r="GG199" s="387" t="n">
        <v>20029000</v>
      </c>
      <c r="GH199" s="387" t="n">
        <v>20605000</v>
      </c>
      <c r="GI199" s="387" t="n">
        <v>21191000</v>
      </c>
      <c r="GJ199" s="387" t="n">
        <v>21788000</v>
      </c>
      <c r="GK199" s="387" t="n">
        <v>22396000</v>
      </c>
      <c r="GL199" s="387" t="n">
        <v>23014000</v>
      </c>
      <c r="GM199" s="387" t="n">
        <v>23641000</v>
      </c>
      <c r="GN199" s="387" t="n">
        <v>24277000</v>
      </c>
      <c r="GO199" s="387" t="n">
        <v>24923000</v>
      </c>
      <c r="GP199" s="387" t="n">
        <v>25576000</v>
      </c>
      <c r="GQ199" s="387" t="n">
        <v>26239000</v>
      </c>
      <c r="GR199" s="387" t="n">
        <v>26911000</v>
      </c>
      <c r="GS199" s="387" t="n">
        <v>27591000</v>
      </c>
      <c r="GT199" s="387" t="n">
        <v>28280000</v>
      </c>
      <c r="GU199" s="387" t="n">
        <v>28978000</v>
      </c>
      <c r="GV199" s="387" t="n">
        <v>29686000</v>
      </c>
      <c r="GW199" s="387" t="n">
        <v>30403000</v>
      </c>
      <c r="GX199" s="387" t="n">
        <v>31131000</v>
      </c>
      <c r="GY199" s="387" t="n">
        <v>31869000</v>
      </c>
      <c r="GZ199" s="387" t="n">
        <v>32618000</v>
      </c>
      <c r="HA199" s="387" t="n">
        <v>33376000</v>
      </c>
      <c r="HB199" s="387" t="n">
        <v>34144000</v>
      </c>
      <c r="HC199" s="387" t="n">
        <v>34922000</v>
      </c>
      <c r="HG199" s="387" t="n">
        <v>0.0277625359594822</v>
      </c>
      <c r="HH199" s="387" t="n">
        <v>0.0280476957559586</v>
      </c>
      <c r="HI199" s="387" t="n">
        <v>0.0283176768571138</v>
      </c>
      <c r="HJ199" s="387" t="n">
        <v>0.0285560209304094</v>
      </c>
      <c r="HK199" s="387" t="n">
        <v>0.0287290867418051</v>
      </c>
      <c r="HL199" s="387" t="n">
        <v>0.0289605706930161</v>
      </c>
      <c r="HM199" s="387" t="n">
        <v>0.0290364362299442</v>
      </c>
      <c r="HN199" s="387" t="n">
        <v>0.0290825329720974</v>
      </c>
      <c r="HO199" s="387" t="n">
        <v>0.0291012302041054</v>
      </c>
      <c r="HP199" s="387" t="n">
        <v>0.0290403533726931</v>
      </c>
      <c r="HQ199" s="387" t="n">
        <v>0.0288553759455681</v>
      </c>
      <c r="HR199" s="387" t="n">
        <v>0.0287140961736441</v>
      </c>
      <c r="HS199" s="387" t="n">
        <v>0.0285118687897921</v>
      </c>
      <c r="HT199" s="387" t="n">
        <v>0.0283525418490171</v>
      </c>
      <c r="HU199" s="387" t="n">
        <v>0.0280427988618612</v>
      </c>
      <c r="HV199" s="387" t="n">
        <v>0.0277827959507704</v>
      </c>
      <c r="HW199" s="387" t="n">
        <v>0.0275230128318071</v>
      </c>
      <c r="HX199" s="387" t="n">
        <v>0.0272203553467989</v>
      </c>
      <c r="HY199" s="387" t="n">
        <v>0.0268797669559717</v>
      </c>
      <c r="HZ199" s="387" t="n">
        <v>0.0265469066798687</v>
      </c>
      <c r="IA199" s="387" t="n">
        <v>0.0262616723775864</v>
      </c>
      <c r="IB199" s="387" t="n">
        <v>0.0258633401244879</v>
      </c>
      <c r="IC199" s="387" t="n">
        <v>0.0255924426019192</v>
      </c>
      <c r="ID199" s="387" t="n">
        <v>0.0252882707864046</v>
      </c>
      <c r="IE199" s="387" t="n">
        <v>0.0249545071274042</v>
      </c>
      <c r="IF199" s="387" t="n">
        <v>0.0246652085334063</v>
      </c>
      <c r="IG199" s="387" t="n">
        <v>0.0243820808827877</v>
      </c>
      <c r="IH199" s="387" t="n">
        <v>0.0241386331617832</v>
      </c>
      <c r="II199" s="387" t="n">
        <v>0.0238657332956791</v>
      </c>
      <c r="IJ199" s="387" t="n">
        <v>0.0236628204584122</v>
      </c>
      <c r="IK199" s="387" t="n">
        <v>0.0234296433627605</v>
      </c>
      <c r="IL199" s="387" t="n">
        <v>0.0232305321842432</v>
      </c>
      <c r="IM199" s="387" t="n">
        <v>0.022972796112299</v>
      </c>
      <c r="IN199" s="387" t="n">
        <v>0.0227497965097427</v>
      </c>
      <c r="IO199" s="387" t="n">
        <v>0.0225301273167133</v>
      </c>
      <c r="IP199" s="0" t="s">
        <v>889</v>
      </c>
      <c r="IU199" s="0" t="s">
        <v>889</v>
      </c>
      <c r="IV199" s="387" t="n">
        <v>0.49885875428094</v>
      </c>
      <c r="IW199" s="387" t="n">
        <v>0.498778729327238</v>
      </c>
      <c r="IX199" s="387" t="n">
        <v>0.498716547520026</v>
      </c>
      <c r="IY199" s="387" t="n">
        <v>0.498666497870334</v>
      </c>
      <c r="IZ199" s="387" t="n">
        <v>0.498623510367803</v>
      </c>
      <c r="JA199" s="387" t="n">
        <v>0.498582886198196</v>
      </c>
      <c r="JB199" s="387" t="n">
        <v>0.4985441486598</v>
      </c>
      <c r="JC199" s="387" t="n">
        <v>0.498506840567267</v>
      </c>
      <c r="JD199" s="387" t="n">
        <v>0.498471716445339</v>
      </c>
      <c r="JE199" s="387" t="n">
        <v>0.498438513146555</v>
      </c>
      <c r="JF199" s="387" t="n">
        <v>0.498406907205875</v>
      </c>
      <c r="JG199" s="387" t="n">
        <v>0.49837637937438</v>
      </c>
      <c r="JH199" s="387" t="n">
        <v>0.498346936977502</v>
      </c>
      <c r="JI199" s="387" t="n">
        <v>0.498318401406169</v>
      </c>
      <c r="JJ199" s="387" t="n">
        <v>0.498291041348767</v>
      </c>
      <c r="JK199" s="387" t="n">
        <v>0.498265186689035</v>
      </c>
      <c r="JL199" s="387" t="n">
        <v>0.498240567380418</v>
      </c>
      <c r="JM199" s="387" t="n">
        <v>0.498216693346983</v>
      </c>
      <c r="JN199" s="387" t="n">
        <v>0.498193628479242</v>
      </c>
      <c r="JO199" s="387" t="n">
        <v>0.498170810218895</v>
      </c>
      <c r="JP199" s="387" t="n">
        <v>0.49814844166926</v>
      </c>
      <c r="JQ199" s="387" t="n">
        <v>0.498126113500337</v>
      </c>
      <c r="JR199" s="387" t="n">
        <v>0.498103683150051</v>
      </c>
      <c r="JS199" s="387" t="n">
        <v>0.498081295448945</v>
      </c>
      <c r="JT199" s="387" t="n">
        <v>0.498058956919133</v>
      </c>
      <c r="JU199" s="387" t="n">
        <v>0.498036713874597</v>
      </c>
      <c r="JV199" s="387" t="n">
        <v>0.498014551211983</v>
      </c>
      <c r="JW199" s="387" t="n">
        <v>0.497991815008734</v>
      </c>
      <c r="JX199" s="387" t="n">
        <v>0.497968629109128</v>
      </c>
      <c r="JY199" s="387" t="n">
        <v>0.497944564011214</v>
      </c>
      <c r="JZ199" s="387" t="n">
        <v>0.49791896072992</v>
      </c>
      <c r="KA199" s="387" t="n">
        <v>0.497892138595715</v>
      </c>
      <c r="KB199" s="387" t="n">
        <v>0.497863624606191</v>
      </c>
      <c r="KC199" s="387" t="n">
        <v>0.497833418034728</v>
      </c>
      <c r="KD199" s="387" t="n">
        <v>0.49780139771008</v>
      </c>
      <c r="KE199" s="387" t="n">
        <v>0.497767410298172</v>
      </c>
      <c r="KH199" s="0" t="s">
        <v>889</v>
      </c>
      <c r="KI199" s="387" t="n">
        <v>0.50033301115036</v>
      </c>
      <c r="KJ199" s="387" t="n">
        <v>0.502277433872223</v>
      </c>
      <c r="KK199" s="387" t="n">
        <v>0.503933370113373</v>
      </c>
      <c r="KL199" s="387" t="n">
        <v>0.505501091480255</v>
      </c>
      <c r="KM199" s="387" t="n">
        <v>0.507312893867493</v>
      </c>
      <c r="KN199" s="387" t="n">
        <v>0.509469568729401</v>
      </c>
      <c r="KO199" s="387" t="n">
        <v>0.510941326618195</v>
      </c>
      <c r="KP199" s="387" t="n">
        <v>0.512943804264069</v>
      </c>
      <c r="KQ199" s="387" t="n">
        <v>0.515196979045868</v>
      </c>
      <c r="KR199" s="387" t="n">
        <v>0.517449975013733</v>
      </c>
      <c r="KS199" s="387" t="n">
        <v>0.519453644752502</v>
      </c>
      <c r="KT199" s="387" t="n">
        <v>0.520697832107544</v>
      </c>
      <c r="KU199" s="387" t="n">
        <v>0.522038400173187</v>
      </c>
      <c r="KV199" s="387" t="n">
        <v>0.523441016674042</v>
      </c>
      <c r="KW199" s="387" t="n">
        <v>0.525066733360291</v>
      </c>
      <c r="KX199" s="387" t="n">
        <v>0.526969015598297</v>
      </c>
      <c r="KY199" s="387" t="n">
        <v>0.5283642411232</v>
      </c>
      <c r="KZ199" s="387" t="n">
        <v>0.530183970928192</v>
      </c>
      <c r="LA199" s="387" t="n">
        <v>0.532328128814697</v>
      </c>
      <c r="LB199" s="387" t="n">
        <v>0.534791231155396</v>
      </c>
      <c r="LC199" s="387" t="n">
        <v>0.537504613399506</v>
      </c>
      <c r="LD199" s="387" t="n">
        <v>0.539822638034821</v>
      </c>
      <c r="LE199" s="387" t="n">
        <v>0.542500793933868</v>
      </c>
      <c r="LF199" s="387" t="n">
        <v>0.545485734939575</v>
      </c>
      <c r="LG199" s="387" t="n">
        <v>0.548697531223297</v>
      </c>
      <c r="LH199" s="387" t="n">
        <v>0.552209079265595</v>
      </c>
      <c r="LI199" s="387" t="n">
        <v>0.555374801158905</v>
      </c>
      <c r="LJ199" s="387" t="n">
        <v>0.558768749237061</v>
      </c>
      <c r="LK199" s="387" t="n">
        <v>0.562352597713471</v>
      </c>
      <c r="LL199" s="387" t="n">
        <v>0.566095471382141</v>
      </c>
      <c r="LM199" s="387" t="n">
        <v>0.569882094860077</v>
      </c>
      <c r="LN199" s="387" t="n">
        <v>0.573096096515656</v>
      </c>
      <c r="LO199" s="387" t="n">
        <v>0.576399505138397</v>
      </c>
      <c r="LP199" s="387" t="n">
        <v>0.579757928848267</v>
      </c>
      <c r="LQ199" s="387" t="n">
        <v>0.583089292049408</v>
      </c>
      <c r="LR199" s="387" t="n">
        <v>0.586335241794586</v>
      </c>
      <c r="LT199" s="0" t="s">
        <v>889</v>
      </c>
      <c r="LU199" s="387" t="n">
        <v>0.483391880989075</v>
      </c>
      <c r="LV199" s="387" t="n">
        <v>0.485418498516083</v>
      </c>
      <c r="LW199" s="387" t="n">
        <v>0.487162321805954</v>
      </c>
      <c r="LX199" s="387" t="n">
        <v>0.488817274570465</v>
      </c>
      <c r="LY199" s="387" t="n">
        <v>0.490707039833069</v>
      </c>
      <c r="LZ199" s="387" t="n">
        <v>0.49298432469368</v>
      </c>
      <c r="MA199" s="387" t="n">
        <v>0.494559913873673</v>
      </c>
      <c r="MB199" s="387" t="n">
        <v>0.496734350919724</v>
      </c>
      <c r="MC199" s="387" t="n">
        <v>0.499106049537659</v>
      </c>
      <c r="MD199" s="387" t="n">
        <v>0.501372456550598</v>
      </c>
      <c r="ME199" s="387" t="n">
        <v>0.503400981426239</v>
      </c>
      <c r="MF199" s="387" t="n">
        <v>0.504678845405579</v>
      </c>
      <c r="MG199" s="387" t="n">
        <v>0.506010472774506</v>
      </c>
      <c r="MH199" s="387" t="n">
        <v>0.507364332675934</v>
      </c>
      <c r="MI199" s="387" t="n">
        <v>0.508954107761383</v>
      </c>
      <c r="MJ199" s="387" t="n">
        <v>0.510782897472382</v>
      </c>
      <c r="MK199" s="387" t="n">
        <v>0.512162685394287</v>
      </c>
      <c r="ML199" s="387" t="n">
        <v>0.513975739479065</v>
      </c>
      <c r="MM199" s="387" t="n">
        <v>0.516077160835266</v>
      </c>
      <c r="MN199" s="387" t="n">
        <v>0.518548309803009</v>
      </c>
      <c r="MO199" s="387" t="n">
        <v>0.521316468715668</v>
      </c>
      <c r="MP199" s="387" t="n">
        <v>0.523813366889954</v>
      </c>
      <c r="MQ199" s="387" t="n">
        <v>0.52666562795639</v>
      </c>
      <c r="MR199" s="387" t="n">
        <v>0.529821991920471</v>
      </c>
      <c r="MS199" s="387" t="n">
        <v>0.533127725124359</v>
      </c>
      <c r="MT199" s="387" t="n">
        <v>0.536732971668243</v>
      </c>
      <c r="MU199" s="387" t="n">
        <v>0.540063619613648</v>
      </c>
      <c r="MV199" s="387" t="n">
        <v>0.543481290340424</v>
      </c>
      <c r="MW199" s="387" t="n">
        <v>0.547059237957001</v>
      </c>
      <c r="MX199" s="387" t="n">
        <v>0.550702214241028</v>
      </c>
      <c r="MY199" s="387" t="n">
        <v>0.554270684719086</v>
      </c>
      <c r="MZ199" s="387" t="n">
        <v>0.557281374931335</v>
      </c>
      <c r="NA199" s="387" t="n">
        <v>0.560242831707001</v>
      </c>
      <c r="NB199" s="387" t="n">
        <v>0.563189089298248</v>
      </c>
      <c r="NC199" s="387" t="n">
        <v>0.566043794155121</v>
      </c>
      <c r="ND199" s="387" t="n">
        <v>0.568753242492676</v>
      </c>
      <c r="NG199" s="0" t="s">
        <v>889</v>
      </c>
      <c r="NH199" s="387" t="n">
        <v>0.384789347648621</v>
      </c>
      <c r="NI199" s="387" t="n">
        <v>0.386465013027191</v>
      </c>
      <c r="NJ199" s="387" t="n">
        <v>0.388386160135269</v>
      </c>
      <c r="NK199" s="387" t="n">
        <v>0.390488594770432</v>
      </c>
      <c r="NL199" s="387" t="n">
        <v>0.392737954854965</v>
      </c>
      <c r="NM199" s="387" t="n">
        <v>0.395016670227051</v>
      </c>
      <c r="NN199" s="387" t="n">
        <v>0.396943777799606</v>
      </c>
      <c r="NO199" s="387" t="n">
        <v>0.399061858654022</v>
      </c>
      <c r="NP199" s="387" t="n">
        <v>0.401349544525147</v>
      </c>
      <c r="NQ199" s="387" t="n">
        <v>0.403786897659302</v>
      </c>
      <c r="NR199" s="387" t="n">
        <v>0.40621429681778</v>
      </c>
      <c r="NS199" s="387" t="n">
        <v>0.4083531498909</v>
      </c>
      <c r="NT199" s="387" t="n">
        <v>0.410767495632172</v>
      </c>
      <c r="NU199" s="387" t="n">
        <v>0.413200855255127</v>
      </c>
      <c r="NV199" s="387" t="n">
        <v>0.415627270936966</v>
      </c>
      <c r="NW199" s="387" t="n">
        <v>0.418007642030716</v>
      </c>
      <c r="NX199" s="387" t="n">
        <v>0.419818252325058</v>
      </c>
      <c r="NY199" s="387" t="n">
        <v>0.421771734952927</v>
      </c>
      <c r="NZ199" s="387" t="n">
        <v>0.423872411251068</v>
      </c>
      <c r="OA199" s="387" t="n">
        <v>0.42608180642128</v>
      </c>
      <c r="OB199" s="387" t="n">
        <v>0.42859497666359</v>
      </c>
      <c r="OC199" s="387" t="n">
        <v>0.430806875228882</v>
      </c>
      <c r="OD199" s="387" t="n">
        <v>0.433335930109024</v>
      </c>
      <c r="OE199" s="387" t="n">
        <v>0.436106562614441</v>
      </c>
      <c r="OF199" s="387" t="n">
        <v>0.43911412358284</v>
      </c>
      <c r="OG199" s="387" t="n">
        <v>0.442426890134811</v>
      </c>
      <c r="OH199" s="387" t="n">
        <v>0.445509195327759</v>
      </c>
      <c r="OI199" s="387" t="n">
        <v>0.448857754468918</v>
      </c>
      <c r="OJ199" s="387" t="n">
        <v>0.452435493469238</v>
      </c>
      <c r="OK199" s="387" t="n">
        <v>0.456237882375717</v>
      </c>
      <c r="OL199" s="387" t="n">
        <v>0.460152268409729</v>
      </c>
      <c r="OM199" s="387" t="n">
        <v>0.463710814714432</v>
      </c>
      <c r="ON199" s="387" t="n">
        <v>0.467441290616989</v>
      </c>
      <c r="OO199" s="387" t="n">
        <v>0.471296727657318</v>
      </c>
      <c r="OP199" s="387" t="n">
        <v>0.47513473033905</v>
      </c>
      <c r="OQ199" s="387" t="n">
        <v>0.478924453258514</v>
      </c>
      <c r="OT199" s="387" t="n">
        <v>0.508460006713867</v>
      </c>
      <c r="OU199" s="387" t="n">
        <v>0.506450004577637</v>
      </c>
      <c r="OV199" s="387" t="n">
        <v>0.504889984130859</v>
      </c>
      <c r="OW199" s="387" t="n">
        <v>0.503110008239746</v>
      </c>
      <c r="OX199" s="387" t="n">
        <v>0.501699981689453</v>
      </c>
      <c r="OY199" s="387" t="n">
        <v>0.499179992675781</v>
      </c>
      <c r="OZ199" s="387" t="n">
        <v>0.496640014648438</v>
      </c>
      <c r="PA199" s="387" t="n">
        <v>0.494220008850098</v>
      </c>
      <c r="PB199" s="387" t="n">
        <v>0.492319984436035</v>
      </c>
      <c r="PC199" s="387" t="n">
        <v>0.490750007629395</v>
      </c>
      <c r="PD199" s="387" t="n">
        <v>0.489029998779297</v>
      </c>
      <c r="PE199" s="387" t="n">
        <v>0.487949981689453</v>
      </c>
      <c r="PF199" s="387" t="n">
        <v>0.487480010986328</v>
      </c>
      <c r="PG199" s="387" t="n">
        <v>0.487350006103516</v>
      </c>
      <c r="PH199" s="387" t="n">
        <v>0.487389984130859</v>
      </c>
      <c r="PI199" s="387" t="n">
        <v>0.48806999206543</v>
      </c>
      <c r="PJ199" s="387" t="n">
        <v>0.489099998474121</v>
      </c>
      <c r="PK199" s="387" t="n">
        <v>0.490270004272461</v>
      </c>
      <c r="PL199" s="387" t="n">
        <v>0.490660018920898</v>
      </c>
      <c r="PQ199" s="387" t="n">
        <v>0.000795193656813353</v>
      </c>
      <c r="PZ199" s="387"/>
      <c r="QA199" s="387"/>
      <c r="QB199" s="0" t="s">
        <v>886</v>
      </c>
      <c r="QD199" s="387"/>
      <c r="QE199" s="387"/>
      <c r="QF199" s="0" t="s">
        <v>886</v>
      </c>
      <c r="QH199" s="387"/>
      <c r="QI199" s="387"/>
      <c r="QJ199" s="0" t="s">
        <v>886</v>
      </c>
      <c r="QL199" s="387"/>
      <c r="QM199" s="387"/>
      <c r="QN199" s="0" t="s">
        <v>886</v>
      </c>
      <c r="QP199" s="387"/>
      <c r="QQ199" s="387"/>
      <c r="QR199" s="0" t="s">
        <v>886</v>
      </c>
      <c r="QT199" s="0" t="s">
        <v>884</v>
      </c>
      <c r="QU199" s="387" t="n">
        <v>0.18827797472477</v>
      </c>
      <c r="QV199" s="387" t="n">
        <v>0.203996241092682</v>
      </c>
      <c r="QW199" s="387" t="n">
        <v>0.223322555422783</v>
      </c>
      <c r="QX199" s="387" t="n">
        <v>0.222676277160645</v>
      </c>
      <c r="QY199" s="387" t="n">
        <v>0.200727730989456</v>
      </c>
      <c r="RB199" s="387" t="n">
        <v>0.150854930281639</v>
      </c>
      <c r="RC199" s="387" t="n">
        <v>0.150854930281639</v>
      </c>
      <c r="RD199" s="387" t="n">
        <v>0.150854930281639</v>
      </c>
      <c r="RE199" s="387" t="n">
        <v>0.153350949287415</v>
      </c>
      <c r="RF199" s="387" t="n">
        <v>0.185344353318214</v>
      </c>
      <c r="RG199" s="0" t="s">
        <v>248</v>
      </c>
      <c r="RJ199" s="387"/>
      <c r="RK199" s="387"/>
      <c r="RL199" s="387"/>
      <c r="RM199" s="387"/>
      <c r="RN199" s="387"/>
      <c r="RO199" s="0" t="s">
        <v>886</v>
      </c>
      <c r="RR199" s="387"/>
      <c r="RS199" s="387"/>
      <c r="RT199" s="387"/>
      <c r="RU199" s="387"/>
      <c r="RV199" s="387"/>
      <c r="RW199" s="0" t="s">
        <v>886</v>
      </c>
      <c r="SA199" s="387"/>
      <c r="SB199" s="387"/>
      <c r="SC199" s="387"/>
      <c r="SD199" s="387"/>
      <c r="SE199" s="387"/>
      <c r="SF199" s="0" t="s">
        <v>886</v>
      </c>
      <c r="SJ199" s="387"/>
      <c r="SK199" s="387"/>
      <c r="SL199" s="387"/>
      <c r="SM199" s="387"/>
      <c r="SN199" s="387"/>
      <c r="SO199" s="0" t="s">
        <v>886</v>
      </c>
      <c r="SQ199" s="387"/>
      <c r="SR199" s="0" t="s">
        <v>886</v>
      </c>
      <c r="ST199" s="387"/>
      <c r="SU199" s="0" t="s">
        <v>886</v>
      </c>
      <c r="SW199" s="387"/>
      <c r="SX199" s="0" t="s">
        <v>886</v>
      </c>
      <c r="TA199" s="387"/>
      <c r="TB199" s="387"/>
      <c r="TC199" s="387"/>
      <c r="TD199" s="387"/>
      <c r="TE199" s="387"/>
      <c r="TF199" s="0" t="s">
        <v>886</v>
      </c>
      <c r="TJ199" s="387"/>
      <c r="TK199" s="387"/>
      <c r="TL199" s="387"/>
      <c r="TM199" s="387"/>
      <c r="TN199" s="387" t="n">
        <v>0.160322740674019</v>
      </c>
      <c r="TO199" s="0" t="s">
        <v>884</v>
      </c>
      <c r="TP199" s="386"/>
      <c r="TQ199" s="386"/>
    </row>
    <row r="200" customFormat="false" ht="15.75" hidden="false" customHeight="false" outlineLevel="0" collapsed="false">
      <c r="A200" s="0" t="s">
        <v>890</v>
      </c>
      <c r="B200" s="18" t="s">
        <v>1245</v>
      </c>
      <c r="C200" s="0" t="s">
        <v>1246</v>
      </c>
      <c r="D200" s="387" t="n">
        <v>0.0514226593077183</v>
      </c>
      <c r="E200" s="0" t="s">
        <v>102</v>
      </c>
      <c r="F200" s="387" t="n">
        <v>0.0541454777121544</v>
      </c>
      <c r="G200" s="0" t="s">
        <v>316</v>
      </c>
      <c r="H200" s="387" t="n">
        <v>0.0523685961961746</v>
      </c>
      <c r="I200" s="0" t="s">
        <v>317</v>
      </c>
      <c r="J200" s="0" t="s">
        <v>102</v>
      </c>
      <c r="K200" s="387" t="n">
        <v>0.522544741630554</v>
      </c>
      <c r="L200" s="387"/>
      <c r="M200" s="0" t="s">
        <v>885</v>
      </c>
      <c r="N200" s="387"/>
      <c r="O200" s="0" t="s">
        <v>885</v>
      </c>
      <c r="P200" s="387" t="n">
        <v>0.59019261598587</v>
      </c>
      <c r="Q200" s="0" t="s">
        <v>102</v>
      </c>
      <c r="R200" s="387" t="n">
        <v>0.522544741630554</v>
      </c>
      <c r="S200" s="0" t="s">
        <v>102</v>
      </c>
      <c r="U200" s="0" t="s">
        <v>316</v>
      </c>
      <c r="V200" s="387" t="n">
        <v>0.552270710468292</v>
      </c>
      <c r="W200" s="387"/>
      <c r="X200" s="0" t="s">
        <v>885</v>
      </c>
      <c r="Y200" s="387"/>
      <c r="Z200" s="0" t="s">
        <v>885</v>
      </c>
      <c r="AA200" s="387" t="n">
        <v>0.618762612342835</v>
      </c>
      <c r="AB200" s="0" t="s">
        <v>316</v>
      </c>
      <c r="AC200" s="387" t="n">
        <v>0.552270710468292</v>
      </c>
      <c r="AD200" s="0" t="s">
        <v>316</v>
      </c>
      <c r="AF200" s="0" t="s">
        <v>317</v>
      </c>
      <c r="AG200" s="387" t="n">
        <v>0.568584322929382</v>
      </c>
      <c r="AH200" s="387"/>
      <c r="AI200" s="0" t="s">
        <v>885</v>
      </c>
      <c r="AJ200" s="387"/>
      <c r="AK200" s="0" t="s">
        <v>885</v>
      </c>
      <c r="AL200" s="387" t="n">
        <v>0.608650624752045</v>
      </c>
      <c r="AM200" s="0" t="s">
        <v>317</v>
      </c>
      <c r="AN200" s="387" t="n">
        <v>0.568584322929382</v>
      </c>
      <c r="AO200" s="0" t="s">
        <v>317</v>
      </c>
      <c r="AP200" s="0"/>
      <c r="AQ200" s="0" t="s">
        <v>102</v>
      </c>
      <c r="AR200" s="387" t="n">
        <v>1.8866240978241</v>
      </c>
      <c r="AS200" s="0" t="s">
        <v>318</v>
      </c>
      <c r="AT200" s="387" t="n">
        <v>3.30157971382141</v>
      </c>
      <c r="AU200" s="0" t="s">
        <v>317</v>
      </c>
      <c r="AV200" s="387" t="n">
        <v>3.80764842033386</v>
      </c>
      <c r="AW200" s="0"/>
      <c r="AX200" s="387" t="n">
        <v>2.61875534057617</v>
      </c>
      <c r="AY200" s="0" t="s">
        <v>104</v>
      </c>
      <c r="AZ200" s="0"/>
      <c r="BA200" s="0" t="s">
        <v>102</v>
      </c>
      <c r="BB200" s="387" t="n">
        <v>0.00772083550691605</v>
      </c>
      <c r="BC200" s="387" t="n">
        <v>0.00084775808500126</v>
      </c>
      <c r="BD200" s="387" t="n">
        <v>0.00648860586807132</v>
      </c>
      <c r="BE200" s="387" t="n">
        <v>0.00375094870105386</v>
      </c>
      <c r="BF200" s="387" t="n">
        <v>0.00375092774629593</v>
      </c>
      <c r="BH200" s="0" t="s">
        <v>318</v>
      </c>
      <c r="BI200" s="387" t="n">
        <v>0.0151306977495551</v>
      </c>
      <c r="BJ200" s="387" t="n">
        <v>0.0171978604048491</v>
      </c>
      <c r="BK200" s="387" t="n">
        <v>0.0175931323319674</v>
      </c>
      <c r="BL200" s="387" t="n">
        <v>0.0169094074517488</v>
      </c>
      <c r="BM200" s="387" t="n">
        <v>0.0153648359701037</v>
      </c>
      <c r="BO200" s="0" t="s">
        <v>317</v>
      </c>
      <c r="BP200" s="387" t="n">
        <v>0.0162218865007162</v>
      </c>
      <c r="BQ200" s="387" t="n">
        <v>0.0174064263701439</v>
      </c>
      <c r="BR200" s="387" t="n">
        <v>0.0169712137430906</v>
      </c>
      <c r="BS200" s="387" t="n">
        <v>0.0157879553735256</v>
      </c>
      <c r="BT200" s="387" t="n">
        <v>0.0166344735771418</v>
      </c>
      <c r="BV200" s="387" t="n">
        <v>5.44248199462891</v>
      </c>
      <c r="BW200" s="387" t="n">
        <v>5.88452196121216</v>
      </c>
      <c r="BX200" s="387" t="n">
        <v>6.6967658996582</v>
      </c>
      <c r="BY200" s="387" t="n">
        <v>7.60156059265137</v>
      </c>
      <c r="BZ200" s="387" t="n">
        <v>8.65153884887695</v>
      </c>
      <c r="CA200" s="0" t="s">
        <v>316</v>
      </c>
      <c r="CC200" s="387" t="n">
        <v>5.70770597457886</v>
      </c>
      <c r="CD200" s="387" t="n">
        <v>6.33484792709351</v>
      </c>
      <c r="CE200" s="387" t="n">
        <v>7.23964309692383</v>
      </c>
      <c r="CF200" s="387" t="n">
        <v>8.20553302764893</v>
      </c>
      <c r="CG200" s="387" t="n">
        <v>9.36641216278076</v>
      </c>
      <c r="CH200" s="0" t="s">
        <v>317</v>
      </c>
      <c r="CK200" s="387" t="n">
        <v>10.1000003814697</v>
      </c>
      <c r="CL200" s="0" t="s">
        <v>887</v>
      </c>
      <c r="CO200" s="0" t="s">
        <v>102</v>
      </c>
      <c r="CP200" s="387" t="n">
        <v>-0.00912891235202551</v>
      </c>
      <c r="CQ200" s="387" t="n">
        <v>0.000860239844769239</v>
      </c>
      <c r="CR200" s="387" t="n">
        <v>0.000782955787144601</v>
      </c>
      <c r="CS200" s="387" t="n">
        <v>-0.00286538153886795</v>
      </c>
      <c r="CT200" s="387" t="n">
        <v>0.00931881926953793</v>
      </c>
      <c r="CV200" s="0" t="s">
        <v>318</v>
      </c>
      <c r="CW200" s="387" t="n">
        <v>-0.00213575176894665</v>
      </c>
      <c r="CX200" s="387" t="n">
        <v>-0.00301176938228309</v>
      </c>
      <c r="CY200" s="387" t="n">
        <v>-0.0107280854135752</v>
      </c>
      <c r="CZ200" s="387" t="n">
        <v>-0.0168219637125731</v>
      </c>
      <c r="DA200" s="387" t="n">
        <v>-0.0258852988481522</v>
      </c>
      <c r="DC200" s="0" t="s">
        <v>317</v>
      </c>
      <c r="DD200" s="387" t="n">
        <v>-0.00384086673147976</v>
      </c>
      <c r="DE200" s="387" t="n">
        <v>-0.0052991695702076</v>
      </c>
      <c r="DF200" s="387" t="n">
        <v>-0.0131961898878217</v>
      </c>
      <c r="DG200" s="387" t="n">
        <v>-0.0160193424671888</v>
      </c>
      <c r="DH200" s="387" t="n">
        <v>-0.0155824674293399</v>
      </c>
      <c r="DL200" s="387" t="n">
        <v>0.60076000213623</v>
      </c>
      <c r="DM200" s="0" t="s">
        <v>888</v>
      </c>
      <c r="DP200" s="387" t="n">
        <v>0.662129974365234</v>
      </c>
      <c r="DQ200" s="0" t="s">
        <v>888</v>
      </c>
      <c r="DT200" s="387" t="n">
        <v>0.540550003051758</v>
      </c>
      <c r="DU200" s="0" t="s">
        <v>888</v>
      </c>
      <c r="DW200" s="387" t="n">
        <v>-0.0300741940736771</v>
      </c>
      <c r="DX200" s="387" t="n">
        <v>-0.038400873541832</v>
      </c>
      <c r="DY200" s="387" t="n">
        <v>-0.0363194048404694</v>
      </c>
      <c r="DZ200" s="387" t="n">
        <v>-0.0331995002925396</v>
      </c>
      <c r="EA200" s="387" t="n">
        <v>-0.0301793906837702</v>
      </c>
      <c r="EB200" s="0" t="s">
        <v>104</v>
      </c>
      <c r="ED200" s="387" t="n">
        <v>-0.0301755927503109</v>
      </c>
      <c r="EE200" s="387" t="n">
        <v>-0.0384547188878059</v>
      </c>
      <c r="EF200" s="387" t="n">
        <v>-0.0363317355513573</v>
      </c>
      <c r="EG200" s="387" t="n">
        <v>-0.03324880823493</v>
      </c>
      <c r="EH200" s="387" t="n">
        <v>-0.0303524639457464</v>
      </c>
      <c r="EI200" s="0" t="s">
        <v>248</v>
      </c>
      <c r="EK200" s="387" t="n">
        <v>0.535245060920715</v>
      </c>
      <c r="EL200" s="0" t="s">
        <v>248</v>
      </c>
      <c r="EO200" s="387" t="n">
        <v>0.0156975202262402</v>
      </c>
      <c r="EP200" s="387" t="n">
        <v>0.0151108941063285</v>
      </c>
      <c r="EQ200" s="387" t="n">
        <v>0.0116834184154868</v>
      </c>
      <c r="ER200" s="387" t="n">
        <v>0.00928700622171164</v>
      </c>
      <c r="ES200" s="387" t="n">
        <v>0.0131590384989977</v>
      </c>
      <c r="ET200" s="0" t="s">
        <v>248</v>
      </c>
      <c r="FE200" s="387" t="n">
        <v>44967708</v>
      </c>
      <c r="FF200" s="387" t="n">
        <v>45571274</v>
      </c>
      <c r="FG200" s="387" t="n">
        <v>46150913</v>
      </c>
      <c r="FH200" s="387" t="n">
        <v>46719196</v>
      </c>
      <c r="FI200" s="387" t="n">
        <v>47291610</v>
      </c>
      <c r="FJ200" s="387" t="n">
        <v>47880601</v>
      </c>
      <c r="FK200" s="387" t="n">
        <v>48489459</v>
      </c>
      <c r="FL200" s="387" t="n">
        <v>49119759</v>
      </c>
      <c r="FM200" s="387" t="n">
        <v>49779471</v>
      </c>
      <c r="FN200" s="387" t="n">
        <v>50477011</v>
      </c>
      <c r="FO200" s="387" t="n">
        <v>51216964</v>
      </c>
      <c r="FP200" s="387" t="n">
        <v>52004172</v>
      </c>
      <c r="FQ200" s="387" t="n">
        <v>52834005</v>
      </c>
      <c r="FR200" s="387" t="n">
        <v>53689236</v>
      </c>
      <c r="FS200" s="387" t="n">
        <v>54545991</v>
      </c>
      <c r="FT200" s="387" t="n">
        <v>55386367</v>
      </c>
      <c r="FU200" s="387" t="n">
        <v>56203654</v>
      </c>
      <c r="FV200" s="387" t="n">
        <v>57000451</v>
      </c>
      <c r="FW200" s="387" t="n">
        <v>57779622</v>
      </c>
      <c r="FX200" s="387" t="n">
        <v>58558270</v>
      </c>
      <c r="FY200" s="387" t="n">
        <v>59309000</v>
      </c>
      <c r="FZ200" s="387" t="n">
        <v>60042000</v>
      </c>
      <c r="GA200" s="387" t="n">
        <v>60756000</v>
      </c>
      <c r="GB200" s="387" t="n">
        <v>61453000</v>
      </c>
      <c r="GC200" s="387" t="n">
        <v>62134000</v>
      </c>
      <c r="GD200" s="387" t="n">
        <v>62803000</v>
      </c>
      <c r="GE200" s="387" t="n">
        <v>63458000</v>
      </c>
      <c r="GF200" s="387" t="n">
        <v>64101000</v>
      </c>
      <c r="GG200" s="387" t="n">
        <v>64731000</v>
      </c>
      <c r="GH200" s="387" t="n">
        <v>65349000</v>
      </c>
      <c r="GI200" s="387" t="n">
        <v>65956000</v>
      </c>
      <c r="GJ200" s="387" t="n">
        <v>66552000</v>
      </c>
      <c r="GK200" s="387" t="n">
        <v>67136000</v>
      </c>
      <c r="GL200" s="387" t="n">
        <v>67709000</v>
      </c>
      <c r="GM200" s="387" t="n">
        <v>68270000</v>
      </c>
      <c r="GN200" s="387" t="n">
        <v>68819000</v>
      </c>
      <c r="GO200" s="387" t="n">
        <v>69355000</v>
      </c>
      <c r="GP200" s="387" t="n">
        <v>69879000</v>
      </c>
      <c r="GQ200" s="387" t="n">
        <v>70390000</v>
      </c>
      <c r="GR200" s="387" t="n">
        <v>70889000</v>
      </c>
      <c r="GS200" s="387" t="n">
        <v>71375000</v>
      </c>
      <c r="GT200" s="387" t="n">
        <v>71850000</v>
      </c>
      <c r="GU200" s="387" t="n">
        <v>72312000</v>
      </c>
      <c r="GV200" s="387" t="n">
        <v>72761000</v>
      </c>
      <c r="GW200" s="387" t="n">
        <v>73197000</v>
      </c>
      <c r="GX200" s="387" t="n">
        <v>73620000</v>
      </c>
      <c r="GY200" s="387" t="n">
        <v>74028000</v>
      </c>
      <c r="GZ200" s="387" t="n">
        <v>74423000</v>
      </c>
      <c r="HA200" s="387" t="n">
        <v>74803000</v>
      </c>
      <c r="HB200" s="387" t="n">
        <v>75168000</v>
      </c>
      <c r="HC200" s="387" t="n">
        <v>75518000</v>
      </c>
      <c r="HG200" s="387" t="n">
        <v>0.0146482922136784</v>
      </c>
      <c r="HH200" s="387" t="n">
        <v>0.0140774073079228</v>
      </c>
      <c r="HI200" s="387" t="n">
        <v>0.0135769732296467</v>
      </c>
      <c r="HJ200" s="387" t="n">
        <v>0.0133861741051078</v>
      </c>
      <c r="HK200" s="387" t="n">
        <v>0.0127387382090092</v>
      </c>
      <c r="HL200" s="387" t="n">
        <v>0.0122832525521517</v>
      </c>
      <c r="HM200" s="387" t="n">
        <v>0.0118215251713991</v>
      </c>
      <c r="HN200" s="387" t="n">
        <v>0.0114068118855357</v>
      </c>
      <c r="HO200" s="387" t="n">
        <v>0.0110206883400679</v>
      </c>
      <c r="HP200" s="387" t="n">
        <v>0.0107094999402761</v>
      </c>
      <c r="HQ200" s="387" t="n">
        <v>0.010375427082181</v>
      </c>
      <c r="HR200" s="387" t="n">
        <v>0.0100816944614053</v>
      </c>
      <c r="HS200" s="387" t="n">
        <v>0.00978025700896978</v>
      </c>
      <c r="HT200" s="387" t="n">
        <v>0.00950191635638475</v>
      </c>
      <c r="HU200" s="387" t="n">
        <v>0.00924571510404348</v>
      </c>
      <c r="HV200" s="387" t="n">
        <v>0.00899574439972639</v>
      </c>
      <c r="HW200" s="387" t="n">
        <v>0.00873681623488665</v>
      </c>
      <c r="HX200" s="387" t="n">
        <v>0.00849869754165411</v>
      </c>
      <c r="HY200" s="387" t="n">
        <v>0.00825132057070732</v>
      </c>
      <c r="HZ200" s="387" t="n">
        <v>0.00800943840295076</v>
      </c>
      <c r="IA200" s="387" t="n">
        <v>0.00775837246328592</v>
      </c>
      <c r="IB200" s="387" t="n">
        <v>0.00752693274989724</v>
      </c>
      <c r="IC200" s="387" t="n">
        <v>0.00728603266179562</v>
      </c>
      <c r="ID200" s="387" t="n">
        <v>0.00706406589597464</v>
      </c>
      <c r="IE200" s="387" t="n">
        <v>0.00683239474892616</v>
      </c>
      <c r="IF200" s="387" t="n">
        <v>0.00663294456899166</v>
      </c>
      <c r="IG200" s="387" t="n">
        <v>0.00640947790816426</v>
      </c>
      <c r="IH200" s="387" t="n">
        <v>0.00619000708684325</v>
      </c>
      <c r="II200" s="387" t="n">
        <v>0.00597433932125568</v>
      </c>
      <c r="IJ200" s="387" t="n">
        <v>0.00576229160651565</v>
      </c>
      <c r="IK200" s="387" t="n">
        <v>0.00552667211741209</v>
      </c>
      <c r="IL200" s="387" t="n">
        <v>0.0053216340020299</v>
      </c>
      <c r="IM200" s="387" t="n">
        <v>0.00509295705705881</v>
      </c>
      <c r="IN200" s="387" t="n">
        <v>0.00486761750653386</v>
      </c>
      <c r="IO200" s="387" t="n">
        <v>0.0046454300172627</v>
      </c>
      <c r="IP200" s="0" t="s">
        <v>889</v>
      </c>
      <c r="IU200" s="0" t="s">
        <v>889</v>
      </c>
      <c r="IV200" s="387" t="n">
        <v>0.4935691668107</v>
      </c>
      <c r="IW200" s="387" t="n">
        <v>0.493450864667903</v>
      </c>
      <c r="IX200" s="387" t="n">
        <v>0.493274159362668</v>
      </c>
      <c r="IY200" s="387" t="n">
        <v>0.493058496151405</v>
      </c>
      <c r="IZ200" s="387" t="n">
        <v>0.492830534073011</v>
      </c>
      <c r="JA200" s="387" t="n">
        <v>0.492609295534938</v>
      </c>
      <c r="JB200" s="387" t="n">
        <v>0.492399553139439</v>
      </c>
      <c r="JC200" s="387" t="n">
        <v>0.492196870195855</v>
      </c>
      <c r="JD200" s="387" t="n">
        <v>0.491998935246063</v>
      </c>
      <c r="JE200" s="387" t="n">
        <v>0.491800910731668</v>
      </c>
      <c r="JF200" s="387" t="n">
        <v>0.491599610347851</v>
      </c>
      <c r="JG200" s="387" t="n">
        <v>0.491395700395172</v>
      </c>
      <c r="JH200" s="387" t="n">
        <v>0.491191662186629</v>
      </c>
      <c r="JI200" s="387" t="n">
        <v>0.490987554184112</v>
      </c>
      <c r="JJ200" s="387" t="n">
        <v>0.490783331052516</v>
      </c>
      <c r="JK200" s="387" t="n">
        <v>0.490578822971465</v>
      </c>
      <c r="JL200" s="387" t="n">
        <v>0.490374089006776</v>
      </c>
      <c r="JM200" s="387" t="n">
        <v>0.490169378241908</v>
      </c>
      <c r="JN200" s="387" t="n">
        <v>0.489964314787111</v>
      </c>
      <c r="JO200" s="387" t="n">
        <v>0.489758562981462</v>
      </c>
      <c r="JP200" s="387" t="n">
        <v>0.489552111324644</v>
      </c>
      <c r="JQ200" s="387" t="n">
        <v>0.489344459049497</v>
      </c>
      <c r="JR200" s="387" t="n">
        <v>0.489135859103583</v>
      </c>
      <c r="JS200" s="387" t="n">
        <v>0.488926641613825</v>
      </c>
      <c r="JT200" s="387" t="n">
        <v>0.488717462313261</v>
      </c>
      <c r="JU200" s="387" t="n">
        <v>0.488508546639366</v>
      </c>
      <c r="JV200" s="387" t="n">
        <v>0.488300165582779</v>
      </c>
      <c r="JW200" s="387" t="n">
        <v>0.488091877160596</v>
      </c>
      <c r="JX200" s="387" t="n">
        <v>0.487882785097858</v>
      </c>
      <c r="JY200" s="387" t="n">
        <v>0.487671424964342</v>
      </c>
      <c r="JZ200" s="387" t="n">
        <v>0.487457013114425</v>
      </c>
      <c r="KA200" s="387" t="n">
        <v>0.487239402046633</v>
      </c>
      <c r="KB200" s="387" t="n">
        <v>0.487019121505109</v>
      </c>
      <c r="KC200" s="387" t="n">
        <v>0.486796019387441</v>
      </c>
      <c r="KD200" s="387" t="n">
        <v>0.486570327081596</v>
      </c>
      <c r="KE200" s="387" t="n">
        <v>0.486342451563377</v>
      </c>
      <c r="KH200" s="0" t="s">
        <v>889</v>
      </c>
      <c r="KI200" s="387" t="n">
        <v>0.656794369220734</v>
      </c>
      <c r="KJ200" s="387" t="n">
        <v>0.656644225120544</v>
      </c>
      <c r="KK200" s="387" t="n">
        <v>0.656305611133575</v>
      </c>
      <c r="KL200" s="387" t="n">
        <v>0.656025052070618</v>
      </c>
      <c r="KM200" s="387" t="n">
        <v>0.656164169311523</v>
      </c>
      <c r="KN200" s="387" t="n">
        <v>0.656898617744446</v>
      </c>
      <c r="KO200" s="387" t="n">
        <v>0.657756209373474</v>
      </c>
      <c r="KP200" s="387" t="n">
        <v>0.659013092517853</v>
      </c>
      <c r="KQ200" s="387" t="n">
        <v>0.660683751106262</v>
      </c>
      <c r="KR200" s="387" t="n">
        <v>0.662712872028351</v>
      </c>
      <c r="KS200" s="387" t="n">
        <v>0.664984166622162</v>
      </c>
      <c r="KT200" s="387" t="n">
        <v>0.666787505149841</v>
      </c>
      <c r="KU200" s="387" t="n">
        <v>0.668913125991821</v>
      </c>
      <c r="KV200" s="387" t="n">
        <v>0.671223998069763</v>
      </c>
      <c r="KW200" s="387" t="n">
        <v>0.673522174358368</v>
      </c>
      <c r="KX200" s="387" t="n">
        <v>0.675677716732025</v>
      </c>
      <c r="KY200" s="387" t="n">
        <v>0.677169740200043</v>
      </c>
      <c r="KZ200" s="387" t="n">
        <v>0.67860758304596</v>
      </c>
      <c r="LA200" s="387" t="n">
        <v>0.679939150810242</v>
      </c>
      <c r="LB200" s="387" t="n">
        <v>0.681163012981415</v>
      </c>
      <c r="LC200" s="387" t="n">
        <v>0.682311594486237</v>
      </c>
      <c r="LD200" s="387" t="n">
        <v>0.682791411876679</v>
      </c>
      <c r="LE200" s="387" t="n">
        <v>0.683223843574524</v>
      </c>
      <c r="LF200" s="387" t="n">
        <v>0.68360561132431</v>
      </c>
      <c r="LG200" s="387" t="n">
        <v>0.683956623077393</v>
      </c>
      <c r="LH200" s="387" t="n">
        <v>0.684329271316528</v>
      </c>
      <c r="LI200" s="387" t="n">
        <v>0.684161424636841</v>
      </c>
      <c r="LJ200" s="387" t="n">
        <v>0.684104979038239</v>
      </c>
      <c r="LK200" s="387" t="n">
        <v>0.684020280838013</v>
      </c>
      <c r="LL200" s="387" t="n">
        <v>0.68378484249115</v>
      </c>
      <c r="LM200" s="387" t="n">
        <v>0.68329256772995</v>
      </c>
      <c r="LN200" s="387" t="n">
        <v>0.682174324989319</v>
      </c>
      <c r="LO200" s="387" t="n">
        <v>0.68094539642334</v>
      </c>
      <c r="LP200" s="387" t="n">
        <v>0.679651856422424</v>
      </c>
      <c r="LQ200" s="387" t="n">
        <v>0.678333878517151</v>
      </c>
      <c r="LR200" s="387" t="n">
        <v>0.677017390727997</v>
      </c>
      <c r="LT200" s="0" t="s">
        <v>889</v>
      </c>
      <c r="LU200" s="387" t="n">
        <v>0.628309726715088</v>
      </c>
      <c r="LV200" s="387" t="n">
        <v>0.627719044685364</v>
      </c>
      <c r="LW200" s="387" t="n">
        <v>0.627029418945313</v>
      </c>
      <c r="LX200" s="387" t="n">
        <v>0.626443445682526</v>
      </c>
      <c r="LY200" s="387" t="n">
        <v>0.626263678073883</v>
      </c>
      <c r="LZ200" s="387" t="n">
        <v>0.626650273799896</v>
      </c>
      <c r="MA200" s="387" t="n">
        <v>0.627194285392761</v>
      </c>
      <c r="MB200" s="387" t="n">
        <v>0.628135502338409</v>
      </c>
      <c r="MC200" s="387" t="n">
        <v>0.629456639289856</v>
      </c>
      <c r="MD200" s="387" t="n">
        <v>0.63108766078949</v>
      </c>
      <c r="ME200" s="387" t="n">
        <v>0.632899701595306</v>
      </c>
      <c r="MF200" s="387" t="n">
        <v>0.634325087070465</v>
      </c>
      <c r="MG200" s="387" t="n">
        <v>0.63602751493454</v>
      </c>
      <c r="MH200" s="387" t="n">
        <v>0.637839674949646</v>
      </c>
      <c r="MI200" s="387" t="n">
        <v>0.639566004276276</v>
      </c>
      <c r="MJ200" s="387" t="n">
        <v>0.641124367713928</v>
      </c>
      <c r="MK200" s="387" t="n">
        <v>0.642069339752197</v>
      </c>
      <c r="ML200" s="387" t="n">
        <v>0.642859280109406</v>
      </c>
      <c r="MM200" s="387" t="n">
        <v>0.643503844738007</v>
      </c>
      <c r="MN200" s="387" t="n">
        <v>0.644031047821045</v>
      </c>
      <c r="MO200" s="387" t="n">
        <v>0.644473195075989</v>
      </c>
      <c r="MP200" s="387" t="n">
        <v>0.644438028335571</v>
      </c>
      <c r="MQ200" s="387" t="n">
        <v>0.644370973110199</v>
      </c>
      <c r="MR200" s="387" t="n">
        <v>0.644154012203217</v>
      </c>
      <c r="MS200" s="387" t="n">
        <v>0.643640041351318</v>
      </c>
      <c r="MT200" s="387" t="n">
        <v>0.642816126346588</v>
      </c>
      <c r="MU200" s="387" t="n">
        <v>0.641336143016815</v>
      </c>
      <c r="MV200" s="387" t="n">
        <v>0.639700174331665</v>
      </c>
      <c r="MW200" s="387" t="n">
        <v>0.637882947921753</v>
      </c>
      <c r="MX200" s="387" t="n">
        <v>0.635955035686493</v>
      </c>
      <c r="MY200" s="387" t="n">
        <v>0.633903801441193</v>
      </c>
      <c r="MZ200" s="387" t="n">
        <v>0.631571829319</v>
      </c>
      <c r="NA200" s="387" t="n">
        <v>0.629227519035339</v>
      </c>
      <c r="NB200" s="387" t="n">
        <v>0.626966834068298</v>
      </c>
      <c r="NC200" s="387" t="n">
        <v>0.624920189380646</v>
      </c>
      <c r="ND200" s="387" t="n">
        <v>0.623189151287079</v>
      </c>
      <c r="NG200" s="0" t="s">
        <v>889</v>
      </c>
      <c r="NH200" s="387" t="n">
        <v>0.569127500057221</v>
      </c>
      <c r="NI200" s="387" t="n">
        <v>0.570529103279114</v>
      </c>
      <c r="NJ200" s="387" t="n">
        <v>0.571569085121155</v>
      </c>
      <c r="NK200" s="387" t="n">
        <v>0.572391510009766</v>
      </c>
      <c r="NL200" s="387" t="n">
        <v>0.573189735412598</v>
      </c>
      <c r="NM200" s="387" t="n">
        <v>0.574061274528503</v>
      </c>
      <c r="NN200" s="387" t="n">
        <v>0.574347972869873</v>
      </c>
      <c r="NO200" s="387" t="n">
        <v>0.5745769739151</v>
      </c>
      <c r="NP200" s="387" t="n">
        <v>0.574959754943848</v>
      </c>
      <c r="NQ200" s="387" t="n">
        <v>0.575820028781891</v>
      </c>
      <c r="NR200" s="387" t="n">
        <v>0.577249467372894</v>
      </c>
      <c r="NS200" s="387" t="n">
        <v>0.578382551670075</v>
      </c>
      <c r="NT200" s="387" t="n">
        <v>0.580100178718567</v>
      </c>
      <c r="NU200" s="387" t="n">
        <v>0.582333028316498</v>
      </c>
      <c r="NV200" s="387" t="n">
        <v>0.584813833236694</v>
      </c>
      <c r="NW200" s="387" t="n">
        <v>0.587406754493713</v>
      </c>
      <c r="NX200" s="387" t="n">
        <v>0.589493930339813</v>
      </c>
      <c r="NY200" s="387" t="n">
        <v>0.591783821582794</v>
      </c>
      <c r="NZ200" s="387" t="n">
        <v>0.594175100326538</v>
      </c>
      <c r="OA200" s="387" t="n">
        <v>0.59649920463562</v>
      </c>
      <c r="OB200" s="387" t="n">
        <v>0.598730027675629</v>
      </c>
      <c r="OC200" s="387" t="n">
        <v>0.600187420845032</v>
      </c>
      <c r="OD200" s="387" t="n">
        <v>0.601525485515595</v>
      </c>
      <c r="OE200" s="387" t="n">
        <v>0.602812886238098</v>
      </c>
      <c r="OF200" s="387" t="n">
        <v>0.604014754295349</v>
      </c>
      <c r="OG200" s="387" t="n">
        <v>0.605239927768707</v>
      </c>
      <c r="OH200" s="387" t="n">
        <v>0.605803728103638</v>
      </c>
      <c r="OI200" s="387" t="n">
        <v>0.606455385684967</v>
      </c>
      <c r="OJ200" s="387" t="n">
        <v>0.607028484344482</v>
      </c>
      <c r="OK200" s="387" t="n">
        <v>0.607429265975952</v>
      </c>
      <c r="OL200" s="387" t="n">
        <v>0.607525110244751</v>
      </c>
      <c r="OM200" s="387" t="n">
        <v>0.606878459453583</v>
      </c>
      <c r="ON200" s="387" t="n">
        <v>0.606076061725617</v>
      </c>
      <c r="OO200" s="387" t="n">
        <v>0.605176270008087</v>
      </c>
      <c r="OP200" s="387" t="n">
        <v>0.604246497154236</v>
      </c>
      <c r="OQ200" s="387" t="n">
        <v>0.603326380252838</v>
      </c>
      <c r="OT200" s="387" t="n">
        <v>0.586440010070801</v>
      </c>
      <c r="OU200" s="387" t="n">
        <v>0.585480003356934</v>
      </c>
      <c r="OV200" s="387" t="n">
        <v>0.585019989013672</v>
      </c>
      <c r="OW200" s="387" t="n">
        <v>0.584850006103516</v>
      </c>
      <c r="OX200" s="387" t="n">
        <v>0.585299987792969</v>
      </c>
      <c r="OY200" s="387" t="n">
        <v>0.586139984130859</v>
      </c>
      <c r="OZ200" s="387" t="n">
        <v>0.58773998260498</v>
      </c>
      <c r="PA200" s="387" t="n">
        <v>0.590270004272461</v>
      </c>
      <c r="PB200" s="387" t="n">
        <v>0.573870010375977</v>
      </c>
      <c r="PC200" s="387" t="n">
        <v>0.558059997558594</v>
      </c>
      <c r="PD200" s="387" t="n">
        <v>0.559970016479492</v>
      </c>
      <c r="PE200" s="387" t="n">
        <v>0.56576000213623</v>
      </c>
      <c r="PF200" s="387" t="n">
        <v>0.57257999420166</v>
      </c>
      <c r="PG200" s="387" t="n">
        <v>0.576419982910156</v>
      </c>
      <c r="PH200" s="387" t="n">
        <v>0.590979995727539</v>
      </c>
      <c r="PI200" s="387" t="n">
        <v>0.593460006713867</v>
      </c>
      <c r="PJ200" s="387" t="n">
        <v>0.601310005187988</v>
      </c>
      <c r="PK200" s="387" t="n">
        <v>0.599739990234375</v>
      </c>
      <c r="PL200" s="387" t="n">
        <v>0.60076000213623</v>
      </c>
      <c r="PQ200" s="387" t="n">
        <v>0.00169931224081665</v>
      </c>
      <c r="PZ200" s="387" t="n">
        <v>0.63</v>
      </c>
      <c r="QA200" s="387" t="n">
        <v>2014</v>
      </c>
      <c r="QB200" s="0" t="s">
        <v>248</v>
      </c>
      <c r="QD200" s="387" t="n">
        <v>0.187</v>
      </c>
      <c r="QE200" s="387" t="n">
        <v>2014</v>
      </c>
      <c r="QF200" s="0" t="s">
        <v>248</v>
      </c>
      <c r="QH200" s="387" t="n">
        <v>0.373</v>
      </c>
      <c r="QI200" s="387" t="n">
        <v>2014</v>
      </c>
      <c r="QJ200" s="0" t="s">
        <v>248</v>
      </c>
      <c r="QL200" s="387" t="n">
        <v>0.569</v>
      </c>
      <c r="QM200" s="387" t="n">
        <v>2014</v>
      </c>
      <c r="QN200" s="0" t="s">
        <v>248</v>
      </c>
      <c r="QP200" s="387" t="n">
        <v>0.555</v>
      </c>
      <c r="QQ200" s="387" t="n">
        <v>2014</v>
      </c>
      <c r="QR200" s="0" t="s">
        <v>248</v>
      </c>
      <c r="QT200" s="0" t="s">
        <v>104</v>
      </c>
      <c r="QU200" s="387" t="n">
        <v>0.18583157658577</v>
      </c>
      <c r="QV200" s="387" t="n">
        <v>0.198037341237068</v>
      </c>
      <c r="QW200" s="387" t="n">
        <v>0.198809206485748</v>
      </c>
      <c r="QX200" s="387" t="n">
        <v>0.197983235120773</v>
      </c>
      <c r="QY200" s="387" t="n">
        <v>0.191763535141945</v>
      </c>
      <c r="RB200" s="387" t="n">
        <v>0.186758607625961</v>
      </c>
      <c r="RC200" s="387" t="n">
        <v>0.196532905101776</v>
      </c>
      <c r="RD200" s="387" t="n">
        <v>0.192958205938339</v>
      </c>
      <c r="RE200" s="387" t="n">
        <v>0.189166143536568</v>
      </c>
      <c r="RF200" s="387" t="n">
        <v>0.178996607661247</v>
      </c>
      <c r="RG200" s="0" t="s">
        <v>248</v>
      </c>
      <c r="RJ200" s="387" t="n">
        <v>0.0258827861398458</v>
      </c>
      <c r="RK200" s="387" t="n">
        <v>0.0226892028003931</v>
      </c>
      <c r="RL200" s="387" t="n">
        <v>0.0166260581463575</v>
      </c>
      <c r="RM200" s="387" t="n">
        <v>0.00785197876393795</v>
      </c>
      <c r="RN200" s="387" t="n">
        <v>0.0015246570110321</v>
      </c>
      <c r="RO200" s="0" t="s">
        <v>104</v>
      </c>
      <c r="RR200" s="387" t="n">
        <v>0.0259030554443598</v>
      </c>
      <c r="RS200" s="387" t="n">
        <v>0.0226892363280058</v>
      </c>
      <c r="RT200" s="387" t="n">
        <v>0.0166260190308094</v>
      </c>
      <c r="RU200" s="387" t="n">
        <v>0.00785200204700232</v>
      </c>
      <c r="RV200" s="387" t="n">
        <v>0.00152467028237879</v>
      </c>
      <c r="RW200" s="0" t="s">
        <v>248</v>
      </c>
      <c r="SA200" s="387" t="n">
        <v>0.012754250317812</v>
      </c>
      <c r="SB200" s="387" t="n">
        <v>0.0097427312284708</v>
      </c>
      <c r="SC200" s="387" t="n">
        <v>0.00269744987599552</v>
      </c>
      <c r="SD200" s="387" t="n">
        <v>-0.00644697761163116</v>
      </c>
      <c r="SE200" s="387" t="n">
        <v>-0.0123781627044082</v>
      </c>
      <c r="SF200" s="0" t="s">
        <v>104</v>
      </c>
      <c r="SJ200" s="387" t="n">
        <v>0.011994656175375</v>
      </c>
      <c r="SK200" s="387" t="n">
        <v>0.00844327453523874</v>
      </c>
      <c r="SL200" s="387" t="n">
        <v>0.0017755861626938</v>
      </c>
      <c r="SM200" s="387" t="n">
        <v>-0.0063436203636229</v>
      </c>
      <c r="SN200" s="387" t="n">
        <v>-0.0118615040555596</v>
      </c>
      <c r="SO200" s="0" t="s">
        <v>248</v>
      </c>
      <c r="SQ200" s="387" t="n">
        <v>6040</v>
      </c>
      <c r="SR200" s="0" t="s">
        <v>248</v>
      </c>
      <c r="ST200" s="387" t="n">
        <v>5568.169921875</v>
      </c>
      <c r="SU200" s="0" t="s">
        <v>104</v>
      </c>
      <c r="SW200" s="387" t="n">
        <v>7345.96241792901</v>
      </c>
      <c r="SX200" s="0" t="s">
        <v>248</v>
      </c>
      <c r="TA200" s="387" t="n">
        <v>0.155757382512093</v>
      </c>
      <c r="TB200" s="387" t="n">
        <v>0.159636467695236</v>
      </c>
      <c r="TC200" s="387" t="n">
        <v>0.162489801645279</v>
      </c>
      <c r="TD200" s="387" t="n">
        <v>0.164783731102943</v>
      </c>
      <c r="TE200" s="387" t="n">
        <v>0.161584138870239</v>
      </c>
      <c r="TF200" s="0" t="s">
        <v>104</v>
      </c>
      <c r="TJ200" s="387" t="n">
        <v>0.15658301115036</v>
      </c>
      <c r="TK200" s="387" t="n">
        <v>0.15807817876339</v>
      </c>
      <c r="TL200" s="387" t="n">
        <v>0.156626462936401</v>
      </c>
      <c r="TM200" s="387" t="n">
        <v>0.155917331576347</v>
      </c>
      <c r="TN200" s="387" t="n">
        <v>0.148644149303436</v>
      </c>
      <c r="TO200" s="0" t="s">
        <v>248</v>
      </c>
      <c r="TP200" s="386"/>
      <c r="TQ200" s="386"/>
    </row>
    <row r="201" customFormat="false" ht="15.75" hidden="false" customHeight="false" outlineLevel="0" collapsed="false">
      <c r="A201" s="0" t="s">
        <v>881</v>
      </c>
      <c r="B201" s="18" t="s">
        <v>1247</v>
      </c>
      <c r="C201" s="0" t="s">
        <v>1248</v>
      </c>
      <c r="D201" s="387" t="n">
        <v>0.0377892777323723</v>
      </c>
      <c r="E201" s="0" t="s">
        <v>884</v>
      </c>
      <c r="F201" s="387" t="n">
        <v>0.0529027171432972</v>
      </c>
      <c r="G201" s="0" t="s">
        <v>884</v>
      </c>
      <c r="H201" s="387" t="n">
        <v>0.0503207966685295</v>
      </c>
      <c r="I201" s="0" t="s">
        <v>884</v>
      </c>
      <c r="J201" s="0" t="s">
        <v>884</v>
      </c>
      <c r="K201" s="387" t="n">
        <v>0.585879147052765</v>
      </c>
      <c r="L201" s="387"/>
      <c r="M201" s="0" t="s">
        <v>885</v>
      </c>
      <c r="N201" s="387"/>
      <c r="O201" s="0" t="s">
        <v>885</v>
      </c>
      <c r="P201" s="387"/>
      <c r="Q201" s="0" t="s">
        <v>885</v>
      </c>
      <c r="R201" s="387"/>
      <c r="S201" s="0" t="s">
        <v>885</v>
      </c>
      <c r="U201" s="0" t="s">
        <v>884</v>
      </c>
      <c r="V201" s="387" t="n">
        <v>0.531377196311951</v>
      </c>
      <c r="W201" s="387"/>
      <c r="X201" s="0" t="s">
        <v>885</v>
      </c>
      <c r="Y201" s="387"/>
      <c r="Z201" s="0" t="s">
        <v>885</v>
      </c>
      <c r="AA201" s="387"/>
      <c r="AB201" s="0" t="s">
        <v>885</v>
      </c>
      <c r="AC201" s="387"/>
      <c r="AD201" s="0" t="s">
        <v>885</v>
      </c>
      <c r="AF201" s="0" t="s">
        <v>884</v>
      </c>
      <c r="AG201" s="387" t="n">
        <v>0.513873279094696</v>
      </c>
      <c r="AH201" s="387"/>
      <c r="AI201" s="0" t="s">
        <v>885</v>
      </c>
      <c r="AJ201" s="387"/>
      <c r="AK201" s="0" t="s">
        <v>885</v>
      </c>
      <c r="AL201" s="387"/>
      <c r="AM201" s="0" t="s">
        <v>885</v>
      </c>
      <c r="AN201" s="387"/>
      <c r="AO201" s="0" t="s">
        <v>885</v>
      </c>
      <c r="AP201" s="0"/>
      <c r="AQ201" s="0" t="s">
        <v>884</v>
      </c>
      <c r="AR201" s="387" t="n">
        <v>1.92802536487579</v>
      </c>
      <c r="AS201" s="0" t="s">
        <v>884</v>
      </c>
      <c r="AT201" s="387" t="n">
        <v>2.41311168670654</v>
      </c>
      <c r="AU201" s="0" t="s">
        <v>884</v>
      </c>
      <c r="AV201" s="387" t="n">
        <v>3.01450729370117</v>
      </c>
      <c r="AW201" s="0"/>
      <c r="AX201" s="387" t="n">
        <v>1.90625655651093</v>
      </c>
      <c r="AY201" s="0" t="s">
        <v>104</v>
      </c>
      <c r="AZ201" s="0"/>
      <c r="BA201" s="0" t="s">
        <v>884</v>
      </c>
      <c r="BB201" s="387" t="n">
        <v>0.00917862355709076</v>
      </c>
      <c r="BC201" s="387" t="n">
        <v>0.00944861955940723</v>
      </c>
      <c r="BD201" s="387" t="n">
        <v>0.0103291738778353</v>
      </c>
      <c r="BE201" s="387" t="n">
        <v>0.00943403411656618</v>
      </c>
      <c r="BF201" s="387" t="n">
        <v>0.00943401455879211</v>
      </c>
      <c r="BH201" s="0" t="s">
        <v>884</v>
      </c>
      <c r="BI201" s="387" t="n">
        <v>0.00825859047472477</v>
      </c>
      <c r="BJ201" s="387" t="n">
        <v>0.00822791643440723</v>
      </c>
      <c r="BK201" s="387" t="n">
        <v>0.0082744974642992</v>
      </c>
      <c r="BL201" s="387" t="n">
        <v>0.009233676828444</v>
      </c>
      <c r="BM201" s="387" t="n">
        <v>0.00971328001469374</v>
      </c>
      <c r="BO201" s="0" t="s">
        <v>884</v>
      </c>
      <c r="BP201" s="387" t="n">
        <v>0.00853976514190435</v>
      </c>
      <c r="BQ201" s="387" t="n">
        <v>0.0084343608468771</v>
      </c>
      <c r="BR201" s="387" t="n">
        <v>0.00899387896060944</v>
      </c>
      <c r="BS201" s="387" t="n">
        <v>0.00971324648708105</v>
      </c>
      <c r="BT201" s="387" t="n">
        <v>0.00905040465295315</v>
      </c>
      <c r="BV201" s="387"/>
      <c r="BW201" s="387"/>
      <c r="BX201" s="387"/>
      <c r="BY201" s="387"/>
      <c r="BZ201" s="387"/>
      <c r="CA201" s="0" t="s">
        <v>886</v>
      </c>
      <c r="CC201" s="387"/>
      <c r="CD201" s="387"/>
      <c r="CE201" s="387"/>
      <c r="CF201" s="387"/>
      <c r="CG201" s="387"/>
      <c r="CH201" s="0" t="s">
        <v>886</v>
      </c>
      <c r="CK201" s="387" t="n">
        <v>4.80000019073486</v>
      </c>
      <c r="CL201" s="0" t="s">
        <v>887</v>
      </c>
      <c r="CO201" s="0" t="s">
        <v>884</v>
      </c>
      <c r="CP201" s="387" t="n">
        <v>0.0017731204861775</v>
      </c>
      <c r="CQ201" s="387" t="n">
        <v>0.00780738005414605</v>
      </c>
      <c r="CR201" s="387" t="n">
        <v>0.0104996981099248</v>
      </c>
      <c r="CS201" s="387" t="n">
        <v>0.0167827811092138</v>
      </c>
      <c r="CT201" s="387" t="n">
        <v>0.0106161758303642</v>
      </c>
      <c r="CV201" s="0" t="s">
        <v>884</v>
      </c>
      <c r="CW201" s="387" t="n">
        <v>0.00796249974519014</v>
      </c>
      <c r="CX201" s="387" t="n">
        <v>0.00966666638851166</v>
      </c>
      <c r="CY201" s="387" t="n">
        <v>0.0108950007706881</v>
      </c>
      <c r="CZ201" s="387" t="n">
        <v>0.00325000029988587</v>
      </c>
      <c r="DA201" s="387" t="n">
        <v>0.00249999994412065</v>
      </c>
      <c r="DC201" s="0" t="s">
        <v>884</v>
      </c>
      <c r="DD201" s="387" t="n">
        <v>0.000965044135227799</v>
      </c>
      <c r="DE201" s="387" t="n">
        <v>-0.00331708649173379</v>
      </c>
      <c r="DF201" s="387" t="n">
        <v>0.000983164529316127</v>
      </c>
      <c r="DG201" s="387" t="n">
        <v>-0.00744846416637301</v>
      </c>
      <c r="DH201" s="387" t="n">
        <v>-0.00521686719730496</v>
      </c>
      <c r="DL201" s="387" t="n">
        <v>0.739079971313477</v>
      </c>
      <c r="DM201" s="0" t="s">
        <v>888</v>
      </c>
      <c r="DP201" s="387" t="n">
        <v>0.747149963378906</v>
      </c>
      <c r="DQ201" s="0" t="s">
        <v>888</v>
      </c>
      <c r="DT201" s="387" t="n">
        <v>0.731060028076172</v>
      </c>
      <c r="DU201" s="0" t="s">
        <v>888</v>
      </c>
      <c r="DW201" s="387" t="n">
        <v>-0.0106707643717527</v>
      </c>
      <c r="DX201" s="387" t="n">
        <v>-0.0106707643717527</v>
      </c>
      <c r="DY201" s="387" t="n">
        <v>-0.0106707643717527</v>
      </c>
      <c r="DZ201" s="387" t="n">
        <v>-0.0292779505252838</v>
      </c>
      <c r="EA201" s="387" t="n">
        <v>-0.0255743712186813</v>
      </c>
      <c r="EB201" s="0" t="s">
        <v>104</v>
      </c>
      <c r="ED201" s="387" t="n">
        <v>-0.049142349511385</v>
      </c>
      <c r="EE201" s="387" t="n">
        <v>-0.049142349511385</v>
      </c>
      <c r="EF201" s="387" t="n">
        <v>-0.049142349511385</v>
      </c>
      <c r="EG201" s="387" t="n">
        <v>-0.0416901409626007</v>
      </c>
      <c r="EH201" s="387"/>
      <c r="EI201" s="0" t="s">
        <v>248</v>
      </c>
      <c r="EK201" s="387"/>
      <c r="EL201" s="0" t="s">
        <v>886</v>
      </c>
      <c r="EO201" s="387" t="n">
        <v>-0.0073638753965497</v>
      </c>
      <c r="EP201" s="387" t="n">
        <v>-0.0073638753965497</v>
      </c>
      <c r="EQ201" s="387" t="n">
        <v>-0.0073638753965497</v>
      </c>
      <c r="ER201" s="387" t="n">
        <v>1.25022916108719E-005</v>
      </c>
      <c r="ES201" s="387"/>
      <c r="ET201" s="0" t="s">
        <v>248</v>
      </c>
      <c r="FE201" s="387" t="n">
        <v>6199394</v>
      </c>
      <c r="FF201" s="387" t="n">
        <v>6447793</v>
      </c>
      <c r="FG201" s="387" t="n">
        <v>6688226</v>
      </c>
      <c r="FH201" s="387" t="n">
        <v>6935676</v>
      </c>
      <c r="FI201" s="387" t="n">
        <v>7213351</v>
      </c>
      <c r="FJ201" s="387" t="n">
        <v>7535932</v>
      </c>
      <c r="FK201" s="387" t="n">
        <v>7907406</v>
      </c>
      <c r="FL201" s="387" t="n">
        <v>8315139</v>
      </c>
      <c r="FM201" s="387" t="n">
        <v>8736939</v>
      </c>
      <c r="FN201" s="387" t="n">
        <v>9142259</v>
      </c>
      <c r="FO201" s="387" t="n">
        <v>9508364</v>
      </c>
      <c r="FP201" s="387" t="n">
        <v>9830698</v>
      </c>
      <c r="FQ201" s="387" t="n">
        <v>10113647</v>
      </c>
      <c r="FR201" s="387" t="n">
        <v>10355036</v>
      </c>
      <c r="FS201" s="387" t="n">
        <v>10554883</v>
      </c>
      <c r="FT201" s="387" t="n">
        <v>10715658</v>
      </c>
      <c r="FU201" s="387" t="n">
        <v>10832512</v>
      </c>
      <c r="FV201" s="387" t="n">
        <v>10910759</v>
      </c>
      <c r="FW201" s="387" t="n">
        <v>10975920</v>
      </c>
      <c r="FX201" s="387" t="n">
        <v>11062113</v>
      </c>
      <c r="FY201" s="387" t="n">
        <v>11194000</v>
      </c>
      <c r="FZ201" s="387" t="n">
        <v>11381000</v>
      </c>
      <c r="GA201" s="387" t="n">
        <v>11619000</v>
      </c>
      <c r="GB201" s="387" t="n">
        <v>11891000</v>
      </c>
      <c r="GC201" s="387" t="n">
        <v>12176000</v>
      </c>
      <c r="GD201" s="387" t="n">
        <v>12458000</v>
      </c>
      <c r="GE201" s="387" t="n">
        <v>12733000</v>
      </c>
      <c r="GF201" s="387" t="n">
        <v>13006000</v>
      </c>
      <c r="GG201" s="387" t="n">
        <v>13278000</v>
      </c>
      <c r="GH201" s="387" t="n">
        <v>13555000</v>
      </c>
      <c r="GI201" s="387" t="n">
        <v>13839000</v>
      </c>
      <c r="GJ201" s="387" t="n">
        <v>14130000</v>
      </c>
      <c r="GK201" s="387" t="n">
        <v>14425000</v>
      </c>
      <c r="GL201" s="387" t="n">
        <v>14724000</v>
      </c>
      <c r="GM201" s="387" t="n">
        <v>15026000</v>
      </c>
      <c r="GN201" s="387" t="n">
        <v>15328000</v>
      </c>
      <c r="GO201" s="387" t="n">
        <v>15632000</v>
      </c>
      <c r="GP201" s="387" t="n">
        <v>15936000</v>
      </c>
      <c r="GQ201" s="387" t="n">
        <v>16242000</v>
      </c>
      <c r="GR201" s="387" t="n">
        <v>16548000</v>
      </c>
      <c r="GS201" s="387" t="n">
        <v>16856000</v>
      </c>
      <c r="GT201" s="387" t="n">
        <v>17166000</v>
      </c>
      <c r="GU201" s="387" t="n">
        <v>17475000</v>
      </c>
      <c r="GV201" s="387" t="n">
        <v>17786000</v>
      </c>
      <c r="GW201" s="387" t="n">
        <v>18097000</v>
      </c>
      <c r="GX201" s="387" t="n">
        <v>18408000</v>
      </c>
      <c r="GY201" s="387" t="n">
        <v>18720000</v>
      </c>
      <c r="GZ201" s="387" t="n">
        <v>19031000</v>
      </c>
      <c r="HA201" s="387" t="n">
        <v>19342000</v>
      </c>
      <c r="HB201" s="387" t="n">
        <v>19652000</v>
      </c>
      <c r="HC201" s="387" t="n">
        <v>19963000</v>
      </c>
      <c r="HG201" s="387" t="n">
        <v>0.0108459461480379</v>
      </c>
      <c r="HH201" s="387" t="n">
        <v>0.00719738425686955</v>
      </c>
      <c r="HI201" s="387" t="n">
        <v>0.00595441553741694</v>
      </c>
      <c r="HJ201" s="387" t="n">
        <v>0.0078222444280982</v>
      </c>
      <c r="HK201" s="387" t="n">
        <v>0.0118518937379122</v>
      </c>
      <c r="HL201" s="387" t="n">
        <v>0.0165673773735762</v>
      </c>
      <c r="HM201" s="387" t="n">
        <v>0.0206963904201984</v>
      </c>
      <c r="HN201" s="387" t="n">
        <v>0.0231401231139898</v>
      </c>
      <c r="HO201" s="387" t="n">
        <v>0.0236849896609783</v>
      </c>
      <c r="HP201" s="387" t="n">
        <v>0.0228961855173111</v>
      </c>
      <c r="HQ201" s="387" t="n">
        <v>0.0218340624123812</v>
      </c>
      <c r="HR201" s="387" t="n">
        <v>0.0212137401103973</v>
      </c>
      <c r="HS201" s="387" t="n">
        <v>0.0206977408379316</v>
      </c>
      <c r="HT201" s="387" t="n">
        <v>0.0206469520926476</v>
      </c>
      <c r="HU201" s="387" t="n">
        <v>0.0207352098077536</v>
      </c>
      <c r="HV201" s="387" t="n">
        <v>0.0208095032721758</v>
      </c>
      <c r="HW201" s="387" t="n">
        <v>0.0206626150757074</v>
      </c>
      <c r="HX201" s="387" t="n">
        <v>0.0205160025507212</v>
      </c>
      <c r="HY201" s="387" t="n">
        <v>0.0203032176941633</v>
      </c>
      <c r="HZ201" s="387" t="n">
        <v>0.0198991876095533</v>
      </c>
      <c r="IA201" s="387" t="n">
        <v>0.0196388736367226</v>
      </c>
      <c r="IB201" s="387" t="n">
        <v>0.0192606057971716</v>
      </c>
      <c r="IC201" s="387" t="n">
        <v>0.0190197788178921</v>
      </c>
      <c r="ID201" s="387" t="n">
        <v>0.0186647679656744</v>
      </c>
      <c r="IE201" s="387" t="n">
        <v>0.0184414274990559</v>
      </c>
      <c r="IF201" s="387" t="n">
        <v>0.0182240065187216</v>
      </c>
      <c r="IG201" s="387" t="n">
        <v>0.0178406052291393</v>
      </c>
      <c r="IH201" s="387" t="n">
        <v>0.0176403429359198</v>
      </c>
      <c r="II201" s="387" t="n">
        <v>0.0173345468938351</v>
      </c>
      <c r="IJ201" s="387" t="n">
        <v>0.0170391742140055</v>
      </c>
      <c r="IK201" s="387" t="n">
        <v>0.0168071184307337</v>
      </c>
      <c r="IL201" s="387" t="n">
        <v>0.0164767578244209</v>
      </c>
      <c r="IM201" s="387" t="n">
        <v>0.0162096694111824</v>
      </c>
      <c r="IN201" s="387" t="n">
        <v>0.0159002169966698</v>
      </c>
      <c r="IO201" s="387" t="n">
        <v>0.0157014466822147</v>
      </c>
      <c r="IP201" s="0" t="s">
        <v>889</v>
      </c>
      <c r="IU201" s="0" t="s">
        <v>889</v>
      </c>
      <c r="IV201" s="387" t="n">
        <v>0.500248001592436</v>
      </c>
      <c r="IW201" s="387" t="n">
        <v>0.500313223515858</v>
      </c>
      <c r="IX201" s="387" t="n">
        <v>0.500376325272616</v>
      </c>
      <c r="IY201" s="387" t="n">
        <v>0.500436956378342</v>
      </c>
      <c r="IZ201" s="387" t="n">
        <v>0.500494751726478</v>
      </c>
      <c r="JA201" s="387" t="n">
        <v>0.500549370098204</v>
      </c>
      <c r="JB201" s="387" t="n">
        <v>0.50059935629933</v>
      </c>
      <c r="JC201" s="387" t="n">
        <v>0.500644961831187</v>
      </c>
      <c r="JD201" s="387" t="n">
        <v>0.500686358103924</v>
      </c>
      <c r="JE201" s="387" t="n">
        <v>0.500723321231579</v>
      </c>
      <c r="JF201" s="387" t="n">
        <v>0.500756844955868</v>
      </c>
      <c r="JG201" s="387" t="n">
        <v>0.50078743991515</v>
      </c>
      <c r="JH201" s="387" t="n">
        <v>0.500815333184783</v>
      </c>
      <c r="JI201" s="387" t="n">
        <v>0.500838694746517</v>
      </c>
      <c r="JJ201" s="387" t="n">
        <v>0.500858671311363</v>
      </c>
      <c r="JK201" s="387" t="n">
        <v>0.500874251188935</v>
      </c>
      <c r="JL201" s="387" t="n">
        <v>0.500885486221248</v>
      </c>
      <c r="JM201" s="387" t="n">
        <v>0.500892313459903</v>
      </c>
      <c r="JN201" s="387" t="n">
        <v>0.500895454757225</v>
      </c>
      <c r="JO201" s="387" t="n">
        <v>0.500895335166021</v>
      </c>
      <c r="JP201" s="387" t="n">
        <v>0.500891323625859</v>
      </c>
      <c r="JQ201" s="387" t="n">
        <v>0.500884216171982</v>
      </c>
      <c r="JR201" s="387" t="n">
        <v>0.500873596673179</v>
      </c>
      <c r="JS201" s="387" t="n">
        <v>0.500859446006732</v>
      </c>
      <c r="JT201" s="387" t="n">
        <v>0.500841648703276</v>
      </c>
      <c r="JU201" s="387" t="n">
        <v>0.500819806924465</v>
      </c>
      <c r="JV201" s="387" t="n">
        <v>0.500794325272675</v>
      </c>
      <c r="JW201" s="387" t="n">
        <v>0.500765444406671</v>
      </c>
      <c r="JX201" s="387" t="n">
        <v>0.500732117681951</v>
      </c>
      <c r="JY201" s="387" t="n">
        <v>0.500695056305998</v>
      </c>
      <c r="JZ201" s="387" t="n">
        <v>0.500654024386236</v>
      </c>
      <c r="KA201" s="387" t="n">
        <v>0.500609308021391</v>
      </c>
      <c r="KB201" s="387" t="n">
        <v>0.500560591458275</v>
      </c>
      <c r="KC201" s="387" t="n">
        <v>0.500508510618387</v>
      </c>
      <c r="KD201" s="387" t="n">
        <v>0.500452742049588</v>
      </c>
      <c r="KE201" s="387" t="n">
        <v>0.500393658878564</v>
      </c>
      <c r="KH201" s="0" t="s">
        <v>889</v>
      </c>
      <c r="KI201" s="387" t="n">
        <v>0.541025578975678</v>
      </c>
      <c r="KJ201" s="387" t="n">
        <v>0.543033123016357</v>
      </c>
      <c r="KK201" s="387" t="n">
        <v>0.545274078845978</v>
      </c>
      <c r="KL201" s="387" t="n">
        <v>0.547813951969147</v>
      </c>
      <c r="KM201" s="387" t="n">
        <v>0.550551414489746</v>
      </c>
      <c r="KN201" s="387" t="n">
        <v>0.553153455257416</v>
      </c>
      <c r="KO201" s="387" t="n">
        <v>0.555662930011749</v>
      </c>
      <c r="KP201" s="387" t="n">
        <v>0.558395743370056</v>
      </c>
      <c r="KQ201" s="387" t="n">
        <v>0.56126481294632</v>
      </c>
      <c r="KR201" s="387" t="n">
        <v>0.56414258480072</v>
      </c>
      <c r="KS201" s="387" t="n">
        <v>0.56710547208786</v>
      </c>
      <c r="KT201" s="387" t="n">
        <v>0.569386661052704</v>
      </c>
      <c r="KU201" s="387" t="n">
        <v>0.572043657302856</v>
      </c>
      <c r="KV201" s="387" t="n">
        <v>0.574935972690582</v>
      </c>
      <c r="KW201" s="387" t="n">
        <v>0.577794194221497</v>
      </c>
      <c r="KX201" s="387" t="n">
        <v>0.580677807331085</v>
      </c>
      <c r="KY201" s="387" t="n">
        <v>0.583014845848084</v>
      </c>
      <c r="KZ201" s="387" t="n">
        <v>0.585372626781464</v>
      </c>
      <c r="LA201" s="387" t="n">
        <v>0.587815821170807</v>
      </c>
      <c r="LB201" s="387" t="n">
        <v>0.590376675128937</v>
      </c>
      <c r="LC201" s="387" t="n">
        <v>0.593162834644318</v>
      </c>
      <c r="LD201" s="387" t="n">
        <v>0.595445215702057</v>
      </c>
      <c r="LE201" s="387" t="n">
        <v>0.597954332828522</v>
      </c>
      <c r="LF201" s="387" t="n">
        <v>0.600603401660919</v>
      </c>
      <c r="LG201" s="387" t="n">
        <v>0.60339617729187</v>
      </c>
      <c r="LH201" s="387" t="n">
        <v>0.606193661689758</v>
      </c>
      <c r="LI201" s="387" t="n">
        <v>0.608470261096954</v>
      </c>
      <c r="LJ201" s="387" t="n">
        <v>0.610872685909271</v>
      </c>
      <c r="LK201" s="387" t="n">
        <v>0.613291323184967</v>
      </c>
      <c r="LL201" s="387" t="n">
        <v>0.615847945213318</v>
      </c>
      <c r="LM201" s="387" t="n">
        <v>0.61848109960556</v>
      </c>
      <c r="LN201" s="387" t="n">
        <v>0.620619654655457</v>
      </c>
      <c r="LO201" s="387" t="n">
        <v>0.622931003570557</v>
      </c>
      <c r="LP201" s="387" t="n">
        <v>0.625323116779327</v>
      </c>
      <c r="LQ201" s="387" t="n">
        <v>0.627671480178833</v>
      </c>
      <c r="LR201" s="387" t="n">
        <v>0.629965424537659</v>
      </c>
      <c r="LT201" s="0" t="s">
        <v>889</v>
      </c>
      <c r="LU201" s="387" t="n">
        <v>0.524223804473877</v>
      </c>
      <c r="LV201" s="387" t="n">
        <v>0.526197075843811</v>
      </c>
      <c r="LW201" s="387" t="n">
        <v>0.528225004673004</v>
      </c>
      <c r="LX201" s="387" t="n">
        <v>0.530441701412201</v>
      </c>
      <c r="LY201" s="387" t="n">
        <v>0.532844662666321</v>
      </c>
      <c r="LZ201" s="387" t="n">
        <v>0.53519743680954</v>
      </c>
      <c r="MA201" s="387" t="n">
        <v>0.537474751472473</v>
      </c>
      <c r="MB201" s="387" t="n">
        <v>0.540063679218292</v>
      </c>
      <c r="MC201" s="387" t="n">
        <v>0.542679309844971</v>
      </c>
      <c r="MD201" s="387" t="n">
        <v>0.545335114002228</v>
      </c>
      <c r="ME201" s="387" t="n">
        <v>0.548081576824188</v>
      </c>
      <c r="MF201" s="387" t="n">
        <v>0.550223827362061</v>
      </c>
      <c r="MG201" s="387" t="n">
        <v>0.55266797542572</v>
      </c>
      <c r="MH201" s="387" t="n">
        <v>0.555354714393616</v>
      </c>
      <c r="MI201" s="387" t="n">
        <v>0.558022856712341</v>
      </c>
      <c r="MJ201" s="387" t="n">
        <v>0.560589611530304</v>
      </c>
      <c r="MK201" s="387" t="n">
        <v>0.562774240970612</v>
      </c>
      <c r="ML201" s="387" t="n">
        <v>0.565060675144196</v>
      </c>
      <c r="MM201" s="387" t="n">
        <v>0.567305088043213</v>
      </c>
      <c r="MN201" s="387" t="n">
        <v>0.569679200649262</v>
      </c>
      <c r="MO201" s="387" t="n">
        <v>0.572220742702484</v>
      </c>
      <c r="MP201" s="387" t="n">
        <v>0.574398696422577</v>
      </c>
      <c r="MQ201" s="387" t="n">
        <v>0.576681733131409</v>
      </c>
      <c r="MR201" s="387" t="n">
        <v>0.57899272441864</v>
      </c>
      <c r="MS201" s="387" t="n">
        <v>0.581520438194275</v>
      </c>
      <c r="MT201" s="387" t="n">
        <v>0.584065020084381</v>
      </c>
      <c r="MU201" s="387" t="n">
        <v>0.586216926574707</v>
      </c>
      <c r="MV201" s="387" t="n">
        <v>0.588440656661987</v>
      </c>
      <c r="MW201" s="387" t="n">
        <v>0.590633094310761</v>
      </c>
      <c r="MX201" s="387" t="n">
        <v>0.592860698699951</v>
      </c>
      <c r="MY201" s="387" t="n">
        <v>0.595067381858826</v>
      </c>
      <c r="MZ201" s="387" t="n">
        <v>0.596741437911987</v>
      </c>
      <c r="NA201" s="387" t="n">
        <v>0.598444640636444</v>
      </c>
      <c r="NB201" s="387" t="n">
        <v>0.600144743919373</v>
      </c>
      <c r="NC201" s="387" t="n">
        <v>0.601821720600128</v>
      </c>
      <c r="ND201" s="387" t="n">
        <v>0.603416323661804</v>
      </c>
      <c r="NG201" s="0" t="s">
        <v>889</v>
      </c>
      <c r="NH201" s="387" t="n">
        <v>0.431858777999878</v>
      </c>
      <c r="NI201" s="387" t="n">
        <v>0.43421933054924</v>
      </c>
      <c r="NJ201" s="387" t="n">
        <v>0.43696117401123</v>
      </c>
      <c r="NK201" s="387" t="n">
        <v>0.440005749464035</v>
      </c>
      <c r="NL201" s="387" t="n">
        <v>0.443083614110947</v>
      </c>
      <c r="NM201" s="387" t="n">
        <v>0.445774525403976</v>
      </c>
      <c r="NN201" s="387" t="n">
        <v>0.448291003704071</v>
      </c>
      <c r="NO201" s="387" t="n">
        <v>0.450727254152298</v>
      </c>
      <c r="NP201" s="387" t="n">
        <v>0.45319989323616</v>
      </c>
      <c r="NQ201" s="387" t="n">
        <v>0.455896854400635</v>
      </c>
      <c r="NR201" s="387" t="n">
        <v>0.458741366863251</v>
      </c>
      <c r="NS201" s="387" t="n">
        <v>0.461242437362671</v>
      </c>
      <c r="NT201" s="387" t="n">
        <v>0.464170396327972</v>
      </c>
      <c r="NU201" s="387" t="n">
        <v>0.467389672994614</v>
      </c>
      <c r="NV201" s="387" t="n">
        <v>0.470675021409988</v>
      </c>
      <c r="NW201" s="387" t="n">
        <v>0.473950415849686</v>
      </c>
      <c r="NX201" s="387" t="n">
        <v>0.476857751607895</v>
      </c>
      <c r="NY201" s="387" t="n">
        <v>0.479792028665543</v>
      </c>
      <c r="NZ201" s="387" t="n">
        <v>0.482885092496872</v>
      </c>
      <c r="OA201" s="387" t="n">
        <v>0.485957682132721</v>
      </c>
      <c r="OB201" s="387" t="n">
        <v>0.489104896783829</v>
      </c>
      <c r="OC201" s="387" t="n">
        <v>0.491811662912369</v>
      </c>
      <c r="OD201" s="387" t="n">
        <v>0.494666159152985</v>
      </c>
      <c r="OE201" s="387" t="n">
        <v>0.49753725528717</v>
      </c>
      <c r="OF201" s="387" t="n">
        <v>0.500604331493378</v>
      </c>
      <c r="OG201" s="387" t="n">
        <v>0.503737568855286</v>
      </c>
      <c r="OH201" s="387" t="n">
        <v>0.506466269493103</v>
      </c>
      <c r="OI201" s="387" t="n">
        <v>0.509298980236054</v>
      </c>
      <c r="OJ201" s="387" t="n">
        <v>0.512256860733032</v>
      </c>
      <c r="OK201" s="387" t="n">
        <v>0.515334010124207</v>
      </c>
      <c r="OL201" s="387" t="n">
        <v>0.518470227718353</v>
      </c>
      <c r="OM201" s="387" t="n">
        <v>0.521153867244721</v>
      </c>
      <c r="ON201" s="387" t="n">
        <v>0.523934662342072</v>
      </c>
      <c r="OO201" s="387" t="n">
        <v>0.526884496212006</v>
      </c>
      <c r="OP201" s="387" t="n">
        <v>0.529666185379028</v>
      </c>
      <c r="OQ201" s="387" t="n">
        <v>0.532535195350647</v>
      </c>
      <c r="OT201" s="387" t="n">
        <v>0.757990036010742</v>
      </c>
      <c r="OU201" s="387" t="n">
        <v>0.757070007324219</v>
      </c>
      <c r="OV201" s="387" t="n">
        <v>0.75552001953125</v>
      </c>
      <c r="OW201" s="387" t="n">
        <v>0.75390998840332</v>
      </c>
      <c r="OX201" s="387" t="n">
        <v>0.752669982910156</v>
      </c>
      <c r="OY201" s="387" t="n">
        <v>0.751880035400391</v>
      </c>
      <c r="OZ201" s="387" t="n">
        <v>0.751230010986328</v>
      </c>
      <c r="PA201" s="387" t="n">
        <v>0.750579986572266</v>
      </c>
      <c r="PB201" s="387" t="n">
        <v>0.749540023803711</v>
      </c>
      <c r="PC201" s="387" t="n">
        <v>0.747829971313477</v>
      </c>
      <c r="PD201" s="387" t="n">
        <v>0.747180023193359</v>
      </c>
      <c r="PE201" s="387" t="n">
        <v>0.746169967651367</v>
      </c>
      <c r="PF201" s="387" t="n">
        <v>0.744860000610352</v>
      </c>
      <c r="PG201" s="387" t="n">
        <v>0.743359985351563</v>
      </c>
      <c r="PH201" s="387" t="n">
        <v>0.741719970703125</v>
      </c>
      <c r="PI201" s="387" t="n">
        <v>0.740790023803711</v>
      </c>
      <c r="PJ201" s="387" t="n">
        <v>0.73995002746582</v>
      </c>
      <c r="PK201" s="387" t="n">
        <v>0.739029998779297</v>
      </c>
      <c r="PL201" s="387" t="n">
        <v>0.739079971313477</v>
      </c>
      <c r="PQ201" s="387" t="n">
        <v>6.76167983328924E-005</v>
      </c>
      <c r="PZ201" s="387" t="n">
        <v>0.463</v>
      </c>
      <c r="QA201" s="387" t="n">
        <v>2009</v>
      </c>
      <c r="QB201" s="0" t="s">
        <v>248</v>
      </c>
      <c r="QD201" s="387" t="n">
        <v>0.447</v>
      </c>
      <c r="QE201" s="387" t="n">
        <v>2009</v>
      </c>
      <c r="QF201" s="0" t="s">
        <v>248</v>
      </c>
      <c r="QH201" s="387" t="n">
        <v>0.67</v>
      </c>
      <c r="QI201" s="387" t="n">
        <v>2009</v>
      </c>
      <c r="QJ201" s="0" t="s">
        <v>248</v>
      </c>
      <c r="QL201" s="387" t="n">
        <v>0.861</v>
      </c>
      <c r="QM201" s="387" t="n">
        <v>2009</v>
      </c>
      <c r="QN201" s="0" t="s">
        <v>248</v>
      </c>
      <c r="QP201" s="387" t="n">
        <v>0.823</v>
      </c>
      <c r="QQ201" s="387" t="n">
        <v>2016</v>
      </c>
      <c r="QR201" s="0" t="s">
        <v>248</v>
      </c>
      <c r="QT201" s="0" t="s">
        <v>104</v>
      </c>
      <c r="QU201" s="387" t="n">
        <v>0.144280955195427</v>
      </c>
      <c r="QV201" s="387" t="n">
        <v>0.144280955195427</v>
      </c>
      <c r="QW201" s="387" t="n">
        <v>0.141341045498848</v>
      </c>
      <c r="QX201" s="387" t="n">
        <v>0.158881217241287</v>
      </c>
      <c r="QY201" s="387" t="n">
        <v>0.165091693401337</v>
      </c>
      <c r="RB201" s="387" t="n">
        <v>0.0992348045110703</v>
      </c>
      <c r="RC201" s="387" t="n">
        <v>0.0992348045110703</v>
      </c>
      <c r="RD201" s="387" t="n">
        <v>0.0866095423698425</v>
      </c>
      <c r="RE201" s="387" t="n">
        <v>0.0575075633823872</v>
      </c>
      <c r="RF201" s="387" t="n">
        <v>0.212779343128204</v>
      </c>
      <c r="RG201" s="0" t="s">
        <v>884</v>
      </c>
      <c r="RJ201" s="387" t="n">
        <v>-0.0680073574185371</v>
      </c>
      <c r="RK201" s="387" t="n">
        <v>-0.0680073574185371</v>
      </c>
      <c r="RL201" s="387" t="n">
        <v>-0.0797267630696297</v>
      </c>
      <c r="RM201" s="387" t="n">
        <v>-0.068413756787777</v>
      </c>
      <c r="RN201" s="387" t="n">
        <v>-0.0028190421871841</v>
      </c>
      <c r="RO201" s="0" t="s">
        <v>104</v>
      </c>
      <c r="RR201" s="387" t="n">
        <v>-0.0743181705474854</v>
      </c>
      <c r="RS201" s="387" t="n">
        <v>-0.0743181705474854</v>
      </c>
      <c r="RT201" s="387" t="n">
        <v>-0.0949023067951202</v>
      </c>
      <c r="RU201" s="387" t="n">
        <v>-0.114214763045311</v>
      </c>
      <c r="RV201" s="387"/>
      <c r="RW201" s="0" t="s">
        <v>248</v>
      </c>
      <c r="SA201" s="387" t="n">
        <v>-0.102377004921436</v>
      </c>
      <c r="SB201" s="387" t="n">
        <v>-0.102377004921436</v>
      </c>
      <c r="SC201" s="387" t="n">
        <v>-0.114101938903332</v>
      </c>
      <c r="SD201" s="387" t="n">
        <v>-0.102668106555939</v>
      </c>
      <c r="SE201" s="387" t="n">
        <v>-0.0365609787404537</v>
      </c>
      <c r="SF201" s="0" t="s">
        <v>104</v>
      </c>
      <c r="SJ201" s="387" t="n">
        <v>-0.103481903672218</v>
      </c>
      <c r="SK201" s="387" t="n">
        <v>-0.103481903672218</v>
      </c>
      <c r="SL201" s="387" t="n">
        <v>-0.121368728578091</v>
      </c>
      <c r="SM201" s="387" t="n">
        <v>-0.129332199692726</v>
      </c>
      <c r="SN201" s="387"/>
      <c r="SO201" s="0" t="s">
        <v>248</v>
      </c>
      <c r="SQ201" s="387"/>
      <c r="SR201" s="0" t="s">
        <v>886</v>
      </c>
      <c r="ST201" s="387" t="n">
        <v>900.591613769531</v>
      </c>
      <c r="SU201" s="0" t="s">
        <v>104</v>
      </c>
      <c r="SW201" s="387"/>
      <c r="SX201" s="0" t="s">
        <v>886</v>
      </c>
      <c r="TA201" s="387" t="n">
        <v>0.141198441386223</v>
      </c>
      <c r="TB201" s="387" t="n">
        <v>0.141198441386223</v>
      </c>
      <c r="TC201" s="387" t="n">
        <v>0.141198441386223</v>
      </c>
      <c r="TD201" s="387" t="n">
        <v>0.129603266716003</v>
      </c>
      <c r="TE201" s="387" t="n">
        <v>0.139517322182655</v>
      </c>
      <c r="TF201" s="0" t="s">
        <v>104</v>
      </c>
      <c r="TJ201" s="387" t="n">
        <v>0.0195839777588844</v>
      </c>
      <c r="TK201" s="387" t="n">
        <v>0.0195839777588844</v>
      </c>
      <c r="TL201" s="387" t="n">
        <v>0.0195839777588844</v>
      </c>
      <c r="TM201" s="387" t="n">
        <v>0.0158174224197865</v>
      </c>
      <c r="TN201" s="387" t="n">
        <v>0.160322740674019</v>
      </c>
      <c r="TO201" s="0" t="s">
        <v>248</v>
      </c>
      <c r="TP201" s="386"/>
      <c r="TQ201" s="386"/>
    </row>
    <row r="202" customFormat="false" ht="15.75" hidden="false" customHeight="false" outlineLevel="0" collapsed="false">
      <c r="A202" s="0" t="s">
        <v>900</v>
      </c>
      <c r="B202" s="18" t="s">
        <v>1249</v>
      </c>
      <c r="C202" s="0" t="s">
        <v>1250</v>
      </c>
      <c r="D202" s="387" t="n">
        <v>0.0343255884945393</v>
      </c>
      <c r="E202" s="0" t="s">
        <v>102</v>
      </c>
      <c r="F202" s="387" t="n">
        <v>0.038605809211731</v>
      </c>
      <c r="G202" s="0" t="s">
        <v>316</v>
      </c>
      <c r="H202" s="387" t="n">
        <v>0.038565531373024</v>
      </c>
      <c r="I202" s="0" t="s">
        <v>317</v>
      </c>
      <c r="J202" s="0" t="s">
        <v>102</v>
      </c>
      <c r="K202" s="387" t="n">
        <v>0.650571346282959</v>
      </c>
      <c r="L202" s="387" t="n">
        <v>0.713494122028351</v>
      </c>
      <c r="M202" s="0" t="s">
        <v>102</v>
      </c>
      <c r="N202" s="387" t="n">
        <v>0.650571346282959</v>
      </c>
      <c r="O202" s="0" t="s">
        <v>102</v>
      </c>
      <c r="P202" s="387" t="n">
        <v>0.643853604793549</v>
      </c>
      <c r="Q202" s="0" t="s">
        <v>102</v>
      </c>
      <c r="R202" s="387" t="n">
        <v>0.551234066486359</v>
      </c>
      <c r="S202" s="0" t="s">
        <v>102</v>
      </c>
      <c r="U202" s="0" t="s">
        <v>316</v>
      </c>
      <c r="V202" s="387" t="n">
        <v>0.579611003398895</v>
      </c>
      <c r="W202" s="387" t="n">
        <v>0.628002464771271</v>
      </c>
      <c r="X202" s="0" t="s">
        <v>316</v>
      </c>
      <c r="Y202" s="387" t="n">
        <v>0.579611003398895</v>
      </c>
      <c r="Z202" s="0" t="s">
        <v>316</v>
      </c>
      <c r="AA202" s="387" t="n">
        <v>0.624804735183716</v>
      </c>
      <c r="AB202" s="0" t="s">
        <v>316</v>
      </c>
      <c r="AC202" s="387" t="n">
        <v>0.540620863437653</v>
      </c>
      <c r="AD202" s="0" t="s">
        <v>316</v>
      </c>
      <c r="AF202" s="0" t="s">
        <v>317</v>
      </c>
      <c r="AG202" s="387" t="n">
        <v>0.574013233184815</v>
      </c>
      <c r="AH202" s="387" t="n">
        <v>0.61496239900589</v>
      </c>
      <c r="AI202" s="0" t="s">
        <v>317</v>
      </c>
      <c r="AJ202" s="387" t="n">
        <v>0.574013233184815</v>
      </c>
      <c r="AK202" s="0" t="s">
        <v>317</v>
      </c>
      <c r="AL202" s="387" t="n">
        <v>0.633606851100922</v>
      </c>
      <c r="AM202" s="0" t="s">
        <v>317</v>
      </c>
      <c r="AN202" s="387" t="n">
        <v>0.548466801643372</v>
      </c>
      <c r="AO202" s="0" t="s">
        <v>317</v>
      </c>
      <c r="AP202" s="0"/>
      <c r="AQ202" s="0" t="s">
        <v>102</v>
      </c>
      <c r="AR202" s="387" t="n">
        <v>4.01890707015991</v>
      </c>
      <c r="AS202" s="0" t="s">
        <v>318</v>
      </c>
      <c r="AT202" s="387" t="n">
        <v>5.84507083892822</v>
      </c>
      <c r="AU202" s="0" t="s">
        <v>317</v>
      </c>
      <c r="AV202" s="387" t="n">
        <v>5.81022787094116</v>
      </c>
      <c r="AW202" s="0"/>
      <c r="AX202" s="387" t="n">
        <v>2.97795248031616</v>
      </c>
      <c r="AY202" s="0" t="s">
        <v>104</v>
      </c>
      <c r="AZ202" s="0"/>
      <c r="BA202" s="0" t="s">
        <v>102</v>
      </c>
      <c r="BB202" s="387" t="n">
        <v>0.0150212123990059</v>
      </c>
      <c r="BC202" s="387" t="n">
        <v>0.00990846939384937</v>
      </c>
      <c r="BD202" s="387" t="n">
        <v>0.00718626193702221</v>
      </c>
      <c r="BE202" s="387" t="n">
        <v>0.00919896643608809</v>
      </c>
      <c r="BF202" s="387" t="n">
        <v>0.00919896643608809</v>
      </c>
      <c r="BH202" s="0" t="s">
        <v>318</v>
      </c>
      <c r="BI202" s="387" t="n">
        <v>0.0066302502527833</v>
      </c>
      <c r="BJ202" s="387" t="n">
        <v>0.00640506763011217</v>
      </c>
      <c r="BK202" s="387" t="n">
        <v>0.00650111772119999</v>
      </c>
      <c r="BL202" s="387" t="n">
        <v>0.00683563947677612</v>
      </c>
      <c r="BM202" s="387" t="n">
        <v>0.007002885453403</v>
      </c>
      <c r="BO202" s="0" t="s">
        <v>317</v>
      </c>
      <c r="BP202" s="387" t="n">
        <v>0.00649408856406808</v>
      </c>
      <c r="BQ202" s="387" t="n">
        <v>0.00655687414109707</v>
      </c>
      <c r="BR202" s="387" t="n">
        <v>0.00675201648846269</v>
      </c>
      <c r="BS202" s="387" t="n">
        <v>0.0070029255002737</v>
      </c>
      <c r="BT202" s="387" t="n">
        <v>0.0070029366761446</v>
      </c>
      <c r="BV202" s="387" t="n">
        <v>7.86253356933594</v>
      </c>
      <c r="BW202" s="387" t="n">
        <v>8.3330135345459</v>
      </c>
      <c r="BX202" s="387" t="n">
        <v>8.78984928131104</v>
      </c>
      <c r="BY202" s="387" t="n">
        <v>9.2432746887207</v>
      </c>
      <c r="BZ202" s="387" t="n">
        <v>9.74589538574219</v>
      </c>
      <c r="CA202" s="0" t="s">
        <v>316</v>
      </c>
      <c r="CC202" s="387" t="n">
        <v>8.1448221206665</v>
      </c>
      <c r="CD202" s="387" t="n">
        <v>8.6084794998169</v>
      </c>
      <c r="CE202" s="387" t="n">
        <v>9.06190490722656</v>
      </c>
      <c r="CF202" s="387" t="n">
        <v>9.53992748260498</v>
      </c>
      <c r="CG202" s="387" t="n">
        <v>10.0548477172852</v>
      </c>
      <c r="CH202" s="0" t="s">
        <v>317</v>
      </c>
      <c r="CK202" s="387" t="n">
        <v>9.80000019073486</v>
      </c>
      <c r="CL202" s="0" t="s">
        <v>887</v>
      </c>
      <c r="CO202" s="0" t="s">
        <v>102</v>
      </c>
      <c r="CP202" s="387" t="n">
        <v>-0.00990438181906939</v>
      </c>
      <c r="CQ202" s="387" t="n">
        <v>-0.00800363998860121</v>
      </c>
      <c r="CR202" s="387" t="n">
        <v>-0.00760867493227124</v>
      </c>
      <c r="CS202" s="387" t="n">
        <v>-0.00678438600152731</v>
      </c>
      <c r="CT202" s="387" t="n">
        <v>-0.00295592122711241</v>
      </c>
      <c r="CV202" s="0" t="s">
        <v>318</v>
      </c>
      <c r="CW202" s="387" t="n">
        <v>-0.00448999553918839</v>
      </c>
      <c r="CX202" s="387" t="n">
        <v>-0.00440113851800561</v>
      </c>
      <c r="CY202" s="387" t="n">
        <v>-0.00388749712146819</v>
      </c>
      <c r="CZ202" s="387" t="n">
        <v>-0.000888830225449055</v>
      </c>
      <c r="DA202" s="387" t="n">
        <v>0.00748026883229613</v>
      </c>
      <c r="DC202" s="0" t="s">
        <v>317</v>
      </c>
      <c r="DD202" s="387" t="n">
        <v>-0.00384955108165741</v>
      </c>
      <c r="DE202" s="387" t="n">
        <v>-0.00275631318800151</v>
      </c>
      <c r="DF202" s="387" t="n">
        <v>-0.00225973245687783</v>
      </c>
      <c r="DG202" s="387" t="n">
        <v>0.00284980935975909</v>
      </c>
      <c r="DH202" s="387" t="n">
        <v>0.0080847255885601</v>
      </c>
      <c r="DL202" s="387" t="n">
        <v>0.739759979248047</v>
      </c>
      <c r="DM202" s="0" t="s">
        <v>888</v>
      </c>
      <c r="DP202" s="387" t="n">
        <v>0.790029983520508</v>
      </c>
      <c r="DQ202" s="0" t="s">
        <v>888</v>
      </c>
      <c r="DT202" s="387" t="n">
        <v>0.688919982910156</v>
      </c>
      <c r="DU202" s="0" t="s">
        <v>888</v>
      </c>
      <c r="DW202" s="387" t="n">
        <v>-0.0293666124343872</v>
      </c>
      <c r="DX202" s="387" t="n">
        <v>-0.0244808308780193</v>
      </c>
      <c r="DY202" s="387" t="n">
        <v>0.0031624382827431</v>
      </c>
      <c r="DZ202" s="387" t="n">
        <v>0.0164547581225634</v>
      </c>
      <c r="EA202" s="387" t="n">
        <v>0.0133893974125385</v>
      </c>
      <c r="EB202" s="0" t="s">
        <v>104</v>
      </c>
      <c r="ED202" s="387" t="n">
        <v>-0.0256465915590525</v>
      </c>
      <c r="EE202" s="387" t="n">
        <v>-0.0196395330131054</v>
      </c>
      <c r="EF202" s="387" t="n">
        <v>0.0091678099706769</v>
      </c>
      <c r="EG202" s="387" t="n">
        <v>0.0236039478331804</v>
      </c>
      <c r="EH202" s="387" t="n">
        <v>0.0196196418255568</v>
      </c>
      <c r="EI202" s="0" t="s">
        <v>248</v>
      </c>
      <c r="EK202" s="387"/>
      <c r="EL202" s="0" t="s">
        <v>886</v>
      </c>
      <c r="EO202" s="387" t="n">
        <v>0.0305462293326855</v>
      </c>
      <c r="EP202" s="387" t="n">
        <v>0.0255691520869732</v>
      </c>
      <c r="EQ202" s="387" t="n">
        <v>0.0235609784722328</v>
      </c>
      <c r="ER202" s="387" t="n">
        <v>0.0233870446681976</v>
      </c>
      <c r="ES202" s="387" t="n">
        <v>0.00820379238575697</v>
      </c>
      <c r="ET202" s="0" t="s">
        <v>248</v>
      </c>
      <c r="FE202" s="387" t="n">
        <v>40567864</v>
      </c>
      <c r="FF202" s="387" t="n">
        <v>40850412</v>
      </c>
      <c r="FG202" s="387" t="n">
        <v>41431558</v>
      </c>
      <c r="FH202" s="387" t="n">
        <v>42187645</v>
      </c>
      <c r="FI202" s="387" t="n">
        <v>42921895</v>
      </c>
      <c r="FJ202" s="387" t="n">
        <v>43653155</v>
      </c>
      <c r="FK202" s="387" t="n">
        <v>44397319</v>
      </c>
      <c r="FL202" s="387" t="n">
        <v>45226803</v>
      </c>
      <c r="FM202" s="387" t="n">
        <v>45954106</v>
      </c>
      <c r="FN202" s="387" t="n">
        <v>46362946</v>
      </c>
      <c r="FO202" s="387" t="n">
        <v>46576897</v>
      </c>
      <c r="FP202" s="387" t="n">
        <v>46742697</v>
      </c>
      <c r="FQ202" s="387" t="n">
        <v>46773055</v>
      </c>
      <c r="FR202" s="387" t="n">
        <v>46620045</v>
      </c>
      <c r="FS202" s="387" t="n">
        <v>46480882</v>
      </c>
      <c r="FT202" s="387" t="n">
        <v>46444832</v>
      </c>
      <c r="FU202" s="387" t="n">
        <v>46484062</v>
      </c>
      <c r="FV202" s="387" t="n">
        <v>46593236</v>
      </c>
      <c r="FW202" s="387" t="n">
        <v>46797754</v>
      </c>
      <c r="FX202" s="387" t="n">
        <v>47076781</v>
      </c>
      <c r="FY202" s="387" t="n">
        <v>47077000</v>
      </c>
      <c r="FZ202" s="387" t="n">
        <v>47051000</v>
      </c>
      <c r="GA202" s="387" t="n">
        <v>47007000</v>
      </c>
      <c r="GB202" s="387" t="n">
        <v>46948000</v>
      </c>
      <c r="GC202" s="387" t="n">
        <v>46881000</v>
      </c>
      <c r="GD202" s="387" t="n">
        <v>46811000</v>
      </c>
      <c r="GE202" s="387" t="n">
        <v>46739000</v>
      </c>
      <c r="GF202" s="387" t="n">
        <v>46662000</v>
      </c>
      <c r="GG202" s="387" t="n">
        <v>46581000</v>
      </c>
      <c r="GH202" s="387" t="n">
        <v>46494000</v>
      </c>
      <c r="GI202" s="387" t="n">
        <v>46402000</v>
      </c>
      <c r="GJ202" s="387" t="n">
        <v>46304000</v>
      </c>
      <c r="GK202" s="387" t="n">
        <v>46202000</v>
      </c>
      <c r="GL202" s="387" t="n">
        <v>46097000</v>
      </c>
      <c r="GM202" s="387" t="n">
        <v>45989000</v>
      </c>
      <c r="GN202" s="387" t="n">
        <v>45878000</v>
      </c>
      <c r="GO202" s="387" t="n">
        <v>45762000</v>
      </c>
      <c r="GP202" s="387" t="n">
        <v>45642000</v>
      </c>
      <c r="GQ202" s="387" t="n">
        <v>45518000</v>
      </c>
      <c r="GR202" s="387" t="n">
        <v>45387000</v>
      </c>
      <c r="GS202" s="387" t="n">
        <v>45251000</v>
      </c>
      <c r="GT202" s="387" t="n">
        <v>45108000</v>
      </c>
      <c r="GU202" s="387" t="n">
        <v>44958000</v>
      </c>
      <c r="GV202" s="387" t="n">
        <v>44800000</v>
      </c>
      <c r="GW202" s="387" t="n">
        <v>44634000</v>
      </c>
      <c r="GX202" s="387" t="n">
        <v>44459000</v>
      </c>
      <c r="GY202" s="387" t="n">
        <v>44276000</v>
      </c>
      <c r="GZ202" s="387" t="n">
        <v>44084000</v>
      </c>
      <c r="HA202" s="387" t="n">
        <v>43882000</v>
      </c>
      <c r="HB202" s="387" t="n">
        <v>43671000</v>
      </c>
      <c r="HC202" s="387" t="n">
        <v>43443000</v>
      </c>
      <c r="HG202" s="387" t="n">
        <v>0.000844301481265575</v>
      </c>
      <c r="HH202" s="387" t="n">
        <v>0.00234587932936847</v>
      </c>
      <c r="HI202" s="387" t="n">
        <v>0.00437982985749841</v>
      </c>
      <c r="HJ202" s="387" t="n">
        <v>0.00594469672068954</v>
      </c>
      <c r="HK202" s="387" t="n">
        <v>4.65196399090928E-006</v>
      </c>
      <c r="HL202" s="387" t="n">
        <v>-0.000552439247258008</v>
      </c>
      <c r="HM202" s="387" t="n">
        <v>-0.000935592979658395</v>
      </c>
      <c r="HN202" s="387" t="n">
        <v>-0.00125592050608248</v>
      </c>
      <c r="HO202" s="387" t="n">
        <v>-0.00142813008278608</v>
      </c>
      <c r="HP202" s="387" t="n">
        <v>-0.00149425806012005</v>
      </c>
      <c r="HQ202" s="387" t="n">
        <v>-0.00153928413055837</v>
      </c>
      <c r="HR202" s="387" t="n">
        <v>-0.00164880498778075</v>
      </c>
      <c r="HS202" s="387" t="n">
        <v>-0.00173739623278379</v>
      </c>
      <c r="HT202" s="387" t="n">
        <v>-0.00186946068424732</v>
      </c>
      <c r="HU202" s="387" t="n">
        <v>-0.00198071030899882</v>
      </c>
      <c r="HV202" s="387" t="n">
        <v>-0.00211421120911837</v>
      </c>
      <c r="HW202" s="387" t="n">
        <v>-0.00220526335760951</v>
      </c>
      <c r="HX202" s="387" t="n">
        <v>-0.00227521522901952</v>
      </c>
      <c r="HY202" s="387" t="n">
        <v>-0.00234563439153135</v>
      </c>
      <c r="HZ202" s="387" t="n">
        <v>-0.00241653807461262</v>
      </c>
      <c r="IA202" s="387" t="n">
        <v>-0.00253164698369801</v>
      </c>
      <c r="IB202" s="387" t="n">
        <v>-0.00262570707127452</v>
      </c>
      <c r="IC202" s="387" t="n">
        <v>-0.00272049312479794</v>
      </c>
      <c r="ID202" s="387" t="n">
        <v>-0.00288213160820305</v>
      </c>
      <c r="IE202" s="387" t="n">
        <v>-0.00300095113925636</v>
      </c>
      <c r="IF202" s="387" t="n">
        <v>-0.00316515495069325</v>
      </c>
      <c r="IG202" s="387" t="n">
        <v>-0.00333089381456375</v>
      </c>
      <c r="IH202" s="387" t="n">
        <v>-0.0035205811727792</v>
      </c>
      <c r="II202" s="387" t="n">
        <v>-0.0037122389767319</v>
      </c>
      <c r="IJ202" s="387" t="n">
        <v>-0.00392848439514637</v>
      </c>
      <c r="IK202" s="387" t="n">
        <v>-0.00412464654073119</v>
      </c>
      <c r="IL202" s="387" t="n">
        <v>-0.00434586452320218</v>
      </c>
      <c r="IM202" s="387" t="n">
        <v>-0.00459269154816866</v>
      </c>
      <c r="IN202" s="387" t="n">
        <v>-0.00481994682922959</v>
      </c>
      <c r="IO202" s="387" t="n">
        <v>-0.00523453205823898</v>
      </c>
      <c r="IP202" s="0" t="s">
        <v>889</v>
      </c>
      <c r="IU202" s="0" t="s">
        <v>889</v>
      </c>
      <c r="IV202" s="387" t="n">
        <v>0.491007044300021</v>
      </c>
      <c r="IW202" s="387" t="n">
        <v>0.490795593467797</v>
      </c>
      <c r="IX202" s="387" t="n">
        <v>0.490831251671448</v>
      </c>
      <c r="IY202" s="387" t="n">
        <v>0.491033586867441</v>
      </c>
      <c r="IZ202" s="387" t="n">
        <v>0.491275757924454</v>
      </c>
      <c r="JA202" s="387" t="n">
        <v>0.491464969477027</v>
      </c>
      <c r="JB202" s="387" t="n">
        <v>0.491581929109273</v>
      </c>
      <c r="JC202" s="387" t="n">
        <v>0.491653775271197</v>
      </c>
      <c r="JD202" s="387" t="n">
        <v>0.491689118453488</v>
      </c>
      <c r="JE202" s="387" t="n">
        <v>0.491708601332003</v>
      </c>
      <c r="JF202" s="387" t="n">
        <v>0.491727146498632</v>
      </c>
      <c r="JG202" s="387" t="n">
        <v>0.491741967118776</v>
      </c>
      <c r="JH202" s="387" t="n">
        <v>0.491742590381125</v>
      </c>
      <c r="JI202" s="387" t="n">
        <v>0.49172832535886</v>
      </c>
      <c r="JJ202" s="387" t="n">
        <v>0.491698949614977</v>
      </c>
      <c r="JK202" s="387" t="n">
        <v>0.491654201315864</v>
      </c>
      <c r="JL202" s="387" t="n">
        <v>0.491594025283182</v>
      </c>
      <c r="JM202" s="387" t="n">
        <v>0.491518922838005</v>
      </c>
      <c r="JN202" s="387" t="n">
        <v>0.49143069894776</v>
      </c>
      <c r="JO202" s="387" t="n">
        <v>0.491331003663562</v>
      </c>
      <c r="JP202" s="387" t="n">
        <v>0.49122183289307</v>
      </c>
      <c r="JQ202" s="387" t="n">
        <v>0.491103899274027</v>
      </c>
      <c r="JR202" s="387" t="n">
        <v>0.490978037174057</v>
      </c>
      <c r="JS202" s="387" t="n">
        <v>0.490846173949828</v>
      </c>
      <c r="JT202" s="387" t="n">
        <v>0.490710318860866</v>
      </c>
      <c r="JU202" s="387" t="n">
        <v>0.490572271154225</v>
      </c>
      <c r="JV202" s="387" t="n">
        <v>0.490433604814957</v>
      </c>
      <c r="JW202" s="387" t="n">
        <v>0.490294789353723</v>
      </c>
      <c r="JX202" s="387" t="n">
        <v>0.490156074252356</v>
      </c>
      <c r="JY202" s="387" t="n">
        <v>0.490017122033943</v>
      </c>
      <c r="JZ202" s="387" t="n">
        <v>0.489877907359367</v>
      </c>
      <c r="KA202" s="387" t="n">
        <v>0.489739218550953</v>
      </c>
      <c r="KB202" s="387" t="n">
        <v>0.489602098703887</v>
      </c>
      <c r="KC202" s="387" t="n">
        <v>0.48946781477723</v>
      </c>
      <c r="KD202" s="387" t="n">
        <v>0.489338142817651</v>
      </c>
      <c r="KE202" s="387" t="n">
        <v>0.489214368552779</v>
      </c>
      <c r="KH202" s="0" t="s">
        <v>889</v>
      </c>
      <c r="KI202" s="387" t="n">
        <v>0.66446840763092</v>
      </c>
      <c r="KJ202" s="387" t="n">
        <v>0.663240671157837</v>
      </c>
      <c r="KK202" s="387" t="n">
        <v>0.661508142948151</v>
      </c>
      <c r="KL202" s="387" t="n">
        <v>0.659544944763184</v>
      </c>
      <c r="KM202" s="387" t="n">
        <v>0.657753050327301</v>
      </c>
      <c r="KN202" s="387" t="n">
        <v>0.656222760677338</v>
      </c>
      <c r="KO202" s="387" t="n">
        <v>0.654651343822479</v>
      </c>
      <c r="KP202" s="387" t="n">
        <v>0.65334951877594</v>
      </c>
      <c r="KQ202" s="387" t="n">
        <v>0.652104437351227</v>
      </c>
      <c r="KR202" s="387" t="n">
        <v>0.650412738323212</v>
      </c>
      <c r="KS202" s="387" t="n">
        <v>0.648010075092316</v>
      </c>
      <c r="KT202" s="387" t="n">
        <v>0.645050168037415</v>
      </c>
      <c r="KU202" s="387" t="n">
        <v>0.641571283340454</v>
      </c>
      <c r="KV202" s="387" t="n">
        <v>0.637598991394043</v>
      </c>
      <c r="KW202" s="387" t="n">
        <v>0.633199989795685</v>
      </c>
      <c r="KX202" s="387" t="n">
        <v>0.628442764282227</v>
      </c>
      <c r="KY202" s="387" t="n">
        <v>0.623833775520325</v>
      </c>
      <c r="KZ202" s="387" t="n">
        <v>0.618934273719788</v>
      </c>
      <c r="LA202" s="387" t="n">
        <v>0.613619089126587</v>
      </c>
      <c r="LB202" s="387" t="n">
        <v>0.607797503471375</v>
      </c>
      <c r="LC202" s="387" t="n">
        <v>0.601442933082581</v>
      </c>
      <c r="LD202" s="387" t="n">
        <v>0.595166265964508</v>
      </c>
      <c r="LE202" s="387" t="n">
        <v>0.588558793067932</v>
      </c>
      <c r="LF202" s="387" t="n">
        <v>0.581638038158417</v>
      </c>
      <c r="LG202" s="387" t="n">
        <v>0.57432746887207</v>
      </c>
      <c r="LH202" s="387" t="n">
        <v>0.566595196723938</v>
      </c>
      <c r="LI202" s="387" t="n">
        <v>0.559124767780304</v>
      </c>
      <c r="LJ202" s="387" t="n">
        <v>0.551470279693604</v>
      </c>
      <c r="LK202" s="387" t="n">
        <v>0.543816983699799</v>
      </c>
      <c r="LL202" s="387" t="n">
        <v>0.536519229412079</v>
      </c>
      <c r="LM202" s="387" t="n">
        <v>0.529791474342346</v>
      </c>
      <c r="LN202" s="387" t="n">
        <v>0.524460196495056</v>
      </c>
      <c r="LO202" s="387" t="n">
        <v>0.519871175289154</v>
      </c>
      <c r="LP202" s="387" t="n">
        <v>0.515951871871948</v>
      </c>
      <c r="LQ202" s="387" t="n">
        <v>0.512582719326019</v>
      </c>
      <c r="LR202" s="387" t="n">
        <v>0.50967937707901</v>
      </c>
      <c r="LT202" s="0" t="s">
        <v>889</v>
      </c>
      <c r="LU202" s="387" t="n">
        <v>0.611040771007538</v>
      </c>
      <c r="LV202" s="387" t="n">
        <v>0.608516454696655</v>
      </c>
      <c r="LW202" s="387" t="n">
        <v>0.605010151863098</v>
      </c>
      <c r="LX202" s="387" t="n">
        <v>0.600949287414551</v>
      </c>
      <c r="LY202" s="387" t="n">
        <v>0.596978783607483</v>
      </c>
      <c r="LZ202" s="387" t="n">
        <v>0.593368291854858</v>
      </c>
      <c r="MA202" s="387" t="n">
        <v>0.589828073978424</v>
      </c>
      <c r="MB202" s="387" t="n">
        <v>0.586593508720398</v>
      </c>
      <c r="MC202" s="387" t="n">
        <v>0.583517909049988</v>
      </c>
      <c r="MD202" s="387" t="n">
        <v>0.580192387104034</v>
      </c>
      <c r="ME202" s="387" t="n">
        <v>0.576424360275269</v>
      </c>
      <c r="MF202" s="387" t="n">
        <v>0.57243412733078</v>
      </c>
      <c r="MG202" s="387" t="n">
        <v>0.568192541599274</v>
      </c>
      <c r="MH202" s="387" t="n">
        <v>0.563620388507843</v>
      </c>
      <c r="MI202" s="387" t="n">
        <v>0.558502197265625</v>
      </c>
      <c r="MJ202" s="387" t="n">
        <v>0.552777886390686</v>
      </c>
      <c r="MK202" s="387" t="n">
        <v>0.546993792057037</v>
      </c>
      <c r="ML202" s="387" t="n">
        <v>0.540755808353424</v>
      </c>
      <c r="MM202" s="387" t="n">
        <v>0.534004390239716</v>
      </c>
      <c r="MN202" s="387" t="n">
        <v>0.526778161525726</v>
      </c>
      <c r="MO202" s="387" t="n">
        <v>0.519137740135193</v>
      </c>
      <c r="MP202" s="387" t="n">
        <v>0.51169091463089</v>
      </c>
      <c r="MQ202" s="387" t="n">
        <v>0.503987550735474</v>
      </c>
      <c r="MR202" s="387" t="n">
        <v>0.496265202760696</v>
      </c>
      <c r="MS202" s="387" t="n">
        <v>0.48884043097496</v>
      </c>
      <c r="MT202" s="387" t="n">
        <v>0.481956213712692</v>
      </c>
      <c r="MU202" s="387" t="n">
        <v>0.476101785898209</v>
      </c>
      <c r="MV202" s="387" t="n">
        <v>0.470972895622253</v>
      </c>
      <c r="MW202" s="387" t="n">
        <v>0.466428577899933</v>
      </c>
      <c r="MX202" s="387" t="n">
        <v>0.462382942438126</v>
      </c>
      <c r="MY202" s="387" t="n">
        <v>0.458782255649567</v>
      </c>
      <c r="MZ202" s="387" t="n">
        <v>0.456387221813202</v>
      </c>
      <c r="NA202" s="387" t="n">
        <v>0.454609394073486</v>
      </c>
      <c r="NB202" s="387" t="n">
        <v>0.453238219022751</v>
      </c>
      <c r="NC202" s="387" t="n">
        <v>0.452130705118179</v>
      </c>
      <c r="ND202" s="387" t="n">
        <v>0.451096832752228</v>
      </c>
      <c r="NG202" s="0" t="s">
        <v>889</v>
      </c>
      <c r="NH202" s="387" t="n">
        <v>0.616739213466644</v>
      </c>
      <c r="NI202" s="387" t="n">
        <v>0.615640580654144</v>
      </c>
      <c r="NJ202" s="387" t="n">
        <v>0.61415159702301</v>
      </c>
      <c r="NK202" s="387" t="n">
        <v>0.612382292747498</v>
      </c>
      <c r="NL202" s="387" t="n">
        <v>0.610464990139008</v>
      </c>
      <c r="NM202" s="387" t="n">
        <v>0.608343780040741</v>
      </c>
      <c r="NN202" s="387" t="n">
        <v>0.605704426765442</v>
      </c>
      <c r="NO202" s="387" t="n">
        <v>0.602867662906647</v>
      </c>
      <c r="NP202" s="387" t="n">
        <v>0.599961638450623</v>
      </c>
      <c r="NQ202" s="387" t="n">
        <v>0.597022235393524</v>
      </c>
      <c r="NR202" s="387" t="n">
        <v>0.594112515449524</v>
      </c>
      <c r="NS202" s="387" t="n">
        <v>0.591262102127075</v>
      </c>
      <c r="NT202" s="387" t="n">
        <v>0.588573157787323</v>
      </c>
      <c r="NU202" s="387" t="n">
        <v>0.585925579071045</v>
      </c>
      <c r="NV202" s="387" t="n">
        <v>0.582978427410126</v>
      </c>
      <c r="NW202" s="387" t="n">
        <v>0.579565525054932</v>
      </c>
      <c r="NX202" s="387" t="n">
        <v>0.576040923595429</v>
      </c>
      <c r="NY202" s="387" t="n">
        <v>0.572183012962341</v>
      </c>
      <c r="NZ202" s="387" t="n">
        <v>0.567802667617798</v>
      </c>
      <c r="OA202" s="387" t="n">
        <v>0.562895476818085</v>
      </c>
      <c r="OB202" s="387" t="n">
        <v>0.557456731796265</v>
      </c>
      <c r="OC202" s="387" t="n">
        <v>0.551833391189575</v>
      </c>
      <c r="OD202" s="387" t="n">
        <v>0.545791149139404</v>
      </c>
      <c r="OE202" s="387" t="n">
        <v>0.539390981197357</v>
      </c>
      <c r="OF202" s="387" t="n">
        <v>0.532553374767304</v>
      </c>
      <c r="OG202" s="387" t="n">
        <v>0.525314331054688</v>
      </c>
      <c r="OH202" s="387" t="n">
        <v>0.518178582191467</v>
      </c>
      <c r="OI202" s="387" t="n">
        <v>0.510854601860046</v>
      </c>
      <c r="OJ202" s="387" t="n">
        <v>0.50352680683136</v>
      </c>
      <c r="OK202" s="387" t="n">
        <v>0.496482491493225</v>
      </c>
      <c r="OL202" s="387" t="n">
        <v>0.489979535341263</v>
      </c>
      <c r="OM202" s="387" t="n">
        <v>0.484619200229645</v>
      </c>
      <c r="ON202" s="387" t="n">
        <v>0.479970067739487</v>
      </c>
      <c r="OO202" s="387" t="n">
        <v>0.47595825791359</v>
      </c>
      <c r="OP202" s="387" t="n">
        <v>0.472441673278809</v>
      </c>
      <c r="OQ202" s="387" t="n">
        <v>0.469350636005402</v>
      </c>
      <c r="OT202" s="387" t="n">
        <v>0.64431999206543</v>
      </c>
      <c r="OU202" s="387" t="n">
        <v>0.663899993896484</v>
      </c>
      <c r="OV202" s="387" t="n">
        <v>0.677429962158203</v>
      </c>
      <c r="OW202" s="387" t="n">
        <v>0.687880020141602</v>
      </c>
      <c r="OX202" s="387" t="n">
        <v>0.700989990234375</v>
      </c>
      <c r="OY202" s="387" t="n">
        <v>0.710970001220703</v>
      </c>
      <c r="OZ202" s="387" t="n">
        <v>0.717740020751953</v>
      </c>
      <c r="PA202" s="387" t="n">
        <v>0.72754997253418</v>
      </c>
      <c r="PB202" s="387" t="n">
        <v>0.731569976806641</v>
      </c>
      <c r="PC202" s="387" t="n">
        <v>0.736309967041016</v>
      </c>
      <c r="PD202" s="387" t="n">
        <v>0.739509963989258</v>
      </c>
      <c r="PE202" s="387" t="n">
        <v>0.742850036621094</v>
      </c>
      <c r="PF202" s="387" t="n">
        <v>0.742939987182617</v>
      </c>
      <c r="PG202" s="387" t="n">
        <v>0.742170028686523</v>
      </c>
      <c r="PH202" s="387" t="n">
        <v>0.743809967041016</v>
      </c>
      <c r="PI202" s="387" t="n">
        <v>0.743809967041016</v>
      </c>
      <c r="PJ202" s="387" t="n">
        <v>0.74161003112793</v>
      </c>
      <c r="PK202" s="387" t="n">
        <v>0.740559997558594</v>
      </c>
      <c r="PL202" s="387" t="n">
        <v>0.739759979248047</v>
      </c>
      <c r="PQ202" s="387" t="n">
        <v>-0.00108087225817144</v>
      </c>
      <c r="PZ202" s="387" t="n">
        <v>0.347</v>
      </c>
      <c r="QA202" s="387" t="n">
        <v>2017</v>
      </c>
      <c r="QB202" s="0" t="s">
        <v>248</v>
      </c>
      <c r="QD202" s="387" t="n">
        <v>0.007</v>
      </c>
      <c r="QE202" s="387" t="n">
        <v>2017</v>
      </c>
      <c r="QF202" s="0" t="s">
        <v>248</v>
      </c>
      <c r="QH202" s="387" t="n">
        <v>0.011</v>
      </c>
      <c r="QI202" s="387" t="n">
        <v>2017</v>
      </c>
      <c r="QJ202" s="0" t="s">
        <v>248</v>
      </c>
      <c r="QL202" s="387" t="n">
        <v>0.022</v>
      </c>
      <c r="QM202" s="387" t="n">
        <v>2017</v>
      </c>
      <c r="QN202" s="0" t="s">
        <v>248</v>
      </c>
      <c r="QP202" s="387" t="n">
        <v>0.207</v>
      </c>
      <c r="QQ202" s="387" t="n">
        <v>2018</v>
      </c>
      <c r="QR202" s="0" t="s">
        <v>248</v>
      </c>
      <c r="QT202" s="0" t="s">
        <v>104</v>
      </c>
      <c r="QU202" s="387" t="n">
        <v>0.212127700448036</v>
      </c>
      <c r="QV202" s="387" t="n">
        <v>0.204528138041496</v>
      </c>
      <c r="QW202" s="387" t="n">
        <v>0.183906942605972</v>
      </c>
      <c r="QX202" s="387" t="n">
        <v>0.184449806809425</v>
      </c>
      <c r="QY202" s="387" t="n">
        <v>0.189426615834236</v>
      </c>
      <c r="RB202" s="387" t="n">
        <v>0.231096431612968</v>
      </c>
      <c r="RC202" s="387" t="n">
        <v>0.219541817903519</v>
      </c>
      <c r="RD202" s="387" t="n">
        <v>0.189461901783943</v>
      </c>
      <c r="RE202" s="387" t="n">
        <v>0.187946617603302</v>
      </c>
      <c r="RF202" s="387" t="n">
        <v>0.198693409562111</v>
      </c>
      <c r="RG202" s="0" t="s">
        <v>248</v>
      </c>
      <c r="RJ202" s="387" t="n">
        <v>0.017999604344368</v>
      </c>
      <c r="RK202" s="387" t="n">
        <v>0.0122169116511941</v>
      </c>
      <c r="RL202" s="387" t="n">
        <v>0.0101254684850574</v>
      </c>
      <c r="RM202" s="387" t="n">
        <v>0.0277157723903656</v>
      </c>
      <c r="RN202" s="387" t="n">
        <v>0.0193037874996662</v>
      </c>
      <c r="RO202" s="0" t="s">
        <v>104</v>
      </c>
      <c r="RR202" s="387" t="n">
        <v>0.0180783439427614</v>
      </c>
      <c r="RS202" s="387" t="n">
        <v>0.0123189073055983</v>
      </c>
      <c r="RT202" s="387" t="n">
        <v>0.010282033123076</v>
      </c>
      <c r="RU202" s="387" t="n">
        <v>0.028024710714817</v>
      </c>
      <c r="RV202" s="387" t="n">
        <v>0.0193135552108288</v>
      </c>
      <c r="RW202" s="0" t="s">
        <v>248</v>
      </c>
      <c r="SA202" s="387" t="n">
        <v>0.0106029137969017</v>
      </c>
      <c r="SB202" s="387" t="n">
        <v>0.00641313940286636</v>
      </c>
      <c r="SC202" s="387" t="n">
        <v>0.00913166161626577</v>
      </c>
      <c r="SD202" s="387" t="n">
        <v>0.0262362621724606</v>
      </c>
      <c r="SE202" s="387" t="n">
        <v>0.0186744462698698</v>
      </c>
      <c r="SF202" s="0" t="s">
        <v>104</v>
      </c>
      <c r="SJ202" s="387" t="n">
        <v>0.0104145901277661</v>
      </c>
      <c r="SK202" s="387" t="n">
        <v>0.0061590513214469</v>
      </c>
      <c r="SL202" s="387" t="n">
        <v>0.00875409878790379</v>
      </c>
      <c r="SM202" s="387" t="n">
        <v>0.025476947426796</v>
      </c>
      <c r="SN202" s="387" t="n">
        <v>0.0133688589558005</v>
      </c>
      <c r="SO202" s="0" t="s">
        <v>248</v>
      </c>
      <c r="SQ202" s="387" t="n">
        <v>30390</v>
      </c>
      <c r="SR202" s="0" t="s">
        <v>248</v>
      </c>
      <c r="ST202" s="387" t="n">
        <v>28233.02734375</v>
      </c>
      <c r="SU202" s="0" t="s">
        <v>104</v>
      </c>
      <c r="SW202" s="387" t="n">
        <v>33392.5273598896</v>
      </c>
      <c r="SX202" s="0" t="s">
        <v>248</v>
      </c>
      <c r="TA202" s="387" t="n">
        <v>0.182761088013649</v>
      </c>
      <c r="TB202" s="387" t="n">
        <v>0.180047303438187</v>
      </c>
      <c r="TC202" s="387" t="n">
        <v>0.18706938624382</v>
      </c>
      <c r="TD202" s="387" t="n">
        <v>0.200904563069344</v>
      </c>
      <c r="TE202" s="387" t="n">
        <v>0.202816009521484</v>
      </c>
      <c r="TF202" s="0" t="s">
        <v>104</v>
      </c>
      <c r="TJ202" s="387" t="n">
        <v>0.205449834465981</v>
      </c>
      <c r="TK202" s="387" t="n">
        <v>0.199902281165123</v>
      </c>
      <c r="TL202" s="387" t="n">
        <v>0.198629707098007</v>
      </c>
      <c r="TM202" s="387" t="n">
        <v>0.211550563573837</v>
      </c>
      <c r="TN202" s="387" t="n">
        <v>0.218313053250313</v>
      </c>
      <c r="TO202" s="0" t="s">
        <v>248</v>
      </c>
      <c r="TP202" s="386"/>
      <c r="TQ202" s="386"/>
    </row>
    <row r="203" customFormat="false" ht="15.75" hidden="false" customHeight="false" outlineLevel="0" collapsed="false">
      <c r="A203" s="0" t="s">
        <v>895</v>
      </c>
      <c r="B203" s="18" t="s">
        <v>1251</v>
      </c>
      <c r="C203" s="0" t="s">
        <v>1252</v>
      </c>
      <c r="D203" s="387" t="n">
        <v>0.0369070656597614</v>
      </c>
      <c r="E203" s="0" t="s">
        <v>102</v>
      </c>
      <c r="F203" s="387" t="n">
        <v>0.0472119078040123</v>
      </c>
      <c r="G203" s="0" t="s">
        <v>316</v>
      </c>
      <c r="H203" s="387" t="n">
        <v>0.0373914428055286</v>
      </c>
      <c r="I203" s="0" t="s">
        <v>317</v>
      </c>
      <c r="J203" s="0" t="s">
        <v>102</v>
      </c>
      <c r="K203" s="387" t="n">
        <v>0.700964093208313</v>
      </c>
      <c r="L203" s="387"/>
      <c r="M203" s="0" t="s">
        <v>885</v>
      </c>
      <c r="N203" s="387"/>
      <c r="O203" s="0" t="s">
        <v>885</v>
      </c>
      <c r="P203" s="387" t="n">
        <v>1.03251945972443</v>
      </c>
      <c r="Q203" s="0" t="s">
        <v>102</v>
      </c>
      <c r="R203" s="387" t="n">
        <v>0.700964093208313</v>
      </c>
      <c r="S203" s="0" t="s">
        <v>102</v>
      </c>
      <c r="U203" s="0" t="s">
        <v>316</v>
      </c>
      <c r="V203" s="387" t="n">
        <v>0.682690382003784</v>
      </c>
      <c r="W203" s="387"/>
      <c r="X203" s="0" t="s">
        <v>885</v>
      </c>
      <c r="Y203" s="387"/>
      <c r="Z203" s="0" t="s">
        <v>885</v>
      </c>
      <c r="AA203" s="387"/>
      <c r="AB203" s="0" t="s">
        <v>885</v>
      </c>
      <c r="AC203" s="387" t="n">
        <v>0.682690382003784</v>
      </c>
      <c r="AD203" s="0" t="s">
        <v>316</v>
      </c>
      <c r="AF203" s="0" t="s">
        <v>317</v>
      </c>
      <c r="AG203" s="387" t="n">
        <v>0.328856348991394</v>
      </c>
      <c r="AH203" s="387" t="n">
        <v>0.375618815422058</v>
      </c>
      <c r="AI203" s="0" t="s">
        <v>317</v>
      </c>
      <c r="AJ203" s="387" t="n">
        <v>0.328856348991394</v>
      </c>
      <c r="AK203" s="0" t="s">
        <v>317</v>
      </c>
      <c r="AL203" s="387" t="n">
        <v>0.531019628047943</v>
      </c>
      <c r="AM203" s="0" t="s">
        <v>317</v>
      </c>
      <c r="AN203" s="387" t="n">
        <v>0.390729367733002</v>
      </c>
      <c r="AO203" s="0" t="s">
        <v>317</v>
      </c>
      <c r="AP203" s="0"/>
      <c r="AQ203" s="0" t="s">
        <v>102</v>
      </c>
      <c r="AR203" s="387" t="n">
        <v>2.22702646255493</v>
      </c>
      <c r="AS203" s="0" t="s">
        <v>318</v>
      </c>
      <c r="AT203" s="387" t="n">
        <v>2.63120484352112</v>
      </c>
      <c r="AU203" s="0" t="s">
        <v>317</v>
      </c>
      <c r="AV203" s="387" t="n">
        <v>3.423095703125</v>
      </c>
      <c r="AW203" s="0"/>
      <c r="AX203" s="387" t="n">
        <v>2.6591362953186</v>
      </c>
      <c r="AY203" s="0" t="s">
        <v>104</v>
      </c>
      <c r="AZ203" s="0"/>
      <c r="BA203" s="0" t="s">
        <v>102</v>
      </c>
      <c r="BB203" s="387" t="n">
        <v>0.00743565848097205</v>
      </c>
      <c r="BC203" s="387" t="n">
        <v>0.00640224944800139</v>
      </c>
      <c r="BD203" s="387" t="n">
        <v>0.00425998121500015</v>
      </c>
      <c r="BE203" s="387" t="n">
        <v>0.00411344552412629</v>
      </c>
      <c r="BF203" s="387" t="n">
        <v>0.00411350140348077</v>
      </c>
      <c r="BH203" s="0" t="s">
        <v>318</v>
      </c>
      <c r="BI203" s="387" t="n">
        <v>0.00412965379655361</v>
      </c>
      <c r="BJ203" s="387" t="n">
        <v>0.00110418151598424</v>
      </c>
      <c r="BK203" s="387" t="n">
        <v>-0.000686157785821706</v>
      </c>
      <c r="BL203" s="387" t="n">
        <v>-0.00103381741791964</v>
      </c>
      <c r="BM203" s="387" t="n">
        <v>-0.00102992146275938</v>
      </c>
      <c r="BO203" s="0" t="s">
        <v>317</v>
      </c>
      <c r="BP203" s="387" t="n">
        <v>0.00203010090626776</v>
      </c>
      <c r="BQ203" s="387" t="n">
        <v>-0.000333965523168445</v>
      </c>
      <c r="BR203" s="387" t="n">
        <v>-0.00103286560624838</v>
      </c>
      <c r="BS203" s="387" t="n">
        <v>-0.0010283519513905</v>
      </c>
      <c r="BT203" s="387" t="n">
        <v>-0.0010251133935526</v>
      </c>
      <c r="BV203" s="387" t="n">
        <v>8.4804105758667</v>
      </c>
      <c r="BW203" s="387" t="n">
        <v>9.45144462585449</v>
      </c>
      <c r="BX203" s="387" t="n">
        <v>9.79591941833496</v>
      </c>
      <c r="BY203" s="387" t="n">
        <v>9.77103042602539</v>
      </c>
      <c r="BZ203" s="387" t="n">
        <v>9.69501399993897</v>
      </c>
      <c r="CA203" s="0" t="s">
        <v>316</v>
      </c>
      <c r="CC203" s="387" t="n">
        <v>9.05262851715088</v>
      </c>
      <c r="CD203" s="387" t="n">
        <v>9.72338581085205</v>
      </c>
      <c r="CE203" s="387" t="n">
        <v>9.80160808563232</v>
      </c>
      <c r="CF203" s="387" t="n">
        <v>9.7253303527832</v>
      </c>
      <c r="CG203" s="387" t="n">
        <v>9.6497163772583</v>
      </c>
      <c r="CH203" s="0" t="s">
        <v>317</v>
      </c>
      <c r="CK203" s="387" t="n">
        <v>10.8999996185303</v>
      </c>
      <c r="CL203" s="0" t="s">
        <v>887</v>
      </c>
      <c r="CO203" s="0" t="s">
        <v>102</v>
      </c>
      <c r="CP203" s="387" t="n">
        <v>0.0204793754965067</v>
      </c>
      <c r="CQ203" s="387" t="n">
        <v>0.0175820048898458</v>
      </c>
      <c r="CR203" s="387" t="n">
        <v>0.0210427772253752</v>
      </c>
      <c r="CS203" s="387" t="n">
        <v>0.0344682037830353</v>
      </c>
      <c r="CT203" s="387" t="n">
        <v>0.0448327101767063</v>
      </c>
      <c r="CV203" s="0" t="s">
        <v>318</v>
      </c>
      <c r="CW203" s="387" t="n">
        <v>0.0247351471334696</v>
      </c>
      <c r="CX203" s="387" t="n">
        <v>0.0280137024819851</v>
      </c>
      <c r="CY203" s="387" t="n">
        <v>0.0379577875137329</v>
      </c>
      <c r="CZ203" s="387" t="n">
        <v>0.0389663875102997</v>
      </c>
      <c r="DA203" s="387" t="n">
        <v>0.0523953400552273</v>
      </c>
      <c r="DC203" s="0" t="s">
        <v>317</v>
      </c>
      <c r="DD203" s="387" t="n">
        <v>0.00858781021088362</v>
      </c>
      <c r="DE203" s="387" t="n">
        <v>0.0121365031227469</v>
      </c>
      <c r="DF203" s="387" t="n">
        <v>0.00826425291597843</v>
      </c>
      <c r="DG203" s="387" t="n">
        <v>0.0007541076047346</v>
      </c>
      <c r="DH203" s="387" t="n">
        <v>-0.00696385512128472</v>
      </c>
      <c r="DL203" s="387" t="n">
        <v>0.58689998626709</v>
      </c>
      <c r="DM203" s="0" t="s">
        <v>888</v>
      </c>
      <c r="DP203" s="387" t="n">
        <v>0.795859985351563</v>
      </c>
      <c r="DQ203" s="0" t="s">
        <v>888</v>
      </c>
      <c r="DT203" s="387" t="n">
        <v>0.394070014953613</v>
      </c>
      <c r="DU203" s="0" t="s">
        <v>888</v>
      </c>
      <c r="DW203" s="387" t="n">
        <v>-0.0346833914518356</v>
      </c>
      <c r="DX203" s="387" t="n">
        <v>-0.037780798971653</v>
      </c>
      <c r="DY203" s="387" t="n">
        <v>-0.0343254469335079</v>
      </c>
      <c r="DZ203" s="387" t="n">
        <v>-0.0255145952105522</v>
      </c>
      <c r="EA203" s="387" t="n">
        <v>-0.0215433556586504</v>
      </c>
      <c r="EB203" s="0" t="s">
        <v>104</v>
      </c>
      <c r="ED203" s="387" t="n">
        <v>-0.034097958356142</v>
      </c>
      <c r="EE203" s="387" t="n">
        <v>-0.0369997173547745</v>
      </c>
      <c r="EF203" s="387" t="n">
        <v>-0.0331546477973461</v>
      </c>
      <c r="EG203" s="387" t="n">
        <v>-0.0248180758208036</v>
      </c>
      <c r="EH203" s="387" t="n">
        <v>-0.0215222779661417</v>
      </c>
      <c r="EI203" s="0" t="s">
        <v>248</v>
      </c>
      <c r="EK203" s="387" t="n">
        <v>0.667733371257782</v>
      </c>
      <c r="EL203" s="0" t="s">
        <v>248</v>
      </c>
      <c r="EO203" s="387" t="n">
        <v>0.0127260610461235</v>
      </c>
      <c r="EP203" s="387" t="n">
        <v>0.0131840696558356</v>
      </c>
      <c r="EQ203" s="387" t="n">
        <v>0.012291818857193</v>
      </c>
      <c r="ER203" s="387" t="n">
        <v>0.0124595453962684</v>
      </c>
      <c r="ES203" s="387" t="n">
        <v>0.0090250875800848</v>
      </c>
      <c r="ET203" s="0" t="s">
        <v>248</v>
      </c>
      <c r="FE203" s="387" t="n">
        <v>18777601</v>
      </c>
      <c r="FF203" s="387" t="n">
        <v>18911730</v>
      </c>
      <c r="FG203" s="387" t="n">
        <v>19062482</v>
      </c>
      <c r="FH203" s="387" t="n">
        <v>19224037</v>
      </c>
      <c r="FI203" s="387" t="n">
        <v>19387153</v>
      </c>
      <c r="FJ203" s="387" t="n">
        <v>19544988</v>
      </c>
      <c r="FK203" s="387" t="n">
        <v>19695972</v>
      </c>
      <c r="FL203" s="387" t="n">
        <v>19842044</v>
      </c>
      <c r="FM203" s="387" t="n">
        <v>19983984</v>
      </c>
      <c r="FN203" s="387" t="n">
        <v>20123508</v>
      </c>
      <c r="FO203" s="387" t="n">
        <v>20261737</v>
      </c>
      <c r="FP203" s="387" t="n">
        <v>20398670</v>
      </c>
      <c r="FQ203" s="387" t="n">
        <v>20425000</v>
      </c>
      <c r="FR203" s="387" t="n">
        <v>20585000</v>
      </c>
      <c r="FS203" s="387" t="n">
        <v>20778000</v>
      </c>
      <c r="FT203" s="387" t="n">
        <v>20970000</v>
      </c>
      <c r="FU203" s="387" t="n">
        <v>21203000</v>
      </c>
      <c r="FV203" s="387" t="n">
        <v>21444000</v>
      </c>
      <c r="FW203" s="387" t="n">
        <v>21670000</v>
      </c>
      <c r="FX203" s="387" t="n">
        <v>21803000</v>
      </c>
      <c r="FY203" s="387" t="n">
        <v>21898000</v>
      </c>
      <c r="FZ203" s="387" t="n">
        <v>21987000</v>
      </c>
      <c r="GA203" s="387" t="n">
        <v>22071000</v>
      </c>
      <c r="GB203" s="387" t="n">
        <v>22147000</v>
      </c>
      <c r="GC203" s="387" t="n">
        <v>22217000</v>
      </c>
      <c r="GD203" s="387" t="n">
        <v>22280000</v>
      </c>
      <c r="GE203" s="387" t="n">
        <v>22336000</v>
      </c>
      <c r="GF203" s="387" t="n">
        <v>22387000</v>
      </c>
      <c r="GG203" s="387" t="n">
        <v>22432000</v>
      </c>
      <c r="GH203" s="387" t="n">
        <v>22474000</v>
      </c>
      <c r="GI203" s="387" t="n">
        <v>22512000</v>
      </c>
      <c r="GJ203" s="387" t="n">
        <v>22547000</v>
      </c>
      <c r="GK203" s="387" t="n">
        <v>22579000</v>
      </c>
      <c r="GL203" s="387" t="n">
        <v>22608000</v>
      </c>
      <c r="GM203" s="387" t="n">
        <v>22632000</v>
      </c>
      <c r="GN203" s="387" t="n">
        <v>22652000</v>
      </c>
      <c r="GO203" s="387" t="n">
        <v>22667000</v>
      </c>
      <c r="GP203" s="387" t="n">
        <v>22677000</v>
      </c>
      <c r="GQ203" s="387" t="n">
        <v>22682000</v>
      </c>
      <c r="GR203" s="387" t="n">
        <v>22681000</v>
      </c>
      <c r="GS203" s="387" t="n">
        <v>22676000</v>
      </c>
      <c r="GT203" s="387" t="n">
        <v>22665000</v>
      </c>
      <c r="GU203" s="387" t="n">
        <v>22648000</v>
      </c>
      <c r="GV203" s="387" t="n">
        <v>22626000</v>
      </c>
      <c r="GW203" s="387" t="n">
        <v>22598000</v>
      </c>
      <c r="GX203" s="387" t="n">
        <v>22564000</v>
      </c>
      <c r="GY203" s="387" t="n">
        <v>22524000</v>
      </c>
      <c r="GZ203" s="387" t="n">
        <v>22478000</v>
      </c>
      <c r="HA203" s="387" t="n">
        <v>22427000</v>
      </c>
      <c r="HB203" s="387" t="n">
        <v>22370000</v>
      </c>
      <c r="HC203" s="387" t="n">
        <v>22306000</v>
      </c>
      <c r="HG203" s="387" t="n">
        <v>0.0110498359426856</v>
      </c>
      <c r="HH203" s="387" t="n">
        <v>0.0113022048026323</v>
      </c>
      <c r="HI203" s="387" t="n">
        <v>0.010483929887414</v>
      </c>
      <c r="HJ203" s="387" t="n">
        <v>0.00611875951290131</v>
      </c>
      <c r="HK203" s="387" t="n">
        <v>0.00434773322194815</v>
      </c>
      <c r="HL203" s="387" t="n">
        <v>0.00405606115236878</v>
      </c>
      <c r="HM203" s="387" t="n">
        <v>0.0038131601177156</v>
      </c>
      <c r="HN203" s="387" t="n">
        <v>0.00343751744367182</v>
      </c>
      <c r="HO203" s="387" t="n">
        <v>0.00315571436658502</v>
      </c>
      <c r="HP203" s="387" t="n">
        <v>0.00283165345899761</v>
      </c>
      <c r="HQ203" s="387" t="n">
        <v>0.00251031154766679</v>
      </c>
      <c r="HR203" s="387" t="n">
        <v>0.00228070677258074</v>
      </c>
      <c r="HS203" s="387" t="n">
        <v>0.00200807768851519</v>
      </c>
      <c r="HT203" s="387" t="n">
        <v>0.00187057466246188</v>
      </c>
      <c r="HU203" s="387" t="n">
        <v>0.00168941484298557</v>
      </c>
      <c r="HV203" s="387" t="n">
        <v>0.0015535190468654</v>
      </c>
      <c r="HW203" s="387" t="n">
        <v>0.00141825131140649</v>
      </c>
      <c r="HX203" s="387" t="n">
        <v>0.00128355517517775</v>
      </c>
      <c r="HY203" s="387" t="n">
        <v>0.00106100807897747</v>
      </c>
      <c r="HZ203" s="387" t="n">
        <v>0.000883314234670252</v>
      </c>
      <c r="IA203" s="387" t="n">
        <v>0.000661974016111344</v>
      </c>
      <c r="IB203" s="387" t="n">
        <v>0.000441072683315724</v>
      </c>
      <c r="IC203" s="387" t="n">
        <v>0.000220463422010653</v>
      </c>
      <c r="ID203" s="387" t="n">
        <v>-4.40887961303815E-005</v>
      </c>
      <c r="IE203" s="387" t="n">
        <v>-0.000220473142690025</v>
      </c>
      <c r="IF203" s="387" t="n">
        <v>-0.000485212076455355</v>
      </c>
      <c r="IG203" s="387" t="n">
        <v>-0.00075033656321466</v>
      </c>
      <c r="IH203" s="387" t="n">
        <v>-0.000971860310528427</v>
      </c>
      <c r="II203" s="387" t="n">
        <v>-0.00123828067444265</v>
      </c>
      <c r="IJ203" s="387" t="n">
        <v>-0.0015056908596307</v>
      </c>
      <c r="IK203" s="387" t="n">
        <v>-0.00177430850453675</v>
      </c>
      <c r="IL203" s="387" t="n">
        <v>-0.00204435433261096</v>
      </c>
      <c r="IM203" s="387" t="n">
        <v>-0.0022714629303664</v>
      </c>
      <c r="IN203" s="387" t="n">
        <v>-0.00254481472074986</v>
      </c>
      <c r="IO203" s="387" t="n">
        <v>-0.00286507490091026</v>
      </c>
      <c r="IP203" s="0" t="s">
        <v>889</v>
      </c>
      <c r="IU203" s="0" t="s">
        <v>889</v>
      </c>
      <c r="IV203" s="387" t="n">
        <v>0.481999733690759</v>
      </c>
      <c r="IW203" s="387" t="n">
        <v>0.481338128688037</v>
      </c>
      <c r="IX203" s="387" t="n">
        <v>0.480793332913039</v>
      </c>
      <c r="IY203" s="387" t="n">
        <v>0.480331823431986</v>
      </c>
      <c r="IZ203" s="387" t="n">
        <v>0.479907271400028</v>
      </c>
      <c r="JA203" s="387" t="n">
        <v>0.479485879070202</v>
      </c>
      <c r="JB203" s="387" t="n">
        <v>0.479056585043726</v>
      </c>
      <c r="JC203" s="387" t="n">
        <v>0.478626421288548</v>
      </c>
      <c r="JD203" s="387" t="n">
        <v>0.478198633497262</v>
      </c>
      <c r="JE203" s="387" t="n">
        <v>0.477782569751771</v>
      </c>
      <c r="JF203" s="387" t="n">
        <v>0.47738490959671</v>
      </c>
      <c r="JG203" s="387" t="n">
        <v>0.477003731028201</v>
      </c>
      <c r="JH203" s="387" t="n">
        <v>0.476635380813471</v>
      </c>
      <c r="JI203" s="387" t="n">
        <v>0.476282869072882</v>
      </c>
      <c r="JJ203" s="387" t="n">
        <v>0.475950625968722</v>
      </c>
      <c r="JK203" s="387" t="n">
        <v>0.475642439197026</v>
      </c>
      <c r="JL203" s="387" t="n">
        <v>0.47535934761647</v>
      </c>
      <c r="JM203" s="387" t="n">
        <v>0.475099493710821</v>
      </c>
      <c r="JN203" s="387" t="n">
        <v>0.474861982720549</v>
      </c>
      <c r="JO203" s="387" t="n">
        <v>0.474644233786252</v>
      </c>
      <c r="JP203" s="387" t="n">
        <v>0.474444104689666</v>
      </c>
      <c r="JQ203" s="387" t="n">
        <v>0.474261050913444</v>
      </c>
      <c r="JR203" s="387" t="n">
        <v>0.474095021095069</v>
      </c>
      <c r="JS203" s="387" t="n">
        <v>0.473944711324766</v>
      </c>
      <c r="JT203" s="387" t="n">
        <v>0.473809229420495</v>
      </c>
      <c r="JU203" s="387" t="n">
        <v>0.473686824758928</v>
      </c>
      <c r="JV203" s="387" t="n">
        <v>0.473577329633661</v>
      </c>
      <c r="JW203" s="387" t="n">
        <v>0.473479909834997</v>
      </c>
      <c r="JX203" s="387" t="n">
        <v>0.473393457264281</v>
      </c>
      <c r="JY203" s="387" t="n">
        <v>0.473317705360752</v>
      </c>
      <c r="JZ203" s="387" t="n">
        <v>0.473250951984771</v>
      </c>
      <c r="KA203" s="387" t="n">
        <v>0.473193409389317</v>
      </c>
      <c r="KB203" s="387" t="n">
        <v>0.473144221940176</v>
      </c>
      <c r="KC203" s="387" t="n">
        <v>0.47310392013534</v>
      </c>
      <c r="KD203" s="387" t="n">
        <v>0.473072108441512</v>
      </c>
      <c r="KE203" s="387" t="n">
        <v>0.473049098274848</v>
      </c>
      <c r="KH203" s="0" t="s">
        <v>889</v>
      </c>
      <c r="KI203" s="387" t="n">
        <v>0.65835428237915</v>
      </c>
      <c r="KJ203" s="387" t="n">
        <v>0.656367659568787</v>
      </c>
      <c r="KK203" s="387" t="n">
        <v>0.654693186283112</v>
      </c>
      <c r="KL203" s="387" t="n">
        <v>0.653297781944275</v>
      </c>
      <c r="KM203" s="387" t="n">
        <v>0.652047336101532</v>
      </c>
      <c r="KN203" s="387" t="n">
        <v>0.650835692882538</v>
      </c>
      <c r="KO203" s="387" t="n">
        <v>0.649338245391846</v>
      </c>
      <c r="KP203" s="387" t="n">
        <v>0.648090243339539</v>
      </c>
      <c r="KQ203" s="387" t="n">
        <v>0.646995067596436</v>
      </c>
      <c r="KR203" s="387" t="n">
        <v>0.64581173658371</v>
      </c>
      <c r="KS203" s="387" t="n">
        <v>0.644434452056885</v>
      </c>
      <c r="KT203" s="387" t="n">
        <v>0.643311262130737</v>
      </c>
      <c r="KU203" s="387" t="n">
        <v>0.641845703125</v>
      </c>
      <c r="KV203" s="387" t="n">
        <v>0.640290677547455</v>
      </c>
      <c r="KW203" s="387" t="n">
        <v>0.638693630695343</v>
      </c>
      <c r="KX203" s="387" t="n">
        <v>0.637126863002777</v>
      </c>
      <c r="KY203" s="387" t="n">
        <v>0.635516941547394</v>
      </c>
      <c r="KZ203" s="387" t="n">
        <v>0.633951902389526</v>
      </c>
      <c r="LA203" s="387" t="n">
        <v>0.632430970668793</v>
      </c>
      <c r="LB203" s="387" t="n">
        <v>0.630832433700562</v>
      </c>
      <c r="LC203" s="387" t="n">
        <v>0.629039406776428</v>
      </c>
      <c r="LD203" s="387" t="n">
        <v>0.627211391925812</v>
      </c>
      <c r="LE203" s="387" t="n">
        <v>0.625391364097595</v>
      </c>
      <c r="LF203" s="387" t="n">
        <v>0.623401820659638</v>
      </c>
      <c r="LG203" s="387" t="n">
        <v>0.621136605739594</v>
      </c>
      <c r="LH203" s="387" t="n">
        <v>0.618495345115662</v>
      </c>
      <c r="LI203" s="387" t="n">
        <v>0.615574657917023</v>
      </c>
      <c r="LJ203" s="387" t="n">
        <v>0.612416088581085</v>
      </c>
      <c r="LK203" s="387" t="n">
        <v>0.609122276306152</v>
      </c>
      <c r="LL203" s="387" t="n">
        <v>0.606027066707611</v>
      </c>
      <c r="LM203" s="387" t="n">
        <v>0.603173196315765</v>
      </c>
      <c r="LN203" s="387" t="n">
        <v>0.600692570209503</v>
      </c>
      <c r="LO203" s="387" t="n">
        <v>0.598496317863464</v>
      </c>
      <c r="LP203" s="387" t="n">
        <v>0.596646904945374</v>
      </c>
      <c r="LQ203" s="387" t="n">
        <v>0.595127403736115</v>
      </c>
      <c r="LR203" s="387" t="n">
        <v>0.594010591506958</v>
      </c>
      <c r="LT203" s="0" t="s">
        <v>889</v>
      </c>
      <c r="LU203" s="387" t="n">
        <v>0.611837089061737</v>
      </c>
      <c r="LV203" s="387" t="n">
        <v>0.60913497209549</v>
      </c>
      <c r="LW203" s="387" t="n">
        <v>0.606356680393219</v>
      </c>
      <c r="LX203" s="387" t="n">
        <v>0.603641450405121</v>
      </c>
      <c r="LY203" s="387" t="n">
        <v>0.601113498210907</v>
      </c>
      <c r="LZ203" s="387" t="n">
        <v>0.598821818828583</v>
      </c>
      <c r="MA203" s="387" t="n">
        <v>0.596670746803284</v>
      </c>
      <c r="MB203" s="387" t="n">
        <v>0.594898283481598</v>
      </c>
      <c r="MC203" s="387" t="n">
        <v>0.593353509902954</v>
      </c>
      <c r="MD203" s="387" t="n">
        <v>0.591709077358246</v>
      </c>
      <c r="ME203" s="387" t="n">
        <v>0.589811503887177</v>
      </c>
      <c r="MF203" s="387" t="n">
        <v>0.588332712650299</v>
      </c>
      <c r="MG203" s="387" t="n">
        <v>0.586501121520996</v>
      </c>
      <c r="MH203" s="387" t="n">
        <v>0.584566712379456</v>
      </c>
      <c r="MI203" s="387" t="n">
        <v>0.582628786563873</v>
      </c>
      <c r="MJ203" s="387" t="n">
        <v>0.580756902694702</v>
      </c>
      <c r="MK203" s="387" t="n">
        <v>0.579145789146423</v>
      </c>
      <c r="ML203" s="387" t="n">
        <v>0.5776606798172</v>
      </c>
      <c r="MM203" s="387" t="n">
        <v>0.576167702674866</v>
      </c>
      <c r="MN203" s="387" t="n">
        <v>0.574275374412537</v>
      </c>
      <c r="MO203" s="387" t="n">
        <v>0.571649312973023</v>
      </c>
      <c r="MP203" s="387" t="n">
        <v>0.568800449371338</v>
      </c>
      <c r="MQ203" s="387" t="n">
        <v>0.565374612808228</v>
      </c>
      <c r="MR203" s="387" t="n">
        <v>0.56163477897644</v>
      </c>
      <c r="MS203" s="387" t="n">
        <v>0.557911932468414</v>
      </c>
      <c r="MT203" s="387" t="n">
        <v>0.554418742656708</v>
      </c>
      <c r="MU203" s="387" t="n">
        <v>0.551378786563873</v>
      </c>
      <c r="MV203" s="387" t="n">
        <v>0.548481106758118</v>
      </c>
      <c r="MW203" s="387" t="n">
        <v>0.545920610427856</v>
      </c>
      <c r="MX203" s="387" t="n">
        <v>0.543720662593842</v>
      </c>
      <c r="MY203" s="387" t="n">
        <v>0.54188084602356</v>
      </c>
      <c r="MZ203" s="387" t="n">
        <v>0.540623307228088</v>
      </c>
      <c r="NA203" s="387" t="n">
        <v>0.539772212505341</v>
      </c>
      <c r="NB203" s="387" t="n">
        <v>0.539260685443878</v>
      </c>
      <c r="NC203" s="387" t="n">
        <v>0.538801968097687</v>
      </c>
      <c r="ND203" s="387" t="n">
        <v>0.538464963436127</v>
      </c>
      <c r="NG203" s="0" t="s">
        <v>889</v>
      </c>
      <c r="NH203" s="387" t="n">
        <v>0.58244001865387</v>
      </c>
      <c r="NI203" s="387" t="n">
        <v>0.580693602561951</v>
      </c>
      <c r="NJ203" s="387" t="n">
        <v>0.578794717788696</v>
      </c>
      <c r="NK203" s="387" t="n">
        <v>0.576833188533783</v>
      </c>
      <c r="NL203" s="387" t="n">
        <v>0.574906587600708</v>
      </c>
      <c r="NM203" s="387" t="n">
        <v>0.573111712932587</v>
      </c>
      <c r="NN203" s="387" t="n">
        <v>0.571519553661346</v>
      </c>
      <c r="NO203" s="387" t="n">
        <v>0.570295870304108</v>
      </c>
      <c r="NP203" s="387" t="n">
        <v>0.56919676065445</v>
      </c>
      <c r="NQ203" s="387" t="n">
        <v>0.568123519420624</v>
      </c>
      <c r="NR203" s="387" t="n">
        <v>0.56692099571228</v>
      </c>
      <c r="NS203" s="387" t="n">
        <v>0.566395044326782</v>
      </c>
      <c r="NT203" s="387" t="n">
        <v>0.565685451030731</v>
      </c>
      <c r="NU203" s="387" t="n">
        <v>0.564907252788544</v>
      </c>
      <c r="NV203" s="387" t="n">
        <v>0.563985049724579</v>
      </c>
      <c r="NW203" s="387" t="n">
        <v>0.562944233417511</v>
      </c>
      <c r="NX203" s="387" t="n">
        <v>0.562159061431885</v>
      </c>
      <c r="NY203" s="387" t="n">
        <v>0.5611851811409</v>
      </c>
      <c r="NZ203" s="387" t="n">
        <v>0.560199916362763</v>
      </c>
      <c r="OA203" s="387" t="n">
        <v>0.559119820594788</v>
      </c>
      <c r="OB203" s="387" t="n">
        <v>0.558052241802216</v>
      </c>
      <c r="OC203" s="387" t="n">
        <v>0.557330012321472</v>
      </c>
      <c r="OD203" s="387" t="n">
        <v>0.556731462478638</v>
      </c>
      <c r="OE203" s="387" t="n">
        <v>0.555903375148773</v>
      </c>
      <c r="OF203" s="387" t="n">
        <v>0.554649293422699</v>
      </c>
      <c r="OG203" s="387" t="n">
        <v>0.552743017673492</v>
      </c>
      <c r="OH203" s="387" t="n">
        <v>0.550716936588287</v>
      </c>
      <c r="OI203" s="387" t="n">
        <v>0.548171997070313</v>
      </c>
      <c r="OJ203" s="387" t="n">
        <v>0.545257687568665</v>
      </c>
      <c r="OK203" s="387" t="n">
        <v>0.542437374591827</v>
      </c>
      <c r="OL203" s="387" t="n">
        <v>0.539664924144745</v>
      </c>
      <c r="OM203" s="387" t="n">
        <v>0.5375155210495</v>
      </c>
      <c r="ON203" s="387" t="n">
        <v>0.535545885562897</v>
      </c>
      <c r="OO203" s="387" t="n">
        <v>0.533776223659515</v>
      </c>
      <c r="OP203" s="387" t="n">
        <v>0.53223067522049</v>
      </c>
      <c r="OQ203" s="387" t="n">
        <v>0.531023025512695</v>
      </c>
      <c r="OT203" s="387" t="n">
        <v>0.604970016479492</v>
      </c>
      <c r="OU203" s="387" t="n">
        <v>0.604280014038086</v>
      </c>
      <c r="OV203" s="387" t="n">
        <v>0.603699989318848</v>
      </c>
      <c r="OW203" s="387" t="n">
        <v>0.602970008850098</v>
      </c>
      <c r="OX203" s="387" t="n">
        <v>0.601980018615723</v>
      </c>
      <c r="OY203" s="387" t="n">
        <v>0.601290016174316</v>
      </c>
      <c r="OZ203" s="387" t="n">
        <v>0.600120010375977</v>
      </c>
      <c r="PA203" s="387" t="n">
        <v>0.598549995422363</v>
      </c>
      <c r="PB203" s="387" t="n">
        <v>0.596800003051758</v>
      </c>
      <c r="PC203" s="387" t="n">
        <v>0.584809989929199</v>
      </c>
      <c r="PD203" s="387" t="n">
        <v>0.582519989013672</v>
      </c>
      <c r="PE203" s="387" t="n">
        <v>0.574640007019043</v>
      </c>
      <c r="PF203" s="387" t="n">
        <v>0.591269989013672</v>
      </c>
      <c r="PG203" s="387" t="n">
        <v>0.584799995422363</v>
      </c>
      <c r="PH203" s="387" t="n">
        <v>0.594690017700195</v>
      </c>
      <c r="PI203" s="387" t="n">
        <v>0.597589988708496</v>
      </c>
      <c r="PJ203" s="387" t="n">
        <v>0.592649993896484</v>
      </c>
      <c r="PK203" s="387" t="n">
        <v>0.588120002746582</v>
      </c>
      <c r="PL203" s="387" t="n">
        <v>0.58689998626709</v>
      </c>
      <c r="PQ203" s="387" t="n">
        <v>-0.00207658926956356</v>
      </c>
      <c r="PZ203" s="387" t="n">
        <v>0.398</v>
      </c>
      <c r="QA203" s="387" t="n">
        <v>2016</v>
      </c>
      <c r="QB203" s="0" t="s">
        <v>248</v>
      </c>
      <c r="QD203" s="387" t="n">
        <v>0.009</v>
      </c>
      <c r="QE203" s="387" t="n">
        <v>2016</v>
      </c>
      <c r="QF203" s="0" t="s">
        <v>248</v>
      </c>
      <c r="QH203" s="387" t="n">
        <v>0.108</v>
      </c>
      <c r="QI203" s="387" t="n">
        <v>2016</v>
      </c>
      <c r="QJ203" s="0" t="s">
        <v>248</v>
      </c>
      <c r="QL203" s="387" t="n">
        <v>0.417</v>
      </c>
      <c r="QM203" s="387" t="n">
        <v>2016</v>
      </c>
      <c r="QN203" s="0" t="s">
        <v>248</v>
      </c>
      <c r="QP203" s="387" t="n">
        <v>0.041</v>
      </c>
      <c r="QQ203" s="387" t="n">
        <v>2016</v>
      </c>
      <c r="QR203" s="0" t="s">
        <v>248</v>
      </c>
      <c r="QT203" s="0" t="s">
        <v>104</v>
      </c>
      <c r="QU203" s="387" t="n">
        <v>0.245200842618942</v>
      </c>
      <c r="QV203" s="387" t="n">
        <v>0.258829236030579</v>
      </c>
      <c r="QW203" s="387" t="n">
        <v>0.26684758067131</v>
      </c>
      <c r="QX203" s="387" t="n">
        <v>0.264069080352783</v>
      </c>
      <c r="QY203" s="387" t="n">
        <v>0.264829576015472</v>
      </c>
      <c r="RB203" s="387" t="n">
        <v>0.25116440653801</v>
      </c>
      <c r="RC203" s="387" t="n">
        <v>0.259694635868073</v>
      </c>
      <c r="RD203" s="387" t="n">
        <v>0.267559856176376</v>
      </c>
      <c r="RE203" s="387" t="n">
        <v>0.263014823198319</v>
      </c>
      <c r="RF203" s="387" t="n">
        <v>0.271042972803116</v>
      </c>
      <c r="RG203" s="0" t="s">
        <v>248</v>
      </c>
      <c r="RJ203" s="387" t="n">
        <v>0.0497602298855782</v>
      </c>
      <c r="RK203" s="387" t="n">
        <v>0.0535269305109978</v>
      </c>
      <c r="RL203" s="387" t="n">
        <v>0.0510138794779778</v>
      </c>
      <c r="RM203" s="387" t="n">
        <v>0.0366031751036644</v>
      </c>
      <c r="RN203" s="387" t="n">
        <v>0.0225778445601463</v>
      </c>
      <c r="RO203" s="0" t="s">
        <v>104</v>
      </c>
      <c r="RR203" s="387" t="n">
        <v>0.0497602298855782</v>
      </c>
      <c r="RS203" s="387" t="n">
        <v>0.0535269305109978</v>
      </c>
      <c r="RT203" s="387" t="n">
        <v>0.0510138794779778</v>
      </c>
      <c r="RU203" s="387" t="n">
        <v>0.0366031751036644</v>
      </c>
      <c r="RV203" s="387" t="n">
        <v>0.0225778445601463</v>
      </c>
      <c r="RW203" s="0" t="s">
        <v>248</v>
      </c>
      <c r="SA203" s="387" t="n">
        <v>0.0431382954120636</v>
      </c>
      <c r="SB203" s="387" t="n">
        <v>0.0460105910897255</v>
      </c>
      <c r="SC203" s="387" t="n">
        <v>0.0449571572244167</v>
      </c>
      <c r="SD203" s="387" t="n">
        <v>0.0274179838597775</v>
      </c>
      <c r="SE203" s="387" t="n">
        <v>0.0186859928071499</v>
      </c>
      <c r="SF203" s="0" t="s">
        <v>104</v>
      </c>
      <c r="SJ203" s="387" t="n">
        <v>0.0419857576489449</v>
      </c>
      <c r="SK203" s="387" t="n">
        <v>0.0456978008151054</v>
      </c>
      <c r="SL203" s="387" t="n">
        <v>0.0429979898035526</v>
      </c>
      <c r="SM203" s="387" t="n">
        <v>0.0269726067781448</v>
      </c>
      <c r="SN203" s="387" t="n">
        <v>0.016459085047245</v>
      </c>
      <c r="SO203" s="0" t="s">
        <v>248</v>
      </c>
      <c r="SQ203" s="387" t="n">
        <v>4020</v>
      </c>
      <c r="SR203" s="0" t="s">
        <v>248</v>
      </c>
      <c r="ST203" s="387" t="n">
        <v>4237.109375</v>
      </c>
      <c r="SU203" s="0" t="s">
        <v>104</v>
      </c>
      <c r="SW203" s="387" t="n">
        <v>4011.68194141576</v>
      </c>
      <c r="SX203" s="0" t="s">
        <v>248</v>
      </c>
      <c r="TA203" s="387" t="n">
        <v>0.210517451167107</v>
      </c>
      <c r="TB203" s="387" t="n">
        <v>0.221048414707184</v>
      </c>
      <c r="TC203" s="387" t="n">
        <v>0.232522115111351</v>
      </c>
      <c r="TD203" s="387" t="n">
        <v>0.23855447769165</v>
      </c>
      <c r="TE203" s="387" t="n">
        <v>0.243286222219467</v>
      </c>
      <c r="TF203" s="0" t="s">
        <v>104</v>
      </c>
      <c r="TJ203" s="387" t="n">
        <v>0.217066451907158</v>
      </c>
      <c r="TK203" s="387" t="n">
        <v>0.222694918513298</v>
      </c>
      <c r="TL203" s="387" t="n">
        <v>0.234405189752579</v>
      </c>
      <c r="TM203" s="387" t="n">
        <v>0.238196760416031</v>
      </c>
      <c r="TN203" s="387" t="n">
        <v>0.249520689249039</v>
      </c>
      <c r="TO203" s="0" t="s">
        <v>248</v>
      </c>
      <c r="TP203" s="386"/>
      <c r="TQ203" s="386"/>
    </row>
    <row r="204" customFormat="false" ht="15.75" hidden="false" customHeight="false" outlineLevel="0" collapsed="false">
      <c r="A204" s="0" t="s">
        <v>900</v>
      </c>
      <c r="B204" s="18" t="s">
        <v>1253</v>
      </c>
      <c r="C204" s="0" t="s">
        <v>1254</v>
      </c>
      <c r="D204" s="387" t="n">
        <v>0.0357207618653774</v>
      </c>
      <c r="E204" s="0" t="s">
        <v>102</v>
      </c>
      <c r="F204" s="387" t="n">
        <v>0.0267583280801773</v>
      </c>
      <c r="G204" s="0" t="s">
        <v>316</v>
      </c>
      <c r="H204" s="387" t="n">
        <v>0.0256330147385597</v>
      </c>
      <c r="I204" s="0" t="s">
        <v>317</v>
      </c>
      <c r="J204" s="0" t="s">
        <v>884</v>
      </c>
      <c r="K204" s="387" t="n">
        <v>0.554487764835358</v>
      </c>
      <c r="L204" s="387"/>
      <c r="M204" s="0" t="s">
        <v>885</v>
      </c>
      <c r="N204" s="387"/>
      <c r="O204" s="0" t="s">
        <v>885</v>
      </c>
      <c r="P204" s="387"/>
      <c r="Q204" s="0" t="s">
        <v>885</v>
      </c>
      <c r="R204" s="387"/>
      <c r="S204" s="0" t="s">
        <v>885</v>
      </c>
      <c r="U204" s="0" t="s">
        <v>884</v>
      </c>
      <c r="V204" s="387" t="n">
        <v>0.552265286445618</v>
      </c>
      <c r="W204" s="387"/>
      <c r="X204" s="0" t="s">
        <v>885</v>
      </c>
      <c r="Y204" s="387"/>
      <c r="Z204" s="0" t="s">
        <v>885</v>
      </c>
      <c r="AA204" s="387"/>
      <c r="AB204" s="0" t="s">
        <v>885</v>
      </c>
      <c r="AC204" s="387"/>
      <c r="AD204" s="0" t="s">
        <v>885</v>
      </c>
      <c r="AF204" s="0" t="s">
        <v>884</v>
      </c>
      <c r="AG204" s="387" t="n">
        <v>0.550330102443695</v>
      </c>
      <c r="AH204" s="387"/>
      <c r="AI204" s="0" t="s">
        <v>885</v>
      </c>
      <c r="AJ204" s="387"/>
      <c r="AK204" s="0" t="s">
        <v>885</v>
      </c>
      <c r="AL204" s="387"/>
      <c r="AM204" s="0" t="s">
        <v>885</v>
      </c>
      <c r="AN204" s="387"/>
      <c r="AO204" s="0" t="s">
        <v>885</v>
      </c>
      <c r="AP204" s="0"/>
      <c r="AQ204" s="0" t="s">
        <v>102</v>
      </c>
      <c r="AR204" s="387" t="n">
        <v>3.91726994514465</v>
      </c>
      <c r="AS204" s="0" t="s">
        <v>318</v>
      </c>
      <c r="AT204" s="387" t="n">
        <v>6.99355792999268</v>
      </c>
      <c r="AU204" s="0" t="s">
        <v>317</v>
      </c>
      <c r="AV204" s="387" t="n">
        <v>7.61224269866943</v>
      </c>
      <c r="AW204" s="0"/>
      <c r="AX204" s="387" t="n">
        <v>2.97744178771973</v>
      </c>
      <c r="AY204" s="0" t="s">
        <v>884</v>
      </c>
      <c r="AZ204" s="0"/>
      <c r="BA204" s="0" t="s">
        <v>884</v>
      </c>
      <c r="BB204" s="387" t="n">
        <v>0.00546333892270923</v>
      </c>
      <c r="BC204" s="387" t="n">
        <v>0.00487412232905626</v>
      </c>
      <c r="BD204" s="387" t="n">
        <v>0.00473871733993292</v>
      </c>
      <c r="BE204" s="387" t="n">
        <v>0.00403207121416926</v>
      </c>
      <c r="BF204" s="387" t="n">
        <v>0.00403205817565322</v>
      </c>
      <c r="BH204" s="0" t="s">
        <v>884</v>
      </c>
      <c r="BI204" s="387" t="n">
        <v>0.00661692675203085</v>
      </c>
      <c r="BJ204" s="387" t="n">
        <v>0.00601945864036679</v>
      </c>
      <c r="BK204" s="387" t="n">
        <v>0.00578104332089424</v>
      </c>
      <c r="BL204" s="387" t="n">
        <v>0.00569337932392955</v>
      </c>
      <c r="BM204" s="387" t="n">
        <v>0.0057845008559525</v>
      </c>
      <c r="BO204" s="0" t="s">
        <v>884</v>
      </c>
      <c r="BP204" s="387" t="n">
        <v>0.00602822098881006</v>
      </c>
      <c r="BQ204" s="387" t="n">
        <v>0.00574385747313499</v>
      </c>
      <c r="BR204" s="387" t="n">
        <v>0.00573226762935519</v>
      </c>
      <c r="BS204" s="387" t="n">
        <v>0.00582337379455566</v>
      </c>
      <c r="BT204" s="387" t="n">
        <v>0.0055761244148016</v>
      </c>
      <c r="BV204" s="387"/>
      <c r="BW204" s="387"/>
      <c r="BX204" s="387"/>
      <c r="BY204" s="387"/>
      <c r="BZ204" s="387"/>
      <c r="CA204" s="0" t="s">
        <v>886</v>
      </c>
      <c r="CC204" s="387"/>
      <c r="CD204" s="387"/>
      <c r="CE204" s="387"/>
      <c r="CF204" s="387"/>
      <c r="CG204" s="387"/>
      <c r="CH204" s="0" t="s">
        <v>886</v>
      </c>
      <c r="CK204" s="387" t="n">
        <v>8.39999961853027</v>
      </c>
      <c r="CL204" s="0" t="s">
        <v>887</v>
      </c>
      <c r="CO204" s="0" t="s">
        <v>884</v>
      </c>
      <c r="CP204" s="387" t="n">
        <v>0.00266850809566677</v>
      </c>
      <c r="CQ204" s="387" t="n">
        <v>0.00324820238165557</v>
      </c>
      <c r="CR204" s="387" t="n">
        <v>-2.62276735156775E-005</v>
      </c>
      <c r="CS204" s="387" t="n">
        <v>-0.00549570564180613</v>
      </c>
      <c r="CT204" s="387" t="n">
        <v>0.0107991974800825</v>
      </c>
      <c r="CV204" s="0" t="s">
        <v>884</v>
      </c>
      <c r="CW204" s="387" t="n">
        <v>0.0037750001065433</v>
      </c>
      <c r="CX204" s="387" t="n">
        <v>0.00313333328813314</v>
      </c>
      <c r="CY204" s="387" t="n">
        <v>-5.00001187901944E-005</v>
      </c>
      <c r="CZ204" s="387" t="n">
        <v>0.00189999991562217</v>
      </c>
      <c r="DA204" s="387" t="n">
        <v>0.0020000000949949</v>
      </c>
      <c r="DC204" s="0" t="s">
        <v>884</v>
      </c>
      <c r="DD204" s="387" t="n">
        <v>0.00354777090251446</v>
      </c>
      <c r="DE204" s="387" t="n">
        <v>0.00289799948222935</v>
      </c>
      <c r="DF204" s="387" t="n">
        <v>-0.00122297729831189</v>
      </c>
      <c r="DG204" s="387" t="n">
        <v>0.00519620673730969</v>
      </c>
      <c r="DH204" s="387" t="n">
        <v>0.00750134838744998</v>
      </c>
      <c r="DL204" s="387"/>
      <c r="DM204" s="0" t="s">
        <v>886</v>
      </c>
      <c r="DP204" s="387"/>
      <c r="DQ204" s="0" t="s">
        <v>886</v>
      </c>
      <c r="DT204" s="387"/>
      <c r="DU204" s="0" t="s">
        <v>886</v>
      </c>
      <c r="DW204" s="387"/>
      <c r="DX204" s="387"/>
      <c r="DY204" s="387"/>
      <c r="DZ204" s="387"/>
      <c r="EA204" s="387"/>
      <c r="EB204" s="0" t="s">
        <v>886</v>
      </c>
      <c r="ED204" s="387" t="n">
        <v>-0.149466380476952</v>
      </c>
      <c r="EE204" s="387" t="n">
        <v>-0.129161417484283</v>
      </c>
      <c r="EF204" s="387" t="n">
        <v>-0.0980466082692146</v>
      </c>
      <c r="EG204" s="387" t="n">
        <v>-0.0988964661955833</v>
      </c>
      <c r="EH204" s="387"/>
      <c r="EI204" s="0" t="s">
        <v>248</v>
      </c>
      <c r="EK204" s="387"/>
      <c r="EL204" s="0" t="s">
        <v>886</v>
      </c>
      <c r="EO204" s="387" t="n">
        <v>0.149545609951019</v>
      </c>
      <c r="EP204" s="387" t="n">
        <v>0.142232805490494</v>
      </c>
      <c r="EQ204" s="387" t="n">
        <v>0.118544548749924</v>
      </c>
      <c r="ER204" s="387" t="n">
        <v>0.096023753285408</v>
      </c>
      <c r="ES204" s="387" t="n">
        <v>0.0876023322343826</v>
      </c>
      <c r="ET204" s="0" t="s">
        <v>248</v>
      </c>
      <c r="FE204" s="387" t="n">
        <v>44083</v>
      </c>
      <c r="FF204" s="387" t="n">
        <v>44602</v>
      </c>
      <c r="FG204" s="387" t="n">
        <v>45168</v>
      </c>
      <c r="FH204" s="387" t="n">
        <v>45749</v>
      </c>
      <c r="FI204" s="387" t="n">
        <v>46323</v>
      </c>
      <c r="FJ204" s="387" t="n">
        <v>46852</v>
      </c>
      <c r="FK204" s="387" t="n">
        <v>47333</v>
      </c>
      <c r="FL204" s="387" t="n">
        <v>47769</v>
      </c>
      <c r="FM204" s="387" t="n">
        <v>48178</v>
      </c>
      <c r="FN204" s="387" t="n">
        <v>48599</v>
      </c>
      <c r="FO204" s="387" t="n">
        <v>49011</v>
      </c>
      <c r="FP204" s="387" t="n">
        <v>49442</v>
      </c>
      <c r="FQ204" s="387" t="n">
        <v>49881</v>
      </c>
      <c r="FR204" s="387" t="n">
        <v>50328</v>
      </c>
      <c r="FS204" s="387" t="n">
        <v>50776</v>
      </c>
      <c r="FT204" s="387" t="n">
        <v>51204</v>
      </c>
      <c r="FU204" s="387" t="n">
        <v>51629</v>
      </c>
      <c r="FV204" s="387" t="n">
        <v>52036</v>
      </c>
      <c r="FW204" s="387" t="n">
        <v>52438</v>
      </c>
      <c r="FX204" s="387" t="n">
        <v>52834</v>
      </c>
      <c r="FY204" s="387" t="n">
        <v>53000</v>
      </c>
      <c r="FZ204" s="387" t="n">
        <v>54000</v>
      </c>
      <c r="GA204" s="387" t="n">
        <v>54000</v>
      </c>
      <c r="GB204" s="387" t="n">
        <v>54000</v>
      </c>
      <c r="GC204" s="387" t="n">
        <v>54000</v>
      </c>
      <c r="GD204" s="387" t="n">
        <v>55000</v>
      </c>
      <c r="GE204" s="387" t="n">
        <v>55000</v>
      </c>
      <c r="GF204" s="387" t="n">
        <v>55000</v>
      </c>
      <c r="GG204" s="387" t="n">
        <v>55000</v>
      </c>
      <c r="GH204" s="387" t="n">
        <v>56000</v>
      </c>
      <c r="GI204" s="387" t="n">
        <v>56000</v>
      </c>
      <c r="GJ204" s="387" t="n">
        <v>56000</v>
      </c>
      <c r="GK204" s="387" t="n">
        <v>56000</v>
      </c>
      <c r="GL204" s="387" t="n">
        <v>56000</v>
      </c>
      <c r="GM204" s="387" t="n">
        <v>56000</v>
      </c>
      <c r="GN204" s="387" t="n">
        <v>56000</v>
      </c>
      <c r="GO204" s="387" t="n">
        <v>57000</v>
      </c>
      <c r="GP204" s="387" t="n">
        <v>57000</v>
      </c>
      <c r="GQ204" s="387" t="n">
        <v>57000</v>
      </c>
      <c r="GR204" s="387" t="n">
        <v>57000</v>
      </c>
      <c r="GS204" s="387" t="n">
        <v>57000</v>
      </c>
      <c r="GT204" s="387" t="n">
        <v>57000</v>
      </c>
      <c r="GU204" s="387" t="n">
        <v>57000</v>
      </c>
      <c r="GV204" s="387" t="n">
        <v>57000</v>
      </c>
      <c r="GW204" s="387" t="n">
        <v>57000</v>
      </c>
      <c r="GX204" s="387" t="n">
        <v>57000</v>
      </c>
      <c r="GY204" s="387" t="n">
        <v>57000</v>
      </c>
      <c r="GZ204" s="387" t="n">
        <v>56000</v>
      </c>
      <c r="HA204" s="387" t="n">
        <v>56000</v>
      </c>
      <c r="HB204" s="387" t="n">
        <v>56000</v>
      </c>
      <c r="HC204" s="387" t="n">
        <v>56000</v>
      </c>
      <c r="HG204" s="387" t="n">
        <v>0.00826587621122599</v>
      </c>
      <c r="HH204" s="387" t="n">
        <v>0.00785225629806519</v>
      </c>
      <c r="HI204" s="387" t="n">
        <v>0.00769573263823986</v>
      </c>
      <c r="HJ204" s="387" t="n">
        <v>0.00752340350300074</v>
      </c>
      <c r="HK204" s="387" t="n">
        <v>0.00313699059188366</v>
      </c>
      <c r="HL204" s="387" t="n">
        <v>0.0186921320855618</v>
      </c>
      <c r="HM204" s="387" t="n">
        <v>0</v>
      </c>
      <c r="HN204" s="387" t="n">
        <v>0</v>
      </c>
      <c r="HO204" s="387" t="n">
        <v>0</v>
      </c>
      <c r="HP204" s="387" t="n">
        <v>0.0183491390198469</v>
      </c>
      <c r="HQ204" s="387" t="n">
        <v>0</v>
      </c>
      <c r="HR204" s="387" t="n">
        <v>0</v>
      </c>
      <c r="HS204" s="387" t="n">
        <v>0</v>
      </c>
      <c r="HT204" s="387" t="n">
        <v>0.0180185046046972</v>
      </c>
      <c r="HU204" s="387" t="n">
        <v>0</v>
      </c>
      <c r="HV204" s="387" t="n">
        <v>0</v>
      </c>
      <c r="HW204" s="387" t="n">
        <v>0</v>
      </c>
      <c r="HX204" s="387" t="n">
        <v>0</v>
      </c>
      <c r="HY204" s="387" t="n">
        <v>0</v>
      </c>
      <c r="HZ204" s="387" t="n">
        <v>0</v>
      </c>
      <c r="IA204" s="387" t="n">
        <v>0.0176995769143105</v>
      </c>
      <c r="IB204" s="387" t="n">
        <v>0</v>
      </c>
      <c r="IC204" s="387" t="n">
        <v>0</v>
      </c>
      <c r="ID204" s="387" t="n">
        <v>0</v>
      </c>
      <c r="IE204" s="387" t="n">
        <v>0</v>
      </c>
      <c r="IF204" s="387" t="n">
        <v>0</v>
      </c>
      <c r="IG204" s="387" t="n">
        <v>0</v>
      </c>
      <c r="IH204" s="387" t="n">
        <v>0</v>
      </c>
      <c r="II204" s="387" t="n">
        <v>0</v>
      </c>
      <c r="IJ204" s="387" t="n">
        <v>0</v>
      </c>
      <c r="IK204" s="387" t="n">
        <v>0</v>
      </c>
      <c r="IL204" s="387" t="n">
        <v>-0.0176995769143105</v>
      </c>
      <c r="IM204" s="387" t="n">
        <v>0</v>
      </c>
      <c r="IN204" s="387" t="n">
        <v>0</v>
      </c>
      <c r="IO204" s="387" t="n">
        <v>0</v>
      </c>
      <c r="IP204" s="0" t="s">
        <v>889</v>
      </c>
      <c r="IU204" s="0" t="s">
        <v>884</v>
      </c>
      <c r="IV204" s="387" t="n">
        <v>0.5</v>
      </c>
      <c r="IW204" s="387" t="n">
        <v>0.5</v>
      </c>
      <c r="IX204" s="387" t="n">
        <v>0.5</v>
      </c>
      <c r="IY204" s="387" t="n">
        <v>0.5</v>
      </c>
      <c r="IZ204" s="387" t="n">
        <v>0.5</v>
      </c>
      <c r="JA204" s="387" t="n">
        <v>0.5</v>
      </c>
      <c r="JB204" s="387" t="n">
        <v>0.5</v>
      </c>
      <c r="JC204" s="387" t="n">
        <v>0.5</v>
      </c>
      <c r="JD204" s="387" t="n">
        <v>0.5</v>
      </c>
      <c r="JE204" s="387" t="n">
        <v>0.5</v>
      </c>
      <c r="JF204" s="387" t="n">
        <v>0.5</v>
      </c>
      <c r="JG204" s="387" t="n">
        <v>0.5</v>
      </c>
      <c r="JH204" s="387" t="n">
        <v>0.5</v>
      </c>
      <c r="JI204" s="387" t="n">
        <v>0.5</v>
      </c>
      <c r="JJ204" s="387" t="n">
        <v>0.5</v>
      </c>
      <c r="JK204" s="387" t="n">
        <v>0.5</v>
      </c>
      <c r="JL204" s="387" t="n">
        <v>0.5</v>
      </c>
      <c r="JM204" s="387" t="n">
        <v>0.5</v>
      </c>
      <c r="JN204" s="387" t="n">
        <v>0.5</v>
      </c>
      <c r="JO204" s="387" t="n">
        <v>0.5</v>
      </c>
      <c r="JP204" s="387" t="n">
        <v>0.5</v>
      </c>
      <c r="JQ204" s="387" t="n">
        <v>0.5</v>
      </c>
      <c r="JR204" s="387" t="n">
        <v>0.5</v>
      </c>
      <c r="JS204" s="387" t="n">
        <v>0.5</v>
      </c>
      <c r="JT204" s="387" t="n">
        <v>0.5</v>
      </c>
      <c r="JU204" s="387" t="n">
        <v>0.5</v>
      </c>
      <c r="JV204" s="387" t="n">
        <v>0.5</v>
      </c>
      <c r="JW204" s="387" t="n">
        <v>0.5</v>
      </c>
      <c r="JX204" s="387" t="n">
        <v>0.5</v>
      </c>
      <c r="JY204" s="387" t="n">
        <v>0.5</v>
      </c>
      <c r="JZ204" s="387" t="n">
        <v>0.5</v>
      </c>
      <c r="KA204" s="387" t="n">
        <v>0.5</v>
      </c>
      <c r="KB204" s="387" t="n">
        <v>0.5</v>
      </c>
      <c r="KC204" s="387" t="n">
        <v>0.5</v>
      </c>
      <c r="KD204" s="387" t="n">
        <v>0.5</v>
      </c>
      <c r="KE204" s="387" t="n">
        <v>0.5</v>
      </c>
      <c r="KH204" s="0" t="s">
        <v>886</v>
      </c>
      <c r="KI204" s="387"/>
      <c r="KJ204" s="387"/>
      <c r="KK204" s="387"/>
      <c r="KL204" s="387"/>
      <c r="KM204" s="387"/>
      <c r="KN204" s="387"/>
      <c r="KO204" s="387"/>
      <c r="KP204" s="387"/>
      <c r="KQ204" s="387"/>
      <c r="KR204" s="387"/>
      <c r="KS204" s="387"/>
      <c r="KT204" s="387"/>
      <c r="KU204" s="387"/>
      <c r="KV204" s="387"/>
      <c r="KW204" s="387"/>
      <c r="KX204" s="387"/>
      <c r="KY204" s="387"/>
      <c r="KZ204" s="387"/>
      <c r="LA204" s="387"/>
      <c r="LB204" s="387"/>
      <c r="LC204" s="387"/>
      <c r="LD204" s="387"/>
      <c r="LE204" s="387"/>
      <c r="LF204" s="387"/>
      <c r="LG204" s="387"/>
      <c r="LH204" s="387"/>
      <c r="LI204" s="387"/>
      <c r="LJ204" s="387"/>
      <c r="LK204" s="387"/>
      <c r="LL204" s="387"/>
      <c r="LM204" s="387"/>
      <c r="LN204" s="387"/>
      <c r="LO204" s="387"/>
      <c r="LP204" s="387"/>
      <c r="LQ204" s="387"/>
      <c r="LR204" s="387"/>
      <c r="LT204" s="0" t="s">
        <v>886</v>
      </c>
      <c r="LU204" s="387"/>
      <c r="LV204" s="387"/>
      <c r="LW204" s="387"/>
      <c r="LX204" s="387"/>
      <c r="LY204" s="387"/>
      <c r="LZ204" s="387"/>
      <c r="MA204" s="387"/>
      <c r="MB204" s="387"/>
      <c r="MC204" s="387"/>
      <c r="MD204" s="387"/>
      <c r="ME204" s="387"/>
      <c r="MF204" s="387"/>
      <c r="MG204" s="387"/>
      <c r="MH204" s="387"/>
      <c r="MI204" s="387"/>
      <c r="MJ204" s="387"/>
      <c r="MK204" s="387"/>
      <c r="ML204" s="387"/>
      <c r="MM204" s="387"/>
      <c r="MN204" s="387"/>
      <c r="MO204" s="387"/>
      <c r="MP204" s="387"/>
      <c r="MQ204" s="387"/>
      <c r="MR204" s="387"/>
      <c r="MS204" s="387"/>
      <c r="MT204" s="387"/>
      <c r="MU204" s="387"/>
      <c r="MV204" s="387"/>
      <c r="MW204" s="387"/>
      <c r="MX204" s="387"/>
      <c r="MY204" s="387"/>
      <c r="MZ204" s="387"/>
      <c r="NA204" s="387"/>
      <c r="NB204" s="387"/>
      <c r="NC204" s="387"/>
      <c r="ND204" s="387"/>
      <c r="NG204" s="0" t="s">
        <v>886</v>
      </c>
      <c r="NH204" s="387"/>
      <c r="NI204" s="387"/>
      <c r="NJ204" s="387"/>
      <c r="NK204" s="387"/>
      <c r="NL204" s="387"/>
      <c r="NM204" s="387"/>
      <c r="NN204" s="387"/>
      <c r="NO204" s="387"/>
      <c r="NP204" s="387"/>
      <c r="NQ204" s="387"/>
      <c r="NR204" s="387"/>
      <c r="NS204" s="387"/>
      <c r="NT204" s="387"/>
      <c r="NU204" s="387"/>
      <c r="NV204" s="387"/>
      <c r="NW204" s="387"/>
      <c r="NX204" s="387"/>
      <c r="NY204" s="387"/>
      <c r="NZ204" s="387"/>
      <c r="OA204" s="387"/>
      <c r="OB204" s="387"/>
      <c r="OC204" s="387"/>
      <c r="OD204" s="387"/>
      <c r="OE204" s="387"/>
      <c r="OF204" s="387"/>
      <c r="OG204" s="387"/>
      <c r="OH204" s="387"/>
      <c r="OI204" s="387"/>
      <c r="OJ204" s="387"/>
      <c r="OK204" s="387"/>
      <c r="OL204" s="387"/>
      <c r="OM204" s="387"/>
      <c r="ON204" s="387"/>
      <c r="OO204" s="387"/>
      <c r="OP204" s="387"/>
      <c r="OQ204" s="387"/>
      <c r="OT204" s="387"/>
      <c r="OU204" s="387"/>
      <c r="OV204" s="387"/>
      <c r="OW204" s="387"/>
      <c r="OX204" s="387"/>
      <c r="OY204" s="387"/>
      <c r="OZ204" s="387"/>
      <c r="PA204" s="387"/>
      <c r="PB204" s="387"/>
      <c r="PC204" s="387"/>
      <c r="PD204" s="387"/>
      <c r="PE204" s="387"/>
      <c r="PF204" s="387"/>
      <c r="PG204" s="387"/>
      <c r="PH204" s="387"/>
      <c r="PI204" s="387"/>
      <c r="PJ204" s="387"/>
      <c r="PK204" s="387"/>
      <c r="PL204" s="387"/>
      <c r="PQ204" s="387"/>
      <c r="PZ204" s="387"/>
      <c r="QA204" s="387"/>
      <c r="QB204" s="0" t="s">
        <v>886</v>
      </c>
      <c r="QD204" s="387"/>
      <c r="QE204" s="387"/>
      <c r="QF204" s="0" t="s">
        <v>886</v>
      </c>
      <c r="QH204" s="387"/>
      <c r="QI204" s="387"/>
      <c r="QJ204" s="0" t="s">
        <v>886</v>
      </c>
      <c r="QL204" s="387"/>
      <c r="QM204" s="387"/>
      <c r="QN204" s="0" t="s">
        <v>886</v>
      </c>
      <c r="QP204" s="387"/>
      <c r="QQ204" s="387"/>
      <c r="QR204" s="0" t="s">
        <v>886</v>
      </c>
      <c r="QT204" s="0" t="s">
        <v>884</v>
      </c>
      <c r="QU204" s="387" t="n">
        <v>0.225577771663666</v>
      </c>
      <c r="QV204" s="387" t="n">
        <v>0.226873621344566</v>
      </c>
      <c r="QW204" s="387" t="n">
        <v>0.225593701004982</v>
      </c>
      <c r="QX204" s="387" t="n">
        <v>0.221587538719177</v>
      </c>
      <c r="QY204" s="387" t="n">
        <v>0.231162548065186</v>
      </c>
      <c r="RB204" s="387"/>
      <c r="RC204" s="387"/>
      <c r="RD204" s="387"/>
      <c r="RE204" s="387"/>
      <c r="RF204" s="387" t="n">
        <v>0.216664850711823</v>
      </c>
      <c r="RG204" s="0" t="s">
        <v>884</v>
      </c>
      <c r="RJ204" s="387"/>
      <c r="RK204" s="387"/>
      <c r="RL204" s="387"/>
      <c r="RM204" s="387"/>
      <c r="RN204" s="387"/>
      <c r="RO204" s="0" t="s">
        <v>886</v>
      </c>
      <c r="RR204" s="387" t="n">
        <v>0.0242707822471857</v>
      </c>
      <c r="RS204" s="387" t="n">
        <v>0.0217249132692814</v>
      </c>
      <c r="RT204" s="387" t="n">
        <v>0.017790088430047</v>
      </c>
      <c r="RU204" s="387" t="n">
        <v>0.0150071466341615</v>
      </c>
      <c r="RV204" s="387" t="n">
        <v>0.0280314739793539</v>
      </c>
      <c r="RW204" s="0" t="s">
        <v>248</v>
      </c>
      <c r="SA204" s="387"/>
      <c r="SB204" s="387"/>
      <c r="SC204" s="387"/>
      <c r="SD204" s="387"/>
      <c r="SE204" s="387"/>
      <c r="SF204" s="0" t="s">
        <v>886</v>
      </c>
      <c r="SJ204" s="387" t="n">
        <v>0.0146911172196269</v>
      </c>
      <c r="SK204" s="387" t="n">
        <v>0.0129571594297886</v>
      </c>
      <c r="SL204" s="387" t="n">
        <v>0.0094348918646574</v>
      </c>
      <c r="SM204" s="387" t="n">
        <v>0.0070609231479466</v>
      </c>
      <c r="SN204" s="387" t="n">
        <v>0.0205080714076757</v>
      </c>
      <c r="SO204" s="0" t="s">
        <v>248</v>
      </c>
      <c r="SQ204" s="387" t="n">
        <v>19290</v>
      </c>
      <c r="SR204" s="0" t="s">
        <v>248</v>
      </c>
      <c r="ST204" s="387"/>
      <c r="SU204" s="0" t="s">
        <v>886</v>
      </c>
      <c r="SW204" s="387" t="n">
        <v>17294.704568271</v>
      </c>
      <c r="SX204" s="0" t="s">
        <v>248</v>
      </c>
      <c r="TA204" s="387"/>
      <c r="TB204" s="387"/>
      <c r="TC204" s="387"/>
      <c r="TD204" s="387"/>
      <c r="TE204" s="387"/>
      <c r="TF204" s="0" t="s">
        <v>886</v>
      </c>
      <c r="TJ204" s="387"/>
      <c r="TK204" s="387"/>
      <c r="TL204" s="387"/>
      <c r="TM204" s="387"/>
      <c r="TN204" s="387" t="n">
        <v>0.248736917972565</v>
      </c>
      <c r="TO204" s="0" t="s">
        <v>884</v>
      </c>
      <c r="TP204" s="386"/>
      <c r="TQ204" s="386"/>
    </row>
    <row r="205" customFormat="false" ht="15.75" hidden="false" customHeight="false" outlineLevel="0" collapsed="false">
      <c r="A205" s="0" t="s">
        <v>890</v>
      </c>
      <c r="B205" s="18" t="s">
        <v>1255</v>
      </c>
      <c r="C205" s="0" t="s">
        <v>1256</v>
      </c>
      <c r="D205" s="387" t="n">
        <v>0.0412542000412941</v>
      </c>
      <c r="E205" s="0" t="s">
        <v>102</v>
      </c>
      <c r="F205" s="387" t="n">
        <v>0.0421203225851059</v>
      </c>
      <c r="G205" s="0" t="s">
        <v>316</v>
      </c>
      <c r="H205" s="387" t="n">
        <v>0.0428041964769363</v>
      </c>
      <c r="I205" s="0" t="s">
        <v>317</v>
      </c>
      <c r="J205" s="0" t="s">
        <v>884</v>
      </c>
      <c r="K205" s="387" t="n">
        <v>0.457840174436569</v>
      </c>
      <c r="L205" s="387"/>
      <c r="M205" s="0" t="s">
        <v>885</v>
      </c>
      <c r="N205" s="387"/>
      <c r="O205" s="0" t="s">
        <v>885</v>
      </c>
      <c r="P205" s="387"/>
      <c r="Q205" s="0" t="s">
        <v>885</v>
      </c>
      <c r="R205" s="387"/>
      <c r="S205" s="0" t="s">
        <v>885</v>
      </c>
      <c r="U205" s="0" t="s">
        <v>884</v>
      </c>
      <c r="V205" s="387" t="n">
        <v>0.488626480102539</v>
      </c>
      <c r="W205" s="387"/>
      <c r="X205" s="0" t="s">
        <v>885</v>
      </c>
      <c r="Y205" s="387"/>
      <c r="Z205" s="0" t="s">
        <v>885</v>
      </c>
      <c r="AA205" s="387"/>
      <c r="AB205" s="0" t="s">
        <v>885</v>
      </c>
      <c r="AC205" s="387"/>
      <c r="AD205" s="0" t="s">
        <v>885</v>
      </c>
      <c r="AF205" s="0" t="s">
        <v>884</v>
      </c>
      <c r="AG205" s="387" t="n">
        <v>0.488626480102539</v>
      </c>
      <c r="AH205" s="387"/>
      <c r="AI205" s="0" t="s">
        <v>885</v>
      </c>
      <c r="AJ205" s="387"/>
      <c r="AK205" s="0" t="s">
        <v>885</v>
      </c>
      <c r="AL205" s="387"/>
      <c r="AM205" s="0" t="s">
        <v>885</v>
      </c>
      <c r="AN205" s="387"/>
      <c r="AO205" s="0" t="s">
        <v>885</v>
      </c>
      <c r="AP205" s="0"/>
      <c r="AQ205" s="0" t="s">
        <v>102</v>
      </c>
      <c r="AR205" s="387" t="n">
        <v>1.35444307327271</v>
      </c>
      <c r="AS205" s="0" t="s">
        <v>318</v>
      </c>
      <c r="AT205" s="387" t="n">
        <v>4.29468202590942</v>
      </c>
      <c r="AU205" s="0" t="s">
        <v>317</v>
      </c>
      <c r="AV205" s="387" t="n">
        <v>4.58867979049683</v>
      </c>
      <c r="AW205" s="0"/>
      <c r="AX205" s="387" t="n">
        <v>2.87329149246216</v>
      </c>
      <c r="AY205" s="0" t="s">
        <v>884</v>
      </c>
      <c r="AZ205" s="0"/>
      <c r="BA205" s="0" t="s">
        <v>884</v>
      </c>
      <c r="BB205" s="387" t="n">
        <v>0.00820934306830168</v>
      </c>
      <c r="BC205" s="387" t="n">
        <v>0.00736863957718015</v>
      </c>
      <c r="BD205" s="387" t="n">
        <v>0.00759958103299141</v>
      </c>
      <c r="BE205" s="387" t="n">
        <v>0.00781907513737679</v>
      </c>
      <c r="BF205" s="387" t="n">
        <v>0.00729722762480378</v>
      </c>
      <c r="BH205" s="0" t="s">
        <v>884</v>
      </c>
      <c r="BI205" s="387" t="n">
        <v>0.0101315155625343</v>
      </c>
      <c r="BJ205" s="387" t="n">
        <v>0.00970085058361292</v>
      </c>
      <c r="BK205" s="387" t="n">
        <v>0.00868091825395823</v>
      </c>
      <c r="BL205" s="387" t="n">
        <v>0.00836597662419081</v>
      </c>
      <c r="BM205" s="387" t="n">
        <v>0.00864100828766823</v>
      </c>
      <c r="BO205" s="0" t="s">
        <v>884</v>
      </c>
      <c r="BP205" s="387" t="n">
        <v>0.0102140679955482</v>
      </c>
      <c r="BQ205" s="387" t="n">
        <v>0.00919633824378252</v>
      </c>
      <c r="BR205" s="387" t="n">
        <v>0.00839217565953732</v>
      </c>
      <c r="BS205" s="387" t="n">
        <v>0.00876153260469437</v>
      </c>
      <c r="BT205" s="387" t="n">
        <v>0.00900252163410187</v>
      </c>
      <c r="BV205" s="387"/>
      <c r="BW205" s="387"/>
      <c r="BX205" s="387"/>
      <c r="BY205" s="387"/>
      <c r="BZ205" s="387"/>
      <c r="CA205" s="0" t="s">
        <v>886</v>
      </c>
      <c r="CC205" s="387"/>
      <c r="CD205" s="387"/>
      <c r="CE205" s="387"/>
      <c r="CF205" s="387"/>
      <c r="CG205" s="387"/>
      <c r="CH205" s="0" t="s">
        <v>886</v>
      </c>
      <c r="CK205" s="387" t="n">
        <v>8.89999961853027</v>
      </c>
      <c r="CL205" s="0" t="s">
        <v>887</v>
      </c>
      <c r="CO205" s="0" t="s">
        <v>884</v>
      </c>
      <c r="CP205" s="387" t="n">
        <v>0.000575770216528326</v>
      </c>
      <c r="CQ205" s="387" t="n">
        <v>0.00184385559987277</v>
      </c>
      <c r="CR205" s="387" t="n">
        <v>0.00550819560885429</v>
      </c>
      <c r="CS205" s="387" t="n">
        <v>0.00152746983803809</v>
      </c>
      <c r="CT205" s="387" t="n">
        <v>0.0142461964860559</v>
      </c>
      <c r="CV205" s="0" t="s">
        <v>884</v>
      </c>
      <c r="CW205" s="387" t="n">
        <v>0.00209999969229102</v>
      </c>
      <c r="CX205" s="387" t="n">
        <v>0.0051333331502974</v>
      </c>
      <c r="CY205" s="387" t="n">
        <v>0.00299999979324639</v>
      </c>
      <c r="CZ205" s="387" t="n">
        <v>0.00240000011399388</v>
      </c>
      <c r="DA205" s="387" t="n">
        <v>-0.00700000021606684</v>
      </c>
      <c r="DC205" s="0" t="s">
        <v>884</v>
      </c>
      <c r="DD205" s="387" t="n">
        <v>2.6309528038837E-005</v>
      </c>
      <c r="DE205" s="387" t="n">
        <v>0.00547172874212265</v>
      </c>
      <c r="DF205" s="387" t="n">
        <v>0.0018535100389272</v>
      </c>
      <c r="DG205" s="387" t="n">
        <v>0.00536527018994093</v>
      </c>
      <c r="DH205" s="387" t="n">
        <v>0.00374665716663003</v>
      </c>
      <c r="DL205" s="387" t="n">
        <v>0.739800033569336</v>
      </c>
      <c r="DM205" s="0" t="s">
        <v>888</v>
      </c>
      <c r="DP205" s="387" t="n">
        <v>0.817399978637695</v>
      </c>
      <c r="DQ205" s="0" t="s">
        <v>888</v>
      </c>
      <c r="DT205" s="387" t="n">
        <v>0.665270004272461</v>
      </c>
      <c r="DU205" s="0" t="s">
        <v>888</v>
      </c>
      <c r="DW205" s="387"/>
      <c r="DX205" s="387"/>
      <c r="DY205" s="387"/>
      <c r="DZ205" s="387"/>
      <c r="EA205" s="387"/>
      <c r="EB205" s="0" t="s">
        <v>886</v>
      </c>
      <c r="ED205" s="387" t="n">
        <v>-0.102574542164803</v>
      </c>
      <c r="EE205" s="387" t="n">
        <v>-0.0981485247612</v>
      </c>
      <c r="EF205" s="387" t="n">
        <v>-0.0471690371632576</v>
      </c>
      <c r="EG205" s="387" t="n">
        <v>0.0106577631086111</v>
      </c>
      <c r="EH205" s="387"/>
      <c r="EI205" s="0" t="s">
        <v>248</v>
      </c>
      <c r="EK205" s="387" t="n">
        <v>0.301048219203949</v>
      </c>
      <c r="EL205" s="0" t="s">
        <v>248</v>
      </c>
      <c r="EO205" s="387" t="n">
        <v>0.076240748167038</v>
      </c>
      <c r="EP205" s="387" t="n">
        <v>0.0776047334074974</v>
      </c>
      <c r="EQ205" s="387" t="n">
        <v>0.0490648448467255</v>
      </c>
      <c r="ER205" s="387" t="n">
        <v>0.042941015213728</v>
      </c>
      <c r="ES205" s="387" t="n">
        <v>0.0144364917650819</v>
      </c>
      <c r="ET205" s="0" t="s">
        <v>248</v>
      </c>
      <c r="FE205" s="387" t="n">
        <v>156729</v>
      </c>
      <c r="FF205" s="387" t="n">
        <v>158179</v>
      </c>
      <c r="FG205" s="387" t="n">
        <v>159392</v>
      </c>
      <c r="FH205" s="387" t="n">
        <v>160530</v>
      </c>
      <c r="FI205" s="387" t="n">
        <v>161816</v>
      </c>
      <c r="FJ205" s="387" t="n">
        <v>163417</v>
      </c>
      <c r="FK205" s="387" t="n">
        <v>165381</v>
      </c>
      <c r="FL205" s="387" t="n">
        <v>167639</v>
      </c>
      <c r="FM205" s="387" t="n">
        <v>170011</v>
      </c>
      <c r="FN205" s="387" t="n">
        <v>172221</v>
      </c>
      <c r="FO205" s="387" t="n">
        <v>174085</v>
      </c>
      <c r="FP205" s="387" t="n">
        <v>175544</v>
      </c>
      <c r="FQ205" s="387" t="n">
        <v>176646</v>
      </c>
      <c r="FR205" s="387" t="n">
        <v>177513</v>
      </c>
      <c r="FS205" s="387" t="n">
        <v>178296</v>
      </c>
      <c r="FT205" s="387" t="n">
        <v>179126</v>
      </c>
      <c r="FU205" s="387" t="n">
        <v>180024</v>
      </c>
      <c r="FV205" s="387" t="n">
        <v>180955</v>
      </c>
      <c r="FW205" s="387" t="n">
        <v>181889</v>
      </c>
      <c r="FX205" s="387" t="n">
        <v>182790</v>
      </c>
      <c r="FY205" s="387" t="n">
        <v>184000</v>
      </c>
      <c r="FZ205" s="387" t="n">
        <v>184000</v>
      </c>
      <c r="GA205" s="387" t="n">
        <v>185000</v>
      </c>
      <c r="GB205" s="387" t="n">
        <v>186000</v>
      </c>
      <c r="GC205" s="387" t="n">
        <v>186000</v>
      </c>
      <c r="GD205" s="387" t="n">
        <v>187000</v>
      </c>
      <c r="GE205" s="387" t="n">
        <v>187000</v>
      </c>
      <c r="GF205" s="387" t="n">
        <v>188000</v>
      </c>
      <c r="GG205" s="387" t="n">
        <v>188000</v>
      </c>
      <c r="GH205" s="387" t="n">
        <v>188000</v>
      </c>
      <c r="GI205" s="387" t="n">
        <v>189000</v>
      </c>
      <c r="GJ205" s="387" t="n">
        <v>189000</v>
      </c>
      <c r="GK205" s="387" t="n">
        <v>189000</v>
      </c>
      <c r="GL205" s="387" t="n">
        <v>189000</v>
      </c>
      <c r="GM205" s="387" t="n">
        <v>189000</v>
      </c>
      <c r="GN205" s="387" t="n">
        <v>189000</v>
      </c>
      <c r="GO205" s="387" t="n">
        <v>189000</v>
      </c>
      <c r="GP205" s="387" t="n">
        <v>189000</v>
      </c>
      <c r="GQ205" s="387" t="n">
        <v>189000</v>
      </c>
      <c r="GR205" s="387" t="n">
        <v>188000</v>
      </c>
      <c r="GS205" s="387" t="n">
        <v>188000</v>
      </c>
      <c r="GT205" s="387" t="n">
        <v>188000</v>
      </c>
      <c r="GU205" s="387" t="n">
        <v>187000</v>
      </c>
      <c r="GV205" s="387" t="n">
        <v>187000</v>
      </c>
      <c r="GW205" s="387" t="n">
        <v>186000</v>
      </c>
      <c r="GX205" s="387" t="n">
        <v>186000</v>
      </c>
      <c r="GY205" s="387" t="n">
        <v>185000</v>
      </c>
      <c r="GZ205" s="387" t="n">
        <v>184000</v>
      </c>
      <c r="HA205" s="387" t="n">
        <v>184000</v>
      </c>
      <c r="HB205" s="387" t="n">
        <v>183000</v>
      </c>
      <c r="HC205" s="387" t="n">
        <v>182000</v>
      </c>
      <c r="HG205" s="387" t="n">
        <v>0.00500070629641414</v>
      </c>
      <c r="HH205" s="387" t="n">
        <v>0.00515820644795895</v>
      </c>
      <c r="HI205" s="387" t="n">
        <v>0.00514822918921709</v>
      </c>
      <c r="HJ205" s="387" t="n">
        <v>0.004941341932863</v>
      </c>
      <c r="HK205" s="387" t="n">
        <v>0.00659780483692884</v>
      </c>
      <c r="HL205" s="387" t="n">
        <v>0</v>
      </c>
      <c r="HM205" s="387" t="n">
        <v>0.00542006734758616</v>
      </c>
      <c r="HN205" s="387" t="n">
        <v>0.00539084849879146</v>
      </c>
      <c r="HO205" s="387" t="n">
        <v>0</v>
      </c>
      <c r="HP205" s="387" t="n">
        <v>0.00536194304004312</v>
      </c>
      <c r="HQ205" s="387" t="n">
        <v>0</v>
      </c>
      <c r="HR205" s="387" t="n">
        <v>0.00533334584906697</v>
      </c>
      <c r="HS205" s="387" t="n">
        <v>0</v>
      </c>
      <c r="HT205" s="387" t="n">
        <v>0</v>
      </c>
      <c r="HU205" s="387" t="n">
        <v>0.00530505226925015</v>
      </c>
      <c r="HV205" s="387" t="n">
        <v>0</v>
      </c>
      <c r="HW205" s="387" t="n">
        <v>0</v>
      </c>
      <c r="HX205" s="387" t="n">
        <v>0</v>
      </c>
      <c r="HY205" s="387" t="n">
        <v>0</v>
      </c>
      <c r="HZ205" s="387" t="n">
        <v>0</v>
      </c>
      <c r="IA205" s="387" t="n">
        <v>0</v>
      </c>
      <c r="IB205" s="387" t="n">
        <v>0</v>
      </c>
      <c r="IC205" s="387" t="n">
        <v>0</v>
      </c>
      <c r="ID205" s="387" t="n">
        <v>-0.00530505226925015</v>
      </c>
      <c r="IE205" s="387" t="n">
        <v>0</v>
      </c>
      <c r="IF205" s="387" t="n">
        <v>0</v>
      </c>
      <c r="IG205" s="387" t="n">
        <v>-0.00533334584906697</v>
      </c>
      <c r="IH205" s="387" t="n">
        <v>0</v>
      </c>
      <c r="II205" s="387" t="n">
        <v>-0.00536194304004312</v>
      </c>
      <c r="IJ205" s="387" t="n">
        <v>0</v>
      </c>
      <c r="IK205" s="387" t="n">
        <v>-0.00539084849879146</v>
      </c>
      <c r="IL205" s="387" t="n">
        <v>-0.00542006734758616</v>
      </c>
      <c r="IM205" s="387" t="n">
        <v>0</v>
      </c>
      <c r="IN205" s="387" t="n">
        <v>-0.00544960470870137</v>
      </c>
      <c r="IO205" s="387" t="n">
        <v>-0.00547946570441127</v>
      </c>
      <c r="IP205" s="0" t="s">
        <v>889</v>
      </c>
      <c r="IU205" s="0" t="s">
        <v>889</v>
      </c>
      <c r="IV205" s="387" t="n">
        <v>0.492438494732905</v>
      </c>
      <c r="IW205" s="387" t="n">
        <v>0.492451174261781</v>
      </c>
      <c r="IX205" s="387" t="n">
        <v>0.492481556188003</v>
      </c>
      <c r="IY205" s="387" t="n">
        <v>0.492495464291605</v>
      </c>
      <c r="IZ205" s="387" t="n">
        <v>0.492469706501819</v>
      </c>
      <c r="JA205" s="387" t="n">
        <v>0.492416775128112</v>
      </c>
      <c r="JB205" s="387" t="n">
        <v>0.492378023980347</v>
      </c>
      <c r="JC205" s="387" t="n">
        <v>0.49230735986862</v>
      </c>
      <c r="JD205" s="387" t="n">
        <v>0.492208148742269</v>
      </c>
      <c r="JE205" s="387" t="n">
        <v>0.492126258859635</v>
      </c>
      <c r="JF205" s="387" t="n">
        <v>0.492025872446059</v>
      </c>
      <c r="JG205" s="387" t="n">
        <v>0.491950760102236</v>
      </c>
      <c r="JH205" s="387" t="n">
        <v>0.491862019028554</v>
      </c>
      <c r="JI205" s="387" t="n">
        <v>0.491795612990988</v>
      </c>
      <c r="JJ205" s="387" t="n">
        <v>0.491702477585018</v>
      </c>
      <c r="JK205" s="387" t="n">
        <v>0.491618187790741</v>
      </c>
      <c r="JL205" s="387" t="n">
        <v>0.491514926953208</v>
      </c>
      <c r="JM205" s="387" t="n">
        <v>0.491430294438155</v>
      </c>
      <c r="JN205" s="387" t="n">
        <v>0.491332903239453</v>
      </c>
      <c r="JO205" s="387" t="n">
        <v>0.491253860146368</v>
      </c>
      <c r="JP205" s="387" t="n">
        <v>0.491158376928733</v>
      </c>
      <c r="JQ205" s="387" t="n">
        <v>0.491065946861438</v>
      </c>
      <c r="JR205" s="387" t="n">
        <v>0.490962259752919</v>
      </c>
      <c r="JS205" s="387" t="n">
        <v>0.490898579626821</v>
      </c>
      <c r="JT205" s="387" t="n">
        <v>0.490797839284861</v>
      </c>
      <c r="JU205" s="387" t="n">
        <v>0.490712313168775</v>
      </c>
      <c r="JV205" s="387" t="n">
        <v>0.490640977112911</v>
      </c>
      <c r="JW205" s="387" t="n">
        <v>0.490573801152091</v>
      </c>
      <c r="JX205" s="387" t="n">
        <v>0.490526417287614</v>
      </c>
      <c r="JY205" s="387" t="n">
        <v>0.490483736671054</v>
      </c>
      <c r="JZ205" s="387" t="n">
        <v>0.490414044314165</v>
      </c>
      <c r="KA205" s="387" t="n">
        <v>0.490385706949212</v>
      </c>
      <c r="KB205" s="387" t="n">
        <v>0.490340745723725</v>
      </c>
      <c r="KC205" s="387" t="n">
        <v>0.490347805725426</v>
      </c>
      <c r="KD205" s="387" t="n">
        <v>0.49031464421421</v>
      </c>
      <c r="KE205" s="387" t="n">
        <v>0.490322686916273</v>
      </c>
      <c r="KH205" s="0" t="s">
        <v>889</v>
      </c>
      <c r="KI205" s="387" t="n">
        <v>0.710019767284393</v>
      </c>
      <c r="KJ205" s="387" t="n">
        <v>0.712560534477234</v>
      </c>
      <c r="KK205" s="387" t="n">
        <v>0.714868366718292</v>
      </c>
      <c r="KL205" s="387" t="n">
        <v>0.716645836830139</v>
      </c>
      <c r="KM205" s="387" t="n">
        <v>0.717539250850678</v>
      </c>
      <c r="KN205" s="387" t="n">
        <v>0.717391312122345</v>
      </c>
      <c r="KO205" s="387" t="n">
        <v>0.717391312122345</v>
      </c>
      <c r="KP205" s="387" t="n">
        <v>0.713513493537903</v>
      </c>
      <c r="KQ205" s="387" t="n">
        <v>0.715053737163544</v>
      </c>
      <c r="KR205" s="387" t="n">
        <v>0.715053737163544</v>
      </c>
      <c r="KS205" s="387" t="n">
        <v>0.705882370471954</v>
      </c>
      <c r="KT205" s="387" t="n">
        <v>0.705882370471954</v>
      </c>
      <c r="KU205" s="387" t="n">
        <v>0.702127635478973</v>
      </c>
      <c r="KV205" s="387" t="n">
        <v>0.702127635478973</v>
      </c>
      <c r="KW205" s="387" t="n">
        <v>0.696808516979218</v>
      </c>
      <c r="KX205" s="387" t="n">
        <v>0.693121671676636</v>
      </c>
      <c r="KY205" s="387" t="n">
        <v>0.693121671676636</v>
      </c>
      <c r="KZ205" s="387" t="n">
        <v>0.687830686569214</v>
      </c>
      <c r="LA205" s="387" t="n">
        <v>0.687830686569214</v>
      </c>
      <c r="LB205" s="387" t="n">
        <v>0.682539701461792</v>
      </c>
      <c r="LC205" s="387" t="n">
        <v>0.682539701461792</v>
      </c>
      <c r="LD205" s="387" t="n">
        <v>0.677248656749725</v>
      </c>
      <c r="LE205" s="387" t="n">
        <v>0.671957671642304</v>
      </c>
      <c r="LF205" s="387" t="n">
        <v>0.671957671642304</v>
      </c>
      <c r="LG205" s="387" t="n">
        <v>0.670212745666504</v>
      </c>
      <c r="LH205" s="387" t="n">
        <v>0.670212745666504</v>
      </c>
      <c r="LI205" s="387" t="n">
        <v>0.664893627166748</v>
      </c>
      <c r="LJ205" s="387" t="n">
        <v>0.663101613521576</v>
      </c>
      <c r="LK205" s="387" t="n">
        <v>0.657754004001617</v>
      </c>
      <c r="LL205" s="387" t="n">
        <v>0.661290347576141</v>
      </c>
      <c r="LM205" s="387" t="n">
        <v>0.655913949012756</v>
      </c>
      <c r="LN205" s="387" t="n">
        <v>0.654054045677185</v>
      </c>
      <c r="LO205" s="387" t="n">
        <v>0.64673912525177</v>
      </c>
      <c r="LP205" s="387" t="n">
        <v>0.64130437374115</v>
      </c>
      <c r="LQ205" s="387" t="n">
        <v>0.639344274997711</v>
      </c>
      <c r="LR205" s="387" t="n">
        <v>0.637362658977509</v>
      </c>
      <c r="LT205" s="0" t="s">
        <v>889</v>
      </c>
      <c r="LU205" s="387" t="n">
        <v>0.673129558563232</v>
      </c>
      <c r="LV205" s="387" t="n">
        <v>0.674332320690155</v>
      </c>
      <c r="LW205" s="387" t="n">
        <v>0.674991011619568</v>
      </c>
      <c r="LX205" s="387" t="n">
        <v>0.674889624118805</v>
      </c>
      <c r="LY205" s="387" t="n">
        <v>0.673767685890198</v>
      </c>
      <c r="LZ205" s="387" t="n">
        <v>0.671739101409912</v>
      </c>
      <c r="MA205" s="387" t="n">
        <v>0.669021725654602</v>
      </c>
      <c r="MB205" s="387" t="n">
        <v>0.663243234157562</v>
      </c>
      <c r="MC205" s="387" t="n">
        <v>0.662903249263763</v>
      </c>
      <c r="MD205" s="387" t="n">
        <v>0.660752713680267</v>
      </c>
      <c r="ME205" s="387" t="n">
        <v>0.649732649326325</v>
      </c>
      <c r="MF205" s="387" t="n">
        <v>0.648663103580475</v>
      </c>
      <c r="MG205" s="387" t="n">
        <v>0.644148945808411</v>
      </c>
      <c r="MH205" s="387" t="n">
        <v>0.64308512210846</v>
      </c>
      <c r="MI205" s="387" t="n">
        <v>0.637234032154083</v>
      </c>
      <c r="MJ205" s="387" t="n">
        <v>0.633333325386047</v>
      </c>
      <c r="MK205" s="387" t="n">
        <v>0.633333325386047</v>
      </c>
      <c r="ML205" s="387" t="n">
        <v>0.628042340278626</v>
      </c>
      <c r="MM205" s="387" t="n">
        <v>0.627513229846954</v>
      </c>
      <c r="MN205" s="387" t="n">
        <v>0.622751295566559</v>
      </c>
      <c r="MO205" s="387" t="n">
        <v>0.622751295566559</v>
      </c>
      <c r="MP205" s="387" t="n">
        <v>0.617460310459137</v>
      </c>
      <c r="MQ205" s="387" t="n">
        <v>0.612698435783386</v>
      </c>
      <c r="MR205" s="387" t="n">
        <v>0.612169325351715</v>
      </c>
      <c r="MS205" s="387" t="n">
        <v>0.610106408596039</v>
      </c>
      <c r="MT205" s="387" t="n">
        <v>0.609574496746063</v>
      </c>
      <c r="MU205" s="387" t="n">
        <v>0.603191494941711</v>
      </c>
      <c r="MV205" s="387" t="n">
        <v>0.599465250968933</v>
      </c>
      <c r="MW205" s="387" t="n">
        <v>0.592513382434845</v>
      </c>
      <c r="MX205" s="387" t="n">
        <v>0.594623684883118</v>
      </c>
      <c r="MY205" s="387" t="n">
        <v>0.588709652423859</v>
      </c>
      <c r="MZ205" s="387" t="n">
        <v>0.585945963859558</v>
      </c>
      <c r="NA205" s="387" t="n">
        <v>0.57880437374115</v>
      </c>
      <c r="NB205" s="387" t="n">
        <v>0.573913037776947</v>
      </c>
      <c r="NC205" s="387" t="n">
        <v>0.571584701538086</v>
      </c>
      <c r="ND205" s="387" t="n">
        <v>0.567582428455353</v>
      </c>
      <c r="NG205" s="0" t="s">
        <v>889</v>
      </c>
      <c r="NH205" s="387" t="n">
        <v>0.621020972728729</v>
      </c>
      <c r="NI205" s="387" t="n">
        <v>0.62684977054596</v>
      </c>
      <c r="NJ205" s="387" t="n">
        <v>0.632637977600098</v>
      </c>
      <c r="NK205" s="387" t="n">
        <v>0.637977004051209</v>
      </c>
      <c r="NL205" s="387" t="n">
        <v>0.642381966114044</v>
      </c>
      <c r="NM205" s="387" t="n">
        <v>0.645652174949646</v>
      </c>
      <c r="NN205" s="387" t="n">
        <v>0.648369550704956</v>
      </c>
      <c r="NO205" s="387" t="n">
        <v>0.648108124732971</v>
      </c>
      <c r="NP205" s="387" t="n">
        <v>0.652150511741638</v>
      </c>
      <c r="NQ205" s="387" t="n">
        <v>0.65376341342926</v>
      </c>
      <c r="NR205" s="387" t="n">
        <v>0.64652407169342</v>
      </c>
      <c r="NS205" s="387" t="n">
        <v>0.647058844566345</v>
      </c>
      <c r="NT205" s="387" t="n">
        <v>0.644148945808411</v>
      </c>
      <c r="NU205" s="387" t="n">
        <v>0.644148945808411</v>
      </c>
      <c r="NV205" s="387" t="n">
        <v>0.63882976770401</v>
      </c>
      <c r="NW205" s="387" t="n">
        <v>0.635449707508087</v>
      </c>
      <c r="NX205" s="387" t="n">
        <v>0.635449707508087</v>
      </c>
      <c r="NY205" s="387" t="n">
        <v>0.630158722400665</v>
      </c>
      <c r="NZ205" s="387" t="n">
        <v>0.630158722400665</v>
      </c>
      <c r="OA205" s="387" t="n">
        <v>0.624867737293243</v>
      </c>
      <c r="OB205" s="387" t="n">
        <v>0.625925898551941</v>
      </c>
      <c r="OC205" s="387" t="n">
        <v>0.620634913444519</v>
      </c>
      <c r="OD205" s="387" t="n">
        <v>0.616402089595795</v>
      </c>
      <c r="OE205" s="387" t="n">
        <v>0.616402089595795</v>
      </c>
      <c r="OF205" s="387" t="n">
        <v>0.615425527095795</v>
      </c>
      <c r="OG205" s="387" t="n">
        <v>0.616489350795746</v>
      </c>
      <c r="OH205" s="387" t="n">
        <v>0.612234055995941</v>
      </c>
      <c r="OI205" s="387" t="n">
        <v>0.611229956150055</v>
      </c>
      <c r="OJ205" s="387" t="n">
        <v>0.606951892375946</v>
      </c>
      <c r="OK205" s="387" t="n">
        <v>0.611290335655212</v>
      </c>
      <c r="OL205" s="387" t="n">
        <v>0.606451630592346</v>
      </c>
      <c r="OM205" s="387" t="n">
        <v>0.604864835739136</v>
      </c>
      <c r="ON205" s="387" t="n">
        <v>0.598369538784027</v>
      </c>
      <c r="OO205" s="387" t="n">
        <v>0.594021737575531</v>
      </c>
      <c r="OP205" s="387" t="n">
        <v>0.592896163463593</v>
      </c>
      <c r="OQ205" s="387" t="n">
        <v>0.591758251190186</v>
      </c>
      <c r="OT205" s="387" t="n">
        <v>0.695070037841797</v>
      </c>
      <c r="OU205" s="387" t="n">
        <v>0.698089981079102</v>
      </c>
      <c r="OV205" s="387" t="n">
        <v>0.702600021362305</v>
      </c>
      <c r="OW205" s="387" t="n">
        <v>0.707919998168945</v>
      </c>
      <c r="OX205" s="387" t="n">
        <v>0.710800018310547</v>
      </c>
      <c r="OY205" s="387" t="n">
        <v>0.715169982910156</v>
      </c>
      <c r="OZ205" s="387" t="n">
        <v>0.717200012207031</v>
      </c>
      <c r="PA205" s="387" t="n">
        <v>0.718779983520508</v>
      </c>
      <c r="PB205" s="387" t="n">
        <v>0.717890014648438</v>
      </c>
      <c r="PC205" s="387" t="n">
        <v>0.717509994506836</v>
      </c>
      <c r="PD205" s="387" t="n">
        <v>0.720329971313477</v>
      </c>
      <c r="PE205" s="387" t="n">
        <v>0.722679977416992</v>
      </c>
      <c r="PF205" s="387" t="n">
        <v>0.724990005493164</v>
      </c>
      <c r="PG205" s="387" t="n">
        <v>0.727760009765625</v>
      </c>
      <c r="PH205" s="387" t="n">
        <v>0.730189971923828</v>
      </c>
      <c r="PI205" s="387" t="n">
        <v>0.733050003051758</v>
      </c>
      <c r="PJ205" s="387" t="n">
        <v>0.735699996948242</v>
      </c>
      <c r="PK205" s="387" t="n">
        <v>0.737300033569336</v>
      </c>
      <c r="PL205" s="387" t="n">
        <v>0.739800033569336</v>
      </c>
      <c r="PQ205" s="387" t="n">
        <v>0.00338501413352788</v>
      </c>
      <c r="PZ205" s="387" t="n">
        <v>0.512</v>
      </c>
      <c r="QA205" s="387" t="n">
        <v>2016</v>
      </c>
      <c r="QB205" s="0" t="s">
        <v>248</v>
      </c>
      <c r="QD205" s="387" t="n">
        <v>0.046</v>
      </c>
      <c r="QE205" s="387" t="n">
        <v>2016</v>
      </c>
      <c r="QF205" s="0" t="s">
        <v>248</v>
      </c>
      <c r="QH205" s="387" t="n">
        <v>0.102</v>
      </c>
      <c r="QI205" s="387" t="n">
        <v>2016</v>
      </c>
      <c r="QJ205" s="0" t="s">
        <v>248</v>
      </c>
      <c r="QL205" s="387" t="n">
        <v>0.199</v>
      </c>
      <c r="QM205" s="387" t="n">
        <v>2016</v>
      </c>
      <c r="QN205" s="0" t="s">
        <v>248</v>
      </c>
      <c r="QP205" s="387" t="n">
        <v>0.25</v>
      </c>
      <c r="QQ205" s="387" t="n">
        <v>2016</v>
      </c>
      <c r="QR205" s="0" t="s">
        <v>248</v>
      </c>
      <c r="QT205" s="0" t="s">
        <v>884</v>
      </c>
      <c r="QU205" s="387" t="n">
        <v>0.236470922827721</v>
      </c>
      <c r="QV205" s="387" t="n">
        <v>0.236624211072922</v>
      </c>
      <c r="QW205" s="387" t="n">
        <v>0.237060144543648</v>
      </c>
      <c r="QX205" s="387" t="n">
        <v>0.224794387817383</v>
      </c>
      <c r="QY205" s="387" t="n">
        <v>0.226319313049316</v>
      </c>
      <c r="RB205" s="387"/>
      <c r="RC205" s="387"/>
      <c r="RD205" s="387"/>
      <c r="RE205" s="387"/>
      <c r="RF205" s="387" t="n">
        <v>0.213949173688889</v>
      </c>
      <c r="RG205" s="0" t="s">
        <v>884</v>
      </c>
      <c r="RJ205" s="387"/>
      <c r="RK205" s="387"/>
      <c r="RL205" s="387"/>
      <c r="RM205" s="387"/>
      <c r="RN205" s="387"/>
      <c r="RO205" s="0" t="s">
        <v>886</v>
      </c>
      <c r="RR205" s="387" t="n">
        <v>0.0164810139685869</v>
      </c>
      <c r="RS205" s="387" t="n">
        <v>0.0165157001465559</v>
      </c>
      <c r="RT205" s="387" t="n">
        <v>0.015535244718194</v>
      </c>
      <c r="RU205" s="387" t="n">
        <v>0.0205765627324581</v>
      </c>
      <c r="RV205" s="387" t="n">
        <v>0.0171406399458647</v>
      </c>
      <c r="RW205" s="0" t="s">
        <v>248</v>
      </c>
      <c r="SA205" s="387"/>
      <c r="SB205" s="387"/>
      <c r="SC205" s="387"/>
      <c r="SD205" s="387"/>
      <c r="SE205" s="387"/>
      <c r="SF205" s="0" t="s">
        <v>886</v>
      </c>
      <c r="SJ205" s="387" t="n">
        <v>0.00823375955224037</v>
      </c>
      <c r="SK205" s="387" t="n">
        <v>0.00839049462229013</v>
      </c>
      <c r="SL205" s="387" t="n">
        <v>0.00957930367439985</v>
      </c>
      <c r="SM205" s="387" t="n">
        <v>0.0155979907140136</v>
      </c>
      <c r="SN205" s="387" t="n">
        <v>0.012199298478663</v>
      </c>
      <c r="SO205" s="0" t="s">
        <v>248</v>
      </c>
      <c r="SQ205" s="387" t="n">
        <v>11020</v>
      </c>
      <c r="SR205" s="0" t="s">
        <v>248</v>
      </c>
      <c r="ST205" s="387"/>
      <c r="SU205" s="0" t="s">
        <v>886</v>
      </c>
      <c r="SW205" s="387" t="n">
        <v>9350.74809965205</v>
      </c>
      <c r="SX205" s="0" t="s">
        <v>248</v>
      </c>
      <c r="TA205" s="387"/>
      <c r="TB205" s="387"/>
      <c r="TC205" s="387"/>
      <c r="TD205" s="387"/>
      <c r="TE205" s="387"/>
      <c r="TF205" s="0" t="s">
        <v>886</v>
      </c>
      <c r="TJ205" s="387"/>
      <c r="TK205" s="387"/>
      <c r="TL205" s="387"/>
      <c r="TM205" s="387"/>
      <c r="TN205" s="387" t="n">
        <v>0.173416152596474</v>
      </c>
      <c r="TO205" s="0" t="s">
        <v>884</v>
      </c>
      <c r="TP205" s="386"/>
      <c r="TQ205" s="386"/>
    </row>
    <row r="206" customFormat="false" ht="15.75" hidden="false" customHeight="false" outlineLevel="0" collapsed="false">
      <c r="A206" s="0" t="s">
        <v>900</v>
      </c>
      <c r="B206" s="18" t="s">
        <v>1257</v>
      </c>
      <c r="C206" s="0" t="s">
        <v>1258</v>
      </c>
      <c r="D206" s="387" t="n">
        <v>0.0397863872349262</v>
      </c>
      <c r="E206" s="0" t="s">
        <v>884</v>
      </c>
      <c r="F206" s="387" t="n">
        <v>0.0446503646671772</v>
      </c>
      <c r="G206" s="0" t="s">
        <v>884</v>
      </c>
      <c r="H206" s="387" t="n">
        <v>0.044149175286293</v>
      </c>
      <c r="I206" s="0" t="s">
        <v>884</v>
      </c>
      <c r="J206" s="0" t="s">
        <v>884</v>
      </c>
      <c r="K206" s="387" t="n">
        <v>0.554487764835358</v>
      </c>
      <c r="L206" s="387"/>
      <c r="M206" s="0" t="s">
        <v>885</v>
      </c>
      <c r="N206" s="387"/>
      <c r="O206" s="0" t="s">
        <v>885</v>
      </c>
      <c r="P206" s="387"/>
      <c r="Q206" s="0" t="s">
        <v>885</v>
      </c>
      <c r="R206" s="387"/>
      <c r="S206" s="0" t="s">
        <v>885</v>
      </c>
      <c r="U206" s="0" t="s">
        <v>884</v>
      </c>
      <c r="V206" s="387" t="n">
        <v>0.552265286445618</v>
      </c>
      <c r="W206" s="387"/>
      <c r="X206" s="0" t="s">
        <v>885</v>
      </c>
      <c r="Y206" s="387"/>
      <c r="Z206" s="0" t="s">
        <v>885</v>
      </c>
      <c r="AA206" s="387"/>
      <c r="AB206" s="0" t="s">
        <v>885</v>
      </c>
      <c r="AC206" s="387"/>
      <c r="AD206" s="0" t="s">
        <v>885</v>
      </c>
      <c r="AF206" s="0" t="s">
        <v>884</v>
      </c>
      <c r="AG206" s="387" t="n">
        <v>0.550330102443695</v>
      </c>
      <c r="AH206" s="387"/>
      <c r="AI206" s="0" t="s">
        <v>885</v>
      </c>
      <c r="AJ206" s="387"/>
      <c r="AK206" s="0" t="s">
        <v>885</v>
      </c>
      <c r="AL206" s="387"/>
      <c r="AM206" s="0" t="s">
        <v>885</v>
      </c>
      <c r="AN206" s="387"/>
      <c r="AO206" s="0" t="s">
        <v>885</v>
      </c>
      <c r="AP206" s="0"/>
      <c r="AQ206" s="0" t="s">
        <v>884</v>
      </c>
      <c r="AR206" s="387" t="n">
        <v>3.05433869361877</v>
      </c>
      <c r="AS206" s="0" t="s">
        <v>884</v>
      </c>
      <c r="AT206" s="387" t="n">
        <v>4.06047630310059</v>
      </c>
      <c r="AU206" s="0" t="s">
        <v>884</v>
      </c>
      <c r="AV206" s="387" t="n">
        <v>4.41995906829834</v>
      </c>
      <c r="AW206" s="0"/>
      <c r="AX206" s="387" t="n">
        <v>2.97744178771973</v>
      </c>
      <c r="AY206" s="0" t="s">
        <v>884</v>
      </c>
      <c r="AZ206" s="0"/>
      <c r="BA206" s="0" t="s">
        <v>884</v>
      </c>
      <c r="BB206" s="387" t="n">
        <v>0.00546333892270923</v>
      </c>
      <c r="BC206" s="387" t="n">
        <v>0.00487412232905626</v>
      </c>
      <c r="BD206" s="387" t="n">
        <v>0.00473871733993292</v>
      </c>
      <c r="BE206" s="387" t="n">
        <v>0.00403207121416926</v>
      </c>
      <c r="BF206" s="387" t="n">
        <v>0.00403205817565322</v>
      </c>
      <c r="BH206" s="0" t="s">
        <v>884</v>
      </c>
      <c r="BI206" s="387" t="n">
        <v>0.00661692675203085</v>
      </c>
      <c r="BJ206" s="387" t="n">
        <v>0.00601945864036679</v>
      </c>
      <c r="BK206" s="387" t="n">
        <v>0.00578104332089424</v>
      </c>
      <c r="BL206" s="387" t="n">
        <v>0.00569337932392955</v>
      </c>
      <c r="BM206" s="387" t="n">
        <v>0.0057845008559525</v>
      </c>
      <c r="BO206" s="0" t="s">
        <v>884</v>
      </c>
      <c r="BP206" s="387" t="n">
        <v>0.00602822098881006</v>
      </c>
      <c r="BQ206" s="387" t="n">
        <v>0.00574385747313499</v>
      </c>
      <c r="BR206" s="387" t="n">
        <v>0.00573226762935519</v>
      </c>
      <c r="BS206" s="387" t="n">
        <v>0.00582337379455566</v>
      </c>
      <c r="BT206" s="387" t="n">
        <v>0.0055761244148016</v>
      </c>
      <c r="BV206" s="387"/>
      <c r="BW206" s="387"/>
      <c r="BX206" s="387"/>
      <c r="BY206" s="387"/>
      <c r="BZ206" s="387"/>
      <c r="CA206" s="0" t="s">
        <v>886</v>
      </c>
      <c r="CC206" s="387"/>
      <c r="CD206" s="387"/>
      <c r="CE206" s="387"/>
      <c r="CF206" s="387"/>
      <c r="CG206" s="387"/>
      <c r="CH206" s="0" t="s">
        <v>886</v>
      </c>
      <c r="CK206" s="387"/>
      <c r="CL206" s="0" t="s">
        <v>886</v>
      </c>
      <c r="CO206" s="0" t="s">
        <v>884</v>
      </c>
      <c r="CP206" s="387" t="n">
        <v>0.00266850809566677</v>
      </c>
      <c r="CQ206" s="387" t="n">
        <v>0.00324820238165557</v>
      </c>
      <c r="CR206" s="387" t="n">
        <v>-2.62276735156775E-005</v>
      </c>
      <c r="CS206" s="387" t="n">
        <v>-0.00549570564180613</v>
      </c>
      <c r="CT206" s="387" t="n">
        <v>0.0107991974800825</v>
      </c>
      <c r="CV206" s="0" t="s">
        <v>884</v>
      </c>
      <c r="CW206" s="387" t="n">
        <v>0.0037750001065433</v>
      </c>
      <c r="CX206" s="387" t="n">
        <v>0.00313333328813314</v>
      </c>
      <c r="CY206" s="387" t="n">
        <v>-5.00001187901944E-005</v>
      </c>
      <c r="CZ206" s="387" t="n">
        <v>0.00189999991562217</v>
      </c>
      <c r="DA206" s="387" t="n">
        <v>0.0020000000949949</v>
      </c>
      <c r="DC206" s="0" t="s">
        <v>884</v>
      </c>
      <c r="DD206" s="387" t="n">
        <v>0.00354777090251446</v>
      </c>
      <c r="DE206" s="387" t="n">
        <v>0.00289799948222935</v>
      </c>
      <c r="DF206" s="387" t="n">
        <v>-0.00122297729831189</v>
      </c>
      <c r="DG206" s="387" t="n">
        <v>0.00519620673730969</v>
      </c>
      <c r="DH206" s="387" t="n">
        <v>0.00750134838744998</v>
      </c>
      <c r="DL206" s="387"/>
      <c r="DM206" s="0" t="s">
        <v>886</v>
      </c>
      <c r="DP206" s="387"/>
      <c r="DQ206" s="0" t="s">
        <v>886</v>
      </c>
      <c r="DT206" s="387"/>
      <c r="DU206" s="0" t="s">
        <v>886</v>
      </c>
      <c r="DW206" s="387"/>
      <c r="DX206" s="387"/>
      <c r="DY206" s="387"/>
      <c r="DZ206" s="387"/>
      <c r="EA206" s="387"/>
      <c r="EB206" s="0" t="s">
        <v>886</v>
      </c>
      <c r="ED206" s="387"/>
      <c r="EE206" s="387"/>
      <c r="EF206" s="387"/>
      <c r="EG206" s="387"/>
      <c r="EH206" s="387"/>
      <c r="EI206" s="0" t="s">
        <v>886</v>
      </c>
      <c r="EK206" s="387"/>
      <c r="EL206" s="0" t="s">
        <v>886</v>
      </c>
      <c r="EO206" s="387"/>
      <c r="EP206" s="387"/>
      <c r="EQ206" s="387"/>
      <c r="ER206" s="387"/>
      <c r="ES206" s="387"/>
      <c r="ET206" s="0" t="s">
        <v>886</v>
      </c>
      <c r="FE206" s="387" t="n">
        <v>28935</v>
      </c>
      <c r="FF206" s="387" t="n">
        <v>29853</v>
      </c>
      <c r="FG206" s="387" t="n">
        <v>30910</v>
      </c>
      <c r="FH206" s="387" t="n">
        <v>32053</v>
      </c>
      <c r="FI206" s="387" t="n">
        <v>33186</v>
      </c>
      <c r="FJ206" s="387" t="n">
        <v>34248</v>
      </c>
      <c r="FK206" s="387" t="n">
        <v>35237</v>
      </c>
      <c r="FL206" s="387" t="n">
        <v>36137</v>
      </c>
      <c r="FM206" s="387" t="n">
        <v>36885</v>
      </c>
      <c r="FN206" s="387" t="n">
        <v>37377</v>
      </c>
      <c r="FO206" s="387" t="n">
        <v>37582</v>
      </c>
      <c r="FP206" s="387" t="n">
        <v>37446</v>
      </c>
      <c r="FQ206" s="387" t="n">
        <v>37009</v>
      </c>
      <c r="FR206" s="387" t="n">
        <v>36453</v>
      </c>
      <c r="FS206" s="387" t="n">
        <v>36015</v>
      </c>
      <c r="FT206" s="387" t="n">
        <v>35858</v>
      </c>
      <c r="FU206" s="387" t="n">
        <v>36065</v>
      </c>
      <c r="FV206" s="387" t="n">
        <v>36560</v>
      </c>
      <c r="FW206" s="387" t="n">
        <v>37264</v>
      </c>
      <c r="FX206" s="387" t="n">
        <v>38002</v>
      </c>
      <c r="FY206" s="387"/>
      <c r="FZ206" s="387"/>
      <c r="GA206" s="387"/>
      <c r="GB206" s="387"/>
      <c r="GC206" s="387"/>
      <c r="GD206" s="387"/>
      <c r="GE206" s="387"/>
      <c r="GF206" s="387"/>
      <c r="GG206" s="387"/>
      <c r="GH206" s="387"/>
      <c r="GI206" s="387"/>
      <c r="GJ206" s="387"/>
      <c r="GK206" s="387"/>
      <c r="GL206" s="387"/>
      <c r="GM206" s="387"/>
      <c r="GN206" s="387"/>
      <c r="GO206" s="387"/>
      <c r="GP206" s="387"/>
      <c r="GQ206" s="387"/>
      <c r="GR206" s="387"/>
      <c r="GS206" s="387"/>
      <c r="GT206" s="387"/>
      <c r="GU206" s="387"/>
      <c r="GV206" s="387"/>
      <c r="GW206" s="387"/>
      <c r="GX206" s="387"/>
      <c r="GY206" s="387"/>
      <c r="GZ206" s="387"/>
      <c r="HA206" s="387"/>
      <c r="HB206" s="387"/>
      <c r="HC206" s="387"/>
      <c r="HG206" s="387" t="n">
        <v>0.00575617188587785</v>
      </c>
      <c r="HH206" s="387" t="n">
        <v>0.0136318802833557</v>
      </c>
      <c r="HI206" s="387" t="n">
        <v>0.0190729666501284</v>
      </c>
      <c r="HJ206" s="387" t="n">
        <v>0.0196110773831606</v>
      </c>
      <c r="HK206" s="387"/>
      <c r="HL206" s="387"/>
      <c r="HM206" s="387"/>
      <c r="HN206" s="387"/>
      <c r="HO206" s="387"/>
      <c r="HP206" s="387"/>
      <c r="HQ206" s="387"/>
      <c r="HR206" s="387"/>
      <c r="HS206" s="387"/>
      <c r="HT206" s="387"/>
      <c r="HU206" s="387"/>
      <c r="HV206" s="387"/>
      <c r="HW206" s="387"/>
      <c r="HX206" s="387"/>
      <c r="HY206" s="387"/>
      <c r="HZ206" s="387"/>
      <c r="IA206" s="387"/>
      <c r="IB206" s="387"/>
      <c r="IC206" s="387"/>
      <c r="ID206" s="387"/>
      <c r="IE206" s="387"/>
      <c r="IF206" s="387"/>
      <c r="IG206" s="387"/>
      <c r="IH206" s="387"/>
      <c r="II206" s="387"/>
      <c r="IJ206" s="387"/>
      <c r="IK206" s="387"/>
      <c r="IL206" s="387"/>
      <c r="IM206" s="387"/>
      <c r="IN206" s="387"/>
      <c r="IO206" s="387"/>
      <c r="IP206" s="0" t="s">
        <v>889</v>
      </c>
      <c r="IU206" s="0" t="s">
        <v>884</v>
      </c>
      <c r="IV206" s="387" t="n">
        <v>0.5</v>
      </c>
      <c r="IW206" s="387" t="n">
        <v>0.5</v>
      </c>
      <c r="IX206" s="387" t="n">
        <v>0.5</v>
      </c>
      <c r="IY206" s="387" t="n">
        <v>0.5</v>
      </c>
      <c r="IZ206" s="387" t="n">
        <v>0.5</v>
      </c>
      <c r="JA206" s="387" t="n">
        <v>0.5</v>
      </c>
      <c r="JB206" s="387" t="n">
        <v>0.5</v>
      </c>
      <c r="JC206" s="387" t="n">
        <v>0.5</v>
      </c>
      <c r="JD206" s="387" t="n">
        <v>0.5</v>
      </c>
      <c r="JE206" s="387" t="n">
        <v>0.5</v>
      </c>
      <c r="JF206" s="387" t="n">
        <v>0.5</v>
      </c>
      <c r="JG206" s="387" t="n">
        <v>0.5</v>
      </c>
      <c r="JH206" s="387" t="n">
        <v>0.5</v>
      </c>
      <c r="JI206" s="387" t="n">
        <v>0.5</v>
      </c>
      <c r="JJ206" s="387" t="n">
        <v>0.5</v>
      </c>
      <c r="JK206" s="387" t="n">
        <v>0.5</v>
      </c>
      <c r="JL206" s="387" t="n">
        <v>0.5</v>
      </c>
      <c r="JM206" s="387" t="n">
        <v>0.5</v>
      </c>
      <c r="JN206" s="387" t="n">
        <v>0.5</v>
      </c>
      <c r="JO206" s="387" t="n">
        <v>0.5</v>
      </c>
      <c r="JP206" s="387" t="n">
        <v>0.5</v>
      </c>
      <c r="JQ206" s="387" t="n">
        <v>0.5</v>
      </c>
      <c r="JR206" s="387" t="n">
        <v>0.5</v>
      </c>
      <c r="JS206" s="387" t="n">
        <v>0.5</v>
      </c>
      <c r="JT206" s="387" t="n">
        <v>0.5</v>
      </c>
      <c r="JU206" s="387" t="n">
        <v>0.5</v>
      </c>
      <c r="JV206" s="387" t="n">
        <v>0.5</v>
      </c>
      <c r="JW206" s="387" t="n">
        <v>0.5</v>
      </c>
      <c r="JX206" s="387" t="n">
        <v>0.5</v>
      </c>
      <c r="JY206" s="387" t="n">
        <v>0.5</v>
      </c>
      <c r="JZ206" s="387" t="n">
        <v>0.5</v>
      </c>
      <c r="KA206" s="387" t="n">
        <v>0.5</v>
      </c>
      <c r="KB206" s="387" t="n">
        <v>0.5</v>
      </c>
      <c r="KC206" s="387" t="n">
        <v>0.5</v>
      </c>
      <c r="KD206" s="387" t="n">
        <v>0.5</v>
      </c>
      <c r="KE206" s="387" t="n">
        <v>0.5</v>
      </c>
      <c r="KH206" s="0" t="s">
        <v>886</v>
      </c>
      <c r="KI206" s="387"/>
      <c r="KJ206" s="387"/>
      <c r="KK206" s="387"/>
      <c r="KL206" s="387"/>
      <c r="KM206" s="387"/>
      <c r="KN206" s="387"/>
      <c r="KO206" s="387"/>
      <c r="KP206" s="387"/>
      <c r="KQ206" s="387"/>
      <c r="KR206" s="387"/>
      <c r="KS206" s="387"/>
      <c r="KT206" s="387"/>
      <c r="KU206" s="387"/>
      <c r="KV206" s="387"/>
      <c r="KW206" s="387"/>
      <c r="KX206" s="387"/>
      <c r="KY206" s="387"/>
      <c r="KZ206" s="387"/>
      <c r="LA206" s="387"/>
      <c r="LB206" s="387"/>
      <c r="LC206" s="387"/>
      <c r="LD206" s="387"/>
      <c r="LE206" s="387"/>
      <c r="LF206" s="387"/>
      <c r="LG206" s="387"/>
      <c r="LH206" s="387"/>
      <c r="LI206" s="387"/>
      <c r="LJ206" s="387"/>
      <c r="LK206" s="387"/>
      <c r="LL206" s="387"/>
      <c r="LM206" s="387"/>
      <c r="LN206" s="387"/>
      <c r="LO206" s="387"/>
      <c r="LP206" s="387"/>
      <c r="LQ206" s="387"/>
      <c r="LR206" s="387"/>
      <c r="LT206" s="0" t="s">
        <v>886</v>
      </c>
      <c r="LU206" s="387"/>
      <c r="LV206" s="387"/>
      <c r="LW206" s="387"/>
      <c r="LX206" s="387"/>
      <c r="LY206" s="387"/>
      <c r="LZ206" s="387"/>
      <c r="MA206" s="387"/>
      <c r="MB206" s="387"/>
      <c r="MC206" s="387"/>
      <c r="MD206" s="387"/>
      <c r="ME206" s="387"/>
      <c r="MF206" s="387"/>
      <c r="MG206" s="387"/>
      <c r="MH206" s="387"/>
      <c r="MI206" s="387"/>
      <c r="MJ206" s="387"/>
      <c r="MK206" s="387"/>
      <c r="ML206" s="387"/>
      <c r="MM206" s="387"/>
      <c r="MN206" s="387"/>
      <c r="MO206" s="387"/>
      <c r="MP206" s="387"/>
      <c r="MQ206" s="387"/>
      <c r="MR206" s="387"/>
      <c r="MS206" s="387"/>
      <c r="MT206" s="387"/>
      <c r="MU206" s="387"/>
      <c r="MV206" s="387"/>
      <c r="MW206" s="387"/>
      <c r="MX206" s="387"/>
      <c r="MY206" s="387"/>
      <c r="MZ206" s="387"/>
      <c r="NA206" s="387"/>
      <c r="NB206" s="387"/>
      <c r="NC206" s="387"/>
      <c r="ND206" s="387"/>
      <c r="NG206" s="0" t="s">
        <v>886</v>
      </c>
      <c r="NH206" s="387"/>
      <c r="NI206" s="387"/>
      <c r="NJ206" s="387"/>
      <c r="NK206" s="387"/>
      <c r="NL206" s="387"/>
      <c r="NM206" s="387"/>
      <c r="NN206" s="387"/>
      <c r="NO206" s="387"/>
      <c r="NP206" s="387"/>
      <c r="NQ206" s="387"/>
      <c r="NR206" s="387"/>
      <c r="NS206" s="387"/>
      <c r="NT206" s="387"/>
      <c r="NU206" s="387"/>
      <c r="NV206" s="387"/>
      <c r="NW206" s="387"/>
      <c r="NX206" s="387"/>
      <c r="NY206" s="387"/>
      <c r="NZ206" s="387"/>
      <c r="OA206" s="387"/>
      <c r="OB206" s="387"/>
      <c r="OC206" s="387"/>
      <c r="OD206" s="387"/>
      <c r="OE206" s="387"/>
      <c r="OF206" s="387"/>
      <c r="OG206" s="387"/>
      <c r="OH206" s="387"/>
      <c r="OI206" s="387"/>
      <c r="OJ206" s="387"/>
      <c r="OK206" s="387"/>
      <c r="OL206" s="387"/>
      <c r="OM206" s="387"/>
      <c r="ON206" s="387"/>
      <c r="OO206" s="387"/>
      <c r="OP206" s="387"/>
      <c r="OQ206" s="387"/>
      <c r="OT206" s="387"/>
      <c r="OU206" s="387"/>
      <c r="OV206" s="387"/>
      <c r="OW206" s="387"/>
      <c r="OX206" s="387"/>
      <c r="OY206" s="387"/>
      <c r="OZ206" s="387"/>
      <c r="PA206" s="387"/>
      <c r="PB206" s="387"/>
      <c r="PC206" s="387"/>
      <c r="PD206" s="387"/>
      <c r="PE206" s="387"/>
      <c r="PF206" s="387"/>
      <c r="PG206" s="387"/>
      <c r="PH206" s="387"/>
      <c r="PI206" s="387"/>
      <c r="PJ206" s="387"/>
      <c r="PK206" s="387"/>
      <c r="PL206" s="387"/>
      <c r="PQ206" s="387"/>
      <c r="PZ206" s="387"/>
      <c r="QA206" s="387"/>
      <c r="QB206" s="0" t="s">
        <v>886</v>
      </c>
      <c r="QD206" s="387"/>
      <c r="QE206" s="387"/>
      <c r="QF206" s="0" t="s">
        <v>886</v>
      </c>
      <c r="QH206" s="387"/>
      <c r="QI206" s="387"/>
      <c r="QJ206" s="0" t="s">
        <v>886</v>
      </c>
      <c r="QL206" s="387"/>
      <c r="QM206" s="387"/>
      <c r="QN206" s="0" t="s">
        <v>886</v>
      </c>
      <c r="QP206" s="387"/>
      <c r="QQ206" s="387"/>
      <c r="QR206" s="0" t="s">
        <v>886</v>
      </c>
      <c r="QT206" s="0" t="s">
        <v>884</v>
      </c>
      <c r="QU206" s="387" t="n">
        <v>0.225577771663666</v>
      </c>
      <c r="QV206" s="387" t="n">
        <v>0.226873621344566</v>
      </c>
      <c r="QW206" s="387" t="n">
        <v>0.225593701004982</v>
      </c>
      <c r="QX206" s="387" t="n">
        <v>0.221587538719177</v>
      </c>
      <c r="QY206" s="387" t="n">
        <v>0.231162548065186</v>
      </c>
      <c r="RB206" s="387"/>
      <c r="RC206" s="387"/>
      <c r="RD206" s="387"/>
      <c r="RE206" s="387"/>
      <c r="RF206" s="387" t="n">
        <v>0.216664850711823</v>
      </c>
      <c r="RG206" s="0" t="s">
        <v>884</v>
      </c>
      <c r="RJ206" s="387"/>
      <c r="RK206" s="387"/>
      <c r="RL206" s="387"/>
      <c r="RM206" s="387"/>
      <c r="RN206" s="387"/>
      <c r="RO206" s="0" t="s">
        <v>886</v>
      </c>
      <c r="RR206" s="387"/>
      <c r="RS206" s="387"/>
      <c r="RT206" s="387"/>
      <c r="RU206" s="387"/>
      <c r="RV206" s="387"/>
      <c r="RW206" s="0" t="s">
        <v>886</v>
      </c>
      <c r="SA206" s="387"/>
      <c r="SB206" s="387"/>
      <c r="SC206" s="387"/>
      <c r="SD206" s="387"/>
      <c r="SE206" s="387"/>
      <c r="SF206" s="0" t="s">
        <v>886</v>
      </c>
      <c r="SJ206" s="387"/>
      <c r="SK206" s="387"/>
      <c r="SL206" s="387"/>
      <c r="SM206" s="387"/>
      <c r="SN206" s="387"/>
      <c r="SO206" s="0" t="s">
        <v>886</v>
      </c>
      <c r="SQ206" s="387"/>
      <c r="SR206" s="0" t="s">
        <v>886</v>
      </c>
      <c r="ST206" s="387"/>
      <c r="SU206" s="0" t="s">
        <v>886</v>
      </c>
      <c r="SW206" s="387"/>
      <c r="SX206" s="0" t="s">
        <v>886</v>
      </c>
      <c r="TA206" s="387"/>
      <c r="TB206" s="387"/>
      <c r="TC206" s="387"/>
      <c r="TD206" s="387"/>
      <c r="TE206" s="387"/>
      <c r="TF206" s="0" t="s">
        <v>886</v>
      </c>
      <c r="TJ206" s="387"/>
      <c r="TK206" s="387"/>
      <c r="TL206" s="387"/>
      <c r="TM206" s="387"/>
      <c r="TN206" s="387" t="n">
        <v>0.248736917972565</v>
      </c>
      <c r="TO206" s="0" t="s">
        <v>884</v>
      </c>
      <c r="TP206" s="386"/>
      <c r="TQ206" s="386"/>
    </row>
    <row r="207" customFormat="false" ht="15.75" hidden="false" customHeight="false" outlineLevel="0" collapsed="false">
      <c r="A207" s="0" t="s">
        <v>890</v>
      </c>
      <c r="B207" s="18" t="s">
        <v>1259</v>
      </c>
      <c r="C207" s="0" t="s">
        <v>1260</v>
      </c>
      <c r="D207" s="387" t="n">
        <v>0.0341731868684292</v>
      </c>
      <c r="E207" s="0" t="s">
        <v>102</v>
      </c>
      <c r="F207" s="387" t="n">
        <v>0.0264238435775042</v>
      </c>
      <c r="G207" s="0" t="s">
        <v>316</v>
      </c>
      <c r="H207" s="387" t="n">
        <v>0.0247868876904249</v>
      </c>
      <c r="I207" s="0" t="s">
        <v>317</v>
      </c>
      <c r="J207" s="0" t="s">
        <v>884</v>
      </c>
      <c r="K207" s="387" t="n">
        <v>0.457840174436569</v>
      </c>
      <c r="L207" s="387"/>
      <c r="M207" s="0" t="s">
        <v>885</v>
      </c>
      <c r="N207" s="387"/>
      <c r="O207" s="0" t="s">
        <v>885</v>
      </c>
      <c r="P207" s="387"/>
      <c r="Q207" s="0" t="s">
        <v>885</v>
      </c>
      <c r="R207" s="387"/>
      <c r="S207" s="0" t="s">
        <v>885</v>
      </c>
      <c r="U207" s="0" t="s">
        <v>884</v>
      </c>
      <c r="V207" s="387" t="n">
        <v>0.488626480102539</v>
      </c>
      <c r="W207" s="387"/>
      <c r="X207" s="0" t="s">
        <v>885</v>
      </c>
      <c r="Y207" s="387"/>
      <c r="Z207" s="0" t="s">
        <v>885</v>
      </c>
      <c r="AA207" s="387"/>
      <c r="AB207" s="0" t="s">
        <v>885</v>
      </c>
      <c r="AC207" s="387"/>
      <c r="AD207" s="0" t="s">
        <v>885</v>
      </c>
      <c r="AF207" s="0" t="s">
        <v>884</v>
      </c>
      <c r="AG207" s="387" t="n">
        <v>0.488626480102539</v>
      </c>
      <c r="AH207" s="387"/>
      <c r="AI207" s="0" t="s">
        <v>885</v>
      </c>
      <c r="AJ207" s="387"/>
      <c r="AK207" s="0" t="s">
        <v>885</v>
      </c>
      <c r="AL207" s="387"/>
      <c r="AM207" s="0" t="s">
        <v>885</v>
      </c>
      <c r="AN207" s="387"/>
      <c r="AO207" s="0" t="s">
        <v>885</v>
      </c>
      <c r="AP207" s="0"/>
      <c r="AQ207" s="0" t="s">
        <v>102</v>
      </c>
      <c r="AR207" s="387" t="n">
        <v>1.5664576292038</v>
      </c>
      <c r="AS207" s="0" t="s">
        <v>318</v>
      </c>
      <c r="AT207" s="387" t="n">
        <v>7.06629133224487</v>
      </c>
      <c r="AU207" s="0" t="s">
        <v>317</v>
      </c>
      <c r="AV207" s="387" t="n">
        <v>8.61313343048096</v>
      </c>
      <c r="AW207" s="0"/>
      <c r="AX207" s="387" t="n">
        <v>2.87329149246216</v>
      </c>
      <c r="AY207" s="0" t="s">
        <v>884</v>
      </c>
      <c r="AZ207" s="0"/>
      <c r="BA207" s="0" t="s">
        <v>884</v>
      </c>
      <c r="BB207" s="387" t="n">
        <v>0.00820934306830168</v>
      </c>
      <c r="BC207" s="387" t="n">
        <v>0.00736863957718015</v>
      </c>
      <c r="BD207" s="387" t="n">
        <v>0.00759958103299141</v>
      </c>
      <c r="BE207" s="387" t="n">
        <v>0.00781907513737679</v>
      </c>
      <c r="BF207" s="387" t="n">
        <v>0.00729722762480378</v>
      </c>
      <c r="BH207" s="0" t="s">
        <v>884</v>
      </c>
      <c r="BI207" s="387" t="n">
        <v>0.0101315155625343</v>
      </c>
      <c r="BJ207" s="387" t="n">
        <v>0.00970085058361292</v>
      </c>
      <c r="BK207" s="387" t="n">
        <v>0.00868091825395823</v>
      </c>
      <c r="BL207" s="387" t="n">
        <v>0.00836597662419081</v>
      </c>
      <c r="BM207" s="387" t="n">
        <v>0.00864100828766823</v>
      </c>
      <c r="BO207" s="0" t="s">
        <v>884</v>
      </c>
      <c r="BP207" s="387" t="n">
        <v>0.0102140679955482</v>
      </c>
      <c r="BQ207" s="387" t="n">
        <v>0.00919633824378252</v>
      </c>
      <c r="BR207" s="387" t="n">
        <v>0.00839217565953732</v>
      </c>
      <c r="BS207" s="387" t="n">
        <v>0.00876153260469437</v>
      </c>
      <c r="BT207" s="387" t="n">
        <v>0.00900252163410187</v>
      </c>
      <c r="BV207" s="387"/>
      <c r="BW207" s="387"/>
      <c r="BX207" s="387"/>
      <c r="BY207" s="387"/>
      <c r="BZ207" s="387"/>
      <c r="CA207" s="0" t="s">
        <v>886</v>
      </c>
      <c r="CC207" s="387"/>
      <c r="CD207" s="387"/>
      <c r="CE207" s="387"/>
      <c r="CF207" s="387"/>
      <c r="CG207" s="387"/>
      <c r="CH207" s="0" t="s">
        <v>886</v>
      </c>
      <c r="CK207" s="387" t="n">
        <v>8.60000038146973</v>
      </c>
      <c r="CL207" s="0" t="s">
        <v>887</v>
      </c>
      <c r="CO207" s="0" t="s">
        <v>884</v>
      </c>
      <c r="CP207" s="387" t="n">
        <v>0.000575770216528326</v>
      </c>
      <c r="CQ207" s="387" t="n">
        <v>0.00184385559987277</v>
      </c>
      <c r="CR207" s="387" t="n">
        <v>0.00550819560885429</v>
      </c>
      <c r="CS207" s="387" t="n">
        <v>0.00152746983803809</v>
      </c>
      <c r="CT207" s="387" t="n">
        <v>0.0142461964860559</v>
      </c>
      <c r="CV207" s="0" t="s">
        <v>884</v>
      </c>
      <c r="CW207" s="387" t="n">
        <v>0.00209999969229102</v>
      </c>
      <c r="CX207" s="387" t="n">
        <v>0.0051333331502974</v>
      </c>
      <c r="CY207" s="387" t="n">
        <v>0.00299999979324639</v>
      </c>
      <c r="CZ207" s="387" t="n">
        <v>0.00240000011399388</v>
      </c>
      <c r="DA207" s="387" t="n">
        <v>-0.00700000021606684</v>
      </c>
      <c r="DC207" s="0" t="s">
        <v>884</v>
      </c>
      <c r="DD207" s="387" t="n">
        <v>2.6309528038837E-005</v>
      </c>
      <c r="DE207" s="387" t="n">
        <v>0.00547172874212265</v>
      </c>
      <c r="DF207" s="387" t="n">
        <v>0.0018535100389272</v>
      </c>
      <c r="DG207" s="387" t="n">
        <v>0.00536527018994093</v>
      </c>
      <c r="DH207" s="387" t="n">
        <v>0.00374665716663003</v>
      </c>
      <c r="DL207" s="387" t="n">
        <v>0.726780014038086</v>
      </c>
      <c r="DM207" s="0" t="s">
        <v>888</v>
      </c>
      <c r="DP207" s="387" t="n">
        <v>0.838840026855469</v>
      </c>
      <c r="DQ207" s="0" t="s">
        <v>888</v>
      </c>
      <c r="DT207" s="387" t="n">
        <v>0.60992000579834</v>
      </c>
      <c r="DU207" s="0" t="s">
        <v>888</v>
      </c>
      <c r="DW207" s="387"/>
      <c r="DX207" s="387"/>
      <c r="DY207" s="387"/>
      <c r="DZ207" s="387"/>
      <c r="EA207" s="387"/>
      <c r="EB207" s="0" t="s">
        <v>886</v>
      </c>
      <c r="ED207" s="387" t="n">
        <v>-0.202346563339233</v>
      </c>
      <c r="EE207" s="387" t="n">
        <v>-0.231705009937286</v>
      </c>
      <c r="EF207" s="387" t="n">
        <v>-0.217684015631676</v>
      </c>
      <c r="EG207" s="387" t="n">
        <v>-0.131544843316078</v>
      </c>
      <c r="EH207" s="387"/>
      <c r="EI207" s="0" t="s">
        <v>248</v>
      </c>
      <c r="EK207" s="387" t="n">
        <v>0.432391464710236</v>
      </c>
      <c r="EL207" s="0" t="s">
        <v>248</v>
      </c>
      <c r="EO207" s="387" t="n">
        <v>0.139148309826851</v>
      </c>
      <c r="EP207" s="387" t="n">
        <v>0.154982373118401</v>
      </c>
      <c r="EQ207" s="387" t="n">
        <v>0.150659203529358</v>
      </c>
      <c r="ER207" s="387" t="n">
        <v>0.145166710019112</v>
      </c>
      <c r="ES207" s="387" t="n">
        <v>0.137097284197807</v>
      </c>
      <c r="ET207" s="0" t="s">
        <v>248</v>
      </c>
      <c r="FE207" s="387" t="n">
        <v>107784</v>
      </c>
      <c r="FF207" s="387" t="n">
        <v>107896</v>
      </c>
      <c r="FG207" s="387" t="n">
        <v>108097</v>
      </c>
      <c r="FH207" s="387" t="n">
        <v>108326</v>
      </c>
      <c r="FI207" s="387" t="n">
        <v>108512</v>
      </c>
      <c r="FJ207" s="387" t="n">
        <v>108614</v>
      </c>
      <c r="FK207" s="387" t="n">
        <v>108603</v>
      </c>
      <c r="FL207" s="387" t="n">
        <v>108518</v>
      </c>
      <c r="FM207" s="387" t="n">
        <v>108393</v>
      </c>
      <c r="FN207" s="387" t="n">
        <v>108287</v>
      </c>
      <c r="FO207" s="387" t="n">
        <v>108255</v>
      </c>
      <c r="FP207" s="387" t="n">
        <v>108316</v>
      </c>
      <c r="FQ207" s="387" t="n">
        <v>108435</v>
      </c>
      <c r="FR207" s="387" t="n">
        <v>108622</v>
      </c>
      <c r="FS207" s="387" t="n">
        <v>108861</v>
      </c>
      <c r="FT207" s="387" t="n">
        <v>109148</v>
      </c>
      <c r="FU207" s="387" t="n">
        <v>109459</v>
      </c>
      <c r="FV207" s="387" t="n">
        <v>109827</v>
      </c>
      <c r="FW207" s="387" t="n">
        <v>110210</v>
      </c>
      <c r="FX207" s="387" t="n">
        <v>110589</v>
      </c>
      <c r="FY207" s="387" t="n">
        <v>111000</v>
      </c>
      <c r="FZ207" s="387" t="n">
        <v>111000</v>
      </c>
      <c r="GA207" s="387" t="n">
        <v>112000</v>
      </c>
      <c r="GB207" s="387" t="n">
        <v>112000</v>
      </c>
      <c r="GC207" s="387" t="n">
        <v>112000</v>
      </c>
      <c r="GD207" s="387" t="n">
        <v>112000</v>
      </c>
      <c r="GE207" s="387" t="n">
        <v>112000</v>
      </c>
      <c r="GF207" s="387" t="n">
        <v>113000</v>
      </c>
      <c r="GG207" s="387" t="n">
        <v>113000</v>
      </c>
      <c r="GH207" s="387" t="n">
        <v>113000</v>
      </c>
      <c r="GI207" s="387" t="n">
        <v>113000</v>
      </c>
      <c r="GJ207" s="387" t="n">
        <v>113000</v>
      </c>
      <c r="GK207" s="387" t="n">
        <v>113000</v>
      </c>
      <c r="GL207" s="387" t="n">
        <v>113000</v>
      </c>
      <c r="GM207" s="387" t="n">
        <v>113000</v>
      </c>
      <c r="GN207" s="387" t="n">
        <v>113000</v>
      </c>
      <c r="GO207" s="387" t="n">
        <v>113000</v>
      </c>
      <c r="GP207" s="387" t="n">
        <v>113000</v>
      </c>
      <c r="GQ207" s="387" t="n">
        <v>113000</v>
      </c>
      <c r="GR207" s="387" t="n">
        <v>113000</v>
      </c>
      <c r="GS207" s="387" t="n">
        <v>112000</v>
      </c>
      <c r="GT207" s="387" t="n">
        <v>112000</v>
      </c>
      <c r="GU207" s="387" t="n">
        <v>112000</v>
      </c>
      <c r="GV207" s="387" t="n">
        <v>112000</v>
      </c>
      <c r="GW207" s="387" t="n">
        <v>111000</v>
      </c>
      <c r="GX207" s="387" t="n">
        <v>111000</v>
      </c>
      <c r="GY207" s="387" t="n">
        <v>111000</v>
      </c>
      <c r="GZ207" s="387" t="n">
        <v>110000</v>
      </c>
      <c r="HA207" s="387" t="n">
        <v>110000</v>
      </c>
      <c r="HB207" s="387" t="n">
        <v>110000</v>
      </c>
      <c r="HC207" s="387" t="n">
        <v>109000</v>
      </c>
      <c r="HG207" s="387" t="n">
        <v>0.00284529058262706</v>
      </c>
      <c r="HH207" s="387" t="n">
        <v>0.00335635058581829</v>
      </c>
      <c r="HI207" s="387" t="n">
        <v>0.00348123628646135</v>
      </c>
      <c r="HJ207" s="387" t="n">
        <v>0.00343298981897533</v>
      </c>
      <c r="HK207" s="387" t="n">
        <v>0.00370957469567657</v>
      </c>
      <c r="HL207" s="387" t="n">
        <v>0</v>
      </c>
      <c r="HM207" s="387" t="n">
        <v>0.00896866992115974</v>
      </c>
      <c r="HN207" s="387" t="n">
        <v>0</v>
      </c>
      <c r="HO207" s="387" t="n">
        <v>0</v>
      </c>
      <c r="HP207" s="387" t="n">
        <v>0</v>
      </c>
      <c r="HQ207" s="387" t="n">
        <v>0</v>
      </c>
      <c r="HR207" s="387" t="n">
        <v>0.00888894777745009</v>
      </c>
      <c r="HS207" s="387" t="n">
        <v>0</v>
      </c>
      <c r="HT207" s="387" t="n">
        <v>0</v>
      </c>
      <c r="HU207" s="387" t="n">
        <v>0</v>
      </c>
      <c r="HV207" s="387" t="n">
        <v>0</v>
      </c>
      <c r="HW207" s="387" t="n">
        <v>0</v>
      </c>
      <c r="HX207" s="387" t="n">
        <v>0</v>
      </c>
      <c r="HY207" s="387" t="n">
        <v>0</v>
      </c>
      <c r="HZ207" s="387" t="n">
        <v>0</v>
      </c>
      <c r="IA207" s="387" t="n">
        <v>0</v>
      </c>
      <c r="IB207" s="387" t="n">
        <v>0</v>
      </c>
      <c r="IC207" s="387" t="n">
        <v>0</v>
      </c>
      <c r="ID207" s="387" t="n">
        <v>0</v>
      </c>
      <c r="IE207" s="387" t="n">
        <v>-0.00888894777745009</v>
      </c>
      <c r="IF207" s="387" t="n">
        <v>0</v>
      </c>
      <c r="IG207" s="387" t="n">
        <v>0</v>
      </c>
      <c r="IH207" s="387" t="n">
        <v>0</v>
      </c>
      <c r="II207" s="387" t="n">
        <v>-0.00896866992115974</v>
      </c>
      <c r="IJ207" s="387" t="n">
        <v>0</v>
      </c>
      <c r="IK207" s="387" t="n">
        <v>0</v>
      </c>
      <c r="IL207" s="387" t="n">
        <v>-0.00904983561486006</v>
      </c>
      <c r="IM207" s="387" t="n">
        <v>0</v>
      </c>
      <c r="IN207" s="387" t="n">
        <v>0</v>
      </c>
      <c r="IO207" s="387" t="n">
        <v>-0.00913248397409916</v>
      </c>
      <c r="IP207" s="0" t="s">
        <v>889</v>
      </c>
      <c r="IU207" s="0" t="s">
        <v>889</v>
      </c>
      <c r="IV207" s="387" t="n">
        <v>0.509286663306913</v>
      </c>
      <c r="IW207" s="387" t="n">
        <v>0.508911361414856</v>
      </c>
      <c r="IX207" s="387" t="n">
        <v>0.508449729572232</v>
      </c>
      <c r="IY207" s="387" t="n">
        <v>0.507912167679884</v>
      </c>
      <c r="IZ207" s="387" t="n">
        <v>0.507238251968931</v>
      </c>
      <c r="JA207" s="387" t="n">
        <v>0.506710411277457</v>
      </c>
      <c r="JB207" s="387" t="n">
        <v>0.50616074558053</v>
      </c>
      <c r="JC207" s="387" t="n">
        <v>0.50556691049914</v>
      </c>
      <c r="JD207" s="387" t="n">
        <v>0.505062340124859</v>
      </c>
      <c r="JE207" s="387" t="n">
        <v>0.504533933097712</v>
      </c>
      <c r="JF207" s="387" t="n">
        <v>0.503977196811117</v>
      </c>
      <c r="JG207" s="387" t="n">
        <v>0.503360836474856</v>
      </c>
      <c r="JH207" s="387" t="n">
        <v>0.502845423795023</v>
      </c>
      <c r="JI207" s="387" t="n">
        <v>0.50226501068234</v>
      </c>
      <c r="JJ207" s="387" t="n">
        <v>0.501695665648382</v>
      </c>
      <c r="JK207" s="387" t="n">
        <v>0.501127909342628</v>
      </c>
      <c r="JL207" s="387" t="n">
        <v>0.50055257411124</v>
      </c>
      <c r="JM207" s="387" t="n">
        <v>0.5</v>
      </c>
      <c r="JN207" s="387" t="n">
        <v>0.499425724029474</v>
      </c>
      <c r="JO207" s="387" t="n">
        <v>0.498913177938396</v>
      </c>
      <c r="JP207" s="387" t="n">
        <v>0.498347180484356</v>
      </c>
      <c r="JQ207" s="387" t="n">
        <v>0.497824318109456</v>
      </c>
      <c r="JR207" s="387" t="n">
        <v>0.497242459920505</v>
      </c>
      <c r="JS207" s="387" t="n">
        <v>0.496796036479983</v>
      </c>
      <c r="JT207" s="387" t="n">
        <v>0.496268027512758</v>
      </c>
      <c r="JU207" s="387" t="n">
        <v>0.495781734778241</v>
      </c>
      <c r="JV207" s="387" t="n">
        <v>0.495287389088836</v>
      </c>
      <c r="JW207" s="387" t="n">
        <v>0.494897731432296</v>
      </c>
      <c r="JX207" s="387" t="n">
        <v>0.494419333184158</v>
      </c>
      <c r="JY207" s="387" t="n">
        <v>0.494005205061474</v>
      </c>
      <c r="JZ207" s="387" t="n">
        <v>0.493609591013825</v>
      </c>
      <c r="KA207" s="387" t="n">
        <v>0.493214263140311</v>
      </c>
      <c r="KB207" s="387" t="n">
        <v>0.492873904810228</v>
      </c>
      <c r="KC207" s="387" t="n">
        <v>0.492520619447299</v>
      </c>
      <c r="KD207" s="387" t="n">
        <v>0.492199837515632</v>
      </c>
      <c r="KE207" s="387" t="n">
        <v>0.491843692149783</v>
      </c>
      <c r="KH207" s="0" t="s">
        <v>889</v>
      </c>
      <c r="KI207" s="387" t="n">
        <v>0.670392513275147</v>
      </c>
      <c r="KJ207" s="387" t="n">
        <v>0.673092186450958</v>
      </c>
      <c r="KK207" s="387" t="n">
        <v>0.676054179668427</v>
      </c>
      <c r="KL207" s="387" t="n">
        <v>0.678686141967773</v>
      </c>
      <c r="KM207" s="387" t="n">
        <v>0.680655419826508</v>
      </c>
      <c r="KN207" s="387" t="n">
        <v>0.684684693813324</v>
      </c>
      <c r="KO207" s="387" t="n">
        <v>0.684684693813324</v>
      </c>
      <c r="KP207" s="387" t="n">
        <v>0.678571403026581</v>
      </c>
      <c r="KQ207" s="387" t="n">
        <v>0.678571403026581</v>
      </c>
      <c r="KR207" s="387" t="n">
        <v>0.678571403026581</v>
      </c>
      <c r="KS207" s="387" t="n">
        <v>0.678571403026581</v>
      </c>
      <c r="KT207" s="387" t="n">
        <v>0.678571403026581</v>
      </c>
      <c r="KU207" s="387" t="n">
        <v>0.67256635427475</v>
      </c>
      <c r="KV207" s="387" t="n">
        <v>0.67256635427475</v>
      </c>
      <c r="KW207" s="387" t="n">
        <v>0.67256635427475</v>
      </c>
      <c r="KX207" s="387" t="n">
        <v>0.67256635427475</v>
      </c>
      <c r="KY207" s="387" t="n">
        <v>0.67256635427475</v>
      </c>
      <c r="KZ207" s="387" t="n">
        <v>0.67256635427475</v>
      </c>
      <c r="LA207" s="387" t="n">
        <v>0.663716793060303</v>
      </c>
      <c r="LB207" s="387" t="n">
        <v>0.663716793060303</v>
      </c>
      <c r="LC207" s="387" t="n">
        <v>0.663716793060303</v>
      </c>
      <c r="LD207" s="387" t="n">
        <v>0.663716793060303</v>
      </c>
      <c r="LE207" s="387" t="n">
        <v>0.663716793060303</v>
      </c>
      <c r="LF207" s="387" t="n">
        <v>0.663716793060303</v>
      </c>
      <c r="LG207" s="387" t="n">
        <v>0.663716793060303</v>
      </c>
      <c r="LH207" s="387" t="n">
        <v>0.660714268684387</v>
      </c>
      <c r="LI207" s="387" t="n">
        <v>0.660714268684387</v>
      </c>
      <c r="LJ207" s="387" t="n">
        <v>0.660714268684387</v>
      </c>
      <c r="LK207" s="387" t="n">
        <v>0.651785731315613</v>
      </c>
      <c r="LL207" s="387" t="n">
        <v>0.65765768289566</v>
      </c>
      <c r="LM207" s="387" t="n">
        <v>0.65765768289566</v>
      </c>
      <c r="LN207" s="387" t="n">
        <v>0.648648619651794</v>
      </c>
      <c r="LO207" s="387" t="n">
        <v>0.654545426368713</v>
      </c>
      <c r="LP207" s="387" t="n">
        <v>0.654545426368713</v>
      </c>
      <c r="LQ207" s="387" t="n">
        <v>0.645454525947571</v>
      </c>
      <c r="LR207" s="387" t="n">
        <v>0.651376128196716</v>
      </c>
      <c r="LT207" s="0" t="s">
        <v>889</v>
      </c>
      <c r="LU207" s="387" t="n">
        <v>0.630840718746185</v>
      </c>
      <c r="LV207" s="387" t="n">
        <v>0.632127106189728</v>
      </c>
      <c r="LW207" s="387" t="n">
        <v>0.633605599403381</v>
      </c>
      <c r="LX207" s="387" t="n">
        <v>0.634670197963715</v>
      </c>
      <c r="LY207" s="387" t="n">
        <v>0.634900391101837</v>
      </c>
      <c r="LZ207" s="387" t="n">
        <v>0.636936962604523</v>
      </c>
      <c r="MA207" s="387" t="n">
        <v>0.634234249591827</v>
      </c>
      <c r="MB207" s="387" t="n">
        <v>0.626785695552826</v>
      </c>
      <c r="MC207" s="387" t="n">
        <v>0.625</v>
      </c>
      <c r="MD207" s="387" t="n">
        <v>0.622321426868439</v>
      </c>
      <c r="ME207" s="387" t="n">
        <v>0.622321426868439</v>
      </c>
      <c r="MF207" s="387" t="n">
        <v>0.622321426868439</v>
      </c>
      <c r="MG207" s="387" t="n">
        <v>0.616814136505127</v>
      </c>
      <c r="MH207" s="387" t="n">
        <v>0.617699086666107</v>
      </c>
      <c r="MI207" s="387" t="n">
        <v>0.618584096431732</v>
      </c>
      <c r="MJ207" s="387" t="n">
        <v>0.619469046592712</v>
      </c>
      <c r="MK207" s="387" t="n">
        <v>0.619469046592712</v>
      </c>
      <c r="ML207" s="387" t="n">
        <v>0.619469046592712</v>
      </c>
      <c r="MM207" s="387" t="n">
        <v>0.610619485378265</v>
      </c>
      <c r="MN207" s="387" t="n">
        <v>0.610619485378265</v>
      </c>
      <c r="MO207" s="387" t="n">
        <v>0.610619485378265</v>
      </c>
      <c r="MP207" s="387" t="n">
        <v>0.609734535217285</v>
      </c>
      <c r="MQ207" s="387" t="n">
        <v>0.609734535217285</v>
      </c>
      <c r="MR207" s="387" t="n">
        <v>0.608849585056305</v>
      </c>
      <c r="MS207" s="387" t="n">
        <v>0.60796457529068</v>
      </c>
      <c r="MT207" s="387" t="n">
        <v>0.60357141494751</v>
      </c>
      <c r="MU207" s="387" t="n">
        <v>0.60357141494751</v>
      </c>
      <c r="MV207" s="387" t="n">
        <v>0.60357141494751</v>
      </c>
      <c r="MW207" s="387" t="n">
        <v>0.594642877578735</v>
      </c>
      <c r="MX207" s="387" t="n">
        <v>0.599099099636078</v>
      </c>
      <c r="MY207" s="387" t="n">
        <v>0.599099099636078</v>
      </c>
      <c r="MZ207" s="387" t="n">
        <v>0.590090095996857</v>
      </c>
      <c r="NA207" s="387" t="n">
        <v>0.595454573631287</v>
      </c>
      <c r="NB207" s="387" t="n">
        <v>0.595454573631287</v>
      </c>
      <c r="NC207" s="387" t="n">
        <v>0.586363613605499</v>
      </c>
      <c r="ND207" s="387" t="n">
        <v>0.591743111610413</v>
      </c>
      <c r="NG207" s="0" t="s">
        <v>889</v>
      </c>
      <c r="NH207" s="387" t="n">
        <v>0.582942426204681</v>
      </c>
      <c r="NI207" s="387" t="n">
        <v>0.585918009281158</v>
      </c>
      <c r="NJ207" s="387" t="n">
        <v>0.589745700359345</v>
      </c>
      <c r="NK207" s="387" t="n">
        <v>0.593712031841278</v>
      </c>
      <c r="NL207" s="387" t="n">
        <v>0.597238421440125</v>
      </c>
      <c r="NM207" s="387" t="n">
        <v>0.602702677249908</v>
      </c>
      <c r="NN207" s="387" t="n">
        <v>0.604504525661469</v>
      </c>
      <c r="NO207" s="387" t="n">
        <v>0.600892841815949</v>
      </c>
      <c r="NP207" s="387" t="n">
        <v>0.602678596973419</v>
      </c>
      <c r="NQ207" s="387" t="n">
        <v>0.604464292526245</v>
      </c>
      <c r="NR207" s="387" t="n">
        <v>0.604464292526245</v>
      </c>
      <c r="NS207" s="387" t="n">
        <v>0.606249988079071</v>
      </c>
      <c r="NT207" s="387" t="n">
        <v>0.600884974002838</v>
      </c>
      <c r="NU207" s="387" t="n">
        <v>0.600000023841858</v>
      </c>
      <c r="NV207" s="387" t="n">
        <v>0.600000023841858</v>
      </c>
      <c r="NW207" s="387" t="n">
        <v>0.601769924163818</v>
      </c>
      <c r="NX207" s="387" t="n">
        <v>0.601769924163818</v>
      </c>
      <c r="NY207" s="387" t="n">
        <v>0.603539824485779</v>
      </c>
      <c r="NZ207" s="387" t="n">
        <v>0.595575213432312</v>
      </c>
      <c r="OA207" s="387" t="n">
        <v>0.596460163593292</v>
      </c>
      <c r="OB207" s="387" t="n">
        <v>0.597345113754273</v>
      </c>
      <c r="OC207" s="387" t="n">
        <v>0.597345113754273</v>
      </c>
      <c r="OD207" s="387" t="n">
        <v>0.599115073680878</v>
      </c>
      <c r="OE207" s="387" t="n">
        <v>0.599115073680878</v>
      </c>
      <c r="OF207" s="387" t="n">
        <v>0.599115073680878</v>
      </c>
      <c r="OG207" s="387" t="n">
        <v>0.595535695552826</v>
      </c>
      <c r="OH207" s="387" t="n">
        <v>0.597321450710297</v>
      </c>
      <c r="OI207" s="387" t="n">
        <v>0.597321450710297</v>
      </c>
      <c r="OJ207" s="387" t="n">
        <v>0.589285731315613</v>
      </c>
      <c r="OK207" s="387" t="n">
        <v>0.595495522022247</v>
      </c>
      <c r="OL207" s="387" t="n">
        <v>0.595495522022247</v>
      </c>
      <c r="OM207" s="387" t="n">
        <v>0.588288307189941</v>
      </c>
      <c r="ON207" s="387" t="n">
        <v>0.593636333942413</v>
      </c>
      <c r="OO207" s="387" t="n">
        <v>0.593636333942413</v>
      </c>
      <c r="OP207" s="387" t="n">
        <v>0.586363613605499</v>
      </c>
      <c r="OQ207" s="387" t="n">
        <v>0.591743111610413</v>
      </c>
      <c r="OT207" s="387" t="n">
        <v>0.705500030517578</v>
      </c>
      <c r="OU207" s="387" t="n">
        <v>0.709680023193359</v>
      </c>
      <c r="OV207" s="387" t="n">
        <v>0.714079971313477</v>
      </c>
      <c r="OW207" s="387" t="n">
        <v>0.717190017700195</v>
      </c>
      <c r="OX207" s="387" t="n">
        <v>0.719449996948242</v>
      </c>
      <c r="OY207" s="387" t="n">
        <v>0.722239990234375</v>
      </c>
      <c r="OZ207" s="387" t="n">
        <v>0.723010025024414</v>
      </c>
      <c r="PA207" s="387" t="n">
        <v>0.722509994506836</v>
      </c>
      <c r="PB207" s="387" t="n">
        <v>0.720770034790039</v>
      </c>
      <c r="PC207" s="387" t="n">
        <v>0.718830032348633</v>
      </c>
      <c r="PD207" s="387" t="n">
        <v>0.719649963378906</v>
      </c>
      <c r="PE207" s="387" t="n">
        <v>0.721039962768555</v>
      </c>
      <c r="PF207" s="387" t="n">
        <v>0.722229995727539</v>
      </c>
      <c r="PG207" s="387" t="n">
        <v>0.722689971923828</v>
      </c>
      <c r="PH207" s="387" t="n">
        <v>0.722710037231445</v>
      </c>
      <c r="PI207" s="387" t="n">
        <v>0.723460006713867</v>
      </c>
      <c r="PJ207" s="387" t="n">
        <v>0.724420013427734</v>
      </c>
      <c r="PK207" s="387" t="n">
        <v>0.726039962768555</v>
      </c>
      <c r="PL207" s="387" t="n">
        <v>0.726780014038086</v>
      </c>
      <c r="PQ207" s="387" t="n">
        <v>0.00101877911947668</v>
      </c>
      <c r="PZ207" s="387"/>
      <c r="QA207" s="387"/>
      <c r="QB207" s="0" t="s">
        <v>886</v>
      </c>
      <c r="QD207" s="387"/>
      <c r="QE207" s="387"/>
      <c r="QF207" s="0" t="s">
        <v>886</v>
      </c>
      <c r="QH207" s="387"/>
      <c r="QI207" s="387"/>
      <c r="QJ207" s="0" t="s">
        <v>886</v>
      </c>
      <c r="QL207" s="387"/>
      <c r="QM207" s="387"/>
      <c r="QN207" s="0" t="s">
        <v>886</v>
      </c>
      <c r="QP207" s="387"/>
      <c r="QQ207" s="387"/>
      <c r="QR207" s="0" t="s">
        <v>886</v>
      </c>
      <c r="QT207" s="0" t="s">
        <v>884</v>
      </c>
      <c r="QU207" s="387" t="n">
        <v>0.236470922827721</v>
      </c>
      <c r="QV207" s="387" t="n">
        <v>0.236624211072922</v>
      </c>
      <c r="QW207" s="387" t="n">
        <v>0.237060144543648</v>
      </c>
      <c r="QX207" s="387" t="n">
        <v>0.224794387817383</v>
      </c>
      <c r="QY207" s="387" t="n">
        <v>0.226319313049316</v>
      </c>
      <c r="RB207" s="387"/>
      <c r="RC207" s="387"/>
      <c r="RD207" s="387"/>
      <c r="RE207" s="387"/>
      <c r="RF207" s="387" t="n">
        <v>0.213949173688889</v>
      </c>
      <c r="RG207" s="0" t="s">
        <v>884</v>
      </c>
      <c r="RJ207" s="387"/>
      <c r="RK207" s="387"/>
      <c r="RL207" s="387"/>
      <c r="RM207" s="387"/>
      <c r="RN207" s="387"/>
      <c r="RO207" s="0" t="s">
        <v>886</v>
      </c>
      <c r="RR207" s="387" t="n">
        <v>0.0204647239297628</v>
      </c>
      <c r="RS207" s="387" t="n">
        <v>0.0133321145549417</v>
      </c>
      <c r="RT207" s="387" t="n">
        <v>0.00739492522552609</v>
      </c>
      <c r="RU207" s="387" t="n">
        <v>0.0136606507003307</v>
      </c>
      <c r="RV207" s="387" t="n">
        <v>0.00493703410029411</v>
      </c>
      <c r="RW207" s="0" t="s">
        <v>248</v>
      </c>
      <c r="SA207" s="387"/>
      <c r="SB207" s="387"/>
      <c r="SC207" s="387"/>
      <c r="SD207" s="387"/>
      <c r="SE207" s="387"/>
      <c r="SF207" s="0" t="s">
        <v>886</v>
      </c>
      <c r="SJ207" s="387" t="n">
        <v>0.0191680900752544</v>
      </c>
      <c r="SK207" s="387" t="n">
        <v>0.0120681235566735</v>
      </c>
      <c r="SL207" s="387" t="n">
        <v>0.00529137393459678</v>
      </c>
      <c r="SM207" s="387" t="n">
        <v>0.0105108935385942</v>
      </c>
      <c r="SN207" s="387" t="n">
        <v>0.00150404416490346</v>
      </c>
      <c r="SO207" s="0" t="s">
        <v>248</v>
      </c>
      <c r="SQ207" s="387" t="n">
        <v>7460</v>
      </c>
      <c r="SR207" s="0" t="s">
        <v>248</v>
      </c>
      <c r="ST207" s="387"/>
      <c r="SU207" s="0" t="s">
        <v>886</v>
      </c>
      <c r="SW207" s="387" t="n">
        <v>6862.91432374891</v>
      </c>
      <c r="SX207" s="0" t="s">
        <v>248</v>
      </c>
      <c r="TA207" s="387"/>
      <c r="TB207" s="387"/>
      <c r="TC207" s="387"/>
      <c r="TD207" s="387"/>
      <c r="TE207" s="387"/>
      <c r="TF207" s="0" t="s">
        <v>886</v>
      </c>
      <c r="TJ207" s="387"/>
      <c r="TK207" s="387"/>
      <c r="TL207" s="387"/>
      <c r="TM207" s="387"/>
      <c r="TN207" s="387" t="n">
        <v>0.173416152596474</v>
      </c>
      <c r="TO207" s="0" t="s">
        <v>884</v>
      </c>
      <c r="TP207" s="386"/>
      <c r="TQ207" s="386"/>
    </row>
    <row r="208" customFormat="false" ht="15.75" hidden="false" customHeight="false" outlineLevel="0" collapsed="false">
      <c r="A208" s="0" t="s">
        <v>881</v>
      </c>
      <c r="B208" s="18" t="s">
        <v>1261</v>
      </c>
      <c r="C208" s="0" t="s">
        <v>1262</v>
      </c>
      <c r="D208" s="387" t="n">
        <v>0.0473994836211205</v>
      </c>
      <c r="E208" s="0" t="s">
        <v>102</v>
      </c>
      <c r="F208" s="387" t="n">
        <v>0.0604251436889172</v>
      </c>
      <c r="G208" s="0" t="s">
        <v>316</v>
      </c>
      <c r="H208" s="387" t="n">
        <v>0.0605374090373516</v>
      </c>
      <c r="I208" s="0" t="s">
        <v>317</v>
      </c>
      <c r="J208" s="0" t="s">
        <v>884</v>
      </c>
      <c r="K208" s="387" t="n">
        <v>0.585879147052765</v>
      </c>
      <c r="L208" s="387"/>
      <c r="M208" s="0" t="s">
        <v>885</v>
      </c>
      <c r="N208" s="387"/>
      <c r="O208" s="0" t="s">
        <v>885</v>
      </c>
      <c r="P208" s="387"/>
      <c r="Q208" s="0" t="s">
        <v>885</v>
      </c>
      <c r="R208" s="387"/>
      <c r="S208" s="0" t="s">
        <v>885</v>
      </c>
      <c r="U208" s="0" t="s">
        <v>316</v>
      </c>
      <c r="V208" s="387" t="n">
        <v>0.591922760009766</v>
      </c>
      <c r="W208" s="387"/>
      <c r="X208" s="0" t="s">
        <v>885</v>
      </c>
      <c r="Y208" s="387"/>
      <c r="Z208" s="0" t="s">
        <v>885</v>
      </c>
      <c r="AA208" s="387"/>
      <c r="AB208" s="0" t="s">
        <v>885</v>
      </c>
      <c r="AC208" s="387" t="n">
        <v>0.591922760009766</v>
      </c>
      <c r="AD208" s="0" t="s">
        <v>316</v>
      </c>
      <c r="AF208" s="0" t="s">
        <v>317</v>
      </c>
      <c r="AG208" s="387" t="n">
        <v>0.678936243057251</v>
      </c>
      <c r="AH208" s="387"/>
      <c r="AI208" s="0" t="s">
        <v>885</v>
      </c>
      <c r="AJ208" s="387"/>
      <c r="AK208" s="0" t="s">
        <v>885</v>
      </c>
      <c r="AL208" s="387"/>
      <c r="AM208" s="0" t="s">
        <v>885</v>
      </c>
      <c r="AN208" s="387" t="n">
        <v>0.678936243057251</v>
      </c>
      <c r="AO208" s="0" t="s">
        <v>317</v>
      </c>
      <c r="AP208" s="0"/>
      <c r="AQ208" s="0" t="s">
        <v>102</v>
      </c>
      <c r="AR208" s="387" t="n">
        <v>0.88381040096283</v>
      </c>
      <c r="AS208" s="0" t="s">
        <v>318</v>
      </c>
      <c r="AT208" s="387" t="n">
        <v>2.17891478538513</v>
      </c>
      <c r="AU208" s="0" t="s">
        <v>317</v>
      </c>
      <c r="AV208" s="387" t="n">
        <v>4.60992336273193</v>
      </c>
      <c r="AW208" s="0"/>
      <c r="AX208" s="387" t="n">
        <v>2.34991884231567</v>
      </c>
      <c r="AY208" s="0" t="s">
        <v>104</v>
      </c>
      <c r="AZ208" s="0"/>
      <c r="BA208" s="0" t="s">
        <v>102</v>
      </c>
      <c r="BB208" s="387" t="n">
        <v>0.00772413704544306</v>
      </c>
      <c r="BC208" s="387" t="n">
        <v>0.0069965086877346</v>
      </c>
      <c r="BD208" s="387" t="n">
        <v>0.00639262003824115</v>
      </c>
      <c r="BE208" s="387" t="n">
        <v>0.00689890841022134</v>
      </c>
      <c r="BF208" s="387" t="n">
        <v>0.0068988841958344</v>
      </c>
      <c r="BH208" s="0" t="s">
        <v>318</v>
      </c>
      <c r="BI208" s="387" t="n">
        <v>0.00966847687959671</v>
      </c>
      <c r="BJ208" s="387" t="n">
        <v>0.00871953368186951</v>
      </c>
      <c r="BK208" s="387" t="n">
        <v>0.0066012148745358</v>
      </c>
      <c r="BL208" s="387" t="n">
        <v>0.00624814676120877</v>
      </c>
      <c r="BM208" s="387" t="n">
        <v>0.00645431596785784</v>
      </c>
      <c r="BO208" s="0" t="s">
        <v>317</v>
      </c>
      <c r="BP208" s="387" t="n">
        <v>0.00875468086451292</v>
      </c>
      <c r="BQ208" s="387" t="n">
        <v>0.00743541773408651</v>
      </c>
      <c r="BR208" s="387" t="n">
        <v>0.00614505354315043</v>
      </c>
      <c r="BS208" s="387" t="n">
        <v>0.0064543541520834</v>
      </c>
      <c r="BT208" s="387" t="n">
        <v>0.00645433785393834</v>
      </c>
      <c r="BV208" s="387" t="n">
        <v>1.87836086750031</v>
      </c>
      <c r="BW208" s="387" t="n">
        <v>2.34534955024719</v>
      </c>
      <c r="BX208" s="387" t="n">
        <v>2.8287889957428</v>
      </c>
      <c r="BY208" s="387" t="n">
        <v>3.08827686309814</v>
      </c>
      <c r="BZ208" s="387" t="n">
        <v>3.32141709327698</v>
      </c>
      <c r="CA208" s="0" t="s">
        <v>316</v>
      </c>
      <c r="CC208" s="387" t="n">
        <v>2.15924835205078</v>
      </c>
      <c r="CD208" s="387" t="n">
        <v>2.63359451293945</v>
      </c>
      <c r="CE208" s="387" t="n">
        <v>3.00733160972595</v>
      </c>
      <c r="CF208" s="387" t="n">
        <v>3.22508335113525</v>
      </c>
      <c r="CG208" s="387" t="n">
        <v>3.46591758728027</v>
      </c>
      <c r="CH208" s="0" t="s">
        <v>317</v>
      </c>
      <c r="CK208" s="387" t="n">
        <v>3.70000004768372</v>
      </c>
      <c r="CL208" s="0" t="s">
        <v>887</v>
      </c>
      <c r="CO208" s="0" t="s">
        <v>894</v>
      </c>
      <c r="CP208" s="387" t="n">
        <v>-0.016598716378212</v>
      </c>
      <c r="CQ208" s="387" t="n">
        <v>-0.0236723758280277</v>
      </c>
      <c r="CR208" s="387" t="n">
        <v>-0.0202608741819859</v>
      </c>
      <c r="CS208" s="387" t="n">
        <v>-0.0128557970747352</v>
      </c>
      <c r="CT208" s="387" t="n">
        <v>-0.00491512520238757</v>
      </c>
      <c r="CV208" s="0" t="s">
        <v>318</v>
      </c>
      <c r="CW208" s="387" t="n">
        <v>-0.0128444032743573</v>
      </c>
      <c r="CX208" s="387" t="n">
        <v>-0.0131155597046018</v>
      </c>
      <c r="CY208" s="387" t="n">
        <v>-0.017450263723731</v>
      </c>
      <c r="CZ208" s="387" t="n">
        <v>-0.0292880795896053</v>
      </c>
      <c r="DA208" s="387" t="n">
        <v>-0.00862115249037743</v>
      </c>
      <c r="DC208" s="0" t="s">
        <v>317</v>
      </c>
      <c r="DD208" s="387" t="n">
        <v>-0.00191380339674652</v>
      </c>
      <c r="DE208" s="387" t="n">
        <v>-0.00123624491970986</v>
      </c>
      <c r="DF208" s="387" t="n">
        <v>0.00217087846249342</v>
      </c>
      <c r="DG208" s="387" t="n">
        <v>0.00695980247110128</v>
      </c>
      <c r="DH208" s="387" t="n">
        <v>0.00846687518060207</v>
      </c>
      <c r="DL208" s="387" t="n">
        <v>0.496580009460449</v>
      </c>
      <c r="DM208" s="0" t="s">
        <v>888</v>
      </c>
      <c r="DP208" s="387" t="n">
        <v>0.692610015869141</v>
      </c>
      <c r="DQ208" s="0" t="s">
        <v>888</v>
      </c>
      <c r="DT208" s="387" t="n">
        <v>0.303250007629395</v>
      </c>
      <c r="DU208" s="0" t="s">
        <v>888</v>
      </c>
      <c r="DW208" s="387" t="n">
        <v>-0.069824181497097</v>
      </c>
      <c r="DX208" s="387" t="n">
        <v>-0.0771713480353355</v>
      </c>
      <c r="DY208" s="387" t="n">
        <v>-0.064603254199028</v>
      </c>
      <c r="DZ208" s="387" t="n">
        <v>-0.0729037448763847</v>
      </c>
      <c r="EA208" s="387" t="n">
        <v>-0.104986913502216</v>
      </c>
      <c r="EB208" s="0" t="s">
        <v>104</v>
      </c>
      <c r="ED208" s="387" t="n">
        <v>-0.0792166814208031</v>
      </c>
      <c r="EE208" s="387" t="n">
        <v>-0.0904432088136673</v>
      </c>
      <c r="EF208" s="387" t="n">
        <v>-0.0831942707300186</v>
      </c>
      <c r="EG208" s="387" t="n">
        <v>-0.0996328666806221</v>
      </c>
      <c r="EH208" s="387"/>
      <c r="EI208" s="0" t="s">
        <v>248</v>
      </c>
      <c r="EK208" s="387" t="n">
        <v>0.729654788970947</v>
      </c>
      <c r="EL208" s="0" t="s">
        <v>248</v>
      </c>
      <c r="EO208" s="387" t="n">
        <v>0.0388672538101673</v>
      </c>
      <c r="EP208" s="387" t="n">
        <v>0.03342030569911</v>
      </c>
      <c r="EQ208" s="387" t="n">
        <v>0.0288824755698442</v>
      </c>
      <c r="ER208" s="387" t="n">
        <v>0.0254393517971039</v>
      </c>
      <c r="ES208" s="387"/>
      <c r="ET208" s="0" t="s">
        <v>248</v>
      </c>
      <c r="FE208" s="387" t="n">
        <v>27275015</v>
      </c>
      <c r="FF208" s="387" t="n">
        <v>27971082</v>
      </c>
      <c r="FG208" s="387" t="n">
        <v>28704778</v>
      </c>
      <c r="FH208" s="387" t="n">
        <v>29460519</v>
      </c>
      <c r="FI208" s="387" t="n">
        <v>30214193</v>
      </c>
      <c r="FJ208" s="387" t="n">
        <v>30949516</v>
      </c>
      <c r="FK208" s="387" t="n">
        <v>31661823</v>
      </c>
      <c r="FL208" s="387" t="n">
        <v>32360621</v>
      </c>
      <c r="FM208" s="387" t="n">
        <v>33060837</v>
      </c>
      <c r="FN208" s="387" t="n">
        <v>33783788</v>
      </c>
      <c r="FO208" s="387" t="n">
        <v>34545013</v>
      </c>
      <c r="FP208" s="387" t="n">
        <v>35349681</v>
      </c>
      <c r="FQ208" s="387" t="n">
        <v>36193783</v>
      </c>
      <c r="FR208" s="387" t="n">
        <v>37072550</v>
      </c>
      <c r="FS208" s="387" t="n">
        <v>37977655</v>
      </c>
      <c r="FT208" s="387" t="n">
        <v>38902950</v>
      </c>
      <c r="FU208" s="387" t="n">
        <v>39847440</v>
      </c>
      <c r="FV208" s="387" t="n">
        <v>40813396</v>
      </c>
      <c r="FW208" s="387" t="n">
        <v>41801533</v>
      </c>
      <c r="FX208" s="387" t="n">
        <v>42813238</v>
      </c>
      <c r="FY208" s="387" t="n">
        <v>43849000</v>
      </c>
      <c r="FZ208" s="387" t="n">
        <v>44909000</v>
      </c>
      <c r="GA208" s="387" t="n">
        <v>45992000</v>
      </c>
      <c r="GB208" s="387" t="n">
        <v>47095000</v>
      </c>
      <c r="GC208" s="387" t="n">
        <v>48216000</v>
      </c>
      <c r="GD208" s="387" t="n">
        <v>49353000</v>
      </c>
      <c r="GE208" s="387" t="n">
        <v>50505000</v>
      </c>
      <c r="GF208" s="387" t="n">
        <v>51671000</v>
      </c>
      <c r="GG208" s="387" t="n">
        <v>52851000</v>
      </c>
      <c r="GH208" s="387" t="n">
        <v>54046000</v>
      </c>
      <c r="GI208" s="387" t="n">
        <v>55254000</v>
      </c>
      <c r="GJ208" s="387" t="n">
        <v>56475000</v>
      </c>
      <c r="GK208" s="387" t="n">
        <v>57708000</v>
      </c>
      <c r="GL208" s="387" t="n">
        <v>58953000</v>
      </c>
      <c r="GM208" s="387" t="n">
        <v>60208000</v>
      </c>
      <c r="GN208" s="387" t="n">
        <v>61473000</v>
      </c>
      <c r="GO208" s="387" t="n">
        <v>62747000</v>
      </c>
      <c r="GP208" s="387" t="n">
        <v>64029000</v>
      </c>
      <c r="GQ208" s="387" t="n">
        <v>65319000</v>
      </c>
      <c r="GR208" s="387" t="n">
        <v>66616000</v>
      </c>
      <c r="GS208" s="387" t="n">
        <v>67919000</v>
      </c>
      <c r="GT208" s="387" t="n">
        <v>69228000</v>
      </c>
      <c r="GU208" s="387" t="n">
        <v>70541000</v>
      </c>
      <c r="GV208" s="387" t="n">
        <v>71860000</v>
      </c>
      <c r="GW208" s="387" t="n">
        <v>73182000</v>
      </c>
      <c r="GX208" s="387" t="n">
        <v>74509000</v>
      </c>
      <c r="GY208" s="387" t="n">
        <v>75840000</v>
      </c>
      <c r="GZ208" s="387" t="n">
        <v>77173000</v>
      </c>
      <c r="HA208" s="387" t="n">
        <v>78511000</v>
      </c>
      <c r="HB208" s="387" t="n">
        <v>79850000</v>
      </c>
      <c r="HC208" s="387" t="n">
        <v>81193000</v>
      </c>
      <c r="HG208" s="387" t="n">
        <v>0.0239880792796612</v>
      </c>
      <c r="HH208" s="387" t="n">
        <v>0.0239521991461515</v>
      </c>
      <c r="HI208" s="387" t="n">
        <v>0.0239226520061493</v>
      </c>
      <c r="HJ208" s="387" t="n">
        <v>0.0239143408834934</v>
      </c>
      <c r="HK208" s="387" t="n">
        <v>0.0239045601338148</v>
      </c>
      <c r="HL208" s="387" t="n">
        <v>0.0238863062113524</v>
      </c>
      <c r="HM208" s="387" t="n">
        <v>0.023829247802496</v>
      </c>
      <c r="HN208" s="387" t="n">
        <v>0.0236993692815304</v>
      </c>
      <c r="HO208" s="387" t="n">
        <v>0.0235240776091814</v>
      </c>
      <c r="HP208" s="387" t="n">
        <v>0.0233076382428408</v>
      </c>
      <c r="HQ208" s="387" t="n">
        <v>0.0230737868696451</v>
      </c>
      <c r="HR208" s="387" t="n">
        <v>0.0228243544697762</v>
      </c>
      <c r="HS208" s="387" t="n">
        <v>0.0225799381732941</v>
      </c>
      <c r="HT208" s="387" t="n">
        <v>0.0223589017987251</v>
      </c>
      <c r="HU208" s="387" t="n">
        <v>0.0221052002161741</v>
      </c>
      <c r="HV208" s="387" t="n">
        <v>0.0218573268502951</v>
      </c>
      <c r="HW208" s="387" t="n">
        <v>0.0215977504849434</v>
      </c>
      <c r="HX208" s="387" t="n">
        <v>0.0213447045534849</v>
      </c>
      <c r="HY208" s="387" t="n">
        <v>0.021064717322588</v>
      </c>
      <c r="HZ208" s="387" t="n">
        <v>0.0207928195595741</v>
      </c>
      <c r="IA208" s="387" t="n">
        <v>0.0205127149820328</v>
      </c>
      <c r="IB208" s="387" t="n">
        <v>0.0202253367751837</v>
      </c>
      <c r="IC208" s="387" t="n">
        <v>0.0199468526989222</v>
      </c>
      <c r="ID208" s="387" t="n">
        <v>0.0196618307381868</v>
      </c>
      <c r="IE208" s="387" t="n">
        <v>0.0193710289895535</v>
      </c>
      <c r="IF208" s="387" t="n">
        <v>0.019089587032795</v>
      </c>
      <c r="IG208" s="387" t="n">
        <v>0.0187886953353882</v>
      </c>
      <c r="IH208" s="387" t="n">
        <v>0.018525680527091</v>
      </c>
      <c r="II208" s="387" t="n">
        <v>0.0182297080755234</v>
      </c>
      <c r="IJ208" s="387" t="n">
        <v>0.0179704334586859</v>
      </c>
      <c r="IK208" s="387" t="n">
        <v>0.0177059341222048</v>
      </c>
      <c r="IL208" s="387" t="n">
        <v>0.0174237973988056</v>
      </c>
      <c r="IM208" s="387" t="n">
        <v>0.0171890873461962</v>
      </c>
      <c r="IN208" s="387" t="n">
        <v>0.016911132261157</v>
      </c>
      <c r="IO208" s="387" t="n">
        <v>0.0166791621595621</v>
      </c>
      <c r="IP208" s="0" t="s">
        <v>889</v>
      </c>
      <c r="IU208" s="0" t="s">
        <v>889</v>
      </c>
      <c r="IV208" s="387" t="n">
        <v>0.499309898057083</v>
      </c>
      <c r="IW208" s="387" t="n">
        <v>0.499410589384767</v>
      </c>
      <c r="IX208" s="387" t="n">
        <v>0.499479754172882</v>
      </c>
      <c r="IY208" s="387" t="n">
        <v>0.49952585469834</v>
      </c>
      <c r="IZ208" s="387" t="n">
        <v>0.499564095095169</v>
      </c>
      <c r="JA208" s="387" t="n">
        <v>0.499604565813857</v>
      </c>
      <c r="JB208" s="387" t="n">
        <v>0.499645652861917</v>
      </c>
      <c r="JC208" s="387" t="n">
        <v>0.499681357752121</v>
      </c>
      <c r="JD208" s="387" t="n">
        <v>0.499712041053817</v>
      </c>
      <c r="JE208" s="387" t="n">
        <v>0.499737547963164</v>
      </c>
      <c r="JF208" s="387" t="n">
        <v>0.499758284507493</v>
      </c>
      <c r="JG208" s="387" t="n">
        <v>0.499774330261816</v>
      </c>
      <c r="JH208" s="387" t="n">
        <v>0.499785867618948</v>
      </c>
      <c r="JI208" s="387" t="n">
        <v>0.499793222249744</v>
      </c>
      <c r="JJ208" s="387" t="n">
        <v>0.499796477264672</v>
      </c>
      <c r="JK208" s="387" t="n">
        <v>0.499795985889119</v>
      </c>
      <c r="JL208" s="387" t="n">
        <v>0.499791782758536</v>
      </c>
      <c r="JM208" s="387" t="n">
        <v>0.499783955554333</v>
      </c>
      <c r="JN208" s="387" t="n">
        <v>0.499772631641513</v>
      </c>
      <c r="JO208" s="387" t="n">
        <v>0.499757540816122</v>
      </c>
      <c r="JP208" s="387" t="n">
        <v>0.499738779669322</v>
      </c>
      <c r="JQ208" s="387" t="n">
        <v>0.499716456495878</v>
      </c>
      <c r="JR208" s="387" t="n">
        <v>0.499690688897126</v>
      </c>
      <c r="JS208" s="387" t="n">
        <v>0.499661563136023</v>
      </c>
      <c r="JT208" s="387" t="n">
        <v>0.499629445001232</v>
      </c>
      <c r="JU208" s="387" t="n">
        <v>0.499594334609893</v>
      </c>
      <c r="JV208" s="387" t="n">
        <v>0.499556391880206</v>
      </c>
      <c r="JW208" s="387" t="n">
        <v>0.499515645691769</v>
      </c>
      <c r="JX208" s="387" t="n">
        <v>0.499472109487726</v>
      </c>
      <c r="JY208" s="387" t="n">
        <v>0.499425960459451</v>
      </c>
      <c r="JZ208" s="387" t="n">
        <v>0.499377128845487</v>
      </c>
      <c r="KA208" s="387" t="n">
        <v>0.499325734057993</v>
      </c>
      <c r="KB208" s="387" t="n">
        <v>0.499271861266331</v>
      </c>
      <c r="KC208" s="387" t="n">
        <v>0.499215557654354</v>
      </c>
      <c r="KD208" s="387" t="n">
        <v>0.499156892317795</v>
      </c>
      <c r="KE208" s="387" t="n">
        <v>0.499095788284041</v>
      </c>
      <c r="KH208" s="0" t="s">
        <v>889</v>
      </c>
      <c r="KI208" s="387" t="n">
        <v>0.550522744655609</v>
      </c>
      <c r="KJ208" s="387" t="n">
        <v>0.553223669528961</v>
      </c>
      <c r="KK208" s="387" t="n">
        <v>0.556101679801941</v>
      </c>
      <c r="KL208" s="387" t="n">
        <v>0.559100449085236</v>
      </c>
      <c r="KM208" s="387" t="n">
        <v>0.562169790267944</v>
      </c>
      <c r="KN208" s="387" t="n">
        <v>0.565258026123047</v>
      </c>
      <c r="KO208" s="387" t="n">
        <v>0.568171203136444</v>
      </c>
      <c r="KP208" s="387" t="n">
        <v>0.571164548397064</v>
      </c>
      <c r="KQ208" s="387" t="n">
        <v>0.574179828166962</v>
      </c>
      <c r="KR208" s="387" t="n">
        <v>0.577111303806305</v>
      </c>
      <c r="KS208" s="387" t="n">
        <v>0.57992422580719</v>
      </c>
      <c r="KT208" s="387" t="n">
        <v>0.582239389419556</v>
      </c>
      <c r="KU208" s="387" t="n">
        <v>0.584486484527588</v>
      </c>
      <c r="KV208" s="387" t="n">
        <v>0.586706042289734</v>
      </c>
      <c r="KW208" s="387" t="n">
        <v>0.588850259780884</v>
      </c>
      <c r="KX208" s="387" t="n">
        <v>0.590997934341431</v>
      </c>
      <c r="KY208" s="387" t="n">
        <v>0.592651605606079</v>
      </c>
      <c r="KZ208" s="387" t="n">
        <v>0.594406306743622</v>
      </c>
      <c r="LA208" s="387" t="n">
        <v>0.59622073173523</v>
      </c>
      <c r="LB208" s="387" t="n">
        <v>0.598076641559601</v>
      </c>
      <c r="LC208" s="387" t="n">
        <v>0.599954426288605</v>
      </c>
      <c r="LD208" s="387" t="n">
        <v>0.601574599742889</v>
      </c>
      <c r="LE208" s="387" t="n">
        <v>0.603289127349854</v>
      </c>
      <c r="LF208" s="387" t="n">
        <v>0.60509192943573</v>
      </c>
      <c r="LG208" s="387" t="n">
        <v>0.606986284255981</v>
      </c>
      <c r="LH208" s="387" t="n">
        <v>0.608960688114166</v>
      </c>
      <c r="LI208" s="387" t="n">
        <v>0.610692203044891</v>
      </c>
      <c r="LJ208" s="387" t="n">
        <v>0.612565755844116</v>
      </c>
      <c r="LK208" s="387" t="n">
        <v>0.614542186260223</v>
      </c>
      <c r="LL208" s="387" t="n">
        <v>0.616572380065918</v>
      </c>
      <c r="LM208" s="387" t="n">
        <v>0.61862325668335</v>
      </c>
      <c r="LN208" s="387" t="n">
        <v>0.620385050773621</v>
      </c>
      <c r="LO208" s="387" t="n">
        <v>0.622212409973145</v>
      </c>
      <c r="LP208" s="387" t="n">
        <v>0.624065399169922</v>
      </c>
      <c r="LQ208" s="387" t="n">
        <v>0.625973701477051</v>
      </c>
      <c r="LR208" s="387" t="n">
        <v>0.627911269664764</v>
      </c>
      <c r="LT208" s="0" t="s">
        <v>889</v>
      </c>
      <c r="LU208" s="387" t="n">
        <v>0.53137481212616</v>
      </c>
      <c r="LV208" s="387" t="n">
        <v>0.533966958522797</v>
      </c>
      <c r="LW208" s="387" t="n">
        <v>0.536723017692566</v>
      </c>
      <c r="LX208" s="387" t="n">
        <v>0.539574444293976</v>
      </c>
      <c r="LY208" s="387" t="n">
        <v>0.542453408241272</v>
      </c>
      <c r="LZ208" s="387" t="n">
        <v>0.545303225517273</v>
      </c>
      <c r="MA208" s="387" t="n">
        <v>0.54806387424469</v>
      </c>
      <c r="MB208" s="387" t="n">
        <v>0.550834953784943</v>
      </c>
      <c r="MC208" s="387" t="n">
        <v>0.553583204746246</v>
      </c>
      <c r="MD208" s="387" t="n">
        <v>0.556226134300232</v>
      </c>
      <c r="ME208" s="387" t="n">
        <v>0.558689415454865</v>
      </c>
      <c r="MF208" s="387" t="n">
        <v>0.56071674823761</v>
      </c>
      <c r="MG208" s="387" t="n">
        <v>0.562656044960022</v>
      </c>
      <c r="MH208" s="387" t="n">
        <v>0.564530491828919</v>
      </c>
      <c r="MI208" s="387" t="n">
        <v>0.566350877285004</v>
      </c>
      <c r="MJ208" s="387" t="n">
        <v>0.568212270736694</v>
      </c>
      <c r="MK208" s="387" t="n">
        <v>0.56970340013504</v>
      </c>
      <c r="ML208" s="387" t="n">
        <v>0.571341931819916</v>
      </c>
      <c r="MM208" s="387" t="n">
        <v>0.573015809059143</v>
      </c>
      <c r="MN208" s="387" t="n">
        <v>0.574674487113953</v>
      </c>
      <c r="MO208" s="387" t="n">
        <v>0.576318085193634</v>
      </c>
      <c r="MP208" s="387" t="n">
        <v>0.577780604362488</v>
      </c>
      <c r="MQ208" s="387" t="n">
        <v>0.579284369945526</v>
      </c>
      <c r="MR208" s="387" t="n">
        <v>0.58082640171051</v>
      </c>
      <c r="MS208" s="387" t="n">
        <v>0.582427620887756</v>
      </c>
      <c r="MT208" s="387" t="n">
        <v>0.584063351154327</v>
      </c>
      <c r="MU208" s="387" t="n">
        <v>0.585557878017426</v>
      </c>
      <c r="MV208" s="387" t="n">
        <v>0.587119519710541</v>
      </c>
      <c r="MW208" s="387" t="n">
        <v>0.588769853115082</v>
      </c>
      <c r="MX208" s="387" t="n">
        <v>0.590459406375885</v>
      </c>
      <c r="MY208" s="387" t="n">
        <v>0.592183470726013</v>
      </c>
      <c r="MZ208" s="387" t="n">
        <v>0.593776345252991</v>
      </c>
      <c r="NA208" s="387" t="n">
        <v>0.595441401004791</v>
      </c>
      <c r="NB208" s="387" t="n">
        <v>0.597062826156616</v>
      </c>
      <c r="NC208" s="387" t="n">
        <v>0.598609864711762</v>
      </c>
      <c r="ND208" s="387" t="n">
        <v>0.600014805793762</v>
      </c>
      <c r="NG208" s="0" t="s">
        <v>889</v>
      </c>
      <c r="NH208" s="387" t="n">
        <v>0.441410958766937</v>
      </c>
      <c r="NI208" s="387" t="n">
        <v>0.443903058767319</v>
      </c>
      <c r="NJ208" s="387" t="n">
        <v>0.446619629859924</v>
      </c>
      <c r="NK208" s="387" t="n">
        <v>0.449519872665405</v>
      </c>
      <c r="NL208" s="387" t="n">
        <v>0.452581316232681</v>
      </c>
      <c r="NM208" s="387" t="n">
        <v>0.455768674612045</v>
      </c>
      <c r="NN208" s="387" t="n">
        <v>0.459017127752304</v>
      </c>
      <c r="NO208" s="387" t="n">
        <v>0.462428241968155</v>
      </c>
      <c r="NP208" s="387" t="n">
        <v>0.465973019599915</v>
      </c>
      <c r="NQ208" s="387" t="n">
        <v>0.469491451978683</v>
      </c>
      <c r="NR208" s="387" t="n">
        <v>0.472960114479065</v>
      </c>
      <c r="NS208" s="387" t="n">
        <v>0.476032078266144</v>
      </c>
      <c r="NT208" s="387" t="n">
        <v>0.479069501161575</v>
      </c>
      <c r="NU208" s="387" t="n">
        <v>0.482091158628464</v>
      </c>
      <c r="NV208" s="387" t="n">
        <v>0.485012769699097</v>
      </c>
      <c r="NW208" s="387" t="n">
        <v>0.487892270088196</v>
      </c>
      <c r="NX208" s="387" t="n">
        <v>0.490270018577576</v>
      </c>
      <c r="NY208" s="387" t="n">
        <v>0.492687314748764</v>
      </c>
      <c r="NZ208" s="387" t="n">
        <v>0.495106279850006</v>
      </c>
      <c r="OA208" s="387" t="n">
        <v>0.497525244951248</v>
      </c>
      <c r="OB208" s="387" t="n">
        <v>0.49994307756424</v>
      </c>
      <c r="OC208" s="387" t="n">
        <v>0.502079784870148</v>
      </c>
      <c r="OD208" s="387" t="n">
        <v>0.504271507263184</v>
      </c>
      <c r="OE208" s="387" t="n">
        <v>0.506514191627502</v>
      </c>
      <c r="OF208" s="387" t="n">
        <v>0.508811712265015</v>
      </c>
      <c r="OG208" s="387" t="n">
        <v>0.511123538017273</v>
      </c>
      <c r="OH208" s="387" t="n">
        <v>0.513173878192902</v>
      </c>
      <c r="OI208" s="387" t="n">
        <v>0.515303134918213</v>
      </c>
      <c r="OJ208" s="387" t="n">
        <v>0.517506241798401</v>
      </c>
      <c r="OK208" s="387" t="n">
        <v>0.51977264881134</v>
      </c>
      <c r="OL208" s="387" t="n">
        <v>0.522111415863037</v>
      </c>
      <c r="OM208" s="387" t="n">
        <v>0.524195671081543</v>
      </c>
      <c r="ON208" s="387" t="n">
        <v>0.526375830173492</v>
      </c>
      <c r="OO208" s="387" t="n">
        <v>0.528613805770874</v>
      </c>
      <c r="OP208" s="387" t="n">
        <v>0.530907928943634</v>
      </c>
      <c r="OQ208" s="387" t="n">
        <v>0.533284902572632</v>
      </c>
      <c r="OT208" s="387" t="n">
        <v>0.518030014038086</v>
      </c>
      <c r="OU208" s="387" t="n">
        <v>0.517309989929199</v>
      </c>
      <c r="OV208" s="387" t="n">
        <v>0.516570014953613</v>
      </c>
      <c r="OW208" s="387" t="n">
        <v>0.51564998626709</v>
      </c>
      <c r="OX208" s="387" t="n">
        <v>0.514469985961914</v>
      </c>
      <c r="OY208" s="387" t="n">
        <v>0.513110008239746</v>
      </c>
      <c r="OZ208" s="387" t="n">
        <v>0.511370010375977</v>
      </c>
      <c r="PA208" s="387" t="n">
        <v>0.509329986572266</v>
      </c>
      <c r="PB208" s="387" t="n">
        <v>0.507109985351563</v>
      </c>
      <c r="PC208" s="387" t="n">
        <v>0.504799995422363</v>
      </c>
      <c r="PD208" s="387" t="n">
        <v>0.502840003967285</v>
      </c>
      <c r="PE208" s="387" t="n">
        <v>0.500880012512207</v>
      </c>
      <c r="PF208" s="387" t="n">
        <v>0.499830017089844</v>
      </c>
      <c r="PG208" s="387" t="n">
        <v>0.499000015258789</v>
      </c>
      <c r="PH208" s="387" t="n">
        <v>0.498019981384277</v>
      </c>
      <c r="PI208" s="387" t="n">
        <v>0.497280006408691</v>
      </c>
      <c r="PJ208" s="387" t="n">
        <v>0.496669998168945</v>
      </c>
      <c r="PK208" s="387" t="n">
        <v>0.49681999206543</v>
      </c>
      <c r="PL208" s="387" t="n">
        <v>0.496580009460449</v>
      </c>
      <c r="PQ208" s="387" t="n">
        <v>-0.000483154028188437</v>
      </c>
      <c r="PZ208" s="387" t="n">
        <v>0.342</v>
      </c>
      <c r="QA208" s="387" t="n">
        <v>2014</v>
      </c>
      <c r="QB208" s="0" t="s">
        <v>248</v>
      </c>
      <c r="QD208" s="387" t="n">
        <v>0.122</v>
      </c>
      <c r="QE208" s="387" t="n">
        <v>2014</v>
      </c>
      <c r="QF208" s="0" t="s">
        <v>248</v>
      </c>
      <c r="QH208" s="387" t="n">
        <v>0.44</v>
      </c>
      <c r="QI208" s="387" t="n">
        <v>2014</v>
      </c>
      <c r="QJ208" s="0" t="s">
        <v>248</v>
      </c>
      <c r="QL208" s="387" t="n">
        <v>0.793</v>
      </c>
      <c r="QM208" s="387" t="n">
        <v>2014</v>
      </c>
      <c r="QN208" s="0" t="s">
        <v>248</v>
      </c>
      <c r="QP208" s="387" t="n">
        <v>0.465</v>
      </c>
      <c r="QQ208" s="387" t="n">
        <v>2009</v>
      </c>
      <c r="QR208" s="0" t="s">
        <v>248</v>
      </c>
      <c r="QT208" s="0" t="s">
        <v>104</v>
      </c>
      <c r="QU208" s="387" t="n">
        <v>0.203245297074318</v>
      </c>
      <c r="QV208" s="387" t="n">
        <v>0.203996241092682</v>
      </c>
      <c r="QW208" s="387" t="n">
        <v>0.183094099164009</v>
      </c>
      <c r="QX208" s="387" t="n">
        <v>0.17103311419487</v>
      </c>
      <c r="QY208" s="387" t="n">
        <v>0.172345325350761</v>
      </c>
      <c r="RB208" s="387" t="n">
        <v>0.188394755125046</v>
      </c>
      <c r="RC208" s="387" t="n">
        <v>0.183693706989288</v>
      </c>
      <c r="RD208" s="387" t="n">
        <v>0.162231832742691</v>
      </c>
      <c r="RE208" s="387" t="n">
        <v>0.143730118870735</v>
      </c>
      <c r="RF208" s="387" t="n">
        <v>0.0788809955120087</v>
      </c>
      <c r="RG208" s="0" t="s">
        <v>248</v>
      </c>
      <c r="RJ208" s="387" t="n">
        <v>0.0412716418504715</v>
      </c>
      <c r="RK208" s="387" t="n">
        <v>0.0350691787898541</v>
      </c>
      <c r="RL208" s="387" t="n">
        <v>0.0141837112605572</v>
      </c>
      <c r="RM208" s="387" t="n">
        <v>0.0105906128883362</v>
      </c>
      <c r="RN208" s="387" t="n">
        <v>-0.0253540873527527</v>
      </c>
      <c r="RO208" s="0" t="s">
        <v>104</v>
      </c>
      <c r="RR208" s="387" t="n">
        <v>0.0412716269493103</v>
      </c>
      <c r="RS208" s="387" t="n">
        <v>0.0350691713392735</v>
      </c>
      <c r="RT208" s="387" t="n">
        <v>0.0141837112605572</v>
      </c>
      <c r="RU208" s="387" t="n">
        <v>0.0105906119570136</v>
      </c>
      <c r="RV208" s="387" t="n">
        <v>-0.0253540892153978</v>
      </c>
      <c r="RW208" s="0" t="s">
        <v>248</v>
      </c>
      <c r="SA208" s="387" t="n">
        <v>0.0178387612104416</v>
      </c>
      <c r="SB208" s="387" t="n">
        <v>0.0122395819053054</v>
      </c>
      <c r="SC208" s="387" t="n">
        <v>-0.00919649098068476</v>
      </c>
      <c r="SD208" s="387" t="n">
        <v>-0.0132430316880345</v>
      </c>
      <c r="SE208" s="387" t="n">
        <v>-0.0492050684988499</v>
      </c>
      <c r="SF208" s="0" t="s">
        <v>104</v>
      </c>
      <c r="SJ208" s="387" t="n">
        <v>0.0292561277747154</v>
      </c>
      <c r="SK208" s="387" t="n">
        <v>0.0283358413726091</v>
      </c>
      <c r="SL208" s="387" t="n">
        <v>0.0177909042686224</v>
      </c>
      <c r="SM208" s="387" t="n">
        <v>-0.00669117039069533</v>
      </c>
      <c r="SN208" s="387" t="n">
        <v>-0.0498016029596329</v>
      </c>
      <c r="SO208" s="0" t="s">
        <v>248</v>
      </c>
      <c r="SQ208" s="387" t="n">
        <v>590</v>
      </c>
      <c r="SR208" s="0" t="s">
        <v>248</v>
      </c>
      <c r="ST208" s="387" t="n">
        <v>2287.06567382813</v>
      </c>
      <c r="SU208" s="0" t="s">
        <v>104</v>
      </c>
      <c r="SW208" s="387" t="n">
        <v>1724.08526921269</v>
      </c>
      <c r="SX208" s="0" t="s">
        <v>248</v>
      </c>
      <c r="TA208" s="387" t="n">
        <v>0.133421123027802</v>
      </c>
      <c r="TB208" s="387" t="n">
        <v>0.126824885606766</v>
      </c>
      <c r="TC208" s="387" t="n">
        <v>0.1184908375144</v>
      </c>
      <c r="TD208" s="387" t="n">
        <v>0.0981293693184853</v>
      </c>
      <c r="TE208" s="387" t="n">
        <v>0.0673584118485451</v>
      </c>
      <c r="TF208" s="0" t="s">
        <v>104</v>
      </c>
      <c r="TJ208" s="387" t="n">
        <v>0.114941962063313</v>
      </c>
      <c r="TK208" s="387" t="n">
        <v>0.100737124681473</v>
      </c>
      <c r="TL208" s="387" t="n">
        <v>0.0882987752556801</v>
      </c>
      <c r="TM208" s="387" t="n">
        <v>0.0603095293045044</v>
      </c>
      <c r="TN208" s="387" t="n">
        <v>0.160322740674019</v>
      </c>
      <c r="TO208" s="0" t="s">
        <v>248</v>
      </c>
      <c r="TP208" s="386"/>
      <c r="TQ208" s="386"/>
    </row>
    <row r="209" customFormat="false" ht="15.75" hidden="false" customHeight="false" outlineLevel="0" collapsed="false">
      <c r="A209" s="0" t="s">
        <v>890</v>
      </c>
      <c r="B209" s="18" t="s">
        <v>1263</v>
      </c>
      <c r="C209" s="0" t="s">
        <v>1264</v>
      </c>
      <c r="D209" s="387" t="n">
        <v>0.0495150797069073</v>
      </c>
      <c r="E209" s="0" t="s">
        <v>102</v>
      </c>
      <c r="F209" s="387" t="n">
        <v>0.079951636493206</v>
      </c>
      <c r="G209" s="0" t="s">
        <v>316</v>
      </c>
      <c r="H209" s="387" t="n">
        <v>0.0762268155813217</v>
      </c>
      <c r="I209" s="0" t="s">
        <v>317</v>
      </c>
      <c r="J209" s="0" t="s">
        <v>102</v>
      </c>
      <c r="K209" s="387" t="n">
        <v>0.457840174436569</v>
      </c>
      <c r="L209" s="387"/>
      <c r="M209" s="0" t="s">
        <v>885</v>
      </c>
      <c r="N209" s="387"/>
      <c r="O209" s="0" t="s">
        <v>885</v>
      </c>
      <c r="P209" s="387"/>
      <c r="Q209" s="0" t="s">
        <v>885</v>
      </c>
      <c r="R209" s="387" t="n">
        <v>0.457840174436569</v>
      </c>
      <c r="S209" s="0" t="s">
        <v>102</v>
      </c>
      <c r="U209" s="0" t="s">
        <v>316</v>
      </c>
      <c r="V209" s="387" t="n">
        <v>0.453170329332352</v>
      </c>
      <c r="W209" s="387"/>
      <c r="X209" s="0" t="s">
        <v>885</v>
      </c>
      <c r="Y209" s="387"/>
      <c r="Z209" s="0" t="s">
        <v>885</v>
      </c>
      <c r="AA209" s="387"/>
      <c r="AB209" s="0" t="s">
        <v>885</v>
      </c>
      <c r="AC209" s="387" t="n">
        <v>0.453170329332352</v>
      </c>
      <c r="AD209" s="0" t="s">
        <v>316</v>
      </c>
      <c r="AF209" s="0" t="s">
        <v>317</v>
      </c>
      <c r="AG209" s="387" t="n">
        <v>0.452156126499176</v>
      </c>
      <c r="AH209" s="387"/>
      <c r="AI209" s="0" t="s">
        <v>885</v>
      </c>
      <c r="AJ209" s="387"/>
      <c r="AK209" s="0" t="s">
        <v>885</v>
      </c>
      <c r="AL209" s="387"/>
      <c r="AM209" s="0" t="s">
        <v>885</v>
      </c>
      <c r="AN209" s="387" t="n">
        <v>0.452156126499176</v>
      </c>
      <c r="AO209" s="0" t="s">
        <v>317</v>
      </c>
      <c r="AP209" s="0"/>
      <c r="AQ209" s="0" t="s">
        <v>102</v>
      </c>
      <c r="AR209" s="387" t="n">
        <v>4.50556421279907</v>
      </c>
      <c r="AS209" s="0" t="s">
        <v>318</v>
      </c>
      <c r="AT209" s="387" t="n">
        <v>5.20441293716431</v>
      </c>
      <c r="AU209" s="0" t="s">
        <v>317</v>
      </c>
      <c r="AV209" s="387" t="n">
        <v>6.81984090805054</v>
      </c>
      <c r="AW209" s="0"/>
      <c r="AX209" s="387" t="n">
        <v>2.87329149246216</v>
      </c>
      <c r="AY209" s="0" t="s">
        <v>884</v>
      </c>
      <c r="AZ209" s="0"/>
      <c r="BA209" s="0" t="s">
        <v>884</v>
      </c>
      <c r="BB209" s="387" t="n">
        <v>0.00820934306830168</v>
      </c>
      <c r="BC209" s="387" t="n">
        <v>0.00736863957718015</v>
      </c>
      <c r="BD209" s="387" t="n">
        <v>0.00759958103299141</v>
      </c>
      <c r="BE209" s="387" t="n">
        <v>0.00781907513737679</v>
      </c>
      <c r="BF209" s="387" t="n">
        <v>0.00729722762480378</v>
      </c>
      <c r="BH209" s="0" t="s">
        <v>884</v>
      </c>
      <c r="BI209" s="387" t="n">
        <v>0.0101315155625343</v>
      </c>
      <c r="BJ209" s="387" t="n">
        <v>0.00970085058361292</v>
      </c>
      <c r="BK209" s="387" t="n">
        <v>0.00868091825395823</v>
      </c>
      <c r="BL209" s="387" t="n">
        <v>0.00836597662419081</v>
      </c>
      <c r="BM209" s="387" t="n">
        <v>0.00864100828766823</v>
      </c>
      <c r="BO209" s="0" t="s">
        <v>884</v>
      </c>
      <c r="BP209" s="387" t="n">
        <v>0.0102140679955482</v>
      </c>
      <c r="BQ209" s="387" t="n">
        <v>0.00919633824378252</v>
      </c>
      <c r="BR209" s="387" t="n">
        <v>0.00839217565953732</v>
      </c>
      <c r="BS209" s="387" t="n">
        <v>0.00876153260469437</v>
      </c>
      <c r="BT209" s="387" t="n">
        <v>0.00900252163410187</v>
      </c>
      <c r="BV209" s="387"/>
      <c r="BW209" s="387"/>
      <c r="BX209" s="387"/>
      <c r="BY209" s="387"/>
      <c r="BZ209" s="387"/>
      <c r="CA209" s="0" t="s">
        <v>886</v>
      </c>
      <c r="CC209" s="387"/>
      <c r="CD209" s="387"/>
      <c r="CE209" s="387"/>
      <c r="CF209" s="387"/>
      <c r="CG209" s="387"/>
      <c r="CH209" s="0" t="s">
        <v>886</v>
      </c>
      <c r="CK209" s="387" t="n">
        <v>8.5</v>
      </c>
      <c r="CL209" s="0" t="s">
        <v>887</v>
      </c>
      <c r="CO209" s="0" t="s">
        <v>884</v>
      </c>
      <c r="CP209" s="387" t="n">
        <v>0.000575770216528326</v>
      </c>
      <c r="CQ209" s="387" t="n">
        <v>0.00184385559987277</v>
      </c>
      <c r="CR209" s="387" t="n">
        <v>0.00550819560885429</v>
      </c>
      <c r="CS209" s="387" t="n">
        <v>0.00152746983803809</v>
      </c>
      <c r="CT209" s="387" t="n">
        <v>0.0142461964860559</v>
      </c>
      <c r="CV209" s="0" t="s">
        <v>884</v>
      </c>
      <c r="CW209" s="387" t="n">
        <v>0.00209999969229102</v>
      </c>
      <c r="CX209" s="387" t="n">
        <v>0.0051333331502974</v>
      </c>
      <c r="CY209" s="387" t="n">
        <v>0.00299999979324639</v>
      </c>
      <c r="CZ209" s="387" t="n">
        <v>0.00240000011399388</v>
      </c>
      <c r="DA209" s="387" t="n">
        <v>-0.00700000021606684</v>
      </c>
      <c r="DC209" s="0" t="s">
        <v>884</v>
      </c>
      <c r="DD209" s="387" t="n">
        <v>2.6309528038837E-005</v>
      </c>
      <c r="DE209" s="387" t="n">
        <v>0.00547172874212265</v>
      </c>
      <c r="DF209" s="387" t="n">
        <v>0.0018535100389272</v>
      </c>
      <c r="DG209" s="387" t="n">
        <v>0.00536527018994093</v>
      </c>
      <c r="DH209" s="387" t="n">
        <v>0.00374665716663003</v>
      </c>
      <c r="DL209" s="387" t="n">
        <v>0.562630004882813</v>
      </c>
      <c r="DM209" s="0" t="s">
        <v>888</v>
      </c>
      <c r="DP209" s="387" t="n">
        <v>0.691330032348633</v>
      </c>
      <c r="DQ209" s="0" t="s">
        <v>888</v>
      </c>
      <c r="DT209" s="387" t="n">
        <v>0.431240005493164</v>
      </c>
      <c r="DU209" s="0" t="s">
        <v>888</v>
      </c>
      <c r="DW209" s="387"/>
      <c r="DX209" s="387"/>
      <c r="DY209" s="387"/>
      <c r="DZ209" s="387"/>
      <c r="EA209" s="387"/>
      <c r="EB209" s="0" t="s">
        <v>886</v>
      </c>
      <c r="ED209" s="387" t="n">
        <v>0.00366711826063693</v>
      </c>
      <c r="EE209" s="387" t="n">
        <v>0.00366711826063693</v>
      </c>
      <c r="EF209" s="387" t="n">
        <v>-0.0180042013525963</v>
      </c>
      <c r="EG209" s="387" t="n">
        <v>-0.0683237314224243</v>
      </c>
      <c r="EH209" s="387" t="n">
        <v>-0.110937930643559</v>
      </c>
      <c r="EI209" s="0" t="s">
        <v>248</v>
      </c>
      <c r="EK209" s="387"/>
      <c r="EL209" s="0" t="s">
        <v>886</v>
      </c>
      <c r="EO209" s="387" t="n">
        <v>-0.0136186247691512</v>
      </c>
      <c r="EP209" s="387" t="n">
        <v>0.000965187384281308</v>
      </c>
      <c r="EQ209" s="387" t="n">
        <v>0.0234741941094399</v>
      </c>
      <c r="ER209" s="387" t="n">
        <v>0.0399315990507603</v>
      </c>
      <c r="ES209" s="387" t="n">
        <v>0.0195822324603796</v>
      </c>
      <c r="ET209" s="0" t="s">
        <v>248</v>
      </c>
      <c r="FE209" s="387" t="n">
        <v>470944</v>
      </c>
      <c r="FF209" s="387" t="n">
        <v>476574</v>
      </c>
      <c r="FG209" s="387" t="n">
        <v>482228</v>
      </c>
      <c r="FH209" s="387" t="n">
        <v>487938</v>
      </c>
      <c r="FI209" s="387" t="n">
        <v>493680</v>
      </c>
      <c r="FJ209" s="387" t="n">
        <v>499461</v>
      </c>
      <c r="FK209" s="387" t="n">
        <v>505292</v>
      </c>
      <c r="FL209" s="387" t="n">
        <v>511181</v>
      </c>
      <c r="FM209" s="387" t="n">
        <v>517122</v>
      </c>
      <c r="FN209" s="387" t="n">
        <v>523113</v>
      </c>
      <c r="FO209" s="387" t="n">
        <v>529126</v>
      </c>
      <c r="FP209" s="387" t="n">
        <v>535177</v>
      </c>
      <c r="FQ209" s="387" t="n">
        <v>541247</v>
      </c>
      <c r="FR209" s="387" t="n">
        <v>547295</v>
      </c>
      <c r="FS209" s="387" t="n">
        <v>553278</v>
      </c>
      <c r="FT209" s="387" t="n">
        <v>559136</v>
      </c>
      <c r="FU209" s="387" t="n">
        <v>564883</v>
      </c>
      <c r="FV209" s="387" t="n">
        <v>570501</v>
      </c>
      <c r="FW209" s="387" t="n">
        <v>575987</v>
      </c>
      <c r="FX209" s="387" t="n">
        <v>581363</v>
      </c>
      <c r="FY209" s="387" t="n">
        <v>587000</v>
      </c>
      <c r="FZ209" s="387" t="n">
        <v>592000</v>
      </c>
      <c r="GA209" s="387" t="n">
        <v>597000</v>
      </c>
      <c r="GB209" s="387" t="n">
        <v>602000</v>
      </c>
      <c r="GC209" s="387" t="n">
        <v>607000</v>
      </c>
      <c r="GD209" s="387" t="n">
        <v>611000</v>
      </c>
      <c r="GE209" s="387" t="n">
        <v>616000</v>
      </c>
      <c r="GF209" s="387" t="n">
        <v>620000</v>
      </c>
      <c r="GG209" s="387" t="n">
        <v>624000</v>
      </c>
      <c r="GH209" s="387" t="n">
        <v>628000</v>
      </c>
      <c r="GI209" s="387" t="n">
        <v>632000</v>
      </c>
      <c r="GJ209" s="387" t="n">
        <v>636000</v>
      </c>
      <c r="GK209" s="387" t="n">
        <v>640000</v>
      </c>
      <c r="GL209" s="387" t="n">
        <v>643000</v>
      </c>
      <c r="GM209" s="387" t="n">
        <v>647000</v>
      </c>
      <c r="GN209" s="387" t="n">
        <v>650000</v>
      </c>
      <c r="GO209" s="387" t="n">
        <v>653000</v>
      </c>
      <c r="GP209" s="387" t="n">
        <v>656000</v>
      </c>
      <c r="GQ209" s="387" t="n">
        <v>659000</v>
      </c>
      <c r="GR209" s="387" t="n">
        <v>661000</v>
      </c>
      <c r="GS209" s="387" t="n">
        <v>664000</v>
      </c>
      <c r="GT209" s="387" t="n">
        <v>666000</v>
      </c>
      <c r="GU209" s="387" t="n">
        <v>668000</v>
      </c>
      <c r="GV209" s="387" t="n">
        <v>670000</v>
      </c>
      <c r="GW209" s="387" t="n">
        <v>672000</v>
      </c>
      <c r="GX209" s="387" t="n">
        <v>674000</v>
      </c>
      <c r="GY209" s="387" t="n">
        <v>675000</v>
      </c>
      <c r="GZ209" s="387" t="n">
        <v>677000</v>
      </c>
      <c r="HA209" s="387" t="n">
        <v>678000</v>
      </c>
      <c r="HB209" s="387" t="n">
        <v>679000</v>
      </c>
      <c r="HC209" s="387" t="n">
        <v>680000</v>
      </c>
      <c r="HG209" s="387" t="n">
        <v>0.0102258948609233</v>
      </c>
      <c r="HH209" s="387" t="n">
        <v>0.00989629235118628</v>
      </c>
      <c r="HI209" s="387" t="n">
        <v>0.00957016926258802</v>
      </c>
      <c r="HJ209" s="387" t="n">
        <v>0.00929025560617447</v>
      </c>
      <c r="HK209" s="387" t="n">
        <v>0.00964947324246168</v>
      </c>
      <c r="HL209" s="387" t="n">
        <v>0.00848181545734406</v>
      </c>
      <c r="HM209" s="387" t="n">
        <v>0.00841047894209623</v>
      </c>
      <c r="HN209" s="387" t="n">
        <v>0.0083403317257762</v>
      </c>
      <c r="HO209" s="387" t="n">
        <v>0.0082713458687067</v>
      </c>
      <c r="HP209" s="387" t="n">
        <v>0.00656816828995943</v>
      </c>
      <c r="HQ209" s="387" t="n">
        <v>0.00815000478178263</v>
      </c>
      <c r="HR209" s="387" t="n">
        <v>0.00647251447662711</v>
      </c>
      <c r="HS209" s="387" t="n">
        <v>0.00643089041113853</v>
      </c>
      <c r="HT209" s="387" t="n">
        <v>0.00638979813084006</v>
      </c>
      <c r="HU209" s="387" t="n">
        <v>0.00634922785684466</v>
      </c>
      <c r="HV209" s="387" t="n">
        <v>0.00630916934460402</v>
      </c>
      <c r="HW209" s="387" t="n">
        <v>0.00626961281523109</v>
      </c>
      <c r="HX209" s="387" t="n">
        <v>0.00467654783278704</v>
      </c>
      <c r="HY209" s="387" t="n">
        <v>0.00620157038792968</v>
      </c>
      <c r="HZ209" s="387" t="n">
        <v>0.00462606828659773</v>
      </c>
      <c r="IA209" s="387" t="n">
        <v>0.00460476661100984</v>
      </c>
      <c r="IB209" s="387" t="n">
        <v>0.00458365958184004</v>
      </c>
      <c r="IC209" s="387" t="n">
        <v>0.00456274533644319</v>
      </c>
      <c r="ID209" s="387" t="n">
        <v>0.00303030526265502</v>
      </c>
      <c r="IE209" s="387" t="n">
        <v>0.00452830968424678</v>
      </c>
      <c r="IF209" s="387" t="n">
        <v>0.00300752115435898</v>
      </c>
      <c r="IG209" s="387" t="n">
        <v>0.00299850292503834</v>
      </c>
      <c r="IH209" s="387" t="n">
        <v>0.00298953894525766</v>
      </c>
      <c r="II209" s="387" t="n">
        <v>0.00298062805086374</v>
      </c>
      <c r="IJ209" s="387" t="n">
        <v>0.00297177047468722</v>
      </c>
      <c r="IK209" s="387" t="n">
        <v>0.0014825799735263</v>
      </c>
      <c r="IL209" s="387" t="n">
        <v>0.00295858201570809</v>
      </c>
      <c r="IM209" s="387" t="n">
        <v>0.00147601508069783</v>
      </c>
      <c r="IN209" s="387" t="n">
        <v>0.00147383962757885</v>
      </c>
      <c r="IO209" s="387" t="n">
        <v>0.00147167057730258</v>
      </c>
      <c r="IP209" s="0" t="s">
        <v>889</v>
      </c>
      <c r="IU209" s="0" t="s">
        <v>889</v>
      </c>
      <c r="IV209" s="387" t="n">
        <v>0.503124463457907</v>
      </c>
      <c r="IW209" s="387" t="n">
        <v>0.503024520121866</v>
      </c>
      <c r="IX209" s="387" t="n">
        <v>0.502922869547994</v>
      </c>
      <c r="IY209" s="387" t="n">
        <v>0.502829056905798</v>
      </c>
      <c r="IZ209" s="387" t="n">
        <v>0.502706570593588</v>
      </c>
      <c r="JA209" s="387" t="n">
        <v>0.502565483759891</v>
      </c>
      <c r="JB209" s="387" t="n">
        <v>0.502407916214654</v>
      </c>
      <c r="JC209" s="387" t="n">
        <v>0.502216681913685</v>
      </c>
      <c r="JD209" s="387" t="n">
        <v>0.502027420024927</v>
      </c>
      <c r="JE209" s="387" t="n">
        <v>0.501809464612808</v>
      </c>
      <c r="JF209" s="387" t="n">
        <v>0.501590340156089</v>
      </c>
      <c r="JG209" s="387" t="n">
        <v>0.501353737110263</v>
      </c>
      <c r="JH209" s="387" t="n">
        <v>0.501114350773756</v>
      </c>
      <c r="JI209" s="387" t="n">
        <v>0.500869718422654</v>
      </c>
      <c r="JJ209" s="387" t="n">
        <v>0.500622175545796</v>
      </c>
      <c r="JK209" s="387" t="n">
        <v>0.500375554041041</v>
      </c>
      <c r="JL209" s="387" t="n">
        <v>0.500114740544908</v>
      </c>
      <c r="JM209" s="387" t="n">
        <v>0.499864819459747</v>
      </c>
      <c r="JN209" s="387" t="n">
        <v>0.499614553706035</v>
      </c>
      <c r="JO209" s="387" t="n">
        <v>0.499363762444513</v>
      </c>
      <c r="JP209" s="387" t="n">
        <v>0.499115373727677</v>
      </c>
      <c r="JQ209" s="387" t="n">
        <v>0.498853091599547</v>
      </c>
      <c r="JR209" s="387" t="n">
        <v>0.498598248382155</v>
      </c>
      <c r="JS209" s="387" t="n">
        <v>0.498340711323241</v>
      </c>
      <c r="JT209" s="387" t="n">
        <v>0.498091695397085</v>
      </c>
      <c r="JU209" s="387" t="n">
        <v>0.497853159095223</v>
      </c>
      <c r="JV209" s="387" t="n">
        <v>0.497606075119246</v>
      </c>
      <c r="JW209" s="387" t="n">
        <v>0.497362360092845</v>
      </c>
      <c r="JX209" s="387" t="n">
        <v>0.497132250690826</v>
      </c>
      <c r="JY209" s="387" t="n">
        <v>0.496915481515208</v>
      </c>
      <c r="JZ209" s="387" t="n">
        <v>0.496702915059434</v>
      </c>
      <c r="KA209" s="387" t="n">
        <v>0.496503206566242</v>
      </c>
      <c r="KB209" s="387" t="n">
        <v>0.496304406931934</v>
      </c>
      <c r="KC209" s="387" t="n">
        <v>0.496125620166243</v>
      </c>
      <c r="KD209" s="387" t="n">
        <v>0.495953345317968</v>
      </c>
      <c r="KE209" s="387" t="n">
        <v>0.495795564467522</v>
      </c>
      <c r="KH209" s="0" t="s">
        <v>889</v>
      </c>
      <c r="KI209" s="387" t="n">
        <v>0.654855012893677</v>
      </c>
      <c r="KJ209" s="387" t="n">
        <v>0.656112849712372</v>
      </c>
      <c r="KK209" s="387" t="n">
        <v>0.657618463039398</v>
      </c>
      <c r="KL209" s="387" t="n">
        <v>0.659233629703522</v>
      </c>
      <c r="KM209" s="387" t="n">
        <v>0.660730063915253</v>
      </c>
      <c r="KN209" s="387" t="n">
        <v>0.660988092422485</v>
      </c>
      <c r="KO209" s="387" t="n">
        <v>0.662162184715271</v>
      </c>
      <c r="KP209" s="387" t="n">
        <v>0.663316607475281</v>
      </c>
      <c r="KQ209" s="387" t="n">
        <v>0.664451837539673</v>
      </c>
      <c r="KR209" s="387" t="n">
        <v>0.663920938968658</v>
      </c>
      <c r="KS209" s="387" t="n">
        <v>0.664484441280365</v>
      </c>
      <c r="KT209" s="387" t="n">
        <v>0.663961052894592</v>
      </c>
      <c r="KU209" s="387" t="n">
        <v>0.662903249263763</v>
      </c>
      <c r="KV209" s="387" t="n">
        <v>0.661858975887299</v>
      </c>
      <c r="KW209" s="387" t="n">
        <v>0.660828053951263</v>
      </c>
      <c r="KX209" s="387" t="n">
        <v>0.659810125827789</v>
      </c>
      <c r="KY209" s="387" t="n">
        <v>0.658805012702942</v>
      </c>
      <c r="KZ209" s="387" t="n">
        <v>0.657812476158142</v>
      </c>
      <c r="LA209" s="387" t="n">
        <v>0.657853782176971</v>
      </c>
      <c r="LB209" s="387" t="n">
        <v>0.658423483371735</v>
      </c>
      <c r="LC209" s="387" t="n">
        <v>0.656923055648804</v>
      </c>
      <c r="LD209" s="387" t="n">
        <v>0.65696781873703</v>
      </c>
      <c r="LE209" s="387" t="n">
        <v>0.655487775802612</v>
      </c>
      <c r="LF209" s="387" t="n">
        <v>0.654021263122559</v>
      </c>
      <c r="LG209" s="387" t="n">
        <v>0.655068099498749</v>
      </c>
      <c r="LH209" s="387" t="n">
        <v>0.653614461421967</v>
      </c>
      <c r="LI209" s="387" t="n">
        <v>0.654654681682587</v>
      </c>
      <c r="LJ209" s="387" t="n">
        <v>0.654191613197327</v>
      </c>
      <c r="LK209" s="387" t="n">
        <v>0.655223906040192</v>
      </c>
      <c r="LL209" s="387" t="n">
        <v>0.65625</v>
      </c>
      <c r="LM209" s="387" t="n">
        <v>0.655786335468292</v>
      </c>
      <c r="LN209" s="387" t="n">
        <v>0.656296312808991</v>
      </c>
      <c r="LO209" s="387" t="n">
        <v>0.655834555625916</v>
      </c>
      <c r="LP209" s="387" t="n">
        <v>0.656342208385468</v>
      </c>
      <c r="LQ209" s="387" t="n">
        <v>0.6553755402565</v>
      </c>
      <c r="LR209" s="387" t="n">
        <v>0.655882358551025</v>
      </c>
      <c r="LT209" s="0" t="s">
        <v>889</v>
      </c>
      <c r="LU209" s="387" t="n">
        <v>0.624052107334137</v>
      </c>
      <c r="LV209" s="387" t="n">
        <v>0.624626696109772</v>
      </c>
      <c r="LW209" s="387" t="n">
        <v>0.625339806079865</v>
      </c>
      <c r="LX209" s="387" t="n">
        <v>0.62591689825058</v>
      </c>
      <c r="LY209" s="387" t="n">
        <v>0.625925600528717</v>
      </c>
      <c r="LZ209" s="387" t="n">
        <v>0.623509347438812</v>
      </c>
      <c r="MA209" s="387" t="n">
        <v>0.623310804367065</v>
      </c>
      <c r="MB209" s="387" t="n">
        <v>0.621440529823303</v>
      </c>
      <c r="MC209" s="387" t="n">
        <v>0.619601309299469</v>
      </c>
      <c r="MD209" s="387" t="n">
        <v>0.616144955158234</v>
      </c>
      <c r="ME209" s="387" t="n">
        <v>0.617021262645721</v>
      </c>
      <c r="MF209" s="387" t="n">
        <v>0.615259766578674</v>
      </c>
      <c r="MG209" s="387" t="n">
        <v>0.616129040718079</v>
      </c>
      <c r="MH209" s="387" t="n">
        <v>0.615384638309479</v>
      </c>
      <c r="MI209" s="387" t="n">
        <v>0.614649653434753</v>
      </c>
      <c r="MJ209" s="387" t="n">
        <v>0.613924026489258</v>
      </c>
      <c r="MK209" s="387" t="n">
        <v>0.613207519054413</v>
      </c>
      <c r="ML209" s="387" t="n">
        <v>0.609375</v>
      </c>
      <c r="MM209" s="387" t="n">
        <v>0.609642326831818</v>
      </c>
      <c r="MN209" s="387" t="n">
        <v>0.608964443206787</v>
      </c>
      <c r="MO209" s="387" t="n">
        <v>0.607692301273346</v>
      </c>
      <c r="MP209" s="387" t="n">
        <v>0.607963263988495</v>
      </c>
      <c r="MQ209" s="387" t="n">
        <v>0.606707334518433</v>
      </c>
      <c r="MR209" s="387" t="n">
        <v>0.608497738838196</v>
      </c>
      <c r="MS209" s="387" t="n">
        <v>0.609682321548462</v>
      </c>
      <c r="MT209" s="387" t="n">
        <v>0.608433723449707</v>
      </c>
      <c r="MU209" s="387" t="n">
        <v>0.609609603881836</v>
      </c>
      <c r="MV209" s="387" t="n">
        <v>0.609281420707703</v>
      </c>
      <c r="MW209" s="387" t="n">
        <v>0.607462704181671</v>
      </c>
      <c r="MX209" s="387" t="n">
        <v>0.608630955219269</v>
      </c>
      <c r="MY209" s="387" t="n">
        <v>0.605341255664825</v>
      </c>
      <c r="MZ209" s="387" t="n">
        <v>0.605925917625427</v>
      </c>
      <c r="NA209" s="387" t="n">
        <v>0.605612993240356</v>
      </c>
      <c r="NB209" s="387" t="n">
        <v>0.60619467496872</v>
      </c>
      <c r="NC209" s="387" t="n">
        <v>0.603829145431519</v>
      </c>
      <c r="ND209" s="387" t="n">
        <v>0.604411780834198</v>
      </c>
      <c r="NG209" s="0" t="s">
        <v>889</v>
      </c>
      <c r="NH209" s="387" t="n">
        <v>0.565569043159485</v>
      </c>
      <c r="NI209" s="387" t="n">
        <v>0.567639648914337</v>
      </c>
      <c r="NJ209" s="387" t="n">
        <v>0.569786906242371</v>
      </c>
      <c r="NK209" s="387" t="n">
        <v>0.571910500526428</v>
      </c>
      <c r="NL209" s="387" t="n">
        <v>0.573894441127777</v>
      </c>
      <c r="NM209" s="387" t="n">
        <v>0.575809180736542</v>
      </c>
      <c r="NN209" s="387" t="n">
        <v>0.577702701091766</v>
      </c>
      <c r="NO209" s="387" t="n">
        <v>0.579564511775971</v>
      </c>
      <c r="NP209" s="387" t="n">
        <v>0.581395328044891</v>
      </c>
      <c r="NQ209" s="387" t="n">
        <v>0.581548571586609</v>
      </c>
      <c r="NR209" s="387" t="n">
        <v>0.581014752388001</v>
      </c>
      <c r="NS209" s="387" t="n">
        <v>0.581168830394745</v>
      </c>
      <c r="NT209" s="387" t="n">
        <v>0.579032242298126</v>
      </c>
      <c r="NU209" s="387" t="n">
        <v>0.57852566242218</v>
      </c>
      <c r="NV209" s="387" t="n">
        <v>0.578025460243225</v>
      </c>
      <c r="NW209" s="387" t="n">
        <v>0.577531635761261</v>
      </c>
      <c r="NX209" s="387" t="n">
        <v>0.577044010162354</v>
      </c>
      <c r="NY209" s="387" t="n">
        <v>0.576562523841858</v>
      </c>
      <c r="NZ209" s="387" t="n">
        <v>0.576982915401459</v>
      </c>
      <c r="OA209" s="387" t="n">
        <v>0.578052520751953</v>
      </c>
      <c r="OB209" s="387" t="n">
        <v>0.578461527824402</v>
      </c>
      <c r="OC209" s="387" t="n">
        <v>0.57886677980423</v>
      </c>
      <c r="OD209" s="387" t="n">
        <v>0.579268276691437</v>
      </c>
      <c r="OE209" s="387" t="n">
        <v>0.578148722648621</v>
      </c>
      <c r="OF209" s="387" t="n">
        <v>0.579425096511841</v>
      </c>
      <c r="OG209" s="387" t="n">
        <v>0.578313231468201</v>
      </c>
      <c r="OH209" s="387" t="n">
        <v>0.579579591751099</v>
      </c>
      <c r="OI209" s="387" t="n">
        <v>0.580838322639465</v>
      </c>
      <c r="OJ209" s="387" t="n">
        <v>0.58208954334259</v>
      </c>
      <c r="OK209" s="387" t="n">
        <v>0.583333313465118</v>
      </c>
      <c r="OL209" s="387" t="n">
        <v>0.58308607339859</v>
      </c>
      <c r="OM209" s="387" t="n">
        <v>0.583703696727753</v>
      </c>
      <c r="ON209" s="387" t="n">
        <v>0.58345639705658</v>
      </c>
      <c r="OO209" s="387" t="n">
        <v>0.584070801734924</v>
      </c>
      <c r="OP209" s="387" t="n">
        <v>0.586156129837036</v>
      </c>
      <c r="OQ209" s="387" t="n">
        <v>0.586764693260193</v>
      </c>
      <c r="OT209" s="387" t="n">
        <v>0.545309982299805</v>
      </c>
      <c r="OU209" s="387" t="n">
        <v>0.54681999206543</v>
      </c>
      <c r="OV209" s="387" t="n">
        <v>0.549210014343262</v>
      </c>
      <c r="OW209" s="387" t="n">
        <v>0.552000007629395</v>
      </c>
      <c r="OX209" s="387" t="n">
        <v>0.553730010986328</v>
      </c>
      <c r="OY209" s="387" t="n">
        <v>0.555750007629395</v>
      </c>
      <c r="OZ209" s="387" t="n">
        <v>0.557439994812012</v>
      </c>
      <c r="PA209" s="387" t="n">
        <v>0.558790016174316</v>
      </c>
      <c r="PB209" s="387" t="n">
        <v>0.559869995117188</v>
      </c>
      <c r="PC209" s="387" t="n">
        <v>0.561469993591309</v>
      </c>
      <c r="PD209" s="387" t="n">
        <v>0.563349990844727</v>
      </c>
      <c r="PE209" s="387" t="n">
        <v>0.564529991149902</v>
      </c>
      <c r="PF209" s="387" t="n">
        <v>0.56568000793457</v>
      </c>
      <c r="PG209" s="387" t="n">
        <v>0.565999984741211</v>
      </c>
      <c r="PH209" s="387" t="n">
        <v>0.56515998840332</v>
      </c>
      <c r="PI209" s="387" t="n">
        <v>0.563380012512207</v>
      </c>
      <c r="PJ209" s="387" t="n">
        <v>0.563240013122559</v>
      </c>
      <c r="PK209" s="387" t="n">
        <v>0.563009986877441</v>
      </c>
      <c r="PL209" s="387" t="n">
        <v>0.562630004882813</v>
      </c>
      <c r="PQ209" s="387" t="n">
        <v>-0.000675139483064413</v>
      </c>
      <c r="PZ209" s="387" t="n">
        <v>0.576</v>
      </c>
      <c r="QA209" s="387" t="n">
        <v>1999</v>
      </c>
      <c r="QB209" s="0" t="s">
        <v>248</v>
      </c>
      <c r="QD209" s="387" t="n">
        <v>0.234</v>
      </c>
      <c r="QE209" s="387" t="n">
        <v>1999</v>
      </c>
      <c r="QF209" s="0" t="s">
        <v>248</v>
      </c>
      <c r="QH209" s="387" t="n">
        <v>0.428</v>
      </c>
      <c r="QI209" s="387" t="n">
        <v>1999</v>
      </c>
      <c r="QJ209" s="0" t="s">
        <v>248</v>
      </c>
      <c r="QL209" s="387" t="n">
        <v>0.557</v>
      </c>
      <c r="QM209" s="387" t="n">
        <v>1999</v>
      </c>
      <c r="QN209" s="0" t="s">
        <v>248</v>
      </c>
      <c r="QP209" s="387"/>
      <c r="QQ209" s="387"/>
      <c r="QR209" s="0" t="s">
        <v>886</v>
      </c>
      <c r="QT209" s="0" t="s">
        <v>884</v>
      </c>
      <c r="QU209" s="387" t="n">
        <v>0.236470922827721</v>
      </c>
      <c r="QV209" s="387" t="n">
        <v>0.236624211072922</v>
      </c>
      <c r="QW209" s="387" t="n">
        <v>0.237060144543648</v>
      </c>
      <c r="QX209" s="387" t="n">
        <v>0.224794387817383</v>
      </c>
      <c r="QY209" s="387" t="n">
        <v>0.226319313049316</v>
      </c>
      <c r="RB209" s="387" t="n">
        <v>0.420808762311935</v>
      </c>
      <c r="RC209" s="387" t="n">
        <v>0.420808762311935</v>
      </c>
      <c r="RD209" s="387" t="n">
        <v>0.375385642051697</v>
      </c>
      <c r="RE209" s="387"/>
      <c r="RF209" s="387" t="n">
        <v>0.213949173688889</v>
      </c>
      <c r="RG209" s="0" t="s">
        <v>884</v>
      </c>
      <c r="RJ209" s="387"/>
      <c r="RK209" s="387"/>
      <c r="RL209" s="387"/>
      <c r="RM209" s="387"/>
      <c r="RN209" s="387"/>
      <c r="RO209" s="0" t="s">
        <v>886</v>
      </c>
      <c r="RR209" s="387" t="n">
        <v>0.0285802911967039</v>
      </c>
      <c r="RS209" s="387" t="n">
        <v>0.0226260721683502</v>
      </c>
      <c r="RT209" s="387" t="n">
        <v>0.0118913035839796</v>
      </c>
      <c r="RU209" s="387" t="n">
        <v>-0.00926853343844414</v>
      </c>
      <c r="RV209" s="387" t="n">
        <v>0.00267297378741205</v>
      </c>
      <c r="RW209" s="0" t="s">
        <v>248</v>
      </c>
      <c r="SA209" s="387"/>
      <c r="SB209" s="387"/>
      <c r="SC209" s="387"/>
      <c r="SD209" s="387"/>
      <c r="SE209" s="387"/>
      <c r="SF209" s="0" t="s">
        <v>886</v>
      </c>
      <c r="SJ209" s="387" t="n">
        <v>0.0174542367458344</v>
      </c>
      <c r="SK209" s="387" t="n">
        <v>0.0117268841713667</v>
      </c>
      <c r="SL209" s="387" t="n">
        <v>0.00133351923432201</v>
      </c>
      <c r="SM209" s="387" t="n">
        <v>-0.0191714838147163</v>
      </c>
      <c r="SN209" s="387" t="n">
        <v>-0.00661728205159307</v>
      </c>
      <c r="SO209" s="0" t="s">
        <v>248</v>
      </c>
      <c r="SQ209" s="387" t="n">
        <v>5420</v>
      </c>
      <c r="SR209" s="0" t="s">
        <v>248</v>
      </c>
      <c r="ST209" s="387"/>
      <c r="SU209" s="0" t="s">
        <v>886</v>
      </c>
      <c r="SW209" s="387" t="n">
        <v>8046.94567736361</v>
      </c>
      <c r="SX209" s="0" t="s">
        <v>248</v>
      </c>
      <c r="TA209" s="387"/>
      <c r="TB209" s="387"/>
      <c r="TC209" s="387"/>
      <c r="TD209" s="387"/>
      <c r="TE209" s="387"/>
      <c r="TF209" s="0" t="s">
        <v>886</v>
      </c>
      <c r="TJ209" s="387" t="n">
        <v>0.513628721237183</v>
      </c>
      <c r="TK209" s="387" t="n">
        <v>0.513628721237183</v>
      </c>
      <c r="TL209" s="387" t="n">
        <v>0.524364769458771</v>
      </c>
      <c r="TM209" s="387"/>
      <c r="TN209" s="387" t="n">
        <v>0.173416152596474</v>
      </c>
      <c r="TO209" s="0" t="s">
        <v>248</v>
      </c>
      <c r="TP209" s="386"/>
      <c r="TQ209" s="386"/>
    </row>
    <row r="210" customFormat="false" ht="15.75" hidden="false" customHeight="false" outlineLevel="0" collapsed="false">
      <c r="A210" s="0" t="s">
        <v>900</v>
      </c>
      <c r="B210" s="18" t="s">
        <v>1265</v>
      </c>
      <c r="C210" s="0" t="s">
        <v>1266</v>
      </c>
      <c r="D210" s="387" t="n">
        <v>0.0486941263079643</v>
      </c>
      <c r="E210" s="0" t="s">
        <v>102</v>
      </c>
      <c r="F210" s="387" t="n">
        <v>0.045114241540432</v>
      </c>
      <c r="G210" s="0" t="s">
        <v>316</v>
      </c>
      <c r="H210" s="387" t="n">
        <v>0.0455023162066937</v>
      </c>
      <c r="I210" s="0" t="s">
        <v>317</v>
      </c>
      <c r="J210" s="0" t="s">
        <v>102</v>
      </c>
      <c r="K210" s="387" t="n">
        <v>0.635834515094757</v>
      </c>
      <c r="L210" s="387" t="n">
        <v>0.650117337703705</v>
      </c>
      <c r="M210" s="0" t="s">
        <v>102</v>
      </c>
      <c r="N210" s="387" t="n">
        <v>0.635834515094757</v>
      </c>
      <c r="O210" s="0" t="s">
        <v>102</v>
      </c>
      <c r="P210" s="387" t="n">
        <v>0.711207807064056</v>
      </c>
      <c r="Q210" s="0" t="s">
        <v>102</v>
      </c>
      <c r="R210" s="387" t="n">
        <v>0.650982677936554</v>
      </c>
      <c r="S210" s="0" t="s">
        <v>102</v>
      </c>
      <c r="U210" s="0" t="s">
        <v>316</v>
      </c>
      <c r="V210" s="387" t="n">
        <v>0.565572381019592</v>
      </c>
      <c r="W210" s="387" t="n">
        <v>0.580719172954559</v>
      </c>
      <c r="X210" s="0" t="s">
        <v>316</v>
      </c>
      <c r="Y210" s="387" t="n">
        <v>0.565572381019592</v>
      </c>
      <c r="Z210" s="0" t="s">
        <v>316</v>
      </c>
      <c r="AA210" s="387" t="n">
        <v>0.608777403831482</v>
      </c>
      <c r="AB210" s="0" t="s">
        <v>316</v>
      </c>
      <c r="AC210" s="387" t="n">
        <v>0.559637427330017</v>
      </c>
      <c r="AD210" s="0" t="s">
        <v>316</v>
      </c>
      <c r="AF210" s="0" t="s">
        <v>317</v>
      </c>
      <c r="AG210" s="387" t="n">
        <v>0.550891757011414</v>
      </c>
      <c r="AH210" s="387" t="n">
        <v>0.564801931381226</v>
      </c>
      <c r="AI210" s="0" t="s">
        <v>317</v>
      </c>
      <c r="AJ210" s="387" t="n">
        <v>0.550891757011414</v>
      </c>
      <c r="AK210" s="0" t="s">
        <v>317</v>
      </c>
      <c r="AL210" s="387" t="n">
        <v>0.606281101703644</v>
      </c>
      <c r="AM210" s="0" t="s">
        <v>317</v>
      </c>
      <c r="AN210" s="387" t="n">
        <v>0.545899927616119</v>
      </c>
      <c r="AO210" s="0" t="s">
        <v>317</v>
      </c>
      <c r="AP210" s="0"/>
      <c r="AQ210" s="0" t="s">
        <v>102</v>
      </c>
      <c r="AR210" s="387" t="n">
        <v>2.09718465805054</v>
      </c>
      <c r="AS210" s="0" t="s">
        <v>318</v>
      </c>
      <c r="AT210" s="387" t="n">
        <v>3.97633385658264</v>
      </c>
      <c r="AU210" s="0" t="s">
        <v>317</v>
      </c>
      <c r="AV210" s="387" t="n">
        <v>4.10437870025635</v>
      </c>
      <c r="AW210" s="0"/>
      <c r="AX210" s="387" t="n">
        <v>3.32159781455994</v>
      </c>
      <c r="AY210" s="0" t="s">
        <v>104</v>
      </c>
      <c r="AZ210" s="0"/>
      <c r="BA210" s="0" t="s">
        <v>102</v>
      </c>
      <c r="BB210" s="387" t="n">
        <v>0.00435891607776284</v>
      </c>
      <c r="BC210" s="387" t="n">
        <v>0.00317781022749841</v>
      </c>
      <c r="BD210" s="387" t="n">
        <v>0.00284920004196465</v>
      </c>
      <c r="BE210" s="387" t="n">
        <v>-0.000253163132583722</v>
      </c>
      <c r="BF210" s="387" t="n">
        <v>-0.000253129721386358</v>
      </c>
      <c r="BH210" s="0" t="s">
        <v>318</v>
      </c>
      <c r="BI210" s="387" t="n">
        <v>0.00355048384517431</v>
      </c>
      <c r="BJ210" s="387" t="n">
        <v>0.00424415385350585</v>
      </c>
      <c r="BK210" s="387" t="n">
        <v>0.00420050462707877</v>
      </c>
      <c r="BL210" s="387" t="n">
        <v>0.00335403787903488</v>
      </c>
      <c r="BM210" s="387" t="n">
        <v>0.00293086608871818</v>
      </c>
      <c r="BO210" s="0" t="s">
        <v>317</v>
      </c>
      <c r="BP210" s="387" t="n">
        <v>0.00376968155615032</v>
      </c>
      <c r="BQ210" s="387" t="n">
        <v>0.0040594176389277</v>
      </c>
      <c r="BR210" s="387" t="n">
        <v>0.00356564694084227</v>
      </c>
      <c r="BS210" s="387" t="n">
        <v>0.00293079926632345</v>
      </c>
      <c r="BT210" s="387" t="n">
        <v>0.00293079274706543</v>
      </c>
      <c r="BV210" s="387" t="n">
        <v>11.0682401657105</v>
      </c>
      <c r="BW210" s="387" t="n">
        <v>11.1762895584106</v>
      </c>
      <c r="BX210" s="387" t="n">
        <v>11.494779586792</v>
      </c>
      <c r="BY210" s="387" t="n">
        <v>11.8658800125122</v>
      </c>
      <c r="BZ210" s="387" t="n">
        <v>12.1125001907349</v>
      </c>
      <c r="CA210" s="0" t="s">
        <v>316</v>
      </c>
      <c r="CC210" s="387" t="n">
        <v>11.1330699920654</v>
      </c>
      <c r="CD210" s="387" t="n">
        <v>11.3463401794434</v>
      </c>
      <c r="CE210" s="387" t="n">
        <v>11.7174396514893</v>
      </c>
      <c r="CF210" s="387" t="n">
        <v>12.0262994766235</v>
      </c>
      <c r="CG210" s="387" t="n">
        <v>12.2418003082275</v>
      </c>
      <c r="CH210" s="0" t="s">
        <v>317</v>
      </c>
      <c r="CK210" s="387" t="n">
        <v>12.3999996185303</v>
      </c>
      <c r="CL210" s="0" t="s">
        <v>887</v>
      </c>
      <c r="CO210" s="0" t="s">
        <v>102</v>
      </c>
      <c r="CP210" s="387" t="n">
        <v>0.0100635979324579</v>
      </c>
      <c r="CQ210" s="387" t="n">
        <v>0.0100213866680861</v>
      </c>
      <c r="CR210" s="387" t="n">
        <v>0.0053393030539155</v>
      </c>
      <c r="CS210" s="387" t="n">
        <v>-0.00155111833009869</v>
      </c>
      <c r="CT210" s="387" t="n">
        <v>0.0450795255601406</v>
      </c>
      <c r="CV210" s="0" t="s">
        <v>318</v>
      </c>
      <c r="CW210" s="387" t="n">
        <v>0.0117240287363529</v>
      </c>
      <c r="CX210" s="387" t="n">
        <v>0.00814423058182001</v>
      </c>
      <c r="CY210" s="387" t="n">
        <v>0.00157327682245523</v>
      </c>
      <c r="CZ210" s="387" t="n">
        <v>0.00802700221538544</v>
      </c>
      <c r="DA210" s="387" t="n">
        <v>0.00582681829109788</v>
      </c>
      <c r="DC210" s="0" t="s">
        <v>317</v>
      </c>
      <c r="DD210" s="387" t="n">
        <v>0.00890426617115736</v>
      </c>
      <c r="DE210" s="387" t="n">
        <v>0.00644643604755402</v>
      </c>
      <c r="DF210" s="387" t="n">
        <v>0.00106793118175119</v>
      </c>
      <c r="DG210" s="387" t="n">
        <v>0.00976797193288803</v>
      </c>
      <c r="DH210" s="387" t="n">
        <v>0.00532845733687282</v>
      </c>
      <c r="DL210" s="387" t="n">
        <v>0.833150024414063</v>
      </c>
      <c r="DM210" s="0" t="s">
        <v>888</v>
      </c>
      <c r="DP210" s="387" t="n">
        <v>0.850419998168945</v>
      </c>
      <c r="DQ210" s="0" t="s">
        <v>888</v>
      </c>
      <c r="DT210" s="387" t="n">
        <v>0.815260009765625</v>
      </c>
      <c r="DU210" s="0" t="s">
        <v>888</v>
      </c>
      <c r="DW210" s="387" t="n">
        <v>0.0521041452884674</v>
      </c>
      <c r="DX210" s="387" t="n">
        <v>0.0526547990739346</v>
      </c>
      <c r="DY210" s="387" t="n">
        <v>0.04277129098773</v>
      </c>
      <c r="DZ210" s="387" t="n">
        <v>0.0324898771941662</v>
      </c>
      <c r="EA210" s="387" t="n">
        <v>0.0346048027276993</v>
      </c>
      <c r="EB210" s="0" t="s">
        <v>104</v>
      </c>
      <c r="ED210" s="387" t="n">
        <v>0.0535505376756191</v>
      </c>
      <c r="EE210" s="387" t="n">
        <v>0.0533416047692299</v>
      </c>
      <c r="EF210" s="387" t="n">
        <v>0.0439063236117363</v>
      </c>
      <c r="EG210" s="387" t="n">
        <v>0.0348053202033043</v>
      </c>
      <c r="EH210" s="387" t="n">
        <v>0.0420912355184555</v>
      </c>
      <c r="EI210" s="0" t="s">
        <v>248</v>
      </c>
      <c r="EK210" s="387"/>
      <c r="EL210" s="0" t="s">
        <v>886</v>
      </c>
      <c r="EO210" s="387" t="n">
        <v>0.0371141731739044</v>
      </c>
      <c r="EP210" s="387" t="n">
        <v>0.0299796089529991</v>
      </c>
      <c r="EQ210" s="387" t="n">
        <v>0.0150087885558605</v>
      </c>
      <c r="ER210" s="387" t="n">
        <v>0.0283019617199898</v>
      </c>
      <c r="ES210" s="387" t="n">
        <v>0.0459570474922657</v>
      </c>
      <c r="ET210" s="0" t="s">
        <v>248</v>
      </c>
      <c r="FE210" s="387" t="n">
        <v>8872109</v>
      </c>
      <c r="FF210" s="387" t="n">
        <v>8895960</v>
      </c>
      <c r="FG210" s="387" t="n">
        <v>8924958</v>
      </c>
      <c r="FH210" s="387" t="n">
        <v>8958229</v>
      </c>
      <c r="FI210" s="387" t="n">
        <v>8993531</v>
      </c>
      <c r="FJ210" s="387" t="n">
        <v>9029572</v>
      </c>
      <c r="FK210" s="387" t="n">
        <v>9080505</v>
      </c>
      <c r="FL210" s="387" t="n">
        <v>9148092</v>
      </c>
      <c r="FM210" s="387" t="n">
        <v>9219637</v>
      </c>
      <c r="FN210" s="387" t="n">
        <v>9298515</v>
      </c>
      <c r="FO210" s="387" t="n">
        <v>9378126</v>
      </c>
      <c r="FP210" s="387" t="n">
        <v>9449213</v>
      </c>
      <c r="FQ210" s="387" t="n">
        <v>9519374</v>
      </c>
      <c r="FR210" s="387" t="n">
        <v>9600379</v>
      </c>
      <c r="FS210" s="387" t="n">
        <v>9696110</v>
      </c>
      <c r="FT210" s="387" t="n">
        <v>9799186</v>
      </c>
      <c r="FU210" s="387" t="n">
        <v>9923085</v>
      </c>
      <c r="FV210" s="387" t="n">
        <v>10057698</v>
      </c>
      <c r="FW210" s="387" t="n">
        <v>10175214</v>
      </c>
      <c r="FX210" s="387" t="n">
        <v>10285453</v>
      </c>
      <c r="FY210" s="387" t="n">
        <v>10346000</v>
      </c>
      <c r="FZ210" s="387" t="n">
        <v>10405000</v>
      </c>
      <c r="GA210" s="387" t="n">
        <v>10462000</v>
      </c>
      <c r="GB210" s="387" t="n">
        <v>10517000</v>
      </c>
      <c r="GC210" s="387" t="n">
        <v>10570000</v>
      </c>
      <c r="GD210" s="387" t="n">
        <v>10620000</v>
      </c>
      <c r="GE210" s="387" t="n">
        <v>10668000</v>
      </c>
      <c r="GF210" s="387" t="n">
        <v>10714000</v>
      </c>
      <c r="GG210" s="387" t="n">
        <v>10757000</v>
      </c>
      <c r="GH210" s="387" t="n">
        <v>10797000</v>
      </c>
      <c r="GI210" s="387" t="n">
        <v>10835000</v>
      </c>
      <c r="GJ210" s="387" t="n">
        <v>10872000</v>
      </c>
      <c r="GK210" s="387" t="n">
        <v>10908000</v>
      </c>
      <c r="GL210" s="387" t="n">
        <v>10944000</v>
      </c>
      <c r="GM210" s="387" t="n">
        <v>10979000</v>
      </c>
      <c r="GN210" s="387" t="n">
        <v>11014000</v>
      </c>
      <c r="GO210" s="387" t="n">
        <v>11049000</v>
      </c>
      <c r="GP210" s="387" t="n">
        <v>11085000</v>
      </c>
      <c r="GQ210" s="387" t="n">
        <v>11121000</v>
      </c>
      <c r="GR210" s="387" t="n">
        <v>11158000</v>
      </c>
      <c r="GS210" s="387" t="n">
        <v>11195000</v>
      </c>
      <c r="GT210" s="387" t="n">
        <v>11232000</v>
      </c>
      <c r="GU210" s="387" t="n">
        <v>11270000</v>
      </c>
      <c r="GV210" s="387" t="n">
        <v>11307000</v>
      </c>
      <c r="GW210" s="387" t="n">
        <v>11345000</v>
      </c>
      <c r="GX210" s="387" t="n">
        <v>11382000</v>
      </c>
      <c r="GY210" s="387" t="n">
        <v>11419000</v>
      </c>
      <c r="GZ210" s="387" t="n">
        <v>11455000</v>
      </c>
      <c r="HA210" s="387" t="n">
        <v>11490000</v>
      </c>
      <c r="HB210" s="387" t="n">
        <v>11525000</v>
      </c>
      <c r="HC210" s="387" t="n">
        <v>11558000</v>
      </c>
      <c r="HG210" s="387" t="n">
        <v>0.0125645399093628</v>
      </c>
      <c r="HH210" s="387" t="n">
        <v>0.0134744504466653</v>
      </c>
      <c r="HI210" s="387" t="n">
        <v>0.0116164516657591</v>
      </c>
      <c r="HJ210" s="387" t="n">
        <v>0.0107758035883307</v>
      </c>
      <c r="HK210" s="387" t="n">
        <v>0.00586940487846732</v>
      </c>
      <c r="HL210" s="387" t="n">
        <v>0.00568648846819997</v>
      </c>
      <c r="HM210" s="387" t="n">
        <v>0.00546318525448442</v>
      </c>
      <c r="HN210" s="387" t="n">
        <v>0.00524335075169802</v>
      </c>
      <c r="HO210" s="387" t="n">
        <v>0.0050268042832613</v>
      </c>
      <c r="HP210" s="387" t="n">
        <v>0.00471921591088176</v>
      </c>
      <c r="HQ210" s="387" t="n">
        <v>0.0045095905661583</v>
      </c>
      <c r="HR210" s="387" t="n">
        <v>0.00430269120261073</v>
      </c>
      <c r="HS210" s="387" t="n">
        <v>0.00400540791451931</v>
      </c>
      <c r="HT210" s="387" t="n">
        <v>0.00371161242946982</v>
      </c>
      <c r="HU210" s="387" t="n">
        <v>0.00351331732235849</v>
      </c>
      <c r="HV210" s="387" t="n">
        <v>0.00340904179029167</v>
      </c>
      <c r="HW210" s="387" t="n">
        <v>0.00330578815191984</v>
      </c>
      <c r="HX210" s="387" t="n">
        <v>0.00329489586874843</v>
      </c>
      <c r="HY210" s="387" t="n">
        <v>0.00319299637340009</v>
      </c>
      <c r="HZ210" s="387" t="n">
        <v>0.00318283354863524</v>
      </c>
      <c r="IA210" s="387" t="n">
        <v>0.00317273521795869</v>
      </c>
      <c r="IB210" s="387" t="n">
        <v>0.00325291696935892</v>
      </c>
      <c r="IC210" s="387" t="n">
        <v>0.0032423697412014</v>
      </c>
      <c r="ID210" s="387" t="n">
        <v>0.00332151656039059</v>
      </c>
      <c r="IE210" s="387" t="n">
        <v>0.00331052066758275</v>
      </c>
      <c r="IF210" s="387" t="n">
        <v>0.00329959718510509</v>
      </c>
      <c r="IG210" s="387" t="n">
        <v>0.00337748066522181</v>
      </c>
      <c r="IH210" s="387" t="n">
        <v>0.00327767501585186</v>
      </c>
      <c r="II210" s="387" t="n">
        <v>0.00335511518642306</v>
      </c>
      <c r="IJ210" s="387" t="n">
        <v>0.00325604202225804</v>
      </c>
      <c r="IK210" s="387" t="n">
        <v>0.00324547453783453</v>
      </c>
      <c r="IL210" s="387" t="n">
        <v>0.00314768124371767</v>
      </c>
      <c r="IM210" s="387" t="n">
        <v>0.00305077596567571</v>
      </c>
      <c r="IN210" s="387" t="n">
        <v>0.00304149696603417</v>
      </c>
      <c r="IO210" s="387" t="n">
        <v>0.00285924901254475</v>
      </c>
      <c r="IP210" s="0" t="s">
        <v>889</v>
      </c>
      <c r="IU210" s="0" t="s">
        <v>889</v>
      </c>
      <c r="IV210" s="387" t="n">
        <v>0.499834254126673</v>
      </c>
      <c r="IW210" s="387" t="n">
        <v>0.500097651454559</v>
      </c>
      <c r="IX210" s="387" t="n">
        <v>0.500331603717152</v>
      </c>
      <c r="IY210" s="387" t="n">
        <v>0.500542238330143</v>
      </c>
      <c r="IZ210" s="387" t="n">
        <v>0.500737466286437</v>
      </c>
      <c r="JA210" s="387" t="n">
        <v>0.500922046841009</v>
      </c>
      <c r="JB210" s="387" t="n">
        <v>0.501099244608278</v>
      </c>
      <c r="JC210" s="387" t="n">
        <v>0.50126803361434</v>
      </c>
      <c r="JD210" s="387" t="n">
        <v>0.501426256153503</v>
      </c>
      <c r="JE210" s="387" t="n">
        <v>0.501571907445486</v>
      </c>
      <c r="JF210" s="387" t="n">
        <v>0.501703783142932</v>
      </c>
      <c r="JG210" s="387" t="n">
        <v>0.50182212992022</v>
      </c>
      <c r="JH210" s="387" t="n">
        <v>0.501928973096777</v>
      </c>
      <c r="JI210" s="387" t="n">
        <v>0.502025324239777</v>
      </c>
      <c r="JJ210" s="387" t="n">
        <v>0.502113058677117</v>
      </c>
      <c r="JK210" s="387" t="n">
        <v>0.502194314134194</v>
      </c>
      <c r="JL210" s="387" t="n">
        <v>0.502269411285423</v>
      </c>
      <c r="JM210" s="387" t="n">
        <v>0.502338889806723</v>
      </c>
      <c r="JN210" s="387" t="n">
        <v>0.502405609561208</v>
      </c>
      <c r="JO210" s="387" t="n">
        <v>0.502472438695948</v>
      </c>
      <c r="JP210" s="387" t="n">
        <v>0.502540779316395</v>
      </c>
      <c r="JQ210" s="387" t="n">
        <v>0.502611332544469</v>
      </c>
      <c r="JR210" s="387" t="n">
        <v>0.502684207827288</v>
      </c>
      <c r="JS210" s="387" t="n">
        <v>0.502759679222151</v>
      </c>
      <c r="JT210" s="387" t="n">
        <v>0.502837699035842</v>
      </c>
      <c r="JU210" s="387" t="n">
        <v>0.502918851354052</v>
      </c>
      <c r="JV210" s="387" t="n">
        <v>0.503002616379452</v>
      </c>
      <c r="JW210" s="387" t="n">
        <v>0.503088272649055</v>
      </c>
      <c r="JX210" s="387" t="n">
        <v>0.503173455906297</v>
      </c>
      <c r="JY210" s="387" t="n">
        <v>0.503254051364305</v>
      </c>
      <c r="JZ210" s="387" t="n">
        <v>0.503327885407413</v>
      </c>
      <c r="KA210" s="387" t="n">
        <v>0.503393999664241</v>
      </c>
      <c r="KB210" s="387" t="n">
        <v>0.503453002407149</v>
      </c>
      <c r="KC210" s="387" t="n">
        <v>0.50350441141058</v>
      </c>
      <c r="KD210" s="387" t="n">
        <v>0.503547986869299</v>
      </c>
      <c r="KE210" s="387" t="n">
        <v>0.503584361251776</v>
      </c>
      <c r="KH210" s="0" t="s">
        <v>889</v>
      </c>
      <c r="KI210" s="387" t="n">
        <v>0.630971789360046</v>
      </c>
      <c r="KJ210" s="387" t="n">
        <v>0.627714693546295</v>
      </c>
      <c r="KK210" s="387" t="n">
        <v>0.625134229660034</v>
      </c>
      <c r="KL210" s="387" t="n">
        <v>0.623226881027222</v>
      </c>
      <c r="KM210" s="387" t="n">
        <v>0.621759414672852</v>
      </c>
      <c r="KN210" s="387" t="n">
        <v>0.620529651641846</v>
      </c>
      <c r="KO210" s="387" t="n">
        <v>0.618740975856781</v>
      </c>
      <c r="KP210" s="387" t="n">
        <v>0.617472767829895</v>
      </c>
      <c r="KQ210" s="387" t="n">
        <v>0.616335451602936</v>
      </c>
      <c r="KR210" s="387" t="n">
        <v>0.615231812000275</v>
      </c>
      <c r="KS210" s="387" t="n">
        <v>0.614030122756958</v>
      </c>
      <c r="KT210" s="387" t="n">
        <v>0.612860918045044</v>
      </c>
      <c r="KU210" s="387" t="n">
        <v>0.61181628704071</v>
      </c>
      <c r="KV210" s="387" t="n">
        <v>0.610672116279602</v>
      </c>
      <c r="KW210" s="387" t="n">
        <v>0.609428524971008</v>
      </c>
      <c r="KX210" s="387" t="n">
        <v>0.607937216758728</v>
      </c>
      <c r="KY210" s="387" t="n">
        <v>0.606604099273682</v>
      </c>
      <c r="KZ210" s="387" t="n">
        <v>0.605152189731598</v>
      </c>
      <c r="LA210" s="387" t="n">
        <v>0.603618443012238</v>
      </c>
      <c r="LB210" s="387" t="n">
        <v>0.60224062204361</v>
      </c>
      <c r="LC210" s="387" t="n">
        <v>0.601053178310394</v>
      </c>
      <c r="LD210" s="387" t="n">
        <v>0.600144803524017</v>
      </c>
      <c r="LE210" s="387" t="n">
        <v>0.599548935890198</v>
      </c>
      <c r="LF210" s="387" t="n">
        <v>0.59904682636261</v>
      </c>
      <c r="LG210" s="387" t="n">
        <v>0.598673582077026</v>
      </c>
      <c r="LH210" s="387" t="n">
        <v>0.598392128944397</v>
      </c>
      <c r="LI210" s="387" t="n">
        <v>0.59820157289505</v>
      </c>
      <c r="LJ210" s="387" t="n">
        <v>0.59813666343689</v>
      </c>
      <c r="LK210" s="387" t="n">
        <v>0.598125040531158</v>
      </c>
      <c r="LL210" s="387" t="n">
        <v>0.597972691059113</v>
      </c>
      <c r="LM210" s="387" t="n">
        <v>0.597610235214233</v>
      </c>
      <c r="LN210" s="387" t="n">
        <v>0.59716260433197</v>
      </c>
      <c r="LO210" s="387" t="n">
        <v>0.596595346927643</v>
      </c>
      <c r="LP210" s="387" t="n">
        <v>0.59582245349884</v>
      </c>
      <c r="LQ210" s="387" t="n">
        <v>0.594707131385803</v>
      </c>
      <c r="LR210" s="387" t="n">
        <v>0.59318220615387</v>
      </c>
      <c r="LT210" s="0" t="s">
        <v>889</v>
      </c>
      <c r="LU210" s="387" t="n">
        <v>0.574897348880768</v>
      </c>
      <c r="LV210" s="387" t="n">
        <v>0.572588384151459</v>
      </c>
      <c r="LW210" s="387" t="n">
        <v>0.570201575756073</v>
      </c>
      <c r="LX210" s="387" t="n">
        <v>0.567954659461975</v>
      </c>
      <c r="LY210" s="387" t="n">
        <v>0.566000461578369</v>
      </c>
      <c r="LZ210" s="387" t="n">
        <v>0.564372718334198</v>
      </c>
      <c r="MA210" s="387" t="n">
        <v>0.562325775623322</v>
      </c>
      <c r="MB210" s="387" t="n">
        <v>0.560695827007294</v>
      </c>
      <c r="MC210" s="387" t="n">
        <v>0.55928498506546</v>
      </c>
      <c r="MD210" s="387" t="n">
        <v>0.557710528373718</v>
      </c>
      <c r="ME210" s="387" t="n">
        <v>0.555743873119354</v>
      </c>
      <c r="MF210" s="387" t="n">
        <v>0.553805768489838</v>
      </c>
      <c r="MG210" s="387" t="n">
        <v>0.551708042621613</v>
      </c>
      <c r="MH210" s="387" t="n">
        <v>0.549688577651978</v>
      </c>
      <c r="MI210" s="387" t="n">
        <v>0.547652125358582</v>
      </c>
      <c r="MJ210" s="387" t="n">
        <v>0.545823693275452</v>
      </c>
      <c r="MK210" s="387" t="n">
        <v>0.544610023498535</v>
      </c>
      <c r="ML210" s="387" t="n">
        <v>0.543637692928314</v>
      </c>
      <c r="MM210" s="387" t="n">
        <v>0.542945921421051</v>
      </c>
      <c r="MN210" s="387" t="n">
        <v>0.542490184307098</v>
      </c>
      <c r="MO210" s="387" t="n">
        <v>0.542309761047363</v>
      </c>
      <c r="MP210" s="387" t="n">
        <v>0.542402029037476</v>
      </c>
      <c r="MQ210" s="387" t="n">
        <v>0.542895793914795</v>
      </c>
      <c r="MR210" s="387" t="n">
        <v>0.543476283550263</v>
      </c>
      <c r="MS210" s="387" t="n">
        <v>0.543914675712585</v>
      </c>
      <c r="MT210" s="387" t="n">
        <v>0.544082164764404</v>
      </c>
      <c r="MU210" s="387" t="n">
        <v>0.544159531593323</v>
      </c>
      <c r="MV210" s="387" t="n">
        <v>0.544099390506744</v>
      </c>
      <c r="MW210" s="387" t="n">
        <v>0.54364550113678</v>
      </c>
      <c r="MX210" s="387" t="n">
        <v>0.542970478534699</v>
      </c>
      <c r="MY210" s="387" t="n">
        <v>0.541820406913757</v>
      </c>
      <c r="MZ210" s="387" t="n">
        <v>0.540502667427063</v>
      </c>
      <c r="NA210" s="387" t="n">
        <v>0.538803994655609</v>
      </c>
      <c r="NB210" s="387" t="n">
        <v>0.536901652812958</v>
      </c>
      <c r="NC210" s="387" t="n">
        <v>0.534577012062073</v>
      </c>
      <c r="ND210" s="387" t="n">
        <v>0.531666398048401</v>
      </c>
      <c r="NG210" s="0" t="s">
        <v>889</v>
      </c>
      <c r="NH210" s="387" t="n">
        <v>0.579193711280823</v>
      </c>
      <c r="NI210" s="387" t="n">
        <v>0.577146649360657</v>
      </c>
      <c r="NJ210" s="387" t="n">
        <v>0.574518859386444</v>
      </c>
      <c r="NK210" s="387" t="n">
        <v>0.571696698665619</v>
      </c>
      <c r="NL210" s="387" t="n">
        <v>0.569099366664887</v>
      </c>
      <c r="NM210" s="387" t="n">
        <v>0.566885769367218</v>
      </c>
      <c r="NN210" s="387" t="n">
        <v>0.564055740833283</v>
      </c>
      <c r="NO210" s="387" t="n">
        <v>0.561651706695557</v>
      </c>
      <c r="NP210" s="387" t="n">
        <v>0.559475123882294</v>
      </c>
      <c r="NQ210" s="387" t="n">
        <v>0.557615876197815</v>
      </c>
      <c r="NR210" s="387" t="n">
        <v>0.556026339530945</v>
      </c>
      <c r="NS210" s="387" t="n">
        <v>0.554555654525757</v>
      </c>
      <c r="NT210" s="387" t="n">
        <v>0.553388118743897</v>
      </c>
      <c r="NU210" s="387" t="n">
        <v>0.552570402622223</v>
      </c>
      <c r="NV210" s="387" t="n">
        <v>0.551542103290558</v>
      </c>
      <c r="NW210" s="387" t="n">
        <v>0.550438404083252</v>
      </c>
      <c r="NX210" s="387" t="n">
        <v>0.548933029174805</v>
      </c>
      <c r="NY210" s="387" t="n">
        <v>0.54748809337616</v>
      </c>
      <c r="NZ210" s="387" t="n">
        <v>0.545869886875153</v>
      </c>
      <c r="OA210" s="387" t="n">
        <v>0.544494032859802</v>
      </c>
      <c r="OB210" s="387" t="n">
        <v>0.543399333953857</v>
      </c>
      <c r="OC210" s="387" t="n">
        <v>0.542311549186707</v>
      </c>
      <c r="OD210" s="387" t="n">
        <v>0.541632831096649</v>
      </c>
      <c r="OE210" s="387" t="n">
        <v>0.541138410568237</v>
      </c>
      <c r="OF210" s="387" t="n">
        <v>0.540867567062378</v>
      </c>
      <c r="OG210" s="387" t="n">
        <v>0.540955781936646</v>
      </c>
      <c r="OH210" s="387" t="n">
        <v>0.54104346036911</v>
      </c>
      <c r="OI210" s="387" t="n">
        <v>0.541348695755005</v>
      </c>
      <c r="OJ210" s="387" t="n">
        <v>0.54187673330307</v>
      </c>
      <c r="OK210" s="387" t="n">
        <v>0.542353451251984</v>
      </c>
      <c r="OL210" s="387" t="n">
        <v>0.542611122131348</v>
      </c>
      <c r="OM210" s="387" t="n">
        <v>0.542516887187958</v>
      </c>
      <c r="ON210" s="387" t="n">
        <v>0.542470514774323</v>
      </c>
      <c r="OO210" s="387" t="n">
        <v>0.542036533355713</v>
      </c>
      <c r="OP210" s="387" t="n">
        <v>0.541431665420532</v>
      </c>
      <c r="OQ210" s="387" t="n">
        <v>0.540231883525848</v>
      </c>
      <c r="OT210" s="387" t="n">
        <v>0.780510025024414</v>
      </c>
      <c r="OU210" s="387" t="n">
        <v>0.777979965209961</v>
      </c>
      <c r="OV210" s="387" t="n">
        <v>0.778209991455078</v>
      </c>
      <c r="OW210" s="387" t="n">
        <v>0.775989990234375</v>
      </c>
      <c r="OX210" s="387" t="n">
        <v>0.782470016479492</v>
      </c>
      <c r="OY210" s="387" t="n">
        <v>0.788119964599609</v>
      </c>
      <c r="OZ210" s="387" t="n">
        <v>0.792279968261719</v>
      </c>
      <c r="PA210" s="387" t="n">
        <v>0.793880004882813</v>
      </c>
      <c r="PB210" s="387" t="n">
        <v>0.78859001159668</v>
      </c>
      <c r="PC210" s="387" t="n">
        <v>0.789560012817383</v>
      </c>
      <c r="PD210" s="387" t="n">
        <v>0.796969985961914</v>
      </c>
      <c r="PE210" s="387" t="n">
        <v>0.800660018920898</v>
      </c>
      <c r="PF210" s="387" t="n">
        <v>0.809909973144531</v>
      </c>
      <c r="PG210" s="387" t="n">
        <v>0.815270004272461</v>
      </c>
      <c r="PH210" s="387" t="n">
        <v>0.818769989013672</v>
      </c>
      <c r="PI210" s="387" t="n">
        <v>0.822470016479492</v>
      </c>
      <c r="PJ210" s="387" t="n">
        <v>0.827399978637695</v>
      </c>
      <c r="PK210" s="387" t="n">
        <v>0.831620025634766</v>
      </c>
      <c r="PL210" s="387" t="n">
        <v>0.833150024414063</v>
      </c>
      <c r="PQ210" s="387" t="n">
        <v>0.0018380907131359</v>
      </c>
      <c r="PZ210" s="387" t="n">
        <v>0.288</v>
      </c>
      <c r="QA210" s="387" t="n">
        <v>2017</v>
      </c>
      <c r="QB210" s="0" t="s">
        <v>248</v>
      </c>
      <c r="QD210" s="387" t="n">
        <v>0.002</v>
      </c>
      <c r="QE210" s="387" t="n">
        <v>2017</v>
      </c>
      <c r="QF210" s="0" t="s">
        <v>248</v>
      </c>
      <c r="QH210" s="387" t="n">
        <v>0.003</v>
      </c>
      <c r="QI210" s="387" t="n">
        <v>2017</v>
      </c>
      <c r="QJ210" s="0" t="s">
        <v>248</v>
      </c>
      <c r="QL210" s="387" t="n">
        <v>0.005</v>
      </c>
      <c r="QM210" s="387" t="n">
        <v>2017</v>
      </c>
      <c r="QN210" s="0" t="s">
        <v>248</v>
      </c>
      <c r="QP210" s="387" t="n">
        <v>0.171</v>
      </c>
      <c r="QQ210" s="387" t="n">
        <v>2018</v>
      </c>
      <c r="QR210" s="0" t="s">
        <v>248</v>
      </c>
      <c r="QT210" s="0" t="s">
        <v>104</v>
      </c>
      <c r="QU210" s="387" t="n">
        <v>0.235807180404663</v>
      </c>
      <c r="QV210" s="387" t="n">
        <v>0.240136355161667</v>
      </c>
      <c r="QW210" s="387" t="n">
        <v>0.24163556098938</v>
      </c>
      <c r="QX210" s="387" t="n">
        <v>0.250403851270676</v>
      </c>
      <c r="QY210" s="387" t="n">
        <v>0.252234101295471</v>
      </c>
      <c r="RB210" s="387" t="n">
        <v>0.231967180967331</v>
      </c>
      <c r="RC210" s="387" t="n">
        <v>0.235609620809555</v>
      </c>
      <c r="RD210" s="387" t="n">
        <v>0.236566871404648</v>
      </c>
      <c r="RE210" s="387" t="n">
        <v>0.245570003986359</v>
      </c>
      <c r="RF210" s="387" t="n">
        <v>0.245049223303795</v>
      </c>
      <c r="RG210" s="0" t="s">
        <v>248</v>
      </c>
      <c r="RJ210" s="387" t="n">
        <v>0.0228638499975204</v>
      </c>
      <c r="RK210" s="387" t="n">
        <v>0.0205891653895378</v>
      </c>
      <c r="RL210" s="387" t="n">
        <v>0.0247272849082947</v>
      </c>
      <c r="RM210" s="387" t="n">
        <v>0.0251127276569605</v>
      </c>
      <c r="RN210" s="387" t="n">
        <v>0.0126200309023261</v>
      </c>
      <c r="RO210" s="0" t="s">
        <v>104</v>
      </c>
      <c r="RR210" s="387" t="n">
        <v>0.0224840752780437</v>
      </c>
      <c r="RS210" s="387" t="n">
        <v>0.020113792270422</v>
      </c>
      <c r="RT210" s="387" t="n">
        <v>0.0243016052991152</v>
      </c>
      <c r="RU210" s="387" t="n">
        <v>0.0243214704096317</v>
      </c>
      <c r="RV210" s="387" t="n">
        <v>0.0125309592112899</v>
      </c>
      <c r="RW210" s="0" t="s">
        <v>248</v>
      </c>
      <c r="SA210" s="387" t="n">
        <v>0.0156238730996847</v>
      </c>
      <c r="SB210" s="387" t="n">
        <v>0.0119491126388311</v>
      </c>
      <c r="SC210" s="387" t="n">
        <v>0.0151021219789982</v>
      </c>
      <c r="SD210" s="387" t="n">
        <v>0.014236418530345</v>
      </c>
      <c r="SE210" s="387" t="n">
        <v>0.00646846648305655</v>
      </c>
      <c r="SF210" s="0" t="s">
        <v>104</v>
      </c>
      <c r="SJ210" s="387" t="n">
        <v>0.0150128854438663</v>
      </c>
      <c r="SK210" s="387" t="n">
        <v>0.011165457777679</v>
      </c>
      <c r="SL210" s="387" t="n">
        <v>0.0142140202224255</v>
      </c>
      <c r="SM210" s="387" t="n">
        <v>0.0125203123316169</v>
      </c>
      <c r="SN210" s="387" t="n">
        <v>0.00175515527371317</v>
      </c>
      <c r="SO210" s="0" t="s">
        <v>248</v>
      </c>
      <c r="SQ210" s="387" t="n">
        <v>55780</v>
      </c>
      <c r="SR210" s="0" t="s">
        <v>248</v>
      </c>
      <c r="ST210" s="387" t="n">
        <v>53414.44921875</v>
      </c>
      <c r="SU210" s="0" t="s">
        <v>104</v>
      </c>
      <c r="SW210" s="387" t="n">
        <v>58012.9614370694</v>
      </c>
      <c r="SX210" s="0" t="s">
        <v>248</v>
      </c>
      <c r="TA210" s="387" t="n">
        <v>0.287911325693131</v>
      </c>
      <c r="TB210" s="387" t="n">
        <v>0.292791157960892</v>
      </c>
      <c r="TC210" s="387" t="n">
        <v>0.284406840801239</v>
      </c>
      <c r="TD210" s="387" t="n">
        <v>0.282893717288971</v>
      </c>
      <c r="TE210" s="387" t="n">
        <v>0.286838889122009</v>
      </c>
      <c r="TF210" s="0" t="s">
        <v>104</v>
      </c>
      <c r="TJ210" s="387" t="n">
        <v>0.28551772236824</v>
      </c>
      <c r="TK210" s="387" t="n">
        <v>0.288951218128204</v>
      </c>
      <c r="TL210" s="387" t="n">
        <v>0.280473202466965</v>
      </c>
      <c r="TM210" s="387" t="n">
        <v>0.280375331640244</v>
      </c>
      <c r="TN210" s="387" t="n">
        <v>0.28714045882225</v>
      </c>
      <c r="TO210" s="0" t="s">
        <v>248</v>
      </c>
      <c r="TP210" s="386"/>
      <c r="TQ210" s="386"/>
    </row>
    <row r="211" customFormat="false" ht="15.75" hidden="false" customHeight="false" outlineLevel="0" collapsed="false">
      <c r="A211" s="0" t="s">
        <v>900</v>
      </c>
      <c r="B211" s="18" t="s">
        <v>1267</v>
      </c>
      <c r="C211" s="0" t="s">
        <v>1268</v>
      </c>
      <c r="D211" s="387" t="n">
        <v>0.0512608289718628</v>
      </c>
      <c r="E211" s="0" t="s">
        <v>102</v>
      </c>
      <c r="F211" s="387" t="n">
        <v>0.0543874241411686</v>
      </c>
      <c r="G211" s="0" t="s">
        <v>316</v>
      </c>
      <c r="H211" s="387" t="n">
        <v>0.0535161681473255</v>
      </c>
      <c r="I211" s="0" t="s">
        <v>317</v>
      </c>
      <c r="J211" s="0" t="s">
        <v>102</v>
      </c>
      <c r="K211" s="387" t="n">
        <v>0.699882030487061</v>
      </c>
      <c r="L211" s="387" t="n">
        <v>0.724621593952179</v>
      </c>
      <c r="M211" s="0" t="s">
        <v>102</v>
      </c>
      <c r="N211" s="387" t="n">
        <v>0.699882030487061</v>
      </c>
      <c r="O211" s="0" t="s">
        <v>102</v>
      </c>
      <c r="P211" s="387" t="n">
        <v>0.765943884849548</v>
      </c>
      <c r="Q211" s="0" t="s">
        <v>102</v>
      </c>
      <c r="R211" s="387" t="n">
        <v>0.651451528072357</v>
      </c>
      <c r="S211" s="0" t="s">
        <v>102</v>
      </c>
      <c r="U211" s="0" t="s">
        <v>316</v>
      </c>
      <c r="V211" s="387" t="n">
        <v>0.6541987657547</v>
      </c>
      <c r="W211" s="387" t="n">
        <v>0.695786535739899</v>
      </c>
      <c r="X211" s="0" t="s">
        <v>316</v>
      </c>
      <c r="Y211" s="387" t="n">
        <v>0.6541987657547</v>
      </c>
      <c r="Z211" s="0" t="s">
        <v>316</v>
      </c>
      <c r="AA211" s="387" t="n">
        <v>0.679253935813904</v>
      </c>
      <c r="AB211" s="0" t="s">
        <v>316</v>
      </c>
      <c r="AC211" s="387" t="n">
        <v>0.582366466522217</v>
      </c>
      <c r="AD211" s="0" t="s">
        <v>316</v>
      </c>
      <c r="AF211" s="0" t="s">
        <v>317</v>
      </c>
      <c r="AG211" s="387" t="n">
        <v>0.649871528148651</v>
      </c>
      <c r="AH211" s="387" t="n">
        <v>0.68944925069809</v>
      </c>
      <c r="AI211" s="0" t="s">
        <v>317</v>
      </c>
      <c r="AJ211" s="387" t="n">
        <v>0.649871528148651</v>
      </c>
      <c r="AK211" s="0" t="s">
        <v>317</v>
      </c>
      <c r="AL211" s="387" t="n">
        <v>0.670519948005676</v>
      </c>
      <c r="AM211" s="0" t="s">
        <v>317</v>
      </c>
      <c r="AN211" s="387" t="n">
        <v>0.583264291286469</v>
      </c>
      <c r="AO211" s="0" t="s">
        <v>317</v>
      </c>
      <c r="AP211" s="0"/>
      <c r="AQ211" s="0" t="s">
        <v>102</v>
      </c>
      <c r="AR211" s="387" t="n">
        <v>2.86663413047791</v>
      </c>
      <c r="AS211" s="0" t="s">
        <v>318</v>
      </c>
      <c r="AT211" s="387" t="n">
        <v>3.48772096633911</v>
      </c>
      <c r="AU211" s="0" t="s">
        <v>317</v>
      </c>
      <c r="AV211" s="387" t="n">
        <v>4.1753625869751</v>
      </c>
      <c r="AW211" s="0"/>
      <c r="AX211" s="387" t="n">
        <v>3.50724101066589</v>
      </c>
      <c r="AY211" s="0" t="s">
        <v>104</v>
      </c>
      <c r="AZ211" s="0"/>
      <c r="BA211" s="0" t="s">
        <v>102</v>
      </c>
      <c r="BB211" s="387" t="n">
        <v>0.000916685501579195</v>
      </c>
      <c r="BC211" s="387" t="n">
        <v>0.00161575747188181</v>
      </c>
      <c r="BD211" s="387" t="n">
        <v>0.00252001453191042</v>
      </c>
      <c r="BE211" s="387" t="n">
        <v>0.00348219042643905</v>
      </c>
      <c r="BF211" s="387" t="n">
        <v>0.00348220416344702</v>
      </c>
      <c r="BH211" s="0" t="s">
        <v>318</v>
      </c>
      <c r="BI211" s="387" t="n">
        <v>0.00245650019496679</v>
      </c>
      <c r="BJ211" s="387" t="n">
        <v>0.00265313242562115</v>
      </c>
      <c r="BK211" s="387" t="n">
        <v>0.00260440376587212</v>
      </c>
      <c r="BL211" s="387" t="n">
        <v>0.00223720516078174</v>
      </c>
      <c r="BM211" s="387" t="n">
        <v>0.0020536296069622</v>
      </c>
      <c r="BO211" s="0" t="s">
        <v>317</v>
      </c>
      <c r="BP211" s="387" t="n">
        <v>0.00248455163091421</v>
      </c>
      <c r="BQ211" s="387" t="n">
        <v>0.00254320004023612</v>
      </c>
      <c r="BR211" s="387" t="n">
        <v>0.00232899631373584</v>
      </c>
      <c r="BS211" s="387" t="n">
        <v>0.00205360632389784</v>
      </c>
      <c r="BT211" s="387" t="n">
        <v>0.00205363752320409</v>
      </c>
      <c r="BV211" s="387" t="n">
        <v>12.5538005828857</v>
      </c>
      <c r="BW211" s="387" t="n">
        <v>12.69105052948</v>
      </c>
      <c r="BX211" s="387" t="n">
        <v>12.8933000564575</v>
      </c>
      <c r="BY211" s="387" t="n">
        <v>13.1118001937866</v>
      </c>
      <c r="BZ211" s="387" t="n">
        <v>13.2763004302979</v>
      </c>
      <c r="CA211" s="0" t="s">
        <v>316</v>
      </c>
      <c r="CC211" s="387" t="n">
        <v>12.6361503601074</v>
      </c>
      <c r="CD211" s="387" t="n">
        <v>12.8059005737305</v>
      </c>
      <c r="CE211" s="387" t="n">
        <v>13.0244007110596</v>
      </c>
      <c r="CF211" s="387" t="n">
        <v>13.2159004211426</v>
      </c>
      <c r="CG211" s="387" t="n">
        <v>13.3669004440308</v>
      </c>
      <c r="CH211" s="0" t="s">
        <v>317</v>
      </c>
      <c r="CK211" s="387" t="n">
        <v>13.3999996185303</v>
      </c>
      <c r="CL211" s="0" t="s">
        <v>887</v>
      </c>
      <c r="CO211" s="0" t="s">
        <v>102</v>
      </c>
      <c r="CP211" s="387" t="n">
        <v>0.00196785083971918</v>
      </c>
      <c r="CQ211" s="387" t="n">
        <v>0.00444624200463295</v>
      </c>
      <c r="CR211" s="387" t="n">
        <v>0.00275746360421181</v>
      </c>
      <c r="CS211" s="387" t="n">
        <v>0.00417974684387445</v>
      </c>
      <c r="CT211" s="387" t="n">
        <v>0.0217806156724691</v>
      </c>
      <c r="CV211" s="0" t="s">
        <v>318</v>
      </c>
      <c r="CW211" s="387" t="n">
        <v>0.0040043918415904</v>
      </c>
      <c r="CX211" s="387" t="n">
        <v>0.00374300149269402</v>
      </c>
      <c r="CY211" s="387" t="n">
        <v>0.00306797912344337</v>
      </c>
      <c r="CZ211" s="387" t="n">
        <v>0.00420402595773339</v>
      </c>
      <c r="DA211" s="387" t="n">
        <v>0.00315266149118543</v>
      </c>
      <c r="DC211" s="0" t="s">
        <v>317</v>
      </c>
      <c r="DD211" s="387" t="n">
        <v>0.00252019753679633</v>
      </c>
      <c r="DE211" s="387" t="n">
        <v>0.00217124726623297</v>
      </c>
      <c r="DF211" s="387" t="n">
        <v>-0.000715612375643104</v>
      </c>
      <c r="DG211" s="387" t="n">
        <v>0.00077738898107782</v>
      </c>
      <c r="DH211" s="387" t="n">
        <v>-0.000849962292704731</v>
      </c>
      <c r="DL211" s="387" t="n">
        <v>0.841969985961914</v>
      </c>
      <c r="DM211" s="0" t="s">
        <v>888</v>
      </c>
      <c r="DP211" s="387" t="n">
        <v>0.883109970092773</v>
      </c>
      <c r="DQ211" s="0" t="s">
        <v>888</v>
      </c>
      <c r="DT211" s="387" t="n">
        <v>0.800009994506836</v>
      </c>
      <c r="DU211" s="0" t="s">
        <v>888</v>
      </c>
      <c r="DW211" s="387" t="n">
        <v>0.098349504172802</v>
      </c>
      <c r="DX211" s="387" t="n">
        <v>0.093992792069912</v>
      </c>
      <c r="DY211" s="387" t="n">
        <v>0.0936427414417267</v>
      </c>
      <c r="DZ211" s="387" t="n">
        <v>0.0809231325984001</v>
      </c>
      <c r="EA211" s="387" t="n">
        <v>0.0636617764830589</v>
      </c>
      <c r="EB211" s="0" t="s">
        <v>104</v>
      </c>
      <c r="ED211" s="387" t="n">
        <v>0.102394565939903</v>
      </c>
      <c r="EE211" s="387" t="n">
        <v>0.0993135422468185</v>
      </c>
      <c r="EF211" s="387" t="n">
        <v>0.101310677826405</v>
      </c>
      <c r="EG211" s="387" t="n">
        <v>0.0960076153278351</v>
      </c>
      <c r="EH211" s="387" t="n">
        <v>0.122556529939175</v>
      </c>
      <c r="EI211" s="0" t="s">
        <v>248</v>
      </c>
      <c r="EK211" s="387"/>
      <c r="EL211" s="0" t="s">
        <v>886</v>
      </c>
      <c r="EO211" s="387" t="n">
        <v>0.0512084141373634</v>
      </c>
      <c r="EP211" s="387" t="n">
        <v>0.0535324327647686</v>
      </c>
      <c r="EQ211" s="387" t="n">
        <v>0.0476849377155304</v>
      </c>
      <c r="ER211" s="387" t="n">
        <v>0.0727389603853226</v>
      </c>
      <c r="ES211" s="387" t="n">
        <v>-0.0261456239968538</v>
      </c>
      <c r="ET211" s="0" t="s">
        <v>248</v>
      </c>
      <c r="FE211" s="387" t="n">
        <v>7184250</v>
      </c>
      <c r="FF211" s="387" t="n">
        <v>7229854</v>
      </c>
      <c r="FG211" s="387" t="n">
        <v>7284753</v>
      </c>
      <c r="FH211" s="387" t="n">
        <v>7339001</v>
      </c>
      <c r="FI211" s="387" t="n">
        <v>7389625</v>
      </c>
      <c r="FJ211" s="387" t="n">
        <v>7437115</v>
      </c>
      <c r="FK211" s="387" t="n">
        <v>7483934</v>
      </c>
      <c r="FL211" s="387" t="n">
        <v>7551117</v>
      </c>
      <c r="FM211" s="387" t="n">
        <v>7647675</v>
      </c>
      <c r="FN211" s="387" t="n">
        <v>7743831</v>
      </c>
      <c r="FO211" s="387" t="n">
        <v>7824909</v>
      </c>
      <c r="FP211" s="387" t="n">
        <v>7912398</v>
      </c>
      <c r="FQ211" s="387" t="n">
        <v>7996861</v>
      </c>
      <c r="FR211" s="387" t="n">
        <v>8089346</v>
      </c>
      <c r="FS211" s="387" t="n">
        <v>8188649</v>
      </c>
      <c r="FT211" s="387" t="n">
        <v>8282396</v>
      </c>
      <c r="FU211" s="387" t="n">
        <v>8373338</v>
      </c>
      <c r="FV211" s="387" t="n">
        <v>8451840</v>
      </c>
      <c r="FW211" s="387" t="n">
        <v>8514329</v>
      </c>
      <c r="FX211" s="387" t="n">
        <v>8574832</v>
      </c>
      <c r="FY211" s="387" t="n">
        <v>8633000</v>
      </c>
      <c r="FZ211" s="387" t="n">
        <v>8689000</v>
      </c>
      <c r="GA211" s="387" t="n">
        <v>8744000</v>
      </c>
      <c r="GB211" s="387" t="n">
        <v>8798000</v>
      </c>
      <c r="GC211" s="387" t="n">
        <v>8850000</v>
      </c>
      <c r="GD211" s="387" t="n">
        <v>8901000</v>
      </c>
      <c r="GE211" s="387" t="n">
        <v>8951000</v>
      </c>
      <c r="GF211" s="387" t="n">
        <v>8999000</v>
      </c>
      <c r="GG211" s="387" t="n">
        <v>9045000</v>
      </c>
      <c r="GH211" s="387" t="n">
        <v>9089000</v>
      </c>
      <c r="GI211" s="387" t="n">
        <v>9131000</v>
      </c>
      <c r="GJ211" s="387" t="n">
        <v>9172000</v>
      </c>
      <c r="GK211" s="387" t="n">
        <v>9210000</v>
      </c>
      <c r="GL211" s="387" t="n">
        <v>9248000</v>
      </c>
      <c r="GM211" s="387" t="n">
        <v>9284000</v>
      </c>
      <c r="GN211" s="387" t="n">
        <v>9318000</v>
      </c>
      <c r="GO211" s="387" t="n">
        <v>9352000</v>
      </c>
      <c r="GP211" s="387" t="n">
        <v>9384000</v>
      </c>
      <c r="GQ211" s="387" t="n">
        <v>9414000</v>
      </c>
      <c r="GR211" s="387" t="n">
        <v>9443000</v>
      </c>
      <c r="GS211" s="387" t="n">
        <v>9471000</v>
      </c>
      <c r="GT211" s="387" t="n">
        <v>9497000</v>
      </c>
      <c r="GU211" s="387" t="n">
        <v>9522000</v>
      </c>
      <c r="GV211" s="387" t="n">
        <v>9546000</v>
      </c>
      <c r="GW211" s="387" t="n">
        <v>9568000</v>
      </c>
      <c r="GX211" s="387" t="n">
        <v>9589000</v>
      </c>
      <c r="GY211" s="387" t="n">
        <v>9609000</v>
      </c>
      <c r="GZ211" s="387" t="n">
        <v>9628000</v>
      </c>
      <c r="HA211" s="387" t="n">
        <v>9646000</v>
      </c>
      <c r="HB211" s="387" t="n">
        <v>9664000</v>
      </c>
      <c r="HC211" s="387" t="n">
        <v>9681000</v>
      </c>
      <c r="HG211" s="387" t="n">
        <v>0.0109203113242984</v>
      </c>
      <c r="HH211" s="387" t="n">
        <v>0.00933155883103609</v>
      </c>
      <c r="HI211" s="387" t="n">
        <v>0.00736633967608213</v>
      </c>
      <c r="HJ211" s="387" t="n">
        <v>0.00708089210093021</v>
      </c>
      <c r="HK211" s="387" t="n">
        <v>0.00676066800951958</v>
      </c>
      <c r="HL211" s="387" t="n">
        <v>0.00646578846499324</v>
      </c>
      <c r="HM211" s="387" t="n">
        <v>0.00630989298224449</v>
      </c>
      <c r="HN211" s="387" t="n">
        <v>0.00615667225793004</v>
      </c>
      <c r="HO211" s="387" t="n">
        <v>0.00589303625747561</v>
      </c>
      <c r="HP211" s="387" t="n">
        <v>0.00574617087841034</v>
      </c>
      <c r="HQ211" s="387" t="n">
        <v>0.00560162775218487</v>
      </c>
      <c r="HR211" s="387" t="n">
        <v>0.00534820230677724</v>
      </c>
      <c r="HS211" s="387" t="n">
        <v>0.00509865861386061</v>
      </c>
      <c r="HT211" s="387" t="n">
        <v>0.00485277222469449</v>
      </c>
      <c r="HU211" s="387" t="n">
        <v>0.00461032660678029</v>
      </c>
      <c r="HV211" s="387" t="n">
        <v>0.00448014726862311</v>
      </c>
      <c r="HW211" s="387" t="n">
        <v>0.00413448549807072</v>
      </c>
      <c r="HX211" s="387" t="n">
        <v>0.00411746185272932</v>
      </c>
      <c r="HY211" s="387" t="n">
        <v>0.00388517649844289</v>
      </c>
      <c r="HZ211" s="387" t="n">
        <v>0.00365552492439747</v>
      </c>
      <c r="IA211" s="387" t="n">
        <v>0.00364221073687077</v>
      </c>
      <c r="IB211" s="387" t="n">
        <v>0.00341588724404573</v>
      </c>
      <c r="IC211" s="387" t="n">
        <v>0.00319183152168989</v>
      </c>
      <c r="ID211" s="387" t="n">
        <v>0.003075783373788</v>
      </c>
      <c r="IE211" s="387" t="n">
        <v>0.0029607720207423</v>
      </c>
      <c r="IF211" s="387" t="n">
        <v>0.00274146092124283</v>
      </c>
      <c r="IG211" s="387" t="n">
        <v>0.00262895156629384</v>
      </c>
      <c r="IH211" s="387" t="n">
        <v>0.00251730787567794</v>
      </c>
      <c r="II211" s="387" t="n">
        <v>0.00230197864584625</v>
      </c>
      <c r="IJ211" s="387" t="n">
        <v>0.00219241087324917</v>
      </c>
      <c r="IK211" s="387" t="n">
        <v>0.00208355113863945</v>
      </c>
      <c r="IL211" s="387" t="n">
        <v>0.00197536055929959</v>
      </c>
      <c r="IM211" s="387" t="n">
        <v>0.00186780176591128</v>
      </c>
      <c r="IN211" s="387" t="n">
        <v>0.00186431955080479</v>
      </c>
      <c r="IO211" s="387" t="n">
        <v>0.00175756053067744</v>
      </c>
      <c r="IP211" s="0" t="s">
        <v>889</v>
      </c>
      <c r="IU211" s="0" t="s">
        <v>889</v>
      </c>
      <c r="IV211" s="387" t="n">
        <v>0.494913867135122</v>
      </c>
      <c r="IW211" s="387" t="n">
        <v>0.495244044838164</v>
      </c>
      <c r="IX211" s="387" t="n">
        <v>0.495510003374017</v>
      </c>
      <c r="IY211" s="387" t="n">
        <v>0.495728753377763</v>
      </c>
      <c r="IZ211" s="387" t="n">
        <v>0.495923870502008</v>
      </c>
      <c r="JA211" s="387" t="n">
        <v>0.496110631341557</v>
      </c>
      <c r="JB211" s="387" t="n">
        <v>0.496293956487148</v>
      </c>
      <c r="JC211" s="387" t="n">
        <v>0.496470450121044</v>
      </c>
      <c r="JD211" s="387" t="n">
        <v>0.496634373626772</v>
      </c>
      <c r="JE211" s="387" t="n">
        <v>0.496778481864011</v>
      </c>
      <c r="JF211" s="387" t="n">
        <v>0.496897593738524</v>
      </c>
      <c r="JG211" s="387" t="n">
        <v>0.496991482839415</v>
      </c>
      <c r="JH211" s="387" t="n">
        <v>0.497064317766917</v>
      </c>
      <c r="JI211" s="387" t="n">
        <v>0.497118127088417</v>
      </c>
      <c r="JJ211" s="387" t="n">
        <v>0.497156789947572</v>
      </c>
      <c r="JK211" s="387" t="n">
        <v>0.4971831596211</v>
      </c>
      <c r="JL211" s="387" t="n">
        <v>0.497198357057157</v>
      </c>
      <c r="JM211" s="387" t="n">
        <v>0.497204225454659</v>
      </c>
      <c r="JN211" s="387" t="n">
        <v>0.497199816518038</v>
      </c>
      <c r="JO211" s="387" t="n">
        <v>0.497185590583168</v>
      </c>
      <c r="JP211" s="387" t="n">
        <v>0.497163041003558</v>
      </c>
      <c r="JQ211" s="387" t="n">
        <v>0.497132815979302</v>
      </c>
      <c r="JR211" s="387" t="n">
        <v>0.497095832811172</v>
      </c>
      <c r="JS211" s="387" t="n">
        <v>0.497052720947918</v>
      </c>
      <c r="JT211" s="387" t="n">
        <v>0.497005469132316</v>
      </c>
      <c r="JU211" s="387" t="n">
        <v>0.496955091393325</v>
      </c>
      <c r="JV211" s="387" t="n">
        <v>0.496902295390766</v>
      </c>
      <c r="JW211" s="387" t="n">
        <v>0.496847629549154</v>
      </c>
      <c r="JX211" s="387" t="n">
        <v>0.496789455266147</v>
      </c>
      <c r="JY211" s="387" t="n">
        <v>0.496726930620571</v>
      </c>
      <c r="JZ211" s="387" t="n">
        <v>0.496656636990297</v>
      </c>
      <c r="KA211" s="387" t="n">
        <v>0.496580498015133</v>
      </c>
      <c r="KB211" s="387" t="n">
        <v>0.496499269952253</v>
      </c>
      <c r="KC211" s="387" t="n">
        <v>0.496416730474203</v>
      </c>
      <c r="KD211" s="387" t="n">
        <v>0.496334556815339</v>
      </c>
      <c r="KE211" s="387" t="n">
        <v>0.496255850138668</v>
      </c>
      <c r="KH211" s="0" t="s">
        <v>889</v>
      </c>
      <c r="KI211" s="387" t="n">
        <v>0.672093451023102</v>
      </c>
      <c r="KJ211" s="387" t="n">
        <v>0.669385373592377</v>
      </c>
      <c r="KK211" s="387" t="n">
        <v>0.666966378688812</v>
      </c>
      <c r="KL211" s="387" t="n">
        <v>0.66465824842453</v>
      </c>
      <c r="KM211" s="387" t="n">
        <v>0.662213325500488</v>
      </c>
      <c r="KN211" s="387" t="n">
        <v>0.65944629907608</v>
      </c>
      <c r="KO211" s="387" t="n">
        <v>0.6560018658638</v>
      </c>
      <c r="KP211" s="387" t="n">
        <v>0.65233302116394</v>
      </c>
      <c r="KQ211" s="387" t="n">
        <v>0.648556470870972</v>
      </c>
      <c r="KR211" s="387" t="n">
        <v>0.644519746303558</v>
      </c>
      <c r="KS211" s="387" t="n">
        <v>0.640152812004089</v>
      </c>
      <c r="KT211" s="387" t="n">
        <v>0.635683178901672</v>
      </c>
      <c r="KU211" s="387" t="n">
        <v>0.631070137023926</v>
      </c>
      <c r="KV211" s="387" t="n">
        <v>0.626423418521881</v>
      </c>
      <c r="KW211" s="387" t="n">
        <v>0.621740579605103</v>
      </c>
      <c r="KX211" s="387" t="n">
        <v>0.617128491401672</v>
      </c>
      <c r="KY211" s="387" t="n">
        <v>0.612625360488892</v>
      </c>
      <c r="KZ211" s="387" t="n">
        <v>0.608469069004059</v>
      </c>
      <c r="LA211" s="387" t="n">
        <v>0.604346871376038</v>
      </c>
      <c r="LB211" s="387" t="n">
        <v>0.600818634033203</v>
      </c>
      <c r="LC211" s="387" t="n">
        <v>0.597767770290375</v>
      </c>
      <c r="LD211" s="387" t="n">
        <v>0.595380663871765</v>
      </c>
      <c r="LE211" s="387" t="n">
        <v>0.593563497066498</v>
      </c>
      <c r="LF211" s="387" t="n">
        <v>0.592309355735779</v>
      </c>
      <c r="LG211" s="387" t="n">
        <v>0.591125726699829</v>
      </c>
      <c r="LH211" s="387" t="n">
        <v>0.58990603685379</v>
      </c>
      <c r="LI211" s="387" t="n">
        <v>0.589028120040894</v>
      </c>
      <c r="LJ211" s="387" t="n">
        <v>0.588321805000305</v>
      </c>
      <c r="LK211" s="387" t="n">
        <v>0.587575972080231</v>
      </c>
      <c r="LL211" s="387" t="n">
        <v>0.586538434028626</v>
      </c>
      <c r="LM211" s="387" t="n">
        <v>0.58494108915329</v>
      </c>
      <c r="LN211" s="387" t="n">
        <v>0.583411395549774</v>
      </c>
      <c r="LO211" s="387" t="n">
        <v>0.581533014774323</v>
      </c>
      <c r="LP211" s="387" t="n">
        <v>0.579307496547699</v>
      </c>
      <c r="LQ211" s="387" t="n">
        <v>0.576883256435394</v>
      </c>
      <c r="LR211" s="387" t="n">
        <v>0.574527442455292</v>
      </c>
      <c r="LT211" s="0" t="s">
        <v>889</v>
      </c>
      <c r="LU211" s="387" t="n">
        <v>0.617100417613983</v>
      </c>
      <c r="LV211" s="387" t="n">
        <v>0.61385589838028</v>
      </c>
      <c r="LW211" s="387" t="n">
        <v>0.610295653343201</v>
      </c>
      <c r="LX211" s="387" t="n">
        <v>0.60639351606369</v>
      </c>
      <c r="LY211" s="387" t="n">
        <v>0.602145433425903</v>
      </c>
      <c r="LZ211" s="387" t="n">
        <v>0.597474813461304</v>
      </c>
      <c r="MA211" s="387" t="n">
        <v>0.592127978801727</v>
      </c>
      <c r="MB211" s="387" t="n">
        <v>0.586573660373688</v>
      </c>
      <c r="MC211" s="387" t="n">
        <v>0.580927491188049</v>
      </c>
      <c r="MD211" s="387" t="n">
        <v>0.575141251087189</v>
      </c>
      <c r="ME211" s="387" t="n">
        <v>0.569374203681946</v>
      </c>
      <c r="MF211" s="387" t="n">
        <v>0.563847601413727</v>
      </c>
      <c r="MG211" s="387" t="n">
        <v>0.558506488800049</v>
      </c>
      <c r="MH211" s="387" t="n">
        <v>0.553565502166748</v>
      </c>
      <c r="MI211" s="387" t="n">
        <v>0.54912531375885</v>
      </c>
      <c r="MJ211" s="387" t="n">
        <v>0.545285284519196</v>
      </c>
      <c r="MK211" s="387" t="n">
        <v>0.542193651199341</v>
      </c>
      <c r="ML211" s="387" t="n">
        <v>0.540065169334412</v>
      </c>
      <c r="MM211" s="387" t="n">
        <v>0.538278520107269</v>
      </c>
      <c r="MN211" s="387" t="n">
        <v>0.536945283412933</v>
      </c>
      <c r="MO211" s="387" t="n">
        <v>0.535629987716675</v>
      </c>
      <c r="MP211" s="387" t="n">
        <v>0.534645020961762</v>
      </c>
      <c r="MQ211" s="387" t="n">
        <v>0.533780932426453</v>
      </c>
      <c r="MR211" s="387" t="n">
        <v>0.533142149448395</v>
      </c>
      <c r="MS211" s="387" t="n">
        <v>0.532140195369721</v>
      </c>
      <c r="MT211" s="387" t="n">
        <v>0.530672550201416</v>
      </c>
      <c r="MU211" s="387" t="n">
        <v>0.529009163379669</v>
      </c>
      <c r="MV211" s="387" t="n">
        <v>0.527095139026642</v>
      </c>
      <c r="MW211" s="387" t="n">
        <v>0.524931907653809</v>
      </c>
      <c r="MX211" s="387" t="n">
        <v>0.522575259208679</v>
      </c>
      <c r="MY211" s="387" t="n">
        <v>0.520283639431</v>
      </c>
      <c r="MZ211" s="387" t="n">
        <v>0.518472254276276</v>
      </c>
      <c r="NA211" s="387" t="n">
        <v>0.516722083091736</v>
      </c>
      <c r="NB211" s="387" t="n">
        <v>0.514928460121155</v>
      </c>
      <c r="NC211" s="387" t="n">
        <v>0.513038098812103</v>
      </c>
      <c r="ND211" s="387" t="n">
        <v>0.511207520961762</v>
      </c>
      <c r="NG211" s="0" t="s">
        <v>889</v>
      </c>
      <c r="NH211" s="387" t="n">
        <v>0.619784772396088</v>
      </c>
      <c r="NI211" s="387" t="n">
        <v>0.61772221326828</v>
      </c>
      <c r="NJ211" s="387" t="n">
        <v>0.61590588092804</v>
      </c>
      <c r="NK211" s="387" t="n">
        <v>0.614211976528168</v>
      </c>
      <c r="NL211" s="387" t="n">
        <v>0.612412929534912</v>
      </c>
      <c r="NM211" s="387" t="n">
        <v>0.610332429409027</v>
      </c>
      <c r="NN211" s="387" t="n">
        <v>0.607204496860504</v>
      </c>
      <c r="NO211" s="387" t="n">
        <v>0.603613913059235</v>
      </c>
      <c r="NP211" s="387" t="n">
        <v>0.600022733211517</v>
      </c>
      <c r="NQ211" s="387" t="n">
        <v>0.59615820646286</v>
      </c>
      <c r="NR211" s="387" t="n">
        <v>0.591955959796906</v>
      </c>
      <c r="NS211" s="387" t="n">
        <v>0.587085247039795</v>
      </c>
      <c r="NT211" s="387" t="n">
        <v>0.581953525543213</v>
      </c>
      <c r="NU211" s="387" t="n">
        <v>0.576893329620361</v>
      </c>
      <c r="NV211" s="387" t="n">
        <v>0.572010099887848</v>
      </c>
      <c r="NW211" s="387" t="n">
        <v>0.567188680171967</v>
      </c>
      <c r="NX211" s="387" t="n">
        <v>0.562036633491516</v>
      </c>
      <c r="NY211" s="387" t="n">
        <v>0.557437539100647</v>
      </c>
      <c r="NZ211" s="387" t="n">
        <v>0.552984416484833</v>
      </c>
      <c r="OA211" s="387" t="n">
        <v>0.549439907073975</v>
      </c>
      <c r="OB211" s="387" t="n">
        <v>0.546361863613129</v>
      </c>
      <c r="OC211" s="387" t="n">
        <v>0.543733954429627</v>
      </c>
      <c r="OD211" s="387" t="n">
        <v>0.541879773139954</v>
      </c>
      <c r="OE211" s="387" t="n">
        <v>0.540790319442749</v>
      </c>
      <c r="OF211" s="387" t="n">
        <v>0.539976716041565</v>
      </c>
      <c r="OG211" s="387" t="n">
        <v>0.539119422435761</v>
      </c>
      <c r="OH211" s="387" t="n">
        <v>0.538380563259125</v>
      </c>
      <c r="OI211" s="387" t="n">
        <v>0.537807166576386</v>
      </c>
      <c r="OJ211" s="387" t="n">
        <v>0.537397861480713</v>
      </c>
      <c r="OK211" s="387" t="n">
        <v>0.536684811115265</v>
      </c>
      <c r="OL211" s="387" t="n">
        <v>0.535613715648651</v>
      </c>
      <c r="OM211" s="387" t="n">
        <v>0.534186720848084</v>
      </c>
      <c r="ON211" s="387" t="n">
        <v>0.532509326934815</v>
      </c>
      <c r="OO211" s="387" t="n">
        <v>0.53058260679245</v>
      </c>
      <c r="OP211" s="387" t="n">
        <v>0.528559625148773</v>
      </c>
      <c r="OQ211" s="387" t="n">
        <v>0.526598513126373</v>
      </c>
      <c r="OT211" s="387" t="n">
        <v>0.811360015869141</v>
      </c>
      <c r="OU211" s="387" t="n">
        <v>0.812149963378906</v>
      </c>
      <c r="OV211" s="387" t="n">
        <v>0.812529983520508</v>
      </c>
      <c r="OW211" s="387" t="n">
        <v>0.809280014038086</v>
      </c>
      <c r="OX211" s="387" t="n">
        <v>0.808649978637695</v>
      </c>
      <c r="OY211" s="387" t="n">
        <v>0.812890014648438</v>
      </c>
      <c r="OZ211" s="387" t="n">
        <v>0.81681999206543</v>
      </c>
      <c r="PA211" s="387" t="n">
        <v>0.823509979248047</v>
      </c>
      <c r="PB211" s="387" t="n">
        <v>0.824850006103516</v>
      </c>
      <c r="PC211" s="387" t="n">
        <v>0.812710037231445</v>
      </c>
      <c r="PD211" s="387" t="n">
        <v>0.820029983520508</v>
      </c>
      <c r="PE211" s="387" t="n">
        <v>0.822220001220703</v>
      </c>
      <c r="PF211" s="387" t="n">
        <v>0.823840026855469</v>
      </c>
      <c r="PG211" s="387" t="n">
        <v>0.829229965209961</v>
      </c>
      <c r="PH211" s="387" t="n">
        <v>0.833809967041016</v>
      </c>
      <c r="PI211" s="387" t="n">
        <v>0.839329986572266</v>
      </c>
      <c r="PJ211" s="387" t="n">
        <v>0.839619979858398</v>
      </c>
      <c r="PK211" s="387" t="n">
        <v>0.841679992675781</v>
      </c>
      <c r="PL211" s="387" t="n">
        <v>0.841969985961914</v>
      </c>
      <c r="PQ211" s="387" t="n">
        <v>0.000344481668435037</v>
      </c>
      <c r="PZ211" s="387" t="n">
        <v>0.327</v>
      </c>
      <c r="QA211" s="387" t="n">
        <v>2017</v>
      </c>
      <c r="QB211" s="0" t="s">
        <v>248</v>
      </c>
      <c r="QD211" s="387" t="n">
        <v>0</v>
      </c>
      <c r="QE211" s="387" t="n">
        <v>2017</v>
      </c>
      <c r="QF211" s="0" t="s">
        <v>248</v>
      </c>
      <c r="QH211" s="387" t="n">
        <v>0</v>
      </c>
      <c r="QI211" s="387" t="n">
        <v>2017</v>
      </c>
      <c r="QJ211" s="0" t="s">
        <v>248</v>
      </c>
      <c r="QL211" s="387" t="n">
        <v>0.001</v>
      </c>
      <c r="QM211" s="387" t="n">
        <v>2017</v>
      </c>
      <c r="QN211" s="0" t="s">
        <v>248</v>
      </c>
      <c r="QP211" s="387" t="n">
        <v>0.146</v>
      </c>
      <c r="QQ211" s="387" t="n">
        <v>2017</v>
      </c>
      <c r="QR211" s="0" t="s">
        <v>248</v>
      </c>
      <c r="QT211" s="0" t="s">
        <v>104</v>
      </c>
      <c r="QU211" s="387" t="n">
        <v>0.23724402487278</v>
      </c>
      <c r="QV211" s="387" t="n">
        <v>0.237800285220146</v>
      </c>
      <c r="QW211" s="387" t="n">
        <v>0.238928139209747</v>
      </c>
      <c r="QX211" s="387" t="n">
        <v>0.242417752742767</v>
      </c>
      <c r="QY211" s="387" t="n">
        <v>0.241575628519058</v>
      </c>
      <c r="RB211" s="387" t="n">
        <v>0.240255057811737</v>
      </c>
      <c r="RC211" s="387" t="n">
        <v>0.238468050956726</v>
      </c>
      <c r="RD211" s="387" t="n">
        <v>0.237915381789207</v>
      </c>
      <c r="RE211" s="387" t="n">
        <v>0.240755692124367</v>
      </c>
      <c r="RF211" s="387" t="n">
        <v>0.240737959742546</v>
      </c>
      <c r="RG211" s="0" t="s">
        <v>248</v>
      </c>
      <c r="RJ211" s="387" t="n">
        <v>0.0186684541404247</v>
      </c>
      <c r="RK211" s="387" t="n">
        <v>0.0194874983280897</v>
      </c>
      <c r="RL211" s="387" t="n">
        <v>0.0183381903916597</v>
      </c>
      <c r="RM211" s="387" t="n">
        <v>0.0168904550373554</v>
      </c>
      <c r="RN211" s="387" t="n">
        <v>0.00915793795138598</v>
      </c>
      <c r="RO211" s="0" t="s">
        <v>104</v>
      </c>
      <c r="RR211" s="387" t="n">
        <v>0.0186728220432997</v>
      </c>
      <c r="RS211" s="387" t="n">
        <v>0.0194933451712132</v>
      </c>
      <c r="RT211" s="387" t="n">
        <v>0.0183469317853451</v>
      </c>
      <c r="RU211" s="387" t="n">
        <v>0.0169079806655645</v>
      </c>
      <c r="RV211" s="387" t="n">
        <v>0.00924545247107744</v>
      </c>
      <c r="RW211" s="0" t="s">
        <v>248</v>
      </c>
      <c r="SA211" s="387" t="n">
        <v>0.00955114793032408</v>
      </c>
      <c r="SB211" s="387" t="n">
        <v>0.00958477985113859</v>
      </c>
      <c r="SC211" s="387" t="n">
        <v>0.00816607009619474</v>
      </c>
      <c r="SD211" s="387" t="n">
        <v>0.00771669019013643</v>
      </c>
      <c r="SE211" s="387" t="n">
        <v>0.00216125440783799</v>
      </c>
      <c r="SF211" s="0" t="s">
        <v>104</v>
      </c>
      <c r="SJ211" s="387" t="n">
        <v>0.00954483170062304</v>
      </c>
      <c r="SK211" s="387" t="n">
        <v>0.00957638397812843</v>
      </c>
      <c r="SL211" s="387" t="n">
        <v>0.00815344415605068</v>
      </c>
      <c r="SM211" s="387" t="n">
        <v>0.00769148487597704</v>
      </c>
      <c r="SN211" s="387" t="n">
        <v>0.00216456083580852</v>
      </c>
      <c r="SO211" s="0" t="s">
        <v>248</v>
      </c>
      <c r="SQ211" s="387" t="n">
        <v>85500</v>
      </c>
      <c r="SR211" s="0" t="s">
        <v>248</v>
      </c>
      <c r="ST211" s="387" t="n">
        <v>85151.78125</v>
      </c>
      <c r="SU211" s="0" t="s">
        <v>104</v>
      </c>
      <c r="SW211" s="387" t="n">
        <v>79406.6576671331</v>
      </c>
      <c r="SX211" s="0" t="s">
        <v>248</v>
      </c>
      <c r="TA211" s="387" t="n">
        <v>0.335593551397324</v>
      </c>
      <c r="TB211" s="387" t="n">
        <v>0.331793069839478</v>
      </c>
      <c r="TC211" s="387" t="n">
        <v>0.332570880651474</v>
      </c>
      <c r="TD211" s="387" t="n">
        <v>0.323340892791748</v>
      </c>
      <c r="TE211" s="387" t="n">
        <v>0.305237412452698</v>
      </c>
      <c r="TF211" s="0" t="s">
        <v>104</v>
      </c>
      <c r="TJ211" s="387" t="n">
        <v>0.342649608850479</v>
      </c>
      <c r="TK211" s="387" t="n">
        <v>0.337781578302383</v>
      </c>
      <c r="TL211" s="387" t="n">
        <v>0.339226067066193</v>
      </c>
      <c r="TM211" s="387" t="n">
        <v>0.336763292551041</v>
      </c>
      <c r="TN211" s="387" t="n">
        <v>0.36329448223114</v>
      </c>
      <c r="TO211" s="0" t="s">
        <v>248</v>
      </c>
      <c r="TP211" s="386"/>
      <c r="TQ211" s="386"/>
    </row>
    <row r="212" customFormat="false" ht="15.75" hidden="false" customHeight="false" outlineLevel="0" collapsed="false">
      <c r="A212" s="0" t="s">
        <v>881</v>
      </c>
      <c r="B212" s="18" t="s">
        <v>1269</v>
      </c>
      <c r="C212" s="0" t="s">
        <v>1270</v>
      </c>
      <c r="D212" s="387" t="n">
        <v>0.0478778220713139</v>
      </c>
      <c r="E212" s="0" t="s">
        <v>102</v>
      </c>
      <c r="F212" s="387" t="n">
        <v>0.0523403622210026</v>
      </c>
      <c r="G212" s="0" t="s">
        <v>316</v>
      </c>
      <c r="H212" s="387" t="n">
        <v>0.0499321632087231</v>
      </c>
      <c r="I212" s="0" t="s">
        <v>317</v>
      </c>
      <c r="J212" s="0" t="s">
        <v>884</v>
      </c>
      <c r="K212" s="387" t="n">
        <v>0.585879147052765</v>
      </c>
      <c r="L212" s="387"/>
      <c r="M212" s="0" t="s">
        <v>885</v>
      </c>
      <c r="N212" s="387"/>
      <c r="O212" s="0" t="s">
        <v>885</v>
      </c>
      <c r="P212" s="387"/>
      <c r="Q212" s="0" t="s">
        <v>885</v>
      </c>
      <c r="R212" s="387"/>
      <c r="S212" s="0" t="s">
        <v>885</v>
      </c>
      <c r="U212" s="0" t="s">
        <v>884</v>
      </c>
      <c r="V212" s="387" t="n">
        <v>0.531377196311951</v>
      </c>
      <c r="W212" s="387"/>
      <c r="X212" s="0" t="s">
        <v>885</v>
      </c>
      <c r="Y212" s="387"/>
      <c r="Z212" s="0" t="s">
        <v>885</v>
      </c>
      <c r="AA212" s="387"/>
      <c r="AB212" s="0" t="s">
        <v>885</v>
      </c>
      <c r="AC212" s="387"/>
      <c r="AD212" s="0" t="s">
        <v>885</v>
      </c>
      <c r="AF212" s="0" t="s">
        <v>884</v>
      </c>
      <c r="AG212" s="387" t="n">
        <v>0.513873279094696</v>
      </c>
      <c r="AH212" s="387"/>
      <c r="AI212" s="0" t="s">
        <v>885</v>
      </c>
      <c r="AJ212" s="387"/>
      <c r="AK212" s="0" t="s">
        <v>885</v>
      </c>
      <c r="AL212" s="387"/>
      <c r="AM212" s="0" t="s">
        <v>885</v>
      </c>
      <c r="AN212" s="387"/>
      <c r="AO212" s="0" t="s">
        <v>885</v>
      </c>
      <c r="AP212" s="0"/>
      <c r="AQ212" s="0" t="s">
        <v>102</v>
      </c>
      <c r="AR212" s="387" t="n">
        <v>2.80668115615845</v>
      </c>
      <c r="AS212" s="0" t="s">
        <v>318</v>
      </c>
      <c r="AT212" s="387" t="n">
        <v>4.44703722000122</v>
      </c>
      <c r="AU212" s="0" t="s">
        <v>317</v>
      </c>
      <c r="AV212" s="387" t="n">
        <v>6.69122314453125</v>
      </c>
      <c r="AW212" s="0"/>
      <c r="AX212" s="387" t="n">
        <v>6.662353515625</v>
      </c>
      <c r="AY212" s="0" t="s">
        <v>104</v>
      </c>
      <c r="AZ212" s="0"/>
      <c r="BA212" s="0" t="s">
        <v>102</v>
      </c>
      <c r="BB212" s="387" t="n">
        <v>0.0031160949729383</v>
      </c>
      <c r="BC212" s="387" t="n">
        <v>0.00371241569519043</v>
      </c>
      <c r="BD212" s="387" t="n">
        <v>0.00578426662832499</v>
      </c>
      <c r="BE212" s="387" t="n">
        <v>0.00762548390775919</v>
      </c>
      <c r="BF212" s="387" t="n">
        <v>0.00762547273188829</v>
      </c>
      <c r="BH212" s="0" t="s">
        <v>318</v>
      </c>
      <c r="BI212" s="387" t="n">
        <v>0.0133728720247746</v>
      </c>
      <c r="BJ212" s="387" t="n">
        <v>0.0108492420986295</v>
      </c>
      <c r="BK212" s="387" t="n">
        <v>0.0102456491440535</v>
      </c>
      <c r="BL212" s="387" t="n">
        <v>0.0106567433103919</v>
      </c>
      <c r="BM212" s="387" t="n">
        <v>0.0110964197665453</v>
      </c>
      <c r="BO212" s="0" t="s">
        <v>317</v>
      </c>
      <c r="BP212" s="387" t="n">
        <v>0.0118175568059087</v>
      </c>
      <c r="BQ212" s="387" t="n">
        <v>0.0102567095309496</v>
      </c>
      <c r="BR212" s="387" t="n">
        <v>0.0104677835479379</v>
      </c>
      <c r="BS212" s="387" t="n">
        <v>0.0107520194724202</v>
      </c>
      <c r="BT212" s="387" t="n">
        <v>0.00905040465295315</v>
      </c>
      <c r="BV212" s="387" t="n">
        <v>5.0894660949707</v>
      </c>
      <c r="BW212" s="387" t="n">
        <v>6.12628602981567</v>
      </c>
      <c r="BX212" s="387" t="n">
        <v>6.72313833236694</v>
      </c>
      <c r="BY212" s="387" t="n">
        <v>7.20999813079834</v>
      </c>
      <c r="BZ212" s="387" t="n">
        <v>7.73755931854248</v>
      </c>
      <c r="CA212" s="0" t="s">
        <v>316</v>
      </c>
      <c r="CC212" s="387" t="n">
        <v>5.71155786514282</v>
      </c>
      <c r="CD212" s="387" t="n">
        <v>6.52839422225952</v>
      </c>
      <c r="CE212" s="387" t="n">
        <v>7.01525402069092</v>
      </c>
      <c r="CF212" s="387" t="n">
        <v>7.51938915252686</v>
      </c>
      <c r="CG212" s="387" t="n">
        <v>8.0767412185669</v>
      </c>
      <c r="CH212" s="0" t="s">
        <v>317</v>
      </c>
      <c r="CK212" s="387" t="n">
        <v>5.09999990463257</v>
      </c>
      <c r="CL212" s="0" t="s">
        <v>887</v>
      </c>
      <c r="CO212" s="0" t="s">
        <v>894</v>
      </c>
      <c r="CP212" s="387" t="n">
        <v>0.0220209360122681</v>
      </c>
      <c r="CQ212" s="387" t="n">
        <v>0.0180009491741657</v>
      </c>
      <c r="CR212" s="387" t="n">
        <v>0.0222082026302815</v>
      </c>
      <c r="CS212" s="387" t="n">
        <v>0.0270793698728085</v>
      </c>
      <c r="CT212" s="387" t="n">
        <v>-0.00811100844293833</v>
      </c>
      <c r="CV212" s="0" t="s">
        <v>884</v>
      </c>
      <c r="CW212" s="387" t="n">
        <v>0.00796249974519014</v>
      </c>
      <c r="CX212" s="387" t="n">
        <v>0.00966666638851166</v>
      </c>
      <c r="CY212" s="387" t="n">
        <v>0.0108950007706881</v>
      </c>
      <c r="CZ212" s="387" t="n">
        <v>0.00325000029988587</v>
      </c>
      <c r="DA212" s="387" t="n">
        <v>0.00249999994412065</v>
      </c>
      <c r="DC212" s="0" t="s">
        <v>884</v>
      </c>
      <c r="DD212" s="387" t="n">
        <v>0.000965044135227799</v>
      </c>
      <c r="DE212" s="387" t="n">
        <v>-0.00331708649173379</v>
      </c>
      <c r="DF212" s="387" t="n">
        <v>0.000983164529316127</v>
      </c>
      <c r="DG212" s="387" t="n">
        <v>-0.00744846416637301</v>
      </c>
      <c r="DH212" s="387" t="n">
        <v>-0.00521686719730496</v>
      </c>
      <c r="DL212" s="387" t="n">
        <v>0.46568000793457</v>
      </c>
      <c r="DM212" s="0" t="s">
        <v>888</v>
      </c>
      <c r="DP212" s="387" t="n">
        <v>0.776480026245117</v>
      </c>
      <c r="DQ212" s="0" t="s">
        <v>888</v>
      </c>
      <c r="DT212" s="387" t="n">
        <v>0.154720001220703</v>
      </c>
      <c r="DU212" s="0" t="s">
        <v>888</v>
      </c>
      <c r="DW212" s="387" t="n">
        <v>-0.0660474672913551</v>
      </c>
      <c r="DX212" s="387" t="n">
        <v>-0.0917115956544876</v>
      </c>
      <c r="DY212" s="387" t="n">
        <v>-0.138408944010735</v>
      </c>
      <c r="DZ212" s="387" t="n">
        <v>-0.143233388662338</v>
      </c>
      <c r="EA212" s="387" t="n">
        <v>-0.00485230050981045</v>
      </c>
      <c r="EB212" s="0" t="s">
        <v>104</v>
      </c>
      <c r="ED212" s="387" t="n">
        <v>0.0358560010790825</v>
      </c>
      <c r="EE212" s="387" t="n">
        <v>0.0164431240409613</v>
      </c>
      <c r="EF212" s="387"/>
      <c r="EG212" s="387"/>
      <c r="EH212" s="387"/>
      <c r="EI212" s="0" t="s">
        <v>248</v>
      </c>
      <c r="EK212" s="387"/>
      <c r="EL212" s="0" t="s">
        <v>886</v>
      </c>
      <c r="EO212" s="387" t="n">
        <v>0.0138297760859132</v>
      </c>
      <c r="EP212" s="387" t="n">
        <v>0.0226112268865109</v>
      </c>
      <c r="EQ212" s="387"/>
      <c r="ER212" s="387"/>
      <c r="ES212" s="387"/>
      <c r="ET212" s="0" t="s">
        <v>248</v>
      </c>
      <c r="FE212" s="387" t="n">
        <v>16410848</v>
      </c>
      <c r="FF212" s="387" t="n">
        <v>16766561</v>
      </c>
      <c r="FG212" s="387" t="n">
        <v>17084632</v>
      </c>
      <c r="FH212" s="387" t="n">
        <v>17415214</v>
      </c>
      <c r="FI212" s="387" t="n">
        <v>17827825</v>
      </c>
      <c r="FJ212" s="387" t="n">
        <v>18361176</v>
      </c>
      <c r="FK212" s="387" t="n">
        <v>19059258</v>
      </c>
      <c r="FL212" s="387" t="n">
        <v>19878254</v>
      </c>
      <c r="FM212" s="387" t="n">
        <v>20664038</v>
      </c>
      <c r="FN212" s="387" t="n">
        <v>21205873</v>
      </c>
      <c r="FO212" s="387" t="n">
        <v>21362529</v>
      </c>
      <c r="FP212" s="387" t="n">
        <v>21082966</v>
      </c>
      <c r="FQ212" s="387" t="n">
        <v>20442541</v>
      </c>
      <c r="FR212" s="387" t="n">
        <v>19584274</v>
      </c>
      <c r="FS212" s="387" t="n">
        <v>18715672</v>
      </c>
      <c r="FT212" s="387" t="n">
        <v>17997408</v>
      </c>
      <c r="FU212" s="387" t="n">
        <v>17453933</v>
      </c>
      <c r="FV212" s="387" t="n">
        <v>17068002</v>
      </c>
      <c r="FW212" s="387" t="n">
        <v>16906283</v>
      </c>
      <c r="FX212" s="387" t="n">
        <v>17070135</v>
      </c>
      <c r="FY212" s="387" t="n">
        <v>17501000</v>
      </c>
      <c r="FZ212" s="387" t="n">
        <v>18276000</v>
      </c>
      <c r="GA212" s="387" t="n">
        <v>19365000</v>
      </c>
      <c r="GB212" s="387" t="n">
        <v>20638000</v>
      </c>
      <c r="GC212" s="387" t="n">
        <v>21915000</v>
      </c>
      <c r="GD212" s="387" t="n">
        <v>23062000</v>
      </c>
      <c r="GE212" s="387" t="n">
        <v>24033000</v>
      </c>
      <c r="GF212" s="387" t="n">
        <v>24851000</v>
      </c>
      <c r="GG212" s="387" t="n">
        <v>25537000</v>
      </c>
      <c r="GH212" s="387" t="n">
        <v>26134000</v>
      </c>
      <c r="GI212" s="387" t="n">
        <v>26677000</v>
      </c>
      <c r="GJ212" s="387" t="n">
        <v>27160000</v>
      </c>
      <c r="GK212" s="387" t="n">
        <v>27572000</v>
      </c>
      <c r="GL212" s="387" t="n">
        <v>27930000</v>
      </c>
      <c r="GM212" s="387" t="n">
        <v>28260000</v>
      </c>
      <c r="GN212" s="387" t="n">
        <v>28580000</v>
      </c>
      <c r="GO212" s="387" t="n">
        <v>28898000</v>
      </c>
      <c r="GP212" s="387" t="n">
        <v>29214000</v>
      </c>
      <c r="GQ212" s="387" t="n">
        <v>29530000</v>
      </c>
      <c r="GR212" s="387" t="n">
        <v>29843000</v>
      </c>
      <c r="GS212" s="387" t="n">
        <v>30153000</v>
      </c>
      <c r="GT212" s="387" t="n">
        <v>30462000</v>
      </c>
      <c r="GU212" s="387" t="n">
        <v>30772000</v>
      </c>
      <c r="GV212" s="387" t="n">
        <v>31082000</v>
      </c>
      <c r="GW212" s="387" t="n">
        <v>31390000</v>
      </c>
      <c r="GX212" s="387" t="n">
        <v>31693000</v>
      </c>
      <c r="GY212" s="387" t="n">
        <v>31992000</v>
      </c>
      <c r="GZ212" s="387" t="n">
        <v>32287000</v>
      </c>
      <c r="HA212" s="387" t="n">
        <v>32576000</v>
      </c>
      <c r="HB212" s="387" t="n">
        <v>32857000</v>
      </c>
      <c r="HC212" s="387" t="n">
        <v>33129000</v>
      </c>
      <c r="HG212" s="387" t="n">
        <v>-0.0306627377867699</v>
      </c>
      <c r="HH212" s="387" t="n">
        <v>-0.0223595276474953</v>
      </c>
      <c r="HI212" s="387" t="n">
        <v>-0.00952015444636345</v>
      </c>
      <c r="HJ212" s="387" t="n">
        <v>0.00964511744678021</v>
      </c>
      <c r="HK212" s="387" t="n">
        <v>0.0249275770038366</v>
      </c>
      <c r="HL212" s="387" t="n">
        <v>0.0433307029306889</v>
      </c>
      <c r="HM212" s="387" t="n">
        <v>0.0578785911202431</v>
      </c>
      <c r="HN212" s="387" t="n">
        <v>0.0636667236685753</v>
      </c>
      <c r="HO212" s="387" t="n">
        <v>0.0600372962653637</v>
      </c>
      <c r="HP212" s="387" t="n">
        <v>0.0510149076581001</v>
      </c>
      <c r="HQ212" s="387" t="n">
        <v>0.0412416458129883</v>
      </c>
      <c r="HR212" s="387" t="n">
        <v>0.0334701091051102</v>
      </c>
      <c r="HS212" s="387" t="n">
        <v>0.0272303875535727</v>
      </c>
      <c r="HT212" s="387" t="n">
        <v>0.0231087673455477</v>
      </c>
      <c r="HU212" s="387" t="n">
        <v>0.0205646231770515</v>
      </c>
      <c r="HV212" s="387" t="n">
        <v>0.0179435312747955</v>
      </c>
      <c r="HW212" s="387" t="n">
        <v>0.0150554627180099</v>
      </c>
      <c r="HX212" s="387" t="n">
        <v>0.0129006151109934</v>
      </c>
      <c r="HY212" s="387" t="n">
        <v>0.0117459977045655</v>
      </c>
      <c r="HZ212" s="387" t="n">
        <v>0.0112597951665521</v>
      </c>
      <c r="IA212" s="387" t="n">
        <v>0.0110652158036828</v>
      </c>
      <c r="IB212" s="387" t="n">
        <v>0.0108756581321359</v>
      </c>
      <c r="IC212" s="387" t="n">
        <v>0.0107586495578289</v>
      </c>
      <c r="ID212" s="387" t="n">
        <v>0.0105436109006405</v>
      </c>
      <c r="IE212" s="387" t="n">
        <v>0.0103341145440936</v>
      </c>
      <c r="IF212" s="387" t="n">
        <v>0.0101955840364099</v>
      </c>
      <c r="IG212" s="387" t="n">
        <v>0.0101251807063818</v>
      </c>
      <c r="IH212" s="387" t="n">
        <v>0.0100236879661679</v>
      </c>
      <c r="II212" s="387" t="n">
        <v>0.00986049696803093</v>
      </c>
      <c r="IJ212" s="387" t="n">
        <v>0.00960646569728851</v>
      </c>
      <c r="IK212" s="387" t="n">
        <v>0.00939003564417362</v>
      </c>
      <c r="IL212" s="387" t="n">
        <v>0.00917880050837994</v>
      </c>
      <c r="IM212" s="387" t="n">
        <v>0.00891114864498377</v>
      </c>
      <c r="IN212" s="387" t="n">
        <v>0.00858899112790823</v>
      </c>
      <c r="IO212" s="387" t="n">
        <v>0.00824421923607588</v>
      </c>
      <c r="IP212" s="0" t="s">
        <v>889</v>
      </c>
      <c r="IU212" s="0" t="s">
        <v>889</v>
      </c>
      <c r="IV212" s="387" t="n">
        <v>0.503737898745547</v>
      </c>
      <c r="IW212" s="387" t="n">
        <v>0.503253229626041</v>
      </c>
      <c r="IX212" s="387" t="n">
        <v>0.502602910713819</v>
      </c>
      <c r="IY212" s="387" t="n">
        <v>0.501857886386016</v>
      </c>
      <c r="IZ212" s="387" t="n">
        <v>0.501141408865497</v>
      </c>
      <c r="JA212" s="387" t="n">
        <v>0.500556350541583</v>
      </c>
      <c r="JB212" s="387" t="n">
        <v>0.500140076683229</v>
      </c>
      <c r="JC212" s="387" t="n">
        <v>0.499871493684394</v>
      </c>
      <c r="JD212" s="387" t="n">
        <v>0.499723038989094</v>
      </c>
      <c r="JE212" s="387" t="n">
        <v>0.499648490521519</v>
      </c>
      <c r="JF212" s="387" t="n">
        <v>0.499613649791878</v>
      </c>
      <c r="JG212" s="387" t="n">
        <v>0.499610425151926</v>
      </c>
      <c r="JH212" s="387" t="n">
        <v>0.499635811021552</v>
      </c>
      <c r="JI212" s="387" t="n">
        <v>0.499673743896379</v>
      </c>
      <c r="JJ212" s="387" t="n">
        <v>0.499707237034687</v>
      </c>
      <c r="JK212" s="387" t="n">
        <v>0.499724402329415</v>
      </c>
      <c r="JL212" s="387" t="n">
        <v>0.499720033104134</v>
      </c>
      <c r="JM212" s="387" t="n">
        <v>0.499695579146212</v>
      </c>
      <c r="JN212" s="387" t="n">
        <v>0.49965559031219</v>
      </c>
      <c r="JO212" s="387" t="n">
        <v>0.499607890401528</v>
      </c>
      <c r="JP212" s="387" t="n">
        <v>0.499558286299198</v>
      </c>
      <c r="JQ212" s="387" t="n">
        <v>0.499506653012434</v>
      </c>
      <c r="JR212" s="387" t="n">
        <v>0.499451186621947</v>
      </c>
      <c r="JS212" s="387" t="n">
        <v>0.499393767406075</v>
      </c>
      <c r="JT212" s="387" t="n">
        <v>0.499337493327268</v>
      </c>
      <c r="JU212" s="387" t="n">
        <v>0.499283626808336</v>
      </c>
      <c r="JV212" s="387" t="n">
        <v>0.499233220546256</v>
      </c>
      <c r="JW212" s="387" t="n">
        <v>0.499185668414031</v>
      </c>
      <c r="JX212" s="387" t="n">
        <v>0.499139921262563</v>
      </c>
      <c r="JY212" s="387" t="n">
        <v>0.499093466543035</v>
      </c>
      <c r="JZ212" s="387" t="n">
        <v>0.499044819312994</v>
      </c>
      <c r="KA212" s="387" t="n">
        <v>0.498993841143147</v>
      </c>
      <c r="KB212" s="387" t="n">
        <v>0.49894071740325</v>
      </c>
      <c r="KC212" s="387" t="n">
        <v>0.49888589895422</v>
      </c>
      <c r="KD212" s="387" t="n">
        <v>0.498828492979115</v>
      </c>
      <c r="KE212" s="387" t="n">
        <v>0.4987686286998</v>
      </c>
      <c r="KH212" s="0" t="s">
        <v>889</v>
      </c>
      <c r="KI212" s="387" t="n">
        <v>0.629526615142822</v>
      </c>
      <c r="KJ212" s="387" t="n">
        <v>0.634900212287903</v>
      </c>
      <c r="KK212" s="387" t="n">
        <v>0.638521254062653</v>
      </c>
      <c r="KL212" s="387" t="n">
        <v>0.640753328800201</v>
      </c>
      <c r="KM212" s="387" t="n">
        <v>0.64250111579895</v>
      </c>
      <c r="KN212" s="387" t="n">
        <v>0.643506109714508</v>
      </c>
      <c r="KO212" s="387" t="n">
        <v>0.644178152084351</v>
      </c>
      <c r="KP212" s="387" t="n">
        <v>0.645546078681946</v>
      </c>
      <c r="KQ212" s="387" t="n">
        <v>0.64604127407074</v>
      </c>
      <c r="KR212" s="387" t="n">
        <v>0.644900739192963</v>
      </c>
      <c r="KS212" s="387" t="n">
        <v>0.642919063568115</v>
      </c>
      <c r="KT212" s="387" t="n">
        <v>0.643282175064087</v>
      </c>
      <c r="KU212" s="387" t="n">
        <v>0.642831265926361</v>
      </c>
      <c r="KV212" s="387" t="n">
        <v>0.642714500427246</v>
      </c>
      <c r="KW212" s="387" t="n">
        <v>0.643912136554718</v>
      </c>
      <c r="KX212" s="387" t="n">
        <v>0.646736860275269</v>
      </c>
      <c r="KY212" s="387" t="n">
        <v>0.65125185251236</v>
      </c>
      <c r="KZ212" s="387" t="n">
        <v>0.656535625457764</v>
      </c>
      <c r="LA212" s="387" t="n">
        <v>0.662370204925537</v>
      </c>
      <c r="LB212" s="387" t="n">
        <v>0.668117463588715</v>
      </c>
      <c r="LC212" s="387" t="n">
        <v>0.673303008079529</v>
      </c>
      <c r="LD212" s="387" t="n">
        <v>0.677244126796722</v>
      </c>
      <c r="LE212" s="387" t="n">
        <v>0.68066680431366</v>
      </c>
      <c r="LF212" s="387" t="n">
        <v>0.683372855186462</v>
      </c>
      <c r="LG212" s="387" t="n">
        <v>0.685219287872315</v>
      </c>
      <c r="LH212" s="387" t="n">
        <v>0.686100900173187</v>
      </c>
      <c r="LI212" s="387" t="n">
        <v>0.68590372800827</v>
      </c>
      <c r="LJ212" s="387" t="n">
        <v>0.684973359107971</v>
      </c>
      <c r="LK212" s="387" t="n">
        <v>0.683225035667419</v>
      </c>
      <c r="LL212" s="387" t="n">
        <v>0.680630803108215</v>
      </c>
      <c r="LM212" s="387" t="n">
        <v>0.677278876304627</v>
      </c>
      <c r="LN212" s="387" t="n">
        <v>0.673449635505676</v>
      </c>
      <c r="LO212" s="387" t="n">
        <v>0.669030904769898</v>
      </c>
      <c r="LP212" s="387" t="n">
        <v>0.66416996717453</v>
      </c>
      <c r="LQ212" s="387" t="n">
        <v>0.659098505973816</v>
      </c>
      <c r="LR212" s="387" t="n">
        <v>0.65398895740509</v>
      </c>
      <c r="LT212" s="0" t="s">
        <v>889</v>
      </c>
      <c r="LU212" s="387" t="n">
        <v>0.606624066829681</v>
      </c>
      <c r="LV212" s="387" t="n">
        <v>0.611045897006989</v>
      </c>
      <c r="LW212" s="387" t="n">
        <v>0.61395525932312</v>
      </c>
      <c r="LX212" s="387" t="n">
        <v>0.615603983402252</v>
      </c>
      <c r="LY212" s="387" t="n">
        <v>0.616704821586609</v>
      </c>
      <c r="LZ212" s="387" t="n">
        <v>0.616936147212982</v>
      </c>
      <c r="MA212" s="387" t="n">
        <v>0.617476463317871</v>
      </c>
      <c r="MB212" s="387" t="n">
        <v>0.618435323238373</v>
      </c>
      <c r="MC212" s="387" t="n">
        <v>0.618422329425812</v>
      </c>
      <c r="MD212" s="387" t="n">
        <v>0.616883397102356</v>
      </c>
      <c r="ME212" s="387" t="n">
        <v>0.614517390727997</v>
      </c>
      <c r="MF212" s="387" t="n">
        <v>0.61440521478653</v>
      </c>
      <c r="MG212" s="387" t="n">
        <v>0.613576889038086</v>
      </c>
      <c r="MH212" s="387" t="n">
        <v>0.613071203231812</v>
      </c>
      <c r="MI212" s="387" t="n">
        <v>0.613645076751709</v>
      </c>
      <c r="MJ212" s="387" t="n">
        <v>0.615698933601379</v>
      </c>
      <c r="MK212" s="387" t="n">
        <v>0.619440376758575</v>
      </c>
      <c r="ML212" s="387" t="n">
        <v>0.623821258544922</v>
      </c>
      <c r="MM212" s="387" t="n">
        <v>0.628571450710297</v>
      </c>
      <c r="MN212" s="387" t="n">
        <v>0.633014857769013</v>
      </c>
      <c r="MO212" s="387" t="n">
        <v>0.636633992195129</v>
      </c>
      <c r="MP212" s="387" t="n">
        <v>0.638867735862732</v>
      </c>
      <c r="MQ212" s="387" t="n">
        <v>0.640377879142761</v>
      </c>
      <c r="MR212" s="387" t="n">
        <v>0.640941441059113</v>
      </c>
      <c r="MS212" s="387" t="n">
        <v>0.640552222728729</v>
      </c>
      <c r="MT212" s="387" t="n">
        <v>0.6390740275383</v>
      </c>
      <c r="MU212" s="387" t="n">
        <v>0.63656359910965</v>
      </c>
      <c r="MV212" s="387" t="n">
        <v>0.633238017559052</v>
      </c>
      <c r="MW212" s="387" t="n">
        <v>0.629142284393311</v>
      </c>
      <c r="MX212" s="387" t="n">
        <v>0.624338984489441</v>
      </c>
      <c r="MY212" s="387" t="n">
        <v>0.619095683097839</v>
      </c>
      <c r="MZ212" s="387" t="n">
        <v>0.613715946674347</v>
      </c>
      <c r="NA212" s="387" t="n">
        <v>0.607953667640686</v>
      </c>
      <c r="NB212" s="387" t="n">
        <v>0.602099716663361</v>
      </c>
      <c r="NC212" s="387" t="n">
        <v>0.596493899822235</v>
      </c>
      <c r="ND212" s="387" t="n">
        <v>0.591385185718536</v>
      </c>
      <c r="NG212" s="0" t="s">
        <v>889</v>
      </c>
      <c r="NH212" s="387" t="n">
        <v>0.528193831443787</v>
      </c>
      <c r="NI212" s="387" t="n">
        <v>0.535132765769959</v>
      </c>
      <c r="NJ212" s="387" t="n">
        <v>0.541231870651245</v>
      </c>
      <c r="NK212" s="387" t="n">
        <v>0.546383082866669</v>
      </c>
      <c r="NL212" s="387" t="n">
        <v>0.550674498081207</v>
      </c>
      <c r="NM212" s="387" t="n">
        <v>0.553454101085663</v>
      </c>
      <c r="NN212" s="387" t="n">
        <v>0.557452380657196</v>
      </c>
      <c r="NO212" s="387" t="n">
        <v>0.56075394153595</v>
      </c>
      <c r="NP212" s="387" t="n">
        <v>0.562602937221527</v>
      </c>
      <c r="NQ212" s="387" t="n">
        <v>0.562765240669251</v>
      </c>
      <c r="NR212" s="387" t="n">
        <v>0.562093496322632</v>
      </c>
      <c r="NS212" s="387" t="n">
        <v>0.562393367290497</v>
      </c>
      <c r="NT212" s="387" t="n">
        <v>0.561949193477631</v>
      </c>
      <c r="NU212" s="387" t="n">
        <v>0.561616480350494</v>
      </c>
      <c r="NV212" s="387" t="n">
        <v>0.561720371246338</v>
      </c>
      <c r="NW212" s="387" t="n">
        <v>0.56246954202652</v>
      </c>
      <c r="NX212" s="387" t="n">
        <v>0.564138412475586</v>
      </c>
      <c r="NY212" s="387" t="n">
        <v>0.566154062747955</v>
      </c>
      <c r="NZ212" s="387" t="n">
        <v>0.568779110908508</v>
      </c>
      <c r="OA212" s="387" t="n">
        <v>0.572186827659607</v>
      </c>
      <c r="OB212" s="387" t="n">
        <v>0.57634711265564</v>
      </c>
      <c r="OC212" s="387" t="n">
        <v>0.580316960811615</v>
      </c>
      <c r="OD212" s="387" t="n">
        <v>0.584890782833099</v>
      </c>
      <c r="OE212" s="387" t="n">
        <v>0.589637637138367</v>
      </c>
      <c r="OF212" s="387" t="n">
        <v>0.593908131122589</v>
      </c>
      <c r="OG212" s="387" t="n">
        <v>0.597353518009186</v>
      </c>
      <c r="OH212" s="387" t="n">
        <v>0.599894940853119</v>
      </c>
      <c r="OI212" s="387" t="n">
        <v>0.601813316345215</v>
      </c>
      <c r="OJ212" s="387" t="n">
        <v>0.602953493595123</v>
      </c>
      <c r="OK212" s="387" t="n">
        <v>0.603090167045593</v>
      </c>
      <c r="OL212" s="387" t="n">
        <v>0.602278113365173</v>
      </c>
      <c r="OM212" s="387" t="n">
        <v>0.600650191307068</v>
      </c>
      <c r="ON212" s="387" t="n">
        <v>0.598166465759277</v>
      </c>
      <c r="OO212" s="387" t="n">
        <v>0.59488582611084</v>
      </c>
      <c r="OP212" s="387" t="n">
        <v>0.59113734960556</v>
      </c>
      <c r="OQ212" s="387" t="n">
        <v>0.587038516998291</v>
      </c>
      <c r="OT212" s="387" t="n">
        <v>0.517789993286133</v>
      </c>
      <c r="OU212" s="387" t="n">
        <v>0.513889999389648</v>
      </c>
      <c r="OV212" s="387" t="n">
        <v>0.507980003356934</v>
      </c>
      <c r="OW212" s="387" t="n">
        <v>0.495509986877441</v>
      </c>
      <c r="OX212" s="387" t="n">
        <v>0.483639984130859</v>
      </c>
      <c r="OY212" s="387" t="n">
        <v>0.473279991149902</v>
      </c>
      <c r="OZ212" s="387" t="n">
        <v>0.463059997558594</v>
      </c>
      <c r="PA212" s="387" t="n">
        <v>0.464809989929199</v>
      </c>
      <c r="PB212" s="387" t="n">
        <v>0.44826000213623</v>
      </c>
      <c r="PC212" s="387" t="n">
        <v>0.448889999389648</v>
      </c>
      <c r="PD212" s="387" t="n">
        <v>0.450530014038086</v>
      </c>
      <c r="PE212" s="387" t="n">
        <v>0.452190017700195</v>
      </c>
      <c r="PF212" s="387" t="n">
        <v>0.454329986572266</v>
      </c>
      <c r="PG212" s="387" t="n">
        <v>0.456920013427734</v>
      </c>
      <c r="PH212" s="387" t="n">
        <v>0.459700012207031</v>
      </c>
      <c r="PI212" s="387" t="n">
        <v>0.461150016784668</v>
      </c>
      <c r="PJ212" s="387" t="n">
        <v>0.463779983520508</v>
      </c>
      <c r="PK212" s="387" t="n">
        <v>0.465989990234375</v>
      </c>
      <c r="PL212" s="387" t="n">
        <v>0.46568000793457</v>
      </c>
      <c r="PQ212" s="387" t="n">
        <v>-0.000665433704853058</v>
      </c>
      <c r="PZ212" s="387" t="n">
        <v>0.358</v>
      </c>
      <c r="QA212" s="387" t="n">
        <v>2004</v>
      </c>
      <c r="QB212" s="0" t="s">
        <v>248</v>
      </c>
      <c r="QD212" s="387" t="n">
        <v>0.017</v>
      </c>
      <c r="QE212" s="387" t="n">
        <v>2004</v>
      </c>
      <c r="QF212" s="0" t="s">
        <v>248</v>
      </c>
      <c r="QH212" s="387" t="n">
        <v>0.153</v>
      </c>
      <c r="QI212" s="387" t="n">
        <v>2004</v>
      </c>
      <c r="QJ212" s="0" t="s">
        <v>248</v>
      </c>
      <c r="QL212" s="387" t="n">
        <v>0.504</v>
      </c>
      <c r="QM212" s="387" t="n">
        <v>2004</v>
      </c>
      <c r="QN212" s="0" t="s">
        <v>248</v>
      </c>
      <c r="QP212" s="387" t="n">
        <v>0.352</v>
      </c>
      <c r="QQ212" s="387" t="n">
        <v>2007</v>
      </c>
      <c r="QR212" s="0" t="s">
        <v>248</v>
      </c>
      <c r="QT212" s="0" t="s">
        <v>104</v>
      </c>
      <c r="QU212" s="387" t="n">
        <v>0.217726185917854</v>
      </c>
      <c r="QV212" s="387" t="n">
        <v>0.222706004977226</v>
      </c>
      <c r="QW212" s="387" t="n">
        <v>0.223660126328468</v>
      </c>
      <c r="QX212" s="387" t="n">
        <v>0.206411242485046</v>
      </c>
      <c r="QY212" s="387" t="n">
        <v>0.244686990976334</v>
      </c>
      <c r="RB212" s="387" t="n">
        <v>0.210096761584282</v>
      </c>
      <c r="RC212" s="387" t="n">
        <v>0.217440187931061</v>
      </c>
      <c r="RD212" s="387"/>
      <c r="RE212" s="387"/>
      <c r="RF212" s="387" t="n">
        <v>0.212779343128204</v>
      </c>
      <c r="RG212" s="0" t="s">
        <v>884</v>
      </c>
      <c r="RJ212" s="387" t="n">
        <v>-0.0239785090088844</v>
      </c>
      <c r="RK212" s="387" t="n">
        <v>-0.0458241440355778</v>
      </c>
      <c r="RL212" s="387" t="n">
        <v>-0.0952976122498512</v>
      </c>
      <c r="RM212" s="387" t="n">
        <v>-0.06141621991992</v>
      </c>
      <c r="RN212" s="387" t="n">
        <v>-0.0710699558258057</v>
      </c>
      <c r="RO212" s="0" t="s">
        <v>104</v>
      </c>
      <c r="RR212" s="387"/>
      <c r="RS212" s="387"/>
      <c r="RT212" s="387"/>
      <c r="RU212" s="387"/>
      <c r="RV212" s="387"/>
      <c r="RW212" s="0" t="s">
        <v>886</v>
      </c>
      <c r="SA212" s="387" t="n">
        <v>-0.0271715112030506</v>
      </c>
      <c r="SB212" s="387" t="n">
        <v>-0.0429282821714878</v>
      </c>
      <c r="SC212" s="387" t="n">
        <v>-0.0736020430922508</v>
      </c>
      <c r="SD212" s="387" t="n">
        <v>-0.0430084764957428</v>
      </c>
      <c r="SE212" s="387" t="n">
        <v>-0.0807070955634117</v>
      </c>
      <c r="SF212" s="0" t="s">
        <v>104</v>
      </c>
      <c r="SJ212" s="387"/>
      <c r="SK212" s="387"/>
      <c r="SL212" s="387"/>
      <c r="SM212" s="387"/>
      <c r="SN212" s="387"/>
      <c r="SO212" s="0" t="s">
        <v>886</v>
      </c>
      <c r="SQ212" s="387"/>
      <c r="SR212" s="0" t="s">
        <v>886</v>
      </c>
      <c r="ST212" s="387" t="n">
        <v>1056.73706054688</v>
      </c>
      <c r="SU212" s="0" t="s">
        <v>104</v>
      </c>
      <c r="SW212" s="387"/>
      <c r="SX212" s="0" t="s">
        <v>886</v>
      </c>
      <c r="TA212" s="387" t="n">
        <v>0.151678711175919</v>
      </c>
      <c r="TB212" s="387" t="n">
        <v>0.130994409322739</v>
      </c>
      <c r="TC212" s="387" t="n">
        <v>0.0852511823177338</v>
      </c>
      <c r="TD212" s="387" t="n">
        <v>0.0631778538227081</v>
      </c>
      <c r="TE212" s="387" t="n">
        <v>0.239834696054459</v>
      </c>
      <c r="TF212" s="0" t="s">
        <v>104</v>
      </c>
      <c r="TJ212" s="387" t="n">
        <v>0.245952755212784</v>
      </c>
      <c r="TK212" s="387" t="n">
        <v>0.233883306384087</v>
      </c>
      <c r="TL212" s="387"/>
      <c r="TM212" s="387"/>
      <c r="TN212" s="387" t="n">
        <v>0.160322740674019</v>
      </c>
      <c r="TO212" s="0" t="s">
        <v>248</v>
      </c>
      <c r="TP212" s="386"/>
      <c r="TQ212" s="386"/>
    </row>
    <row r="213" customFormat="false" ht="15.75" hidden="false" customHeight="false" outlineLevel="0" collapsed="false">
      <c r="A213" s="0" t="s">
        <v>895</v>
      </c>
      <c r="B213" s="18" t="s">
        <v>1271</v>
      </c>
      <c r="C213" s="0" t="s">
        <v>1272</v>
      </c>
      <c r="D213" s="387" t="n">
        <v>0.0537780523300171</v>
      </c>
      <c r="E213" s="0" t="s">
        <v>102</v>
      </c>
      <c r="F213" s="387" t="n">
        <v>0.0732895508408546</v>
      </c>
      <c r="G213" s="0" t="s">
        <v>316</v>
      </c>
      <c r="H213" s="387" t="n">
        <v>0.0667526125907898</v>
      </c>
      <c r="I213" s="0" t="s">
        <v>317</v>
      </c>
      <c r="J213" s="0" t="s">
        <v>102</v>
      </c>
      <c r="K213" s="387" t="n">
        <v>0.738318264484406</v>
      </c>
      <c r="L213" s="387"/>
      <c r="M213" s="0" t="s">
        <v>885</v>
      </c>
      <c r="N213" s="387"/>
      <c r="O213" s="0" t="s">
        <v>885</v>
      </c>
      <c r="P213" s="387"/>
      <c r="Q213" s="0" t="s">
        <v>885</v>
      </c>
      <c r="R213" s="387" t="n">
        <v>0.738318264484406</v>
      </c>
      <c r="S213" s="0" t="s">
        <v>102</v>
      </c>
      <c r="U213" s="0" t="s">
        <v>316</v>
      </c>
      <c r="V213" s="387" t="n">
        <v>0.738318264484406</v>
      </c>
      <c r="W213" s="387"/>
      <c r="X213" s="0" t="s">
        <v>885</v>
      </c>
      <c r="Y213" s="387"/>
      <c r="Z213" s="0" t="s">
        <v>885</v>
      </c>
      <c r="AA213" s="387"/>
      <c r="AB213" s="0" t="s">
        <v>885</v>
      </c>
      <c r="AC213" s="387" t="n">
        <v>0.738318264484406</v>
      </c>
      <c r="AD213" s="0" t="s">
        <v>316</v>
      </c>
      <c r="AF213" s="0" t="s">
        <v>317</v>
      </c>
      <c r="AG213" s="387" t="n">
        <v>0.738317966461182</v>
      </c>
      <c r="AH213" s="387"/>
      <c r="AI213" s="0" t="s">
        <v>885</v>
      </c>
      <c r="AJ213" s="387"/>
      <c r="AK213" s="0" t="s">
        <v>885</v>
      </c>
      <c r="AL213" s="387"/>
      <c r="AM213" s="0" t="s">
        <v>885</v>
      </c>
      <c r="AN213" s="387" t="n">
        <v>0.738317966461182</v>
      </c>
      <c r="AO213" s="0" t="s">
        <v>317</v>
      </c>
      <c r="AP213" s="0"/>
      <c r="AQ213" s="0" t="s">
        <v>102</v>
      </c>
      <c r="AR213" s="387" t="n">
        <v>1.95212292671204</v>
      </c>
      <c r="AS213" s="0" t="s">
        <v>318</v>
      </c>
      <c r="AT213" s="387" t="n">
        <v>6.39787817001343</v>
      </c>
      <c r="AU213" s="0" t="s">
        <v>317</v>
      </c>
      <c r="AV213" s="387" t="n">
        <v>4.21969985961914</v>
      </c>
      <c r="AW213" s="0"/>
      <c r="AX213" s="387" t="n">
        <v>2.6473388671875</v>
      </c>
      <c r="AY213" s="0" t="s">
        <v>884</v>
      </c>
      <c r="AZ213" s="0"/>
      <c r="BA213" s="0" t="s">
        <v>884</v>
      </c>
      <c r="BB213" s="387" t="n">
        <v>0.00982722453773022</v>
      </c>
      <c r="BC213" s="387" t="n">
        <v>0.0094302324578166</v>
      </c>
      <c r="BD213" s="387" t="n">
        <v>0.0095276664942503</v>
      </c>
      <c r="BE213" s="387" t="n">
        <v>0.00966089684516192</v>
      </c>
      <c r="BF213" s="387" t="n">
        <v>0.00966088753193617</v>
      </c>
      <c r="BH213" s="0" t="s">
        <v>884</v>
      </c>
      <c r="BI213" s="387" t="n">
        <v>0.0104198018088937</v>
      </c>
      <c r="BJ213" s="387" t="n">
        <v>0.0106568606570363</v>
      </c>
      <c r="BK213" s="387" t="n">
        <v>0.0109486142173409</v>
      </c>
      <c r="BL213" s="387" t="n">
        <v>0.0112342443317175</v>
      </c>
      <c r="BM213" s="387" t="n">
        <v>0.011394614353776</v>
      </c>
      <c r="BO213" s="0" t="s">
        <v>884</v>
      </c>
      <c r="BP213" s="387" t="n">
        <v>0.0106236664578319</v>
      </c>
      <c r="BQ213" s="387" t="n">
        <v>0.0107035506516695</v>
      </c>
      <c r="BR213" s="387" t="n">
        <v>0.0108929732814431</v>
      </c>
      <c r="BS213" s="387" t="n">
        <v>0.0113945528864861</v>
      </c>
      <c r="BT213" s="387" t="n">
        <v>0.0111930500715971</v>
      </c>
      <c r="BV213" s="387"/>
      <c r="BW213" s="387"/>
      <c r="BX213" s="387"/>
      <c r="BY213" s="387"/>
      <c r="BZ213" s="387"/>
      <c r="CA213" s="0" t="s">
        <v>886</v>
      </c>
      <c r="CC213" s="387"/>
      <c r="CD213" s="387"/>
      <c r="CE213" s="387"/>
      <c r="CF213" s="387"/>
      <c r="CG213" s="387"/>
      <c r="CH213" s="0" t="s">
        <v>886</v>
      </c>
      <c r="CK213" s="387" t="n">
        <v>6.30000019073486</v>
      </c>
      <c r="CL213" s="0" t="s">
        <v>887</v>
      </c>
      <c r="CO213" s="0" t="s">
        <v>884</v>
      </c>
      <c r="CP213" s="387" t="n">
        <v>0.000248383177677169</v>
      </c>
      <c r="CQ213" s="387" t="n">
        <v>0.00667773466557264</v>
      </c>
      <c r="CR213" s="387" t="n">
        <v>0.00640422152355313</v>
      </c>
      <c r="CS213" s="387" t="n">
        <v>0.00482649356126785</v>
      </c>
      <c r="CT213" s="387" t="n">
        <v>0.00790462270379067</v>
      </c>
      <c r="CV213" s="0" t="s">
        <v>884</v>
      </c>
      <c r="CW213" s="387" t="n">
        <v>0.00774499960243702</v>
      </c>
      <c r="CX213" s="387" t="n">
        <v>0.0071666669100523</v>
      </c>
      <c r="CY213" s="387" t="n">
        <v>0.00690000038594008</v>
      </c>
      <c r="CZ213" s="387" t="n">
        <v>0.00619999971240759</v>
      </c>
      <c r="DA213" s="387" t="n">
        <v>0.000149999978020787</v>
      </c>
      <c r="DC213" s="0" t="s">
        <v>884</v>
      </c>
      <c r="DD213" s="387" t="n">
        <v>0.00343576888553798</v>
      </c>
      <c r="DE213" s="387" t="n">
        <v>0.0052266726270318</v>
      </c>
      <c r="DF213" s="387" t="n">
        <v>0.00523549132049084</v>
      </c>
      <c r="DG213" s="387" t="n">
        <v>0.00496621569618583</v>
      </c>
      <c r="DH213" s="387" t="n">
        <v>0.00132879172451794</v>
      </c>
      <c r="DL213" s="387" t="n">
        <v>0.599070014953613</v>
      </c>
      <c r="DM213" s="0" t="s">
        <v>888</v>
      </c>
      <c r="DP213" s="387" t="n">
        <v>0.764260025024414</v>
      </c>
      <c r="DQ213" s="0" t="s">
        <v>888</v>
      </c>
      <c r="DT213" s="387" t="n">
        <v>0.43367000579834</v>
      </c>
      <c r="DU213" s="0" t="s">
        <v>888</v>
      </c>
      <c r="DW213" s="387"/>
      <c r="DX213" s="387"/>
      <c r="DY213" s="387"/>
      <c r="DZ213" s="387"/>
      <c r="EA213" s="387"/>
      <c r="EB213" s="0" t="s">
        <v>886</v>
      </c>
      <c r="ED213" s="387" t="n">
        <v>-0.323045372962952</v>
      </c>
      <c r="EE213" s="387" t="n">
        <v>-0.324633717536926</v>
      </c>
      <c r="EF213" s="387" t="n">
        <v>-0.285216867923737</v>
      </c>
      <c r="EG213" s="387" t="n">
        <v>-0.197049140930176</v>
      </c>
      <c r="EH213" s="387" t="n">
        <v>-0.212942093610764</v>
      </c>
      <c r="EI213" s="0" t="s">
        <v>248</v>
      </c>
      <c r="EK213" s="387" t="n">
        <v>0.60110068321228</v>
      </c>
      <c r="EL213" s="0" t="s">
        <v>248</v>
      </c>
      <c r="EO213" s="387" t="n">
        <v>0.118209257721901</v>
      </c>
      <c r="EP213" s="387" t="n">
        <v>0.140023291110992</v>
      </c>
      <c r="EQ213" s="387" t="n">
        <v>0.0974271520972252</v>
      </c>
      <c r="ER213" s="387" t="n">
        <v>0.0743036046624184</v>
      </c>
      <c r="ES213" s="387" t="n">
        <v>0.0670825764536858</v>
      </c>
      <c r="ET213" s="0" t="s">
        <v>248</v>
      </c>
      <c r="FE213" s="387" t="n">
        <v>142262</v>
      </c>
      <c r="FF213" s="387" t="n">
        <v>144755</v>
      </c>
      <c r="FG213" s="387" t="n">
        <v>147447</v>
      </c>
      <c r="FH213" s="387" t="n">
        <v>150415</v>
      </c>
      <c r="FI213" s="387" t="n">
        <v>153737</v>
      </c>
      <c r="FJ213" s="387" t="n">
        <v>157472</v>
      </c>
      <c r="FK213" s="387" t="n">
        <v>161681</v>
      </c>
      <c r="FL213" s="387" t="n">
        <v>166300</v>
      </c>
      <c r="FM213" s="387" t="n">
        <v>171120</v>
      </c>
      <c r="FN213" s="387" t="n">
        <v>175876</v>
      </c>
      <c r="FO213" s="387" t="n">
        <v>180371</v>
      </c>
      <c r="FP213" s="387" t="n">
        <v>184524</v>
      </c>
      <c r="FQ213" s="387" t="n">
        <v>188404</v>
      </c>
      <c r="FR213" s="387" t="n">
        <v>192087</v>
      </c>
      <c r="FS213" s="387" t="n">
        <v>195727</v>
      </c>
      <c r="FT213" s="387" t="n">
        <v>199432</v>
      </c>
      <c r="FU213" s="387" t="n">
        <v>203227</v>
      </c>
      <c r="FV213" s="387" t="n">
        <v>207089</v>
      </c>
      <c r="FW213" s="387" t="n">
        <v>211028</v>
      </c>
      <c r="FX213" s="387" t="n">
        <v>215056</v>
      </c>
      <c r="FY213" s="387" t="n">
        <v>219000</v>
      </c>
      <c r="FZ213" s="387" t="n">
        <v>223000</v>
      </c>
      <c r="GA213" s="387" t="n">
        <v>228000</v>
      </c>
      <c r="GB213" s="387" t="n">
        <v>232000</v>
      </c>
      <c r="GC213" s="387" t="n">
        <v>237000</v>
      </c>
      <c r="GD213" s="387" t="n">
        <v>242000</v>
      </c>
      <c r="GE213" s="387" t="n">
        <v>247000</v>
      </c>
      <c r="GF213" s="387" t="n">
        <v>252000</v>
      </c>
      <c r="GG213" s="387" t="n">
        <v>257000</v>
      </c>
      <c r="GH213" s="387" t="n">
        <v>263000</v>
      </c>
      <c r="GI213" s="387" t="n">
        <v>268000</v>
      </c>
      <c r="GJ213" s="387" t="n">
        <v>274000</v>
      </c>
      <c r="GK213" s="387" t="n">
        <v>280000</v>
      </c>
      <c r="GL213" s="387" t="n">
        <v>285000</v>
      </c>
      <c r="GM213" s="387" t="n">
        <v>291000</v>
      </c>
      <c r="GN213" s="387" t="n">
        <v>297000</v>
      </c>
      <c r="GO213" s="387" t="n">
        <v>303000</v>
      </c>
      <c r="GP213" s="387" t="n">
        <v>310000</v>
      </c>
      <c r="GQ213" s="387" t="n">
        <v>316000</v>
      </c>
      <c r="GR213" s="387" t="n">
        <v>322000</v>
      </c>
      <c r="GS213" s="387" t="n">
        <v>328000</v>
      </c>
      <c r="GT213" s="387" t="n">
        <v>335000</v>
      </c>
      <c r="GU213" s="387" t="n">
        <v>341000</v>
      </c>
      <c r="GV213" s="387" t="n">
        <v>348000</v>
      </c>
      <c r="GW213" s="387" t="n">
        <v>354000</v>
      </c>
      <c r="GX213" s="387" t="n">
        <v>361000</v>
      </c>
      <c r="GY213" s="387" t="n">
        <v>367000</v>
      </c>
      <c r="GZ213" s="387" t="n">
        <v>374000</v>
      </c>
      <c r="HA213" s="387" t="n">
        <v>381000</v>
      </c>
      <c r="HB213" s="387" t="n">
        <v>387000</v>
      </c>
      <c r="HC213" s="387" t="n">
        <v>394000</v>
      </c>
      <c r="HG213" s="387" t="n">
        <v>0.0188502538949251</v>
      </c>
      <c r="HH213" s="387" t="n">
        <v>0.0188250709325075</v>
      </c>
      <c r="HI213" s="387" t="n">
        <v>0.0188421737402678</v>
      </c>
      <c r="HJ213" s="387" t="n">
        <v>0.0189076326787472</v>
      </c>
      <c r="HK213" s="387" t="n">
        <v>0.0181732699275017</v>
      </c>
      <c r="HL213" s="387" t="n">
        <v>0.0181000418961048</v>
      </c>
      <c r="HM213" s="387" t="n">
        <v>0.0221738573163748</v>
      </c>
      <c r="HN213" s="387" t="n">
        <v>0.0173917431384325</v>
      </c>
      <c r="HO213" s="387" t="n">
        <v>0.0213227700442076</v>
      </c>
      <c r="HP213" s="387" t="n">
        <v>0.0208775848150253</v>
      </c>
      <c r="HQ213" s="387" t="n">
        <v>0.0204506106674671</v>
      </c>
      <c r="HR213" s="387" t="n">
        <v>0.02004075050354</v>
      </c>
      <c r="HS213" s="387" t="n">
        <v>0.0196469966322184</v>
      </c>
      <c r="HT213" s="387" t="n">
        <v>0.0230779480189085</v>
      </c>
      <c r="HU213" s="387" t="n">
        <v>0.0188329480588436</v>
      </c>
      <c r="HV213" s="387" t="n">
        <v>0.0221411250531673</v>
      </c>
      <c r="HW213" s="387" t="n">
        <v>0.0216614976525307</v>
      </c>
      <c r="HX213" s="387" t="n">
        <v>0.0176995769143105</v>
      </c>
      <c r="HY213" s="387" t="n">
        <v>0.0208340864628553</v>
      </c>
      <c r="HZ213" s="387" t="n">
        <v>0.0204088725149632</v>
      </c>
      <c r="IA213" s="387" t="n">
        <v>0.0200006663799286</v>
      </c>
      <c r="IB213" s="387" t="n">
        <v>0.022839492186904</v>
      </c>
      <c r="IC213" s="387" t="n">
        <v>0.0191699154675007</v>
      </c>
      <c r="ID213" s="387" t="n">
        <v>0.0188093315809965</v>
      </c>
      <c r="IE213" s="387" t="n">
        <v>0.0184620637446642</v>
      </c>
      <c r="IF213" s="387" t="n">
        <v>0.0211169235408306</v>
      </c>
      <c r="IG213" s="387" t="n">
        <v>0.0177519451826811</v>
      </c>
      <c r="IH213" s="387" t="n">
        <v>0.020320001989603</v>
      </c>
      <c r="II213" s="387" t="n">
        <v>0.0170944333076477</v>
      </c>
      <c r="IJ213" s="387" t="n">
        <v>0.0195810459554195</v>
      </c>
      <c r="IK213" s="387" t="n">
        <v>0.0164838898926973</v>
      </c>
      <c r="IL213" s="387" t="n">
        <v>0.0188939496874809</v>
      </c>
      <c r="IM213" s="387" t="n">
        <v>0.0185435768216848</v>
      </c>
      <c r="IN213" s="387" t="n">
        <v>0.0156253185123205</v>
      </c>
      <c r="IO213" s="387" t="n">
        <v>0.0179262161254883</v>
      </c>
      <c r="IP213" s="0" t="s">
        <v>889</v>
      </c>
      <c r="IU213" s="0" t="s">
        <v>889</v>
      </c>
      <c r="IV213" s="387" t="n">
        <v>0.500263238383666</v>
      </c>
      <c r="IW213" s="387" t="n">
        <v>0.500273101697167</v>
      </c>
      <c r="IX213" s="387" t="n">
        <v>0.500323537081213</v>
      </c>
      <c r="IY213" s="387" t="n">
        <v>0.500364873573676</v>
      </c>
      <c r="IZ213" s="387" t="n">
        <v>0.500404560842231</v>
      </c>
      <c r="JA213" s="387" t="n">
        <v>0.500431189855859</v>
      </c>
      <c r="JB213" s="387" t="n">
        <v>0.500434268727279</v>
      </c>
      <c r="JC213" s="387" t="n">
        <v>0.500450195231005</v>
      </c>
      <c r="JD213" s="387" t="n">
        <v>0.500417865697103</v>
      </c>
      <c r="JE213" s="387" t="n">
        <v>0.500401250211184</v>
      </c>
      <c r="JF213" s="387" t="n">
        <v>0.500384972017088</v>
      </c>
      <c r="JG213" s="387" t="n">
        <v>0.500328485802114</v>
      </c>
      <c r="JH213" s="387" t="n">
        <v>0.500297864904366</v>
      </c>
      <c r="JI213" s="387" t="n">
        <v>0.500266374238306</v>
      </c>
      <c r="JJ213" s="387" t="n">
        <v>0.500211305410561</v>
      </c>
      <c r="JK213" s="387" t="n">
        <v>0.500160303009969</v>
      </c>
      <c r="JL213" s="387" t="n">
        <v>0.50011865167883</v>
      </c>
      <c r="JM213" s="387" t="n">
        <v>0.500053636558678</v>
      </c>
      <c r="JN213" s="387" t="n">
        <v>0.500010508175361</v>
      </c>
      <c r="JO213" s="387" t="n">
        <v>0.499953672405569</v>
      </c>
      <c r="JP213" s="387" t="n">
        <v>0.499892395017889</v>
      </c>
      <c r="JQ213" s="387" t="n">
        <v>0.499826989049231</v>
      </c>
      <c r="JR213" s="387" t="n">
        <v>0.499785179657644</v>
      </c>
      <c r="JS213" s="387" t="n">
        <v>0.499719699872994</v>
      </c>
      <c r="JT213" s="387" t="n">
        <v>0.499666123146207</v>
      </c>
      <c r="JU213" s="387" t="n">
        <v>0.499611606122915</v>
      </c>
      <c r="JV213" s="387" t="n">
        <v>0.499566703720969</v>
      </c>
      <c r="JW213" s="387" t="n">
        <v>0.499511803220046</v>
      </c>
      <c r="JX213" s="387" t="n">
        <v>0.499464763603925</v>
      </c>
      <c r="JY213" s="387" t="n">
        <v>0.499411088483602</v>
      </c>
      <c r="JZ213" s="387" t="n">
        <v>0.499363583675575</v>
      </c>
      <c r="KA213" s="387" t="n">
        <v>0.499330145625252</v>
      </c>
      <c r="KB213" s="387" t="n">
        <v>0.499284604419674</v>
      </c>
      <c r="KC213" s="387" t="n">
        <v>0.499242071967697</v>
      </c>
      <c r="KD213" s="387" t="n">
        <v>0.499190731748871</v>
      </c>
      <c r="KE213" s="387" t="n">
        <v>0.499146292269949</v>
      </c>
      <c r="KH213" s="0" t="s">
        <v>889</v>
      </c>
      <c r="KI213" s="387" t="n">
        <v>0.537802338600159</v>
      </c>
      <c r="KJ213" s="387" t="n">
        <v>0.539756059646606</v>
      </c>
      <c r="KK213" s="387" t="n">
        <v>0.542375504970551</v>
      </c>
      <c r="KL213" s="387" t="n">
        <v>0.545543730258942</v>
      </c>
      <c r="KM213" s="387" t="n">
        <v>0.548931419849396</v>
      </c>
      <c r="KN213" s="387" t="n">
        <v>0.552511394023895</v>
      </c>
      <c r="KO213" s="387" t="n">
        <v>0.556053817272186</v>
      </c>
      <c r="KP213" s="387" t="n">
        <v>0.561403512954712</v>
      </c>
      <c r="KQ213" s="387" t="n">
        <v>0.564655184745789</v>
      </c>
      <c r="KR213" s="387" t="n">
        <v>0.565400838851929</v>
      </c>
      <c r="KS213" s="387" t="n">
        <v>0.570247948169708</v>
      </c>
      <c r="KT213" s="387" t="n">
        <v>0.574898779392242</v>
      </c>
      <c r="KU213" s="387" t="n">
        <v>0.575396835803986</v>
      </c>
      <c r="KV213" s="387" t="n">
        <v>0.579766511917114</v>
      </c>
      <c r="KW213" s="387" t="n">
        <v>0.581749022006989</v>
      </c>
      <c r="KX213" s="387" t="n">
        <v>0.585820913314819</v>
      </c>
      <c r="KY213" s="387" t="n">
        <v>0.587591230869293</v>
      </c>
      <c r="KZ213" s="387" t="n">
        <v>0.585714280605316</v>
      </c>
      <c r="LA213" s="387" t="n">
        <v>0.58947366476059</v>
      </c>
      <c r="LB213" s="387" t="n">
        <v>0.591065287590027</v>
      </c>
      <c r="LC213" s="387" t="n">
        <v>0.592592597007752</v>
      </c>
      <c r="LD213" s="387" t="n">
        <v>0.594059407711029</v>
      </c>
      <c r="LE213" s="387" t="n">
        <v>0.593548357486725</v>
      </c>
      <c r="LF213" s="387" t="n">
        <v>0.594936728477478</v>
      </c>
      <c r="LG213" s="387" t="n">
        <v>0.599378883838654</v>
      </c>
      <c r="LH213" s="387" t="n">
        <v>0.60060977935791</v>
      </c>
      <c r="LI213" s="387" t="n">
        <v>0.600000023841858</v>
      </c>
      <c r="LJ213" s="387" t="n">
        <v>0.601173043251038</v>
      </c>
      <c r="LK213" s="387" t="n">
        <v>0.600574731826782</v>
      </c>
      <c r="LL213" s="387" t="n">
        <v>0.604519784450531</v>
      </c>
      <c r="LM213" s="387" t="n">
        <v>0.603878140449524</v>
      </c>
      <c r="LN213" s="387" t="n">
        <v>0.607629418373108</v>
      </c>
      <c r="LO213" s="387" t="n">
        <v>0.606951892375946</v>
      </c>
      <c r="LP213" s="387" t="n">
        <v>0.60892391204834</v>
      </c>
      <c r="LQ213" s="387" t="n">
        <v>0.612403094768524</v>
      </c>
      <c r="LR213" s="387" t="n">
        <v>0.614213168621063</v>
      </c>
      <c r="LT213" s="0" t="s">
        <v>889</v>
      </c>
      <c r="LU213" s="387" t="n">
        <v>0.52192223072052</v>
      </c>
      <c r="LV213" s="387" t="n">
        <v>0.523153901100159</v>
      </c>
      <c r="LW213" s="387" t="n">
        <v>0.52486127614975</v>
      </c>
      <c r="LX213" s="387" t="n">
        <v>0.527091205120087</v>
      </c>
      <c r="LY213" s="387" t="n">
        <v>0.529694616794586</v>
      </c>
      <c r="LZ213" s="387" t="n">
        <v>0.53287672996521</v>
      </c>
      <c r="MA213" s="387" t="n">
        <v>0.535874426364899</v>
      </c>
      <c r="MB213" s="387" t="n">
        <v>0.541666686534882</v>
      </c>
      <c r="MC213" s="387" t="n">
        <v>0.544827580451965</v>
      </c>
      <c r="MD213" s="387" t="n">
        <v>0.545147657394409</v>
      </c>
      <c r="ME213" s="387" t="n">
        <v>0.549586772918701</v>
      </c>
      <c r="MF213" s="387" t="n">
        <v>0.553846180438995</v>
      </c>
      <c r="MG213" s="387" t="n">
        <v>0.553174614906311</v>
      </c>
      <c r="MH213" s="387" t="n">
        <v>0.556420207023621</v>
      </c>
      <c r="MI213" s="387" t="n">
        <v>0.557794690132141</v>
      </c>
      <c r="MJ213" s="387" t="n">
        <v>0.561567187309265</v>
      </c>
      <c r="MK213" s="387" t="n">
        <v>0.563868641853333</v>
      </c>
      <c r="ML213" s="387" t="n">
        <v>0.563214302062988</v>
      </c>
      <c r="MM213" s="387" t="n">
        <v>0.56807017326355</v>
      </c>
      <c r="MN213" s="387" t="n">
        <v>0.570103108882904</v>
      </c>
      <c r="MO213" s="387" t="n">
        <v>0.571043789386749</v>
      </c>
      <c r="MP213" s="387" t="n">
        <v>0.57194721698761</v>
      </c>
      <c r="MQ213" s="387" t="n">
        <v>0.569999992847443</v>
      </c>
      <c r="MR213" s="387" t="n">
        <v>0.569620251655579</v>
      </c>
      <c r="MS213" s="387" t="n">
        <v>0.572670817375183</v>
      </c>
      <c r="MT213" s="387" t="n">
        <v>0.573170721530914</v>
      </c>
      <c r="MU213" s="387" t="n">
        <v>0.571940302848816</v>
      </c>
      <c r="MV213" s="387" t="n">
        <v>0.57302051782608</v>
      </c>
      <c r="MW213" s="387" t="n">
        <v>0.572701156139374</v>
      </c>
      <c r="MX213" s="387" t="n">
        <v>0.576553642749786</v>
      </c>
      <c r="MY213" s="387" t="n">
        <v>0.575900256633759</v>
      </c>
      <c r="MZ213" s="387" t="n">
        <v>0.579564034938812</v>
      </c>
      <c r="NA213" s="387" t="n">
        <v>0.578877031803131</v>
      </c>
      <c r="NB213" s="387" t="n">
        <v>0.58083987236023</v>
      </c>
      <c r="NC213" s="387" t="n">
        <v>0.58423775434494</v>
      </c>
      <c r="ND213" s="387" t="n">
        <v>0.586294412612915</v>
      </c>
      <c r="NG213" s="0" t="s">
        <v>889</v>
      </c>
      <c r="NH213" s="387" t="n">
        <v>0.435371458530426</v>
      </c>
      <c r="NI213" s="387" t="n">
        <v>0.435660630464554</v>
      </c>
      <c r="NJ213" s="387" t="n">
        <v>0.435976803302765</v>
      </c>
      <c r="NK213" s="387" t="n">
        <v>0.436425507068634</v>
      </c>
      <c r="NL213" s="387" t="n">
        <v>0.437155902385712</v>
      </c>
      <c r="NM213" s="387" t="n">
        <v>0.438356161117554</v>
      </c>
      <c r="NN213" s="387" t="n">
        <v>0.439461886882782</v>
      </c>
      <c r="NO213" s="387" t="n">
        <v>0.447368413209915</v>
      </c>
      <c r="NP213" s="387" t="n">
        <v>0.448275864124298</v>
      </c>
      <c r="NQ213" s="387" t="n">
        <v>0.447257369756699</v>
      </c>
      <c r="NR213" s="387" t="n">
        <v>0.454545468091965</v>
      </c>
      <c r="NS213" s="387" t="n">
        <v>0.461538463830948</v>
      </c>
      <c r="NT213" s="387" t="n">
        <v>0.460317462682724</v>
      </c>
      <c r="NU213" s="387" t="n">
        <v>0.466926068067551</v>
      </c>
      <c r="NV213" s="387" t="n">
        <v>0.467680603265762</v>
      </c>
      <c r="NW213" s="387" t="n">
        <v>0.473880589008331</v>
      </c>
      <c r="NX213" s="387" t="n">
        <v>0.478102177381516</v>
      </c>
      <c r="NY213" s="387" t="n">
        <v>0.47857141494751</v>
      </c>
      <c r="NZ213" s="387" t="n">
        <v>0.484210520982742</v>
      </c>
      <c r="OA213" s="387" t="n">
        <v>0.487972497940064</v>
      </c>
      <c r="OB213" s="387" t="n">
        <v>0.48821547627449</v>
      </c>
      <c r="OC213" s="387" t="n">
        <v>0.491749167442322</v>
      </c>
      <c r="OD213" s="387" t="n">
        <v>0.493548393249512</v>
      </c>
      <c r="OE213" s="387" t="n">
        <v>0.493670880794525</v>
      </c>
      <c r="OF213" s="387" t="n">
        <v>0.5</v>
      </c>
      <c r="OG213" s="387" t="n">
        <v>0.503048777580261</v>
      </c>
      <c r="OH213" s="387" t="n">
        <v>0.501492559909821</v>
      </c>
      <c r="OI213" s="387" t="n">
        <v>0.501466274261475</v>
      </c>
      <c r="OJ213" s="387" t="n">
        <v>0.502873539924622</v>
      </c>
      <c r="OK213" s="387" t="n">
        <v>0.505649745464325</v>
      </c>
      <c r="OL213" s="387" t="n">
        <v>0.504155099391937</v>
      </c>
      <c r="OM213" s="387" t="n">
        <v>0.509536802768707</v>
      </c>
      <c r="ON213" s="387" t="n">
        <v>0.510695159435272</v>
      </c>
      <c r="OO213" s="387" t="n">
        <v>0.511811017990112</v>
      </c>
      <c r="OP213" s="387" t="n">
        <v>0.514211893081665</v>
      </c>
      <c r="OQ213" s="387" t="n">
        <v>0.51776647567749</v>
      </c>
      <c r="OT213" s="387" t="n">
        <v>0.57492000579834</v>
      </c>
      <c r="OU213" s="387" t="n">
        <v>0.576860008239746</v>
      </c>
      <c r="OV213" s="387" t="n">
        <v>0.578860015869141</v>
      </c>
      <c r="OW213" s="387" t="n">
        <v>0.581479988098145</v>
      </c>
      <c r="OX213" s="387" t="n">
        <v>0.58423999786377</v>
      </c>
      <c r="OY213" s="387" t="n">
        <v>0.58976001739502</v>
      </c>
      <c r="OZ213" s="387" t="n">
        <v>0.59576000213623</v>
      </c>
      <c r="PA213" s="387" t="n">
        <v>0.600929985046387</v>
      </c>
      <c r="PB213" s="387" t="n">
        <v>0.605750007629395</v>
      </c>
      <c r="PC213" s="387" t="n">
        <v>0.609129981994629</v>
      </c>
      <c r="PD213" s="387" t="n">
        <v>0.610550003051758</v>
      </c>
      <c r="PE213" s="387" t="n">
        <v>0.611440010070801</v>
      </c>
      <c r="PF213" s="387" t="n">
        <v>0.611440010070801</v>
      </c>
      <c r="PG213" s="387" t="n">
        <v>0.610419998168945</v>
      </c>
      <c r="PH213" s="387" t="n">
        <v>0.608880004882813</v>
      </c>
      <c r="PI213" s="387" t="n">
        <v>0.607140007019043</v>
      </c>
      <c r="PJ213" s="387" t="n">
        <v>0.604679985046387</v>
      </c>
      <c r="PK213" s="387" t="n">
        <v>0.601790008544922</v>
      </c>
      <c r="PL213" s="387" t="n">
        <v>0.599070014953613</v>
      </c>
      <c r="PQ213" s="387" t="n">
        <v>-0.00453008385375142</v>
      </c>
      <c r="PZ213" s="387" t="n">
        <v>0.563</v>
      </c>
      <c r="QA213" s="387" t="n">
        <v>2017</v>
      </c>
      <c r="QB213" s="0" t="s">
        <v>248</v>
      </c>
      <c r="QD213" s="387" t="n">
        <v>0.356</v>
      </c>
      <c r="QE213" s="387" t="n">
        <v>2017</v>
      </c>
      <c r="QF213" s="0" t="s">
        <v>248</v>
      </c>
      <c r="QH213" s="387" t="n">
        <v>0.654</v>
      </c>
      <c r="QI213" s="387" t="n">
        <v>2017</v>
      </c>
      <c r="QJ213" s="0" t="s">
        <v>248</v>
      </c>
      <c r="QL213" s="387" t="n">
        <v>0.864</v>
      </c>
      <c r="QM213" s="387" t="n">
        <v>2017</v>
      </c>
      <c r="QN213" s="0" t="s">
        <v>248</v>
      </c>
      <c r="QP213" s="387" t="n">
        <v>0.667</v>
      </c>
      <c r="QQ213" s="387" t="n">
        <v>2017</v>
      </c>
      <c r="QR213" s="0" t="s">
        <v>248</v>
      </c>
      <c r="QT213" s="0" t="s">
        <v>884</v>
      </c>
      <c r="QU213" s="387" t="n">
        <v>0.237388014793396</v>
      </c>
      <c r="QV213" s="387" t="n">
        <v>0.248550072312355</v>
      </c>
      <c r="QW213" s="387" t="n">
        <v>0.252436727285385</v>
      </c>
      <c r="QX213" s="387" t="n">
        <v>0.262762874364853</v>
      </c>
      <c r="QY213" s="387" t="n">
        <v>0.266446501016617</v>
      </c>
      <c r="RB213" s="387"/>
      <c r="RC213" s="387"/>
      <c r="RD213" s="387"/>
      <c r="RE213" s="387"/>
      <c r="RF213" s="387" t="n">
        <v>0.254715204238892</v>
      </c>
      <c r="RG213" s="0" t="s">
        <v>884</v>
      </c>
      <c r="RJ213" s="387"/>
      <c r="RK213" s="387"/>
      <c r="RL213" s="387"/>
      <c r="RM213" s="387"/>
      <c r="RN213" s="387"/>
      <c r="RO213" s="0" t="s">
        <v>886</v>
      </c>
      <c r="RR213" s="387" t="n">
        <v>0.0457301400601864</v>
      </c>
      <c r="RS213" s="387" t="n">
        <v>0.0465587414801121</v>
      </c>
      <c r="RT213" s="387" t="n">
        <v>0.040793389081955</v>
      </c>
      <c r="RU213" s="387" t="n">
        <v>0.0317797400057316</v>
      </c>
      <c r="RV213" s="387" t="n">
        <v>0.0129322512075305</v>
      </c>
      <c r="RW213" s="0" t="s">
        <v>248</v>
      </c>
      <c r="SA213" s="387"/>
      <c r="SB213" s="387"/>
      <c r="SC213" s="387"/>
      <c r="SD213" s="387"/>
      <c r="SE213" s="387"/>
      <c r="SF213" s="0" t="s">
        <v>886</v>
      </c>
      <c r="SJ213" s="387" t="n">
        <v>0.0237381495535374</v>
      </c>
      <c r="SK213" s="387" t="n">
        <v>0.0241817347705364</v>
      </c>
      <c r="SL213" s="387" t="n">
        <v>0.0206814631819725</v>
      </c>
      <c r="SM213" s="387" t="n">
        <v>0.012944214977324</v>
      </c>
      <c r="SN213" s="387" t="n">
        <v>-0.00597538193687797</v>
      </c>
      <c r="SO213" s="0" t="s">
        <v>248</v>
      </c>
      <c r="SQ213" s="387" t="n">
        <v>1930</v>
      </c>
      <c r="SR213" s="0" t="s">
        <v>248</v>
      </c>
      <c r="ST213" s="387"/>
      <c r="SU213" s="0" t="s">
        <v>886</v>
      </c>
      <c r="SW213" s="387" t="n">
        <v>1289.02171397044</v>
      </c>
      <c r="SX213" s="0" t="s">
        <v>248</v>
      </c>
      <c r="TA213" s="387"/>
      <c r="TB213" s="387"/>
      <c r="TC213" s="387"/>
      <c r="TD213" s="387"/>
      <c r="TE213" s="387"/>
      <c r="TF213" s="0" t="s">
        <v>886</v>
      </c>
      <c r="TJ213" s="387"/>
      <c r="TK213" s="387"/>
      <c r="TL213" s="387"/>
      <c r="TM213" s="387"/>
      <c r="TN213" s="387" t="n">
        <v>0.213597610592842</v>
      </c>
      <c r="TO213" s="0" t="s">
        <v>884</v>
      </c>
      <c r="TP213" s="386"/>
      <c r="TQ213" s="386"/>
    </row>
    <row r="214" customFormat="false" ht="15.75" hidden="false" customHeight="false" outlineLevel="0" collapsed="false">
      <c r="A214" s="0" t="s">
        <v>900</v>
      </c>
      <c r="B214" s="18" t="s">
        <v>1273</v>
      </c>
      <c r="C214" s="0" t="s">
        <v>1274</v>
      </c>
      <c r="D214" s="387" t="n">
        <v>0.051460575312376</v>
      </c>
      <c r="E214" s="0" t="s">
        <v>102</v>
      </c>
      <c r="F214" s="387" t="n">
        <v>0.0613767057657242</v>
      </c>
      <c r="G214" s="0" t="s">
        <v>316</v>
      </c>
      <c r="H214" s="387" t="n">
        <v>0.0648628398776054</v>
      </c>
      <c r="I214" s="0" t="s">
        <v>317</v>
      </c>
      <c r="J214" s="0" t="s">
        <v>102</v>
      </c>
      <c r="K214" s="387" t="n">
        <v>0.478477507829666</v>
      </c>
      <c r="L214" s="387"/>
      <c r="M214" s="0" t="s">
        <v>885</v>
      </c>
      <c r="N214" s="387"/>
      <c r="O214" s="0" t="s">
        <v>885</v>
      </c>
      <c r="P214" s="387" t="n">
        <v>0.636262536048889</v>
      </c>
      <c r="Q214" s="0" t="s">
        <v>102</v>
      </c>
      <c r="R214" s="387" t="n">
        <v>0.478477507829666</v>
      </c>
      <c r="S214" s="0" t="s">
        <v>102</v>
      </c>
      <c r="U214" s="0" t="s">
        <v>316</v>
      </c>
      <c r="V214" s="387" t="n">
        <v>0.478925824165344</v>
      </c>
      <c r="W214" s="387"/>
      <c r="X214" s="0" t="s">
        <v>885</v>
      </c>
      <c r="Y214" s="387"/>
      <c r="Z214" s="0" t="s">
        <v>885</v>
      </c>
      <c r="AA214" s="387" t="n">
        <v>0.636262536048889</v>
      </c>
      <c r="AB214" s="0" t="s">
        <v>316</v>
      </c>
      <c r="AC214" s="387" t="n">
        <v>0.478925824165344</v>
      </c>
      <c r="AD214" s="0" t="s">
        <v>316</v>
      </c>
      <c r="AF214" s="0" t="s">
        <v>317</v>
      </c>
      <c r="AG214" s="387" t="n">
        <v>0.650920629501343</v>
      </c>
      <c r="AH214" s="387"/>
      <c r="AI214" s="0" t="s">
        <v>885</v>
      </c>
      <c r="AJ214" s="387"/>
      <c r="AK214" s="0" t="s">
        <v>885</v>
      </c>
      <c r="AL214" s="387" t="n">
        <v>0.650920629501343</v>
      </c>
      <c r="AM214" s="0" t="s">
        <v>317</v>
      </c>
      <c r="AN214" s="387"/>
      <c r="AO214" s="0" t="s">
        <v>885</v>
      </c>
      <c r="AP214" s="0"/>
      <c r="AQ214" s="0" t="s">
        <v>102</v>
      </c>
      <c r="AR214" s="387" t="n">
        <v>2.09997749328613</v>
      </c>
      <c r="AS214" s="0" t="s">
        <v>318</v>
      </c>
      <c r="AT214" s="387" t="n">
        <v>3.4387423992157</v>
      </c>
      <c r="AU214" s="0" t="s">
        <v>317</v>
      </c>
      <c r="AV214" s="387" t="n">
        <v>3.69505190849304</v>
      </c>
      <c r="AW214" s="0"/>
      <c r="AX214" s="387" t="n">
        <v>2.97744178771973</v>
      </c>
      <c r="AY214" s="0" t="s">
        <v>884</v>
      </c>
      <c r="AZ214" s="0"/>
      <c r="BA214" s="0" t="s">
        <v>102</v>
      </c>
      <c r="BB214" s="387" t="n">
        <v>0.00884111784398556</v>
      </c>
      <c r="BC214" s="387" t="n">
        <v>0.00909856520593166</v>
      </c>
      <c r="BD214" s="387" t="n">
        <v>0.00865693762898445</v>
      </c>
      <c r="BE214" s="387" t="n">
        <v>0.005523054394871</v>
      </c>
      <c r="BF214" s="387" t="n">
        <v>0.00552305905148387</v>
      </c>
      <c r="BH214" s="0" t="s">
        <v>318</v>
      </c>
      <c r="BI214" s="387" t="n">
        <v>0.0116609083488584</v>
      </c>
      <c r="BJ214" s="387" t="n">
        <v>0.0112654529511929</v>
      </c>
      <c r="BK214" s="387" t="n">
        <v>0.00965762697160244</v>
      </c>
      <c r="BL214" s="387" t="n">
        <v>0.00923616252839565</v>
      </c>
      <c r="BM214" s="387" t="n">
        <v>0.00951404124498367</v>
      </c>
      <c r="BO214" s="0" t="s">
        <v>317</v>
      </c>
      <c r="BP214" s="387" t="n">
        <v>0.0111194662749767</v>
      </c>
      <c r="BQ214" s="387" t="n">
        <v>0.0104006687179208</v>
      </c>
      <c r="BR214" s="387" t="n">
        <v>0.00931029766798019</v>
      </c>
      <c r="BS214" s="387" t="n">
        <v>0.00963524077087641</v>
      </c>
      <c r="BT214" s="387" t="n">
        <v>0.00987759698182344</v>
      </c>
      <c r="BV214" s="387" t="n">
        <v>7.88740062713623</v>
      </c>
      <c r="BW214" s="387" t="n">
        <v>8.77740859985352</v>
      </c>
      <c r="BX214" s="387" t="n">
        <v>9.84219551086426</v>
      </c>
      <c r="BY214" s="387" t="n">
        <v>10.5833053588867</v>
      </c>
      <c r="BZ214" s="387" t="n">
        <v>11.2624349594116</v>
      </c>
      <c r="CA214" s="0" t="s">
        <v>316</v>
      </c>
      <c r="CC214" s="387" t="n">
        <v>8.42239093780518</v>
      </c>
      <c r="CD214" s="387" t="n">
        <v>9.39855670928955</v>
      </c>
      <c r="CE214" s="387" t="n">
        <v>10.3236608505249</v>
      </c>
      <c r="CF214" s="387" t="n">
        <v>10.9843482971191</v>
      </c>
      <c r="CG214" s="387" t="n">
        <v>11.6928215026855</v>
      </c>
      <c r="CH214" s="0" t="s">
        <v>317</v>
      </c>
      <c r="CK214" s="387"/>
      <c r="CL214" s="0" t="s">
        <v>886</v>
      </c>
      <c r="CO214" s="0" t="s">
        <v>102</v>
      </c>
      <c r="CP214" s="387" t="n">
        <v>0.00722924759611487</v>
      </c>
      <c r="CQ214" s="387" t="n">
        <v>0.00629575084894896</v>
      </c>
      <c r="CR214" s="387" t="n">
        <v>0.00879319198429585</v>
      </c>
      <c r="CS214" s="387" t="n">
        <v>0.0157991889864206</v>
      </c>
      <c r="CT214" s="387" t="n">
        <v>0.0731868520379067</v>
      </c>
      <c r="CV214" s="0" t="s">
        <v>318</v>
      </c>
      <c r="CW214" s="387" t="n">
        <v>0.0107846790924668</v>
      </c>
      <c r="CX214" s="387" t="n">
        <v>0.0120834158733487</v>
      </c>
      <c r="CY214" s="387" t="n">
        <v>0.0140942428261042</v>
      </c>
      <c r="CZ214" s="387" t="n">
        <v>0.0189490504562855</v>
      </c>
      <c r="DA214" s="387" t="n">
        <v>0.0143027873709798</v>
      </c>
      <c r="DC214" s="0" t="s">
        <v>317</v>
      </c>
      <c r="DD214" s="387" t="n">
        <v>0.0121005065739155</v>
      </c>
      <c r="DE214" s="387" t="n">
        <v>0.0127915255725384</v>
      </c>
      <c r="DF214" s="387" t="n">
        <v>0.00974156614392996</v>
      </c>
      <c r="DG214" s="387" t="n">
        <v>0.00693947449326515</v>
      </c>
      <c r="DH214" s="387" t="n">
        <v>0.0111846756190062</v>
      </c>
      <c r="DL214" s="387"/>
      <c r="DP214" s="387"/>
      <c r="DT214" s="387"/>
      <c r="DW214" s="387"/>
      <c r="DX214" s="387"/>
      <c r="DY214" s="387"/>
      <c r="DZ214" s="387"/>
      <c r="EA214" s="387"/>
      <c r="EB214" s="0" t="s">
        <v>886</v>
      </c>
      <c r="ED214" s="387"/>
      <c r="EE214" s="387"/>
      <c r="EF214" s="387"/>
      <c r="EG214" s="387"/>
      <c r="EH214" s="387"/>
      <c r="EI214" s="0" t="s">
        <v>886</v>
      </c>
      <c r="EK214" s="387"/>
      <c r="EO214" s="387"/>
      <c r="EP214" s="387"/>
      <c r="EQ214" s="387"/>
      <c r="ER214" s="387"/>
      <c r="ES214" s="387"/>
      <c r="ET214" s="0" t="s">
        <v>886</v>
      </c>
      <c r="FE214" s="387"/>
      <c r="FF214" s="387"/>
      <c r="FG214" s="387"/>
      <c r="FH214" s="387"/>
      <c r="FI214" s="387"/>
      <c r="FJ214" s="387"/>
      <c r="FK214" s="387"/>
      <c r="FL214" s="387"/>
      <c r="FM214" s="387"/>
      <c r="FN214" s="387"/>
      <c r="FO214" s="387"/>
      <c r="FP214" s="387"/>
      <c r="FQ214" s="387"/>
      <c r="FR214" s="387"/>
      <c r="FS214" s="387"/>
      <c r="FT214" s="387"/>
      <c r="FU214" s="387"/>
      <c r="FV214" s="387"/>
      <c r="FW214" s="387"/>
      <c r="FX214" s="387"/>
      <c r="FY214" s="387"/>
      <c r="FZ214" s="387"/>
      <c r="GA214" s="387"/>
      <c r="GB214" s="387"/>
      <c r="GC214" s="387"/>
      <c r="GD214" s="387"/>
      <c r="GE214" s="387"/>
      <c r="GF214" s="387"/>
      <c r="GG214" s="387"/>
      <c r="GH214" s="387"/>
      <c r="GI214" s="387"/>
      <c r="GJ214" s="387"/>
      <c r="GK214" s="387"/>
      <c r="GL214" s="387"/>
      <c r="GM214" s="387"/>
      <c r="GN214" s="387"/>
      <c r="GO214" s="387"/>
      <c r="GP214" s="387"/>
      <c r="GQ214" s="387"/>
      <c r="GR214" s="387"/>
      <c r="GS214" s="387"/>
      <c r="GT214" s="387"/>
      <c r="GU214" s="387"/>
      <c r="GV214" s="387"/>
      <c r="GW214" s="387"/>
      <c r="GX214" s="387"/>
      <c r="GY214" s="387"/>
      <c r="GZ214" s="387"/>
      <c r="HA214" s="387"/>
      <c r="HB214" s="387"/>
      <c r="HC214" s="387"/>
      <c r="HG214" s="387"/>
      <c r="HH214" s="387"/>
      <c r="HI214" s="387"/>
      <c r="HJ214" s="387"/>
      <c r="HK214" s="387"/>
      <c r="HL214" s="387"/>
      <c r="HM214" s="387"/>
      <c r="HN214" s="387"/>
      <c r="HO214" s="387"/>
      <c r="HP214" s="387"/>
      <c r="HQ214" s="387"/>
      <c r="HR214" s="387"/>
      <c r="HS214" s="387"/>
      <c r="HT214" s="387"/>
      <c r="HU214" s="387"/>
      <c r="HV214" s="387"/>
      <c r="HW214" s="387"/>
      <c r="HX214" s="387"/>
      <c r="HY214" s="387"/>
      <c r="HZ214" s="387"/>
      <c r="IA214" s="387"/>
      <c r="IB214" s="387"/>
      <c r="IC214" s="387"/>
      <c r="ID214" s="387"/>
      <c r="IE214" s="387"/>
      <c r="IF214" s="387"/>
      <c r="IG214" s="387"/>
      <c r="IH214" s="387"/>
      <c r="II214" s="387"/>
      <c r="IJ214" s="387"/>
      <c r="IK214" s="387"/>
      <c r="IL214" s="387"/>
      <c r="IM214" s="387"/>
      <c r="IN214" s="387"/>
      <c r="IO214" s="387"/>
      <c r="IP214" s="0" t="s">
        <v>886</v>
      </c>
      <c r="IV214" s="387"/>
      <c r="IW214" s="387"/>
      <c r="IX214" s="387"/>
      <c r="IY214" s="387"/>
      <c r="IZ214" s="387"/>
      <c r="JA214" s="387"/>
      <c r="JB214" s="387"/>
      <c r="JC214" s="387"/>
      <c r="JD214" s="387"/>
      <c r="JE214" s="387"/>
      <c r="JF214" s="387"/>
      <c r="JG214" s="387"/>
      <c r="JH214" s="387"/>
      <c r="JI214" s="387"/>
      <c r="JJ214" s="387"/>
      <c r="JK214" s="387"/>
      <c r="JL214" s="387"/>
      <c r="JM214" s="387"/>
      <c r="JN214" s="387"/>
      <c r="JO214" s="387"/>
      <c r="JP214" s="387"/>
      <c r="JQ214" s="387"/>
      <c r="JR214" s="387"/>
      <c r="JS214" s="387"/>
      <c r="JT214" s="387"/>
      <c r="JU214" s="387"/>
      <c r="JV214" s="387"/>
      <c r="JW214" s="387"/>
      <c r="JX214" s="387"/>
      <c r="JY214" s="387"/>
      <c r="JZ214" s="387"/>
      <c r="KA214" s="387"/>
      <c r="KB214" s="387"/>
      <c r="KC214" s="387"/>
      <c r="KD214" s="387"/>
      <c r="KE214" s="387"/>
      <c r="KI214" s="387"/>
      <c r="KJ214" s="387"/>
      <c r="KK214" s="387"/>
      <c r="KL214" s="387"/>
      <c r="KM214" s="387"/>
      <c r="KN214" s="387"/>
      <c r="KO214" s="387"/>
      <c r="KP214" s="387"/>
      <c r="KQ214" s="387"/>
      <c r="KR214" s="387"/>
      <c r="KS214" s="387"/>
      <c r="KT214" s="387"/>
      <c r="KU214" s="387"/>
      <c r="KV214" s="387"/>
      <c r="KW214" s="387"/>
      <c r="KX214" s="387"/>
      <c r="KY214" s="387"/>
      <c r="KZ214" s="387"/>
      <c r="LA214" s="387"/>
      <c r="LB214" s="387"/>
      <c r="LC214" s="387"/>
      <c r="LD214" s="387"/>
      <c r="LE214" s="387"/>
      <c r="LF214" s="387"/>
      <c r="LG214" s="387"/>
      <c r="LH214" s="387"/>
      <c r="LI214" s="387"/>
      <c r="LJ214" s="387"/>
      <c r="LK214" s="387"/>
      <c r="LL214" s="387"/>
      <c r="LM214" s="387"/>
      <c r="LN214" s="387"/>
      <c r="LO214" s="387"/>
      <c r="LP214" s="387"/>
      <c r="LQ214" s="387"/>
      <c r="LR214" s="387"/>
      <c r="LU214" s="387"/>
      <c r="LV214" s="387"/>
      <c r="LW214" s="387"/>
      <c r="LX214" s="387"/>
      <c r="LY214" s="387"/>
      <c r="LZ214" s="387"/>
      <c r="MA214" s="387"/>
      <c r="MB214" s="387"/>
      <c r="MC214" s="387"/>
      <c r="MD214" s="387"/>
      <c r="ME214" s="387"/>
      <c r="MF214" s="387"/>
      <c r="MG214" s="387"/>
      <c r="MH214" s="387"/>
      <c r="MI214" s="387"/>
      <c r="MJ214" s="387"/>
      <c r="MK214" s="387"/>
      <c r="ML214" s="387"/>
      <c r="MM214" s="387"/>
      <c r="MN214" s="387"/>
      <c r="MO214" s="387"/>
      <c r="MP214" s="387"/>
      <c r="MQ214" s="387"/>
      <c r="MR214" s="387"/>
      <c r="MS214" s="387"/>
      <c r="MT214" s="387"/>
      <c r="MU214" s="387"/>
      <c r="MV214" s="387"/>
      <c r="MW214" s="387"/>
      <c r="MX214" s="387"/>
      <c r="MY214" s="387"/>
      <c r="MZ214" s="387"/>
      <c r="NA214" s="387"/>
      <c r="NB214" s="387"/>
      <c r="NC214" s="387"/>
      <c r="ND214" s="387"/>
      <c r="NH214" s="387"/>
      <c r="NI214" s="387"/>
      <c r="NJ214" s="387"/>
      <c r="NK214" s="387"/>
      <c r="NL214" s="387"/>
      <c r="NM214" s="387"/>
      <c r="NN214" s="387"/>
      <c r="NO214" s="387"/>
      <c r="NP214" s="387"/>
      <c r="NQ214" s="387"/>
      <c r="NR214" s="387"/>
      <c r="NS214" s="387"/>
      <c r="NT214" s="387"/>
      <c r="NU214" s="387"/>
      <c r="NV214" s="387"/>
      <c r="NW214" s="387"/>
      <c r="NX214" s="387"/>
      <c r="NY214" s="387"/>
      <c r="NZ214" s="387"/>
      <c r="OA214" s="387"/>
      <c r="OB214" s="387"/>
      <c r="OC214" s="387"/>
      <c r="OD214" s="387"/>
      <c r="OE214" s="387"/>
      <c r="OF214" s="387"/>
      <c r="OG214" s="387"/>
      <c r="OH214" s="387"/>
      <c r="OI214" s="387"/>
      <c r="OJ214" s="387"/>
      <c r="OK214" s="387"/>
      <c r="OL214" s="387"/>
      <c r="OM214" s="387"/>
      <c r="ON214" s="387"/>
      <c r="OO214" s="387"/>
      <c r="OP214" s="387"/>
      <c r="OQ214" s="387"/>
      <c r="OT214" s="387"/>
      <c r="OU214" s="387"/>
      <c r="OV214" s="387"/>
      <c r="OW214" s="387"/>
      <c r="OX214" s="387"/>
      <c r="OY214" s="387"/>
      <c r="OZ214" s="387"/>
      <c r="PA214" s="387"/>
      <c r="PB214" s="387"/>
      <c r="PC214" s="387"/>
      <c r="PD214" s="387"/>
      <c r="PE214" s="387"/>
      <c r="PF214" s="387"/>
      <c r="PG214" s="387"/>
      <c r="PH214" s="387"/>
      <c r="PI214" s="387"/>
      <c r="PJ214" s="387"/>
      <c r="PK214" s="387"/>
      <c r="PL214" s="387"/>
      <c r="PQ214" s="387"/>
      <c r="PZ214" s="387"/>
      <c r="QA214" s="387"/>
      <c r="QB214" s="0" t="s">
        <v>886</v>
      </c>
      <c r="QD214" s="387"/>
      <c r="QE214" s="387"/>
      <c r="QF214" s="0" t="s">
        <v>886</v>
      </c>
      <c r="QH214" s="387"/>
      <c r="QI214" s="387"/>
      <c r="QJ214" s="0" t="s">
        <v>886</v>
      </c>
      <c r="QL214" s="387"/>
      <c r="QM214" s="387"/>
      <c r="QN214" s="0" t="s">
        <v>886</v>
      </c>
      <c r="QP214" s="387"/>
      <c r="QQ214" s="387"/>
      <c r="QR214" s="0" t="s">
        <v>886</v>
      </c>
      <c r="QT214" s="0" t="s">
        <v>884</v>
      </c>
      <c r="QU214" s="387" t="n">
        <v>0.225577771663666</v>
      </c>
      <c r="QV214" s="387" t="n">
        <v>0.226873621344566</v>
      </c>
      <c r="QW214" s="387" t="n">
        <v>0.225593701004982</v>
      </c>
      <c r="QX214" s="387" t="n">
        <v>0.221587538719177</v>
      </c>
      <c r="QY214" s="387" t="n">
        <v>0.231162548065186</v>
      </c>
      <c r="RB214" s="387"/>
      <c r="RC214" s="387"/>
      <c r="RD214" s="387"/>
      <c r="RE214" s="387"/>
      <c r="RF214" s="387" t="n">
        <v>0.216664850711823</v>
      </c>
      <c r="RG214" s="0" t="s">
        <v>884</v>
      </c>
      <c r="RJ214" s="387"/>
      <c r="RK214" s="387"/>
      <c r="RL214" s="387"/>
      <c r="RM214" s="387"/>
      <c r="RN214" s="387"/>
      <c r="RO214" s="0" t="s">
        <v>886</v>
      </c>
      <c r="RR214" s="387"/>
      <c r="RS214" s="387"/>
      <c r="RT214" s="387"/>
      <c r="RU214" s="387"/>
      <c r="RV214" s="387"/>
      <c r="RW214" s="0" t="s">
        <v>886</v>
      </c>
      <c r="SA214" s="387"/>
      <c r="SB214" s="387"/>
      <c r="SC214" s="387"/>
      <c r="SD214" s="387"/>
      <c r="SE214" s="387"/>
      <c r="SF214" s="0" t="s">
        <v>886</v>
      </c>
      <c r="SJ214" s="387"/>
      <c r="SK214" s="387"/>
      <c r="SL214" s="387"/>
      <c r="SM214" s="387"/>
      <c r="SN214" s="387"/>
      <c r="SO214" s="0" t="s">
        <v>886</v>
      </c>
      <c r="SQ214" s="387"/>
      <c r="SR214" s="0" t="s">
        <v>886</v>
      </c>
      <c r="ST214" s="387"/>
      <c r="SU214" s="0" t="s">
        <v>886</v>
      </c>
      <c r="SW214" s="387"/>
      <c r="SX214" s="0" t="s">
        <v>886</v>
      </c>
      <c r="TA214" s="387"/>
      <c r="TB214" s="387"/>
      <c r="TC214" s="387"/>
      <c r="TD214" s="387"/>
      <c r="TE214" s="387"/>
      <c r="TF214" s="0" t="s">
        <v>886</v>
      </c>
      <c r="TJ214" s="387"/>
      <c r="TK214" s="387"/>
      <c r="TL214" s="387"/>
      <c r="TM214" s="387"/>
      <c r="TN214" s="387" t="n">
        <v>0.248736917972565</v>
      </c>
      <c r="TO214" s="0" t="s">
        <v>884</v>
      </c>
      <c r="TP214" s="386"/>
      <c r="TQ214" s="386"/>
    </row>
    <row r="215" customFormat="false" ht="15.75" hidden="false" customHeight="false" outlineLevel="0" collapsed="false">
      <c r="A215" s="0" t="s">
        <v>881</v>
      </c>
      <c r="B215" s="18" t="s">
        <v>1275</v>
      </c>
      <c r="C215" s="0" t="s">
        <v>1276</v>
      </c>
      <c r="D215" s="387" t="n">
        <v>0.0260475240647793</v>
      </c>
      <c r="E215" s="0" t="s">
        <v>102</v>
      </c>
      <c r="F215" s="387" t="n">
        <v>0.0240049548447132</v>
      </c>
      <c r="G215" s="0" t="s">
        <v>316</v>
      </c>
      <c r="H215" s="387" t="n">
        <v>0.0241769663989544</v>
      </c>
      <c r="I215" s="0" t="s">
        <v>317</v>
      </c>
      <c r="J215" s="0" t="s">
        <v>102</v>
      </c>
      <c r="K215" s="387" t="n">
        <v>0.29984387755394</v>
      </c>
      <c r="L215" s="387"/>
      <c r="M215" s="0" t="s">
        <v>885</v>
      </c>
      <c r="N215" s="387"/>
      <c r="O215" s="0" t="s">
        <v>885</v>
      </c>
      <c r="P215" s="387" t="n">
        <v>0.29984387755394</v>
      </c>
      <c r="Q215" s="0" t="s">
        <v>102</v>
      </c>
      <c r="R215" s="387" t="n">
        <v>0.379664570093155</v>
      </c>
      <c r="S215" s="0" t="s">
        <v>102</v>
      </c>
      <c r="U215" s="0" t="s">
        <v>316</v>
      </c>
      <c r="V215" s="387" t="n">
        <v>0.379664540290833</v>
      </c>
      <c r="W215" s="387"/>
      <c r="X215" s="0" t="s">
        <v>885</v>
      </c>
      <c r="Y215" s="387"/>
      <c r="Z215" s="0" t="s">
        <v>885</v>
      </c>
      <c r="AA215" s="387" t="n">
        <v>0.299843817949295</v>
      </c>
      <c r="AB215" s="0" t="s">
        <v>316</v>
      </c>
      <c r="AC215" s="387" t="n">
        <v>0.379664540290833</v>
      </c>
      <c r="AD215" s="0" t="s">
        <v>316</v>
      </c>
      <c r="AF215" s="0" t="s">
        <v>317</v>
      </c>
      <c r="AG215" s="387" t="n">
        <v>0.444154500961304</v>
      </c>
      <c r="AH215" s="387"/>
      <c r="AI215" s="0" t="s">
        <v>885</v>
      </c>
      <c r="AJ215" s="387"/>
      <c r="AK215" s="0" t="s">
        <v>885</v>
      </c>
      <c r="AL215" s="387" t="n">
        <v>0.299843817949295</v>
      </c>
      <c r="AM215" s="0" t="s">
        <v>317</v>
      </c>
      <c r="AN215" s="387" t="n">
        <v>0.444154500961304</v>
      </c>
      <c r="AO215" s="0" t="s">
        <v>317</v>
      </c>
      <c r="AP215" s="0"/>
      <c r="AQ215" s="0" t="s">
        <v>102</v>
      </c>
      <c r="AR215" s="387" t="n">
        <v>2.89978575706482</v>
      </c>
      <c r="AS215" s="0" t="s">
        <v>318</v>
      </c>
      <c r="AT215" s="387" t="n">
        <v>6.14364099502564</v>
      </c>
      <c r="AU215" s="0" t="s">
        <v>317</v>
      </c>
      <c r="AV215" s="387" t="n">
        <v>5.57572031021118</v>
      </c>
      <c r="AW215" s="0"/>
      <c r="AX215" s="387" t="n">
        <v>0.653004765510559</v>
      </c>
      <c r="AY215" s="0" t="s">
        <v>104</v>
      </c>
      <c r="AZ215" s="0"/>
      <c r="BA215" s="0" t="s">
        <v>102</v>
      </c>
      <c r="BB215" s="387" t="n">
        <v>0.000256511470070109</v>
      </c>
      <c r="BC215" s="387" t="n">
        <v>-0.00115051481407136</v>
      </c>
      <c r="BD215" s="387" t="n">
        <v>-0.0011135108070448</v>
      </c>
      <c r="BE215" s="387" t="n">
        <v>-0.000250313547439873</v>
      </c>
      <c r="BF215" s="387" t="n">
        <v>-0.0002503031573724</v>
      </c>
      <c r="BH215" s="0" t="s">
        <v>318</v>
      </c>
      <c r="BI215" s="387" t="n">
        <v>0.00120961549691856</v>
      </c>
      <c r="BJ215" s="387" t="n">
        <v>-0.00129610672593117</v>
      </c>
      <c r="BK215" s="387" t="n">
        <v>-0.00283417175523937</v>
      </c>
      <c r="BL215" s="387" t="n">
        <v>-0.00316516938619316</v>
      </c>
      <c r="BM215" s="387" t="n">
        <v>-0.00313258706592023</v>
      </c>
      <c r="BO215" s="0" t="s">
        <v>317</v>
      </c>
      <c r="BP215" s="387" t="n">
        <v>-0.000684530648868531</v>
      </c>
      <c r="BQ215" s="387" t="n">
        <v>-0.00246509164571762</v>
      </c>
      <c r="BR215" s="387" t="n">
        <v>-0.00315720797516406</v>
      </c>
      <c r="BS215" s="387" t="n">
        <v>-0.00311925471760333</v>
      </c>
      <c r="BT215" s="387" t="n">
        <v>-0.00309253064915538</v>
      </c>
      <c r="BV215" s="387" t="n">
        <v>10.3610105514526</v>
      </c>
      <c r="BW215" s="387" t="n">
        <v>11.0026865005493</v>
      </c>
      <c r="BX215" s="387" t="n">
        <v>11.1335706710815</v>
      </c>
      <c r="BY215" s="387" t="n">
        <v>10.9495134353638</v>
      </c>
      <c r="BZ215" s="387" t="n">
        <v>10.7167806625366</v>
      </c>
      <c r="CA215" s="0" t="s">
        <v>316</v>
      </c>
      <c r="CC215" s="387" t="n">
        <v>10.7810897827148</v>
      </c>
      <c r="CD215" s="387" t="n">
        <v>11.1235275268555</v>
      </c>
      <c r="CE215" s="387" t="n">
        <v>11.0440530776978</v>
      </c>
      <c r="CF215" s="387" t="n">
        <v>10.8091144561768</v>
      </c>
      <c r="CG215" s="387" t="n">
        <v>10.5797567367554</v>
      </c>
      <c r="CH215" s="0" t="s">
        <v>317</v>
      </c>
      <c r="CK215" s="387" t="n">
        <v>10.3999996185303</v>
      </c>
      <c r="CL215" s="0" t="s">
        <v>887</v>
      </c>
      <c r="CO215" s="0" t="s">
        <v>102</v>
      </c>
      <c r="CP215" s="387" t="n">
        <v>0.00365378893911839</v>
      </c>
      <c r="CQ215" s="387" t="n">
        <v>0.0640375912189484</v>
      </c>
      <c r="CR215" s="387" t="n">
        <v>0.0848723649978638</v>
      </c>
      <c r="CS215" s="387" t="n">
        <v>0.0716094598174095</v>
      </c>
      <c r="CT215" s="387" t="n">
        <v>0.0727303102612495</v>
      </c>
      <c r="CV215" s="0" t="s">
        <v>318</v>
      </c>
      <c r="CW215" s="387" t="n">
        <v>0.0490628592669964</v>
      </c>
      <c r="CX215" s="387" t="n">
        <v>0.0753415152430534</v>
      </c>
      <c r="CY215" s="387" t="n">
        <v>0.0665440708398819</v>
      </c>
      <c r="CZ215" s="387" t="n">
        <v>0.061988826841116</v>
      </c>
      <c r="DA215" s="387" t="n">
        <v>0.0644284784793854</v>
      </c>
      <c r="DC215" s="0" t="s">
        <v>317</v>
      </c>
      <c r="DD215" s="387" t="n">
        <v>0.0700495913624764</v>
      </c>
      <c r="DE215" s="387" t="n">
        <v>0.0746705159544945</v>
      </c>
      <c r="DF215" s="387" t="n">
        <v>0.0479334071278572</v>
      </c>
      <c r="DG215" s="387" t="n">
        <v>0.0164720416069031</v>
      </c>
      <c r="DH215" s="387" t="n">
        <v>0.0645563453435898</v>
      </c>
      <c r="DL215" s="387" t="n">
        <v>0.438800010681152</v>
      </c>
      <c r="DM215" s="0" t="s">
        <v>888</v>
      </c>
      <c r="DP215" s="387" t="n">
        <v>0.548959999084473</v>
      </c>
      <c r="DQ215" s="0" t="s">
        <v>888</v>
      </c>
      <c r="DT215" s="387" t="n">
        <v>0.328650016784668</v>
      </c>
      <c r="DU215" s="0" t="s">
        <v>888</v>
      </c>
      <c r="DW215" s="387" t="n">
        <v>-0.041687723249197</v>
      </c>
      <c r="DX215" s="387" t="n">
        <v>-0.0471582263708115</v>
      </c>
      <c r="DY215" s="387" t="n">
        <v>-0.0531527362763882</v>
      </c>
      <c r="DZ215" s="387" t="n">
        <v>-0.0328963994979858</v>
      </c>
      <c r="EA215" s="387" t="n">
        <v>-0.0230036079883575</v>
      </c>
      <c r="EB215" s="0" t="s">
        <v>104</v>
      </c>
      <c r="ED215" s="387" t="n">
        <v>-0.0845300331711769</v>
      </c>
      <c r="EE215" s="387" t="n">
        <v>-0.0985739827156067</v>
      </c>
      <c r="EF215" s="387" t="n">
        <v>-0.0548739582300186</v>
      </c>
      <c r="EG215" s="387" t="n">
        <v>-0.030732112005353</v>
      </c>
      <c r="EH215" s="387" t="n">
        <v>-0.0228320192545652</v>
      </c>
      <c r="EI215" s="0" t="s">
        <v>248</v>
      </c>
      <c r="EK215" s="387" t="n">
        <v>0.816938877105713</v>
      </c>
      <c r="EL215" s="0" t="s">
        <v>248</v>
      </c>
      <c r="EO215" s="387" t="n">
        <v>0.044769212603569</v>
      </c>
      <c r="EP215" s="387" t="n">
        <v>0.0452221520245075</v>
      </c>
      <c r="EQ215" s="387" t="n">
        <v>0.0314131006598473</v>
      </c>
      <c r="ER215" s="387" t="n">
        <v>0.0348184630274773</v>
      </c>
      <c r="ES215" s="387" t="n">
        <v>0.0262189861387014</v>
      </c>
      <c r="ET215" s="0" t="s">
        <v>248</v>
      </c>
      <c r="FE215" s="387" t="n">
        <v>6216341</v>
      </c>
      <c r="FF215" s="387" t="n">
        <v>6318513</v>
      </c>
      <c r="FG215" s="387" t="n">
        <v>6426867</v>
      </c>
      <c r="FH215" s="387" t="n">
        <v>6541547</v>
      </c>
      <c r="FI215" s="387" t="n">
        <v>6662389</v>
      </c>
      <c r="FJ215" s="387" t="n">
        <v>6789321</v>
      </c>
      <c r="FK215" s="387" t="n">
        <v>6922587</v>
      </c>
      <c r="FL215" s="387" t="n">
        <v>7062672</v>
      </c>
      <c r="FM215" s="387" t="n">
        <v>7209930</v>
      </c>
      <c r="FN215" s="387" t="n">
        <v>7364753</v>
      </c>
      <c r="FO215" s="387" t="n">
        <v>7527394</v>
      </c>
      <c r="FP215" s="387" t="n">
        <v>7697510</v>
      </c>
      <c r="FQ215" s="387" t="n">
        <v>7874835</v>
      </c>
      <c r="FR215" s="387" t="n">
        <v>8059769</v>
      </c>
      <c r="FS215" s="387" t="n">
        <v>8252833</v>
      </c>
      <c r="FT215" s="387" t="n">
        <v>8454028</v>
      </c>
      <c r="FU215" s="387" t="n">
        <v>8663579</v>
      </c>
      <c r="FV215" s="387" t="n">
        <v>8880268</v>
      </c>
      <c r="FW215" s="387" t="n">
        <v>9100837</v>
      </c>
      <c r="FX215" s="387" t="n">
        <v>9321018</v>
      </c>
      <c r="FY215" s="387" t="n">
        <v>9538000</v>
      </c>
      <c r="FZ215" s="387" t="n">
        <v>9750000</v>
      </c>
      <c r="GA215" s="387" t="n">
        <v>9957000</v>
      </c>
      <c r="GB215" s="387" t="n">
        <v>10162000</v>
      </c>
      <c r="GC215" s="387" t="n">
        <v>10363000</v>
      </c>
      <c r="GD215" s="387" t="n">
        <v>10563000</v>
      </c>
      <c r="GE215" s="387" t="n">
        <v>10761000</v>
      </c>
      <c r="GF215" s="387" t="n">
        <v>10958000</v>
      </c>
      <c r="GG215" s="387" t="n">
        <v>11155000</v>
      </c>
      <c r="GH215" s="387" t="n">
        <v>11354000</v>
      </c>
      <c r="GI215" s="387" t="n">
        <v>11557000</v>
      </c>
      <c r="GJ215" s="387" t="n">
        <v>11765000</v>
      </c>
      <c r="GK215" s="387" t="n">
        <v>11977000</v>
      </c>
      <c r="GL215" s="387" t="n">
        <v>12193000</v>
      </c>
      <c r="GM215" s="387" t="n">
        <v>12415000</v>
      </c>
      <c r="GN215" s="387" t="n">
        <v>12643000</v>
      </c>
      <c r="GO215" s="387" t="n">
        <v>12876000</v>
      </c>
      <c r="GP215" s="387" t="n">
        <v>13114000</v>
      </c>
      <c r="GQ215" s="387" t="n">
        <v>13356000</v>
      </c>
      <c r="GR215" s="387" t="n">
        <v>13600000</v>
      </c>
      <c r="GS215" s="387" t="n">
        <v>13846000</v>
      </c>
      <c r="GT215" s="387" t="n">
        <v>14092000</v>
      </c>
      <c r="GU215" s="387" t="n">
        <v>14338000</v>
      </c>
      <c r="GV215" s="387" t="n">
        <v>14583000</v>
      </c>
      <c r="GW215" s="387" t="n">
        <v>14826000</v>
      </c>
      <c r="GX215" s="387" t="n">
        <v>15065000</v>
      </c>
      <c r="GY215" s="387" t="n">
        <v>15300000</v>
      </c>
      <c r="GZ215" s="387" t="n">
        <v>15531000</v>
      </c>
      <c r="HA215" s="387" t="n">
        <v>15759000</v>
      </c>
      <c r="HB215" s="387" t="n">
        <v>15984000</v>
      </c>
      <c r="HC215" s="387" t="n">
        <v>16208000</v>
      </c>
      <c r="HG215" s="387" t="n">
        <v>0.0244849026203156</v>
      </c>
      <c r="HH215" s="387" t="n">
        <v>0.0247038193047047</v>
      </c>
      <c r="HI215" s="387" t="n">
        <v>0.0245346501469612</v>
      </c>
      <c r="HJ215" s="387" t="n">
        <v>0.0239054635167122</v>
      </c>
      <c r="HK215" s="387" t="n">
        <v>0.0230119694024324</v>
      </c>
      <c r="HL215" s="387" t="n">
        <v>0.021983465179801</v>
      </c>
      <c r="HM215" s="387" t="n">
        <v>0.0210085362195969</v>
      </c>
      <c r="HN215" s="387" t="n">
        <v>0.020379452034831</v>
      </c>
      <c r="HO215" s="387" t="n">
        <v>0.0195864979177713</v>
      </c>
      <c r="HP215" s="387" t="n">
        <v>0.0191155578941107</v>
      </c>
      <c r="HQ215" s="387" t="n">
        <v>0.0185711588710547</v>
      </c>
      <c r="HR215" s="387" t="n">
        <v>0.01814129576087</v>
      </c>
      <c r="HS215" s="387" t="n">
        <v>0.0178180448710918</v>
      </c>
      <c r="HT215" s="387" t="n">
        <v>0.0176822766661644</v>
      </c>
      <c r="HU215" s="387" t="n">
        <v>0.0177212096750736</v>
      </c>
      <c r="HV215" s="387" t="n">
        <v>0.0178377088159323</v>
      </c>
      <c r="HW215" s="387" t="n">
        <v>0.0178591217845678</v>
      </c>
      <c r="HX215" s="387" t="n">
        <v>0.0178738720715046</v>
      </c>
      <c r="HY215" s="387" t="n">
        <v>0.018043402582407</v>
      </c>
      <c r="HZ215" s="387" t="n">
        <v>0.0181982833892107</v>
      </c>
      <c r="IA215" s="387" t="n">
        <v>0.0182614102959633</v>
      </c>
      <c r="IB215" s="387" t="n">
        <v>0.0183152481913567</v>
      </c>
      <c r="IC215" s="387" t="n">
        <v>0.0182853601872921</v>
      </c>
      <c r="ID215" s="387" t="n">
        <v>0.0181040707975626</v>
      </c>
      <c r="IE215" s="387" t="n">
        <v>0.0179265886545181</v>
      </c>
      <c r="IF215" s="387" t="n">
        <v>0.0176108777523041</v>
      </c>
      <c r="IG215" s="387" t="n">
        <v>0.0173060949891806</v>
      </c>
      <c r="IH215" s="387" t="n">
        <v>0.0169431120157242</v>
      </c>
      <c r="II215" s="387" t="n">
        <v>0.0165259297937155</v>
      </c>
      <c r="IJ215" s="387" t="n">
        <v>0.0159917771816254</v>
      </c>
      <c r="IK215" s="387" t="n">
        <v>0.0154786556959152</v>
      </c>
      <c r="IL215" s="387" t="n">
        <v>0.0149851981550455</v>
      </c>
      <c r="IM215" s="387" t="n">
        <v>0.0145736038684845</v>
      </c>
      <c r="IN215" s="387" t="n">
        <v>0.0141765912994742</v>
      </c>
      <c r="IO215" s="387" t="n">
        <v>0.0139167252928019</v>
      </c>
      <c r="IP215" s="0" t="s">
        <v>889</v>
      </c>
      <c r="IU215" s="0" t="s">
        <v>889</v>
      </c>
      <c r="IV215" s="387" t="n">
        <v>0.504533524232676</v>
      </c>
      <c r="IW215" s="387" t="n">
        <v>0.504426059680905</v>
      </c>
      <c r="IX215" s="387" t="n">
        <v>0.504299756651543</v>
      </c>
      <c r="IY215" s="387" t="n">
        <v>0.504161645613864</v>
      </c>
      <c r="IZ215" s="387" t="n">
        <v>0.504016887416757</v>
      </c>
      <c r="JA215" s="387" t="n">
        <v>0.503870663210047</v>
      </c>
      <c r="JB215" s="387" t="n">
        <v>0.503726040745157</v>
      </c>
      <c r="JC215" s="387" t="n">
        <v>0.503584646217291</v>
      </c>
      <c r="JD215" s="387" t="n">
        <v>0.503444722265085</v>
      </c>
      <c r="JE215" s="387" t="n">
        <v>0.503303232539967</v>
      </c>
      <c r="JF215" s="387" t="n">
        <v>0.503159233649997</v>
      </c>
      <c r="JG215" s="387" t="n">
        <v>0.50301316160437</v>
      </c>
      <c r="JH215" s="387" t="n">
        <v>0.502867295691322</v>
      </c>
      <c r="JI215" s="387" t="n">
        <v>0.502723814309991</v>
      </c>
      <c r="JJ215" s="387" t="n">
        <v>0.502585850582832</v>
      </c>
      <c r="JK215" s="387" t="n">
        <v>0.502455706815524</v>
      </c>
      <c r="JL215" s="387" t="n">
        <v>0.502333865853394</v>
      </c>
      <c r="JM215" s="387" t="n">
        <v>0.50222028363087</v>
      </c>
      <c r="JN215" s="387" t="n">
        <v>0.502116283958076</v>
      </c>
      <c r="JO215" s="387" t="n">
        <v>0.502022672098691</v>
      </c>
      <c r="JP215" s="387" t="n">
        <v>0.50193989800418</v>
      </c>
      <c r="JQ215" s="387" t="n">
        <v>0.501868563246583</v>
      </c>
      <c r="JR215" s="387" t="n">
        <v>0.501807249862893</v>
      </c>
      <c r="JS215" s="387" t="n">
        <v>0.501755687697383</v>
      </c>
      <c r="JT215" s="387" t="n">
        <v>0.501712069157447</v>
      </c>
      <c r="JU215" s="387" t="n">
        <v>0.501675372266027</v>
      </c>
      <c r="JV215" s="387" t="n">
        <v>0.501644858460139</v>
      </c>
      <c r="JW215" s="387" t="n">
        <v>0.501620315317043</v>
      </c>
      <c r="JX215" s="387" t="n">
        <v>0.501599973832636</v>
      </c>
      <c r="JY215" s="387" t="n">
        <v>0.501582254147599</v>
      </c>
      <c r="JZ215" s="387" t="n">
        <v>0.501565338260494</v>
      </c>
      <c r="KA215" s="387" t="n">
        <v>0.501548610459779</v>
      </c>
      <c r="KB215" s="387" t="n">
        <v>0.50153258384977</v>
      </c>
      <c r="KC215" s="387" t="n">
        <v>0.501517535275739</v>
      </c>
      <c r="KD215" s="387" t="n">
        <v>0.501503573548292</v>
      </c>
      <c r="KE215" s="387" t="n">
        <v>0.501490537594259</v>
      </c>
      <c r="KH215" s="0" t="s">
        <v>889</v>
      </c>
      <c r="KI215" s="387" t="n">
        <v>0.612156331539154</v>
      </c>
      <c r="KJ215" s="387" t="n">
        <v>0.609115600585938</v>
      </c>
      <c r="KK215" s="387" t="n">
        <v>0.605648696422577</v>
      </c>
      <c r="KL215" s="387" t="n">
        <v>0.601938247680664</v>
      </c>
      <c r="KM215" s="387" t="n">
        <v>0.598429620265961</v>
      </c>
      <c r="KN215" s="387" t="n">
        <v>0.595512688159943</v>
      </c>
      <c r="KO215" s="387" t="n">
        <v>0.593230783939362</v>
      </c>
      <c r="KP215" s="387" t="n">
        <v>0.591644048690796</v>
      </c>
      <c r="KQ215" s="387" t="n">
        <v>0.5907301902771</v>
      </c>
      <c r="KR215" s="387" t="n">
        <v>0.590755581855774</v>
      </c>
      <c r="KS215" s="387" t="n">
        <v>0.591498613357544</v>
      </c>
      <c r="KT215" s="387" t="n">
        <v>0.593625128269196</v>
      </c>
      <c r="KU215" s="387" t="n">
        <v>0.595911681652069</v>
      </c>
      <c r="KV215" s="387" t="n">
        <v>0.59865528345108</v>
      </c>
      <c r="KW215" s="387" t="n">
        <v>0.601814329624176</v>
      </c>
      <c r="KX215" s="387" t="n">
        <v>0.605260908603668</v>
      </c>
      <c r="KY215" s="387" t="n">
        <v>0.608499765396118</v>
      </c>
      <c r="KZ215" s="387" t="n">
        <v>0.611839354038239</v>
      </c>
      <c r="LA215" s="387" t="n">
        <v>0.615189015865326</v>
      </c>
      <c r="LB215" s="387" t="n">
        <v>0.618042707443237</v>
      </c>
      <c r="LC215" s="387" t="n">
        <v>0.620264172554016</v>
      </c>
      <c r="LD215" s="387" t="n">
        <v>0.621388614177704</v>
      </c>
      <c r="LE215" s="387" t="n">
        <v>0.622159540653229</v>
      </c>
      <c r="LF215" s="387" t="n">
        <v>0.622566640377045</v>
      </c>
      <c r="LG215" s="387" t="n">
        <v>0.622647047042847</v>
      </c>
      <c r="LH215" s="387" t="n">
        <v>0.62241804599762</v>
      </c>
      <c r="LI215" s="387" t="n">
        <v>0.621842205524445</v>
      </c>
      <c r="LJ215" s="387" t="n">
        <v>0.621216356754303</v>
      </c>
      <c r="LK215" s="387" t="n">
        <v>0.620654165744782</v>
      </c>
      <c r="LL215" s="387" t="n">
        <v>0.620126783847809</v>
      </c>
      <c r="LM215" s="387" t="n">
        <v>0.619780957698822</v>
      </c>
      <c r="LN215" s="387" t="n">
        <v>0.619803905487061</v>
      </c>
      <c r="LO215" s="387" t="n">
        <v>0.619985818862915</v>
      </c>
      <c r="LP215" s="387" t="n">
        <v>0.620407402515411</v>
      </c>
      <c r="LQ215" s="387" t="n">
        <v>0.620933413505554</v>
      </c>
      <c r="LR215" s="387" t="n">
        <v>0.621483206748962</v>
      </c>
      <c r="LT215" s="0" t="s">
        <v>889</v>
      </c>
      <c r="LU215" s="387" t="n">
        <v>0.593110740184784</v>
      </c>
      <c r="LV215" s="387" t="n">
        <v>0.588803291320801</v>
      </c>
      <c r="LW215" s="387" t="n">
        <v>0.583887577056885</v>
      </c>
      <c r="LX215" s="387" t="n">
        <v>0.578680396080017</v>
      </c>
      <c r="LY215" s="387" t="n">
        <v>0.57379162311554</v>
      </c>
      <c r="LZ215" s="387" t="n">
        <v>0.569721102714539</v>
      </c>
      <c r="MA215" s="387" t="n">
        <v>0.566461563110352</v>
      </c>
      <c r="MB215" s="387" t="n">
        <v>0.564226150512695</v>
      </c>
      <c r="MC215" s="387" t="n">
        <v>0.5625861287117</v>
      </c>
      <c r="MD215" s="387" t="n">
        <v>0.562192440032959</v>
      </c>
      <c r="ME215" s="387" t="n">
        <v>0.562624275684357</v>
      </c>
      <c r="MF215" s="387" t="n">
        <v>0.564631521701813</v>
      </c>
      <c r="MG215" s="387" t="n">
        <v>0.56689178943634</v>
      </c>
      <c r="MH215" s="387" t="n">
        <v>0.569699704647064</v>
      </c>
      <c r="MI215" s="387" t="n">
        <v>0.57301390171051</v>
      </c>
      <c r="MJ215" s="387" t="n">
        <v>0.576447188854218</v>
      </c>
      <c r="MK215" s="387" t="n">
        <v>0.579940497875214</v>
      </c>
      <c r="ML215" s="387" t="n">
        <v>0.583368122577667</v>
      </c>
      <c r="MM215" s="387" t="n">
        <v>0.586894094944</v>
      </c>
      <c r="MN215" s="387" t="n">
        <v>0.589770436286926</v>
      </c>
      <c r="MO215" s="387" t="n">
        <v>0.591948091983795</v>
      </c>
      <c r="MP215" s="387" t="n">
        <v>0.593118965625763</v>
      </c>
      <c r="MQ215" s="387" t="n">
        <v>0.593869149684906</v>
      </c>
      <c r="MR215" s="387" t="n">
        <v>0.594040155410767</v>
      </c>
      <c r="MS215" s="387" t="n">
        <v>0.593823552131653</v>
      </c>
      <c r="MT215" s="387" t="n">
        <v>0.592951059341431</v>
      </c>
      <c r="MU215" s="387" t="n">
        <v>0.591754198074341</v>
      </c>
      <c r="MV215" s="387" t="n">
        <v>0.59038919210434</v>
      </c>
      <c r="MW215" s="387" t="n">
        <v>0.588904917240143</v>
      </c>
      <c r="MX215" s="387" t="n">
        <v>0.587211668491364</v>
      </c>
      <c r="MY215" s="387" t="n">
        <v>0.585529386997223</v>
      </c>
      <c r="MZ215" s="387" t="n">
        <v>0.584117650985718</v>
      </c>
      <c r="NA215" s="387" t="n">
        <v>0.582576811313629</v>
      </c>
      <c r="NB215" s="387" t="n">
        <v>0.581318616867065</v>
      </c>
      <c r="NC215" s="387" t="n">
        <v>0.580518007278442</v>
      </c>
      <c r="ND215" s="387" t="n">
        <v>0.580268979072571</v>
      </c>
      <c r="NG215" s="0" t="s">
        <v>889</v>
      </c>
      <c r="NH215" s="387" t="n">
        <v>0.510981857776642</v>
      </c>
      <c r="NI215" s="387" t="n">
        <v>0.511722564697266</v>
      </c>
      <c r="NJ215" s="387" t="n">
        <v>0.512326896190643</v>
      </c>
      <c r="NK215" s="387" t="n">
        <v>0.512461960315704</v>
      </c>
      <c r="NL215" s="387" t="n">
        <v>0.511840045452118</v>
      </c>
      <c r="NM215" s="387" t="n">
        <v>0.510484397411346</v>
      </c>
      <c r="NN215" s="387" t="n">
        <v>0.508615374565125</v>
      </c>
      <c r="NO215" s="387" t="n">
        <v>0.50647783279419</v>
      </c>
      <c r="NP215" s="387" t="n">
        <v>0.503936231136322</v>
      </c>
      <c r="NQ215" s="387" t="n">
        <v>0.501785218715668</v>
      </c>
      <c r="NR215" s="387" t="n">
        <v>0.500141978263855</v>
      </c>
      <c r="NS215" s="387" t="n">
        <v>0.499581813812256</v>
      </c>
      <c r="NT215" s="387" t="n">
        <v>0.499087423086166</v>
      </c>
      <c r="NU215" s="387" t="n">
        <v>0.498969078063965</v>
      </c>
      <c r="NV215" s="387" t="n">
        <v>0.499559640884399</v>
      </c>
      <c r="NW215" s="387" t="n">
        <v>0.500908553600311</v>
      </c>
      <c r="NX215" s="387" t="n">
        <v>0.50284743309021</v>
      </c>
      <c r="NY215" s="387" t="n">
        <v>0.505218327045441</v>
      </c>
      <c r="NZ215" s="387" t="n">
        <v>0.508242428302765</v>
      </c>
      <c r="OA215" s="387" t="n">
        <v>0.511316955089569</v>
      </c>
      <c r="OB215" s="387" t="n">
        <v>0.514593064785004</v>
      </c>
      <c r="OC215" s="387" t="n">
        <v>0.517552018165588</v>
      </c>
      <c r="OD215" s="387" t="n">
        <v>0.520664930343628</v>
      </c>
      <c r="OE215" s="387" t="n">
        <v>0.523809552192688</v>
      </c>
      <c r="OF215" s="387" t="n">
        <v>0.526470601558685</v>
      </c>
      <c r="OG215" s="387" t="n">
        <v>0.528672516345978</v>
      </c>
      <c r="OH215" s="387" t="n">
        <v>0.530371844768524</v>
      </c>
      <c r="OI215" s="387" t="n">
        <v>0.531733870506287</v>
      </c>
      <c r="OJ215" s="387" t="n">
        <v>0.532743632793427</v>
      </c>
      <c r="OK215" s="387" t="n">
        <v>0.533387303352356</v>
      </c>
      <c r="OL215" s="387" t="n">
        <v>0.533753752708435</v>
      </c>
      <c r="OM215" s="387" t="n">
        <v>0.534052312374115</v>
      </c>
      <c r="ON215" s="387" t="n">
        <v>0.534028708934784</v>
      </c>
      <c r="OO215" s="387" t="n">
        <v>0.533917129039764</v>
      </c>
      <c r="OP215" s="387" t="n">
        <v>0.533721208572388</v>
      </c>
      <c r="OQ215" s="387" t="n">
        <v>0.533440291881561</v>
      </c>
      <c r="OT215" s="387" t="n">
        <v>0.444070014953613</v>
      </c>
      <c r="OU215" s="387" t="n">
        <v>0.443790016174316</v>
      </c>
      <c r="OV215" s="387" t="n">
        <v>0.443580017089844</v>
      </c>
      <c r="OW215" s="387" t="n">
        <v>0.443810005187988</v>
      </c>
      <c r="OX215" s="387" t="n">
        <v>0.444140014648438</v>
      </c>
      <c r="OY215" s="387" t="n">
        <v>0.445359992980957</v>
      </c>
      <c r="OZ215" s="387" t="n">
        <v>0.44681999206543</v>
      </c>
      <c r="PA215" s="387" t="n">
        <v>0.448409996032715</v>
      </c>
      <c r="PB215" s="387" t="n">
        <v>0.450289993286133</v>
      </c>
      <c r="PC215" s="387" t="n">
        <v>0.448860015869141</v>
      </c>
      <c r="PD215" s="387" t="n">
        <v>0.447120018005371</v>
      </c>
      <c r="PE215" s="387" t="n">
        <v>0.445130004882813</v>
      </c>
      <c r="PF215" s="387" t="n">
        <v>0.442939987182617</v>
      </c>
      <c r="PG215" s="387" t="n">
        <v>0.440660018920898</v>
      </c>
      <c r="PH215" s="387" t="n">
        <v>0.438320007324219</v>
      </c>
      <c r="PI215" s="387" t="n">
        <v>0.435960006713867</v>
      </c>
      <c r="PJ215" s="387" t="n">
        <v>0.436650009155273</v>
      </c>
      <c r="PK215" s="387" t="n">
        <v>0.437369995117188</v>
      </c>
      <c r="PL215" s="387" t="n">
        <v>0.438800010681152</v>
      </c>
      <c r="PQ215" s="387" t="n">
        <v>0.00326424511149526</v>
      </c>
      <c r="PZ215" s="387" t="n">
        <v>0.34</v>
      </c>
      <c r="QA215" s="387" t="n">
        <v>2015</v>
      </c>
      <c r="QB215" s="0" t="s">
        <v>248</v>
      </c>
      <c r="QD215" s="387" t="n">
        <v>0.041</v>
      </c>
      <c r="QE215" s="387" t="n">
        <v>2015</v>
      </c>
      <c r="QF215" s="0" t="s">
        <v>248</v>
      </c>
      <c r="QH215" s="387" t="n">
        <v>0.178</v>
      </c>
      <c r="QI215" s="387" t="n">
        <v>2015</v>
      </c>
      <c r="QJ215" s="0" t="s">
        <v>248</v>
      </c>
      <c r="QL215" s="387" t="n">
        <v>0.505</v>
      </c>
      <c r="QM215" s="387" t="n">
        <v>2015</v>
      </c>
      <c r="QN215" s="0" t="s">
        <v>248</v>
      </c>
      <c r="QP215" s="387" t="n">
        <v>0.263</v>
      </c>
      <c r="QQ215" s="387" t="n">
        <v>2019</v>
      </c>
      <c r="QR215" s="0" t="s">
        <v>248</v>
      </c>
      <c r="QT215" s="0" t="s">
        <v>104</v>
      </c>
      <c r="QU215" s="387" t="n">
        <v>0.0695553943514824</v>
      </c>
      <c r="QV215" s="387" t="n">
        <v>0.0684484243392944</v>
      </c>
      <c r="QW215" s="387" t="n">
        <v>0.0742751434445381</v>
      </c>
      <c r="QX215" s="387" t="n">
        <v>0.0878071188926697</v>
      </c>
      <c r="QY215" s="387" t="n">
        <v>0.0840610042214394</v>
      </c>
      <c r="RB215" s="387" t="n">
        <v>0.195849403738976</v>
      </c>
      <c r="RC215" s="387" t="n">
        <v>0.239549279212952</v>
      </c>
      <c r="RD215" s="387" t="n">
        <v>0.263469994068146</v>
      </c>
      <c r="RE215" s="387" t="n">
        <v>0.285321772098541</v>
      </c>
      <c r="RF215" s="387" t="n">
        <v>0.212779343128204</v>
      </c>
      <c r="RG215" s="0" t="s">
        <v>884</v>
      </c>
      <c r="RJ215" s="387" t="n">
        <v>0.0741198360919952</v>
      </c>
      <c r="RK215" s="387" t="n">
        <v>0.0670439675450325</v>
      </c>
      <c r="RL215" s="387" t="n">
        <v>0.0684160068631172</v>
      </c>
      <c r="RM215" s="387" t="n">
        <v>0.0682209134101868</v>
      </c>
      <c r="RN215" s="387" t="n">
        <v>0.0724138990044594</v>
      </c>
      <c r="RO215" s="0" t="s">
        <v>104</v>
      </c>
      <c r="RR215" s="387" t="n">
        <v>0.0738872662186623</v>
      </c>
      <c r="RS215" s="387" t="n">
        <v>0.0667338371276856</v>
      </c>
      <c r="RT215" s="387" t="n">
        <v>0.0679507851600647</v>
      </c>
      <c r="RU215" s="387" t="n">
        <v>0.0672906488180161</v>
      </c>
      <c r="RV215" s="387" t="n">
        <v>0.0677639618515968</v>
      </c>
      <c r="RW215" s="0" t="s">
        <v>248</v>
      </c>
      <c r="SA215" s="387" t="n">
        <v>0.0531985647976399</v>
      </c>
      <c r="SB215" s="387" t="n">
        <v>0.0453681312501431</v>
      </c>
      <c r="SC215" s="387" t="n">
        <v>0.0466276034712791</v>
      </c>
      <c r="SD215" s="387" t="n">
        <v>0.0471464321017265</v>
      </c>
      <c r="SE215" s="387" t="n">
        <v>0.0523035004734993</v>
      </c>
      <c r="SF215" s="0" t="s">
        <v>104</v>
      </c>
      <c r="SJ215" s="387" t="n">
        <v>0.052849005907774</v>
      </c>
      <c r="SK215" s="387" t="n">
        <v>0.0443475879728794</v>
      </c>
      <c r="SL215" s="387" t="n">
        <v>0.0443941503763199</v>
      </c>
      <c r="SM215" s="387" t="n">
        <v>0.0429475829005241</v>
      </c>
      <c r="SN215" s="387" t="n">
        <v>0.0438584983348846</v>
      </c>
      <c r="SO215" s="0" t="s">
        <v>248</v>
      </c>
      <c r="SQ215" s="387" t="n">
        <v>1030</v>
      </c>
      <c r="SR215" s="0" t="s">
        <v>248</v>
      </c>
      <c r="ST215" s="387" t="n">
        <v>1121.54553222656</v>
      </c>
      <c r="SU215" s="0" t="s">
        <v>104</v>
      </c>
      <c r="SW215" s="387" t="n">
        <v>1121.13023002235</v>
      </c>
      <c r="SX215" s="0" t="s">
        <v>248</v>
      </c>
      <c r="TA215" s="387" t="n">
        <v>0.0265186540782452</v>
      </c>
      <c r="TB215" s="387" t="n">
        <v>0.0212901961058378</v>
      </c>
      <c r="TC215" s="387" t="n">
        <v>0.0211224071681499</v>
      </c>
      <c r="TD215" s="387" t="n">
        <v>0.0549107193946838</v>
      </c>
      <c r="TE215" s="387" t="n">
        <v>0.0610573962330818</v>
      </c>
      <c r="TF215" s="0" t="s">
        <v>104</v>
      </c>
      <c r="TJ215" s="387" t="n">
        <v>0.11956299841404</v>
      </c>
      <c r="TK215" s="387" t="n">
        <v>0.131448671221733</v>
      </c>
      <c r="TL215" s="387" t="n">
        <v>0.204040288925171</v>
      </c>
      <c r="TM215" s="387" t="n">
        <v>0.25853556394577</v>
      </c>
      <c r="TN215" s="387" t="n">
        <v>0.160322740674019</v>
      </c>
      <c r="TO215" s="0" t="s">
        <v>248</v>
      </c>
      <c r="TP215" s="386"/>
      <c r="TQ215" s="386"/>
    </row>
    <row r="216" customFormat="false" ht="15.75" hidden="false" customHeight="false" outlineLevel="0" collapsed="false">
      <c r="A216" s="0" t="s">
        <v>895</v>
      </c>
      <c r="B216" s="18" t="s">
        <v>1277</v>
      </c>
      <c r="C216" s="0" t="s">
        <v>1278</v>
      </c>
      <c r="D216" s="387" t="n">
        <v>0.0496355332434177</v>
      </c>
      <c r="E216" s="0" t="s">
        <v>102</v>
      </c>
      <c r="F216" s="387" t="n">
        <v>0.0421555265784264</v>
      </c>
      <c r="G216" s="0" t="s">
        <v>316</v>
      </c>
      <c r="H216" s="387" t="n">
        <v>0.0423209629952908</v>
      </c>
      <c r="I216" s="0" t="s">
        <v>317</v>
      </c>
      <c r="J216" s="0" t="s">
        <v>102</v>
      </c>
      <c r="K216" s="387" t="n">
        <v>0.405436754226685</v>
      </c>
      <c r="L216" s="387"/>
      <c r="M216" s="0" t="s">
        <v>885</v>
      </c>
      <c r="N216" s="387"/>
      <c r="O216" s="0" t="s">
        <v>885</v>
      </c>
      <c r="P216" s="387"/>
      <c r="Q216" s="0" t="s">
        <v>885</v>
      </c>
      <c r="R216" s="387" t="n">
        <v>0.405436754226685</v>
      </c>
      <c r="S216" s="0" t="s">
        <v>102</v>
      </c>
      <c r="U216" s="0" t="s">
        <v>316</v>
      </c>
      <c r="V216" s="387" t="n">
        <v>0.437887072563171</v>
      </c>
      <c r="W216" s="387"/>
      <c r="X216" s="0" t="s">
        <v>885</v>
      </c>
      <c r="Y216" s="387"/>
      <c r="Z216" s="0" t="s">
        <v>885</v>
      </c>
      <c r="AA216" s="387" t="n">
        <v>0.675877988338471</v>
      </c>
      <c r="AB216" s="0" t="s">
        <v>316</v>
      </c>
      <c r="AC216" s="387" t="n">
        <v>0.437887072563171</v>
      </c>
      <c r="AD216" s="0" t="s">
        <v>316</v>
      </c>
      <c r="AF216" s="0" t="s">
        <v>317</v>
      </c>
      <c r="AG216" s="387" t="n">
        <v>0.582706451416016</v>
      </c>
      <c r="AH216" s="387"/>
      <c r="AI216" s="0" t="s">
        <v>885</v>
      </c>
      <c r="AJ216" s="387"/>
      <c r="AK216" s="0" t="s">
        <v>885</v>
      </c>
      <c r="AL216" s="387"/>
      <c r="AM216" s="0" t="s">
        <v>885</v>
      </c>
      <c r="AN216" s="387" t="n">
        <v>0.582706451416016</v>
      </c>
      <c r="AO216" s="0" t="s">
        <v>317</v>
      </c>
      <c r="AP216" s="0"/>
      <c r="AQ216" s="0" t="s">
        <v>102</v>
      </c>
      <c r="AR216" s="387" t="n">
        <v>2.21257901191711</v>
      </c>
      <c r="AS216" s="0" t="s">
        <v>318</v>
      </c>
      <c r="AT216" s="387" t="n">
        <v>4.16620635986328</v>
      </c>
      <c r="AU216" s="0" t="s">
        <v>317</v>
      </c>
      <c r="AV216" s="387" t="n">
        <v>4.49686145782471</v>
      </c>
      <c r="AW216" s="0"/>
      <c r="AX216" s="387" t="n">
        <v>2.86250424385071</v>
      </c>
      <c r="AY216" s="0" t="s">
        <v>104</v>
      </c>
      <c r="AZ216" s="0"/>
      <c r="BA216" s="0" t="s">
        <v>102</v>
      </c>
      <c r="BB216" s="387" t="n">
        <v>0.00845616403967142</v>
      </c>
      <c r="BC216" s="387" t="n">
        <v>0.00933059118688107</v>
      </c>
      <c r="BD216" s="387" t="n">
        <v>0.0106031093746424</v>
      </c>
      <c r="BE216" s="387" t="n">
        <v>0.0137057052925229</v>
      </c>
      <c r="BF216" s="387" t="n">
        <v>0.0137056643143296</v>
      </c>
      <c r="BH216" s="0" t="s">
        <v>318</v>
      </c>
      <c r="BI216" s="387" t="n">
        <v>0.00877673458307982</v>
      </c>
      <c r="BJ216" s="387" t="n">
        <v>0.00725963106378913</v>
      </c>
      <c r="BK216" s="387" t="n">
        <v>0.00703856255859137</v>
      </c>
      <c r="BL216" s="387" t="n">
        <v>0.00778194516897202</v>
      </c>
      <c r="BM216" s="387" t="n">
        <v>0.00815364718437195</v>
      </c>
      <c r="BO216" s="0" t="s">
        <v>317</v>
      </c>
      <c r="BP216" s="387" t="n">
        <v>0.008000573143363</v>
      </c>
      <c r="BQ216" s="387" t="n">
        <v>0.00716246711090207</v>
      </c>
      <c r="BR216" s="387" t="n">
        <v>0.00759610813111067</v>
      </c>
      <c r="BS216" s="387" t="n">
        <v>0.00815364625304937</v>
      </c>
      <c r="BT216" s="387" t="n">
        <v>0.00815366860479116</v>
      </c>
      <c r="BV216" s="387" t="n">
        <v>2.42302203178406</v>
      </c>
      <c r="BW216" s="387" t="n">
        <v>2.92033696174622</v>
      </c>
      <c r="BX216" s="387" t="n">
        <v>3.20771598815918</v>
      </c>
      <c r="BY216" s="387" t="n">
        <v>3.4426109790802</v>
      </c>
      <c r="BZ216" s="387" t="n">
        <v>3.73298192024231</v>
      </c>
      <c r="CA216" s="0" t="s">
        <v>316</v>
      </c>
      <c r="CC216" s="387" t="n">
        <v>2.72141098976135</v>
      </c>
      <c r="CD216" s="387" t="n">
        <v>3.11375784873962</v>
      </c>
      <c r="CE216" s="387" t="n">
        <v>3.34865283966064</v>
      </c>
      <c r="CF216" s="387" t="n">
        <v>3.6112859249115</v>
      </c>
      <c r="CG216" s="387" t="n">
        <v>3.9155261516571</v>
      </c>
      <c r="CH216" s="0" t="s">
        <v>317</v>
      </c>
      <c r="CK216" s="387" t="n">
        <v>5.80000019073486</v>
      </c>
      <c r="CL216" s="0" t="s">
        <v>887</v>
      </c>
      <c r="CO216" s="0" t="s">
        <v>102</v>
      </c>
      <c r="CP216" s="387" t="n">
        <v>0.0136354016140103</v>
      </c>
      <c r="CQ216" s="387" t="n">
        <v>0.0172226820141077</v>
      </c>
      <c r="CR216" s="387" t="n">
        <v>0.0168060455471277</v>
      </c>
      <c r="CS216" s="387" t="n">
        <v>0.00369022507220507</v>
      </c>
      <c r="CT216" s="387" t="n">
        <v>0.00207146699540317</v>
      </c>
      <c r="CV216" s="0" t="s">
        <v>318</v>
      </c>
      <c r="CW216" s="387" t="n">
        <v>0.0126484921202064</v>
      </c>
      <c r="CX216" s="387" t="n">
        <v>0.0130084650591016</v>
      </c>
      <c r="CY216" s="387" t="n">
        <v>-0.000461104122223333</v>
      </c>
      <c r="CZ216" s="387" t="n">
        <v>-0.00319725275039673</v>
      </c>
      <c r="DA216" s="387" t="n">
        <v>0.00282392255030572</v>
      </c>
      <c r="DC216" s="0" t="s">
        <v>317</v>
      </c>
      <c r="DD216" s="387" t="n">
        <v>0.00250449799932539</v>
      </c>
      <c r="DE216" s="387" t="n">
        <v>-0.00518831610679627</v>
      </c>
      <c r="DF216" s="387" t="n">
        <v>-0.00785834342241287</v>
      </c>
      <c r="DG216" s="387" t="n">
        <v>-0.000393332971725613</v>
      </c>
      <c r="DH216" s="387" t="n">
        <v>0.00102364411577582</v>
      </c>
      <c r="DL216" s="387" t="n">
        <v>0.845070037841797</v>
      </c>
      <c r="DM216" s="0" t="s">
        <v>888</v>
      </c>
      <c r="DP216" s="387" t="n">
        <v>0.880670013427734</v>
      </c>
      <c r="DQ216" s="0" t="s">
        <v>888</v>
      </c>
      <c r="DT216" s="387" t="n">
        <v>0.809680023193359</v>
      </c>
      <c r="DU216" s="0" t="s">
        <v>888</v>
      </c>
      <c r="DW216" s="387" t="n">
        <v>-0.0604046583175659</v>
      </c>
      <c r="DX216" s="387" t="n">
        <v>-0.0721307992935181</v>
      </c>
      <c r="DY216" s="387" t="n">
        <v>-0.0737147703766823</v>
      </c>
      <c r="DZ216" s="387" t="n">
        <v>-0.047222763299942</v>
      </c>
      <c r="EA216" s="387" t="n">
        <v>-0.0191813707351685</v>
      </c>
      <c r="EB216" s="0" t="s">
        <v>104</v>
      </c>
      <c r="ED216" s="387" t="n">
        <v>-0.0617705844342709</v>
      </c>
      <c r="EE216" s="387" t="n">
        <v>-0.0754607617855072</v>
      </c>
      <c r="EF216" s="387" t="n">
        <v>-0.0783341228961945</v>
      </c>
      <c r="EG216" s="387" t="n">
        <v>-0.0510253496468067</v>
      </c>
      <c r="EH216" s="387"/>
      <c r="EI216" s="0" t="s">
        <v>248</v>
      </c>
      <c r="EK216" s="387" t="n">
        <v>0.310214430093765</v>
      </c>
      <c r="EL216" s="0" t="s">
        <v>248</v>
      </c>
      <c r="EO216" s="387" t="n">
        <v>0.0322964638471603</v>
      </c>
      <c r="EP216" s="387" t="n">
        <v>0.0330280140042305</v>
      </c>
      <c r="EQ216" s="387" t="n">
        <v>0.0314077734947205</v>
      </c>
      <c r="ER216" s="387" t="n">
        <v>0.0205092746764421</v>
      </c>
      <c r="ES216" s="387" t="n">
        <v>0.0176076553761959</v>
      </c>
      <c r="ET216" s="0" t="s">
        <v>248</v>
      </c>
      <c r="FE216" s="387" t="n">
        <v>33499180</v>
      </c>
      <c r="FF216" s="387" t="n">
        <v>34385856</v>
      </c>
      <c r="FG216" s="387" t="n">
        <v>35334788</v>
      </c>
      <c r="FH216" s="387" t="n">
        <v>36337782</v>
      </c>
      <c r="FI216" s="387" t="n">
        <v>37379767</v>
      </c>
      <c r="FJ216" s="387" t="n">
        <v>38450320</v>
      </c>
      <c r="FK216" s="387" t="n">
        <v>39548663</v>
      </c>
      <c r="FL216" s="387" t="n">
        <v>40681414</v>
      </c>
      <c r="FM216" s="387" t="n">
        <v>41853944</v>
      </c>
      <c r="FN216" s="387" t="n">
        <v>43073834</v>
      </c>
      <c r="FO216" s="387" t="n">
        <v>44346525</v>
      </c>
      <c r="FP216" s="387" t="n">
        <v>45673338</v>
      </c>
      <c r="FQ216" s="387" t="n">
        <v>47052481</v>
      </c>
      <c r="FR216" s="387" t="n">
        <v>48482266</v>
      </c>
      <c r="FS216" s="387" t="n">
        <v>49959822</v>
      </c>
      <c r="FT216" s="387" t="n">
        <v>51482633</v>
      </c>
      <c r="FU216" s="387" t="n">
        <v>53050790</v>
      </c>
      <c r="FV216" s="387" t="n">
        <v>54663906</v>
      </c>
      <c r="FW216" s="387" t="n">
        <v>56318348</v>
      </c>
      <c r="FX216" s="387" t="n">
        <v>58005463</v>
      </c>
      <c r="FY216" s="387" t="n">
        <v>59734000</v>
      </c>
      <c r="FZ216" s="387" t="n">
        <v>61498000</v>
      </c>
      <c r="GA216" s="387" t="n">
        <v>63299000</v>
      </c>
      <c r="GB216" s="387" t="n">
        <v>65136000</v>
      </c>
      <c r="GC216" s="387" t="n">
        <v>67014000</v>
      </c>
      <c r="GD216" s="387" t="n">
        <v>68934000</v>
      </c>
      <c r="GE216" s="387" t="n">
        <v>70896000</v>
      </c>
      <c r="GF216" s="387" t="n">
        <v>72900000</v>
      </c>
      <c r="GG216" s="387" t="n">
        <v>74946000</v>
      </c>
      <c r="GH216" s="387" t="n">
        <v>77034000</v>
      </c>
      <c r="GI216" s="387" t="n">
        <v>79163000</v>
      </c>
      <c r="GJ216" s="387" t="n">
        <v>81334000</v>
      </c>
      <c r="GK216" s="387" t="n">
        <v>83546000</v>
      </c>
      <c r="GL216" s="387" t="n">
        <v>85798000</v>
      </c>
      <c r="GM216" s="387" t="n">
        <v>88088000</v>
      </c>
      <c r="GN216" s="387" t="n">
        <v>90416000</v>
      </c>
      <c r="GO216" s="387" t="n">
        <v>92779000</v>
      </c>
      <c r="GP216" s="387" t="n">
        <v>95179000</v>
      </c>
      <c r="GQ216" s="387" t="n">
        <v>97614000</v>
      </c>
      <c r="GR216" s="387" t="n">
        <v>100083000</v>
      </c>
      <c r="GS216" s="387" t="n">
        <v>102587000</v>
      </c>
      <c r="GT216" s="387" t="n">
        <v>105123000</v>
      </c>
      <c r="GU216" s="387" t="n">
        <v>107692000</v>
      </c>
      <c r="GV216" s="387" t="n">
        <v>110294000</v>
      </c>
      <c r="GW216" s="387" t="n">
        <v>112929000</v>
      </c>
      <c r="GX216" s="387" t="n">
        <v>115596000</v>
      </c>
      <c r="GY216" s="387" t="n">
        <v>118296000</v>
      </c>
      <c r="GZ216" s="387" t="n">
        <v>121026000</v>
      </c>
      <c r="HA216" s="387" t="n">
        <v>123787000</v>
      </c>
      <c r="HB216" s="387" t="n">
        <v>126574000</v>
      </c>
      <c r="HC216" s="387" t="n">
        <v>129387000</v>
      </c>
      <c r="HG216" s="387" t="n">
        <v>0.0300052296370268</v>
      </c>
      <c r="HH216" s="387" t="n">
        <v>0.0299538820981979</v>
      </c>
      <c r="HI216" s="387" t="n">
        <v>0.0298167411237955</v>
      </c>
      <c r="HJ216" s="387" t="n">
        <v>0.0295168161392212</v>
      </c>
      <c r="HK216" s="387" t="n">
        <v>0.029364176094532</v>
      </c>
      <c r="HL216" s="387" t="n">
        <v>0.0291032809764147</v>
      </c>
      <c r="HM216" s="387" t="n">
        <v>0.0288648772984743</v>
      </c>
      <c r="HN216" s="387" t="n">
        <v>0.0286078602075577</v>
      </c>
      <c r="HO216" s="387" t="n">
        <v>0.0284241605550051</v>
      </c>
      <c r="HP216" s="387" t="n">
        <v>0.0282479729503393</v>
      </c>
      <c r="HQ216" s="387" t="n">
        <v>0.028064489364624</v>
      </c>
      <c r="HR216" s="387" t="n">
        <v>0.0278746243566275</v>
      </c>
      <c r="HS216" s="387" t="n">
        <v>0.0276792161166668</v>
      </c>
      <c r="HT216" s="387" t="n">
        <v>0.0274790283292532</v>
      </c>
      <c r="HU216" s="387" t="n">
        <v>0.0272621344774961</v>
      </c>
      <c r="HV216" s="387" t="n">
        <v>0.0270551145076752</v>
      </c>
      <c r="HW216" s="387" t="n">
        <v>0.0268332455307245</v>
      </c>
      <c r="HX216" s="387" t="n">
        <v>0.0265983175486326</v>
      </c>
      <c r="HY216" s="387" t="n">
        <v>0.0263406187295914</v>
      </c>
      <c r="HZ216" s="387" t="n">
        <v>0.026084927842021</v>
      </c>
      <c r="IA216" s="387" t="n">
        <v>0.0257990788668394</v>
      </c>
      <c r="IB216" s="387" t="n">
        <v>0.0255390089005232</v>
      </c>
      <c r="IC216" s="387" t="n">
        <v>0.0252615958452225</v>
      </c>
      <c r="ID216" s="387" t="n">
        <v>0.0249789152294397</v>
      </c>
      <c r="IE216" s="387" t="n">
        <v>0.0247113779187202</v>
      </c>
      <c r="IF216" s="387" t="n">
        <v>0.0244198739528656</v>
      </c>
      <c r="IG216" s="387" t="n">
        <v>0.0241442080587149</v>
      </c>
      <c r="IH216" s="387" t="n">
        <v>0.0238742269575596</v>
      </c>
      <c r="II216" s="387" t="n">
        <v>0.0236097741872072</v>
      </c>
      <c r="IJ216" s="387" t="n">
        <v>0.0233420506119728</v>
      </c>
      <c r="IK216" s="387" t="n">
        <v>0.0230886042118073</v>
      </c>
      <c r="IL216" s="387" t="n">
        <v>0.0228154398500919</v>
      </c>
      <c r="IM216" s="387" t="n">
        <v>0.0225569475442171</v>
      </c>
      <c r="IN216" s="387" t="n">
        <v>0.0222647711634636</v>
      </c>
      <c r="IO216" s="387" t="n">
        <v>0.0219807960093021</v>
      </c>
      <c r="IP216" s="0" t="s">
        <v>889</v>
      </c>
      <c r="IU216" s="0" t="s">
        <v>889</v>
      </c>
      <c r="IV216" s="387" t="n">
        <v>0.499122403168229</v>
      </c>
      <c r="IW216" s="387" t="n">
        <v>0.499228838962812</v>
      </c>
      <c r="IX216" s="387" t="n">
        <v>0.499355062614405</v>
      </c>
      <c r="IY216" s="387" t="n">
        <v>0.499489890904204</v>
      </c>
      <c r="IZ216" s="387" t="n">
        <v>0.499618837612548</v>
      </c>
      <c r="JA216" s="387" t="n">
        <v>0.499732171912937</v>
      </c>
      <c r="JB216" s="387" t="n">
        <v>0.499828792399573</v>
      </c>
      <c r="JC216" s="387" t="n">
        <v>0.49991211487936</v>
      </c>
      <c r="JD216" s="387" t="n">
        <v>0.499983680359311</v>
      </c>
      <c r="JE216" s="387" t="n">
        <v>0.500045915689721</v>
      </c>
      <c r="JF216" s="387" t="n">
        <v>0.500100487192431</v>
      </c>
      <c r="JG216" s="387" t="n">
        <v>0.500147588479565</v>
      </c>
      <c r="JH216" s="387" t="n">
        <v>0.500186405156058</v>
      </c>
      <c r="JI216" s="387" t="n">
        <v>0.500217376496586</v>
      </c>
      <c r="JJ216" s="387" t="n">
        <v>0.500241005514652</v>
      </c>
      <c r="JK216" s="387" t="n">
        <v>0.500257602306075</v>
      </c>
      <c r="JL216" s="387" t="n">
        <v>0.500267361726418</v>
      </c>
      <c r="JM216" s="387" t="n">
        <v>0.500270773817036</v>
      </c>
      <c r="JN216" s="387" t="n">
        <v>0.500267897255849</v>
      </c>
      <c r="JO216" s="387" t="n">
        <v>0.500259103914133</v>
      </c>
      <c r="JP216" s="387" t="n">
        <v>0.500244548523344</v>
      </c>
      <c r="JQ216" s="387" t="n">
        <v>0.500224646099535</v>
      </c>
      <c r="JR216" s="387" t="n">
        <v>0.500199592724516</v>
      </c>
      <c r="JS216" s="387" t="n">
        <v>0.500169607485906</v>
      </c>
      <c r="JT216" s="387" t="n">
        <v>0.500134648185454</v>
      </c>
      <c r="JU216" s="387" t="n">
        <v>0.500094802893764</v>
      </c>
      <c r="JV216" s="387" t="n">
        <v>0.500050326660024</v>
      </c>
      <c r="JW216" s="387" t="n">
        <v>0.50000173178312</v>
      </c>
      <c r="JX216" s="387" t="n">
        <v>0.499949380876347</v>
      </c>
      <c r="JY216" s="387" t="n">
        <v>0.499893804820743</v>
      </c>
      <c r="JZ216" s="387" t="n">
        <v>0.499835396580569</v>
      </c>
      <c r="KA216" s="387" t="n">
        <v>0.499774480166132</v>
      </c>
      <c r="KB216" s="387" t="n">
        <v>0.499711360744585</v>
      </c>
      <c r="KC216" s="387" t="n">
        <v>0.499646141769068</v>
      </c>
      <c r="KD216" s="387" t="n">
        <v>0.499578836200903</v>
      </c>
      <c r="KE216" s="387" t="n">
        <v>0.499509567607124</v>
      </c>
      <c r="KH216" s="0" t="s">
        <v>889</v>
      </c>
      <c r="KI216" s="387" t="n">
        <v>0.527799546718597</v>
      </c>
      <c r="KJ216" s="387" t="n">
        <v>0.529287219047546</v>
      </c>
      <c r="KK216" s="387" t="n">
        <v>0.530998885631561</v>
      </c>
      <c r="KL216" s="387" t="n">
        <v>0.533004641532898</v>
      </c>
      <c r="KM216" s="387" t="n">
        <v>0.535356521606445</v>
      </c>
      <c r="KN216" s="387" t="n">
        <v>0.538018524646759</v>
      </c>
      <c r="KO216" s="387" t="n">
        <v>0.540375292301178</v>
      </c>
      <c r="KP216" s="387" t="n">
        <v>0.543089151382446</v>
      </c>
      <c r="KQ216" s="387" t="n">
        <v>0.546011447906494</v>
      </c>
      <c r="KR216" s="387" t="n">
        <v>0.548900246620178</v>
      </c>
      <c r="KS216" s="387" t="n">
        <v>0.551658093929291</v>
      </c>
      <c r="KT216" s="387" t="n">
        <v>0.553938150405884</v>
      </c>
      <c r="KU216" s="387" t="n">
        <v>0.556159138679504</v>
      </c>
      <c r="KV216" s="387" t="n">
        <v>0.558322012424469</v>
      </c>
      <c r="KW216" s="387" t="n">
        <v>0.560466825962067</v>
      </c>
      <c r="KX216" s="387" t="n">
        <v>0.562586069107056</v>
      </c>
      <c r="KY216" s="387" t="n">
        <v>0.564327359199524</v>
      </c>
      <c r="KZ216" s="387" t="n">
        <v>0.566095352172852</v>
      </c>
      <c r="LA216" s="387" t="n">
        <v>0.567903697490692</v>
      </c>
      <c r="LB216" s="387" t="n">
        <v>0.569725751876831</v>
      </c>
      <c r="LC216" s="387" t="n">
        <v>0.571569204330444</v>
      </c>
      <c r="LD216" s="387" t="n">
        <v>0.573114633560181</v>
      </c>
      <c r="LE216" s="387" t="n">
        <v>0.574748635292053</v>
      </c>
      <c r="LF216" s="387" t="n">
        <v>0.576454222202301</v>
      </c>
      <c r="LG216" s="387" t="n">
        <v>0.578220069408417</v>
      </c>
      <c r="LH216" s="387" t="n">
        <v>0.580005288124085</v>
      </c>
      <c r="LI216" s="387" t="n">
        <v>0.581594884395599</v>
      </c>
      <c r="LJ216" s="387" t="n">
        <v>0.583246648311615</v>
      </c>
      <c r="LK216" s="387" t="n">
        <v>0.584963798522949</v>
      </c>
      <c r="LL216" s="387" t="n">
        <v>0.586749196052551</v>
      </c>
      <c r="LM216" s="387" t="n">
        <v>0.588584363460541</v>
      </c>
      <c r="LN216" s="387" t="n">
        <v>0.590214371681213</v>
      </c>
      <c r="LO216" s="387" t="n">
        <v>0.591930687427521</v>
      </c>
      <c r="LP216" s="387" t="n">
        <v>0.593697249889374</v>
      </c>
      <c r="LQ216" s="387" t="n">
        <v>0.595509350299835</v>
      </c>
      <c r="LR216" s="387" t="n">
        <v>0.597332060337067</v>
      </c>
      <c r="LT216" s="0" t="s">
        <v>889</v>
      </c>
      <c r="LU216" s="387" t="n">
        <v>0.512829065322876</v>
      </c>
      <c r="LV216" s="387" t="n">
        <v>0.514244198799133</v>
      </c>
      <c r="LW216" s="387" t="n">
        <v>0.515803992748261</v>
      </c>
      <c r="LX216" s="387" t="n">
        <v>0.517601847648621</v>
      </c>
      <c r="LY216" s="387" t="n">
        <v>0.519721388816834</v>
      </c>
      <c r="LZ216" s="387" t="n">
        <v>0.522148191928864</v>
      </c>
      <c r="MA216" s="387" t="n">
        <v>0.524358510971069</v>
      </c>
      <c r="MB216" s="387" t="n">
        <v>0.526896178722382</v>
      </c>
      <c r="MC216" s="387" t="n">
        <v>0.529614984989166</v>
      </c>
      <c r="MD216" s="387" t="n">
        <v>0.532261908054352</v>
      </c>
      <c r="ME216" s="387" t="n">
        <v>0.534743368625641</v>
      </c>
      <c r="MF216" s="387" t="n">
        <v>0.536814510822296</v>
      </c>
      <c r="MG216" s="387" t="n">
        <v>0.538779139518738</v>
      </c>
      <c r="MH216" s="387" t="n">
        <v>0.540655910968781</v>
      </c>
      <c r="MI216" s="387" t="n">
        <v>0.542487740516663</v>
      </c>
      <c r="MJ216" s="387" t="n">
        <v>0.544256806373596</v>
      </c>
      <c r="MK216" s="387" t="n">
        <v>0.545737326145172</v>
      </c>
      <c r="ML216" s="387" t="n">
        <v>0.547219514846802</v>
      </c>
      <c r="MM216" s="387" t="n">
        <v>0.548695802688599</v>
      </c>
      <c r="MN216" s="387" t="n">
        <v>0.550165772438049</v>
      </c>
      <c r="MO216" s="387" t="n">
        <v>0.551628053188324</v>
      </c>
      <c r="MP216" s="387" t="n">
        <v>0.552872955799103</v>
      </c>
      <c r="MQ216" s="387" t="n">
        <v>0.554176867008209</v>
      </c>
      <c r="MR216" s="387" t="n">
        <v>0.555524826049805</v>
      </c>
      <c r="MS216" s="387" t="n">
        <v>0.556937754154205</v>
      </c>
      <c r="MT216" s="387" t="n">
        <v>0.558365106582642</v>
      </c>
      <c r="MU216" s="387" t="n">
        <v>0.559706270694733</v>
      </c>
      <c r="MV216" s="387" t="n">
        <v>0.561109483242035</v>
      </c>
      <c r="MW216" s="387" t="n">
        <v>0.562551021575928</v>
      </c>
      <c r="MX216" s="387" t="n">
        <v>0.564044654369354</v>
      </c>
      <c r="MY216" s="387" t="n">
        <v>0.565547227859497</v>
      </c>
      <c r="MZ216" s="387" t="n">
        <v>0.566942274570465</v>
      </c>
      <c r="NA216" s="387" t="n">
        <v>0.568382024765015</v>
      </c>
      <c r="NB216" s="387" t="n">
        <v>0.569857895374298</v>
      </c>
      <c r="NC216" s="387" t="n">
        <v>0.571341693401337</v>
      </c>
      <c r="ND216" s="387" t="n">
        <v>0.572831869125366</v>
      </c>
      <c r="NG216" s="0" t="s">
        <v>889</v>
      </c>
      <c r="NH216" s="387" t="n">
        <v>0.424100995063782</v>
      </c>
      <c r="NI216" s="387" t="n">
        <v>0.425240874290466</v>
      </c>
      <c r="NJ216" s="387" t="n">
        <v>0.426216155290604</v>
      </c>
      <c r="NK216" s="387" t="n">
        <v>0.427235841751099</v>
      </c>
      <c r="NL216" s="387" t="n">
        <v>0.428560942411423</v>
      </c>
      <c r="NM216" s="387" t="n">
        <v>0.430307686328888</v>
      </c>
      <c r="NN216" s="387" t="n">
        <v>0.431900233030319</v>
      </c>
      <c r="NO216" s="387" t="n">
        <v>0.433924704790115</v>
      </c>
      <c r="NP216" s="387" t="n">
        <v>0.436271786689758</v>
      </c>
      <c r="NQ216" s="387" t="n">
        <v>0.438833683729172</v>
      </c>
      <c r="NR216" s="387" t="n">
        <v>0.441581815481186</v>
      </c>
      <c r="NS216" s="387" t="n">
        <v>0.444157630205154</v>
      </c>
      <c r="NT216" s="387" t="n">
        <v>0.446927309036255</v>
      </c>
      <c r="NU216" s="387" t="n">
        <v>0.449790507555008</v>
      </c>
      <c r="NV216" s="387" t="n">
        <v>0.452644288539887</v>
      </c>
      <c r="NW216" s="387" t="n">
        <v>0.455389499664307</v>
      </c>
      <c r="NX216" s="387" t="n">
        <v>0.45772984623909</v>
      </c>
      <c r="NY216" s="387" t="n">
        <v>0.460033982992172</v>
      </c>
      <c r="NZ216" s="387" t="n">
        <v>0.462306827306747</v>
      </c>
      <c r="OA216" s="387" t="n">
        <v>0.464558154344559</v>
      </c>
      <c r="OB216" s="387" t="n">
        <v>0.466820031404495</v>
      </c>
      <c r="OC216" s="387" t="n">
        <v>0.468769878149033</v>
      </c>
      <c r="OD216" s="387" t="n">
        <v>0.470776110887527</v>
      </c>
      <c r="OE216" s="387" t="n">
        <v>0.472821533679962</v>
      </c>
      <c r="OF216" s="387" t="n">
        <v>0.474885851144791</v>
      </c>
      <c r="OG216" s="387" t="n">
        <v>0.476951271295548</v>
      </c>
      <c r="OH216" s="387" t="n">
        <v>0.478801012039185</v>
      </c>
      <c r="OI216" s="387" t="n">
        <v>0.480694949626923</v>
      </c>
      <c r="OJ216" s="387" t="n">
        <v>0.482637315988541</v>
      </c>
      <c r="OK216" s="387" t="n">
        <v>0.484649658203125</v>
      </c>
      <c r="OL216" s="387" t="n">
        <v>0.486712336540222</v>
      </c>
      <c r="OM216" s="387" t="n">
        <v>0.488587945699692</v>
      </c>
      <c r="ON216" s="387" t="n">
        <v>0.490539222955704</v>
      </c>
      <c r="OO216" s="387" t="n">
        <v>0.492571920156479</v>
      </c>
      <c r="OP216" s="387" t="n">
        <v>0.494667142629623</v>
      </c>
      <c r="OQ216" s="387" t="n">
        <v>0.496811896562576</v>
      </c>
      <c r="OT216" s="387" t="n">
        <v>0.883669967651367</v>
      </c>
      <c r="OU216" s="387" t="n">
        <v>0.886679992675781</v>
      </c>
      <c r="OV216" s="387" t="n">
        <v>0.889440002441406</v>
      </c>
      <c r="OW216" s="387" t="n">
        <v>0.891989974975586</v>
      </c>
      <c r="OX216" s="387" t="n">
        <v>0.894329986572266</v>
      </c>
      <c r="OY216" s="387" t="n">
        <v>0.896539993286133</v>
      </c>
      <c r="OZ216" s="387" t="n">
        <v>0.89234001159668</v>
      </c>
      <c r="PA216" s="387" t="n">
        <v>0.887699966430664</v>
      </c>
      <c r="PB216" s="387" t="n">
        <v>0.882620010375977</v>
      </c>
      <c r="PC216" s="387" t="n">
        <v>0.877089996337891</v>
      </c>
      <c r="PD216" s="387" t="n">
        <v>0.871119995117188</v>
      </c>
      <c r="PE216" s="387" t="n">
        <v>0.864589996337891</v>
      </c>
      <c r="PF216" s="387" t="n">
        <v>0.857379989624023</v>
      </c>
      <c r="PG216" s="387" t="n">
        <v>0.849359970092773</v>
      </c>
      <c r="PH216" s="387" t="n">
        <v>0.84911003112793</v>
      </c>
      <c r="PI216" s="387" t="n">
        <v>0.848450012207031</v>
      </c>
      <c r="PJ216" s="387" t="n">
        <v>0.847570037841797</v>
      </c>
      <c r="PK216" s="387" t="n">
        <v>0.846470031738281</v>
      </c>
      <c r="PL216" s="387" t="n">
        <v>0.845070037841797</v>
      </c>
      <c r="PQ216" s="387" t="n">
        <v>-0.00165528943762183</v>
      </c>
      <c r="PZ216" s="387" t="n">
        <v>0.405</v>
      </c>
      <c r="QA216" s="387" t="n">
        <v>2017</v>
      </c>
      <c r="QB216" s="0" t="s">
        <v>248</v>
      </c>
      <c r="QD216" s="387" t="n">
        <v>0.494</v>
      </c>
      <c r="QE216" s="387" t="n">
        <v>2017</v>
      </c>
      <c r="QF216" s="0" t="s">
        <v>248</v>
      </c>
      <c r="QH216" s="387" t="n">
        <v>0.768</v>
      </c>
      <c r="QI216" s="387" t="n">
        <v>2017</v>
      </c>
      <c r="QJ216" s="0" t="s">
        <v>248</v>
      </c>
      <c r="QL216" s="387" t="n">
        <v>0.918</v>
      </c>
      <c r="QM216" s="387" t="n">
        <v>2017</v>
      </c>
      <c r="QN216" s="0" t="s">
        <v>248</v>
      </c>
      <c r="QP216" s="387" t="n">
        <v>0.264</v>
      </c>
      <c r="QQ216" s="387" t="n">
        <v>2018</v>
      </c>
      <c r="QR216" s="0" t="s">
        <v>248</v>
      </c>
      <c r="QT216" s="0" t="s">
        <v>104</v>
      </c>
      <c r="QU216" s="387" t="n">
        <v>0.269579321146011</v>
      </c>
      <c r="QV216" s="387" t="n">
        <v>0.299719870090485</v>
      </c>
      <c r="QW216" s="387" t="n">
        <v>0.328777432441711</v>
      </c>
      <c r="QX216" s="387" t="n">
        <v>0.362747371196747</v>
      </c>
      <c r="QY216" s="387" t="n">
        <v>0.391033709049225</v>
      </c>
      <c r="RB216" s="387" t="n">
        <v>0.29556879401207</v>
      </c>
      <c r="RC216" s="387" t="n">
        <v>0.328492343425751</v>
      </c>
      <c r="RD216" s="387" t="n">
        <v>0.332559317350388</v>
      </c>
      <c r="RE216" s="387" t="n">
        <v>0.333615928888321</v>
      </c>
      <c r="RF216" s="387" t="n">
        <v>0.254715204238892</v>
      </c>
      <c r="RG216" s="0" t="s">
        <v>884</v>
      </c>
      <c r="RJ216" s="387" t="n">
        <v>0.0613780431449413</v>
      </c>
      <c r="RK216" s="387" t="n">
        <v>0.0612618066370487</v>
      </c>
      <c r="RL216" s="387" t="n">
        <v>0.0611400343477726</v>
      </c>
      <c r="RM216" s="387" t="n">
        <v>0.0602504163980484</v>
      </c>
      <c r="RN216" s="387" t="n">
        <v>0.0563803352415562</v>
      </c>
      <c r="RO216" s="0" t="s">
        <v>104</v>
      </c>
      <c r="RR216" s="387" t="n">
        <v>0.0613739639520645</v>
      </c>
      <c r="RS216" s="387" t="n">
        <v>0.061256367713213</v>
      </c>
      <c r="RT216" s="387" t="n">
        <v>0.0611318796873093</v>
      </c>
      <c r="RU216" s="387" t="n">
        <v>0.0602341033518314</v>
      </c>
      <c r="RV216" s="387" t="n">
        <v>0.0562987737357616</v>
      </c>
      <c r="RW216" s="0" t="s">
        <v>248</v>
      </c>
      <c r="SA216" s="387" t="n">
        <v>0.0326927788555622</v>
      </c>
      <c r="SB216" s="387" t="n">
        <v>0.031967967748642</v>
      </c>
      <c r="SC216" s="387" t="n">
        <v>0.0313778892159462</v>
      </c>
      <c r="SD216" s="387" t="n">
        <v>0.0303897969424725</v>
      </c>
      <c r="SE216" s="387" t="n">
        <v>0.0267765913158655</v>
      </c>
      <c r="SF216" s="0" t="s">
        <v>104</v>
      </c>
      <c r="SJ216" s="387" t="n">
        <v>0.0327437780797482</v>
      </c>
      <c r="SK216" s="387" t="n">
        <v>0.0320155546069145</v>
      </c>
      <c r="SL216" s="387" t="n">
        <v>0.0314230024814606</v>
      </c>
      <c r="SM216" s="387" t="n">
        <v>0.0304240044206381</v>
      </c>
      <c r="SN216" s="387" t="n">
        <v>0.0268356762826443</v>
      </c>
      <c r="SO216" s="0" t="s">
        <v>248</v>
      </c>
      <c r="SQ216" s="387" t="n">
        <v>1080</v>
      </c>
      <c r="SR216" s="0" t="s">
        <v>248</v>
      </c>
      <c r="ST216" s="387" t="n">
        <v>1.0398770570755</v>
      </c>
      <c r="SU216" s="0" t="s">
        <v>104</v>
      </c>
      <c r="SW216" s="387" t="n">
        <v>985.44817311162</v>
      </c>
      <c r="SX216" s="0" t="s">
        <v>248</v>
      </c>
      <c r="TA216" s="387" t="n">
        <v>0.209174677729607</v>
      </c>
      <c r="TB216" s="387" t="n">
        <v>0.227589070796967</v>
      </c>
      <c r="TC216" s="387" t="n">
        <v>0.25506266951561</v>
      </c>
      <c r="TD216" s="387" t="n">
        <v>0.315524607896805</v>
      </c>
      <c r="TE216" s="387" t="n">
        <v>0.371852338314056</v>
      </c>
      <c r="TF216" s="0" t="s">
        <v>104</v>
      </c>
      <c r="TJ216" s="387" t="n">
        <v>0.232177093625069</v>
      </c>
      <c r="TK216" s="387" t="n">
        <v>0.249733880162239</v>
      </c>
      <c r="TL216" s="387" t="n">
        <v>0.248507261276245</v>
      </c>
      <c r="TM216" s="387" t="n">
        <v>0.276445686817169</v>
      </c>
      <c r="TN216" s="387" t="n">
        <v>0.213597610592842</v>
      </c>
      <c r="TO216" s="0" t="s">
        <v>248</v>
      </c>
      <c r="TP216" s="386"/>
      <c r="TQ216" s="386"/>
    </row>
    <row r="217" customFormat="false" ht="15.75" hidden="false" customHeight="false" outlineLevel="0" collapsed="false">
      <c r="A217" s="0" t="s">
        <v>890</v>
      </c>
      <c r="B217" s="18" t="s">
        <v>1279</v>
      </c>
      <c r="C217" s="0" t="s">
        <v>1280</v>
      </c>
      <c r="D217" s="387" t="n">
        <v>0.0580509454011917</v>
      </c>
      <c r="E217" s="0" t="s">
        <v>102</v>
      </c>
      <c r="F217" s="387" t="n">
        <v>0.0663936883211136</v>
      </c>
      <c r="G217" s="0" t="s">
        <v>316</v>
      </c>
      <c r="H217" s="387" t="n">
        <v>0.0657191947102547</v>
      </c>
      <c r="I217" s="0" t="s">
        <v>317</v>
      </c>
      <c r="J217" s="0" t="s">
        <v>102</v>
      </c>
      <c r="K217" s="387" t="n">
        <v>0.396159529685974</v>
      </c>
      <c r="L217" s="387"/>
      <c r="M217" s="0" t="s">
        <v>885</v>
      </c>
      <c r="N217" s="387"/>
      <c r="O217" s="0" t="s">
        <v>885</v>
      </c>
      <c r="P217" s="387" t="n">
        <v>0.647519707679749</v>
      </c>
      <c r="Q217" s="0" t="s">
        <v>102</v>
      </c>
      <c r="R217" s="387" t="n">
        <v>0.396159529685974</v>
      </c>
      <c r="S217" s="0" t="s">
        <v>102</v>
      </c>
      <c r="U217" s="0" t="s">
        <v>316</v>
      </c>
      <c r="V217" s="387" t="n">
        <v>0.392870187759399</v>
      </c>
      <c r="W217" s="387"/>
      <c r="X217" s="0" t="s">
        <v>885</v>
      </c>
      <c r="Y217" s="387"/>
      <c r="Z217" s="0" t="s">
        <v>885</v>
      </c>
      <c r="AA217" s="387" t="n">
        <v>0.647519648075104</v>
      </c>
      <c r="AB217" s="0" t="s">
        <v>316</v>
      </c>
      <c r="AC217" s="387" t="n">
        <v>0.392870187759399</v>
      </c>
      <c r="AD217" s="0" t="s">
        <v>316</v>
      </c>
      <c r="AF217" s="0" t="s">
        <v>317</v>
      </c>
      <c r="AG217" s="387" t="n">
        <v>0.392814010381699</v>
      </c>
      <c r="AH217" s="387"/>
      <c r="AI217" s="0" t="s">
        <v>885</v>
      </c>
      <c r="AJ217" s="387"/>
      <c r="AK217" s="0" t="s">
        <v>885</v>
      </c>
      <c r="AL217" s="387" t="n">
        <v>0.647519648075104</v>
      </c>
      <c r="AM217" s="0" t="s">
        <v>317</v>
      </c>
      <c r="AN217" s="387" t="n">
        <v>0.392814010381699</v>
      </c>
      <c r="AO217" s="0" t="s">
        <v>317</v>
      </c>
      <c r="AP217" s="0"/>
      <c r="AQ217" s="0" t="s">
        <v>102</v>
      </c>
      <c r="AR217" s="387" t="n">
        <v>3.45435428619385</v>
      </c>
      <c r="AS217" s="0" t="s">
        <v>318</v>
      </c>
      <c r="AT217" s="387" t="n">
        <v>3.65360522270203</v>
      </c>
      <c r="AU217" s="0" t="s">
        <v>317</v>
      </c>
      <c r="AV217" s="387" t="n">
        <v>4.33378219604492</v>
      </c>
      <c r="AW217" s="0"/>
      <c r="AX217" s="387" t="n">
        <v>3.1495578289032</v>
      </c>
      <c r="AY217" s="0" t="s">
        <v>104</v>
      </c>
      <c r="AZ217" s="0"/>
      <c r="BA217" s="0" t="s">
        <v>102</v>
      </c>
      <c r="BB217" s="387" t="n">
        <v>0.00982811767607927</v>
      </c>
      <c r="BC217" s="387" t="n">
        <v>0.0100679928436875</v>
      </c>
      <c r="BD217" s="387" t="n">
        <v>0.0131130842491984</v>
      </c>
      <c r="BE217" s="387" t="n">
        <v>0.0117188217118382</v>
      </c>
      <c r="BF217" s="387" t="n">
        <v>0.0117188207805157</v>
      </c>
      <c r="BH217" s="0" t="s">
        <v>318</v>
      </c>
      <c r="BI217" s="387" t="n">
        <v>0.0112719591706991</v>
      </c>
      <c r="BJ217" s="387" t="n">
        <v>0.0119779035449028</v>
      </c>
      <c r="BK217" s="387" t="n">
        <v>0.0118505461141467</v>
      </c>
      <c r="BL217" s="387" t="n">
        <v>0.010698851197958</v>
      </c>
      <c r="BM217" s="387" t="n">
        <v>0.0101546701043844</v>
      </c>
      <c r="BO217" s="0" t="s">
        <v>317</v>
      </c>
      <c r="BP217" s="387" t="n">
        <v>0.0114768203347921</v>
      </c>
      <c r="BQ217" s="387" t="n">
        <v>0.0117379641160369</v>
      </c>
      <c r="BR217" s="387" t="n">
        <v>0.0111058373004198</v>
      </c>
      <c r="BS217" s="387" t="n">
        <v>0.0103383297100663</v>
      </c>
      <c r="BT217" s="387" t="n">
        <v>0.0107056461274624</v>
      </c>
      <c r="BV217" s="387" t="n">
        <v>6.14082002639771</v>
      </c>
      <c r="BW217" s="387" t="n">
        <v>6.59399509429932</v>
      </c>
      <c r="BX217" s="387" t="n">
        <v>7.1995701789856</v>
      </c>
      <c r="BY217" s="387" t="n">
        <v>7.84324502944946</v>
      </c>
      <c r="BZ217" s="387" t="n">
        <v>8.55385398864746</v>
      </c>
      <c r="CA217" s="0" t="s">
        <v>316</v>
      </c>
      <c r="CC217" s="387" t="n">
        <v>6.41272497177124</v>
      </c>
      <c r="CD217" s="387" t="n">
        <v>6.94210004806519</v>
      </c>
      <c r="CE217" s="387" t="n">
        <v>7.58577489852905</v>
      </c>
      <c r="CF217" s="387" t="n">
        <v>8.25779342651367</v>
      </c>
      <c r="CG217" s="387" t="n">
        <v>9.01796436309815</v>
      </c>
      <c r="CH217" s="0" t="s">
        <v>317</v>
      </c>
      <c r="CK217" s="387" t="n">
        <v>7.59999990463257</v>
      </c>
      <c r="CL217" s="0" t="s">
        <v>887</v>
      </c>
      <c r="CO217" s="0" t="s">
        <v>102</v>
      </c>
      <c r="CP217" s="387" t="n">
        <v>0.00548489950597286</v>
      </c>
      <c r="CQ217" s="387" t="n">
        <v>0.00414698105305433</v>
      </c>
      <c r="CR217" s="387" t="n">
        <v>0.0147507069632411</v>
      </c>
      <c r="CS217" s="387" t="n">
        <v>0.0056209503673017</v>
      </c>
      <c r="CT217" s="387" t="n">
        <v>0.0467747077345848</v>
      </c>
      <c r="CV217" s="0" t="s">
        <v>318</v>
      </c>
      <c r="CW217" s="387" t="n">
        <v>0.00324268429540098</v>
      </c>
      <c r="CX217" s="387" t="n">
        <v>0.0127489911392331</v>
      </c>
      <c r="CY217" s="387" t="n">
        <v>0.00599860586225987</v>
      </c>
      <c r="CZ217" s="387" t="n">
        <v>0.0131068807095289</v>
      </c>
      <c r="DA217" s="387" t="n">
        <v>-0.0028557563200593</v>
      </c>
      <c r="DC217" s="0" t="s">
        <v>317</v>
      </c>
      <c r="DD217" s="387" t="n">
        <v>0.0126909473910928</v>
      </c>
      <c r="DE217" s="387" t="n">
        <v>0.0139645142480731</v>
      </c>
      <c r="DF217" s="387" t="n">
        <v>0.00907503627240658</v>
      </c>
      <c r="DG217" s="387" t="n">
        <v>0.0136008076369762</v>
      </c>
      <c r="DH217" s="387" t="n">
        <v>0.0194403361529112</v>
      </c>
      <c r="DL217" s="387" t="n">
        <v>0.747080001831055</v>
      </c>
      <c r="DM217" s="0" t="s">
        <v>888</v>
      </c>
      <c r="DP217" s="387" t="n">
        <v>0.825469970703125</v>
      </c>
      <c r="DQ217" s="0" t="s">
        <v>888</v>
      </c>
      <c r="DT217" s="387" t="n">
        <v>0.671969985961914</v>
      </c>
      <c r="DU217" s="0" t="s">
        <v>888</v>
      </c>
      <c r="DW217" s="387" t="n">
        <v>0.0376316010951996</v>
      </c>
      <c r="DX217" s="387" t="n">
        <v>0.0369729064404964</v>
      </c>
      <c r="DY217" s="387" t="n">
        <v>0.0443298891186714</v>
      </c>
      <c r="DZ217" s="387" t="n">
        <v>0.0777647942304611</v>
      </c>
      <c r="EA217" s="387" t="n">
        <v>0.0503558218479157</v>
      </c>
      <c r="EB217" s="0" t="s">
        <v>104</v>
      </c>
      <c r="ED217" s="387" t="n">
        <v>0.038041029125452</v>
      </c>
      <c r="EE217" s="387" t="n">
        <v>0.0375188589096069</v>
      </c>
      <c r="EF217" s="387" t="n">
        <v>0.0451482534408569</v>
      </c>
      <c r="EG217" s="387" t="n">
        <v>0.0794287025928497</v>
      </c>
      <c r="EH217" s="387" t="n">
        <v>0.0704132243990898</v>
      </c>
      <c r="EI217" s="0" t="s">
        <v>248</v>
      </c>
      <c r="EK217" s="387" t="n">
        <v>0.331579327583313</v>
      </c>
      <c r="EL217" s="0" t="s">
        <v>248</v>
      </c>
      <c r="EO217" s="387" t="n">
        <v>0.0273689050227404</v>
      </c>
      <c r="EP217" s="387" t="n">
        <v>0.0256992541253567</v>
      </c>
      <c r="EQ217" s="387" t="n">
        <v>0.0216903127729893</v>
      </c>
      <c r="ER217" s="387" t="n">
        <v>0.0168854631483555</v>
      </c>
      <c r="ES217" s="387" t="n">
        <v>0.0112779187038541</v>
      </c>
      <c r="ET217" s="0" t="s">
        <v>248</v>
      </c>
      <c r="FE217" s="387" t="n">
        <v>62952642</v>
      </c>
      <c r="FF217" s="387" t="n">
        <v>63539196</v>
      </c>
      <c r="FG217" s="387" t="n">
        <v>64069087</v>
      </c>
      <c r="FH217" s="387" t="n">
        <v>64549866</v>
      </c>
      <c r="FI217" s="387" t="n">
        <v>64995299</v>
      </c>
      <c r="FJ217" s="387" t="n">
        <v>65416189</v>
      </c>
      <c r="FK217" s="387" t="n">
        <v>65812536</v>
      </c>
      <c r="FL217" s="387" t="n">
        <v>66182067</v>
      </c>
      <c r="FM217" s="387" t="n">
        <v>66530984</v>
      </c>
      <c r="FN217" s="387" t="n">
        <v>66866839</v>
      </c>
      <c r="FO217" s="387" t="n">
        <v>67195028</v>
      </c>
      <c r="FP217" s="387" t="n">
        <v>67518382</v>
      </c>
      <c r="FQ217" s="387" t="n">
        <v>67835957</v>
      </c>
      <c r="FR217" s="387" t="n">
        <v>68144501</v>
      </c>
      <c r="FS217" s="387" t="n">
        <v>68438730</v>
      </c>
      <c r="FT217" s="387" t="n">
        <v>68714511</v>
      </c>
      <c r="FU217" s="387" t="n">
        <v>68971331</v>
      </c>
      <c r="FV217" s="387" t="n">
        <v>69209858</v>
      </c>
      <c r="FW217" s="387" t="n">
        <v>69428524</v>
      </c>
      <c r="FX217" s="387" t="n">
        <v>69625582</v>
      </c>
      <c r="FY217" s="387" t="n">
        <v>69800000</v>
      </c>
      <c r="FZ217" s="387" t="n">
        <v>69951000</v>
      </c>
      <c r="GA217" s="387" t="n">
        <v>70078000</v>
      </c>
      <c r="GB217" s="387" t="n">
        <v>70183000</v>
      </c>
      <c r="GC217" s="387" t="n">
        <v>70266000</v>
      </c>
      <c r="GD217" s="387" t="n">
        <v>70329000</v>
      </c>
      <c r="GE217" s="387" t="n">
        <v>70372000</v>
      </c>
      <c r="GF217" s="387" t="n">
        <v>70394000</v>
      </c>
      <c r="GG217" s="387" t="n">
        <v>70397000</v>
      </c>
      <c r="GH217" s="387" t="n">
        <v>70380000</v>
      </c>
      <c r="GI217" s="387" t="n">
        <v>70346000</v>
      </c>
      <c r="GJ217" s="387" t="n">
        <v>70292000</v>
      </c>
      <c r="GK217" s="387" t="n">
        <v>70221000</v>
      </c>
      <c r="GL217" s="387" t="n">
        <v>70132000</v>
      </c>
      <c r="GM217" s="387" t="n">
        <v>70024000</v>
      </c>
      <c r="GN217" s="387" t="n">
        <v>69899000</v>
      </c>
      <c r="GO217" s="387" t="n">
        <v>69756000</v>
      </c>
      <c r="GP217" s="387" t="n">
        <v>69596000</v>
      </c>
      <c r="GQ217" s="387" t="n">
        <v>69419000</v>
      </c>
      <c r="GR217" s="387" t="n">
        <v>69223000</v>
      </c>
      <c r="GS217" s="387" t="n">
        <v>69008000</v>
      </c>
      <c r="GT217" s="387" t="n">
        <v>68776000</v>
      </c>
      <c r="GU217" s="387" t="n">
        <v>68526000</v>
      </c>
      <c r="GV217" s="387" t="n">
        <v>68258000</v>
      </c>
      <c r="GW217" s="387" t="n">
        <v>67973000</v>
      </c>
      <c r="GX217" s="387" t="n">
        <v>67672000</v>
      </c>
      <c r="GY217" s="387" t="n">
        <v>67355000</v>
      </c>
      <c r="GZ217" s="387" t="n">
        <v>67023000</v>
      </c>
      <c r="HA217" s="387" t="n">
        <v>66676000</v>
      </c>
      <c r="HB217" s="387" t="n">
        <v>66315000</v>
      </c>
      <c r="HC217" s="387" t="n">
        <v>65940000</v>
      </c>
      <c r="HG217" s="387" t="n">
        <v>0.00373052596114576</v>
      </c>
      <c r="HH217" s="387" t="n">
        <v>0.00345238368026912</v>
      </c>
      <c r="HI217" s="387" t="n">
        <v>0.00315448269248009</v>
      </c>
      <c r="HJ217" s="387" t="n">
        <v>0.00283426558598876</v>
      </c>
      <c r="HK217" s="387" t="n">
        <v>0.00250195246189833</v>
      </c>
      <c r="HL217" s="387" t="n">
        <v>0.00216098711825907</v>
      </c>
      <c r="HM217" s="387" t="n">
        <v>0.00181391043588519</v>
      </c>
      <c r="HN217" s="387" t="n">
        <v>0.00149720907211304</v>
      </c>
      <c r="HO217" s="387" t="n">
        <v>0.00118192378431559</v>
      </c>
      <c r="HP217" s="387" t="n">
        <v>0.000896191224455833</v>
      </c>
      <c r="HQ217" s="387" t="n">
        <v>0.000611225259490311</v>
      </c>
      <c r="HR217" s="387" t="n">
        <v>0.000312575488351285</v>
      </c>
      <c r="HS217" s="387" t="n">
        <v>4.26163605879992E-005</v>
      </c>
      <c r="HT217" s="387" t="n">
        <v>-0.000241516725509428</v>
      </c>
      <c r="HU217" s="387" t="n">
        <v>-0.000483208510559052</v>
      </c>
      <c r="HV217" s="387" t="n">
        <v>-0.000767929072026163</v>
      </c>
      <c r="HW217" s="387" t="n">
        <v>-0.00101058278232813</v>
      </c>
      <c r="HX217" s="387" t="n">
        <v>-0.00126823096070439</v>
      </c>
      <c r="HY217" s="387" t="n">
        <v>-0.00154114014003426</v>
      </c>
      <c r="HZ217" s="387" t="n">
        <v>-0.00178669742308557</v>
      </c>
      <c r="IA217" s="387" t="n">
        <v>-0.0020479045342654</v>
      </c>
      <c r="IB217" s="387" t="n">
        <v>-0.00229634414426982</v>
      </c>
      <c r="IC217" s="387" t="n">
        <v>-0.00254648923873901</v>
      </c>
      <c r="ID217" s="387" t="n">
        <v>-0.00282742781564593</v>
      </c>
      <c r="IE217" s="387" t="n">
        <v>-0.00311073753982782</v>
      </c>
      <c r="IF217" s="387" t="n">
        <v>-0.00336759304627776</v>
      </c>
      <c r="IG217" s="387" t="n">
        <v>-0.00364161166362464</v>
      </c>
      <c r="IH217" s="387" t="n">
        <v>-0.0039185918867588</v>
      </c>
      <c r="II217" s="387" t="n">
        <v>-0.00418407563120127</v>
      </c>
      <c r="IJ217" s="387" t="n">
        <v>-0.00443806266412139</v>
      </c>
      <c r="IK217" s="387" t="n">
        <v>-0.00469536567106843</v>
      </c>
      <c r="IL217" s="387" t="n">
        <v>-0.00494129490107298</v>
      </c>
      <c r="IM217" s="387" t="n">
        <v>-0.00519077619537711</v>
      </c>
      <c r="IN217" s="387" t="n">
        <v>-0.00542895216494799</v>
      </c>
      <c r="IO217" s="387" t="n">
        <v>-0.00567087810486555</v>
      </c>
      <c r="IP217" s="0" t="s">
        <v>889</v>
      </c>
      <c r="IU217" s="0" t="s">
        <v>889</v>
      </c>
      <c r="IV217" s="387" t="n">
        <v>0.488389768107087</v>
      </c>
      <c r="IW217" s="387" t="n">
        <v>0.488034800787394</v>
      </c>
      <c r="IX217" s="387" t="n">
        <v>0.487673966830457</v>
      </c>
      <c r="IY217" s="387" t="n">
        <v>0.487312953850305</v>
      </c>
      <c r="IZ217" s="387" t="n">
        <v>0.486959613306494</v>
      </c>
      <c r="JA217" s="387" t="n">
        <v>0.486619924149546</v>
      </c>
      <c r="JB217" s="387" t="n">
        <v>0.486295805094217</v>
      </c>
      <c r="JC217" s="387" t="n">
        <v>0.485986212145466</v>
      </c>
      <c r="JD217" s="387" t="n">
        <v>0.485689726186444</v>
      </c>
      <c r="JE217" s="387" t="n">
        <v>0.485403707826868</v>
      </c>
      <c r="JF217" s="387" t="n">
        <v>0.48512637729235</v>
      </c>
      <c r="JG217" s="387" t="n">
        <v>0.484857912716798</v>
      </c>
      <c r="JH217" s="387" t="n">
        <v>0.484599732517363</v>
      </c>
      <c r="JI217" s="387" t="n">
        <v>0.484352127440241</v>
      </c>
      <c r="JJ217" s="387" t="n">
        <v>0.484115585090506</v>
      </c>
      <c r="JK217" s="387" t="n">
        <v>0.48389051457034</v>
      </c>
      <c r="JL217" s="387" t="n">
        <v>0.483677606021474</v>
      </c>
      <c r="JM217" s="387" t="n">
        <v>0.483477070216987</v>
      </c>
      <c r="JN217" s="387" t="n">
        <v>0.483290082694051</v>
      </c>
      <c r="JO217" s="387" t="n">
        <v>0.483117465920691</v>
      </c>
      <c r="JP217" s="387" t="n">
        <v>0.482960255632432</v>
      </c>
      <c r="JQ217" s="387" t="n">
        <v>0.482819229104923</v>
      </c>
      <c r="JR217" s="387" t="n">
        <v>0.482695084363042</v>
      </c>
      <c r="JS217" s="387" t="n">
        <v>0.482588927843587</v>
      </c>
      <c r="JT217" s="387" t="n">
        <v>0.482501896129682</v>
      </c>
      <c r="JU217" s="387" t="n">
        <v>0.482435191305625</v>
      </c>
      <c r="JV217" s="387" t="n">
        <v>0.48238915672946</v>
      </c>
      <c r="JW217" s="387" t="n">
        <v>0.482364530334668</v>
      </c>
      <c r="JX217" s="387" t="n">
        <v>0.482363365667998</v>
      </c>
      <c r="JY217" s="387" t="n">
        <v>0.482387754743556</v>
      </c>
      <c r="JZ217" s="387" t="n">
        <v>0.482439077674465</v>
      </c>
      <c r="KA217" s="387" t="n">
        <v>0.482518192770995</v>
      </c>
      <c r="KB217" s="387" t="n">
        <v>0.482624769906151</v>
      </c>
      <c r="KC217" s="387" t="n">
        <v>0.482758076107163</v>
      </c>
      <c r="KD217" s="387" t="n">
        <v>0.482917042727804</v>
      </c>
      <c r="KE217" s="387" t="n">
        <v>0.4831006270593</v>
      </c>
      <c r="KH217" s="0" t="s">
        <v>889</v>
      </c>
      <c r="KI217" s="387" t="n">
        <v>0.71423751115799</v>
      </c>
      <c r="KJ217" s="387" t="n">
        <v>0.713482797145844</v>
      </c>
      <c r="KK217" s="387" t="n">
        <v>0.712092161178589</v>
      </c>
      <c r="KL217" s="387" t="n">
        <v>0.710121154785156</v>
      </c>
      <c r="KM217" s="387" t="n">
        <v>0.707702159881592</v>
      </c>
      <c r="KN217" s="387" t="n">
        <v>0.704899728298187</v>
      </c>
      <c r="KO217" s="387" t="n">
        <v>0.701619684696198</v>
      </c>
      <c r="KP217" s="387" t="n">
        <v>0.69803649187088</v>
      </c>
      <c r="KQ217" s="387" t="n">
        <v>0.694142460823059</v>
      </c>
      <c r="KR217" s="387" t="n">
        <v>0.689978063106537</v>
      </c>
      <c r="KS217" s="387" t="n">
        <v>0.685563564300537</v>
      </c>
      <c r="KT217" s="387" t="n">
        <v>0.681137382984161</v>
      </c>
      <c r="KU217" s="387" t="n">
        <v>0.676549136638641</v>
      </c>
      <c r="KV217" s="387" t="n">
        <v>0.671761572360992</v>
      </c>
      <c r="KW217" s="387" t="n">
        <v>0.666766107082367</v>
      </c>
      <c r="KX217" s="387" t="n">
        <v>0.661515951156616</v>
      </c>
      <c r="KY217" s="387" t="n">
        <v>0.656290888786316</v>
      </c>
      <c r="KZ217" s="387" t="n">
        <v>0.650930643081665</v>
      </c>
      <c r="LA217" s="387" t="n">
        <v>0.645511329174042</v>
      </c>
      <c r="LB217" s="387" t="n">
        <v>0.640037715435028</v>
      </c>
      <c r="LC217" s="387" t="n">
        <v>0.634515523910523</v>
      </c>
      <c r="LD217" s="387" t="n">
        <v>0.629350900650024</v>
      </c>
      <c r="LE217" s="387" t="n">
        <v>0.624288737773895</v>
      </c>
      <c r="LF217" s="387" t="n">
        <v>0.619297325611115</v>
      </c>
      <c r="LG217" s="387" t="n">
        <v>0.614391148090363</v>
      </c>
      <c r="LH217" s="387" t="n">
        <v>0.609581470489502</v>
      </c>
      <c r="LI217" s="387" t="n">
        <v>0.605298340320587</v>
      </c>
      <c r="LJ217" s="387" t="n">
        <v>0.601217031478882</v>
      </c>
      <c r="LK217" s="387" t="n">
        <v>0.597380518913269</v>
      </c>
      <c r="LL217" s="387" t="n">
        <v>0.593794584274292</v>
      </c>
      <c r="LM217" s="387" t="n">
        <v>0.59048056602478</v>
      </c>
      <c r="LN217" s="387" t="n">
        <v>0.587899923324585</v>
      </c>
      <c r="LO217" s="387" t="n">
        <v>0.585634768009186</v>
      </c>
      <c r="LP217" s="387" t="n">
        <v>0.583673298358917</v>
      </c>
      <c r="LQ217" s="387" t="n">
        <v>0.581919610500336</v>
      </c>
      <c r="LR217" s="387" t="n">
        <v>0.580315411090851</v>
      </c>
      <c r="LT217" s="0" t="s">
        <v>889</v>
      </c>
      <c r="LU217" s="387" t="n">
        <v>0.663521766662598</v>
      </c>
      <c r="LV217" s="387" t="n">
        <v>0.660368621349335</v>
      </c>
      <c r="LW217" s="387" t="n">
        <v>0.656449794769287</v>
      </c>
      <c r="LX217" s="387" t="n">
        <v>0.65195107460022</v>
      </c>
      <c r="LY217" s="387" t="n">
        <v>0.647185444831848</v>
      </c>
      <c r="LZ217" s="387" t="n">
        <v>0.642320930957794</v>
      </c>
      <c r="MA217" s="387" t="n">
        <v>0.637374758720398</v>
      </c>
      <c r="MB217" s="387" t="n">
        <v>0.632409572601318</v>
      </c>
      <c r="MC217" s="387" t="n">
        <v>0.627331376075745</v>
      </c>
      <c r="MD217" s="387" t="n">
        <v>0.622022032737732</v>
      </c>
      <c r="ME217" s="387" t="n">
        <v>0.616417109966278</v>
      </c>
      <c r="MF217" s="387" t="n">
        <v>0.610853731632233</v>
      </c>
      <c r="MG217" s="387" t="n">
        <v>0.60507994890213</v>
      </c>
      <c r="MH217" s="387" t="n">
        <v>0.599173247814179</v>
      </c>
      <c r="MI217" s="387" t="n">
        <v>0.59329354763031</v>
      </c>
      <c r="MJ217" s="387" t="n">
        <v>0.587439239025116</v>
      </c>
      <c r="MK217" s="387" t="n">
        <v>0.581943869590759</v>
      </c>
      <c r="ML217" s="387" t="n">
        <v>0.57659387588501</v>
      </c>
      <c r="MM217" s="387" t="n">
        <v>0.571393966674805</v>
      </c>
      <c r="MN217" s="387" t="n">
        <v>0.566263020038605</v>
      </c>
      <c r="MO217" s="387" t="n">
        <v>0.561166822910309</v>
      </c>
      <c r="MP217" s="387" t="n">
        <v>0.556568622589111</v>
      </c>
      <c r="MQ217" s="387" t="n">
        <v>0.552100718021393</v>
      </c>
      <c r="MR217" s="387" t="n">
        <v>0.547803938388825</v>
      </c>
      <c r="MS217" s="387" t="n">
        <v>0.543735444545746</v>
      </c>
      <c r="MT217" s="387" t="n">
        <v>0.539922893047333</v>
      </c>
      <c r="MU217" s="387" t="n">
        <v>0.536844253540039</v>
      </c>
      <c r="MV217" s="387" t="n">
        <v>0.534060060977936</v>
      </c>
      <c r="MW217" s="387" t="n">
        <v>0.531542062759399</v>
      </c>
      <c r="MX217" s="387" t="n">
        <v>0.529224812984467</v>
      </c>
      <c r="MY217" s="387" t="n">
        <v>0.527012646198273</v>
      </c>
      <c r="MZ217" s="387" t="n">
        <v>0.525439858436585</v>
      </c>
      <c r="NA217" s="387" t="n">
        <v>0.52404397726059</v>
      </c>
      <c r="NB217" s="387" t="n">
        <v>0.52269184589386</v>
      </c>
      <c r="NC217" s="387" t="n">
        <v>0.521088719367981</v>
      </c>
      <c r="ND217" s="387" t="n">
        <v>0.519093096256256</v>
      </c>
      <c r="NG217" s="0" t="s">
        <v>889</v>
      </c>
      <c r="NH217" s="387" t="n">
        <v>0.644100069999695</v>
      </c>
      <c r="NI217" s="387" t="n">
        <v>0.644542813301086</v>
      </c>
      <c r="NJ217" s="387" t="n">
        <v>0.644673347473145</v>
      </c>
      <c r="NK217" s="387" t="n">
        <v>0.644387662410736</v>
      </c>
      <c r="NL217" s="387" t="n">
        <v>0.643580317497253</v>
      </c>
      <c r="NM217" s="387" t="n">
        <v>0.642163336277008</v>
      </c>
      <c r="NN217" s="387" t="n">
        <v>0.640019416809082</v>
      </c>
      <c r="NO217" s="387" t="n">
        <v>0.637361228466034</v>
      </c>
      <c r="NP217" s="387" t="n">
        <v>0.634227633476257</v>
      </c>
      <c r="NQ217" s="387" t="n">
        <v>0.630788743495941</v>
      </c>
      <c r="NR217" s="387" t="n">
        <v>0.627166628837585</v>
      </c>
      <c r="NS217" s="387" t="n">
        <v>0.623486638069153</v>
      </c>
      <c r="NT217" s="387" t="n">
        <v>0.619697690010071</v>
      </c>
      <c r="NU217" s="387" t="n">
        <v>0.615722239017487</v>
      </c>
      <c r="NV217" s="387" t="n">
        <v>0.611494719982147</v>
      </c>
      <c r="NW217" s="387" t="n">
        <v>0.606999695301056</v>
      </c>
      <c r="NX217" s="387" t="n">
        <v>0.60241562128067</v>
      </c>
      <c r="NY217" s="387" t="n">
        <v>0.597670197486877</v>
      </c>
      <c r="NZ217" s="387" t="n">
        <v>0.592853486537933</v>
      </c>
      <c r="OA217" s="387" t="n">
        <v>0.587998390197754</v>
      </c>
      <c r="OB217" s="387" t="n">
        <v>0.583141386508942</v>
      </c>
      <c r="OC217" s="387" t="n">
        <v>0.578616917133331</v>
      </c>
      <c r="OD217" s="387" t="n">
        <v>0.574228405952454</v>
      </c>
      <c r="OE217" s="387" t="n">
        <v>0.56993043422699</v>
      </c>
      <c r="OF217" s="387" t="n">
        <v>0.565693497657776</v>
      </c>
      <c r="OG217" s="387" t="n">
        <v>0.561514616012573</v>
      </c>
      <c r="OH217" s="387" t="n">
        <v>0.557767271995544</v>
      </c>
      <c r="OI217" s="387" t="n">
        <v>0.554154634475708</v>
      </c>
      <c r="OJ217" s="387" t="n">
        <v>0.550763309001923</v>
      </c>
      <c r="OK217" s="387" t="n">
        <v>0.54757034778595</v>
      </c>
      <c r="OL217" s="387" t="n">
        <v>0.5446417927742</v>
      </c>
      <c r="OM217" s="387" t="n">
        <v>0.542335391044617</v>
      </c>
      <c r="ON217" s="387" t="n">
        <v>0.540322005748749</v>
      </c>
      <c r="OO217" s="387" t="n">
        <v>0.53855961561203</v>
      </c>
      <c r="OP217" s="387" t="n">
        <v>0.537012755870819</v>
      </c>
      <c r="OQ217" s="387" t="n">
        <v>0.535577774047852</v>
      </c>
      <c r="OT217" s="387" t="n">
        <v>0.773099975585938</v>
      </c>
      <c r="OU217" s="387" t="n">
        <v>0.772789993286133</v>
      </c>
      <c r="OV217" s="387" t="n">
        <v>0.772799987792969</v>
      </c>
      <c r="OW217" s="387" t="n">
        <v>0.774499969482422</v>
      </c>
      <c r="OX217" s="387" t="n">
        <v>0.776389999389648</v>
      </c>
      <c r="OY217" s="387" t="n">
        <v>0.772249984741211</v>
      </c>
      <c r="OZ217" s="387" t="n">
        <v>0.779219970703125</v>
      </c>
      <c r="PA217" s="387" t="n">
        <v>0.780540008544922</v>
      </c>
      <c r="PB217" s="387" t="n">
        <v>0.78193000793457</v>
      </c>
      <c r="PC217" s="387" t="n">
        <v>0.771940002441406</v>
      </c>
      <c r="PD217" s="387" t="n">
        <v>0.790589981079102</v>
      </c>
      <c r="PE217" s="387" t="n">
        <v>0.786640014648438</v>
      </c>
      <c r="PF217" s="387" t="n">
        <v>0.767040023803711</v>
      </c>
      <c r="PG217" s="387" t="n">
        <v>0.759560012817383</v>
      </c>
      <c r="PH217" s="387" t="n">
        <v>0.755250015258789</v>
      </c>
      <c r="PI217" s="387" t="n">
        <v>0.747259979248047</v>
      </c>
      <c r="PJ217" s="387" t="n">
        <v>0.74129997253418</v>
      </c>
      <c r="PK217" s="387" t="n">
        <v>0.74713996887207</v>
      </c>
      <c r="PL217" s="387" t="n">
        <v>0.747080001831055</v>
      </c>
      <c r="PQ217" s="387" t="n">
        <v>-8.02653448772617E-005</v>
      </c>
      <c r="PZ217" s="387" t="n">
        <v>0.364</v>
      </c>
      <c r="QA217" s="387" t="n">
        <v>2018</v>
      </c>
      <c r="QB217" s="0" t="s">
        <v>248</v>
      </c>
      <c r="QD217" s="387" t="n">
        <v>0</v>
      </c>
      <c r="QE217" s="387" t="n">
        <v>2018</v>
      </c>
      <c r="QF217" s="0" t="s">
        <v>248</v>
      </c>
      <c r="QH217" s="387" t="n">
        <v>0.005</v>
      </c>
      <c r="QI217" s="387" t="n">
        <v>2018</v>
      </c>
      <c r="QJ217" s="0" t="s">
        <v>248</v>
      </c>
      <c r="QL217" s="387" t="n">
        <v>0.084</v>
      </c>
      <c r="QM217" s="387" t="n">
        <v>2018</v>
      </c>
      <c r="QN217" s="0" t="s">
        <v>248</v>
      </c>
      <c r="QP217" s="387" t="n">
        <v>0.099</v>
      </c>
      <c r="QQ217" s="387" t="n">
        <v>2018</v>
      </c>
      <c r="QR217" s="0" t="s">
        <v>248</v>
      </c>
      <c r="QT217" s="0" t="s">
        <v>104</v>
      </c>
      <c r="QU217" s="387" t="n">
        <v>0.245890572667122</v>
      </c>
      <c r="QV217" s="387" t="n">
        <v>0.251728415489197</v>
      </c>
      <c r="QW217" s="387" t="n">
        <v>0.247592955827713</v>
      </c>
      <c r="QX217" s="387" t="n">
        <v>0.243999183177948</v>
      </c>
      <c r="QY217" s="387" t="n">
        <v>0.244728624820709</v>
      </c>
      <c r="RB217" s="387" t="n">
        <v>0.243516191840172</v>
      </c>
      <c r="RC217" s="387" t="n">
        <v>0.248779609799385</v>
      </c>
      <c r="RD217" s="387" t="n">
        <v>0.243597224354744</v>
      </c>
      <c r="RE217" s="387" t="n">
        <v>0.233459144830704</v>
      </c>
      <c r="RF217" s="387" t="n">
        <v>0.226024866104126</v>
      </c>
      <c r="RG217" s="0" t="s">
        <v>248</v>
      </c>
      <c r="RJ217" s="387" t="n">
        <v>0.0388095416128635</v>
      </c>
      <c r="RK217" s="387" t="n">
        <v>0.0339096784591675</v>
      </c>
      <c r="RL217" s="387" t="n">
        <v>0.0356032773852348</v>
      </c>
      <c r="RM217" s="387" t="n">
        <v>0.0336716324090958</v>
      </c>
      <c r="RN217" s="387" t="n">
        <v>0.0237155575305223</v>
      </c>
      <c r="RO217" s="0" t="s">
        <v>104</v>
      </c>
      <c r="RR217" s="387" t="n">
        <v>0.0387793518602848</v>
      </c>
      <c r="RS217" s="387" t="n">
        <v>0.0338694266974926</v>
      </c>
      <c r="RT217" s="387" t="n">
        <v>0.0355428978800774</v>
      </c>
      <c r="RU217" s="387" t="n">
        <v>0.0336752161383629</v>
      </c>
      <c r="RV217" s="387" t="n">
        <v>0.0232739858329296</v>
      </c>
      <c r="RW217" s="0" t="s">
        <v>248</v>
      </c>
      <c r="SA217" s="387" t="n">
        <v>0.0334863737225533</v>
      </c>
      <c r="SB217" s="387" t="n">
        <v>0.02963568829</v>
      </c>
      <c r="SC217" s="387" t="n">
        <v>0.032042920589447</v>
      </c>
      <c r="SD217" s="387" t="n">
        <v>0.0310889426618814</v>
      </c>
      <c r="SE217" s="387" t="n">
        <v>0.0219392608851194</v>
      </c>
      <c r="SF217" s="0" t="s">
        <v>104</v>
      </c>
      <c r="SJ217" s="387" t="n">
        <v>0.0332196727395058</v>
      </c>
      <c r="SK217" s="387" t="n">
        <v>0.0292816180735827</v>
      </c>
      <c r="SL217" s="387" t="n">
        <v>0.0315000116825104</v>
      </c>
      <c r="SM217" s="387" t="n">
        <v>0.0302365813404322</v>
      </c>
      <c r="SN217" s="387" t="n">
        <v>0.0204397216439247</v>
      </c>
      <c r="SO217" s="0" t="s">
        <v>248</v>
      </c>
      <c r="SQ217" s="387" t="n">
        <v>7260</v>
      </c>
      <c r="SR217" s="0" t="s">
        <v>248</v>
      </c>
      <c r="ST217" s="387" t="n">
        <v>6599.97216796875</v>
      </c>
      <c r="SU217" s="0" t="s">
        <v>104</v>
      </c>
      <c r="SW217" s="387" t="n">
        <v>6501.55605590845</v>
      </c>
      <c r="SX217" s="0" t="s">
        <v>248</v>
      </c>
      <c r="TA217" s="387" t="n">
        <v>0.283522188663483</v>
      </c>
      <c r="TB217" s="387" t="n">
        <v>0.288701295852661</v>
      </c>
      <c r="TC217" s="387" t="n">
        <v>0.291922837495804</v>
      </c>
      <c r="TD217" s="387" t="n">
        <v>0.321763962507248</v>
      </c>
      <c r="TE217" s="387" t="n">
        <v>0.295084446668625</v>
      </c>
      <c r="TF217" s="0" t="s">
        <v>104</v>
      </c>
      <c r="TJ217" s="387" t="n">
        <v>0.281557232141495</v>
      </c>
      <c r="TK217" s="387" t="n">
        <v>0.286298453807831</v>
      </c>
      <c r="TL217" s="387" t="n">
        <v>0.288745492696762</v>
      </c>
      <c r="TM217" s="387" t="n">
        <v>0.312887847423553</v>
      </c>
      <c r="TN217" s="387" t="n">
        <v>0.296438097953796</v>
      </c>
      <c r="TO217" s="0" t="s">
        <v>248</v>
      </c>
      <c r="TP217" s="386"/>
      <c r="TQ217" s="386"/>
    </row>
    <row r="218" customFormat="false" ht="15.75" hidden="false" customHeight="false" outlineLevel="0" collapsed="false">
      <c r="A218" s="0" t="s">
        <v>895</v>
      </c>
      <c r="B218" s="18" t="s">
        <v>1281</v>
      </c>
      <c r="C218" s="0" t="s">
        <v>1282</v>
      </c>
      <c r="D218" s="387" t="n">
        <v>0.0395659953355789</v>
      </c>
      <c r="E218" s="0" t="s">
        <v>884</v>
      </c>
      <c r="F218" s="387" t="n">
        <v>0.0473340079188347</v>
      </c>
      <c r="G218" s="0" t="s">
        <v>884</v>
      </c>
      <c r="H218" s="387" t="n">
        <v>0.0459316670894623</v>
      </c>
      <c r="I218" s="0" t="s">
        <v>884</v>
      </c>
      <c r="J218" s="0" t="s">
        <v>884</v>
      </c>
      <c r="K218" s="387" t="n">
        <v>0.518386483192444</v>
      </c>
      <c r="L218" s="387"/>
      <c r="M218" s="0" t="s">
        <v>885</v>
      </c>
      <c r="N218" s="387"/>
      <c r="O218" s="0" t="s">
        <v>885</v>
      </c>
      <c r="P218" s="387"/>
      <c r="Q218" s="0" t="s">
        <v>885</v>
      </c>
      <c r="R218" s="387"/>
      <c r="S218" s="0" t="s">
        <v>885</v>
      </c>
      <c r="U218" s="0" t="s">
        <v>884</v>
      </c>
      <c r="V218" s="387" t="n">
        <v>0.50167715549469</v>
      </c>
      <c r="W218" s="387"/>
      <c r="X218" s="0" t="s">
        <v>885</v>
      </c>
      <c r="Y218" s="387"/>
      <c r="Z218" s="0" t="s">
        <v>885</v>
      </c>
      <c r="AA218" s="387"/>
      <c r="AB218" s="0" t="s">
        <v>885</v>
      </c>
      <c r="AC218" s="387"/>
      <c r="AD218" s="0" t="s">
        <v>885</v>
      </c>
      <c r="AF218" s="0" t="s">
        <v>884</v>
      </c>
      <c r="AG218" s="387" t="n">
        <v>0.517520666122437</v>
      </c>
      <c r="AH218" s="387"/>
      <c r="AI218" s="0" t="s">
        <v>885</v>
      </c>
      <c r="AJ218" s="387"/>
      <c r="AK218" s="0" t="s">
        <v>885</v>
      </c>
      <c r="AL218" s="387"/>
      <c r="AM218" s="0" t="s">
        <v>885</v>
      </c>
      <c r="AN218" s="387"/>
      <c r="AO218" s="0" t="s">
        <v>885</v>
      </c>
      <c r="AP218" s="0"/>
      <c r="AQ218" s="0" t="s">
        <v>884</v>
      </c>
      <c r="AR218" s="387" t="n">
        <v>2.49515056610107</v>
      </c>
      <c r="AS218" s="0" t="s">
        <v>884</v>
      </c>
      <c r="AT218" s="387" t="n">
        <v>3.04242134094238</v>
      </c>
      <c r="AU218" s="0" t="s">
        <v>884</v>
      </c>
      <c r="AV218" s="387" t="n">
        <v>3.35817670822144</v>
      </c>
      <c r="AW218" s="0"/>
      <c r="AX218" s="387" t="n">
        <v>4.16033172607422</v>
      </c>
      <c r="AY218" s="0" t="s">
        <v>104</v>
      </c>
      <c r="AZ218" s="0"/>
      <c r="BA218" s="0" t="s">
        <v>884</v>
      </c>
      <c r="BB218" s="387" t="n">
        <v>0.00982722453773022</v>
      </c>
      <c r="BC218" s="387" t="n">
        <v>0.0094302324578166</v>
      </c>
      <c r="BD218" s="387" t="n">
        <v>0.0095276664942503</v>
      </c>
      <c r="BE218" s="387" t="n">
        <v>0.00966089684516192</v>
      </c>
      <c r="BF218" s="387" t="n">
        <v>0.00966088753193617</v>
      </c>
      <c r="BH218" s="0" t="s">
        <v>884</v>
      </c>
      <c r="BI218" s="387" t="n">
        <v>0.0104198018088937</v>
      </c>
      <c r="BJ218" s="387" t="n">
        <v>0.0106568606570363</v>
      </c>
      <c r="BK218" s="387" t="n">
        <v>0.0109486142173409</v>
      </c>
      <c r="BL218" s="387" t="n">
        <v>0.0112342443317175</v>
      </c>
      <c r="BM218" s="387" t="n">
        <v>0.011394614353776</v>
      </c>
      <c r="BO218" s="0" t="s">
        <v>884</v>
      </c>
      <c r="BP218" s="387" t="n">
        <v>0.0106236664578319</v>
      </c>
      <c r="BQ218" s="387" t="n">
        <v>0.0107035506516695</v>
      </c>
      <c r="BR218" s="387" t="n">
        <v>0.0108929732814431</v>
      </c>
      <c r="BS218" s="387" t="n">
        <v>0.0113945528864861</v>
      </c>
      <c r="BT218" s="387" t="n">
        <v>0.0111930500715971</v>
      </c>
      <c r="BV218" s="387"/>
      <c r="BW218" s="387"/>
      <c r="BX218" s="387"/>
      <c r="BY218" s="387"/>
      <c r="BZ218" s="387"/>
      <c r="CA218" s="0" t="s">
        <v>886</v>
      </c>
      <c r="CC218" s="387"/>
      <c r="CD218" s="387"/>
      <c r="CE218" s="387"/>
      <c r="CF218" s="387"/>
      <c r="CG218" s="387"/>
      <c r="CH218" s="0" t="s">
        <v>886</v>
      </c>
      <c r="CK218" s="387" t="n">
        <v>4.5</v>
      </c>
      <c r="CL218" s="0" t="s">
        <v>887</v>
      </c>
      <c r="CO218" s="0" t="s">
        <v>884</v>
      </c>
      <c r="CP218" s="387" t="n">
        <v>0.000248383177677169</v>
      </c>
      <c r="CQ218" s="387" t="n">
        <v>0.00667773466557264</v>
      </c>
      <c r="CR218" s="387" t="n">
        <v>0.00640422152355313</v>
      </c>
      <c r="CS218" s="387" t="n">
        <v>0.00482649356126785</v>
      </c>
      <c r="CT218" s="387" t="n">
        <v>0.00790462270379067</v>
      </c>
      <c r="CV218" s="0" t="s">
        <v>884</v>
      </c>
      <c r="CW218" s="387" t="n">
        <v>0.00774499960243702</v>
      </c>
      <c r="CX218" s="387" t="n">
        <v>0.0071666669100523</v>
      </c>
      <c r="CY218" s="387" t="n">
        <v>0.00690000038594008</v>
      </c>
      <c r="CZ218" s="387" t="n">
        <v>0.00619999971240759</v>
      </c>
      <c r="DA218" s="387" t="n">
        <v>0.000149999978020787</v>
      </c>
      <c r="DC218" s="0" t="s">
        <v>884</v>
      </c>
      <c r="DD218" s="387" t="n">
        <v>0.00343576888553798</v>
      </c>
      <c r="DE218" s="387" t="n">
        <v>0.0052266726270318</v>
      </c>
      <c r="DF218" s="387" t="n">
        <v>0.00523549132049084</v>
      </c>
      <c r="DG218" s="387" t="n">
        <v>0.00496621569618583</v>
      </c>
      <c r="DH218" s="387" t="n">
        <v>0.00132879172451794</v>
      </c>
      <c r="DL218" s="387" t="n">
        <v>0.675100021362305</v>
      </c>
      <c r="DM218" s="0" t="s">
        <v>888</v>
      </c>
      <c r="DP218" s="387" t="n">
        <v>0.728000030517578</v>
      </c>
      <c r="DQ218" s="0" t="s">
        <v>888</v>
      </c>
      <c r="DT218" s="387" t="n">
        <v>0.620880012512207</v>
      </c>
      <c r="DU218" s="0" t="s">
        <v>888</v>
      </c>
      <c r="DW218" s="387" t="n">
        <v>0.822270035743713</v>
      </c>
      <c r="DX218" s="387" t="n">
        <v>1.12478268146515</v>
      </c>
      <c r="DY218" s="387" t="n">
        <v>0.821782886981964</v>
      </c>
      <c r="DZ218" s="387" t="n">
        <v>-0.0928437039256096</v>
      </c>
      <c r="EA218" s="387" t="n">
        <v>0.035045575350523</v>
      </c>
      <c r="EB218" s="0" t="s">
        <v>104</v>
      </c>
      <c r="ED218" s="387" t="n">
        <v>1.19831871986389</v>
      </c>
      <c r="EE218" s="387" t="n">
        <v>1.19831871986389</v>
      </c>
      <c r="EF218" s="387" t="n">
        <v>0.853024423122406</v>
      </c>
      <c r="EG218" s="387" t="n">
        <v>-0.0900219455361366</v>
      </c>
      <c r="EH218" s="387" t="n">
        <v>0.0663948953151703</v>
      </c>
      <c r="EI218" s="0" t="s">
        <v>248</v>
      </c>
      <c r="EK218" s="387" t="n">
        <v>0.100796945393085</v>
      </c>
      <c r="EL218" s="0" t="s">
        <v>248</v>
      </c>
      <c r="EO218" s="387" t="n">
        <v>0.0284239444881678</v>
      </c>
      <c r="EP218" s="387" t="n">
        <v>0.0297045465558767</v>
      </c>
      <c r="EQ218" s="387" t="n">
        <v>0.0281713306903839</v>
      </c>
      <c r="ER218" s="387" t="n">
        <v>0.0204334706068039</v>
      </c>
      <c r="ES218" s="387" t="n">
        <v>0.0369589179754257</v>
      </c>
      <c r="ET218" s="0" t="s">
        <v>248</v>
      </c>
      <c r="FE218" s="387" t="n">
        <v>884366</v>
      </c>
      <c r="FF218" s="387" t="n">
        <v>901214</v>
      </c>
      <c r="FG218" s="387" t="n">
        <v>922694</v>
      </c>
      <c r="FH218" s="387" t="n">
        <v>947108</v>
      </c>
      <c r="FI218" s="387" t="n">
        <v>971893</v>
      </c>
      <c r="FJ218" s="387" t="n">
        <v>995135</v>
      </c>
      <c r="FK218" s="387" t="n">
        <v>1016432</v>
      </c>
      <c r="FL218" s="387" t="n">
        <v>1036392</v>
      </c>
      <c r="FM218" s="387" t="n">
        <v>1055431</v>
      </c>
      <c r="FN218" s="387" t="n">
        <v>1074277</v>
      </c>
      <c r="FO218" s="387" t="n">
        <v>1093523</v>
      </c>
      <c r="FP218" s="387" t="n">
        <v>1113151</v>
      </c>
      <c r="FQ218" s="387" t="n">
        <v>1132994</v>
      </c>
      <c r="FR218" s="387" t="n">
        <v>1153295</v>
      </c>
      <c r="FS218" s="387" t="n">
        <v>1174331</v>
      </c>
      <c r="FT218" s="387" t="n">
        <v>1196302</v>
      </c>
      <c r="FU218" s="387" t="n">
        <v>1219288</v>
      </c>
      <c r="FV218" s="387" t="n">
        <v>1243261</v>
      </c>
      <c r="FW218" s="387" t="n">
        <v>1267972</v>
      </c>
      <c r="FX218" s="387" t="n">
        <v>1293119</v>
      </c>
      <c r="FY218" s="387" t="n">
        <v>1318000</v>
      </c>
      <c r="FZ218" s="387" t="n">
        <v>1344000</v>
      </c>
      <c r="GA218" s="387" t="n">
        <v>1369000</v>
      </c>
      <c r="GB218" s="387" t="n">
        <v>1395000</v>
      </c>
      <c r="GC218" s="387" t="n">
        <v>1421000</v>
      </c>
      <c r="GD218" s="387" t="n">
        <v>1447000</v>
      </c>
      <c r="GE218" s="387" t="n">
        <v>1472000</v>
      </c>
      <c r="GF218" s="387" t="n">
        <v>1498000</v>
      </c>
      <c r="GG218" s="387" t="n">
        <v>1523000</v>
      </c>
      <c r="GH218" s="387" t="n">
        <v>1549000</v>
      </c>
      <c r="GI218" s="387" t="n">
        <v>1574000</v>
      </c>
      <c r="GJ218" s="387" t="n">
        <v>1599000</v>
      </c>
      <c r="GK218" s="387" t="n">
        <v>1624000</v>
      </c>
      <c r="GL218" s="387" t="n">
        <v>1648000</v>
      </c>
      <c r="GM218" s="387" t="n">
        <v>1672000</v>
      </c>
      <c r="GN218" s="387" t="n">
        <v>1696000</v>
      </c>
      <c r="GO218" s="387" t="n">
        <v>1719000</v>
      </c>
      <c r="GP218" s="387" t="n">
        <v>1742000</v>
      </c>
      <c r="GQ218" s="387" t="n">
        <v>1765000</v>
      </c>
      <c r="GR218" s="387" t="n">
        <v>1787000</v>
      </c>
      <c r="GS218" s="387" t="n">
        <v>1809000</v>
      </c>
      <c r="GT218" s="387" t="n">
        <v>1831000</v>
      </c>
      <c r="GU218" s="387" t="n">
        <v>1853000</v>
      </c>
      <c r="GV218" s="387" t="n">
        <v>1874000</v>
      </c>
      <c r="GW218" s="387" t="n">
        <v>1895000</v>
      </c>
      <c r="GX218" s="387" t="n">
        <v>1916000</v>
      </c>
      <c r="GY218" s="387" t="n">
        <v>1937000</v>
      </c>
      <c r="GZ218" s="387" t="n">
        <v>1958000</v>
      </c>
      <c r="HA218" s="387" t="n">
        <v>1979000</v>
      </c>
      <c r="HB218" s="387" t="n">
        <v>1999000</v>
      </c>
      <c r="HC218" s="387" t="n">
        <v>2019000</v>
      </c>
      <c r="HG218" s="387" t="n">
        <v>0.0190319493412972</v>
      </c>
      <c r="HH218" s="387" t="n">
        <v>0.0194706842303276</v>
      </c>
      <c r="HI218" s="387" t="n">
        <v>0.0196810066699982</v>
      </c>
      <c r="HJ218" s="387" t="n">
        <v>0.0196383558213711</v>
      </c>
      <c r="HK218" s="387" t="n">
        <v>0.0190583057701588</v>
      </c>
      <c r="HL218" s="387" t="n">
        <v>0.0195348057895899</v>
      </c>
      <c r="HM218" s="387" t="n">
        <v>0.0184303037822247</v>
      </c>
      <c r="HN218" s="387" t="n">
        <v>0.01881386898458</v>
      </c>
      <c r="HO218" s="387" t="n">
        <v>0.0184664335101843</v>
      </c>
      <c r="HP218" s="387" t="n">
        <v>0.0181315988302231</v>
      </c>
      <c r="HQ218" s="387" t="n">
        <v>0.0171295721083879</v>
      </c>
      <c r="HR218" s="387" t="n">
        <v>0.017508864402771</v>
      </c>
      <c r="HS218" s="387" t="n">
        <v>0.0165511891245842</v>
      </c>
      <c r="HT218" s="387" t="n">
        <v>0.0169274881482124</v>
      </c>
      <c r="HU218" s="387" t="n">
        <v>0.0160105880349875</v>
      </c>
      <c r="HV218" s="387" t="n">
        <v>0.0157582834362984</v>
      </c>
      <c r="HW218" s="387" t="n">
        <v>0.0155138075351715</v>
      </c>
      <c r="HX218" s="387" t="n">
        <v>0.0146701894700527</v>
      </c>
      <c r="HY218" s="387" t="n">
        <v>0.0144580835476518</v>
      </c>
      <c r="HZ218" s="387" t="n">
        <v>0.0142520228400826</v>
      </c>
      <c r="IA218" s="387" t="n">
        <v>0.0134701887145638</v>
      </c>
      <c r="IB218" s="387" t="n">
        <v>0.0132911521941423</v>
      </c>
      <c r="IC218" s="387" t="n">
        <v>0.0131168123334646</v>
      </c>
      <c r="ID218" s="387" t="n">
        <v>0.0123875457793474</v>
      </c>
      <c r="IE218" s="387" t="n">
        <v>0.012235970236361</v>
      </c>
      <c r="IF218" s="387" t="n">
        <v>0.0120880594477057</v>
      </c>
      <c r="IG218" s="387" t="n">
        <v>0.011943681165576</v>
      </c>
      <c r="IH218" s="387" t="n">
        <v>0.0112692369148135</v>
      </c>
      <c r="II218" s="387" t="n">
        <v>0.0111436545848846</v>
      </c>
      <c r="IJ218" s="387" t="n">
        <v>0.0110208410769701</v>
      </c>
      <c r="IK218" s="387" t="n">
        <v>0.0109007051214576</v>
      </c>
      <c r="IL218" s="387" t="n">
        <v>0.0107831601053476</v>
      </c>
      <c r="IM218" s="387" t="n">
        <v>0.0106681222096086</v>
      </c>
      <c r="IN218" s="387" t="n">
        <v>0.0100553892552853</v>
      </c>
      <c r="IO218" s="387" t="n">
        <v>0.00995528418570757</v>
      </c>
      <c r="IP218" s="0" t="s">
        <v>889</v>
      </c>
      <c r="IU218" s="0" t="s">
        <v>889</v>
      </c>
      <c r="IV218" s="387" t="n">
        <v>0.50551035113442</v>
      </c>
      <c r="IW218" s="387" t="n">
        <v>0.505489674720267</v>
      </c>
      <c r="IX218" s="387" t="n">
        <v>0.505452600421473</v>
      </c>
      <c r="IY218" s="387" t="n">
        <v>0.505415327589266</v>
      </c>
      <c r="IZ218" s="387" t="n">
        <v>0.50537227790151</v>
      </c>
      <c r="JA218" s="387" t="n">
        <v>0.505325224772876</v>
      </c>
      <c r="JB218" s="387" t="n">
        <v>0.505279136824481</v>
      </c>
      <c r="JC218" s="387" t="n">
        <v>0.505229544241367</v>
      </c>
      <c r="JD218" s="387" t="n">
        <v>0.505175057363248</v>
      </c>
      <c r="JE218" s="387" t="n">
        <v>0.505119439511642</v>
      </c>
      <c r="JF218" s="387" t="n">
        <v>0.505060805014003</v>
      </c>
      <c r="JG218" s="387" t="n">
        <v>0.504999823399798</v>
      </c>
      <c r="JH218" s="387" t="n">
        <v>0.50493547762579</v>
      </c>
      <c r="JI218" s="387" t="n">
        <v>0.504865801547762</v>
      </c>
      <c r="JJ218" s="387" t="n">
        <v>0.504797008422849</v>
      </c>
      <c r="JK218" s="387" t="n">
        <v>0.504721868748249</v>
      </c>
      <c r="JL218" s="387" t="n">
        <v>0.504641674254781</v>
      </c>
      <c r="JM218" s="387" t="n">
        <v>0.504558886749665</v>
      </c>
      <c r="JN218" s="387" t="n">
        <v>0.504472667034787</v>
      </c>
      <c r="JO218" s="387" t="n">
        <v>0.504382919502242</v>
      </c>
      <c r="JP218" s="387" t="n">
        <v>0.504290706574877</v>
      </c>
      <c r="JQ218" s="387" t="n">
        <v>0.504193136135427</v>
      </c>
      <c r="JR218" s="387" t="n">
        <v>0.504094128505983</v>
      </c>
      <c r="JS218" s="387" t="n">
        <v>0.503991922094906</v>
      </c>
      <c r="JT218" s="387" t="n">
        <v>0.503889918441526</v>
      </c>
      <c r="JU218" s="387" t="n">
        <v>0.503785757988947</v>
      </c>
      <c r="JV218" s="387" t="n">
        <v>0.503683339313401</v>
      </c>
      <c r="JW218" s="387" t="n">
        <v>0.503573344791067</v>
      </c>
      <c r="JX218" s="387" t="n">
        <v>0.503471329116153</v>
      </c>
      <c r="JY218" s="387" t="n">
        <v>0.50336425034814</v>
      </c>
      <c r="JZ218" s="387" t="n">
        <v>0.503261042583783</v>
      </c>
      <c r="KA218" s="387" t="n">
        <v>0.503159706501701</v>
      </c>
      <c r="KB218" s="387" t="n">
        <v>0.503059196564424</v>
      </c>
      <c r="KC218" s="387" t="n">
        <v>0.502956713711267</v>
      </c>
      <c r="KD218" s="387" t="n">
        <v>0.502859138111553</v>
      </c>
      <c r="KE218" s="387" t="n">
        <v>0.502756652438943</v>
      </c>
      <c r="KH218" s="0" t="s">
        <v>889</v>
      </c>
      <c r="KI218" s="387" t="n">
        <v>0.561267137527466</v>
      </c>
      <c r="KJ218" s="387" t="n">
        <v>0.56742787361145</v>
      </c>
      <c r="KK218" s="387" t="n">
        <v>0.573380827903748</v>
      </c>
      <c r="KL218" s="387" t="n">
        <v>0.57902854681015</v>
      </c>
      <c r="KM218" s="387" t="n">
        <v>0.584213852882385</v>
      </c>
      <c r="KN218" s="387" t="n">
        <v>0.588770866394043</v>
      </c>
      <c r="KO218" s="387" t="n">
        <v>0.590773820877075</v>
      </c>
      <c r="KP218" s="387" t="n">
        <v>0.593864142894745</v>
      </c>
      <c r="KQ218" s="387" t="n">
        <v>0.596415758132935</v>
      </c>
      <c r="KR218" s="387" t="n">
        <v>0.598170280456543</v>
      </c>
      <c r="KS218" s="387" t="n">
        <v>0.599170684814453</v>
      </c>
      <c r="KT218" s="387" t="n">
        <v>0.60054349899292</v>
      </c>
      <c r="KU218" s="387" t="n">
        <v>0.600801050662994</v>
      </c>
      <c r="KV218" s="387" t="n">
        <v>0.60144454240799</v>
      </c>
      <c r="KW218" s="387" t="n">
        <v>0.601678490638733</v>
      </c>
      <c r="KX218" s="387" t="n">
        <v>0.60292249917984</v>
      </c>
      <c r="KY218" s="387" t="n">
        <v>0.604752957820892</v>
      </c>
      <c r="KZ218" s="387" t="n">
        <v>0.607758641242981</v>
      </c>
      <c r="LA218" s="387" t="n">
        <v>0.611043691635132</v>
      </c>
      <c r="LB218" s="387" t="n">
        <v>0.614832520484924</v>
      </c>
      <c r="LC218" s="387" t="n">
        <v>0.617924511432648</v>
      </c>
      <c r="LD218" s="387" t="n">
        <v>0.62129145860672</v>
      </c>
      <c r="LE218" s="387" t="n">
        <v>0.624569475650787</v>
      </c>
      <c r="LF218" s="387" t="n">
        <v>0.627762019634247</v>
      </c>
      <c r="LG218" s="387" t="n">
        <v>0.631785094738007</v>
      </c>
      <c r="LH218" s="387" t="n">
        <v>0.636263132095337</v>
      </c>
      <c r="LI218" s="387" t="n">
        <v>0.640633523464203</v>
      </c>
      <c r="LJ218" s="387" t="n">
        <v>0.645439803600311</v>
      </c>
      <c r="LK218" s="387" t="n">
        <v>0.649946630001068</v>
      </c>
      <c r="LL218" s="387" t="n">
        <v>0.654881238937378</v>
      </c>
      <c r="LM218" s="387" t="n">
        <v>0.658663868904114</v>
      </c>
      <c r="LN218" s="387" t="n">
        <v>0.661848247051239</v>
      </c>
      <c r="LO218" s="387" t="n">
        <v>0.663942813873291</v>
      </c>
      <c r="LP218" s="387" t="n">
        <v>0.665992915630341</v>
      </c>
      <c r="LQ218" s="387" t="n">
        <v>0.667833924293518</v>
      </c>
      <c r="LR218" s="387" t="n">
        <v>0.669638454914093</v>
      </c>
      <c r="LT218" s="0" t="s">
        <v>889</v>
      </c>
      <c r="LU218" s="387" t="n">
        <v>0.542337119579315</v>
      </c>
      <c r="LV218" s="387" t="n">
        <v>0.54823637008667</v>
      </c>
      <c r="LW218" s="387" t="n">
        <v>0.553452551364899</v>
      </c>
      <c r="LX218" s="387" t="n">
        <v>0.55808961391449</v>
      </c>
      <c r="LY218" s="387" t="n">
        <v>0.56224137544632</v>
      </c>
      <c r="LZ218" s="387" t="n">
        <v>0.566009104251862</v>
      </c>
      <c r="MA218" s="387" t="n">
        <v>0.566964268684387</v>
      </c>
      <c r="MB218" s="387" t="n">
        <v>0.569028496742249</v>
      </c>
      <c r="MC218" s="387" t="n">
        <v>0.572043001651764</v>
      </c>
      <c r="MD218" s="387" t="n">
        <v>0.572836041450501</v>
      </c>
      <c r="ME218" s="387" t="n">
        <v>0.572909474372864</v>
      </c>
      <c r="MF218" s="387" t="n">
        <v>0.57472825050354</v>
      </c>
      <c r="MG218" s="387" t="n">
        <v>0.574098825454712</v>
      </c>
      <c r="MH218" s="387" t="n">
        <v>0.575180590152741</v>
      </c>
      <c r="MI218" s="387" t="n">
        <v>0.574564218521118</v>
      </c>
      <c r="MJ218" s="387" t="n">
        <v>0.576238870620728</v>
      </c>
      <c r="MK218" s="387" t="n">
        <v>0.577235758304596</v>
      </c>
      <c r="ML218" s="387" t="n">
        <v>0.580665051937103</v>
      </c>
      <c r="MM218" s="387" t="n">
        <v>0.583131074905396</v>
      </c>
      <c r="MN218" s="387" t="n">
        <v>0.587320566177368</v>
      </c>
      <c r="MO218" s="387" t="n">
        <v>0.590801894664764</v>
      </c>
      <c r="MP218" s="387" t="n">
        <v>0.595695197582245</v>
      </c>
      <c r="MQ218" s="387" t="n">
        <v>0.600459218025208</v>
      </c>
      <c r="MR218" s="387" t="n">
        <v>0.605665743350983</v>
      </c>
      <c r="MS218" s="387" t="n">
        <v>0.611080050468445</v>
      </c>
      <c r="MT218" s="387" t="n">
        <v>0.615809857845306</v>
      </c>
      <c r="MU218" s="387" t="n">
        <v>0.619333684444428</v>
      </c>
      <c r="MV218" s="387" t="n">
        <v>0.622234225273132</v>
      </c>
      <c r="MW218" s="387" t="n">
        <v>0.624866604804993</v>
      </c>
      <c r="MX218" s="387" t="n">
        <v>0.627968311309815</v>
      </c>
      <c r="MY218" s="387" t="n">
        <v>0.629958271980286</v>
      </c>
      <c r="MZ218" s="387" t="n">
        <v>0.63138872385025</v>
      </c>
      <c r="NA218" s="387" t="n">
        <v>0.6327885389328</v>
      </c>
      <c r="NB218" s="387" t="n">
        <v>0.633653342723846</v>
      </c>
      <c r="NC218" s="387" t="n">
        <v>0.63431715965271</v>
      </c>
      <c r="ND218" s="387" t="n">
        <v>0.634472489356995</v>
      </c>
      <c r="NG218" s="0" t="s">
        <v>889</v>
      </c>
      <c r="NH218" s="387" t="n">
        <v>0.446724146604538</v>
      </c>
      <c r="NI218" s="387" t="n">
        <v>0.452636301517487</v>
      </c>
      <c r="NJ218" s="387" t="n">
        <v>0.457861214876175</v>
      </c>
      <c r="NK218" s="387" t="n">
        <v>0.462672680616379</v>
      </c>
      <c r="NL218" s="387" t="n">
        <v>0.467559456825256</v>
      </c>
      <c r="NM218" s="387" t="n">
        <v>0.472685873508453</v>
      </c>
      <c r="NN218" s="387" t="n">
        <v>0.476190477609634</v>
      </c>
      <c r="NO218" s="387" t="n">
        <v>0.481373250484467</v>
      </c>
      <c r="NP218" s="387" t="n">
        <v>0.486021518707275</v>
      </c>
      <c r="NQ218" s="387" t="n">
        <v>0.491203367710114</v>
      </c>
      <c r="NR218" s="387" t="n">
        <v>0.494125783443451</v>
      </c>
      <c r="NS218" s="387" t="n">
        <v>0.497961968183517</v>
      </c>
      <c r="NT218" s="387" t="n">
        <v>0.501335084438324</v>
      </c>
      <c r="NU218" s="387" t="n">
        <v>0.503611266613007</v>
      </c>
      <c r="NV218" s="387" t="n">
        <v>0.505487382411957</v>
      </c>
      <c r="NW218" s="387" t="n">
        <v>0.50698858499527</v>
      </c>
      <c r="NX218" s="387" t="n">
        <v>0.509068191051483</v>
      </c>
      <c r="NY218" s="387" t="n">
        <v>0.510468006134033</v>
      </c>
      <c r="NZ218" s="387" t="n">
        <v>0.512135922908783</v>
      </c>
      <c r="OA218" s="387" t="n">
        <v>0.513755977153778</v>
      </c>
      <c r="OB218" s="387" t="n">
        <v>0.515919804573059</v>
      </c>
      <c r="OC218" s="387" t="n">
        <v>0.519488096237183</v>
      </c>
      <c r="OD218" s="387" t="n">
        <v>0.522962093353272</v>
      </c>
      <c r="OE218" s="387" t="n">
        <v>0.526345610618591</v>
      </c>
      <c r="OF218" s="387" t="n">
        <v>0.531617224216461</v>
      </c>
      <c r="OG218" s="387" t="n">
        <v>0.536207854747772</v>
      </c>
      <c r="OH218" s="387" t="n">
        <v>0.541780471801758</v>
      </c>
      <c r="OI218" s="387" t="n">
        <v>0.547760367393494</v>
      </c>
      <c r="OJ218" s="387" t="n">
        <v>0.552294552326202</v>
      </c>
      <c r="OK218" s="387" t="n">
        <v>0.558311343193054</v>
      </c>
      <c r="OL218" s="387" t="n">
        <v>0.563152372837067</v>
      </c>
      <c r="OM218" s="387" t="n">
        <v>0.56737220287323</v>
      </c>
      <c r="ON218" s="387" t="n">
        <v>0.570480108261108</v>
      </c>
      <c r="OO218" s="387" t="n">
        <v>0.574532568454742</v>
      </c>
      <c r="OP218" s="387" t="n">
        <v>0.577288627624512</v>
      </c>
      <c r="OQ218" s="387" t="n">
        <v>0.579990088939667</v>
      </c>
      <c r="OT218" s="387" t="n">
        <v>0.728040008544922</v>
      </c>
      <c r="OU218" s="387" t="n">
        <v>0.731740036010742</v>
      </c>
      <c r="OV218" s="387" t="n">
        <v>0.732630004882813</v>
      </c>
      <c r="OW218" s="387" t="n">
        <v>0.707529983520508</v>
      </c>
      <c r="OX218" s="387" t="n">
        <v>0.689990005493164</v>
      </c>
      <c r="OY218" s="387" t="n">
        <v>0.668560028076172</v>
      </c>
      <c r="OZ218" s="387" t="n">
        <v>0.663440017700195</v>
      </c>
      <c r="PA218" s="387" t="n">
        <v>0.655640029907227</v>
      </c>
      <c r="PB218" s="387" t="n">
        <v>0.657529983520508</v>
      </c>
      <c r="PC218" s="387" t="n">
        <v>0.65697998046875</v>
      </c>
      <c r="PD218" s="387" t="n">
        <v>0.650640029907227</v>
      </c>
      <c r="PE218" s="387" t="n">
        <v>0.648610000610352</v>
      </c>
      <c r="PF218" s="387" t="n">
        <v>0.657109985351563</v>
      </c>
      <c r="PG218" s="387" t="n">
        <v>0.676399993896484</v>
      </c>
      <c r="PH218" s="387" t="n">
        <v>0.666920013427734</v>
      </c>
      <c r="PI218" s="387" t="n">
        <v>0.668140029907227</v>
      </c>
      <c r="PJ218" s="387" t="n">
        <v>0.675449981689453</v>
      </c>
      <c r="PK218" s="387" t="n">
        <v>0.675749969482422</v>
      </c>
      <c r="PL218" s="387" t="n">
        <v>0.675100021362305</v>
      </c>
      <c r="PQ218" s="387" t="n">
        <v>-0.000962280319072306</v>
      </c>
      <c r="PZ218" s="387" t="n">
        <v>0.287</v>
      </c>
      <c r="QA218" s="387" t="n">
        <v>2014</v>
      </c>
      <c r="QB218" s="0" t="s">
        <v>248</v>
      </c>
      <c r="QD218" s="387" t="n">
        <v>0.22</v>
      </c>
      <c r="QE218" s="387" t="n">
        <v>2014</v>
      </c>
      <c r="QF218" s="0" t="s">
        <v>248</v>
      </c>
      <c r="QH218" s="387" t="n">
        <v>0.659</v>
      </c>
      <c r="QI218" s="387" t="n">
        <v>2014</v>
      </c>
      <c r="QJ218" s="0" t="s">
        <v>248</v>
      </c>
      <c r="QL218" s="387" t="n">
        <v>0.918</v>
      </c>
      <c r="QM218" s="387" t="n">
        <v>2014</v>
      </c>
      <c r="QN218" s="0" t="s">
        <v>248</v>
      </c>
      <c r="QP218" s="387" t="n">
        <v>0.418</v>
      </c>
      <c r="QQ218" s="387" t="n">
        <v>2014</v>
      </c>
      <c r="QR218" s="0" t="s">
        <v>248</v>
      </c>
      <c r="QT218" s="0" t="s">
        <v>104</v>
      </c>
      <c r="QU218" s="387" t="n">
        <v>0.301970511674881</v>
      </c>
      <c r="QV218" s="387" t="n">
        <v>0.328641951084137</v>
      </c>
      <c r="QW218" s="387" t="n">
        <v>0.392807990312576</v>
      </c>
      <c r="QX218" s="387" t="n">
        <v>0.345134854316711</v>
      </c>
      <c r="QY218" s="387" t="n">
        <v>0.294731318950653</v>
      </c>
      <c r="RB218" s="387" t="n">
        <v>0.337574064731598</v>
      </c>
      <c r="RC218" s="387" t="n">
        <v>0.35973384976387</v>
      </c>
      <c r="RD218" s="387" t="n">
        <v>0.413572400808334</v>
      </c>
      <c r="RE218" s="387" t="n">
        <v>0.324145406484604</v>
      </c>
      <c r="RF218" s="387" t="n">
        <v>0.230721071362495</v>
      </c>
      <c r="RG218" s="0" t="s">
        <v>248</v>
      </c>
      <c r="RJ218" s="387" t="n">
        <v>0.0619027987122536</v>
      </c>
      <c r="RK218" s="387" t="n">
        <v>0.0406402051448822</v>
      </c>
      <c r="RL218" s="387" t="n">
        <v>0.0321830660104752</v>
      </c>
      <c r="RM218" s="387" t="n">
        <v>0.0104015674442053</v>
      </c>
      <c r="RN218" s="387" t="n">
        <v>0.0335721150040627</v>
      </c>
      <c r="RO218" s="0" t="s">
        <v>104</v>
      </c>
      <c r="RR218" s="387" t="n">
        <v>0.0422358252108097</v>
      </c>
      <c r="RS218" s="387" t="n">
        <v>0.0492331758141518</v>
      </c>
      <c r="RT218" s="387" t="n">
        <v>0.0450704544782639</v>
      </c>
      <c r="RU218" s="387" t="n">
        <v>0.0361821390688419</v>
      </c>
      <c r="RV218" s="387" t="n">
        <v>0.171627283096313</v>
      </c>
      <c r="RW218" s="0" t="s">
        <v>248</v>
      </c>
      <c r="SA218" s="387" t="n">
        <v>0.0394849963486195</v>
      </c>
      <c r="SB218" s="387" t="n">
        <v>0.0203289650380611</v>
      </c>
      <c r="SC218" s="387" t="n">
        <v>0.0108478385955095</v>
      </c>
      <c r="SD218" s="387" t="n">
        <v>-0.0112846978008747</v>
      </c>
      <c r="SE218" s="387" t="n">
        <v>0.0126398988068104</v>
      </c>
      <c r="SF218" s="0" t="s">
        <v>104</v>
      </c>
      <c r="SJ218" s="387" t="n">
        <v>0.0222389083355665</v>
      </c>
      <c r="SK218" s="387" t="n">
        <v>0.0301953963935375</v>
      </c>
      <c r="SL218" s="387" t="n">
        <v>0.0265295282006264</v>
      </c>
      <c r="SM218" s="387" t="n">
        <v>0.0169104374945164</v>
      </c>
      <c r="SN218" s="387" t="n">
        <v>0.151988923549652</v>
      </c>
      <c r="SO218" s="0" t="s">
        <v>248</v>
      </c>
      <c r="SQ218" s="387" t="n">
        <v>2020</v>
      </c>
      <c r="SR218" s="0" t="s">
        <v>248</v>
      </c>
      <c r="ST218" s="387" t="n">
        <v>1207.38354492188</v>
      </c>
      <c r="SU218" s="0" t="s">
        <v>104</v>
      </c>
      <c r="SW218" s="387" t="n">
        <v>977.751266022885</v>
      </c>
      <c r="SX218" s="0" t="s">
        <v>248</v>
      </c>
      <c r="TA218" s="387" t="n">
        <v>1.12424051761627</v>
      </c>
      <c r="TB218" s="387" t="n">
        <v>1.45342457294464</v>
      </c>
      <c r="TC218" s="387" t="n">
        <v>1.21459090709686</v>
      </c>
      <c r="TD218" s="387" t="n">
        <v>0.252291142940521</v>
      </c>
      <c r="TE218" s="387" t="n">
        <v>0.329776883125305</v>
      </c>
      <c r="TF218" s="0" t="s">
        <v>104</v>
      </c>
      <c r="TJ218" s="387" t="n">
        <v>1.57257056236267</v>
      </c>
      <c r="TK218" s="387" t="n">
        <v>1.57257056236267</v>
      </c>
      <c r="TL218" s="387" t="n">
        <v>1.26659679412842</v>
      </c>
      <c r="TM218" s="387" t="n">
        <v>0.234123453497887</v>
      </c>
      <c r="TN218" s="387" t="n">
        <v>0.297115981578827</v>
      </c>
      <c r="TO218" s="0" t="s">
        <v>248</v>
      </c>
      <c r="TP218" s="386"/>
      <c r="TQ218" s="386"/>
    </row>
    <row r="219" customFormat="false" ht="15.75" hidden="false" customHeight="false" outlineLevel="0" collapsed="false">
      <c r="A219" s="0" t="s">
        <v>881</v>
      </c>
      <c r="B219" s="18" t="s">
        <v>1283</v>
      </c>
      <c r="C219" s="0" t="s">
        <v>1284</v>
      </c>
      <c r="D219" s="387" t="n">
        <v>0.0310834664851427</v>
      </c>
      <c r="E219" s="0" t="s">
        <v>102</v>
      </c>
      <c r="F219" s="387" t="n">
        <v>0.0321520306169987</v>
      </c>
      <c r="G219" s="0" t="s">
        <v>316</v>
      </c>
      <c r="H219" s="387" t="n">
        <v>0.0337763428688049</v>
      </c>
      <c r="I219" s="0" t="s">
        <v>317</v>
      </c>
      <c r="J219" s="0" t="s">
        <v>102</v>
      </c>
      <c r="K219" s="387" t="n">
        <v>0.85196852684021</v>
      </c>
      <c r="L219" s="387"/>
      <c r="M219" s="0" t="s">
        <v>885</v>
      </c>
      <c r="N219" s="387"/>
      <c r="O219" s="0" t="s">
        <v>885</v>
      </c>
      <c r="P219" s="387"/>
      <c r="Q219" s="0" t="s">
        <v>885</v>
      </c>
      <c r="R219" s="387" t="n">
        <v>0.85196852684021</v>
      </c>
      <c r="S219" s="0" t="s">
        <v>102</v>
      </c>
      <c r="U219" s="0" t="s">
        <v>316</v>
      </c>
      <c r="V219" s="387" t="n">
        <v>0.85196852684021</v>
      </c>
      <c r="W219" s="387"/>
      <c r="X219" s="0" t="s">
        <v>885</v>
      </c>
      <c r="Y219" s="387"/>
      <c r="Z219" s="0" t="s">
        <v>885</v>
      </c>
      <c r="AA219" s="387"/>
      <c r="AB219" s="0" t="s">
        <v>885</v>
      </c>
      <c r="AC219" s="387" t="n">
        <v>0.85196852684021</v>
      </c>
      <c r="AD219" s="0" t="s">
        <v>316</v>
      </c>
      <c r="AF219" s="0" t="s">
        <v>317</v>
      </c>
      <c r="AG219" s="387" t="n">
        <v>0.806201457977295</v>
      </c>
      <c r="AH219" s="387"/>
      <c r="AI219" s="0" t="s">
        <v>885</v>
      </c>
      <c r="AJ219" s="387"/>
      <c r="AK219" s="0" t="s">
        <v>885</v>
      </c>
      <c r="AL219" s="387"/>
      <c r="AM219" s="0" t="s">
        <v>885</v>
      </c>
      <c r="AN219" s="387" t="n">
        <v>0.806201457977295</v>
      </c>
      <c r="AO219" s="0" t="s">
        <v>317</v>
      </c>
      <c r="AP219" s="0"/>
      <c r="AQ219" s="0" t="s">
        <v>102</v>
      </c>
      <c r="AR219" s="387" t="n">
        <v>2.26421546936035</v>
      </c>
      <c r="AS219" s="0" t="s">
        <v>318</v>
      </c>
      <c r="AT219" s="387" t="n">
        <v>2.90687012672424</v>
      </c>
      <c r="AU219" s="0" t="s">
        <v>317</v>
      </c>
      <c r="AV219" s="387" t="n">
        <v>4.44177913665772</v>
      </c>
      <c r="AW219" s="0"/>
      <c r="AX219" s="387" t="n">
        <v>2.21385073661804</v>
      </c>
      <c r="AY219" s="0" t="s">
        <v>104</v>
      </c>
      <c r="AZ219" s="0"/>
      <c r="BA219" s="0" t="s">
        <v>102</v>
      </c>
      <c r="BB219" s="387" t="n">
        <v>0.00892771221697331</v>
      </c>
      <c r="BC219" s="387" t="n">
        <v>0.00944861955940723</v>
      </c>
      <c r="BD219" s="387" t="n">
        <v>0.0103291738778353</v>
      </c>
      <c r="BE219" s="387" t="n">
        <v>0.011596648953855</v>
      </c>
      <c r="BF219" s="387" t="n">
        <v>0.0115966172888875</v>
      </c>
      <c r="BH219" s="0" t="s">
        <v>318</v>
      </c>
      <c r="BI219" s="387" t="n">
        <v>0.00592767540365458</v>
      </c>
      <c r="BJ219" s="387" t="n">
        <v>0.00372852152213454</v>
      </c>
      <c r="BK219" s="387" t="n">
        <v>0.00225636502727866</v>
      </c>
      <c r="BL219" s="387" t="n">
        <v>0.00194972299505025</v>
      </c>
      <c r="BM219" s="387" t="n">
        <v>0.00197048857808113</v>
      </c>
      <c r="BO219" s="0" t="s">
        <v>317</v>
      </c>
      <c r="BP219" s="387" t="n">
        <v>0.00429766019806266</v>
      </c>
      <c r="BQ219" s="387" t="n">
        <v>0.00258720573037863</v>
      </c>
      <c r="BR219" s="387" t="n">
        <v>0.00195506145246327</v>
      </c>
      <c r="BS219" s="387" t="n">
        <v>0.00197934452444315</v>
      </c>
      <c r="BT219" s="387" t="n">
        <v>0.00199697562493384</v>
      </c>
      <c r="BV219" s="387" t="n">
        <v>3.41941928863525</v>
      </c>
      <c r="BW219" s="387" t="n">
        <v>3.88677477836609</v>
      </c>
      <c r="BX219" s="387" t="n">
        <v>4.18011856079102</v>
      </c>
      <c r="BY219" s="387" t="n">
        <v>4.30700016021729</v>
      </c>
      <c r="BZ219" s="387" t="n">
        <v>4.40352153778076</v>
      </c>
      <c r="CA219" s="0" t="s">
        <v>316</v>
      </c>
      <c r="CC219" s="387" t="n">
        <v>3.70721530914307</v>
      </c>
      <c r="CD219" s="387" t="n">
        <v>4.07833671569824</v>
      </c>
      <c r="CE219" s="387" t="n">
        <v>4.26900482177734</v>
      </c>
      <c r="CF219" s="387" t="n">
        <v>4.36458778381348</v>
      </c>
      <c r="CG219" s="387" t="n">
        <v>4.46257495880127</v>
      </c>
      <c r="CH219" s="0" t="s">
        <v>317</v>
      </c>
      <c r="CK219" s="387" t="n">
        <v>4.80000019073486</v>
      </c>
      <c r="CL219" s="0" t="s">
        <v>887</v>
      </c>
      <c r="CO219" s="0" t="s">
        <v>102</v>
      </c>
      <c r="CP219" s="387" t="n">
        <v>-0.0224940720945597</v>
      </c>
      <c r="CQ219" s="387" t="n">
        <v>-0.0185236614197493</v>
      </c>
      <c r="CR219" s="387" t="n">
        <v>-0.0169031340628862</v>
      </c>
      <c r="CS219" s="387" t="n">
        <v>-0.00782646983861923</v>
      </c>
      <c r="CT219" s="387" t="n">
        <v>-0.00069372495636344</v>
      </c>
      <c r="CV219" s="0" t="s">
        <v>318</v>
      </c>
      <c r="CW219" s="387" t="n">
        <v>-0.00551085732877255</v>
      </c>
      <c r="CX219" s="387" t="n">
        <v>-0.00461888127028942</v>
      </c>
      <c r="CY219" s="387" t="n">
        <v>0.00513200554996729</v>
      </c>
      <c r="CZ219" s="387" t="n">
        <v>0.0117954621091485</v>
      </c>
      <c r="DA219" s="387" t="n">
        <v>0.0197848211973906</v>
      </c>
      <c r="DC219" s="0" t="s">
        <v>317</v>
      </c>
      <c r="DD219" s="387" t="n">
        <v>0.000754468084778637</v>
      </c>
      <c r="DE219" s="387" t="n">
        <v>0.00841135997325182</v>
      </c>
      <c r="DF219" s="387" t="n">
        <v>0.0209908317774534</v>
      </c>
      <c r="DG219" s="387" t="n">
        <v>0.0133526818826795</v>
      </c>
      <c r="DH219" s="387" t="n">
        <v>0.00557381100952625</v>
      </c>
      <c r="DL219" s="387" t="n">
        <v>0.788119964599609</v>
      </c>
      <c r="DM219" s="0" t="s">
        <v>888</v>
      </c>
      <c r="DP219" s="387" t="n">
        <v>0.796630020141602</v>
      </c>
      <c r="DQ219" s="0" t="s">
        <v>888</v>
      </c>
      <c r="DT219" s="387" t="n">
        <v>0.779729995727539</v>
      </c>
      <c r="DU219" s="0" t="s">
        <v>888</v>
      </c>
      <c r="DW219" s="387" t="n">
        <v>-0.0786867961287499</v>
      </c>
      <c r="DX219" s="387" t="n">
        <v>-0.0742984861135483</v>
      </c>
      <c r="DY219" s="387" t="n">
        <v>-0.0749383717775345</v>
      </c>
      <c r="DZ219" s="387" t="n">
        <v>-0.0610990189015865</v>
      </c>
      <c r="EA219" s="387" t="n">
        <v>-0.0429871417582035</v>
      </c>
      <c r="EB219" s="0" t="s">
        <v>104</v>
      </c>
      <c r="ED219" s="387" t="n">
        <v>-0.0806070789694786</v>
      </c>
      <c r="EE219" s="387" t="n">
        <v>-0.0765630900859833</v>
      </c>
      <c r="EF219" s="387" t="n">
        <v>-0.0784519463777542</v>
      </c>
      <c r="EG219" s="387" t="n">
        <v>-0.0655224174261093</v>
      </c>
      <c r="EH219" s="387"/>
      <c r="EI219" s="0" t="s">
        <v>248</v>
      </c>
      <c r="EK219" s="387" t="n">
        <v>0.363058865070343</v>
      </c>
      <c r="EL219" s="0" t="s">
        <v>248</v>
      </c>
      <c r="EO219" s="387" t="n">
        <v>0.0339930281043053</v>
      </c>
      <c r="EP219" s="387" t="n">
        <v>0.033612035214901</v>
      </c>
      <c r="EQ219" s="387" t="n">
        <v>0.0370582789182663</v>
      </c>
      <c r="ER219" s="387" t="n">
        <v>0.0120549155399203</v>
      </c>
      <c r="ES219" s="387" t="n">
        <v>0.0242816600948572</v>
      </c>
      <c r="ET219" s="0" t="s">
        <v>248</v>
      </c>
      <c r="FE219" s="387" t="n">
        <v>4924402</v>
      </c>
      <c r="FF219" s="387" t="n">
        <v>5062567</v>
      </c>
      <c r="FG219" s="387" t="n">
        <v>5197031</v>
      </c>
      <c r="FH219" s="387" t="n">
        <v>5330639</v>
      </c>
      <c r="FI219" s="387" t="n">
        <v>5467766</v>
      </c>
      <c r="FJ219" s="387" t="n">
        <v>5611640</v>
      </c>
      <c r="FK219" s="387" t="n">
        <v>5762880</v>
      </c>
      <c r="FL219" s="387" t="n">
        <v>5920359</v>
      </c>
      <c r="FM219" s="387" t="n">
        <v>6083420</v>
      </c>
      <c r="FN219" s="387" t="n">
        <v>6250835</v>
      </c>
      <c r="FO219" s="387" t="n">
        <v>6421679</v>
      </c>
      <c r="FP219" s="387" t="n">
        <v>6595943</v>
      </c>
      <c r="FQ219" s="387" t="n">
        <v>6773807</v>
      </c>
      <c r="FR219" s="387" t="n">
        <v>6954721</v>
      </c>
      <c r="FS219" s="387" t="n">
        <v>7137997</v>
      </c>
      <c r="FT219" s="387" t="n">
        <v>7323158</v>
      </c>
      <c r="FU219" s="387" t="n">
        <v>7509952</v>
      </c>
      <c r="FV219" s="387" t="n">
        <v>7698475</v>
      </c>
      <c r="FW219" s="387" t="n">
        <v>7889094</v>
      </c>
      <c r="FX219" s="387" t="n">
        <v>8082366</v>
      </c>
      <c r="FY219" s="387" t="n">
        <v>8279000</v>
      </c>
      <c r="FZ219" s="387" t="n">
        <v>8478000</v>
      </c>
      <c r="GA219" s="387" t="n">
        <v>8681000</v>
      </c>
      <c r="GB219" s="387" t="n">
        <v>8887000</v>
      </c>
      <c r="GC219" s="387" t="n">
        <v>9096000</v>
      </c>
      <c r="GD219" s="387" t="n">
        <v>9308000</v>
      </c>
      <c r="GE219" s="387" t="n">
        <v>9524000</v>
      </c>
      <c r="GF219" s="387" t="n">
        <v>9744000</v>
      </c>
      <c r="GG219" s="387" t="n">
        <v>9967000</v>
      </c>
      <c r="GH219" s="387" t="n">
        <v>10193000</v>
      </c>
      <c r="GI219" s="387" t="n">
        <v>10422000</v>
      </c>
      <c r="GJ219" s="387" t="n">
        <v>10654000</v>
      </c>
      <c r="GK219" s="387" t="n">
        <v>10889000</v>
      </c>
      <c r="GL219" s="387" t="n">
        <v>11126000</v>
      </c>
      <c r="GM219" s="387" t="n">
        <v>11367000</v>
      </c>
      <c r="GN219" s="387" t="n">
        <v>11609000</v>
      </c>
      <c r="GO219" s="387" t="n">
        <v>11853000</v>
      </c>
      <c r="GP219" s="387" t="n">
        <v>12100000</v>
      </c>
      <c r="GQ219" s="387" t="n">
        <v>12348000</v>
      </c>
      <c r="GR219" s="387" t="n">
        <v>12598000</v>
      </c>
      <c r="GS219" s="387" t="n">
        <v>12850000</v>
      </c>
      <c r="GT219" s="387" t="n">
        <v>13102000</v>
      </c>
      <c r="GU219" s="387" t="n">
        <v>13356000</v>
      </c>
      <c r="GV219" s="387" t="n">
        <v>13611000</v>
      </c>
      <c r="GW219" s="387" t="n">
        <v>13867000</v>
      </c>
      <c r="GX219" s="387" t="n">
        <v>14123000</v>
      </c>
      <c r="GY219" s="387" t="n">
        <v>14380000</v>
      </c>
      <c r="GZ219" s="387" t="n">
        <v>14638000</v>
      </c>
      <c r="HA219" s="387" t="n">
        <v>14897000</v>
      </c>
      <c r="HB219" s="387" t="n">
        <v>15156000</v>
      </c>
      <c r="HC219" s="387" t="n">
        <v>15415000</v>
      </c>
      <c r="HG219" s="387" t="n">
        <v>0.0251874178647995</v>
      </c>
      <c r="HH219" s="387" t="n">
        <v>0.0247931834310293</v>
      </c>
      <c r="HI219" s="387" t="n">
        <v>0.0244590416550636</v>
      </c>
      <c r="HJ219" s="387" t="n">
        <v>0.0242033526301384</v>
      </c>
      <c r="HK219" s="387" t="n">
        <v>0.0240375362336636</v>
      </c>
      <c r="HL219" s="387" t="n">
        <v>0.0237523838877678</v>
      </c>
      <c r="HM219" s="387" t="n">
        <v>0.023662157356739</v>
      </c>
      <c r="HN219" s="387" t="n">
        <v>0.0234528053551912</v>
      </c>
      <c r="HO219" s="387" t="n">
        <v>0.02324522100389</v>
      </c>
      <c r="HP219" s="387" t="n">
        <v>0.0230394881218672</v>
      </c>
      <c r="HQ219" s="387" t="n">
        <v>0.0229406841099262</v>
      </c>
      <c r="HR219" s="387" t="n">
        <v>0.0228367820382118</v>
      </c>
      <c r="HS219" s="387" t="n">
        <v>0.0226279255002737</v>
      </c>
      <c r="HT219" s="387" t="n">
        <v>0.0224215742200613</v>
      </c>
      <c r="HU219" s="387" t="n">
        <v>0.0222177468240261</v>
      </c>
      <c r="HV219" s="387" t="n">
        <v>0.0220164526253939</v>
      </c>
      <c r="HW219" s="387" t="n">
        <v>0.0218176972121</v>
      </c>
      <c r="HX219" s="387" t="n">
        <v>0.0215316060930491</v>
      </c>
      <c r="HY219" s="387" t="n">
        <v>0.0214297082275152</v>
      </c>
      <c r="HZ219" s="387" t="n">
        <v>0.0210662391036749</v>
      </c>
      <c r="IA219" s="387" t="n">
        <v>0.0208003409206867</v>
      </c>
      <c r="IB219" s="387" t="n">
        <v>0.02062445320189</v>
      </c>
      <c r="IC219" s="387" t="n">
        <v>0.0202886536717415</v>
      </c>
      <c r="ID219" s="387" t="n">
        <v>0.0200439654290676</v>
      </c>
      <c r="IE219" s="387" t="n">
        <v>0.0198057405650616</v>
      </c>
      <c r="IF219" s="387" t="n">
        <v>0.0194210782647133</v>
      </c>
      <c r="IG219" s="387" t="n">
        <v>0.0192008316516876</v>
      </c>
      <c r="IH219" s="387" t="n">
        <v>0.0189125668257475</v>
      </c>
      <c r="II219" s="387" t="n">
        <v>0.0186336282640696</v>
      </c>
      <c r="IJ219" s="387" t="n">
        <v>0.0182927567511797</v>
      </c>
      <c r="IK219" s="387" t="n">
        <v>0.0180336777120829</v>
      </c>
      <c r="IL219" s="387" t="n">
        <v>0.0177825354039669</v>
      </c>
      <c r="IM219" s="387" t="n">
        <v>0.0175389628857374</v>
      </c>
      <c r="IN219" s="387" t="n">
        <v>0.0172366425395012</v>
      </c>
      <c r="IO219" s="387" t="n">
        <v>0.0169445686042309</v>
      </c>
      <c r="IP219" s="0" t="s">
        <v>889</v>
      </c>
      <c r="IU219" s="0" t="s">
        <v>889</v>
      </c>
      <c r="IV219" s="387" t="n">
        <v>0.496869794768981</v>
      </c>
      <c r="IW219" s="387" t="n">
        <v>0.497020220635232</v>
      </c>
      <c r="IX219" s="387" t="n">
        <v>0.497171258311385</v>
      </c>
      <c r="IY219" s="387" t="n">
        <v>0.497319527778535</v>
      </c>
      <c r="IZ219" s="387" t="n">
        <v>0.497459466969977</v>
      </c>
      <c r="JA219" s="387" t="n">
        <v>0.497588460655291</v>
      </c>
      <c r="JB219" s="387" t="n">
        <v>0.497705302585135</v>
      </c>
      <c r="JC219" s="387" t="n">
        <v>0.4978120760775</v>
      </c>
      <c r="JD219" s="387" t="n">
        <v>0.49790905106376</v>
      </c>
      <c r="JE219" s="387" t="n">
        <v>0.497998688403475</v>
      </c>
      <c r="JF219" s="387" t="n">
        <v>0.49808049450458</v>
      </c>
      <c r="JG219" s="387" t="n">
        <v>0.498155117536909</v>
      </c>
      <c r="JH219" s="387" t="n">
        <v>0.49822192359839</v>
      </c>
      <c r="JI219" s="387" t="n">
        <v>0.498281244246525</v>
      </c>
      <c r="JJ219" s="387" t="n">
        <v>0.498334515863697</v>
      </c>
      <c r="JK219" s="387" t="n">
        <v>0.498380672503787</v>
      </c>
      <c r="JL219" s="387" t="n">
        <v>0.498420773812384</v>
      </c>
      <c r="JM219" s="387" t="n">
        <v>0.498454429431036</v>
      </c>
      <c r="JN219" s="387" t="n">
        <v>0.498481546225436</v>
      </c>
      <c r="JO219" s="387" t="n">
        <v>0.498503061970683</v>
      </c>
      <c r="JP219" s="387" t="n">
        <v>0.498517990890268</v>
      </c>
      <c r="JQ219" s="387" t="n">
        <v>0.498526795367173</v>
      </c>
      <c r="JR219" s="387" t="n">
        <v>0.498530035855505</v>
      </c>
      <c r="JS219" s="387" t="n">
        <v>0.498527408154129</v>
      </c>
      <c r="JT219" s="387" t="n">
        <v>0.49851947785162</v>
      </c>
      <c r="JU219" s="387" t="n">
        <v>0.498506531361985</v>
      </c>
      <c r="JV219" s="387" t="n">
        <v>0.498488999404301</v>
      </c>
      <c r="JW219" s="387" t="n">
        <v>0.498465712661195</v>
      </c>
      <c r="JX219" s="387" t="n">
        <v>0.498438418038749</v>
      </c>
      <c r="JY219" s="387" t="n">
        <v>0.49840649623668</v>
      </c>
      <c r="JZ219" s="387" t="n">
        <v>0.498369805687295</v>
      </c>
      <c r="KA219" s="387" t="n">
        <v>0.498328663902583</v>
      </c>
      <c r="KB219" s="387" t="n">
        <v>0.498283200407917</v>
      </c>
      <c r="KC219" s="387" t="n">
        <v>0.498234042915973</v>
      </c>
      <c r="KD219" s="387" t="n">
        <v>0.498180500956068</v>
      </c>
      <c r="KE219" s="387" t="n">
        <v>0.498122896395545</v>
      </c>
      <c r="KH219" s="0" t="s">
        <v>889</v>
      </c>
      <c r="KI219" s="387" t="n">
        <v>0.550613284111023</v>
      </c>
      <c r="KJ219" s="387" t="n">
        <v>0.552670240402222</v>
      </c>
      <c r="KK219" s="387" t="n">
        <v>0.555122017860413</v>
      </c>
      <c r="KL219" s="387" t="n">
        <v>0.557960152626038</v>
      </c>
      <c r="KM219" s="387" t="n">
        <v>0.561142981052399</v>
      </c>
      <c r="KN219" s="387" t="n">
        <v>0.564560949802399</v>
      </c>
      <c r="KO219" s="387" t="n">
        <v>0.567586719989777</v>
      </c>
      <c r="KP219" s="387" t="n">
        <v>0.570786774158478</v>
      </c>
      <c r="KQ219" s="387" t="n">
        <v>0.57420951128006</v>
      </c>
      <c r="KR219" s="387" t="n">
        <v>0.577726483345032</v>
      </c>
      <c r="KS219" s="387" t="n">
        <v>0.581113040447235</v>
      </c>
      <c r="KT219" s="387" t="n">
        <v>0.58368331193924</v>
      </c>
      <c r="KU219" s="387" t="n">
        <v>0.586206912994385</v>
      </c>
      <c r="KV219" s="387" t="n">
        <v>0.588843166828156</v>
      </c>
      <c r="KW219" s="387" t="n">
        <v>0.591288149356842</v>
      </c>
      <c r="KX219" s="387" t="n">
        <v>0.593743979930878</v>
      </c>
      <c r="KY219" s="387" t="n">
        <v>0.595457077026367</v>
      </c>
      <c r="KZ219" s="387" t="n">
        <v>0.597116351127625</v>
      </c>
      <c r="LA219" s="387" t="n">
        <v>0.598957419395447</v>
      </c>
      <c r="LB219" s="387" t="n">
        <v>0.600598216056824</v>
      </c>
      <c r="LC219" s="387" t="n">
        <v>0.602291345596314</v>
      </c>
      <c r="LD219" s="387" t="n">
        <v>0.603560268878937</v>
      </c>
      <c r="LE219" s="387" t="n">
        <v>0.60479336977005</v>
      </c>
      <c r="LF219" s="387" t="n">
        <v>0.606171011924744</v>
      </c>
      <c r="LG219" s="387" t="n">
        <v>0.607636153697968</v>
      </c>
      <c r="LH219" s="387" t="n">
        <v>0.609105050563812</v>
      </c>
      <c r="LI219" s="387" t="n">
        <v>0.610212206840515</v>
      </c>
      <c r="LJ219" s="387" t="n">
        <v>0.611485481262207</v>
      </c>
      <c r="LK219" s="387" t="n">
        <v>0.612886607646942</v>
      </c>
      <c r="LL219" s="387" t="n">
        <v>0.614408314228058</v>
      </c>
      <c r="LM219" s="387" t="n">
        <v>0.615945637226105</v>
      </c>
      <c r="LN219" s="387" t="n">
        <v>0.617176651954651</v>
      </c>
      <c r="LO219" s="387" t="n">
        <v>0.618527114391327</v>
      </c>
      <c r="LP219" s="387" t="n">
        <v>0.619990587234497</v>
      </c>
      <c r="LQ219" s="387" t="n">
        <v>0.621536016464233</v>
      </c>
      <c r="LR219" s="387" t="n">
        <v>0.623224139213562</v>
      </c>
      <c r="LT219" s="0" t="s">
        <v>889</v>
      </c>
      <c r="LU219" s="387" t="n">
        <v>0.533364832401276</v>
      </c>
      <c r="LV219" s="387" t="n">
        <v>0.535387575626373</v>
      </c>
      <c r="LW219" s="387" t="n">
        <v>0.537762880325317</v>
      </c>
      <c r="LX219" s="387" t="n">
        <v>0.540478527545929</v>
      </c>
      <c r="LY219" s="387" t="n">
        <v>0.543488621711731</v>
      </c>
      <c r="LZ219" s="387" t="n">
        <v>0.546684384346008</v>
      </c>
      <c r="MA219" s="387" t="n">
        <v>0.549539983272553</v>
      </c>
      <c r="MB219" s="387" t="n">
        <v>0.552470922470093</v>
      </c>
      <c r="MC219" s="387" t="n">
        <v>0.555755615234375</v>
      </c>
      <c r="MD219" s="387" t="n">
        <v>0.558926999568939</v>
      </c>
      <c r="ME219" s="387" t="n">
        <v>0.561989665031433</v>
      </c>
      <c r="MF219" s="387" t="n">
        <v>0.564363718032837</v>
      </c>
      <c r="MG219" s="387" t="n">
        <v>0.566502451896668</v>
      </c>
      <c r="MH219" s="387" t="n">
        <v>0.568776965141296</v>
      </c>
      <c r="MI219" s="387" t="n">
        <v>0.570783853530884</v>
      </c>
      <c r="MJ219" s="387" t="n">
        <v>0.572730779647827</v>
      </c>
      <c r="MK219" s="387" t="n">
        <v>0.574150562286377</v>
      </c>
      <c r="ML219" s="387" t="n">
        <v>0.575351297855377</v>
      </c>
      <c r="MM219" s="387" t="n">
        <v>0.576577365398407</v>
      </c>
      <c r="MN219" s="387" t="n">
        <v>0.577724993228912</v>
      </c>
      <c r="MO219" s="387" t="n">
        <v>0.578861236572266</v>
      </c>
      <c r="MP219" s="387" t="n">
        <v>0.579600095748901</v>
      </c>
      <c r="MQ219" s="387" t="n">
        <v>0.580330550670624</v>
      </c>
      <c r="MR219" s="387" t="n">
        <v>0.581227719783783</v>
      </c>
      <c r="MS219" s="387" t="n">
        <v>0.582155883312225</v>
      </c>
      <c r="MT219" s="387" t="n">
        <v>0.583034992218018</v>
      </c>
      <c r="MU219" s="387" t="n">
        <v>0.583880305290222</v>
      </c>
      <c r="MV219" s="387" t="n">
        <v>0.584755897521973</v>
      </c>
      <c r="MW219" s="387" t="n">
        <v>0.585776209831238</v>
      </c>
      <c r="MX219" s="387" t="n">
        <v>0.58686089515686</v>
      </c>
      <c r="MY219" s="387" t="n">
        <v>0.587977051734924</v>
      </c>
      <c r="MZ219" s="387" t="n">
        <v>0.589151620864868</v>
      </c>
      <c r="NA219" s="387" t="n">
        <v>0.590312898159027</v>
      </c>
      <c r="NB219" s="387" t="n">
        <v>0.591528475284576</v>
      </c>
      <c r="NC219" s="387" t="n">
        <v>0.592834532260895</v>
      </c>
      <c r="ND219" s="387" t="n">
        <v>0.594421029090881</v>
      </c>
      <c r="NG219" s="0" t="s">
        <v>889</v>
      </c>
      <c r="NH219" s="387" t="n">
        <v>0.447120070457459</v>
      </c>
      <c r="NI219" s="387" t="n">
        <v>0.448490351438522</v>
      </c>
      <c r="NJ219" s="387" t="n">
        <v>0.450105249881744</v>
      </c>
      <c r="NK219" s="387" t="n">
        <v>0.45202299952507</v>
      </c>
      <c r="NL219" s="387" t="n">
        <v>0.454306215047836</v>
      </c>
      <c r="NM219" s="387" t="n">
        <v>0.456939250230789</v>
      </c>
      <c r="NN219" s="387" t="n">
        <v>0.459424406290054</v>
      </c>
      <c r="NO219" s="387" t="n">
        <v>0.462273925542831</v>
      </c>
      <c r="NP219" s="387" t="n">
        <v>0.465286374092102</v>
      </c>
      <c r="NQ219" s="387" t="n">
        <v>0.468667536973953</v>
      </c>
      <c r="NR219" s="387" t="n">
        <v>0.472174465656281</v>
      </c>
      <c r="NS219" s="387" t="n">
        <v>0.475220501422882</v>
      </c>
      <c r="NT219" s="387" t="n">
        <v>0.478448271751404</v>
      </c>
      <c r="NU219" s="387" t="n">
        <v>0.481789916753769</v>
      </c>
      <c r="NV219" s="387" t="n">
        <v>0.485136866569519</v>
      </c>
      <c r="NW219" s="387" t="n">
        <v>0.488389939069748</v>
      </c>
      <c r="NX219" s="387" t="n">
        <v>0.490989297628403</v>
      </c>
      <c r="NY219" s="387" t="n">
        <v>0.493617415428162</v>
      </c>
      <c r="NZ219" s="387" t="n">
        <v>0.496314942836762</v>
      </c>
      <c r="OA219" s="387" t="n">
        <v>0.49872437119484</v>
      </c>
      <c r="OB219" s="387" t="n">
        <v>0.501162886619568</v>
      </c>
      <c r="OC219" s="387" t="n">
        <v>0.502995014190674</v>
      </c>
      <c r="OD219" s="387" t="n">
        <v>0.504793405532837</v>
      </c>
      <c r="OE219" s="387" t="n">
        <v>0.50672173500061</v>
      </c>
      <c r="OF219" s="387" t="n">
        <v>0.508493423461914</v>
      </c>
      <c r="OG219" s="387" t="n">
        <v>0.51027238368988</v>
      </c>
      <c r="OH219" s="387" t="n">
        <v>0.511753916740418</v>
      </c>
      <c r="OI219" s="387" t="n">
        <v>0.51325249671936</v>
      </c>
      <c r="OJ219" s="387" t="n">
        <v>0.514877676963806</v>
      </c>
      <c r="OK219" s="387" t="n">
        <v>0.516622185707092</v>
      </c>
      <c r="OL219" s="387" t="n">
        <v>0.518303453922272</v>
      </c>
      <c r="OM219" s="387" t="n">
        <v>0.51981920003891</v>
      </c>
      <c r="ON219" s="387" t="n">
        <v>0.521450996398926</v>
      </c>
      <c r="OO219" s="387" t="n">
        <v>0.523125469684601</v>
      </c>
      <c r="OP219" s="387" t="n">
        <v>0.525006592273712</v>
      </c>
      <c r="OQ219" s="387" t="n">
        <v>0.527019143104553</v>
      </c>
      <c r="OT219" s="387" t="n">
        <v>0.817220001220703</v>
      </c>
      <c r="OU219" s="387" t="n">
        <v>0.817580032348633</v>
      </c>
      <c r="OV219" s="387" t="n">
        <v>0.8175</v>
      </c>
      <c r="OW219" s="387" t="n">
        <v>0.817870025634766</v>
      </c>
      <c r="OX219" s="387" t="n">
        <v>0.81859001159668</v>
      </c>
      <c r="OY219" s="387" t="n">
        <v>0.819810028076172</v>
      </c>
      <c r="OZ219" s="387" t="n">
        <v>0.816389999389648</v>
      </c>
      <c r="PA219" s="387" t="n">
        <v>0.812490005493164</v>
      </c>
      <c r="PB219" s="387" t="n">
        <v>0.807990036010742</v>
      </c>
      <c r="PC219" s="387" t="n">
        <v>0.802829971313477</v>
      </c>
      <c r="PD219" s="387" t="n">
        <v>0.797060012817383</v>
      </c>
      <c r="PE219" s="387" t="n">
        <v>0.79697998046875</v>
      </c>
      <c r="PF219" s="387" t="n">
        <v>0.796539993286133</v>
      </c>
      <c r="PG219" s="387" t="n">
        <v>0.795699996948242</v>
      </c>
      <c r="PH219" s="387" t="n">
        <v>0.794449996948242</v>
      </c>
      <c r="PI219" s="387" t="n">
        <v>0.793079986572266</v>
      </c>
      <c r="PJ219" s="387" t="n">
        <v>0.791389999389648</v>
      </c>
      <c r="PK219" s="387" t="n">
        <v>0.78931999206543</v>
      </c>
      <c r="PL219" s="387" t="n">
        <v>0.788119964599609</v>
      </c>
      <c r="PQ219" s="387" t="n">
        <v>-0.00152148760389537</v>
      </c>
      <c r="PZ219" s="387" t="n">
        <v>0.431</v>
      </c>
      <c r="QA219" s="387" t="n">
        <v>2015</v>
      </c>
      <c r="QB219" s="0" t="s">
        <v>248</v>
      </c>
      <c r="QD219" s="387" t="n">
        <v>0.511</v>
      </c>
      <c r="QE219" s="387" t="n">
        <v>2015</v>
      </c>
      <c r="QF219" s="0" t="s">
        <v>248</v>
      </c>
      <c r="QH219" s="387" t="n">
        <v>0.742</v>
      </c>
      <c r="QI219" s="387" t="n">
        <v>2015</v>
      </c>
      <c r="QJ219" s="0" t="s">
        <v>248</v>
      </c>
      <c r="QL219" s="387" t="n">
        <v>0.908</v>
      </c>
      <c r="QM219" s="387" t="n">
        <v>2015</v>
      </c>
      <c r="QN219" s="0" t="s">
        <v>248</v>
      </c>
      <c r="QP219" s="387" t="n">
        <v>0.551</v>
      </c>
      <c r="QQ219" s="387" t="n">
        <v>2015</v>
      </c>
      <c r="QR219" s="0" t="s">
        <v>248</v>
      </c>
      <c r="QT219" s="0" t="s">
        <v>104</v>
      </c>
      <c r="QU219" s="387" t="n">
        <v>0.18827797472477</v>
      </c>
      <c r="QV219" s="387" t="n">
        <v>0.20904429256916</v>
      </c>
      <c r="QW219" s="387" t="n">
        <v>0.241883412003517</v>
      </c>
      <c r="QX219" s="387" t="n">
        <v>0.249122560024261</v>
      </c>
      <c r="QY219" s="387" t="n">
        <v>0.255141317844391</v>
      </c>
      <c r="RB219" s="387" t="n">
        <v>0.217681616544724</v>
      </c>
      <c r="RC219" s="387" t="n">
        <v>0.238889813423157</v>
      </c>
      <c r="RD219" s="387" t="n">
        <v>0.268460988998413</v>
      </c>
      <c r="RE219" s="387" t="n">
        <v>0.273288190364838</v>
      </c>
      <c r="RF219" s="387" t="n">
        <v>0.263467669487</v>
      </c>
      <c r="RG219" s="0" t="s">
        <v>248</v>
      </c>
      <c r="RJ219" s="387" t="n">
        <v>0.037868045270443</v>
      </c>
      <c r="RK219" s="387" t="n">
        <v>0.0481045134365559</v>
      </c>
      <c r="RL219" s="387" t="n">
        <v>0.0553742870688438</v>
      </c>
      <c r="RM219" s="387" t="n">
        <v>0.0504577308893204</v>
      </c>
      <c r="RN219" s="387" t="n">
        <v>0.0517623126506805</v>
      </c>
      <c r="RO219" s="0" t="s">
        <v>104</v>
      </c>
      <c r="RR219" s="387" t="n">
        <v>0.0353775694966316</v>
      </c>
      <c r="RS219" s="387" t="n">
        <v>0.0409639328718185</v>
      </c>
      <c r="RT219" s="387" t="n">
        <v>0.0554191209375858</v>
      </c>
      <c r="RU219" s="387" t="n">
        <v>0.0505473949015141</v>
      </c>
      <c r="RV219" s="387" t="n">
        <v>0.0520104020833969</v>
      </c>
      <c r="RW219" s="0" t="s">
        <v>248</v>
      </c>
      <c r="SA219" s="387" t="n">
        <v>0.0114646768197417</v>
      </c>
      <c r="SB219" s="387" t="n">
        <v>0.0219227746129036</v>
      </c>
      <c r="SC219" s="387" t="n">
        <v>0.0296129230409861</v>
      </c>
      <c r="SD219" s="387" t="n">
        <v>0.025522755458951</v>
      </c>
      <c r="SE219" s="387" t="n">
        <v>0.0270392522215843</v>
      </c>
      <c r="SF219" s="0" t="s">
        <v>104</v>
      </c>
      <c r="SJ219" s="387" t="n">
        <v>0.00912005081772804</v>
      </c>
      <c r="SK219" s="387" t="n">
        <v>0.0149096315726638</v>
      </c>
      <c r="SL219" s="387" t="n">
        <v>0.0297221597284079</v>
      </c>
      <c r="SM219" s="387" t="n">
        <v>0.0256969053298235</v>
      </c>
      <c r="SN219" s="387" t="n">
        <v>0.0278070475906134</v>
      </c>
      <c r="SO219" s="0" t="s">
        <v>248</v>
      </c>
      <c r="SQ219" s="387" t="n">
        <v>690</v>
      </c>
      <c r="SR219" s="0" t="s">
        <v>248</v>
      </c>
      <c r="ST219" s="387" t="n">
        <v>621.046203613281</v>
      </c>
      <c r="SU219" s="0" t="s">
        <v>104</v>
      </c>
      <c r="SW219" s="387" t="n">
        <v>696.076939317577</v>
      </c>
      <c r="SX219" s="0" t="s">
        <v>248</v>
      </c>
      <c r="TA219" s="387" t="n">
        <v>0.10959117859602</v>
      </c>
      <c r="TB219" s="387" t="n">
        <v>0.134745806455612</v>
      </c>
      <c r="TC219" s="387" t="n">
        <v>0.166945040225983</v>
      </c>
      <c r="TD219" s="387" t="n">
        <v>0.188023537397385</v>
      </c>
      <c r="TE219" s="387" t="n">
        <v>0.212154179811478</v>
      </c>
      <c r="TF219" s="0" t="s">
        <v>104</v>
      </c>
      <c r="TJ219" s="387" t="n">
        <v>0.134664744138718</v>
      </c>
      <c r="TK219" s="387" t="n">
        <v>0.160571157932282</v>
      </c>
      <c r="TL219" s="387" t="n">
        <v>0.190563842654228</v>
      </c>
      <c r="TM219" s="387" t="n">
        <v>0.210220888257027</v>
      </c>
      <c r="TN219" s="387" t="n">
        <v>0.160322740674019</v>
      </c>
      <c r="TO219" s="0" t="s">
        <v>248</v>
      </c>
      <c r="TP219" s="386"/>
      <c r="TQ219" s="386"/>
    </row>
    <row r="220" customFormat="false" ht="15.75" hidden="false" customHeight="false" outlineLevel="0" collapsed="false">
      <c r="A220" s="0" t="s">
        <v>890</v>
      </c>
      <c r="B220" s="18" t="s">
        <v>1285</v>
      </c>
      <c r="C220" s="0" t="s">
        <v>1286</v>
      </c>
      <c r="D220" s="387" t="n">
        <v>0.0382374040782452</v>
      </c>
      <c r="E220" s="0" t="s">
        <v>884</v>
      </c>
      <c r="F220" s="387" t="n">
        <v>0.0454089418053627</v>
      </c>
      <c r="G220" s="0" t="s">
        <v>884</v>
      </c>
      <c r="H220" s="387" t="n">
        <v>0.0445238798856735</v>
      </c>
      <c r="I220" s="0" t="s">
        <v>884</v>
      </c>
      <c r="J220" s="0" t="s">
        <v>884</v>
      </c>
      <c r="K220" s="387" t="n">
        <v>0.457840174436569</v>
      </c>
      <c r="L220" s="387"/>
      <c r="M220" s="0" t="s">
        <v>885</v>
      </c>
      <c r="N220" s="387"/>
      <c r="O220" s="0" t="s">
        <v>885</v>
      </c>
      <c r="P220" s="387"/>
      <c r="Q220" s="0" t="s">
        <v>885</v>
      </c>
      <c r="R220" s="387"/>
      <c r="S220" s="0" t="s">
        <v>885</v>
      </c>
      <c r="U220" s="0" t="s">
        <v>884</v>
      </c>
      <c r="V220" s="387" t="n">
        <v>0.488626480102539</v>
      </c>
      <c r="W220" s="387"/>
      <c r="X220" s="0" t="s">
        <v>885</v>
      </c>
      <c r="Y220" s="387"/>
      <c r="Z220" s="0" t="s">
        <v>885</v>
      </c>
      <c r="AA220" s="387"/>
      <c r="AB220" s="0" t="s">
        <v>885</v>
      </c>
      <c r="AC220" s="387"/>
      <c r="AD220" s="0" t="s">
        <v>885</v>
      </c>
      <c r="AF220" s="0" t="s">
        <v>884</v>
      </c>
      <c r="AG220" s="387" t="n">
        <v>0.488626480102539</v>
      </c>
      <c r="AH220" s="387"/>
      <c r="AI220" s="0" t="s">
        <v>885</v>
      </c>
      <c r="AJ220" s="387"/>
      <c r="AK220" s="0" t="s">
        <v>885</v>
      </c>
      <c r="AL220" s="387"/>
      <c r="AM220" s="0" t="s">
        <v>885</v>
      </c>
      <c r="AN220" s="387"/>
      <c r="AO220" s="0" t="s">
        <v>885</v>
      </c>
      <c r="AP220" s="0"/>
      <c r="AQ220" s="0" t="s">
        <v>884</v>
      </c>
      <c r="AR220" s="387" t="n">
        <v>2.76148533821106</v>
      </c>
      <c r="AS220" s="0" t="s">
        <v>884</v>
      </c>
      <c r="AT220" s="387" t="n">
        <v>3.11870980262756</v>
      </c>
      <c r="AU220" s="0" t="s">
        <v>884</v>
      </c>
      <c r="AV220" s="387" t="n">
        <v>3.42202520370483</v>
      </c>
      <c r="AW220" s="0"/>
      <c r="AX220" s="387" t="n">
        <v>2.87329149246216</v>
      </c>
      <c r="AY220" s="0" t="s">
        <v>884</v>
      </c>
      <c r="AZ220" s="0"/>
      <c r="BA220" s="0" t="s">
        <v>884</v>
      </c>
      <c r="BB220" s="387" t="n">
        <v>0.00820934306830168</v>
      </c>
      <c r="BC220" s="387" t="n">
        <v>0.00736863957718015</v>
      </c>
      <c r="BD220" s="387" t="n">
        <v>0.00759958103299141</v>
      </c>
      <c r="BE220" s="387" t="n">
        <v>0.00781907513737679</v>
      </c>
      <c r="BF220" s="387" t="n">
        <v>0.00729722762480378</v>
      </c>
      <c r="BH220" s="0" t="s">
        <v>884</v>
      </c>
      <c r="BI220" s="387" t="n">
        <v>0.0101315155625343</v>
      </c>
      <c r="BJ220" s="387" t="n">
        <v>0.00970085058361292</v>
      </c>
      <c r="BK220" s="387" t="n">
        <v>0.00868091825395823</v>
      </c>
      <c r="BL220" s="387" t="n">
        <v>0.00836597662419081</v>
      </c>
      <c r="BM220" s="387" t="n">
        <v>0.00864100828766823</v>
      </c>
      <c r="BO220" s="0" t="s">
        <v>884</v>
      </c>
      <c r="BP220" s="387" t="n">
        <v>0.0102140679955482</v>
      </c>
      <c r="BQ220" s="387" t="n">
        <v>0.00919633824378252</v>
      </c>
      <c r="BR220" s="387" t="n">
        <v>0.00839217565953732</v>
      </c>
      <c r="BS220" s="387" t="n">
        <v>0.00876153260469437</v>
      </c>
      <c r="BT220" s="387" t="n">
        <v>0.00900252163410187</v>
      </c>
      <c r="BV220" s="387"/>
      <c r="BW220" s="387"/>
      <c r="BX220" s="387"/>
      <c r="BY220" s="387"/>
      <c r="BZ220" s="387"/>
      <c r="CA220" s="0" t="s">
        <v>886</v>
      </c>
      <c r="CC220" s="387"/>
      <c r="CD220" s="387"/>
      <c r="CE220" s="387"/>
      <c r="CF220" s="387"/>
      <c r="CG220" s="387"/>
      <c r="CH220" s="0" t="s">
        <v>886</v>
      </c>
      <c r="CK220" s="387" t="n">
        <v>11.1999998092651</v>
      </c>
      <c r="CL220" s="0" t="s">
        <v>887</v>
      </c>
      <c r="CO220" s="0" t="s">
        <v>884</v>
      </c>
      <c r="CP220" s="387" t="n">
        <v>0.000575770216528326</v>
      </c>
      <c r="CQ220" s="387" t="n">
        <v>0.00184385559987277</v>
      </c>
      <c r="CR220" s="387" t="n">
        <v>0.00550819560885429</v>
      </c>
      <c r="CS220" s="387" t="n">
        <v>0.00152746983803809</v>
      </c>
      <c r="CT220" s="387" t="n">
        <v>0.0142461964860559</v>
      </c>
      <c r="CV220" s="0" t="s">
        <v>884</v>
      </c>
      <c r="CW220" s="387" t="n">
        <v>0.00209999969229102</v>
      </c>
      <c r="CX220" s="387" t="n">
        <v>0.0051333331502974</v>
      </c>
      <c r="CY220" s="387" t="n">
        <v>0.00299999979324639</v>
      </c>
      <c r="CZ220" s="387" t="n">
        <v>0.00240000011399388</v>
      </c>
      <c r="DA220" s="387" t="n">
        <v>-0.00700000021606684</v>
      </c>
      <c r="DC220" s="0" t="s">
        <v>884</v>
      </c>
      <c r="DD220" s="387" t="n">
        <v>2.6309528038837E-005</v>
      </c>
      <c r="DE220" s="387" t="n">
        <v>0.00547172874212265</v>
      </c>
      <c r="DF220" s="387" t="n">
        <v>0.0018535100389272</v>
      </c>
      <c r="DG220" s="387" t="n">
        <v>0.00536527018994093</v>
      </c>
      <c r="DH220" s="387" t="n">
        <v>0.00374665716663003</v>
      </c>
      <c r="DL220" s="387" t="n">
        <v>0.615200004577637</v>
      </c>
      <c r="DM220" s="0" t="s">
        <v>888</v>
      </c>
      <c r="DP220" s="387" t="n">
        <v>0.757020034790039</v>
      </c>
      <c r="DQ220" s="0" t="s">
        <v>888</v>
      </c>
      <c r="DT220" s="387" t="n">
        <v>0.477280006408691</v>
      </c>
      <c r="DU220" s="0" t="s">
        <v>888</v>
      </c>
      <c r="DW220" s="387"/>
      <c r="DX220" s="387"/>
      <c r="DY220" s="387"/>
      <c r="DZ220" s="387"/>
      <c r="EA220" s="387"/>
      <c r="EB220" s="0" t="s">
        <v>886</v>
      </c>
      <c r="ED220" s="387" t="n">
        <v>-0.109026968479157</v>
      </c>
      <c r="EE220" s="387" t="n">
        <v>-0.124543592333794</v>
      </c>
      <c r="EF220" s="387" t="n">
        <v>-0.104666113853455</v>
      </c>
      <c r="EG220" s="387" t="n">
        <v>-0.0599715150892735</v>
      </c>
      <c r="EH220" s="387" t="n">
        <v>-0.0147005962207913</v>
      </c>
      <c r="EI220" s="0" t="s">
        <v>248</v>
      </c>
      <c r="EK220" s="387" t="n">
        <v>0.363977402448654</v>
      </c>
      <c r="EL220" s="0" t="s">
        <v>248</v>
      </c>
      <c r="EO220" s="387" t="n">
        <v>0.0221465826034546</v>
      </c>
      <c r="EP220" s="387" t="n">
        <v>0.0203516725450754</v>
      </c>
      <c r="EQ220" s="387" t="n">
        <v>0.0122568039223552</v>
      </c>
      <c r="ER220" s="387" t="n">
        <v>0.00984011217951775</v>
      </c>
      <c r="ES220" s="387" t="n">
        <v>0.00250342674553394</v>
      </c>
      <c r="ET220" s="0" t="s">
        <v>248</v>
      </c>
      <c r="FE220" s="387" t="n">
        <v>97973</v>
      </c>
      <c r="FF220" s="387" t="n">
        <v>98487</v>
      </c>
      <c r="FG220" s="387" t="n">
        <v>99022</v>
      </c>
      <c r="FH220" s="387" t="n">
        <v>99589</v>
      </c>
      <c r="FI220" s="387" t="n">
        <v>100218</v>
      </c>
      <c r="FJ220" s="387" t="n">
        <v>100905</v>
      </c>
      <c r="FK220" s="387" t="n">
        <v>101706</v>
      </c>
      <c r="FL220" s="387" t="n">
        <v>102581</v>
      </c>
      <c r="FM220" s="387" t="n">
        <v>103379</v>
      </c>
      <c r="FN220" s="387" t="n">
        <v>103890</v>
      </c>
      <c r="FO220" s="387" t="n">
        <v>103986</v>
      </c>
      <c r="FP220" s="387" t="n">
        <v>103562</v>
      </c>
      <c r="FQ220" s="387" t="n">
        <v>102737</v>
      </c>
      <c r="FR220" s="387" t="n">
        <v>101768</v>
      </c>
      <c r="FS220" s="387" t="n">
        <v>101028</v>
      </c>
      <c r="FT220" s="387" t="n">
        <v>100781</v>
      </c>
      <c r="FU220" s="387" t="n">
        <v>101133</v>
      </c>
      <c r="FV220" s="387" t="n">
        <v>101998</v>
      </c>
      <c r="FW220" s="387" t="n">
        <v>103197</v>
      </c>
      <c r="FX220" s="387" t="n">
        <v>104494</v>
      </c>
      <c r="FY220" s="387" t="n">
        <v>106000</v>
      </c>
      <c r="FZ220" s="387" t="n">
        <v>107000</v>
      </c>
      <c r="GA220" s="387" t="n">
        <v>108000</v>
      </c>
      <c r="GB220" s="387" t="n">
        <v>109000</v>
      </c>
      <c r="GC220" s="387" t="n">
        <v>110000</v>
      </c>
      <c r="GD220" s="387" t="n">
        <v>111000</v>
      </c>
      <c r="GE220" s="387" t="n">
        <v>112000</v>
      </c>
      <c r="GF220" s="387" t="n">
        <v>113000</v>
      </c>
      <c r="GG220" s="387" t="n">
        <v>114000</v>
      </c>
      <c r="GH220" s="387" t="n">
        <v>115000</v>
      </c>
      <c r="GI220" s="387" t="n">
        <v>116000</v>
      </c>
      <c r="GJ220" s="387" t="n">
        <v>117000</v>
      </c>
      <c r="GK220" s="387" t="n">
        <v>118000</v>
      </c>
      <c r="GL220" s="387" t="n">
        <v>119000</v>
      </c>
      <c r="GM220" s="387" t="n">
        <v>120000</v>
      </c>
      <c r="GN220" s="387" t="n">
        <v>121000</v>
      </c>
      <c r="GO220" s="387" t="n">
        <v>122000</v>
      </c>
      <c r="GP220" s="387" t="n">
        <v>123000</v>
      </c>
      <c r="GQ220" s="387" t="n">
        <v>124000</v>
      </c>
      <c r="GR220" s="387" t="n">
        <v>125000</v>
      </c>
      <c r="GS220" s="387" t="n">
        <v>126000</v>
      </c>
      <c r="GT220" s="387" t="n">
        <v>127000</v>
      </c>
      <c r="GU220" s="387" t="n">
        <v>128000</v>
      </c>
      <c r="GV220" s="387" t="n">
        <v>129000</v>
      </c>
      <c r="GW220" s="387" t="n">
        <v>129000</v>
      </c>
      <c r="GX220" s="387" t="n">
        <v>130000</v>
      </c>
      <c r="GY220" s="387" t="n">
        <v>131000</v>
      </c>
      <c r="GZ220" s="387" t="n">
        <v>132000</v>
      </c>
      <c r="HA220" s="387" t="n">
        <v>133000</v>
      </c>
      <c r="HB220" s="387" t="n">
        <v>133000</v>
      </c>
      <c r="HC220" s="387" t="n">
        <v>134000</v>
      </c>
      <c r="HG220" s="387" t="n">
        <v>0.00348663656041026</v>
      </c>
      <c r="HH220" s="387" t="n">
        <v>0.00851672329008579</v>
      </c>
      <c r="HI220" s="387" t="n">
        <v>0.0116865774616599</v>
      </c>
      <c r="HJ220" s="387" t="n">
        <v>0.0124898701906204</v>
      </c>
      <c r="HK220" s="387" t="n">
        <v>0.0143094407394528</v>
      </c>
      <c r="HL220" s="387" t="n">
        <v>0.00938974041491747</v>
      </c>
      <c r="HM220" s="387" t="n">
        <v>0.00930239260196686</v>
      </c>
      <c r="HN220" s="387" t="n">
        <v>0.00921665504574776</v>
      </c>
      <c r="HO220" s="387" t="n">
        <v>0.00913248397409916</v>
      </c>
      <c r="HP220" s="387" t="n">
        <v>0.00904983561486006</v>
      </c>
      <c r="HQ220" s="387" t="n">
        <v>0.00896866992115974</v>
      </c>
      <c r="HR220" s="387" t="n">
        <v>0.00888894777745009</v>
      </c>
      <c r="HS220" s="387" t="n">
        <v>0.00881063006818295</v>
      </c>
      <c r="HT220" s="387" t="n">
        <v>0.00873367954045534</v>
      </c>
      <c r="HU220" s="387" t="n">
        <v>0.00865806266665459</v>
      </c>
      <c r="HV220" s="387" t="n">
        <v>0.00858374405652285</v>
      </c>
      <c r="HW220" s="387" t="n">
        <v>0.00851068925112486</v>
      </c>
      <c r="HX220" s="387" t="n">
        <v>0.00843886844813824</v>
      </c>
      <c r="HY220" s="387" t="n">
        <v>0.00836824998259544</v>
      </c>
      <c r="HZ220" s="387" t="n">
        <v>0.00829880312085152</v>
      </c>
      <c r="IA220" s="387" t="n">
        <v>0.00823049899190664</v>
      </c>
      <c r="IB220" s="387" t="n">
        <v>0.00816331058740616</v>
      </c>
      <c r="IC220" s="387" t="n">
        <v>0.00809720996767283</v>
      </c>
      <c r="ID220" s="387" t="n">
        <v>0.00803217198699713</v>
      </c>
      <c r="IE220" s="387" t="n">
        <v>0.0079681696370244</v>
      </c>
      <c r="IF220" s="387" t="n">
        <v>0.00790517963469029</v>
      </c>
      <c r="IG220" s="387" t="n">
        <v>0.00784317776560783</v>
      </c>
      <c r="IH220" s="387" t="n">
        <v>0.0077821402810514</v>
      </c>
      <c r="II220" s="387" t="n">
        <v>0</v>
      </c>
      <c r="IJ220" s="387" t="n">
        <v>0.00772204622626305</v>
      </c>
      <c r="IK220" s="387" t="n">
        <v>0.0076628727838397</v>
      </c>
      <c r="IL220" s="387" t="n">
        <v>0.00760459946468473</v>
      </c>
      <c r="IM220" s="387" t="n">
        <v>0.00754720577970147</v>
      </c>
      <c r="IN220" s="387" t="n">
        <v>0</v>
      </c>
      <c r="IO220" s="387" t="n">
        <v>0.00749067170545459</v>
      </c>
      <c r="IP220" s="0" t="s">
        <v>889</v>
      </c>
      <c r="IU220" s="0" t="s">
        <v>889</v>
      </c>
      <c r="IV220" s="387" t="n">
        <v>0.499831315737249</v>
      </c>
      <c r="IW220" s="387" t="n">
        <v>0.499826977645512</v>
      </c>
      <c r="IX220" s="387" t="n">
        <v>0.499960785082645</v>
      </c>
      <c r="IY220" s="387" t="n">
        <v>0.500130815221078</v>
      </c>
      <c r="IZ220" s="387" t="n">
        <v>0.500358861976899</v>
      </c>
      <c r="JA220" s="387" t="n">
        <v>0.500525085858634</v>
      </c>
      <c r="JB220" s="387" t="n">
        <v>0.500622898303656</v>
      </c>
      <c r="JC220" s="387" t="n">
        <v>0.500705349519249</v>
      </c>
      <c r="JD220" s="387" t="n">
        <v>0.500731619778581</v>
      </c>
      <c r="JE220" s="387" t="n">
        <v>0.500757340730332</v>
      </c>
      <c r="JF220" s="387" t="n">
        <v>0.500773370720456</v>
      </c>
      <c r="JG220" s="387" t="n">
        <v>0.500766465562837</v>
      </c>
      <c r="JH220" s="387" t="n">
        <v>0.500777397716672</v>
      </c>
      <c r="JI220" s="387" t="n">
        <v>0.500779248223578</v>
      </c>
      <c r="JJ220" s="387" t="n">
        <v>0.500815945405835</v>
      </c>
      <c r="JK220" s="387" t="n">
        <v>0.500821685579851</v>
      </c>
      <c r="JL220" s="387" t="n">
        <v>0.500822946491333</v>
      </c>
      <c r="JM220" s="387" t="n">
        <v>0.500819943751009</v>
      </c>
      <c r="JN220" s="387" t="n">
        <v>0.500821128694026</v>
      </c>
      <c r="JO220" s="387" t="n">
        <v>0.500847450551469</v>
      </c>
      <c r="JP220" s="387" t="n">
        <v>0.500844356881509</v>
      </c>
      <c r="JQ220" s="387" t="n">
        <v>0.500849579314591</v>
      </c>
      <c r="JR220" s="387" t="n">
        <v>0.500883284352435</v>
      </c>
      <c r="JS220" s="387" t="n">
        <v>0.500900377108619</v>
      </c>
      <c r="JT220" s="387" t="n">
        <v>0.500917298895236</v>
      </c>
      <c r="JU220" s="387" t="n">
        <v>0.500954016409082</v>
      </c>
      <c r="JV220" s="387" t="n">
        <v>0.500982395783194</v>
      </c>
      <c r="JW220" s="387" t="n">
        <v>0.500990905601554</v>
      </c>
      <c r="JX220" s="387" t="n">
        <v>0.501081156759952</v>
      </c>
      <c r="JY220" s="387" t="n">
        <v>0.501135520949203</v>
      </c>
      <c r="JZ220" s="387" t="n">
        <v>0.50117414126531</v>
      </c>
      <c r="KA220" s="387" t="n">
        <v>0.501231555267472</v>
      </c>
      <c r="KB220" s="387" t="n">
        <v>0.501296141893428</v>
      </c>
      <c r="KC220" s="387" t="n">
        <v>0.501371370013714</v>
      </c>
      <c r="KD220" s="387" t="n">
        <v>0.501446061169137</v>
      </c>
      <c r="KE220" s="387" t="n">
        <v>0.501516698590626</v>
      </c>
      <c r="KH220" s="0" t="s">
        <v>889</v>
      </c>
      <c r="KI220" s="387" t="n">
        <v>0.575981557369232</v>
      </c>
      <c r="KJ220" s="387" t="n">
        <v>0.578960359096527</v>
      </c>
      <c r="KK220" s="387" t="n">
        <v>0.582521200180054</v>
      </c>
      <c r="KL220" s="387" t="n">
        <v>0.586305797100067</v>
      </c>
      <c r="KM220" s="387" t="n">
        <v>0.589852035045624</v>
      </c>
      <c r="KN220" s="387" t="n">
        <v>0.594339609146118</v>
      </c>
      <c r="KO220" s="387" t="n">
        <v>0.598130822181702</v>
      </c>
      <c r="KP220" s="387" t="n">
        <v>0.601851880550385</v>
      </c>
      <c r="KQ220" s="387" t="n">
        <v>0.596330285072327</v>
      </c>
      <c r="KR220" s="387" t="n">
        <v>0.600000023841858</v>
      </c>
      <c r="KS220" s="387" t="n">
        <v>0.603603601455689</v>
      </c>
      <c r="KT220" s="387" t="n">
        <v>0.607142865657806</v>
      </c>
      <c r="KU220" s="387" t="n">
        <v>0.610619485378265</v>
      </c>
      <c r="KV220" s="387" t="n">
        <v>0.614035069942474</v>
      </c>
      <c r="KW220" s="387" t="n">
        <v>0.617391288280487</v>
      </c>
      <c r="KX220" s="387" t="n">
        <v>0.612068951129913</v>
      </c>
      <c r="KY220" s="387" t="n">
        <v>0.615384638309479</v>
      </c>
      <c r="KZ220" s="387" t="n">
        <v>0.618644058704376</v>
      </c>
      <c r="LA220" s="387" t="n">
        <v>0.613445401191711</v>
      </c>
      <c r="LB220" s="387" t="n">
        <v>0.616666674613953</v>
      </c>
      <c r="LC220" s="387" t="n">
        <v>0.619834721088409</v>
      </c>
      <c r="LD220" s="387" t="n">
        <v>0.6147540807724</v>
      </c>
      <c r="LE220" s="387" t="n">
        <v>0.617886185646057</v>
      </c>
      <c r="LF220" s="387" t="n">
        <v>0.612903237342835</v>
      </c>
      <c r="LG220" s="387" t="n">
        <v>0.61599999666214</v>
      </c>
      <c r="LH220" s="387" t="n">
        <v>0.61904764175415</v>
      </c>
      <c r="LI220" s="387" t="n">
        <v>0.614173233509064</v>
      </c>
      <c r="LJ220" s="387" t="n">
        <v>0.6171875</v>
      </c>
      <c r="LK220" s="387" t="n">
        <v>0.620155036449432</v>
      </c>
      <c r="LL220" s="387" t="n">
        <v>0.627906978130341</v>
      </c>
      <c r="LM220" s="387" t="n">
        <v>0.623076915740967</v>
      </c>
      <c r="LN220" s="387" t="n">
        <v>0.625954210758209</v>
      </c>
      <c r="LO220" s="387" t="n">
        <v>0.628787875175476</v>
      </c>
      <c r="LP220" s="387" t="n">
        <v>0.624060153961182</v>
      </c>
      <c r="LQ220" s="387" t="n">
        <v>0.631578922271729</v>
      </c>
      <c r="LR220" s="387" t="n">
        <v>0.634328365325928</v>
      </c>
      <c r="LT220" s="0" t="s">
        <v>889</v>
      </c>
      <c r="LU220" s="387" t="n">
        <v>0.549339652061462</v>
      </c>
      <c r="LV220" s="387" t="n">
        <v>0.552134335041046</v>
      </c>
      <c r="LW220" s="387" t="n">
        <v>0.555510878562927</v>
      </c>
      <c r="LX220" s="387" t="n">
        <v>0.559105396270752</v>
      </c>
      <c r="LY220" s="387" t="n">
        <v>0.562319338321686</v>
      </c>
      <c r="LZ220" s="387" t="n">
        <v>0.566037714481354</v>
      </c>
      <c r="MA220" s="387" t="n">
        <v>0.57009345293045</v>
      </c>
      <c r="MB220" s="387" t="n">
        <v>0.573148131370544</v>
      </c>
      <c r="MC220" s="387" t="n">
        <v>0.566055059432983</v>
      </c>
      <c r="MD220" s="387" t="n">
        <v>0.569090902805328</v>
      </c>
      <c r="ME220" s="387" t="n">
        <v>0.572072088718414</v>
      </c>
      <c r="MF220" s="387" t="n">
        <v>0.574107170104981</v>
      </c>
      <c r="MG220" s="387" t="n">
        <v>0.576106190681458</v>
      </c>
      <c r="MH220" s="387" t="n">
        <v>0.578947365283966</v>
      </c>
      <c r="MI220" s="387" t="n">
        <v>0.581739127635956</v>
      </c>
      <c r="MJ220" s="387" t="n">
        <v>0.575862050056458</v>
      </c>
      <c r="MK220" s="387" t="n">
        <v>0.579487204551697</v>
      </c>
      <c r="ML220" s="387" t="n">
        <v>0.583898305892944</v>
      </c>
      <c r="MM220" s="387" t="n">
        <v>0.578151285648346</v>
      </c>
      <c r="MN220" s="387" t="n">
        <v>0.581666648387909</v>
      </c>
      <c r="MO220" s="387" t="n">
        <v>0.585950434207916</v>
      </c>
      <c r="MP220" s="387" t="n">
        <v>0.58114755153656</v>
      </c>
      <c r="MQ220" s="387" t="n">
        <v>0.584552824497223</v>
      </c>
      <c r="MR220" s="387" t="n">
        <v>0.579838693141937</v>
      </c>
      <c r="MS220" s="387" t="n">
        <v>0.583199977874756</v>
      </c>
      <c r="MT220" s="387" t="n">
        <v>0.585714280605316</v>
      </c>
      <c r="MU220" s="387" t="n">
        <v>0.580314934253693</v>
      </c>
      <c r="MV220" s="387" t="n">
        <v>0.582812488079071</v>
      </c>
      <c r="MW220" s="387" t="n">
        <v>0.585271298885346</v>
      </c>
      <c r="MX220" s="387" t="n">
        <v>0.593023240566254</v>
      </c>
      <c r="MY220" s="387" t="n">
        <v>0.587692320346832</v>
      </c>
      <c r="MZ220" s="387" t="n">
        <v>0.590839684009552</v>
      </c>
      <c r="NA220" s="387" t="n">
        <v>0.594696998596191</v>
      </c>
      <c r="NB220" s="387" t="n">
        <v>0.59172934293747</v>
      </c>
      <c r="NC220" s="387" t="n">
        <v>0.599248111248016</v>
      </c>
      <c r="ND220" s="387" t="n">
        <v>0.602238833904266</v>
      </c>
      <c r="NG220" s="0" t="s">
        <v>889</v>
      </c>
      <c r="NH220" s="387" t="n">
        <v>0.471428155899048</v>
      </c>
      <c r="NI220" s="387" t="n">
        <v>0.473406314849854</v>
      </c>
      <c r="NJ220" s="387" t="n">
        <v>0.476107388734818</v>
      </c>
      <c r="NK220" s="387" t="n">
        <v>0.479199975728989</v>
      </c>
      <c r="NL220" s="387" t="n">
        <v>0.482180804014206</v>
      </c>
      <c r="NM220" s="387" t="n">
        <v>0.4867924451828</v>
      </c>
      <c r="NN220" s="387" t="n">
        <v>0.490654200315475</v>
      </c>
      <c r="NO220" s="387" t="n">
        <v>0.495370358228683</v>
      </c>
      <c r="NP220" s="387" t="n">
        <v>0.489908248186111</v>
      </c>
      <c r="NQ220" s="387" t="n">
        <v>0.495454549789429</v>
      </c>
      <c r="NR220" s="387" t="n">
        <v>0.498198211193085</v>
      </c>
      <c r="NS220" s="387" t="n">
        <v>0.502678573131561</v>
      </c>
      <c r="NT220" s="387" t="n">
        <v>0.507079660892487</v>
      </c>
      <c r="NU220" s="387" t="n">
        <v>0.510526299476624</v>
      </c>
      <c r="NV220" s="387" t="n">
        <v>0.514782607555389</v>
      </c>
      <c r="NW220" s="387" t="n">
        <v>0.510344803333283</v>
      </c>
      <c r="NX220" s="387" t="n">
        <v>0.514529943466187</v>
      </c>
      <c r="NY220" s="387" t="n">
        <v>0.51949155330658</v>
      </c>
      <c r="NZ220" s="387" t="n">
        <v>0.515966415405273</v>
      </c>
      <c r="OA220" s="387" t="n">
        <v>0.520833313465118</v>
      </c>
      <c r="OB220" s="387" t="n">
        <v>0.524793386459351</v>
      </c>
      <c r="OC220" s="387" t="n">
        <v>0.521311461925507</v>
      </c>
      <c r="OD220" s="387" t="n">
        <v>0.525203227996826</v>
      </c>
      <c r="OE220" s="387" t="n">
        <v>0.520967721939087</v>
      </c>
      <c r="OF220" s="387" t="n">
        <v>0.524800002574921</v>
      </c>
      <c r="OG220" s="387" t="n">
        <v>0.527777791023254</v>
      </c>
      <c r="OH220" s="387" t="n">
        <v>0.523622035980225</v>
      </c>
      <c r="OI220" s="387" t="n">
        <v>0.52734375</v>
      </c>
      <c r="OJ220" s="387" t="n">
        <v>0.530232548713684</v>
      </c>
      <c r="OK220" s="387" t="n">
        <v>0.537209331989288</v>
      </c>
      <c r="OL220" s="387" t="n">
        <v>0.532307684421539</v>
      </c>
      <c r="OM220" s="387" t="n">
        <v>0.535114526748657</v>
      </c>
      <c r="ON220" s="387" t="n">
        <v>0.538636386394501</v>
      </c>
      <c r="OO220" s="387" t="n">
        <v>0.533834576606751</v>
      </c>
      <c r="OP220" s="387" t="n">
        <v>0.540601491928101</v>
      </c>
      <c r="OQ220" s="387" t="n">
        <v>0.544029831886292</v>
      </c>
      <c r="OT220" s="387" t="n">
        <v>0.609850006103516</v>
      </c>
      <c r="OU220" s="387" t="n">
        <v>0.61375</v>
      </c>
      <c r="OV220" s="387" t="n">
        <v>0.618079986572266</v>
      </c>
      <c r="OW220" s="387" t="n">
        <v>0.622060012817383</v>
      </c>
      <c r="OX220" s="387" t="n">
        <v>0.623549995422363</v>
      </c>
      <c r="OY220" s="387" t="n">
        <v>0.625120010375977</v>
      </c>
      <c r="OZ220" s="387" t="n">
        <v>0.626259994506836</v>
      </c>
      <c r="PA220" s="387" t="n">
        <v>0.623979988098145</v>
      </c>
      <c r="PB220" s="387" t="n">
        <v>0.621699981689453</v>
      </c>
      <c r="PC220" s="387" t="n">
        <v>0.619329986572266</v>
      </c>
      <c r="PD220" s="387" t="n">
        <v>0.620089988708496</v>
      </c>
      <c r="PE220" s="387" t="n">
        <v>0.621139984130859</v>
      </c>
      <c r="PF220" s="387" t="n">
        <v>0.622360000610352</v>
      </c>
      <c r="PG220" s="387" t="n">
        <v>0.620870018005371</v>
      </c>
      <c r="PH220" s="387" t="n">
        <v>0.618110008239746</v>
      </c>
      <c r="PI220" s="387" t="n">
        <v>0.616559982299805</v>
      </c>
      <c r="PJ220" s="387" t="n">
        <v>0.615559997558594</v>
      </c>
      <c r="PK220" s="387" t="n">
        <v>0.615519981384277</v>
      </c>
      <c r="PL220" s="387" t="n">
        <v>0.615200004577637</v>
      </c>
      <c r="PQ220" s="387" t="n">
        <v>-0.000519983121193945</v>
      </c>
      <c r="PZ220" s="387" t="n">
        <v>0.376</v>
      </c>
      <c r="QA220" s="387" t="n">
        <v>2015</v>
      </c>
      <c r="QB220" s="0" t="s">
        <v>248</v>
      </c>
      <c r="QD220" s="387" t="n">
        <v>0.01</v>
      </c>
      <c r="QE220" s="387" t="n">
        <v>2015</v>
      </c>
      <c r="QF220" s="0" t="s">
        <v>248</v>
      </c>
      <c r="QH220" s="387" t="n">
        <v>0.075</v>
      </c>
      <c r="QI220" s="387" t="n">
        <v>2015</v>
      </c>
      <c r="QJ220" s="0" t="s">
        <v>248</v>
      </c>
      <c r="QL220" s="387" t="n">
        <v>0.275</v>
      </c>
      <c r="QM220" s="387" t="n">
        <v>2015</v>
      </c>
      <c r="QN220" s="0" t="s">
        <v>248</v>
      </c>
      <c r="QP220" s="387" t="n">
        <v>0.225</v>
      </c>
      <c r="QQ220" s="387" t="n">
        <v>2009</v>
      </c>
      <c r="QR220" s="0" t="s">
        <v>248</v>
      </c>
      <c r="QT220" s="0" t="s">
        <v>884</v>
      </c>
      <c r="QU220" s="387" t="n">
        <v>0.236470922827721</v>
      </c>
      <c r="QV220" s="387" t="n">
        <v>0.236624211072922</v>
      </c>
      <c r="QW220" s="387" t="n">
        <v>0.237060144543648</v>
      </c>
      <c r="QX220" s="387" t="n">
        <v>0.224794387817383</v>
      </c>
      <c r="QY220" s="387" t="n">
        <v>0.226319313049316</v>
      </c>
      <c r="RB220" s="387" t="n">
        <v>0.240559473633766</v>
      </c>
      <c r="RC220" s="387" t="n">
        <v>0.253079116344452</v>
      </c>
      <c r="RD220" s="387" t="n">
        <v>0.308108508586884</v>
      </c>
      <c r="RE220" s="387"/>
      <c r="RF220" s="387" t="n">
        <v>0.213949173688889</v>
      </c>
      <c r="RG220" s="0" t="s">
        <v>884</v>
      </c>
      <c r="RJ220" s="387"/>
      <c r="RK220" s="387"/>
      <c r="RL220" s="387"/>
      <c r="RM220" s="387"/>
      <c r="RN220" s="387"/>
      <c r="RO220" s="0" t="s">
        <v>886</v>
      </c>
      <c r="RR220" s="387" t="n">
        <v>0.0154938902705908</v>
      </c>
      <c r="RS220" s="387" t="n">
        <v>0.0145730003714561</v>
      </c>
      <c r="RT220" s="387" t="n">
        <v>0.022354856133461</v>
      </c>
      <c r="RU220" s="387" t="n">
        <v>0.0236570835113525</v>
      </c>
      <c r="RV220" s="387" t="n">
        <v>0.00731349131092429</v>
      </c>
      <c r="RW220" s="0" t="s">
        <v>248</v>
      </c>
      <c r="SA220" s="387"/>
      <c r="SB220" s="387"/>
      <c r="SC220" s="387"/>
      <c r="SD220" s="387"/>
      <c r="SE220" s="387"/>
      <c r="SF220" s="0" t="s">
        <v>886</v>
      </c>
      <c r="SJ220" s="387" t="n">
        <v>0.0120207946747541</v>
      </c>
      <c r="SK220" s="387" t="n">
        <v>0.0117875449359417</v>
      </c>
      <c r="SL220" s="387" t="n">
        <v>0.0217751562595367</v>
      </c>
      <c r="SM220" s="387" t="n">
        <v>0.016910694539547</v>
      </c>
      <c r="SN220" s="387" t="n">
        <v>-0.00517637934535742</v>
      </c>
      <c r="SO220" s="0" t="s">
        <v>248</v>
      </c>
      <c r="SQ220" s="387" t="n">
        <v>5000</v>
      </c>
      <c r="SR220" s="0" t="s">
        <v>248</v>
      </c>
      <c r="ST220" s="387"/>
      <c r="SU220" s="0" t="s">
        <v>886</v>
      </c>
      <c r="SW220" s="387" t="n">
        <v>4355.0754329506</v>
      </c>
      <c r="SX220" s="0" t="s">
        <v>248</v>
      </c>
      <c r="TA220" s="387"/>
      <c r="TB220" s="387"/>
      <c r="TC220" s="387"/>
      <c r="TD220" s="387"/>
      <c r="TE220" s="387"/>
      <c r="TF220" s="0" t="s">
        <v>886</v>
      </c>
      <c r="TJ220" s="387" t="n">
        <v>0.1094626262784</v>
      </c>
      <c r="TK220" s="387" t="n">
        <v>0.0767659172415733</v>
      </c>
      <c r="TL220" s="387" t="n">
        <v>0.111770913004875</v>
      </c>
      <c r="TM220" s="387"/>
      <c r="TN220" s="387" t="n">
        <v>0.173416152596474</v>
      </c>
      <c r="TO220" s="0" t="s">
        <v>248</v>
      </c>
      <c r="TP220" s="386"/>
      <c r="TQ220" s="386"/>
    </row>
    <row r="221" customFormat="false" ht="15.75" hidden="false" customHeight="false" outlineLevel="0" collapsed="false">
      <c r="A221" s="0" t="s">
        <v>900</v>
      </c>
      <c r="B221" s="18" t="s">
        <v>1287</v>
      </c>
      <c r="C221" s="0" t="s">
        <v>1288</v>
      </c>
      <c r="D221" s="387" t="n">
        <v>0.0528371781110764</v>
      </c>
      <c r="E221" s="0" t="s">
        <v>102</v>
      </c>
      <c r="F221" s="387" t="n">
        <v>0.0446503646671772</v>
      </c>
      <c r="G221" s="0" t="s">
        <v>316</v>
      </c>
      <c r="H221" s="387" t="n">
        <v>0.0670181512832642</v>
      </c>
      <c r="I221" s="0" t="s">
        <v>317</v>
      </c>
      <c r="J221" s="0" t="s">
        <v>102</v>
      </c>
      <c r="K221" s="387" t="n">
        <v>0.336341470479965</v>
      </c>
      <c r="L221" s="387"/>
      <c r="M221" s="0" t="s">
        <v>885</v>
      </c>
      <c r="N221" s="387"/>
      <c r="O221" s="0" t="s">
        <v>885</v>
      </c>
      <c r="P221" s="387" t="n">
        <v>0.423229187726975</v>
      </c>
      <c r="Q221" s="0" t="s">
        <v>102</v>
      </c>
      <c r="R221" s="387" t="n">
        <v>0.336341470479965</v>
      </c>
      <c r="S221" s="0" t="s">
        <v>102</v>
      </c>
      <c r="U221" s="0" t="s">
        <v>316</v>
      </c>
      <c r="V221" s="387" t="n">
        <v>0.334924787282944</v>
      </c>
      <c r="W221" s="387"/>
      <c r="X221" s="0" t="s">
        <v>885</v>
      </c>
      <c r="Y221" s="387"/>
      <c r="Z221" s="0" t="s">
        <v>885</v>
      </c>
      <c r="AA221" s="387" t="n">
        <v>0.423229187726975</v>
      </c>
      <c r="AB221" s="0" t="s">
        <v>316</v>
      </c>
      <c r="AC221" s="387" t="n">
        <v>0.334924787282944</v>
      </c>
      <c r="AD221" s="0" t="s">
        <v>316</v>
      </c>
      <c r="AF221" s="0" t="s">
        <v>317</v>
      </c>
      <c r="AG221" s="387" t="n">
        <v>0.334879606962204</v>
      </c>
      <c r="AH221" s="387"/>
      <c r="AI221" s="0" t="s">
        <v>885</v>
      </c>
      <c r="AJ221" s="387"/>
      <c r="AK221" s="0" t="s">
        <v>885</v>
      </c>
      <c r="AL221" s="387" t="n">
        <v>0.423229187726975</v>
      </c>
      <c r="AM221" s="0" t="s">
        <v>317</v>
      </c>
      <c r="AN221" s="387" t="n">
        <v>0.334879606962204</v>
      </c>
      <c r="AO221" s="0" t="s">
        <v>317</v>
      </c>
      <c r="AP221" s="0"/>
      <c r="AQ221" s="0" t="s">
        <v>102</v>
      </c>
      <c r="AR221" s="387" t="n">
        <v>1.02616107463837</v>
      </c>
      <c r="AS221" s="0" t="s">
        <v>318</v>
      </c>
      <c r="AT221" s="387" t="n">
        <v>4.5794734954834</v>
      </c>
      <c r="AU221" s="0" t="s">
        <v>317</v>
      </c>
      <c r="AV221" s="387" t="n">
        <v>6.41289567947388</v>
      </c>
      <c r="AW221" s="0"/>
      <c r="AX221" s="387" t="n">
        <v>2.97744178771973</v>
      </c>
      <c r="AY221" s="0" t="s">
        <v>884</v>
      </c>
      <c r="AZ221" s="0"/>
      <c r="BA221" s="0" t="s">
        <v>102</v>
      </c>
      <c r="BB221" s="387" t="n">
        <v>0.00542148156091571</v>
      </c>
      <c r="BC221" s="387" t="n">
        <v>0.0050551756285131</v>
      </c>
      <c r="BD221" s="387" t="n">
        <v>0.0047684870660305</v>
      </c>
      <c r="BE221" s="387" t="n">
        <v>0.00438751932233572</v>
      </c>
      <c r="BF221" s="387" t="n">
        <v>0.0043874466791749</v>
      </c>
      <c r="BH221" s="0" t="s">
        <v>318</v>
      </c>
      <c r="BI221" s="387" t="n">
        <v>0.00718896323814988</v>
      </c>
      <c r="BJ221" s="387" t="n">
        <v>0.00677674543112516</v>
      </c>
      <c r="BK221" s="387" t="n">
        <v>0.00595903769135475</v>
      </c>
      <c r="BL221" s="387" t="n">
        <v>0.00386493350379169</v>
      </c>
      <c r="BM221" s="387" t="n">
        <v>0.002839345484972</v>
      </c>
      <c r="BO221" s="0" t="s">
        <v>317</v>
      </c>
      <c r="BP221" s="387" t="n">
        <v>0.00635581975802779</v>
      </c>
      <c r="BQ221" s="387" t="n">
        <v>0.0056601301766932</v>
      </c>
      <c r="BR221" s="387" t="n">
        <v>0.00437771202996373</v>
      </c>
      <c r="BS221" s="387" t="n">
        <v>0.00283933384343982</v>
      </c>
      <c r="BT221" s="387" t="n">
        <v>0.00283931056037545</v>
      </c>
      <c r="BV221" s="387" t="n">
        <v>8.42176151275635</v>
      </c>
      <c r="BW221" s="387" t="n">
        <v>9.04129219055176</v>
      </c>
      <c r="BX221" s="387" t="n">
        <v>9.65983295440674</v>
      </c>
      <c r="BY221" s="387" t="n">
        <v>10.2519760131836</v>
      </c>
      <c r="BZ221" s="387" t="n">
        <v>10.5361614227295</v>
      </c>
      <c r="CA221" s="0" t="s">
        <v>316</v>
      </c>
      <c r="CC221" s="387" t="n">
        <v>8.792067527771</v>
      </c>
      <c r="CD221" s="387" t="n">
        <v>9.41286849975586</v>
      </c>
      <c r="CE221" s="387" t="n">
        <v>10.0176458358765</v>
      </c>
      <c r="CF221" s="387" t="n">
        <v>10.4526519775391</v>
      </c>
      <c r="CG221" s="387" t="n">
        <v>10.6614265441895</v>
      </c>
      <c r="CH221" s="0" t="s">
        <v>317</v>
      </c>
      <c r="CK221" s="387" t="n">
        <v>10.8999996185303</v>
      </c>
      <c r="CL221" s="0" t="s">
        <v>887</v>
      </c>
      <c r="CO221" s="0" t="s">
        <v>102</v>
      </c>
      <c r="CP221" s="387" t="n">
        <v>0.0272730831056833</v>
      </c>
      <c r="CQ221" s="387" t="n">
        <v>0.0379955656826496</v>
      </c>
      <c r="CR221" s="387" t="n">
        <v>0.0335428342223167</v>
      </c>
      <c r="CS221" s="387" t="n">
        <v>0.0244754888117313</v>
      </c>
      <c r="CT221" s="387" t="n">
        <v>0.0180516727268696</v>
      </c>
      <c r="CV221" s="0" t="s">
        <v>318</v>
      </c>
      <c r="CW221" s="387" t="n">
        <v>0.031597301363945</v>
      </c>
      <c r="CX221" s="387" t="n">
        <v>0.0294460114091635</v>
      </c>
      <c r="CY221" s="387" t="n">
        <v>0.0181787591427565</v>
      </c>
      <c r="CZ221" s="387" t="n">
        <v>0.0103977294638753</v>
      </c>
      <c r="DA221" s="387" t="n">
        <v>0.0195677690207958</v>
      </c>
      <c r="DC221" s="0" t="s">
        <v>317</v>
      </c>
      <c r="DD221" s="387" t="n">
        <v>-0.0107550332322717</v>
      </c>
      <c r="DE221" s="387" t="n">
        <v>-0.0283128432929516</v>
      </c>
      <c r="DF221" s="387" t="n">
        <v>-0.0691269785165787</v>
      </c>
      <c r="DG221" s="387" t="n">
        <v>-0.105465777218342</v>
      </c>
      <c r="DH221" s="387" t="n">
        <v>-0.0861253812909126</v>
      </c>
      <c r="DL221" s="387" t="n">
        <v>0.683980026245117</v>
      </c>
      <c r="DM221" s="0" t="s">
        <v>888</v>
      </c>
      <c r="DP221" s="387" t="n">
        <v>0.788830032348633</v>
      </c>
      <c r="DQ221" s="0" t="s">
        <v>888</v>
      </c>
      <c r="DT221" s="387" t="n">
        <v>0.580289993286133</v>
      </c>
      <c r="DU221" s="0" t="s">
        <v>888</v>
      </c>
      <c r="DW221" s="387"/>
      <c r="DX221" s="387"/>
      <c r="DY221" s="387"/>
      <c r="DZ221" s="387"/>
      <c r="EA221" s="387"/>
      <c r="EB221" s="0" t="s">
        <v>886</v>
      </c>
      <c r="ED221" s="387" t="n">
        <v>0.130486071109772</v>
      </c>
      <c r="EE221" s="387" t="n">
        <v>0.151016667485237</v>
      </c>
      <c r="EF221" s="387" t="n">
        <v>0.100570529699326</v>
      </c>
      <c r="EG221" s="387" t="n">
        <v>0.0369071029126644</v>
      </c>
      <c r="EH221" s="387" t="n">
        <v>0.0481166429817677</v>
      </c>
      <c r="EI221" s="0" t="s">
        <v>248</v>
      </c>
      <c r="EK221" s="387"/>
      <c r="EL221" s="0" t="s">
        <v>886</v>
      </c>
      <c r="EO221" s="387" t="n">
        <v>0.0307815447449684</v>
      </c>
      <c r="EP221" s="387" t="n">
        <v>0.0119443656876683</v>
      </c>
      <c r="EQ221" s="387" t="n">
        <v>-0.01035110745579</v>
      </c>
      <c r="ER221" s="387" t="n">
        <v>-0.00770288007333875</v>
      </c>
      <c r="ES221" s="387" t="n">
        <v>0.00529728177934885</v>
      </c>
      <c r="ET221" s="0" t="s">
        <v>248</v>
      </c>
      <c r="FE221" s="387" t="n">
        <v>1267153</v>
      </c>
      <c r="FF221" s="387" t="n">
        <v>1271632</v>
      </c>
      <c r="FG221" s="387" t="n">
        <v>1277213</v>
      </c>
      <c r="FH221" s="387" t="n">
        <v>1283559</v>
      </c>
      <c r="FI221" s="387" t="n">
        <v>1290123</v>
      </c>
      <c r="FJ221" s="387" t="n">
        <v>1296502</v>
      </c>
      <c r="FK221" s="387" t="n">
        <v>1302561</v>
      </c>
      <c r="FL221" s="387" t="n">
        <v>1308451</v>
      </c>
      <c r="FM221" s="387" t="n">
        <v>1314443</v>
      </c>
      <c r="FN221" s="387" t="n">
        <v>1320930</v>
      </c>
      <c r="FO221" s="387" t="n">
        <v>1328147</v>
      </c>
      <c r="FP221" s="387" t="n">
        <v>1336178</v>
      </c>
      <c r="FQ221" s="387" t="n">
        <v>1344817</v>
      </c>
      <c r="FR221" s="387" t="n">
        <v>1353700</v>
      </c>
      <c r="FS221" s="387" t="n">
        <v>1362342</v>
      </c>
      <c r="FT221" s="387" t="n">
        <v>1370328</v>
      </c>
      <c r="FU221" s="387" t="n">
        <v>1377564</v>
      </c>
      <c r="FV221" s="387" t="n">
        <v>1384072</v>
      </c>
      <c r="FW221" s="387" t="n">
        <v>1389858</v>
      </c>
      <c r="FX221" s="387" t="n">
        <v>1394973</v>
      </c>
      <c r="FY221" s="387" t="n">
        <v>1399000</v>
      </c>
      <c r="FZ221" s="387" t="n">
        <v>1403000</v>
      </c>
      <c r="GA221" s="387" t="n">
        <v>1407000</v>
      </c>
      <c r="GB221" s="387" t="n">
        <v>1409000</v>
      </c>
      <c r="GC221" s="387" t="n">
        <v>1411000</v>
      </c>
      <c r="GD221" s="387" t="n">
        <v>1413000</v>
      </c>
      <c r="GE221" s="387" t="n">
        <v>1414000</v>
      </c>
      <c r="GF221" s="387" t="n">
        <v>1414000</v>
      </c>
      <c r="GG221" s="387" t="n">
        <v>1414000</v>
      </c>
      <c r="GH221" s="387" t="n">
        <v>1414000</v>
      </c>
      <c r="GI221" s="387" t="n">
        <v>1413000</v>
      </c>
      <c r="GJ221" s="387" t="n">
        <v>1412000</v>
      </c>
      <c r="GK221" s="387" t="n">
        <v>1411000</v>
      </c>
      <c r="GL221" s="387" t="n">
        <v>1410000</v>
      </c>
      <c r="GM221" s="387" t="n">
        <v>1408000</v>
      </c>
      <c r="GN221" s="387" t="n">
        <v>1406000</v>
      </c>
      <c r="GO221" s="387" t="n">
        <v>1404000</v>
      </c>
      <c r="GP221" s="387" t="n">
        <v>1401000</v>
      </c>
      <c r="GQ221" s="387" t="n">
        <v>1398000</v>
      </c>
      <c r="GR221" s="387" t="n">
        <v>1395000</v>
      </c>
      <c r="GS221" s="387" t="n">
        <v>1392000</v>
      </c>
      <c r="GT221" s="387" t="n">
        <v>1388000</v>
      </c>
      <c r="GU221" s="387" t="n">
        <v>1385000</v>
      </c>
      <c r="GV221" s="387" t="n">
        <v>1380000</v>
      </c>
      <c r="GW221" s="387" t="n">
        <v>1376000</v>
      </c>
      <c r="GX221" s="387" t="n">
        <v>1371000</v>
      </c>
      <c r="GY221" s="387" t="n">
        <v>1366000</v>
      </c>
      <c r="GZ221" s="387" t="n">
        <v>1361000</v>
      </c>
      <c r="HA221" s="387" t="n">
        <v>1356000</v>
      </c>
      <c r="HB221" s="387" t="n">
        <v>1350000</v>
      </c>
      <c r="HC221" s="387" t="n">
        <v>1344000</v>
      </c>
      <c r="HG221" s="387" t="n">
        <v>0.00526659470051527</v>
      </c>
      <c r="HH221" s="387" t="n">
        <v>0.0047131571918726</v>
      </c>
      <c r="HI221" s="387" t="n">
        <v>0.00417170487344265</v>
      </c>
      <c r="HJ221" s="387" t="n">
        <v>0.00367347663268447</v>
      </c>
      <c r="HK221" s="387" t="n">
        <v>0.00288263545371592</v>
      </c>
      <c r="HL221" s="387" t="n">
        <v>0.00285510532557964</v>
      </c>
      <c r="HM221" s="387" t="n">
        <v>0.00284697697497904</v>
      </c>
      <c r="HN221" s="387" t="n">
        <v>0.00142045482061803</v>
      </c>
      <c r="HO221" s="387" t="n">
        <v>0.00141843990422785</v>
      </c>
      <c r="HP221" s="387" t="n">
        <v>0.00141643080860376</v>
      </c>
      <c r="HQ221" s="387" t="n">
        <v>0.000707463768776506</v>
      </c>
      <c r="HR221" s="387" t="n">
        <v>0</v>
      </c>
      <c r="HS221" s="387" t="n">
        <v>0</v>
      </c>
      <c r="HT221" s="387" t="n">
        <v>0</v>
      </c>
      <c r="HU221" s="387" t="n">
        <v>-0.000707463768776506</v>
      </c>
      <c r="HV221" s="387" t="n">
        <v>-0.000707964645698667</v>
      </c>
      <c r="HW221" s="387" t="n">
        <v>-0.000708466221112758</v>
      </c>
      <c r="HX221" s="387" t="n">
        <v>-0.00070896849501878</v>
      </c>
      <c r="HY221" s="387" t="n">
        <v>-0.00141944666393101</v>
      </c>
      <c r="HZ221" s="387" t="n">
        <v>-0.00142146437428892</v>
      </c>
      <c r="IA221" s="387" t="n">
        <v>-0.00142348778899759</v>
      </c>
      <c r="IB221" s="387" t="n">
        <v>-0.00213903817348182</v>
      </c>
      <c r="IC221" s="387" t="n">
        <v>-0.00214362354017794</v>
      </c>
      <c r="ID221" s="387" t="n">
        <v>-0.00214822846464813</v>
      </c>
      <c r="IE221" s="387" t="n">
        <v>-0.00215285341255367</v>
      </c>
      <c r="IF221" s="387" t="n">
        <v>-0.00287769990973175</v>
      </c>
      <c r="IG221" s="387" t="n">
        <v>-0.00216372241266072</v>
      </c>
      <c r="IH221" s="387" t="n">
        <v>-0.00361664057709277</v>
      </c>
      <c r="II221" s="387" t="n">
        <v>-0.00290275970473886</v>
      </c>
      <c r="IJ221" s="387" t="n">
        <v>-0.00364033901132643</v>
      </c>
      <c r="IK221" s="387" t="n">
        <v>-0.00365363946184516</v>
      </c>
      <c r="IL221" s="387" t="n">
        <v>-0.00366703746840358</v>
      </c>
      <c r="IM221" s="387" t="n">
        <v>-0.00368053419515491</v>
      </c>
      <c r="IN221" s="387" t="n">
        <v>-0.00443459721282125</v>
      </c>
      <c r="IO221" s="387" t="n">
        <v>-0.00445435056462884</v>
      </c>
      <c r="IP221" s="0" t="s">
        <v>889</v>
      </c>
      <c r="IU221" s="0" t="s">
        <v>889</v>
      </c>
      <c r="IV221" s="387" t="n">
        <v>0.494564091037792</v>
      </c>
      <c r="IW221" s="387" t="n">
        <v>0.494414411536895</v>
      </c>
      <c r="IX221" s="387" t="n">
        <v>0.494256751874919</v>
      </c>
      <c r="IY221" s="387" t="n">
        <v>0.49408673366234</v>
      </c>
      <c r="IZ221" s="387" t="n">
        <v>0.493904882474091</v>
      </c>
      <c r="JA221" s="387" t="n">
        <v>0.493713071395243</v>
      </c>
      <c r="JB221" s="387" t="n">
        <v>0.493503513674901</v>
      </c>
      <c r="JC221" s="387" t="n">
        <v>0.493284809258155</v>
      </c>
      <c r="JD221" s="387" t="n">
        <v>0.493053027480618</v>
      </c>
      <c r="JE221" s="387" t="n">
        <v>0.492813835757775</v>
      </c>
      <c r="JF221" s="387" t="n">
        <v>0.492567762230684</v>
      </c>
      <c r="JG221" s="387" t="n">
        <v>0.492314548245397</v>
      </c>
      <c r="JH221" s="387" t="n">
        <v>0.49205538848376</v>
      </c>
      <c r="JI221" s="387" t="n">
        <v>0.49179044747753</v>
      </c>
      <c r="JJ221" s="387" t="n">
        <v>0.491521132637222</v>
      </c>
      <c r="JK221" s="387" t="n">
        <v>0.491252026123999</v>
      </c>
      <c r="JL221" s="387" t="n">
        <v>0.49098607982261</v>
      </c>
      <c r="JM221" s="387" t="n">
        <v>0.490721969449497</v>
      </c>
      <c r="JN221" s="387" t="n">
        <v>0.490451670292675</v>
      </c>
      <c r="JO221" s="387" t="n">
        <v>0.490189867124264</v>
      </c>
      <c r="JP221" s="387" t="n">
        <v>0.489932007531167</v>
      </c>
      <c r="JQ221" s="387" t="n">
        <v>0.489680137702657</v>
      </c>
      <c r="JR221" s="387" t="n">
        <v>0.489434473465204</v>
      </c>
      <c r="JS221" s="387" t="n">
        <v>0.489197185425372</v>
      </c>
      <c r="JT221" s="387" t="n">
        <v>0.488968635705885</v>
      </c>
      <c r="JU221" s="387" t="n">
        <v>0.488748110556172</v>
      </c>
      <c r="JV221" s="387" t="n">
        <v>0.488539028669715</v>
      </c>
      <c r="JW221" s="387" t="n">
        <v>0.488341841672662</v>
      </c>
      <c r="JX221" s="387" t="n">
        <v>0.488156365817543</v>
      </c>
      <c r="JY221" s="387" t="n">
        <v>0.487978924418605</v>
      </c>
      <c r="JZ221" s="387" t="n">
        <v>0.487816794694723</v>
      </c>
      <c r="KA221" s="387" t="n">
        <v>0.487664214879057</v>
      </c>
      <c r="KB221" s="387" t="n">
        <v>0.487526568720874</v>
      </c>
      <c r="KC221" s="387" t="n">
        <v>0.487396104820618</v>
      </c>
      <c r="KD221" s="387" t="n">
        <v>0.487277013426424</v>
      </c>
      <c r="KE221" s="387" t="n">
        <v>0.487173133122138</v>
      </c>
      <c r="KH221" s="0" t="s">
        <v>889</v>
      </c>
      <c r="KI221" s="387" t="n">
        <v>0.696537613868713</v>
      </c>
      <c r="KJ221" s="387" t="n">
        <v>0.693694114685059</v>
      </c>
      <c r="KK221" s="387" t="n">
        <v>0.690969109535217</v>
      </c>
      <c r="KL221" s="387" t="n">
        <v>0.688454508781433</v>
      </c>
      <c r="KM221" s="387" t="n">
        <v>0.686206102371216</v>
      </c>
      <c r="KN221" s="387" t="n">
        <v>0.684774816036224</v>
      </c>
      <c r="KO221" s="387" t="n">
        <v>0.682822525501251</v>
      </c>
      <c r="KP221" s="387" t="n">
        <v>0.680881321430206</v>
      </c>
      <c r="KQ221" s="387" t="n">
        <v>0.679914832115173</v>
      </c>
      <c r="KR221" s="387" t="n">
        <v>0.6789510846138</v>
      </c>
      <c r="KS221" s="387" t="n">
        <v>0.677282392978668</v>
      </c>
      <c r="KT221" s="387" t="n">
        <v>0.675388991832733</v>
      </c>
      <c r="KU221" s="387" t="n">
        <v>0.673974514007568</v>
      </c>
      <c r="KV221" s="387" t="n">
        <v>0.671852886676788</v>
      </c>
      <c r="KW221" s="387" t="n">
        <v>0.670438468456268</v>
      </c>
      <c r="KX221" s="387" t="n">
        <v>0.669497549533844</v>
      </c>
      <c r="KY221" s="387" t="n">
        <v>0.669263482093811</v>
      </c>
      <c r="KZ221" s="387" t="n">
        <v>0.669029057025909</v>
      </c>
      <c r="LA221" s="387" t="n">
        <v>0.668794333934784</v>
      </c>
      <c r="LB221" s="387" t="n">
        <v>0.669034063816071</v>
      </c>
      <c r="LC221" s="387" t="n">
        <v>0.668563306331635</v>
      </c>
      <c r="LD221" s="387" t="n">
        <v>0.667378902435303</v>
      </c>
      <c r="LE221" s="387" t="n">
        <v>0.665952861309052</v>
      </c>
      <c r="LF221" s="387" t="n">
        <v>0.664520740509033</v>
      </c>
      <c r="LG221" s="387" t="n">
        <v>0.662365615367889</v>
      </c>
      <c r="LH221" s="387" t="n">
        <v>0.660201132297516</v>
      </c>
      <c r="LI221" s="387" t="n">
        <v>0.657781004905701</v>
      </c>
      <c r="LJ221" s="387" t="n">
        <v>0.654873669147492</v>
      </c>
      <c r="LK221" s="387" t="n">
        <v>0.652898550033569</v>
      </c>
      <c r="LL221" s="387" t="n">
        <v>0.648982584476471</v>
      </c>
      <c r="LM221" s="387" t="n">
        <v>0.644784808158875</v>
      </c>
      <c r="LN221" s="387" t="n">
        <v>0.639824330806732</v>
      </c>
      <c r="LO221" s="387" t="n">
        <v>0.634092569351196</v>
      </c>
      <c r="LP221" s="387" t="n">
        <v>0.628318607807159</v>
      </c>
      <c r="LQ221" s="387" t="n">
        <v>0.622222244739533</v>
      </c>
      <c r="LR221" s="387" t="n">
        <v>0.617559552192688</v>
      </c>
      <c r="LT221" s="0" t="s">
        <v>889</v>
      </c>
      <c r="LU221" s="387" t="n">
        <v>0.648499488830566</v>
      </c>
      <c r="LV221" s="387" t="n">
        <v>0.644481837749481</v>
      </c>
      <c r="LW221" s="387" t="n">
        <v>0.640713751316071</v>
      </c>
      <c r="LX221" s="387" t="n">
        <v>0.637154996395111</v>
      </c>
      <c r="LY221" s="387" t="n">
        <v>0.633653819561005</v>
      </c>
      <c r="LZ221" s="387" t="n">
        <v>0.630450308322907</v>
      </c>
      <c r="MA221" s="387" t="n">
        <v>0.626514613628388</v>
      </c>
      <c r="MB221" s="387" t="n">
        <v>0.623311996459961</v>
      </c>
      <c r="MC221" s="387" t="n">
        <v>0.620298087596893</v>
      </c>
      <c r="MD221" s="387" t="n">
        <v>0.618001401424408</v>
      </c>
      <c r="ME221" s="387" t="n">
        <v>0.615711271762848</v>
      </c>
      <c r="MF221" s="387" t="n">
        <v>0.615275800228119</v>
      </c>
      <c r="MG221" s="387" t="n">
        <v>0.615275800228119</v>
      </c>
      <c r="MH221" s="387" t="n">
        <v>0.615983009338379</v>
      </c>
      <c r="MI221" s="387" t="n">
        <v>0.616690218448639</v>
      </c>
      <c r="MJ221" s="387" t="n">
        <v>0.617126703262329</v>
      </c>
      <c r="MK221" s="387" t="n">
        <v>0.616855502128601</v>
      </c>
      <c r="ML221" s="387" t="n">
        <v>0.616584002971649</v>
      </c>
      <c r="MM221" s="387" t="n">
        <v>0.614893615245819</v>
      </c>
      <c r="MN221" s="387" t="n">
        <v>0.613636374473572</v>
      </c>
      <c r="MO221" s="387" t="n">
        <v>0.611664295196533</v>
      </c>
      <c r="MP221" s="387" t="n">
        <v>0.610398888587952</v>
      </c>
      <c r="MQ221" s="387" t="n">
        <v>0.60742324590683</v>
      </c>
      <c r="MR221" s="387" t="n">
        <v>0.60515022277832</v>
      </c>
      <c r="MS221" s="387" t="n">
        <v>0.60143369436264</v>
      </c>
      <c r="MT221" s="387" t="n">
        <v>0.596982777118683</v>
      </c>
      <c r="MU221" s="387" t="n">
        <v>0.591498553752899</v>
      </c>
      <c r="MV221" s="387" t="n">
        <v>0.584837555885315</v>
      </c>
      <c r="MW221" s="387" t="n">
        <v>0.578985512256622</v>
      </c>
      <c r="MX221" s="387" t="n">
        <v>0.571220934391022</v>
      </c>
      <c r="MY221" s="387" t="n">
        <v>0.565280795097351</v>
      </c>
      <c r="MZ221" s="387" t="n">
        <v>0.560029268264771</v>
      </c>
      <c r="NA221" s="387" t="n">
        <v>0.55473917722702</v>
      </c>
      <c r="NB221" s="387" t="n">
        <v>0.550147473812103</v>
      </c>
      <c r="NC221" s="387" t="n">
        <v>0.545185208320618</v>
      </c>
      <c r="ND221" s="387" t="n">
        <v>0.543154776096344</v>
      </c>
      <c r="NG221" s="0" t="s">
        <v>889</v>
      </c>
      <c r="NH221" s="387" t="n">
        <v>0.63311117887497</v>
      </c>
      <c r="NI221" s="387" t="n">
        <v>0.631024062633514</v>
      </c>
      <c r="NJ221" s="387" t="n">
        <v>0.62848174571991</v>
      </c>
      <c r="NK221" s="387" t="n">
        <v>0.625694155693054</v>
      </c>
      <c r="NL221" s="387" t="n">
        <v>0.622913122177124</v>
      </c>
      <c r="NM221" s="387" t="n">
        <v>0.621157944202423</v>
      </c>
      <c r="NN221" s="387" t="n">
        <v>0.617961525917053</v>
      </c>
      <c r="NO221" s="387" t="n">
        <v>0.614783227443695</v>
      </c>
      <c r="NP221" s="387" t="n">
        <v>0.613910555839539</v>
      </c>
      <c r="NQ221" s="387" t="n">
        <v>0.611622989177704</v>
      </c>
      <c r="NR221" s="387" t="n">
        <v>0.610049545764923</v>
      </c>
      <c r="NS221" s="387" t="n">
        <v>0.607496440410614</v>
      </c>
      <c r="NT221" s="387" t="n">
        <v>0.605374813079834</v>
      </c>
      <c r="NU221" s="387" t="n">
        <v>0.603960394859314</v>
      </c>
      <c r="NV221" s="387" t="n">
        <v>0.602545976638794</v>
      </c>
      <c r="NW221" s="387" t="n">
        <v>0.602264702320099</v>
      </c>
      <c r="NX221" s="387" t="n">
        <v>0.602691233158112</v>
      </c>
      <c r="NY221" s="387" t="n">
        <v>0.603118360042572</v>
      </c>
      <c r="NZ221" s="387" t="n">
        <v>0.604255318641663</v>
      </c>
      <c r="OA221" s="387" t="n">
        <v>0.605823874473572</v>
      </c>
      <c r="OB221" s="387" t="n">
        <v>0.606685638427734</v>
      </c>
      <c r="OC221" s="387" t="n">
        <v>0.606837630271912</v>
      </c>
      <c r="OD221" s="387" t="n">
        <v>0.606709480285645</v>
      </c>
      <c r="OE221" s="387" t="n">
        <v>0.606580853462219</v>
      </c>
      <c r="OF221" s="387" t="n">
        <v>0.605734765529633</v>
      </c>
      <c r="OG221" s="387" t="n">
        <v>0.604885041713715</v>
      </c>
      <c r="OH221" s="387" t="n">
        <v>0.603025913238525</v>
      </c>
      <c r="OI221" s="387" t="n">
        <v>0.600722014904022</v>
      </c>
      <c r="OJ221" s="387" t="n">
        <v>0.600000023841858</v>
      </c>
      <c r="OK221" s="387" t="n">
        <v>0.595930218696594</v>
      </c>
      <c r="OL221" s="387" t="n">
        <v>0.592997789382935</v>
      </c>
      <c r="OM221" s="387" t="n">
        <v>0.587847709655762</v>
      </c>
      <c r="ON221" s="387" t="n">
        <v>0.58192503452301</v>
      </c>
      <c r="OO221" s="387" t="n">
        <v>0.575958728790283</v>
      </c>
      <c r="OP221" s="387" t="n">
        <v>0.569629609584808</v>
      </c>
      <c r="OQ221" s="387" t="n">
        <v>0.564732134342194</v>
      </c>
      <c r="OT221" s="387" t="n">
        <v>0.662360000610352</v>
      </c>
      <c r="OU221" s="387" t="n">
        <v>0.664860000610352</v>
      </c>
      <c r="OV221" s="387" t="n">
        <v>0.677720031738281</v>
      </c>
      <c r="OW221" s="387" t="n">
        <v>0.690500030517578</v>
      </c>
      <c r="OX221" s="387" t="n">
        <v>0.702949981689453</v>
      </c>
      <c r="OY221" s="387" t="n">
        <v>0.704150009155273</v>
      </c>
      <c r="OZ221" s="387" t="n">
        <v>0.703330001831055</v>
      </c>
      <c r="PA221" s="387" t="n">
        <v>0.704020004272461</v>
      </c>
      <c r="PB221" s="387" t="n">
        <v>0.697160034179688</v>
      </c>
      <c r="PC221" s="387" t="n">
        <v>0.68431999206543</v>
      </c>
      <c r="PD221" s="387" t="n">
        <v>0.679469985961914</v>
      </c>
      <c r="PE221" s="387" t="n">
        <v>0.688690032958984</v>
      </c>
      <c r="PF221" s="387" t="n">
        <v>0.692900009155273</v>
      </c>
      <c r="PG221" s="387" t="n">
        <v>0.695859985351563</v>
      </c>
      <c r="PH221" s="387" t="n">
        <v>0.692350006103516</v>
      </c>
      <c r="PI221" s="387" t="n">
        <v>0.688219985961914</v>
      </c>
      <c r="PJ221" s="387" t="n">
        <v>0.686370010375977</v>
      </c>
      <c r="PK221" s="387" t="n">
        <v>0.685339965820313</v>
      </c>
      <c r="PL221" s="387" t="n">
        <v>0.683980026245117</v>
      </c>
      <c r="PQ221" s="387" t="n">
        <v>-0.00198629987426102</v>
      </c>
      <c r="PZ221" s="387" t="n">
        <v>0.403</v>
      </c>
      <c r="QA221" s="387" t="n">
        <v>1992</v>
      </c>
      <c r="QB221" s="0" t="s">
        <v>248</v>
      </c>
      <c r="QD221" s="387" t="n">
        <v>0.032</v>
      </c>
      <c r="QE221" s="387" t="n">
        <v>1992</v>
      </c>
      <c r="QF221" s="0" t="s">
        <v>248</v>
      </c>
      <c r="QH221" s="387" t="n">
        <v>0.125</v>
      </c>
      <c r="QI221" s="387" t="n">
        <v>1992</v>
      </c>
      <c r="QJ221" s="0" t="s">
        <v>248</v>
      </c>
      <c r="QL221" s="387" t="n">
        <v>0.319</v>
      </c>
      <c r="QM221" s="387" t="n">
        <v>1992</v>
      </c>
      <c r="QN221" s="0" t="s">
        <v>248</v>
      </c>
      <c r="QP221" s="387"/>
      <c r="QQ221" s="387"/>
      <c r="QR221" s="0" t="s">
        <v>886</v>
      </c>
      <c r="QT221" s="0" t="s">
        <v>884</v>
      </c>
      <c r="QU221" s="387" t="n">
        <v>0.225577771663666</v>
      </c>
      <c r="QV221" s="387" t="n">
        <v>0.226873621344566</v>
      </c>
      <c r="QW221" s="387" t="n">
        <v>0.225593701004982</v>
      </c>
      <c r="QX221" s="387" t="n">
        <v>0.221587538719177</v>
      </c>
      <c r="QY221" s="387" t="n">
        <v>0.231162548065186</v>
      </c>
      <c r="RB221" s="387"/>
      <c r="RC221" s="387"/>
      <c r="RD221" s="387"/>
      <c r="RE221" s="387"/>
      <c r="RF221" s="387" t="n">
        <v>0.216664850711823</v>
      </c>
      <c r="RG221" s="0" t="s">
        <v>884</v>
      </c>
      <c r="RJ221" s="387"/>
      <c r="RK221" s="387"/>
      <c r="RL221" s="387"/>
      <c r="RM221" s="387"/>
      <c r="RN221" s="387"/>
      <c r="RO221" s="0" t="s">
        <v>886</v>
      </c>
      <c r="RR221" s="387" t="n">
        <v>0.0298462230712175</v>
      </c>
      <c r="RS221" s="387" t="n">
        <v>0.0134390583261848</v>
      </c>
      <c r="RT221" s="387" t="n">
        <v>-0.00175999430939555</v>
      </c>
      <c r="RU221" s="387" t="n">
        <v>-0.0145684657618403</v>
      </c>
      <c r="RV221" s="387" t="n">
        <v>-2.81003940472147E-005</v>
      </c>
      <c r="RW221" s="0" t="s">
        <v>248</v>
      </c>
      <c r="SA221" s="387"/>
      <c r="SB221" s="387"/>
      <c r="SC221" s="387"/>
      <c r="SD221" s="387"/>
      <c r="SE221" s="387"/>
      <c r="SF221" s="0" t="s">
        <v>886</v>
      </c>
      <c r="SJ221" s="387" t="n">
        <v>0.0249138846993446</v>
      </c>
      <c r="SK221" s="387" t="n">
        <v>0.00822989083826542</v>
      </c>
      <c r="SL221" s="387" t="n">
        <v>-0.00721389753744006</v>
      </c>
      <c r="SM221" s="387" t="n">
        <v>-0.019302424043417</v>
      </c>
      <c r="SN221" s="387" t="n">
        <v>-0.00370157696306705</v>
      </c>
      <c r="SO221" s="0" t="s">
        <v>248</v>
      </c>
      <c r="SQ221" s="387" t="n">
        <v>17010</v>
      </c>
      <c r="SR221" s="0" t="s">
        <v>248</v>
      </c>
      <c r="ST221" s="387"/>
      <c r="SU221" s="0" t="s">
        <v>886</v>
      </c>
      <c r="SW221" s="387" t="n">
        <v>15105.0523313771</v>
      </c>
      <c r="SX221" s="0" t="s">
        <v>248</v>
      </c>
      <c r="TA221" s="387"/>
      <c r="TB221" s="387"/>
      <c r="TC221" s="387"/>
      <c r="TD221" s="387"/>
      <c r="TE221" s="387"/>
      <c r="TF221" s="0" t="s">
        <v>886</v>
      </c>
      <c r="TJ221" s="387"/>
      <c r="TK221" s="387"/>
      <c r="TL221" s="387"/>
      <c r="TM221" s="387"/>
      <c r="TN221" s="387" t="n">
        <v>0.248736917972565</v>
      </c>
      <c r="TO221" s="0" t="s">
        <v>884</v>
      </c>
      <c r="TP221" s="386"/>
      <c r="TQ221" s="386"/>
    </row>
    <row r="222" customFormat="false" ht="15.75" hidden="false" customHeight="false" outlineLevel="0" collapsed="false">
      <c r="A222" s="0" t="s">
        <v>895</v>
      </c>
      <c r="B222" s="18" t="s">
        <v>1289</v>
      </c>
      <c r="C222" s="0" t="s">
        <v>1290</v>
      </c>
      <c r="D222" s="387" t="n">
        <v>0.0420325398445129</v>
      </c>
      <c r="E222" s="0" t="s">
        <v>102</v>
      </c>
      <c r="F222" s="387" t="n">
        <v>0.0460543558001518</v>
      </c>
      <c r="G222" s="0" t="s">
        <v>316</v>
      </c>
      <c r="H222" s="387" t="n">
        <v>0.042150255292654</v>
      </c>
      <c r="I222" s="0" t="s">
        <v>317</v>
      </c>
      <c r="J222" s="0" t="s">
        <v>102</v>
      </c>
      <c r="K222" s="387" t="n">
        <v>0.450557291507721</v>
      </c>
      <c r="L222" s="387"/>
      <c r="M222" s="0" t="s">
        <v>885</v>
      </c>
      <c r="N222" s="387"/>
      <c r="O222" s="0" t="s">
        <v>885</v>
      </c>
      <c r="P222" s="387" t="n">
        <v>0.571697890758514</v>
      </c>
      <c r="Q222" s="0" t="s">
        <v>102</v>
      </c>
      <c r="R222" s="387" t="n">
        <v>0.450557291507721</v>
      </c>
      <c r="S222" s="0" t="s">
        <v>102</v>
      </c>
      <c r="U222" s="0" t="s">
        <v>316</v>
      </c>
      <c r="V222" s="387" t="n">
        <v>0.50167715549469</v>
      </c>
      <c r="W222" s="387"/>
      <c r="X222" s="0" t="s">
        <v>885</v>
      </c>
      <c r="Y222" s="387"/>
      <c r="Z222" s="0" t="s">
        <v>885</v>
      </c>
      <c r="AA222" s="387" t="n">
        <v>0.579667627811432</v>
      </c>
      <c r="AB222" s="0" t="s">
        <v>316</v>
      </c>
      <c r="AC222" s="387" t="n">
        <v>0.50167715549469</v>
      </c>
      <c r="AD222" s="0" t="s">
        <v>316</v>
      </c>
      <c r="AF222" s="0" t="s">
        <v>317</v>
      </c>
      <c r="AG222" s="387" t="n">
        <v>0.502061784267426</v>
      </c>
      <c r="AH222" s="387"/>
      <c r="AI222" s="0" t="s">
        <v>885</v>
      </c>
      <c r="AJ222" s="387"/>
      <c r="AK222" s="0" t="s">
        <v>885</v>
      </c>
      <c r="AL222" s="387" t="n">
        <v>0.579667627811432</v>
      </c>
      <c r="AM222" s="0" t="s">
        <v>317</v>
      </c>
      <c r="AN222" s="387" t="n">
        <v>0.502061784267426</v>
      </c>
      <c r="AO222" s="0" t="s">
        <v>317</v>
      </c>
      <c r="AP222" s="0"/>
      <c r="AQ222" s="0" t="s">
        <v>102</v>
      </c>
      <c r="AR222" s="387" t="n">
        <v>2.72216582298279</v>
      </c>
      <c r="AS222" s="0" t="s">
        <v>318</v>
      </c>
      <c r="AT222" s="387" t="n">
        <v>4.27224683761597</v>
      </c>
      <c r="AU222" s="0" t="s">
        <v>317</v>
      </c>
      <c r="AV222" s="387" t="n">
        <v>5.04166603088379</v>
      </c>
      <c r="AW222" s="0"/>
      <c r="AX222" s="387" t="n">
        <v>2.71738195419312</v>
      </c>
      <c r="AY222" s="0" t="s">
        <v>104</v>
      </c>
      <c r="AZ222" s="0"/>
      <c r="BA222" s="0" t="s">
        <v>102</v>
      </c>
      <c r="BB222" s="387" t="n">
        <v>0.0147627675905824</v>
      </c>
      <c r="BC222" s="387" t="n">
        <v>0.0150397215038538</v>
      </c>
      <c r="BD222" s="387" t="n">
        <v>0.0149459224194288</v>
      </c>
      <c r="BE222" s="387" t="n">
        <v>0.0143275614827871</v>
      </c>
      <c r="BF222" s="387" t="n">
        <v>0.0143275475129485</v>
      </c>
      <c r="BH222" s="0" t="s">
        <v>318</v>
      </c>
      <c r="BI222" s="387" t="n">
        <v>0.0180138070136309</v>
      </c>
      <c r="BJ222" s="387" t="n">
        <v>0.0189154669642448</v>
      </c>
      <c r="BK222" s="387" t="n">
        <v>0.0199784189462662</v>
      </c>
      <c r="BL222" s="387" t="n">
        <v>0.0231026615947485</v>
      </c>
      <c r="BM222" s="387" t="n">
        <v>0.0246803760528564</v>
      </c>
      <c r="BO222" s="0" t="s">
        <v>317</v>
      </c>
      <c r="BP222" s="387" t="n">
        <v>0.018962824717164</v>
      </c>
      <c r="BQ222" s="387" t="n">
        <v>0.0198970194905996</v>
      </c>
      <c r="BR222" s="387" t="n">
        <v>0.0213559288531542</v>
      </c>
      <c r="BS222" s="387" t="n">
        <v>0.0227647013962269</v>
      </c>
      <c r="BT222" s="387" t="n">
        <v>0.0166165921837091</v>
      </c>
      <c r="BV222" s="387" t="n">
        <v>3.99252986907959</v>
      </c>
      <c r="BW222" s="387" t="n">
        <v>4.74795198440552</v>
      </c>
      <c r="BX222" s="387" t="n">
        <v>5.57911777496338</v>
      </c>
      <c r="BY222" s="387" t="n">
        <v>6.41348361968994</v>
      </c>
      <c r="BZ222" s="387" t="n">
        <v>7.55717945098877</v>
      </c>
      <c r="CA222" s="0" t="s">
        <v>316</v>
      </c>
      <c r="CC222" s="387" t="n">
        <v>4.4404091835022</v>
      </c>
      <c r="CD222" s="387" t="n">
        <v>5.24042081832886</v>
      </c>
      <c r="CE222" s="387" t="n">
        <v>6.08097505569458</v>
      </c>
      <c r="CF222" s="387" t="n">
        <v>7.06845855712891</v>
      </c>
      <c r="CG222" s="387" t="n">
        <v>8.29026126861572</v>
      </c>
      <c r="CH222" s="0" t="s">
        <v>317</v>
      </c>
      <c r="CK222" s="387" t="n">
        <v>7.19999980926514</v>
      </c>
      <c r="CL222" s="0" t="s">
        <v>887</v>
      </c>
      <c r="CO222" s="0" t="s">
        <v>102</v>
      </c>
      <c r="CP222" s="387" t="n">
        <v>0.0101305628195405</v>
      </c>
      <c r="CQ222" s="387" t="n">
        <v>0.0125145930796862</v>
      </c>
      <c r="CR222" s="387" t="n">
        <v>0.00714645581319928</v>
      </c>
      <c r="CS222" s="387" t="n">
        <v>0.00264252559281886</v>
      </c>
      <c r="CT222" s="387" t="n">
        <v>-0.00833102408796549</v>
      </c>
      <c r="CV222" s="0" t="s">
        <v>318</v>
      </c>
      <c r="CW222" s="387" t="n">
        <v>0.00405757687985897</v>
      </c>
      <c r="CX222" s="387" t="n">
        <v>0.00158164463937283</v>
      </c>
      <c r="CY222" s="387" t="n">
        <v>-0.00413815258070827</v>
      </c>
      <c r="CZ222" s="387" t="n">
        <v>-0.017393946647644</v>
      </c>
      <c r="DA222" s="387" t="n">
        <v>-0.0169282928109169</v>
      </c>
      <c r="DC222" s="0" t="s">
        <v>317</v>
      </c>
      <c r="DD222" s="387" t="n">
        <v>0.000343330990290269</v>
      </c>
      <c r="DE222" s="387" t="n">
        <v>0.00178734608925879</v>
      </c>
      <c r="DF222" s="387" t="n">
        <v>-0.0060279262252152</v>
      </c>
      <c r="DG222" s="387" t="n">
        <v>-0.00507643492892385</v>
      </c>
      <c r="DH222" s="387" t="n">
        <v>-0.000491056358441711</v>
      </c>
      <c r="DL222" s="387" t="n">
        <v>0.5125</v>
      </c>
      <c r="DM222" s="0" t="s">
        <v>888</v>
      </c>
      <c r="DP222" s="387" t="n">
        <v>0.760979995727539</v>
      </c>
      <c r="DQ222" s="0" t="s">
        <v>888</v>
      </c>
      <c r="DT222" s="387" t="n">
        <v>0.269349994659424</v>
      </c>
      <c r="DU222" s="0" t="s">
        <v>888</v>
      </c>
      <c r="DW222" s="387" t="n">
        <v>-0.0556061454117298</v>
      </c>
      <c r="DX222" s="387" t="n">
        <v>-0.0638805255293846</v>
      </c>
      <c r="DY222" s="387" t="n">
        <v>-0.0840829461812973</v>
      </c>
      <c r="DZ222" s="387" t="n">
        <v>-0.0959533303976059</v>
      </c>
      <c r="EA222" s="387" t="n">
        <v>-0.0879652127623558</v>
      </c>
      <c r="EB222" s="0" t="s">
        <v>104</v>
      </c>
      <c r="ED222" s="387" t="n">
        <v>-0.0561229139566422</v>
      </c>
      <c r="EE222" s="387" t="n">
        <v>-0.0648733153939247</v>
      </c>
      <c r="EF222" s="387" t="n">
        <v>-0.0855702906847</v>
      </c>
      <c r="EG222" s="387" t="n">
        <v>-0.0952836275100708</v>
      </c>
      <c r="EH222" s="387" t="n">
        <v>-0.0846483409404755</v>
      </c>
      <c r="EI222" s="0" t="s">
        <v>248</v>
      </c>
      <c r="EK222" s="387" t="n">
        <v>0.973393976688385</v>
      </c>
      <c r="EL222" s="0" t="s">
        <v>248</v>
      </c>
      <c r="EO222" s="387" t="n">
        <v>0.0299353115260601</v>
      </c>
      <c r="EP222" s="387" t="n">
        <v>0.0313662253320217</v>
      </c>
      <c r="EQ222" s="387" t="n">
        <v>0.0222143158316612</v>
      </c>
      <c r="ER222" s="387" t="n">
        <v>0.0206992235034704</v>
      </c>
      <c r="ES222" s="387" t="n">
        <v>0.0208825413137674</v>
      </c>
      <c r="ET222" s="0" t="s">
        <v>248</v>
      </c>
      <c r="FE222" s="387" t="n">
        <v>9708350</v>
      </c>
      <c r="FF222" s="387" t="n">
        <v>9793903</v>
      </c>
      <c r="FG222" s="387" t="n">
        <v>9871251</v>
      </c>
      <c r="FH222" s="387" t="n">
        <v>9945277</v>
      </c>
      <c r="FI222" s="387" t="n">
        <v>10022277</v>
      </c>
      <c r="FJ222" s="387" t="n">
        <v>10106771</v>
      </c>
      <c r="FK222" s="387" t="n">
        <v>10201214</v>
      </c>
      <c r="FL222" s="387" t="n">
        <v>10304726</v>
      </c>
      <c r="FM222" s="387" t="n">
        <v>10414433</v>
      </c>
      <c r="FN222" s="387" t="n">
        <v>10525694</v>
      </c>
      <c r="FO222" s="387" t="n">
        <v>10635244</v>
      </c>
      <c r="FP222" s="387" t="n">
        <v>10741880</v>
      </c>
      <c r="FQ222" s="387" t="n">
        <v>10847002</v>
      </c>
      <c r="FR222" s="387" t="n">
        <v>10952951</v>
      </c>
      <c r="FS222" s="387" t="n">
        <v>11063201</v>
      </c>
      <c r="FT222" s="387" t="n">
        <v>11179949</v>
      </c>
      <c r="FU222" s="387" t="n">
        <v>11303946</v>
      </c>
      <c r="FV222" s="387" t="n">
        <v>11433443</v>
      </c>
      <c r="FW222" s="387" t="n">
        <v>11565204</v>
      </c>
      <c r="FX222" s="387" t="n">
        <v>11694719</v>
      </c>
      <c r="FY222" s="387" t="n">
        <v>11819000</v>
      </c>
      <c r="FZ222" s="387" t="n">
        <v>11936000</v>
      </c>
      <c r="GA222" s="387" t="n">
        <v>12047000</v>
      </c>
      <c r="GB222" s="387" t="n">
        <v>12152000</v>
      </c>
      <c r="GC222" s="387" t="n">
        <v>12251000</v>
      </c>
      <c r="GD222" s="387" t="n">
        <v>12347000</v>
      </c>
      <c r="GE222" s="387" t="n">
        <v>12438000</v>
      </c>
      <c r="GF222" s="387" t="n">
        <v>12523000</v>
      </c>
      <c r="GG222" s="387" t="n">
        <v>12605000</v>
      </c>
      <c r="GH222" s="387" t="n">
        <v>12682000</v>
      </c>
      <c r="GI222" s="387" t="n">
        <v>12756000</v>
      </c>
      <c r="GJ222" s="387" t="n">
        <v>12826000</v>
      </c>
      <c r="GK222" s="387" t="n">
        <v>12893000</v>
      </c>
      <c r="GL222" s="387" t="n">
        <v>12957000</v>
      </c>
      <c r="GM222" s="387" t="n">
        <v>13018000</v>
      </c>
      <c r="GN222" s="387" t="n">
        <v>13078000</v>
      </c>
      <c r="GO222" s="387" t="n">
        <v>13136000</v>
      </c>
      <c r="GP222" s="387" t="n">
        <v>13192000</v>
      </c>
      <c r="GQ222" s="387" t="n">
        <v>13247000</v>
      </c>
      <c r="GR222" s="387" t="n">
        <v>13301000</v>
      </c>
      <c r="GS222" s="387" t="n">
        <v>13353000</v>
      </c>
      <c r="GT222" s="387" t="n">
        <v>13405000</v>
      </c>
      <c r="GU222" s="387" t="n">
        <v>13455000</v>
      </c>
      <c r="GV222" s="387" t="n">
        <v>13504000</v>
      </c>
      <c r="GW222" s="387" t="n">
        <v>13552000</v>
      </c>
      <c r="GX222" s="387" t="n">
        <v>13598000</v>
      </c>
      <c r="GY222" s="387" t="n">
        <v>13642000</v>
      </c>
      <c r="GZ222" s="387" t="n">
        <v>13684000</v>
      </c>
      <c r="HA222" s="387" t="n">
        <v>13724000</v>
      </c>
      <c r="HB222" s="387" t="n">
        <v>13762000</v>
      </c>
      <c r="HC222" s="387" t="n">
        <v>13797000</v>
      </c>
      <c r="HG222" s="387" t="n">
        <v>0.0110299624502659</v>
      </c>
      <c r="HH222" s="387" t="n">
        <v>0.011390789411962</v>
      </c>
      <c r="HI222" s="387" t="n">
        <v>0.0114582777023315</v>
      </c>
      <c r="HJ222" s="387" t="n">
        <v>0.0111364377662539</v>
      </c>
      <c r="HK222" s="387" t="n">
        <v>0.01057103369385</v>
      </c>
      <c r="HL222" s="387" t="n">
        <v>0.00985063705593348</v>
      </c>
      <c r="HM222" s="387" t="n">
        <v>0.00925662275403738</v>
      </c>
      <c r="HN222" s="387" t="n">
        <v>0.00867809914052486</v>
      </c>
      <c r="HO222" s="387" t="n">
        <v>0.0081138014793396</v>
      </c>
      <c r="HP222" s="387" t="n">
        <v>0.00780555233359337</v>
      </c>
      <c r="HQ222" s="387" t="n">
        <v>0.00734318420290947</v>
      </c>
      <c r="HR222" s="387" t="n">
        <v>0.00681065069511533</v>
      </c>
      <c r="HS222" s="387" t="n">
        <v>0.00652660708874464</v>
      </c>
      <c r="HT222" s="387" t="n">
        <v>0.00609010457992554</v>
      </c>
      <c r="HU222" s="387" t="n">
        <v>0.00581808388233185</v>
      </c>
      <c r="HV222" s="387" t="n">
        <v>0.00547261163592339</v>
      </c>
      <c r="HW222" s="387" t="n">
        <v>0.00521016772836447</v>
      </c>
      <c r="HX222" s="387" t="n">
        <v>0.00495165400207043</v>
      </c>
      <c r="HY222" s="387" t="n">
        <v>0.00469683250412345</v>
      </c>
      <c r="HZ222" s="387" t="n">
        <v>0.00459841405972838</v>
      </c>
      <c r="IA222" s="387" t="n">
        <v>0.00442512379959226</v>
      </c>
      <c r="IB222" s="387" t="n">
        <v>0.0042540323920548</v>
      </c>
      <c r="IC222" s="387" t="n">
        <v>0.00416052667424083</v>
      </c>
      <c r="ID222" s="387" t="n">
        <v>0.00406810874119401</v>
      </c>
      <c r="IE222" s="387" t="n">
        <v>0.0039018583483994</v>
      </c>
      <c r="IF222" s="387" t="n">
        <v>0.00388669292442501</v>
      </c>
      <c r="IG222" s="387" t="n">
        <v>0.00372301251627505</v>
      </c>
      <c r="IH222" s="387" t="n">
        <v>0.00363515364006162</v>
      </c>
      <c r="II222" s="387" t="n">
        <v>0.00354820000939071</v>
      </c>
      <c r="IJ222" s="387" t="n">
        <v>0.00338858528994024</v>
      </c>
      <c r="IK222" s="387" t="n">
        <v>0.00323054613545537</v>
      </c>
      <c r="IL222" s="387" t="n">
        <v>0.00307399779558182</v>
      </c>
      <c r="IM222" s="387" t="n">
        <v>0.00291885784827173</v>
      </c>
      <c r="IN222" s="387" t="n">
        <v>0.0027650457341224</v>
      </c>
      <c r="IO222" s="387" t="n">
        <v>0.00254000653512776</v>
      </c>
      <c r="IP222" s="0" t="s">
        <v>889</v>
      </c>
      <c r="IU222" s="0" t="s">
        <v>889</v>
      </c>
      <c r="IV222" s="387" t="n">
        <v>0.495675338827514</v>
      </c>
      <c r="IW222" s="387" t="n">
        <v>0.495501569275568</v>
      </c>
      <c r="IX222" s="387" t="n">
        <v>0.49550730060372</v>
      </c>
      <c r="IY222" s="387" t="n">
        <v>0.495628481402358</v>
      </c>
      <c r="IZ222" s="387" t="n">
        <v>0.495777539284605</v>
      </c>
      <c r="JA222" s="387" t="n">
        <v>0.495891482405134</v>
      </c>
      <c r="JB222" s="387" t="n">
        <v>0.495956270583098</v>
      </c>
      <c r="JC222" s="387" t="n">
        <v>0.495987849242147</v>
      </c>
      <c r="JD222" s="387" t="n">
        <v>0.495996278999645</v>
      </c>
      <c r="JE222" s="387" t="n">
        <v>0.49599824607485</v>
      </c>
      <c r="JF222" s="387" t="n">
        <v>0.496007612692832</v>
      </c>
      <c r="JG222" s="387" t="n">
        <v>0.496022325949373</v>
      </c>
      <c r="JH222" s="387" t="n">
        <v>0.496035801593249</v>
      </c>
      <c r="JI222" s="387" t="n">
        <v>0.496047473789851</v>
      </c>
      <c r="JJ222" s="387" t="n">
        <v>0.496056501505267</v>
      </c>
      <c r="JK222" s="387" t="n">
        <v>0.496064367449884</v>
      </c>
      <c r="JL222" s="387" t="n">
        <v>0.496070954001076</v>
      </c>
      <c r="JM222" s="387" t="n">
        <v>0.496077428067954</v>
      </c>
      <c r="JN222" s="387" t="n">
        <v>0.496085863711741</v>
      </c>
      <c r="JO222" s="387" t="n">
        <v>0.496097582671293</v>
      </c>
      <c r="JP222" s="387" t="n">
        <v>0.49611546277733</v>
      </c>
      <c r="JQ222" s="387" t="n">
        <v>0.49613932387124</v>
      </c>
      <c r="JR222" s="387" t="n">
        <v>0.496170699195238</v>
      </c>
      <c r="JS222" s="387" t="n">
        <v>0.496211478127064</v>
      </c>
      <c r="JT222" s="387" t="n">
        <v>0.496262851534538</v>
      </c>
      <c r="JU222" s="387" t="n">
        <v>0.496326867457789</v>
      </c>
      <c r="JV222" s="387" t="n">
        <v>0.496403981145398</v>
      </c>
      <c r="JW222" s="387" t="n">
        <v>0.496495345596285</v>
      </c>
      <c r="JX222" s="387" t="n">
        <v>0.496600637811754</v>
      </c>
      <c r="JY222" s="387" t="n">
        <v>0.496719965596202</v>
      </c>
      <c r="JZ222" s="387" t="n">
        <v>0.496853645231144</v>
      </c>
      <c r="KA222" s="387" t="n">
        <v>0.497001459522068</v>
      </c>
      <c r="KB222" s="387" t="n">
        <v>0.497163667496639</v>
      </c>
      <c r="KC222" s="387" t="n">
        <v>0.497340587147412</v>
      </c>
      <c r="KD222" s="387" t="n">
        <v>0.497530585024056</v>
      </c>
      <c r="KE222" s="387" t="n">
        <v>0.497735166635258</v>
      </c>
      <c r="KH222" s="0" t="s">
        <v>889</v>
      </c>
      <c r="KI222" s="387" t="n">
        <v>0.68544989824295</v>
      </c>
      <c r="KJ222" s="387" t="n">
        <v>0.681721210479736</v>
      </c>
      <c r="KK222" s="387" t="n">
        <v>0.678360402584076</v>
      </c>
      <c r="KL222" s="387" t="n">
        <v>0.675141990184784</v>
      </c>
      <c r="KM222" s="387" t="n">
        <v>0.671804368495941</v>
      </c>
      <c r="KN222" s="387" t="n">
        <v>0.668330669403076</v>
      </c>
      <c r="KO222" s="387" t="n">
        <v>0.665884733200073</v>
      </c>
      <c r="KP222" s="387" t="n">
        <v>0.663069665431976</v>
      </c>
      <c r="KQ222" s="387" t="n">
        <v>0.660467386245728</v>
      </c>
      <c r="KR222" s="387" t="n">
        <v>0.658476829528809</v>
      </c>
      <c r="KS222" s="387" t="n">
        <v>0.657325685024262</v>
      </c>
      <c r="KT222" s="387" t="n">
        <v>0.656777620315552</v>
      </c>
      <c r="KU222" s="387" t="n">
        <v>0.656951189041138</v>
      </c>
      <c r="KV222" s="387" t="n">
        <v>0.657675504684448</v>
      </c>
      <c r="KW222" s="387" t="n">
        <v>0.658650040626526</v>
      </c>
      <c r="KX222" s="387" t="n">
        <v>0.659454345703125</v>
      </c>
      <c r="KY222" s="387" t="n">
        <v>0.660143435001373</v>
      </c>
      <c r="KZ222" s="387" t="n">
        <v>0.660668551921845</v>
      </c>
      <c r="LA222" s="387" t="n">
        <v>0.661109805107117</v>
      </c>
      <c r="LB222" s="387" t="n">
        <v>0.66154557466507</v>
      </c>
      <c r="LC222" s="387" t="n">
        <v>0.661798417568207</v>
      </c>
      <c r="LD222" s="387" t="n">
        <v>0.661997556686401</v>
      </c>
      <c r="LE222" s="387" t="n">
        <v>0.661992132663727</v>
      </c>
      <c r="LF222" s="387" t="n">
        <v>0.661734759807587</v>
      </c>
      <c r="LG222" s="387" t="n">
        <v>0.660927772521973</v>
      </c>
      <c r="LH222" s="387" t="n">
        <v>0.659552156925201</v>
      </c>
      <c r="LI222" s="387" t="n">
        <v>0.657590448856354</v>
      </c>
      <c r="LJ222" s="387" t="n">
        <v>0.655221104621887</v>
      </c>
      <c r="LK222" s="387" t="n">
        <v>0.652325212955475</v>
      </c>
      <c r="LL222" s="387" t="n">
        <v>0.648834109306335</v>
      </c>
      <c r="LM222" s="387" t="n">
        <v>0.644727170467377</v>
      </c>
      <c r="LN222" s="387" t="n">
        <v>0.640302002429962</v>
      </c>
      <c r="LO222" s="387" t="n">
        <v>0.635413646697998</v>
      </c>
      <c r="LP222" s="387" t="n">
        <v>0.630282700061798</v>
      </c>
      <c r="LQ222" s="387" t="n">
        <v>0.625417828559876</v>
      </c>
      <c r="LR222" s="387" t="n">
        <v>0.620859622955322</v>
      </c>
      <c r="LT222" s="0" t="s">
        <v>889</v>
      </c>
      <c r="LU222" s="387" t="n">
        <v>0.644595861434937</v>
      </c>
      <c r="LV222" s="387" t="n">
        <v>0.639517664909363</v>
      </c>
      <c r="LW222" s="387" t="n">
        <v>0.635189652442932</v>
      </c>
      <c r="LX222" s="387" t="n">
        <v>0.63122820854187</v>
      </c>
      <c r="LY222" s="387" t="n">
        <v>0.627128541469574</v>
      </c>
      <c r="LZ222" s="387" t="n">
        <v>0.622726142406464</v>
      </c>
      <c r="MA222" s="387" t="n">
        <v>0.619386732578278</v>
      </c>
      <c r="MB222" s="387" t="n">
        <v>0.615505933761597</v>
      </c>
      <c r="MC222" s="387" t="n">
        <v>0.611833453178406</v>
      </c>
      <c r="MD222" s="387" t="n">
        <v>0.60884827375412</v>
      </c>
      <c r="ME222" s="387" t="n">
        <v>0.606868088245392</v>
      </c>
      <c r="MF222" s="387" t="n">
        <v>0.605724394321442</v>
      </c>
      <c r="MG222" s="387" t="n">
        <v>0.605445981025696</v>
      </c>
      <c r="MH222" s="387" t="n">
        <v>0.605711996555328</v>
      </c>
      <c r="MI222" s="387" t="n">
        <v>0.606450080871582</v>
      </c>
      <c r="MJ222" s="387" t="n">
        <v>0.607243657112122</v>
      </c>
      <c r="MK222" s="387" t="n">
        <v>0.60813969373703</v>
      </c>
      <c r="ML222" s="387" t="n">
        <v>0.609090209007263</v>
      </c>
      <c r="MM222" s="387" t="n">
        <v>0.609940588474274</v>
      </c>
      <c r="MN222" s="387" t="n">
        <v>0.610539257526398</v>
      </c>
      <c r="MO222" s="387" t="n">
        <v>0.610337972640991</v>
      </c>
      <c r="MP222" s="387" t="n">
        <v>0.609774649143219</v>
      </c>
      <c r="MQ222" s="387" t="n">
        <v>0.608626425266266</v>
      </c>
      <c r="MR222" s="387" t="n">
        <v>0.606854379177094</v>
      </c>
      <c r="MS222" s="387" t="n">
        <v>0.604240298271179</v>
      </c>
      <c r="MT222" s="387" t="n">
        <v>0.600988566875458</v>
      </c>
      <c r="MU222" s="387" t="n">
        <v>0.597090661525726</v>
      </c>
      <c r="MV222" s="387" t="n">
        <v>0.592567801475525</v>
      </c>
      <c r="MW222" s="387" t="n">
        <v>0.587529599666596</v>
      </c>
      <c r="MX222" s="387" t="n">
        <v>0.582570850849152</v>
      </c>
      <c r="MY222" s="387" t="n">
        <v>0.577732026576996</v>
      </c>
      <c r="MZ222" s="387" t="n">
        <v>0.573522925376892</v>
      </c>
      <c r="NA222" s="387" t="n">
        <v>0.569570302963257</v>
      </c>
      <c r="NB222" s="387" t="n">
        <v>0.56579715013504</v>
      </c>
      <c r="NC222" s="387" t="n">
        <v>0.562272906303406</v>
      </c>
      <c r="ND222" s="387" t="n">
        <v>0.558672189712524</v>
      </c>
      <c r="NG222" s="0" t="s">
        <v>889</v>
      </c>
      <c r="NH222" s="387" t="n">
        <v>0.611477911472321</v>
      </c>
      <c r="NI222" s="387" t="n">
        <v>0.60998547077179</v>
      </c>
      <c r="NJ222" s="387" t="n">
        <v>0.608466684818268</v>
      </c>
      <c r="NK222" s="387" t="n">
        <v>0.606707513332367</v>
      </c>
      <c r="NL222" s="387" t="n">
        <v>0.604474902153015</v>
      </c>
      <c r="NM222" s="387" t="n">
        <v>0.60174298286438</v>
      </c>
      <c r="NN222" s="387" t="n">
        <v>0.599530816078186</v>
      </c>
      <c r="NO222" s="387" t="n">
        <v>0.596829056739807</v>
      </c>
      <c r="NP222" s="387" t="n">
        <v>0.593894004821777</v>
      </c>
      <c r="NQ222" s="387" t="n">
        <v>0.591053783893585</v>
      </c>
      <c r="NR222" s="387" t="n">
        <v>0.588564038276672</v>
      </c>
      <c r="NS222" s="387" t="n">
        <v>0.586107075214386</v>
      </c>
      <c r="NT222" s="387" t="n">
        <v>0.583885669708252</v>
      </c>
      <c r="NU222" s="387" t="n">
        <v>0.582070589065552</v>
      </c>
      <c r="NV222" s="387" t="n">
        <v>0.580823242664337</v>
      </c>
      <c r="NW222" s="387" t="n">
        <v>0.580354332923889</v>
      </c>
      <c r="NX222" s="387" t="n">
        <v>0.58046156167984</v>
      </c>
      <c r="NY222" s="387" t="n">
        <v>0.581168055534363</v>
      </c>
      <c r="NZ222" s="387" t="n">
        <v>0.582387924194336</v>
      </c>
      <c r="OA222" s="387" t="n">
        <v>0.583960652351379</v>
      </c>
      <c r="OB222" s="387" t="n">
        <v>0.585487067699432</v>
      </c>
      <c r="OC222" s="387" t="n">
        <v>0.587012767791748</v>
      </c>
      <c r="OD222" s="387" t="n">
        <v>0.588614284992218</v>
      </c>
      <c r="OE222" s="387" t="n">
        <v>0.589944899082184</v>
      </c>
      <c r="OF222" s="387" t="n">
        <v>0.590857803821564</v>
      </c>
      <c r="OG222" s="387" t="n">
        <v>0.59125292301178</v>
      </c>
      <c r="OH222" s="387" t="n">
        <v>0.590973496437073</v>
      </c>
      <c r="OI222" s="387" t="n">
        <v>0.590189516544342</v>
      </c>
      <c r="OJ222" s="387" t="n">
        <v>0.588788509368897</v>
      </c>
      <c r="OK222" s="387" t="n">
        <v>0.586703062057495</v>
      </c>
      <c r="OL222" s="387" t="n">
        <v>0.583982944488525</v>
      </c>
      <c r="OM222" s="387" t="n">
        <v>0.580633342266083</v>
      </c>
      <c r="ON222" s="387" t="n">
        <v>0.57673192024231</v>
      </c>
      <c r="OO222" s="387" t="n">
        <v>0.572354972362518</v>
      </c>
      <c r="OP222" s="387" t="n">
        <v>0.56808602809906</v>
      </c>
      <c r="OQ222" s="387" t="n">
        <v>0.563963174819946</v>
      </c>
      <c r="OT222" s="387" t="n">
        <v>0.500579986572266</v>
      </c>
      <c r="OU222" s="387" t="n">
        <v>0.497280006408691</v>
      </c>
      <c r="OV222" s="387" t="n">
        <v>0.494000015258789</v>
      </c>
      <c r="OW222" s="387" t="n">
        <v>0.490870018005371</v>
      </c>
      <c r="OX222" s="387" t="n">
        <v>0.487919998168945</v>
      </c>
      <c r="OY222" s="387" t="n">
        <v>0.491790008544922</v>
      </c>
      <c r="OZ222" s="387" t="n">
        <v>0.494640007019043</v>
      </c>
      <c r="PA222" s="387" t="n">
        <v>0.498720016479492</v>
      </c>
      <c r="PB222" s="387" t="n">
        <v>0.503549995422363</v>
      </c>
      <c r="PC222" s="387" t="n">
        <v>0.506139984130859</v>
      </c>
      <c r="PD222" s="387" t="n">
        <v>0.51076000213623</v>
      </c>
      <c r="PE222" s="387" t="n">
        <v>0.519379997253418</v>
      </c>
      <c r="PF222" s="387" t="n">
        <v>0.516020011901855</v>
      </c>
      <c r="PG222" s="387" t="n">
        <v>0.514780006408691</v>
      </c>
      <c r="PH222" s="387" t="n">
        <v>0.513969993591309</v>
      </c>
      <c r="PI222" s="387" t="n">
        <v>0.513390007019043</v>
      </c>
      <c r="PJ222" s="387" t="n">
        <v>0.513009986877441</v>
      </c>
      <c r="PK222" s="387" t="n">
        <v>0.512540016174316</v>
      </c>
      <c r="PL222" s="387" t="n">
        <v>0.5125</v>
      </c>
      <c r="PQ222" s="387" t="n">
        <v>-7.8077289799694E-005</v>
      </c>
      <c r="PZ222" s="387" t="n">
        <v>0.328</v>
      </c>
      <c r="QA222" s="387" t="n">
        <v>2015</v>
      </c>
      <c r="QB222" s="0" t="s">
        <v>248</v>
      </c>
      <c r="QD222" s="387" t="n">
        <v>0.002</v>
      </c>
      <c r="QE222" s="387" t="n">
        <v>2015</v>
      </c>
      <c r="QF222" s="0" t="s">
        <v>248</v>
      </c>
      <c r="QH222" s="387" t="n">
        <v>0.03</v>
      </c>
      <c r="QI222" s="387" t="n">
        <v>2015</v>
      </c>
      <c r="QJ222" s="0" t="s">
        <v>248</v>
      </c>
      <c r="QL222" s="387" t="n">
        <v>0.175</v>
      </c>
      <c r="QM222" s="387" t="n">
        <v>2015</v>
      </c>
      <c r="QN222" s="0" t="s">
        <v>248</v>
      </c>
      <c r="QP222" s="387" t="n">
        <v>0.152</v>
      </c>
      <c r="QQ222" s="387" t="n">
        <v>2015</v>
      </c>
      <c r="QR222" s="0" t="s">
        <v>248</v>
      </c>
      <c r="QT222" s="0" t="s">
        <v>104</v>
      </c>
      <c r="QU222" s="387" t="n">
        <v>0.211291834712029</v>
      </c>
      <c r="QV222" s="387" t="n">
        <v>0.211565896868706</v>
      </c>
      <c r="QW222" s="387" t="n">
        <v>0.209619075059891</v>
      </c>
      <c r="QX222" s="387" t="n">
        <v>0.195787876844406</v>
      </c>
      <c r="QY222" s="387" t="n">
        <v>0.172737881541252</v>
      </c>
      <c r="RB222" s="387" t="n">
        <v>0.220335841178894</v>
      </c>
      <c r="RC222" s="387" t="n">
        <v>0.213591456413269</v>
      </c>
      <c r="RD222" s="387" t="n">
        <v>0.205462411046028</v>
      </c>
      <c r="RE222" s="387" t="n">
        <v>0.188582062721252</v>
      </c>
      <c r="RF222" s="387" t="n">
        <v>0.176907196640968</v>
      </c>
      <c r="RG222" s="0" t="s">
        <v>248</v>
      </c>
      <c r="RJ222" s="387" t="n">
        <v>0.0305590126663446</v>
      </c>
      <c r="RK222" s="387" t="n">
        <v>0.0275509599596262</v>
      </c>
      <c r="RL222" s="387" t="n">
        <v>0.0191455520689487</v>
      </c>
      <c r="RM222" s="387" t="n">
        <v>0.0158960279077292</v>
      </c>
      <c r="RN222" s="387" t="n">
        <v>0.00976726971566677</v>
      </c>
      <c r="RO222" s="0" t="s">
        <v>104</v>
      </c>
      <c r="RR222" s="387" t="n">
        <v>0.0307856723666191</v>
      </c>
      <c r="RS222" s="387" t="n">
        <v>0.0275232996791601</v>
      </c>
      <c r="RT222" s="387" t="n">
        <v>0.0191038940101862</v>
      </c>
      <c r="RU222" s="387" t="n">
        <v>0.0158127956092358</v>
      </c>
      <c r="RV222" s="387" t="n">
        <v>0.010376431979239</v>
      </c>
      <c r="RW222" s="0" t="s">
        <v>248</v>
      </c>
      <c r="SA222" s="387" t="n">
        <v>0.0198390986770391</v>
      </c>
      <c r="SB222" s="387" t="n">
        <v>0.0164902843534946</v>
      </c>
      <c r="SC222" s="387" t="n">
        <v>0.0077543337829411</v>
      </c>
      <c r="SD222" s="387" t="n">
        <v>0.00336269568651915</v>
      </c>
      <c r="SE222" s="387" t="n">
        <v>-0.00501792598515749</v>
      </c>
      <c r="SF222" s="0" t="s">
        <v>104</v>
      </c>
      <c r="SJ222" s="387" t="n">
        <v>0.0209876783192158</v>
      </c>
      <c r="SK222" s="387" t="n">
        <v>0.017234830185771</v>
      </c>
      <c r="SL222" s="387" t="n">
        <v>0.00857208855450153</v>
      </c>
      <c r="SM222" s="387" t="n">
        <v>0.00471019512042403</v>
      </c>
      <c r="SN222" s="387" t="n">
        <v>-0.000760005903430283</v>
      </c>
      <c r="SO222" s="0" t="s">
        <v>248</v>
      </c>
      <c r="SQ222" s="387" t="n">
        <v>3370</v>
      </c>
      <c r="SR222" s="0" t="s">
        <v>248</v>
      </c>
      <c r="ST222" s="387" t="n">
        <v>3943.93041992188</v>
      </c>
      <c r="SU222" s="0" t="s">
        <v>104</v>
      </c>
      <c r="SW222" s="387" t="n">
        <v>4405.01691212466</v>
      </c>
      <c r="SX222" s="0" t="s">
        <v>248</v>
      </c>
      <c r="TA222" s="387" t="n">
        <v>0.155685693025589</v>
      </c>
      <c r="TB222" s="387" t="n">
        <v>0.147685378789902</v>
      </c>
      <c r="TC222" s="387" t="n">
        <v>0.125536128878593</v>
      </c>
      <c r="TD222" s="387" t="n">
        <v>0.0998345389962196</v>
      </c>
      <c r="TE222" s="387" t="n">
        <v>0.0847726687788963</v>
      </c>
      <c r="TF222" s="0" t="s">
        <v>104</v>
      </c>
      <c r="TJ222" s="387" t="n">
        <v>0.164212927222252</v>
      </c>
      <c r="TK222" s="387" t="n">
        <v>0.148718148469925</v>
      </c>
      <c r="TL222" s="387" t="n">
        <v>0.119892112910748</v>
      </c>
      <c r="TM222" s="387" t="n">
        <v>0.093298427760601</v>
      </c>
      <c r="TN222" s="387" t="n">
        <v>0.0922588557004929</v>
      </c>
      <c r="TO222" s="0" t="s">
        <v>248</v>
      </c>
      <c r="TP222" s="386"/>
      <c r="TQ222" s="386"/>
    </row>
    <row r="223" customFormat="false" ht="15.75" hidden="false" customHeight="false" outlineLevel="0" collapsed="false">
      <c r="A223" s="0" t="s">
        <v>890</v>
      </c>
      <c r="B223" s="18" t="s">
        <v>1291</v>
      </c>
      <c r="C223" s="0" t="s">
        <v>1292</v>
      </c>
      <c r="D223" s="387" t="n">
        <v>0.0513449944555759</v>
      </c>
      <c r="E223" s="0" t="s">
        <v>102</v>
      </c>
      <c r="F223" s="387" t="n">
        <v>0.0551058389246464</v>
      </c>
      <c r="G223" s="0" t="s">
        <v>316</v>
      </c>
      <c r="H223" s="387" t="n">
        <v>0.0567392818629742</v>
      </c>
      <c r="I223" s="0" t="s">
        <v>317</v>
      </c>
      <c r="J223" s="0" t="s">
        <v>102</v>
      </c>
      <c r="K223" s="387" t="n">
        <v>0.353535175323486</v>
      </c>
      <c r="L223" s="387"/>
      <c r="M223" s="0" t="s">
        <v>885</v>
      </c>
      <c r="N223" s="387"/>
      <c r="O223" s="0" t="s">
        <v>885</v>
      </c>
      <c r="P223" s="387" t="n">
        <v>0.437214553356171</v>
      </c>
      <c r="Q223" s="0" t="s">
        <v>102</v>
      </c>
      <c r="R223" s="387" t="n">
        <v>0.353535175323486</v>
      </c>
      <c r="S223" s="0" t="s">
        <v>102</v>
      </c>
      <c r="U223" s="0" t="s">
        <v>316</v>
      </c>
      <c r="V223" s="387" t="n">
        <v>0.437149822711945</v>
      </c>
      <c r="W223" s="387"/>
      <c r="X223" s="0" t="s">
        <v>885</v>
      </c>
      <c r="Y223" s="387"/>
      <c r="Z223" s="0" t="s">
        <v>885</v>
      </c>
      <c r="AA223" s="387" t="n">
        <v>0.437149822711945</v>
      </c>
      <c r="AB223" s="0" t="s">
        <v>316</v>
      </c>
      <c r="AC223" s="387" t="n">
        <v>0.353528916835785</v>
      </c>
      <c r="AD223" s="0" t="s">
        <v>316</v>
      </c>
      <c r="AF223" s="0" t="s">
        <v>317</v>
      </c>
      <c r="AG223" s="387" t="n">
        <v>0.430945456027985</v>
      </c>
      <c r="AH223" s="387" t="n">
        <v>0.562418878078461</v>
      </c>
      <c r="AI223" s="0" t="s">
        <v>317</v>
      </c>
      <c r="AJ223" s="387" t="n">
        <v>0.430945456027985</v>
      </c>
      <c r="AK223" s="0" t="s">
        <v>317</v>
      </c>
      <c r="AL223" s="387" t="n">
        <v>0.49408546090126</v>
      </c>
      <c r="AM223" s="0" t="s">
        <v>317</v>
      </c>
      <c r="AN223" s="387" t="n">
        <v>0.409725666046143</v>
      </c>
      <c r="AO223" s="0" t="s">
        <v>317</v>
      </c>
      <c r="AP223" s="0"/>
      <c r="AQ223" s="0" t="s">
        <v>102</v>
      </c>
      <c r="AR223" s="387" t="n">
        <v>1.85389876365662</v>
      </c>
      <c r="AS223" s="0" t="s">
        <v>318</v>
      </c>
      <c r="AT223" s="387" t="n">
        <v>2.57011580467224</v>
      </c>
      <c r="AU223" s="0" t="s">
        <v>317</v>
      </c>
      <c r="AV223" s="387" t="n">
        <v>3.20489859580994</v>
      </c>
      <c r="AW223" s="0"/>
      <c r="AX223" s="387" t="n">
        <v>2.77114629745483</v>
      </c>
      <c r="AY223" s="0" t="s">
        <v>104</v>
      </c>
      <c r="AZ223" s="0"/>
      <c r="BA223" s="0" t="s">
        <v>102</v>
      </c>
      <c r="BB223" s="387" t="n">
        <v>0.010976436547935</v>
      </c>
      <c r="BC223" s="387" t="n">
        <v>0.0116691933944821</v>
      </c>
      <c r="BD223" s="387" t="n">
        <v>0.011318514123559</v>
      </c>
      <c r="BE223" s="387" t="n">
        <v>0.0142541900277138</v>
      </c>
      <c r="BF223" s="387" t="n">
        <v>0.014254161156714</v>
      </c>
      <c r="BH223" s="0" t="s">
        <v>318</v>
      </c>
      <c r="BI223" s="387" t="n">
        <v>0.0119816102087498</v>
      </c>
      <c r="BJ223" s="387" t="n">
        <v>0.0116542866453528</v>
      </c>
      <c r="BK223" s="387" t="n">
        <v>0.0118269845843315</v>
      </c>
      <c r="BL223" s="387" t="n">
        <v>0.0133461346849799</v>
      </c>
      <c r="BM223" s="387" t="n">
        <v>0.0141138769686222</v>
      </c>
      <c r="BO223" s="0" t="s">
        <v>317</v>
      </c>
      <c r="BP223" s="387" t="n">
        <v>0.0123366685584188</v>
      </c>
      <c r="BQ223" s="387" t="n">
        <v>0.0120993088930845</v>
      </c>
      <c r="BR223" s="387" t="n">
        <v>0.0129622593522072</v>
      </c>
      <c r="BS223" s="387" t="n">
        <v>0.0141139337792993</v>
      </c>
      <c r="BT223" s="387" t="n">
        <v>0.0141140017658472</v>
      </c>
      <c r="BV223" s="387" t="n">
        <v>4.75039052963257</v>
      </c>
      <c r="BW223" s="387" t="n">
        <v>5.39215183258057</v>
      </c>
      <c r="BX223" s="387" t="n">
        <v>5.95199775695801</v>
      </c>
      <c r="BY223" s="387" t="n">
        <v>6.46228647232056</v>
      </c>
      <c r="BZ223" s="387" t="n">
        <v>7.12298679351807</v>
      </c>
      <c r="CA223" s="0" t="s">
        <v>316</v>
      </c>
      <c r="CC223" s="387" t="n">
        <v>5.09930753707886</v>
      </c>
      <c r="CD223" s="387" t="n">
        <v>5.74528551101685</v>
      </c>
      <c r="CE223" s="387" t="n">
        <v>6.25882005691528</v>
      </c>
      <c r="CF223" s="387" t="n">
        <v>6.84350299835205</v>
      </c>
      <c r="CG223" s="387" t="n">
        <v>7.54221200942993</v>
      </c>
      <c r="CH223" s="0" t="s">
        <v>317</v>
      </c>
      <c r="CK223" s="387" t="n">
        <v>8</v>
      </c>
      <c r="CL223" s="0" t="s">
        <v>887</v>
      </c>
      <c r="CO223" s="0" t="s">
        <v>102</v>
      </c>
      <c r="CP223" s="387" t="n">
        <v>-0.00301770446822047</v>
      </c>
      <c r="CQ223" s="387" t="n">
        <v>0.00155090109910816</v>
      </c>
      <c r="CR223" s="387" t="n">
        <v>0.003600615542382</v>
      </c>
      <c r="CS223" s="387" t="n">
        <v>-0.0148643804714084</v>
      </c>
      <c r="CT223" s="387" t="n">
        <v>0.0318033285439014</v>
      </c>
      <c r="CV223" s="0" t="s">
        <v>318</v>
      </c>
      <c r="CW223" s="387" t="n">
        <v>0.00291155348531902</v>
      </c>
      <c r="CX223" s="387" t="n">
        <v>0.00486190151423216</v>
      </c>
      <c r="CY223" s="387" t="n">
        <v>-0.00421984540298581</v>
      </c>
      <c r="CZ223" s="387" t="n">
        <v>0.00147722102701664</v>
      </c>
      <c r="DA223" s="387" t="n">
        <v>-0.0110125336796045</v>
      </c>
      <c r="DC223" s="0" t="s">
        <v>317</v>
      </c>
      <c r="DD223" s="387" t="n">
        <v>-0.00197961763478816</v>
      </c>
      <c r="DE223" s="387" t="n">
        <v>0.0029486701823771</v>
      </c>
      <c r="DF223" s="387" t="n">
        <v>-0.00550543610006571</v>
      </c>
      <c r="DG223" s="387" t="n">
        <v>-0.000742550648283213</v>
      </c>
      <c r="DH223" s="387" t="n">
        <v>0.00895898602902889</v>
      </c>
      <c r="DL223" s="387" t="n">
        <v>0.581500015258789</v>
      </c>
      <c r="DM223" s="0" t="s">
        <v>888</v>
      </c>
      <c r="DP223" s="387" t="n">
        <v>0.783720016479492</v>
      </c>
      <c r="DQ223" s="0" t="s">
        <v>888</v>
      </c>
      <c r="DT223" s="387" t="n">
        <v>0.382369995117188</v>
      </c>
      <c r="DU223" s="0" t="s">
        <v>888</v>
      </c>
      <c r="DW223" s="387" t="n">
        <v>-0.0361390449106693</v>
      </c>
      <c r="DX223" s="387" t="n">
        <v>-0.0429466515779495</v>
      </c>
      <c r="DY223" s="387" t="n">
        <v>-0.0424344427883625</v>
      </c>
      <c r="DZ223" s="387" t="n">
        <v>-0.0249213092029095</v>
      </c>
      <c r="EA223" s="387" t="n">
        <v>0.0116758793592453</v>
      </c>
      <c r="EB223" s="0" t="s">
        <v>104</v>
      </c>
      <c r="ED223" s="387" t="n">
        <v>-0.0362101644277573</v>
      </c>
      <c r="EE223" s="387" t="n">
        <v>-0.0430221781134605</v>
      </c>
      <c r="EF223" s="387" t="n">
        <v>-0.0425064824521542</v>
      </c>
      <c r="EG223" s="387" t="n">
        <v>-0.0249550249427557</v>
      </c>
      <c r="EH223" s="387" t="n">
        <v>0.0115966694429517</v>
      </c>
      <c r="EI223" s="0" t="s">
        <v>248</v>
      </c>
      <c r="EK223" s="387" t="n">
        <v>0.578891754150391</v>
      </c>
      <c r="EL223" s="0" t="s">
        <v>248</v>
      </c>
      <c r="EO223" s="387" t="n">
        <v>0.0159391891211271</v>
      </c>
      <c r="EP223" s="387" t="n">
        <v>0.0187909416854382</v>
      </c>
      <c r="EQ223" s="387" t="n">
        <v>0.0154471667483449</v>
      </c>
      <c r="ER223" s="387" t="n">
        <v>0.0158990547060967</v>
      </c>
      <c r="ES223" s="387" t="n">
        <v>0.0115401968359947</v>
      </c>
      <c r="ET223" s="0" t="s">
        <v>248</v>
      </c>
      <c r="FE223" s="387" t="n">
        <v>63240194</v>
      </c>
      <c r="FF223" s="387" t="n">
        <v>64192243</v>
      </c>
      <c r="FG223" s="387" t="n">
        <v>65145367</v>
      </c>
      <c r="FH223" s="387" t="n">
        <v>66089402</v>
      </c>
      <c r="FI223" s="387" t="n">
        <v>67010930</v>
      </c>
      <c r="FJ223" s="387" t="n">
        <v>67903469</v>
      </c>
      <c r="FK223" s="387" t="n">
        <v>68756810</v>
      </c>
      <c r="FL223" s="387" t="n">
        <v>69581848</v>
      </c>
      <c r="FM223" s="387" t="n">
        <v>70418604</v>
      </c>
      <c r="FN223" s="387" t="n">
        <v>71321399</v>
      </c>
      <c r="FO223" s="387" t="n">
        <v>72326988</v>
      </c>
      <c r="FP223" s="387" t="n">
        <v>73443863</v>
      </c>
      <c r="FQ223" s="387" t="n">
        <v>74653016</v>
      </c>
      <c r="FR223" s="387" t="n">
        <v>75928564</v>
      </c>
      <c r="FS223" s="387" t="n">
        <v>77231907</v>
      </c>
      <c r="FT223" s="387" t="n">
        <v>78529409</v>
      </c>
      <c r="FU223" s="387" t="n">
        <v>79821724</v>
      </c>
      <c r="FV223" s="387" t="n">
        <v>81101892</v>
      </c>
      <c r="FW223" s="387" t="n">
        <v>82319724</v>
      </c>
      <c r="FX223" s="387" t="n">
        <v>83429615</v>
      </c>
      <c r="FY223" s="387" t="n">
        <v>84339000</v>
      </c>
      <c r="FZ223" s="387" t="n">
        <v>85043000</v>
      </c>
      <c r="GA223" s="387" t="n">
        <v>85562000</v>
      </c>
      <c r="GB223" s="387" t="n">
        <v>85957000</v>
      </c>
      <c r="GC223" s="387" t="n">
        <v>86316000</v>
      </c>
      <c r="GD223" s="387" t="n">
        <v>86705000</v>
      </c>
      <c r="GE223" s="387" t="n">
        <v>87142000</v>
      </c>
      <c r="GF223" s="387" t="n">
        <v>87613000</v>
      </c>
      <c r="GG223" s="387" t="n">
        <v>88115000</v>
      </c>
      <c r="GH223" s="387" t="n">
        <v>88633000</v>
      </c>
      <c r="GI223" s="387" t="n">
        <v>89158000</v>
      </c>
      <c r="GJ223" s="387" t="n">
        <v>89693000</v>
      </c>
      <c r="GK223" s="387" t="n">
        <v>90242000</v>
      </c>
      <c r="GL223" s="387" t="n">
        <v>90797000</v>
      </c>
      <c r="GM223" s="387" t="n">
        <v>91341000</v>
      </c>
      <c r="GN223" s="387" t="n">
        <v>91864000</v>
      </c>
      <c r="GO223" s="387" t="n">
        <v>92362000</v>
      </c>
      <c r="GP223" s="387" t="n">
        <v>92837000</v>
      </c>
      <c r="GQ223" s="387" t="n">
        <v>93288000</v>
      </c>
      <c r="GR223" s="387" t="n">
        <v>93719000</v>
      </c>
      <c r="GS223" s="387" t="n">
        <v>94132000</v>
      </c>
      <c r="GT223" s="387" t="n">
        <v>94525000</v>
      </c>
      <c r="GU223" s="387" t="n">
        <v>94898000</v>
      </c>
      <c r="GV223" s="387" t="n">
        <v>95249000</v>
      </c>
      <c r="GW223" s="387" t="n">
        <v>95581000</v>
      </c>
      <c r="GX223" s="387" t="n">
        <v>95892000</v>
      </c>
      <c r="GY223" s="387" t="n">
        <v>96184000</v>
      </c>
      <c r="GZ223" s="387" t="n">
        <v>96455000</v>
      </c>
      <c r="HA223" s="387" t="n">
        <v>96705000</v>
      </c>
      <c r="HB223" s="387" t="n">
        <v>96934000</v>
      </c>
      <c r="HC223" s="387" t="n">
        <v>97140000</v>
      </c>
      <c r="HG223" s="387" t="n">
        <v>0.0163225065916777</v>
      </c>
      <c r="HH223" s="387" t="n">
        <v>0.015910591930151</v>
      </c>
      <c r="HI223" s="387" t="n">
        <v>0.014904448762536</v>
      </c>
      <c r="HJ223" s="387" t="n">
        <v>0.0133926039561629</v>
      </c>
      <c r="HK223" s="387" t="n">
        <v>0.0108410492539406</v>
      </c>
      <c r="HL223" s="387" t="n">
        <v>0.00831261929124594</v>
      </c>
      <c r="HM223" s="387" t="n">
        <v>0.00608424842357636</v>
      </c>
      <c r="HN223" s="387" t="n">
        <v>0.00460591167211533</v>
      </c>
      <c r="HO223" s="387" t="n">
        <v>0.00416780961677432</v>
      </c>
      <c r="HP223" s="387" t="n">
        <v>0.00449657160788775</v>
      </c>
      <c r="HQ223" s="387" t="n">
        <v>0.00502741988748312</v>
      </c>
      <c r="HR223" s="387" t="n">
        <v>0.00539041683077812</v>
      </c>
      <c r="HS223" s="387" t="n">
        <v>0.00571339065209031</v>
      </c>
      <c r="HT223" s="387" t="n">
        <v>0.00586146907880902</v>
      </c>
      <c r="HU223" s="387" t="n">
        <v>0.00590582797303796</v>
      </c>
      <c r="HV223" s="387" t="n">
        <v>0.00598265137523413</v>
      </c>
      <c r="HW223" s="387" t="n">
        <v>0.00610222248360515</v>
      </c>
      <c r="HX223" s="387" t="n">
        <v>0.00613129464909434</v>
      </c>
      <c r="HY223" s="387" t="n">
        <v>0.00597351044416428</v>
      </c>
      <c r="HZ223" s="387" t="n">
        <v>0.00570946652442217</v>
      </c>
      <c r="IA223" s="387" t="n">
        <v>0.00540641602128744</v>
      </c>
      <c r="IB223" s="387" t="n">
        <v>0.00512962834909558</v>
      </c>
      <c r="IC223" s="387" t="n">
        <v>0.00484621478244662</v>
      </c>
      <c r="ID223" s="387" t="n">
        <v>0.00460946140810847</v>
      </c>
      <c r="IE223" s="387" t="n">
        <v>0.00439710915088654</v>
      </c>
      <c r="IF223" s="387" t="n">
        <v>0.00416629714891315</v>
      </c>
      <c r="IG223" s="387" t="n">
        <v>0.00393828097730875</v>
      </c>
      <c r="IH223" s="387" t="n">
        <v>0.00369188468903303</v>
      </c>
      <c r="II223" s="387" t="n">
        <v>0.00347954034805298</v>
      </c>
      <c r="IJ223" s="387" t="n">
        <v>0.00324850273318589</v>
      </c>
      <c r="IK223" s="387" t="n">
        <v>0.00304046552628279</v>
      </c>
      <c r="IL223" s="387" t="n">
        <v>0.00281355460174382</v>
      </c>
      <c r="IM223" s="387" t="n">
        <v>0.00258852913975716</v>
      </c>
      <c r="IN223" s="387" t="n">
        <v>0.00236522709019482</v>
      </c>
      <c r="IO223" s="387" t="n">
        <v>0.00212290231138468</v>
      </c>
      <c r="IP223" s="0" t="s">
        <v>889</v>
      </c>
      <c r="IU223" s="0" t="s">
        <v>889</v>
      </c>
      <c r="IV223" s="387" t="n">
        <v>0.492173066415255</v>
      </c>
      <c r="IW223" s="387" t="n">
        <v>0.492478616615441</v>
      </c>
      <c r="IX223" s="387" t="n">
        <v>0.492849607042103</v>
      </c>
      <c r="IY223" s="387" t="n">
        <v>0.493221867986785</v>
      </c>
      <c r="IZ223" s="387" t="n">
        <v>0.493514358757557</v>
      </c>
      <c r="JA223" s="387" t="n">
        <v>0.493675428019615</v>
      </c>
      <c r="JB223" s="387" t="n">
        <v>0.493687056352467</v>
      </c>
      <c r="JC223" s="387" t="n">
        <v>0.493574657509079</v>
      </c>
      <c r="JD223" s="387" t="n">
        <v>0.493384991564412</v>
      </c>
      <c r="JE223" s="387" t="n">
        <v>0.493185922897809</v>
      </c>
      <c r="JF223" s="387" t="n">
        <v>0.493027640249857</v>
      </c>
      <c r="JG223" s="387" t="n">
        <v>0.492921697901083</v>
      </c>
      <c r="JH223" s="387" t="n">
        <v>0.492855890840707</v>
      </c>
      <c r="JI223" s="387" t="n">
        <v>0.492826594339065</v>
      </c>
      <c r="JJ223" s="387" t="n">
        <v>0.492823562156109</v>
      </c>
      <c r="JK223" s="387" t="n">
        <v>0.492838959604032</v>
      </c>
      <c r="JL223" s="387" t="n">
        <v>0.49287565227538</v>
      </c>
      <c r="JM223" s="387" t="n">
        <v>0.492936693627801</v>
      </c>
      <c r="JN223" s="387" t="n">
        <v>0.493013848795625</v>
      </c>
      <c r="JO223" s="387" t="n">
        <v>0.493096241434984</v>
      </c>
      <c r="JP223" s="387" t="n">
        <v>0.493176196967083</v>
      </c>
      <c r="JQ223" s="387" t="n">
        <v>0.493250646799436</v>
      </c>
      <c r="JR223" s="387" t="n">
        <v>0.493321507412211</v>
      </c>
      <c r="JS223" s="387" t="n">
        <v>0.493392489395091</v>
      </c>
      <c r="JT223" s="387" t="n">
        <v>0.493469629877368</v>
      </c>
      <c r="JU223" s="387" t="n">
        <v>0.493556971339641</v>
      </c>
      <c r="JV223" s="387" t="n">
        <v>0.493654710743235</v>
      </c>
      <c r="JW223" s="387" t="n">
        <v>0.493760866520973</v>
      </c>
      <c r="JX223" s="387" t="n">
        <v>0.493874399118742</v>
      </c>
      <c r="JY223" s="387" t="n">
        <v>0.493993941980678</v>
      </c>
      <c r="JZ223" s="387" t="n">
        <v>0.494118032908265</v>
      </c>
      <c r="KA223" s="387" t="n">
        <v>0.494246360776341</v>
      </c>
      <c r="KB223" s="387" t="n">
        <v>0.494378408517043</v>
      </c>
      <c r="KC223" s="387" t="n">
        <v>0.49451234334712</v>
      </c>
      <c r="KD223" s="387" t="n">
        <v>0.494646003111987</v>
      </c>
      <c r="KE223" s="387" t="n">
        <v>0.494777776696859</v>
      </c>
      <c r="KH223" s="0" t="s">
        <v>889</v>
      </c>
      <c r="KI223" s="387" t="n">
        <v>0.665313482284546</v>
      </c>
      <c r="KJ223" s="387" t="n">
        <v>0.666257262229919</v>
      </c>
      <c r="KK223" s="387" t="n">
        <v>0.667415320873261</v>
      </c>
      <c r="KL223" s="387" t="n">
        <v>0.668673753738403</v>
      </c>
      <c r="KM223" s="387" t="n">
        <v>0.669828951358795</v>
      </c>
      <c r="KN223" s="387" t="n">
        <v>0.670769155025482</v>
      </c>
      <c r="KO223" s="387" t="n">
        <v>0.671448588371277</v>
      </c>
      <c r="KP223" s="387" t="n">
        <v>0.671559810638428</v>
      </c>
      <c r="KQ223" s="387" t="n">
        <v>0.671219348907471</v>
      </c>
      <c r="KR223" s="387" t="n">
        <v>0.670675218105316</v>
      </c>
      <c r="KS223" s="387" t="n">
        <v>0.670030534267426</v>
      </c>
      <c r="KT223" s="387" t="n">
        <v>0.669436097145081</v>
      </c>
      <c r="KU223" s="387" t="n">
        <v>0.668736398220062</v>
      </c>
      <c r="KV223" s="387" t="n">
        <v>0.667922616004944</v>
      </c>
      <c r="KW223" s="387" t="n">
        <v>0.666997611522675</v>
      </c>
      <c r="KX223" s="387" t="n">
        <v>0.665907740592957</v>
      </c>
      <c r="KY223" s="387" t="n">
        <v>0.66514664888382</v>
      </c>
      <c r="KZ223" s="387" t="n">
        <v>0.664358079433441</v>
      </c>
      <c r="LA223" s="387" t="n">
        <v>0.663458049297333</v>
      </c>
      <c r="LB223" s="387" t="n">
        <v>0.662386000156403</v>
      </c>
      <c r="LC223" s="387" t="n">
        <v>0.661042392253876</v>
      </c>
      <c r="LD223" s="387" t="n">
        <v>0.659611105918884</v>
      </c>
      <c r="LE223" s="387" t="n">
        <v>0.657927334308624</v>
      </c>
      <c r="LF223" s="387" t="n">
        <v>0.655979335308075</v>
      </c>
      <c r="LG223" s="387" t="n">
        <v>0.653752148151398</v>
      </c>
      <c r="LH223" s="387" t="n">
        <v>0.651255667209625</v>
      </c>
      <c r="LI223" s="387" t="n">
        <v>0.648939430713654</v>
      </c>
      <c r="LJ223" s="387" t="n">
        <v>0.646399319171906</v>
      </c>
      <c r="LK223" s="387" t="n">
        <v>0.643670797348023</v>
      </c>
      <c r="LL223" s="387" t="n">
        <v>0.640734016895294</v>
      </c>
      <c r="LM223" s="387" t="n">
        <v>0.63762354850769</v>
      </c>
      <c r="LN223" s="387" t="n">
        <v>0.634793758392334</v>
      </c>
      <c r="LO223" s="387" t="n">
        <v>0.631869792938232</v>
      </c>
      <c r="LP223" s="387" t="n">
        <v>0.628871321678162</v>
      </c>
      <c r="LQ223" s="387" t="n">
        <v>0.625817537307739</v>
      </c>
      <c r="LR223" s="387" t="n">
        <v>0.622760951519013</v>
      </c>
      <c r="LT223" s="0" t="s">
        <v>889</v>
      </c>
      <c r="LU223" s="387" t="n">
        <v>0.628563761711121</v>
      </c>
      <c r="LV223" s="387" t="n">
        <v>0.628624320030212</v>
      </c>
      <c r="LW223" s="387" t="n">
        <v>0.628951728343964</v>
      </c>
      <c r="LX223" s="387" t="n">
        <v>0.629427552223206</v>
      </c>
      <c r="LY223" s="387" t="n">
        <v>0.62980318069458</v>
      </c>
      <c r="LZ223" s="387" t="n">
        <v>0.629910230636597</v>
      </c>
      <c r="MA223" s="387" t="n">
        <v>0.629634439945221</v>
      </c>
      <c r="MB223" s="387" t="n">
        <v>0.628795504570007</v>
      </c>
      <c r="MC223" s="387" t="n">
        <v>0.627546310424805</v>
      </c>
      <c r="MD223" s="387" t="n">
        <v>0.626152753829956</v>
      </c>
      <c r="ME223" s="387" t="n">
        <v>0.624727547168732</v>
      </c>
      <c r="MF223" s="387" t="n">
        <v>0.623453676700592</v>
      </c>
      <c r="MG223" s="387" t="n">
        <v>0.622065246105194</v>
      </c>
      <c r="MH223" s="387" t="n">
        <v>0.620552659034729</v>
      </c>
      <c r="MI223" s="387" t="n">
        <v>0.618843972682953</v>
      </c>
      <c r="MJ223" s="387" t="n">
        <v>0.616882383823395</v>
      </c>
      <c r="MK223" s="387" t="n">
        <v>0.615220785140991</v>
      </c>
      <c r="ML223" s="387" t="n">
        <v>0.613439440727234</v>
      </c>
      <c r="MM223" s="387" t="n">
        <v>0.611506998538971</v>
      </c>
      <c r="MN223" s="387" t="n">
        <v>0.609408676624298</v>
      </c>
      <c r="MO223" s="387" t="n">
        <v>0.607093095779419</v>
      </c>
      <c r="MP223" s="387" t="n">
        <v>0.604761719703674</v>
      </c>
      <c r="MQ223" s="387" t="n">
        <v>0.6022167801857</v>
      </c>
      <c r="MR223" s="387" t="n">
        <v>0.59944474697113</v>
      </c>
      <c r="MS223" s="387" t="n">
        <v>0.596453249454498</v>
      </c>
      <c r="MT223" s="387" t="n">
        <v>0.593220174312592</v>
      </c>
      <c r="MU223" s="387" t="n">
        <v>0.590288281440735</v>
      </c>
      <c r="MV223" s="387" t="n">
        <v>0.58712512254715</v>
      </c>
      <c r="MW223" s="387" t="n">
        <v>0.583869636058807</v>
      </c>
      <c r="MX223" s="387" t="n">
        <v>0.580533802509308</v>
      </c>
      <c r="MY223" s="387" t="n">
        <v>0.577211856842041</v>
      </c>
      <c r="MZ223" s="387" t="n">
        <v>0.574367880821228</v>
      </c>
      <c r="NA223" s="387" t="n">
        <v>0.571551501750946</v>
      </c>
      <c r="NB223" s="387" t="n">
        <v>0.568750321865082</v>
      </c>
      <c r="NC223" s="387" t="n">
        <v>0.565941751003265</v>
      </c>
      <c r="ND223" s="387" t="n">
        <v>0.56309449672699</v>
      </c>
      <c r="NG223" s="0" t="s">
        <v>889</v>
      </c>
      <c r="NH223" s="387" t="n">
        <v>0.58020156621933</v>
      </c>
      <c r="NI223" s="387" t="n">
        <v>0.581811010837555</v>
      </c>
      <c r="NJ223" s="387" t="n">
        <v>0.583802998065949</v>
      </c>
      <c r="NK223" s="387" t="n">
        <v>0.585986912250519</v>
      </c>
      <c r="NL223" s="387" t="n">
        <v>0.588064849376679</v>
      </c>
      <c r="NM223" s="387" t="n">
        <v>0.589881300926209</v>
      </c>
      <c r="NN223" s="387" t="n">
        <v>0.591641902923584</v>
      </c>
      <c r="NO223" s="387" t="n">
        <v>0.592891693115234</v>
      </c>
      <c r="NP223" s="387" t="n">
        <v>0.593692183494568</v>
      </c>
      <c r="NQ223" s="387" t="n">
        <v>0.594188809394836</v>
      </c>
      <c r="NR223" s="387" t="n">
        <v>0.594475507736206</v>
      </c>
      <c r="NS223" s="387" t="n">
        <v>0.594604194164276</v>
      </c>
      <c r="NT223" s="387" t="n">
        <v>0.594557881355286</v>
      </c>
      <c r="NU223" s="387" t="n">
        <v>0.594348311424255</v>
      </c>
      <c r="NV223" s="387" t="n">
        <v>0.59403383731842</v>
      </c>
      <c r="NW223" s="387" t="n">
        <v>0.593553006649017</v>
      </c>
      <c r="NX223" s="387" t="n">
        <v>0.593201279640198</v>
      </c>
      <c r="NY223" s="387" t="n">
        <v>0.592761695384979</v>
      </c>
      <c r="NZ223" s="387" t="n">
        <v>0.592189192771912</v>
      </c>
      <c r="OA223" s="387" t="n">
        <v>0.591508746147156</v>
      </c>
      <c r="OB223" s="387" t="n">
        <v>0.590677499771118</v>
      </c>
      <c r="OC223" s="387" t="n">
        <v>0.590004563331604</v>
      </c>
      <c r="OD223" s="387" t="n">
        <v>0.589237034320831</v>
      </c>
      <c r="OE223" s="387" t="n">
        <v>0.588285744190216</v>
      </c>
      <c r="OF223" s="387" t="n">
        <v>0.587063431739807</v>
      </c>
      <c r="OG223" s="387" t="n">
        <v>0.585518181324005</v>
      </c>
      <c r="OH223" s="387" t="n">
        <v>0.584088861942291</v>
      </c>
      <c r="OI223" s="387" t="n">
        <v>0.582404255867004</v>
      </c>
      <c r="OJ223" s="387" t="n">
        <v>0.580489039421082</v>
      </c>
      <c r="OK223" s="387" t="n">
        <v>0.578336715698242</v>
      </c>
      <c r="OL223" s="387" t="n">
        <v>0.575929164886475</v>
      </c>
      <c r="OM223" s="387" t="n">
        <v>0.573744058609009</v>
      </c>
      <c r="ON223" s="387" t="n">
        <v>0.571406364440918</v>
      </c>
      <c r="OO223" s="387" t="n">
        <v>0.568957149982452</v>
      </c>
      <c r="OP223" s="387" t="n">
        <v>0.566426634788513</v>
      </c>
      <c r="OQ223" s="387" t="n">
        <v>0.563887178897858</v>
      </c>
      <c r="OT223" s="387" t="n">
        <v>0.513689994812012</v>
      </c>
      <c r="OU223" s="387" t="n">
        <v>0.512620010375977</v>
      </c>
      <c r="OV223" s="387" t="n">
        <v>0.499580001831055</v>
      </c>
      <c r="OW223" s="387" t="n">
        <v>0.491769981384277</v>
      </c>
      <c r="OX223" s="387" t="n">
        <v>0.493849983215332</v>
      </c>
      <c r="OY223" s="387" t="n">
        <v>0.484910011291504</v>
      </c>
      <c r="OZ223" s="387" t="n">
        <v>0.486300010681152</v>
      </c>
      <c r="PA223" s="387" t="n">
        <v>0.494220008850098</v>
      </c>
      <c r="PB223" s="387" t="n">
        <v>0.503979988098145</v>
      </c>
      <c r="PC223" s="387" t="n">
        <v>0.516110000610352</v>
      </c>
      <c r="PD223" s="387" t="n">
        <v>0.527809982299805</v>
      </c>
      <c r="PE223" s="387" t="n">
        <v>0.528089981079102</v>
      </c>
      <c r="PF223" s="387" t="n">
        <v>0.538740005493164</v>
      </c>
      <c r="PG223" s="387" t="n">
        <v>0.545970001220703</v>
      </c>
      <c r="PH223" s="387" t="n">
        <v>0.555940017700195</v>
      </c>
      <c r="PI223" s="387" t="n">
        <v>0.565629997253418</v>
      </c>
      <c r="PJ223" s="387" t="n">
        <v>0.575530014038086</v>
      </c>
      <c r="PK223" s="387" t="n">
        <v>0.580779991149902</v>
      </c>
      <c r="PL223" s="387" t="n">
        <v>0.581500015258789</v>
      </c>
      <c r="PQ223" s="387" t="n">
        <v>0.00123898580204695</v>
      </c>
      <c r="PZ223" s="387" t="n">
        <v>0.419</v>
      </c>
      <c r="QA223" s="387" t="n">
        <v>2018</v>
      </c>
      <c r="QB223" s="0" t="s">
        <v>248</v>
      </c>
      <c r="QD223" s="387" t="n">
        <v>0</v>
      </c>
      <c r="QE223" s="387" t="n">
        <v>2018</v>
      </c>
      <c r="QF223" s="0" t="s">
        <v>248</v>
      </c>
      <c r="QH223" s="387" t="n">
        <v>0.014</v>
      </c>
      <c r="QI223" s="387" t="n">
        <v>2018</v>
      </c>
      <c r="QJ223" s="0" t="s">
        <v>248</v>
      </c>
      <c r="QL223" s="387" t="n">
        <v>0.085</v>
      </c>
      <c r="QM223" s="387" t="n">
        <v>2018</v>
      </c>
      <c r="QN223" s="0" t="s">
        <v>248</v>
      </c>
      <c r="QP223" s="387" t="n">
        <v>0.144</v>
      </c>
      <c r="QQ223" s="387" t="n">
        <v>2018</v>
      </c>
      <c r="QR223" s="0" t="s">
        <v>248</v>
      </c>
      <c r="QT223" s="0" t="s">
        <v>104</v>
      </c>
      <c r="QU223" s="387" t="n">
        <v>0.251920968294144</v>
      </c>
      <c r="QV223" s="387" t="n">
        <v>0.272498279809952</v>
      </c>
      <c r="QW223" s="387" t="n">
        <v>0.279337137937546</v>
      </c>
      <c r="QX223" s="387" t="n">
        <v>0.283473908901215</v>
      </c>
      <c r="QY223" s="387" t="n">
        <v>0.247923016548157</v>
      </c>
      <c r="RB223" s="387" t="n">
        <v>0.258861154317856</v>
      </c>
      <c r="RC223" s="387" t="n">
        <v>0.274819791316986</v>
      </c>
      <c r="RD223" s="387" t="n">
        <v>0.28057986497879</v>
      </c>
      <c r="RE223" s="387" t="n">
        <v>0.288099467754364</v>
      </c>
      <c r="RF223" s="387" t="n">
        <v>0.258694469928741</v>
      </c>
      <c r="RG223" s="0" t="s">
        <v>248</v>
      </c>
      <c r="RJ223" s="387" t="n">
        <v>0.0473419949412346</v>
      </c>
      <c r="RK223" s="387" t="n">
        <v>0.0484703443944454</v>
      </c>
      <c r="RL223" s="387" t="n">
        <v>0.0565887466073036</v>
      </c>
      <c r="RM223" s="387" t="n">
        <v>0.0404758900403976</v>
      </c>
      <c r="RN223" s="387" t="n">
        <v>0.00912360101938248</v>
      </c>
      <c r="RO223" s="0" t="s">
        <v>104</v>
      </c>
      <c r="RR223" s="387" t="n">
        <v>0.0473419949412346</v>
      </c>
      <c r="RS223" s="387" t="n">
        <v>0.0484703443944454</v>
      </c>
      <c r="RT223" s="387" t="n">
        <v>0.0565887466073036</v>
      </c>
      <c r="RU223" s="387" t="n">
        <v>0.0404758900403976</v>
      </c>
      <c r="RV223" s="387" t="n">
        <v>0.00912360101938248</v>
      </c>
      <c r="RW223" s="0" t="s">
        <v>248</v>
      </c>
      <c r="SA223" s="387" t="n">
        <v>0.0332487635314465</v>
      </c>
      <c r="SB223" s="387" t="n">
        <v>0.035126194357872</v>
      </c>
      <c r="SC223" s="387" t="n">
        <v>0.0429339669644833</v>
      </c>
      <c r="SD223" s="387" t="n">
        <v>0.0269580539315939</v>
      </c>
      <c r="SE223" s="387" t="n">
        <v>-0.00517054833471775</v>
      </c>
      <c r="SF223" s="0" t="s">
        <v>104</v>
      </c>
      <c r="SJ223" s="387" t="n">
        <v>0.0327297821640968</v>
      </c>
      <c r="SK223" s="387" t="n">
        <v>0.0338605046272278</v>
      </c>
      <c r="SL223" s="387" t="n">
        <v>0.0409080497920513</v>
      </c>
      <c r="SM223" s="387" t="n">
        <v>0.0250377580523491</v>
      </c>
      <c r="SN223" s="387" t="n">
        <v>-0.00426900247111917</v>
      </c>
      <c r="SO223" s="0" t="s">
        <v>248</v>
      </c>
      <c r="SQ223" s="387" t="n">
        <v>9690</v>
      </c>
      <c r="SR223" s="0" t="s">
        <v>248</v>
      </c>
      <c r="ST223" s="387" t="n">
        <v>12079.263671875</v>
      </c>
      <c r="SU223" s="0" t="s">
        <v>104</v>
      </c>
      <c r="SW223" s="387" t="n">
        <v>15125.3911212146</v>
      </c>
      <c r="SX223" s="0" t="s">
        <v>248</v>
      </c>
      <c r="TA223" s="387" t="n">
        <v>0.215781912207603</v>
      </c>
      <c r="TB223" s="387" t="n">
        <v>0.229551643133163</v>
      </c>
      <c r="TC223" s="387" t="n">
        <v>0.236902683973312</v>
      </c>
      <c r="TD223" s="387" t="n">
        <v>0.258552610874176</v>
      </c>
      <c r="TE223" s="387" t="n">
        <v>0.259598910808563</v>
      </c>
      <c r="TF223" s="0" t="s">
        <v>104</v>
      </c>
      <c r="TJ223" s="387" t="n">
        <v>0.222650989890099</v>
      </c>
      <c r="TK223" s="387" t="n">
        <v>0.231797605752945</v>
      </c>
      <c r="TL223" s="387" t="n">
        <v>0.238073393702507</v>
      </c>
      <c r="TM223" s="387" t="n">
        <v>0.263144463300705</v>
      </c>
      <c r="TN223" s="387" t="n">
        <v>0.270291149616241</v>
      </c>
      <c r="TO223" s="0" t="s">
        <v>248</v>
      </c>
      <c r="TP223" s="386"/>
      <c r="TQ223" s="386"/>
    </row>
    <row r="224" customFormat="false" ht="15.75" hidden="false" customHeight="false" outlineLevel="0" collapsed="false">
      <c r="A224" s="0" t="s">
        <v>890</v>
      </c>
      <c r="B224" s="18" t="s">
        <v>1293</v>
      </c>
      <c r="C224" s="0" t="s">
        <v>1294</v>
      </c>
      <c r="D224" s="387" t="n">
        <v>0.0329599976539612</v>
      </c>
      <c r="E224" s="0" t="s">
        <v>102</v>
      </c>
      <c r="F224" s="387" t="n">
        <v>0.0454089418053627</v>
      </c>
      <c r="G224" s="0" t="s">
        <v>316</v>
      </c>
      <c r="H224" s="387" t="n">
        <v>0.0554106049239636</v>
      </c>
      <c r="I224" s="0" t="s">
        <v>317</v>
      </c>
      <c r="J224" s="0" t="s">
        <v>884</v>
      </c>
      <c r="K224" s="387" t="n">
        <v>0.457840174436569</v>
      </c>
      <c r="L224" s="387"/>
      <c r="M224" s="0" t="s">
        <v>885</v>
      </c>
      <c r="N224" s="387"/>
      <c r="O224" s="0" t="s">
        <v>885</v>
      </c>
      <c r="P224" s="387"/>
      <c r="Q224" s="0" t="s">
        <v>885</v>
      </c>
      <c r="R224" s="387"/>
      <c r="S224" s="0" t="s">
        <v>885</v>
      </c>
      <c r="U224" s="0" t="s">
        <v>884</v>
      </c>
      <c r="V224" s="387" t="n">
        <v>0.488626480102539</v>
      </c>
      <c r="W224" s="387"/>
      <c r="X224" s="0" t="s">
        <v>885</v>
      </c>
      <c r="Y224" s="387"/>
      <c r="Z224" s="0" t="s">
        <v>885</v>
      </c>
      <c r="AA224" s="387"/>
      <c r="AB224" s="0" t="s">
        <v>885</v>
      </c>
      <c r="AC224" s="387"/>
      <c r="AD224" s="0" t="s">
        <v>885</v>
      </c>
      <c r="AF224" s="0" t="s">
        <v>884</v>
      </c>
      <c r="AG224" s="387" t="n">
        <v>0.488626480102539</v>
      </c>
      <c r="AH224" s="387"/>
      <c r="AI224" s="0" t="s">
        <v>885</v>
      </c>
      <c r="AJ224" s="387"/>
      <c r="AK224" s="0" t="s">
        <v>885</v>
      </c>
      <c r="AL224" s="387"/>
      <c r="AM224" s="0" t="s">
        <v>885</v>
      </c>
      <c r="AN224" s="387"/>
      <c r="AO224" s="0" t="s">
        <v>885</v>
      </c>
      <c r="AP224" s="0"/>
      <c r="AQ224" s="0" t="s">
        <v>102</v>
      </c>
      <c r="AR224" s="387" t="n">
        <v>3.94671320915222</v>
      </c>
      <c r="AS224" s="0" t="s">
        <v>318</v>
      </c>
      <c r="AT224" s="387" t="n">
        <v>3.44607448577881</v>
      </c>
      <c r="AU224" s="0" t="s">
        <v>317</v>
      </c>
      <c r="AV224" s="387" t="n">
        <v>4.16430950164795</v>
      </c>
      <c r="AW224" s="0"/>
      <c r="AX224" s="387" t="n">
        <v>2.87329149246216</v>
      </c>
      <c r="AY224" s="0" t="s">
        <v>884</v>
      </c>
      <c r="AZ224" s="0"/>
      <c r="BA224" s="0" t="s">
        <v>884</v>
      </c>
      <c r="BB224" s="387" t="n">
        <v>0.00820934306830168</v>
      </c>
      <c r="BC224" s="387" t="n">
        <v>0.00736863957718015</v>
      </c>
      <c r="BD224" s="387" t="n">
        <v>0.00759958103299141</v>
      </c>
      <c r="BE224" s="387" t="n">
        <v>0.00781907513737679</v>
      </c>
      <c r="BF224" s="387" t="n">
        <v>0.00729722762480378</v>
      </c>
      <c r="BH224" s="0" t="s">
        <v>884</v>
      </c>
      <c r="BI224" s="387" t="n">
        <v>0.0101315155625343</v>
      </c>
      <c r="BJ224" s="387" t="n">
        <v>0.00970085058361292</v>
      </c>
      <c r="BK224" s="387" t="n">
        <v>0.00868091825395823</v>
      </c>
      <c r="BL224" s="387" t="n">
        <v>0.00836597662419081</v>
      </c>
      <c r="BM224" s="387" t="n">
        <v>0.00864100828766823</v>
      </c>
      <c r="BO224" s="0" t="s">
        <v>884</v>
      </c>
      <c r="BP224" s="387" t="n">
        <v>0.0102140679955482</v>
      </c>
      <c r="BQ224" s="387" t="n">
        <v>0.00919633824378252</v>
      </c>
      <c r="BR224" s="387" t="n">
        <v>0.00839217565953732</v>
      </c>
      <c r="BS224" s="387" t="n">
        <v>0.00876153260469437</v>
      </c>
      <c r="BT224" s="387" t="n">
        <v>0.00900252163410187</v>
      </c>
      <c r="BV224" s="387"/>
      <c r="BW224" s="387"/>
      <c r="BX224" s="387"/>
      <c r="BY224" s="387"/>
      <c r="BZ224" s="387"/>
      <c r="CA224" s="0" t="s">
        <v>886</v>
      </c>
      <c r="CC224" s="387"/>
      <c r="CD224" s="387"/>
      <c r="CE224" s="387"/>
      <c r="CF224" s="387"/>
      <c r="CG224" s="387"/>
      <c r="CH224" s="0" t="s">
        <v>886</v>
      </c>
      <c r="CK224" s="387" t="n">
        <v>9.80000019073486</v>
      </c>
      <c r="CL224" s="0" t="s">
        <v>887</v>
      </c>
      <c r="CO224" s="0" t="s">
        <v>884</v>
      </c>
      <c r="CP224" s="387" t="n">
        <v>0.000575770216528326</v>
      </c>
      <c r="CQ224" s="387" t="n">
        <v>0.00184385559987277</v>
      </c>
      <c r="CR224" s="387" t="n">
        <v>0.00550819560885429</v>
      </c>
      <c r="CS224" s="387" t="n">
        <v>0.00152746983803809</v>
      </c>
      <c r="CT224" s="387" t="n">
        <v>0.0142461964860559</v>
      </c>
      <c r="CV224" s="0" t="s">
        <v>884</v>
      </c>
      <c r="CW224" s="387" t="n">
        <v>0.00209999969229102</v>
      </c>
      <c r="CX224" s="387" t="n">
        <v>0.0051333331502974</v>
      </c>
      <c r="CY224" s="387" t="n">
        <v>0.00299999979324639</v>
      </c>
      <c r="CZ224" s="387" t="n">
        <v>0.00240000011399388</v>
      </c>
      <c r="DA224" s="387" t="n">
        <v>-0.00700000021606684</v>
      </c>
      <c r="DC224" s="0" t="s">
        <v>884</v>
      </c>
      <c r="DD224" s="387" t="n">
        <v>2.6309528038837E-005</v>
      </c>
      <c r="DE224" s="387" t="n">
        <v>0.00547172874212265</v>
      </c>
      <c r="DF224" s="387" t="n">
        <v>0.0018535100389272</v>
      </c>
      <c r="DG224" s="387" t="n">
        <v>0.00536527018994093</v>
      </c>
      <c r="DH224" s="387" t="n">
        <v>0.00374665716663003</v>
      </c>
      <c r="DL224" s="387" t="n">
        <v>0.682070007324219</v>
      </c>
      <c r="DM224" s="0" t="s">
        <v>888</v>
      </c>
      <c r="DP224" s="387" t="n">
        <v>0.818860015869141</v>
      </c>
      <c r="DQ224" s="0" t="s">
        <v>888</v>
      </c>
      <c r="DT224" s="387" t="n">
        <v>0.549959983825684</v>
      </c>
      <c r="DU224" s="0" t="s">
        <v>888</v>
      </c>
      <c r="DW224" s="387"/>
      <c r="DX224" s="387"/>
      <c r="DY224" s="387"/>
      <c r="DZ224" s="387"/>
      <c r="EA224" s="387"/>
      <c r="EB224" s="0" t="s">
        <v>886</v>
      </c>
      <c r="ED224" s="387"/>
      <c r="EE224" s="387"/>
      <c r="EF224" s="387"/>
      <c r="EG224" s="387"/>
      <c r="EH224" s="387"/>
      <c r="EI224" s="0" t="s">
        <v>886</v>
      </c>
      <c r="EK224" s="387"/>
      <c r="EL224" s="0" t="s">
        <v>886</v>
      </c>
      <c r="EO224" s="387" t="n">
        <v>0.0791548117995262</v>
      </c>
      <c r="EP224" s="387" t="n">
        <v>0.0899543762207031</v>
      </c>
      <c r="EQ224" s="387" t="n">
        <v>0.0863936468958855</v>
      </c>
      <c r="ER224" s="387" t="n">
        <v>0.0626754239201546</v>
      </c>
      <c r="ES224" s="387"/>
      <c r="ET224" s="0" t="s">
        <v>248</v>
      </c>
      <c r="FE224" s="387" t="n">
        <v>4516133</v>
      </c>
      <c r="FF224" s="387" t="n">
        <v>4564083</v>
      </c>
      <c r="FG224" s="387" t="n">
        <v>4610005</v>
      </c>
      <c r="FH224" s="387" t="n">
        <v>4655743</v>
      </c>
      <c r="FI224" s="387" t="n">
        <v>4703401</v>
      </c>
      <c r="FJ224" s="387" t="n">
        <v>4754646</v>
      </c>
      <c r="FK224" s="387" t="n">
        <v>4810109</v>
      </c>
      <c r="FL224" s="387" t="n">
        <v>4870141</v>
      </c>
      <c r="FM224" s="387" t="n">
        <v>4935767</v>
      </c>
      <c r="FN224" s="387" t="n">
        <v>5007954</v>
      </c>
      <c r="FO224" s="387" t="n">
        <v>5087213</v>
      </c>
      <c r="FP224" s="387" t="n">
        <v>5174085</v>
      </c>
      <c r="FQ224" s="387" t="n">
        <v>5267900</v>
      </c>
      <c r="FR224" s="387" t="n">
        <v>5366375</v>
      </c>
      <c r="FS224" s="387" t="n">
        <v>5466328</v>
      </c>
      <c r="FT224" s="387" t="n">
        <v>5565287</v>
      </c>
      <c r="FU224" s="387" t="n">
        <v>5662372</v>
      </c>
      <c r="FV224" s="387" t="n">
        <v>5757669</v>
      </c>
      <c r="FW224" s="387" t="n">
        <v>5850908</v>
      </c>
      <c r="FX224" s="387" t="n">
        <v>5942089</v>
      </c>
      <c r="FY224" s="387" t="n">
        <v>6031000</v>
      </c>
      <c r="FZ224" s="387" t="n">
        <v>6118000</v>
      </c>
      <c r="GA224" s="387" t="n">
        <v>6202000</v>
      </c>
      <c r="GB224" s="387" t="n">
        <v>6283000</v>
      </c>
      <c r="GC224" s="387" t="n">
        <v>6362000</v>
      </c>
      <c r="GD224" s="387" t="n">
        <v>6438000</v>
      </c>
      <c r="GE224" s="387" t="n">
        <v>6511000</v>
      </c>
      <c r="GF224" s="387" t="n">
        <v>6581000</v>
      </c>
      <c r="GG224" s="387" t="n">
        <v>6650000</v>
      </c>
      <c r="GH224" s="387" t="n">
        <v>6717000</v>
      </c>
      <c r="GI224" s="387" t="n">
        <v>6782000</v>
      </c>
      <c r="GJ224" s="387" t="n">
        <v>6847000</v>
      </c>
      <c r="GK224" s="387" t="n">
        <v>6911000</v>
      </c>
      <c r="GL224" s="387" t="n">
        <v>6974000</v>
      </c>
      <c r="GM224" s="387" t="n">
        <v>7037000</v>
      </c>
      <c r="GN224" s="387" t="n">
        <v>7099000</v>
      </c>
      <c r="GO224" s="387" t="n">
        <v>7161000</v>
      </c>
      <c r="GP224" s="387" t="n">
        <v>7224000</v>
      </c>
      <c r="GQ224" s="387" t="n">
        <v>7286000</v>
      </c>
      <c r="GR224" s="387" t="n">
        <v>7347000</v>
      </c>
      <c r="GS224" s="387" t="n">
        <v>7409000</v>
      </c>
      <c r="GT224" s="387" t="n">
        <v>7469000</v>
      </c>
      <c r="GU224" s="387" t="n">
        <v>7529000</v>
      </c>
      <c r="GV224" s="387" t="n">
        <v>7588000</v>
      </c>
      <c r="GW224" s="387" t="n">
        <v>7645000</v>
      </c>
      <c r="GX224" s="387" t="n">
        <v>7701000</v>
      </c>
      <c r="GY224" s="387" t="n">
        <v>7755000</v>
      </c>
      <c r="GZ224" s="387" t="n">
        <v>7807000</v>
      </c>
      <c r="HA224" s="387" t="n">
        <v>7857000</v>
      </c>
      <c r="HB224" s="387" t="n">
        <v>7904000</v>
      </c>
      <c r="HC224" s="387" t="n">
        <v>7949000</v>
      </c>
      <c r="HG224" s="387" t="n">
        <v>0.017294330522418</v>
      </c>
      <c r="HH224" s="387" t="n">
        <v>0.016689820215106</v>
      </c>
      <c r="HI224" s="387" t="n">
        <v>0.0160641577094793</v>
      </c>
      <c r="HJ224" s="387" t="n">
        <v>0.0154638923704624</v>
      </c>
      <c r="HK224" s="387" t="n">
        <v>0.0148520795628428</v>
      </c>
      <c r="HL224" s="387" t="n">
        <v>0.0143224112689495</v>
      </c>
      <c r="HM224" s="387" t="n">
        <v>0.0136365750804544</v>
      </c>
      <c r="HN224" s="387" t="n">
        <v>0.0129757523536682</v>
      </c>
      <c r="HO224" s="387" t="n">
        <v>0.012495219707489</v>
      </c>
      <c r="HP224" s="387" t="n">
        <v>0.0118751395493746</v>
      </c>
      <c r="HQ224" s="387" t="n">
        <v>0.0112751210108399</v>
      </c>
      <c r="HR224" s="387" t="n">
        <v>0.0106936553493142</v>
      </c>
      <c r="HS224" s="387" t="n">
        <v>0.0104301450774074</v>
      </c>
      <c r="HT224" s="387" t="n">
        <v>0.0100247720256448</v>
      </c>
      <c r="HU224" s="387" t="n">
        <v>0.00963041745126247</v>
      </c>
      <c r="HV224" s="387" t="n">
        <v>0.00953855644911528</v>
      </c>
      <c r="HW224" s="387" t="n">
        <v>0.0093037448823452</v>
      </c>
      <c r="HX224" s="387" t="n">
        <v>0.00907460320740938</v>
      </c>
      <c r="HY224" s="387" t="n">
        <v>0.00899299513548613</v>
      </c>
      <c r="HZ224" s="387" t="n">
        <v>0.00877198576927185</v>
      </c>
      <c r="IA224" s="387" t="n">
        <v>0.00869570672512054</v>
      </c>
      <c r="IB224" s="387" t="n">
        <v>0.00875918008387089</v>
      </c>
      <c r="IC224" s="387" t="n">
        <v>0.00854588206857443</v>
      </c>
      <c r="ID224" s="387" t="n">
        <v>0.00833736825734377</v>
      </c>
      <c r="IE224" s="387" t="n">
        <v>0.00840341113507748</v>
      </c>
      <c r="IF224" s="387" t="n">
        <v>0.00806564372032881</v>
      </c>
      <c r="IG224" s="387" t="n">
        <v>0.00800110958516598</v>
      </c>
      <c r="IH224" s="387" t="n">
        <v>0.00780582102015615</v>
      </c>
      <c r="II224" s="387" t="n">
        <v>0.00748378736898303</v>
      </c>
      <c r="IJ224" s="387" t="n">
        <v>0.00729835126549006</v>
      </c>
      <c r="IK224" s="387" t="n">
        <v>0.00698760617524385</v>
      </c>
      <c r="IL224" s="387" t="n">
        <v>0.00668297056108713</v>
      </c>
      <c r="IM224" s="387" t="n">
        <v>0.00638408726081252</v>
      </c>
      <c r="IN224" s="387" t="n">
        <v>0.0059641064144671</v>
      </c>
      <c r="IO224" s="387" t="n">
        <v>0.00567717431113124</v>
      </c>
      <c r="IP224" s="0" t="s">
        <v>889</v>
      </c>
      <c r="IU224" s="0" t="s">
        <v>889</v>
      </c>
      <c r="IV224" s="387" t="n">
        <v>0.492350523773903</v>
      </c>
      <c r="IW224" s="387" t="n">
        <v>0.492388612473467</v>
      </c>
      <c r="IX224" s="387" t="n">
        <v>0.492401523047443</v>
      </c>
      <c r="IY224" s="387" t="n">
        <v>0.492392625957502</v>
      </c>
      <c r="IZ224" s="387" t="n">
        <v>0.49236649571683</v>
      </c>
      <c r="JA224" s="387" t="n">
        <v>0.492325971653673</v>
      </c>
      <c r="JB224" s="387" t="n">
        <v>0.492271981402869</v>
      </c>
      <c r="JC224" s="387" t="n">
        <v>0.492204786658125</v>
      </c>
      <c r="JD224" s="387" t="n">
        <v>0.492123432763655</v>
      </c>
      <c r="JE224" s="387" t="n">
        <v>0.492030062943679</v>
      </c>
      <c r="JF224" s="387" t="n">
        <v>0.491926952833621</v>
      </c>
      <c r="JG224" s="387" t="n">
        <v>0.491813977191411</v>
      </c>
      <c r="JH224" s="387" t="n">
        <v>0.491691273915526</v>
      </c>
      <c r="JI224" s="387" t="n">
        <v>0.491563403499454</v>
      </c>
      <c r="JJ224" s="387" t="n">
        <v>0.491431324491854</v>
      </c>
      <c r="JK224" s="387" t="n">
        <v>0.491298161701827</v>
      </c>
      <c r="JL224" s="387" t="n">
        <v>0.491164423725014</v>
      </c>
      <c r="JM224" s="387" t="n">
        <v>0.491030742870588</v>
      </c>
      <c r="JN224" s="387" t="n">
        <v>0.490898414646737</v>
      </c>
      <c r="JO224" s="387" t="n">
        <v>0.490768657277457</v>
      </c>
      <c r="JP224" s="387" t="n">
        <v>0.490643760549012</v>
      </c>
      <c r="JQ224" s="387" t="n">
        <v>0.490522710487625</v>
      </c>
      <c r="JR224" s="387" t="n">
        <v>0.490406018126865</v>
      </c>
      <c r="JS224" s="387" t="n">
        <v>0.490293430239357</v>
      </c>
      <c r="JT224" s="387" t="n">
        <v>0.490185531769408</v>
      </c>
      <c r="JU224" s="387" t="n">
        <v>0.490082166175363</v>
      </c>
      <c r="JV224" s="387" t="n">
        <v>0.489982059418136</v>
      </c>
      <c r="JW224" s="387" t="n">
        <v>0.489886842934338</v>
      </c>
      <c r="JX224" s="387" t="n">
        <v>0.489793156181968</v>
      </c>
      <c r="JY224" s="387" t="n">
        <v>0.489698660561007</v>
      </c>
      <c r="JZ224" s="387" t="n">
        <v>0.489603833630174</v>
      </c>
      <c r="KA224" s="387" t="n">
        <v>0.489507747299793</v>
      </c>
      <c r="KB224" s="387" t="n">
        <v>0.489408965651783</v>
      </c>
      <c r="KC224" s="387" t="n">
        <v>0.489308571712954</v>
      </c>
      <c r="KD224" s="387" t="n">
        <v>0.489203129194794</v>
      </c>
      <c r="KE224" s="387" t="n">
        <v>0.489093597957852</v>
      </c>
      <c r="KH224" s="0" t="s">
        <v>889</v>
      </c>
      <c r="KI224" s="387" t="n">
        <v>0.654812037944794</v>
      </c>
      <c r="KJ224" s="387" t="n">
        <v>0.650140583515167</v>
      </c>
      <c r="KK224" s="387" t="n">
        <v>0.64812183380127</v>
      </c>
      <c r="KL224" s="387" t="n">
        <v>0.64751011133194</v>
      </c>
      <c r="KM224" s="387" t="n">
        <v>0.646492838859558</v>
      </c>
      <c r="KN224" s="387" t="n">
        <v>0.64450341463089</v>
      </c>
      <c r="KO224" s="387" t="n">
        <v>0.643674373626709</v>
      </c>
      <c r="KP224" s="387" t="n">
        <v>0.641567230224609</v>
      </c>
      <c r="KQ224" s="387" t="n">
        <v>0.639025926589966</v>
      </c>
      <c r="KR224" s="387" t="n">
        <v>0.637849748134613</v>
      </c>
      <c r="KS224" s="387" t="n">
        <v>0.63870769739151</v>
      </c>
      <c r="KT224" s="387" t="n">
        <v>0.639993846416473</v>
      </c>
      <c r="KU224" s="387" t="n">
        <v>0.643215298652649</v>
      </c>
      <c r="KV224" s="387" t="n">
        <v>0.647518813610077</v>
      </c>
      <c r="KW224" s="387" t="n">
        <v>0.651927947998047</v>
      </c>
      <c r="KX224" s="387" t="n">
        <v>0.656001150608063</v>
      </c>
      <c r="KY224" s="387" t="n">
        <v>0.659412860870361</v>
      </c>
      <c r="KZ224" s="387" t="n">
        <v>0.662277519702911</v>
      </c>
      <c r="LA224" s="387" t="n">
        <v>0.664898216724396</v>
      </c>
      <c r="LB224" s="387" t="n">
        <v>0.667187750339508</v>
      </c>
      <c r="LC224" s="387" t="n">
        <v>0.669390082359314</v>
      </c>
      <c r="LD224" s="387" t="n">
        <v>0.670716404914856</v>
      </c>
      <c r="LE224" s="387" t="n">
        <v>0.671788454055786</v>
      </c>
      <c r="LF224" s="387" t="n">
        <v>0.672659873962402</v>
      </c>
      <c r="LG224" s="387" t="n">
        <v>0.673063814640045</v>
      </c>
      <c r="LH224" s="387" t="n">
        <v>0.672965288162231</v>
      </c>
      <c r="LI224" s="387" t="n">
        <v>0.672111392021179</v>
      </c>
      <c r="LJ224" s="387" t="n">
        <v>0.671005427837372</v>
      </c>
      <c r="LK224" s="387" t="n">
        <v>0.669741690158844</v>
      </c>
      <c r="LL224" s="387" t="n">
        <v>0.668541550636292</v>
      </c>
      <c r="LM224" s="387" t="n">
        <v>0.667186081409454</v>
      </c>
      <c r="LN224" s="387" t="n">
        <v>0.665635049343109</v>
      </c>
      <c r="LO224" s="387" t="n">
        <v>0.664275646209717</v>
      </c>
      <c r="LP224" s="387" t="n">
        <v>0.663102984428406</v>
      </c>
      <c r="LQ224" s="387" t="n">
        <v>0.661943316459656</v>
      </c>
      <c r="LR224" s="387" t="n">
        <v>0.660712063312531</v>
      </c>
      <c r="LT224" s="0" t="s">
        <v>889</v>
      </c>
      <c r="LU224" s="387" t="n">
        <v>0.62741631269455</v>
      </c>
      <c r="LV224" s="387" t="n">
        <v>0.621443271636963</v>
      </c>
      <c r="LW224" s="387" t="n">
        <v>0.618102192878723</v>
      </c>
      <c r="LX224" s="387" t="n">
        <v>0.616223156452179</v>
      </c>
      <c r="LY224" s="387" t="n">
        <v>0.614092648029327</v>
      </c>
      <c r="LZ224" s="387" t="n">
        <v>0.61117559671402</v>
      </c>
      <c r="MA224" s="387" t="n">
        <v>0.60951292514801</v>
      </c>
      <c r="MB224" s="387" t="n">
        <v>0.606900990009308</v>
      </c>
      <c r="MC224" s="387" t="n">
        <v>0.603851675987244</v>
      </c>
      <c r="MD224" s="387" t="n">
        <v>0.602326333522797</v>
      </c>
      <c r="ME224" s="387" t="n">
        <v>0.602826952934265</v>
      </c>
      <c r="MF224" s="387" t="n">
        <v>0.604054689407349</v>
      </c>
      <c r="MG224" s="387" t="n">
        <v>0.607202529907227</v>
      </c>
      <c r="MH224" s="387" t="n">
        <v>0.611428558826447</v>
      </c>
      <c r="MI224" s="387" t="n">
        <v>0.615899980068207</v>
      </c>
      <c r="MJ224" s="387" t="n">
        <v>0.619876146316528</v>
      </c>
      <c r="MK224" s="387" t="n">
        <v>0.623046576976776</v>
      </c>
      <c r="ML224" s="387" t="n">
        <v>0.625813901424408</v>
      </c>
      <c r="MM224" s="387" t="n">
        <v>0.628333806991577</v>
      </c>
      <c r="MN224" s="387" t="n">
        <v>0.630098044872284</v>
      </c>
      <c r="MO224" s="387" t="n">
        <v>0.631638288497925</v>
      </c>
      <c r="MP224" s="387" t="n">
        <v>0.632453560829163</v>
      </c>
      <c r="MQ224" s="387" t="n">
        <v>0.63261353969574</v>
      </c>
      <c r="MR224" s="387" t="n">
        <v>0.632445812225342</v>
      </c>
      <c r="MS224" s="387" t="n">
        <v>0.631958603858948</v>
      </c>
      <c r="MT224" s="387" t="n">
        <v>0.63098931312561</v>
      </c>
      <c r="MU224" s="387" t="n">
        <v>0.629535436630249</v>
      </c>
      <c r="MV224" s="387" t="n">
        <v>0.627971827983856</v>
      </c>
      <c r="MW224" s="387" t="n">
        <v>0.626120209693909</v>
      </c>
      <c r="MX224" s="387" t="n">
        <v>0.624068021774292</v>
      </c>
      <c r="MY224" s="387" t="n">
        <v>0.621477723121643</v>
      </c>
      <c r="MZ224" s="387" t="n">
        <v>0.618697643280029</v>
      </c>
      <c r="NA224" s="387" t="n">
        <v>0.615601360797882</v>
      </c>
      <c r="NB224" s="387" t="n">
        <v>0.612702071666718</v>
      </c>
      <c r="NC224" s="387" t="n">
        <v>0.609944343566895</v>
      </c>
      <c r="ND224" s="387" t="n">
        <v>0.607497811317444</v>
      </c>
      <c r="NG224" s="0" t="s">
        <v>889</v>
      </c>
      <c r="NH224" s="387" t="n">
        <v>0.57103955745697</v>
      </c>
      <c r="NI224" s="387" t="n">
        <v>0.56912100315094</v>
      </c>
      <c r="NJ224" s="387" t="n">
        <v>0.568050026893616</v>
      </c>
      <c r="NK224" s="387" t="n">
        <v>0.567256212234497</v>
      </c>
      <c r="NL224" s="387" t="n">
        <v>0.565965116024017</v>
      </c>
      <c r="NM224" s="387" t="n">
        <v>0.56408554315567</v>
      </c>
      <c r="NN224" s="387" t="n">
        <v>0.563582897186279</v>
      </c>
      <c r="NO224" s="387" t="n">
        <v>0.562237977981567</v>
      </c>
      <c r="NP224" s="387" t="n">
        <v>0.560401082038879</v>
      </c>
      <c r="NQ224" s="387" t="n">
        <v>0.558629333972931</v>
      </c>
      <c r="NR224" s="387" t="n">
        <v>0.557937264442444</v>
      </c>
      <c r="NS224" s="387" t="n">
        <v>0.556289374828339</v>
      </c>
      <c r="NT224" s="387" t="n">
        <v>0.555234789848328</v>
      </c>
      <c r="NU224" s="387" t="n">
        <v>0.555187940597534</v>
      </c>
      <c r="NV224" s="387" t="n">
        <v>0.555754065513611</v>
      </c>
      <c r="NW224" s="387" t="n">
        <v>0.557652592658997</v>
      </c>
      <c r="NX224" s="387" t="n">
        <v>0.560537457466126</v>
      </c>
      <c r="NY224" s="387" t="n">
        <v>0.564317762851715</v>
      </c>
      <c r="NZ224" s="387" t="n">
        <v>0.568970441818237</v>
      </c>
      <c r="OA224" s="387" t="n">
        <v>0.573397755622864</v>
      </c>
      <c r="OB224" s="387" t="n">
        <v>0.57768702507019</v>
      </c>
      <c r="OC224" s="387" t="n">
        <v>0.580924451351166</v>
      </c>
      <c r="OD224" s="387" t="n">
        <v>0.58402544260025</v>
      </c>
      <c r="OE224" s="387" t="n">
        <v>0.58674168586731</v>
      </c>
      <c r="OF224" s="387" t="n">
        <v>0.588947892189026</v>
      </c>
      <c r="OG224" s="387" t="n">
        <v>0.590633034706116</v>
      </c>
      <c r="OH224" s="387" t="n">
        <v>0.591511607170105</v>
      </c>
      <c r="OI224" s="387" t="n">
        <v>0.592243313789368</v>
      </c>
      <c r="OJ224" s="387" t="n">
        <v>0.592514514923096</v>
      </c>
      <c r="OK224" s="387" t="n">
        <v>0.592805743217468</v>
      </c>
      <c r="OL224" s="387" t="n">
        <v>0.592520475387573</v>
      </c>
      <c r="OM224" s="387" t="n">
        <v>0.591747283935547</v>
      </c>
      <c r="ON224" s="387" t="n">
        <v>0.591136157512665</v>
      </c>
      <c r="OO224" s="387" t="n">
        <v>0.590174376964569</v>
      </c>
      <c r="OP224" s="387" t="n">
        <v>0.589195370674133</v>
      </c>
      <c r="OQ224" s="387" t="n">
        <v>0.587872684001923</v>
      </c>
      <c r="OT224" s="387" t="n">
        <v>0.661579971313477</v>
      </c>
      <c r="OU224" s="387" t="n">
        <v>0.662429962158203</v>
      </c>
      <c r="OV224" s="387" t="n">
        <v>0.662919998168945</v>
      </c>
      <c r="OW224" s="387" t="n">
        <v>0.663109970092773</v>
      </c>
      <c r="OX224" s="387" t="n">
        <v>0.662870025634766</v>
      </c>
      <c r="OY224" s="387" t="n">
        <v>0.662809982299805</v>
      </c>
      <c r="OZ224" s="387" t="n">
        <v>0.662649993896484</v>
      </c>
      <c r="PA224" s="387" t="n">
        <v>0.662669982910156</v>
      </c>
      <c r="PB224" s="387" t="n">
        <v>0.663359985351563</v>
      </c>
      <c r="PC224" s="387" t="n">
        <v>0.664830017089844</v>
      </c>
      <c r="PD224" s="387" t="n">
        <v>0.667060012817383</v>
      </c>
      <c r="PE224" s="387" t="n">
        <v>0.670019989013672</v>
      </c>
      <c r="PF224" s="387" t="n">
        <v>0.673280029296875</v>
      </c>
      <c r="PG224" s="387" t="n">
        <v>0.67625</v>
      </c>
      <c r="PH224" s="387" t="n">
        <v>0.678519973754883</v>
      </c>
      <c r="PI224" s="387" t="n">
        <v>0.680179977416992</v>
      </c>
      <c r="PJ224" s="387" t="n">
        <v>0.68125</v>
      </c>
      <c r="PK224" s="387" t="n">
        <v>0.681880035400391</v>
      </c>
      <c r="PL224" s="387" t="n">
        <v>0.682070007324219</v>
      </c>
      <c r="PQ224" s="387" t="n">
        <v>0.000278561405139044</v>
      </c>
      <c r="PZ224" s="387" t="n">
        <v>0.408</v>
      </c>
      <c r="QA224" s="387" t="n">
        <v>1998</v>
      </c>
      <c r="QB224" s="0" t="s">
        <v>248</v>
      </c>
      <c r="QD224" s="387" t="n">
        <v>0.49</v>
      </c>
      <c r="QE224" s="387" t="n">
        <v>1998</v>
      </c>
      <c r="QF224" s="0" t="s">
        <v>248</v>
      </c>
      <c r="QH224" s="387" t="n">
        <v>0.761</v>
      </c>
      <c r="QI224" s="387" t="n">
        <v>1998</v>
      </c>
      <c r="QJ224" s="0" t="s">
        <v>248</v>
      </c>
      <c r="QL224" s="387" t="n">
        <v>0.918</v>
      </c>
      <c r="QM224" s="387" t="n">
        <v>1998</v>
      </c>
      <c r="QN224" s="0" t="s">
        <v>248</v>
      </c>
      <c r="QP224" s="387"/>
      <c r="QQ224" s="387"/>
      <c r="QR224" s="0" t="s">
        <v>886</v>
      </c>
      <c r="QT224" s="0" t="s">
        <v>884</v>
      </c>
      <c r="QU224" s="387" t="n">
        <v>0.236470922827721</v>
      </c>
      <c r="QV224" s="387" t="n">
        <v>0.236624211072922</v>
      </c>
      <c r="QW224" s="387" t="n">
        <v>0.237060144543648</v>
      </c>
      <c r="QX224" s="387" t="n">
        <v>0.224794387817383</v>
      </c>
      <c r="QY224" s="387" t="n">
        <v>0.226319313049316</v>
      </c>
      <c r="RB224" s="387" t="n">
        <v>0.332936584949493</v>
      </c>
      <c r="RC224" s="387" t="n">
        <v>0.36291778087616</v>
      </c>
      <c r="RD224" s="387" t="n">
        <v>0.503375589847565</v>
      </c>
      <c r="RE224" s="387"/>
      <c r="RF224" s="387" t="n">
        <v>0.213949173688889</v>
      </c>
      <c r="RG224" s="0" t="s">
        <v>884</v>
      </c>
      <c r="RJ224" s="387"/>
      <c r="RK224" s="387"/>
      <c r="RL224" s="387"/>
      <c r="RM224" s="387"/>
      <c r="RN224" s="387"/>
      <c r="RO224" s="0" t="s">
        <v>886</v>
      </c>
      <c r="RR224" s="387" t="n">
        <v>0.077843688428402</v>
      </c>
      <c r="RS224" s="387" t="n">
        <v>0.0928380861878395</v>
      </c>
      <c r="RT224" s="387" t="n">
        <v>0.0857599005103111</v>
      </c>
      <c r="RU224" s="387" t="n">
        <v>0.0615643635392189</v>
      </c>
      <c r="RV224" s="387"/>
      <c r="RW224" s="0" t="s">
        <v>248</v>
      </c>
      <c r="SA224" s="387"/>
      <c r="SB224" s="387"/>
      <c r="SC224" s="387"/>
      <c r="SD224" s="387"/>
      <c r="SE224" s="387"/>
      <c r="SF224" s="0" t="s">
        <v>886</v>
      </c>
      <c r="SJ224" s="387" t="n">
        <v>0.0636292994022369</v>
      </c>
      <c r="SK224" s="387" t="n">
        <v>0.077244445681572</v>
      </c>
      <c r="SL224" s="387" t="n">
        <v>0.0684744119644165</v>
      </c>
      <c r="SM224" s="387" t="n">
        <v>0.0445669181644917</v>
      </c>
      <c r="SN224" s="387"/>
      <c r="SO224" s="0" t="s">
        <v>248</v>
      </c>
      <c r="SQ224" s="387"/>
      <c r="SR224" s="0" t="s">
        <v>886</v>
      </c>
      <c r="ST224" s="387"/>
      <c r="SU224" s="0" t="s">
        <v>886</v>
      </c>
      <c r="SW224" s="387"/>
      <c r="SX224" s="0" t="s">
        <v>886</v>
      </c>
      <c r="TA224" s="387"/>
      <c r="TB224" s="387"/>
      <c r="TC224" s="387"/>
      <c r="TD224" s="387"/>
      <c r="TE224" s="387"/>
      <c r="TF224" s="0" t="s">
        <v>886</v>
      </c>
      <c r="TJ224" s="387"/>
      <c r="TK224" s="387"/>
      <c r="TL224" s="387"/>
      <c r="TM224" s="387"/>
      <c r="TN224" s="387" t="n">
        <v>0.173416152596474</v>
      </c>
      <c r="TO224" s="0" t="s">
        <v>884</v>
      </c>
      <c r="TP224" s="386"/>
      <c r="TQ224" s="386"/>
    </row>
    <row r="225" customFormat="false" ht="15.75" hidden="false" customHeight="false" outlineLevel="0" collapsed="false">
      <c r="A225" s="0" t="s">
        <v>900</v>
      </c>
      <c r="B225" s="18" t="s">
        <v>1295</v>
      </c>
      <c r="C225" s="0" t="s">
        <v>1296</v>
      </c>
      <c r="D225" s="387" t="n">
        <v>0.0397863872349262</v>
      </c>
      <c r="E225" s="0" t="s">
        <v>884</v>
      </c>
      <c r="F225" s="387" t="n">
        <v>0.0331063158810139</v>
      </c>
      <c r="G225" s="0" t="s">
        <v>316</v>
      </c>
      <c r="H225" s="387" t="n">
        <v>0.0343737825751305</v>
      </c>
      <c r="I225" s="0" t="s">
        <v>317</v>
      </c>
      <c r="J225" s="0" t="s">
        <v>884</v>
      </c>
      <c r="K225" s="387" t="n">
        <v>0.554487764835358</v>
      </c>
      <c r="L225" s="387"/>
      <c r="M225" s="0" t="s">
        <v>885</v>
      </c>
      <c r="N225" s="387"/>
      <c r="O225" s="0" t="s">
        <v>885</v>
      </c>
      <c r="P225" s="387"/>
      <c r="Q225" s="0" t="s">
        <v>885</v>
      </c>
      <c r="R225" s="387"/>
      <c r="S225" s="0" t="s">
        <v>885</v>
      </c>
      <c r="U225" s="0" t="s">
        <v>884</v>
      </c>
      <c r="V225" s="387" t="n">
        <v>0.552265286445618</v>
      </c>
      <c r="W225" s="387"/>
      <c r="X225" s="0" t="s">
        <v>885</v>
      </c>
      <c r="Y225" s="387"/>
      <c r="Z225" s="0" t="s">
        <v>885</v>
      </c>
      <c r="AA225" s="387"/>
      <c r="AB225" s="0" t="s">
        <v>885</v>
      </c>
      <c r="AC225" s="387"/>
      <c r="AD225" s="0" t="s">
        <v>885</v>
      </c>
      <c r="AF225" s="0" t="s">
        <v>884</v>
      </c>
      <c r="AG225" s="387" t="n">
        <v>0.550330102443695</v>
      </c>
      <c r="AH225" s="387"/>
      <c r="AI225" s="0" t="s">
        <v>885</v>
      </c>
      <c r="AJ225" s="387"/>
      <c r="AK225" s="0" t="s">
        <v>885</v>
      </c>
      <c r="AL225" s="387"/>
      <c r="AM225" s="0" t="s">
        <v>885</v>
      </c>
      <c r="AN225" s="387"/>
      <c r="AO225" s="0" t="s">
        <v>885</v>
      </c>
      <c r="AP225" s="0"/>
      <c r="AQ225" s="0" t="s">
        <v>884</v>
      </c>
      <c r="AR225" s="387" t="n">
        <v>3.05433869361877</v>
      </c>
      <c r="AS225" s="0" t="s">
        <v>318</v>
      </c>
      <c r="AT225" s="387" t="n">
        <v>7.67649984359741</v>
      </c>
      <c r="AU225" s="0" t="s">
        <v>317</v>
      </c>
      <c r="AV225" s="387" t="n">
        <v>7.08773803710938</v>
      </c>
      <c r="AW225" s="0"/>
      <c r="AX225" s="387" t="n">
        <v>2.97744178771973</v>
      </c>
      <c r="AY225" s="0" t="s">
        <v>884</v>
      </c>
      <c r="AZ225" s="0"/>
      <c r="BA225" s="0" t="s">
        <v>884</v>
      </c>
      <c r="BB225" s="387" t="n">
        <v>0.00546333892270923</v>
      </c>
      <c r="BC225" s="387" t="n">
        <v>0.00487412232905626</v>
      </c>
      <c r="BD225" s="387" t="n">
        <v>0.00473871733993292</v>
      </c>
      <c r="BE225" s="387" t="n">
        <v>0.00403207121416926</v>
      </c>
      <c r="BF225" s="387" t="n">
        <v>0.00403205817565322</v>
      </c>
      <c r="BH225" s="0" t="s">
        <v>884</v>
      </c>
      <c r="BI225" s="387" t="n">
        <v>0.00661692675203085</v>
      </c>
      <c r="BJ225" s="387" t="n">
        <v>0.00601945864036679</v>
      </c>
      <c r="BK225" s="387" t="n">
        <v>0.00578104332089424</v>
      </c>
      <c r="BL225" s="387" t="n">
        <v>0.00569337932392955</v>
      </c>
      <c r="BM225" s="387" t="n">
        <v>0.0057845008559525</v>
      </c>
      <c r="BO225" s="0" t="s">
        <v>884</v>
      </c>
      <c r="BP225" s="387" t="n">
        <v>0.00602822098881006</v>
      </c>
      <c r="BQ225" s="387" t="n">
        <v>0.00574385747313499</v>
      </c>
      <c r="BR225" s="387" t="n">
        <v>0.00573226762935519</v>
      </c>
      <c r="BS225" s="387" t="n">
        <v>0.00582337379455566</v>
      </c>
      <c r="BT225" s="387" t="n">
        <v>0.0055761244148016</v>
      </c>
      <c r="BV225" s="387"/>
      <c r="BW225" s="387"/>
      <c r="BX225" s="387"/>
      <c r="BY225" s="387"/>
      <c r="BZ225" s="387"/>
      <c r="CA225" s="0" t="s">
        <v>886</v>
      </c>
      <c r="CC225" s="387"/>
      <c r="CD225" s="387"/>
      <c r="CE225" s="387"/>
      <c r="CF225" s="387"/>
      <c r="CG225" s="387"/>
      <c r="CH225" s="0" t="s">
        <v>886</v>
      </c>
      <c r="CK225" s="387"/>
      <c r="CL225" s="0" t="s">
        <v>886</v>
      </c>
      <c r="CO225" s="0" t="s">
        <v>884</v>
      </c>
      <c r="CP225" s="387" t="n">
        <v>0.00266850809566677</v>
      </c>
      <c r="CQ225" s="387" t="n">
        <v>0.00324820238165557</v>
      </c>
      <c r="CR225" s="387" t="n">
        <v>-2.62276735156775E-005</v>
      </c>
      <c r="CS225" s="387" t="n">
        <v>-0.00549570564180613</v>
      </c>
      <c r="CT225" s="387" t="n">
        <v>0.0107991974800825</v>
      </c>
      <c r="CV225" s="0" t="s">
        <v>884</v>
      </c>
      <c r="CW225" s="387" t="n">
        <v>0.0037750001065433</v>
      </c>
      <c r="CX225" s="387" t="n">
        <v>0.00313333328813314</v>
      </c>
      <c r="CY225" s="387" t="n">
        <v>-5.00001187901944E-005</v>
      </c>
      <c r="CZ225" s="387" t="n">
        <v>0.00189999991562217</v>
      </c>
      <c r="DA225" s="387" t="n">
        <v>0.0020000000949949</v>
      </c>
      <c r="DC225" s="0" t="s">
        <v>884</v>
      </c>
      <c r="DD225" s="387" t="n">
        <v>0.00354777090251446</v>
      </c>
      <c r="DE225" s="387" t="n">
        <v>0.00289799948222935</v>
      </c>
      <c r="DF225" s="387" t="n">
        <v>-0.00122297729831189</v>
      </c>
      <c r="DG225" s="387" t="n">
        <v>0.00519620673730969</v>
      </c>
      <c r="DH225" s="387" t="n">
        <v>0.00750134838744998</v>
      </c>
      <c r="DL225" s="387"/>
      <c r="DM225" s="0" t="s">
        <v>886</v>
      </c>
      <c r="DP225" s="387"/>
      <c r="DQ225" s="0" t="s">
        <v>886</v>
      </c>
      <c r="DT225" s="387"/>
      <c r="DU225" s="0" t="s">
        <v>886</v>
      </c>
      <c r="DW225" s="387"/>
      <c r="DX225" s="387"/>
      <c r="DY225" s="387"/>
      <c r="DZ225" s="387"/>
      <c r="EA225" s="387"/>
      <c r="EB225" s="0" t="s">
        <v>886</v>
      </c>
      <c r="ED225" s="387" t="n">
        <v>0.143989935517311</v>
      </c>
      <c r="EE225" s="387" t="n">
        <v>0.143989935517311</v>
      </c>
      <c r="EF225" s="387" t="n">
        <v>0.143989935517311</v>
      </c>
      <c r="EG225" s="387" t="n">
        <v>0.147928863763809</v>
      </c>
      <c r="EH225" s="387"/>
      <c r="EI225" s="0" t="s">
        <v>248</v>
      </c>
      <c r="EK225" s="387"/>
      <c r="EL225" s="0" t="s">
        <v>886</v>
      </c>
      <c r="EO225" s="387" t="n">
        <v>-0.00979225989431143</v>
      </c>
      <c r="EP225" s="387" t="n">
        <v>-0.00979225989431143</v>
      </c>
      <c r="EQ225" s="387" t="n">
        <v>-0.00979225989431143</v>
      </c>
      <c r="ER225" s="387" t="n">
        <v>0.00478370301425457</v>
      </c>
      <c r="ES225" s="387" t="n">
        <v>0.0225165598094463</v>
      </c>
      <c r="ET225" s="0" t="s">
        <v>248</v>
      </c>
      <c r="FE225" s="387" t="n">
        <v>20164</v>
      </c>
      <c r="FF225" s="387" t="n">
        <v>21573</v>
      </c>
      <c r="FG225" s="387" t="n">
        <v>23232</v>
      </c>
      <c r="FH225" s="387" t="n">
        <v>25011</v>
      </c>
      <c r="FI225" s="387" t="n">
        <v>26700</v>
      </c>
      <c r="FJ225" s="387" t="n">
        <v>28180</v>
      </c>
      <c r="FK225" s="387" t="n">
        <v>29391</v>
      </c>
      <c r="FL225" s="387" t="n">
        <v>30385</v>
      </c>
      <c r="FM225" s="387" t="n">
        <v>31202</v>
      </c>
      <c r="FN225" s="387" t="n">
        <v>31934</v>
      </c>
      <c r="FO225" s="387" t="n">
        <v>32660</v>
      </c>
      <c r="FP225" s="387" t="n">
        <v>33377</v>
      </c>
      <c r="FQ225" s="387" t="n">
        <v>34066</v>
      </c>
      <c r="FR225" s="387" t="n">
        <v>34731</v>
      </c>
      <c r="FS225" s="387" t="n">
        <v>35369</v>
      </c>
      <c r="FT225" s="387" t="n">
        <v>35981</v>
      </c>
      <c r="FU225" s="387" t="n">
        <v>36559</v>
      </c>
      <c r="FV225" s="387" t="n">
        <v>37115</v>
      </c>
      <c r="FW225" s="387" t="n">
        <v>37665</v>
      </c>
      <c r="FX225" s="387" t="n">
        <v>38191</v>
      </c>
      <c r="FY225" s="387" t="n">
        <v>39000</v>
      </c>
      <c r="FZ225" s="387" t="n">
        <v>39000</v>
      </c>
      <c r="GA225" s="387" t="n">
        <v>40000</v>
      </c>
      <c r="GB225" s="387" t="n">
        <v>40000</v>
      </c>
      <c r="GC225" s="387" t="n">
        <v>41000</v>
      </c>
      <c r="GD225" s="387" t="n">
        <v>41000</v>
      </c>
      <c r="GE225" s="387" t="n">
        <v>42000</v>
      </c>
      <c r="GF225" s="387" t="n">
        <v>42000</v>
      </c>
      <c r="GG225" s="387" t="n">
        <v>43000</v>
      </c>
      <c r="GH225" s="387" t="n">
        <v>43000</v>
      </c>
      <c r="GI225" s="387" t="n">
        <v>44000</v>
      </c>
      <c r="GJ225" s="387" t="n">
        <v>44000</v>
      </c>
      <c r="GK225" s="387" t="n">
        <v>45000</v>
      </c>
      <c r="GL225" s="387" t="n">
        <v>45000</v>
      </c>
      <c r="GM225" s="387" t="n">
        <v>45000</v>
      </c>
      <c r="GN225" s="387" t="n">
        <v>46000</v>
      </c>
      <c r="GO225" s="387" t="n">
        <v>46000</v>
      </c>
      <c r="GP225" s="387" t="n">
        <v>47000</v>
      </c>
      <c r="GQ225" s="387" t="n">
        <v>47000</v>
      </c>
      <c r="GR225" s="387" t="n">
        <v>47000</v>
      </c>
      <c r="GS225" s="387" t="n">
        <v>48000</v>
      </c>
      <c r="GT225" s="387" t="n">
        <v>48000</v>
      </c>
      <c r="GU225" s="387" t="n">
        <v>48000</v>
      </c>
      <c r="GV225" s="387" t="n">
        <v>49000</v>
      </c>
      <c r="GW225" s="387" t="n">
        <v>49000</v>
      </c>
      <c r="GX225" s="387" t="n">
        <v>49000</v>
      </c>
      <c r="GY225" s="387" t="n">
        <v>49000</v>
      </c>
      <c r="GZ225" s="387" t="n">
        <v>50000</v>
      </c>
      <c r="HA225" s="387" t="n">
        <v>50000</v>
      </c>
      <c r="HB225" s="387" t="n">
        <v>50000</v>
      </c>
      <c r="HC225" s="387" t="n">
        <v>50000</v>
      </c>
      <c r="HG225" s="387" t="n">
        <v>0.0159363728016615</v>
      </c>
      <c r="HH225" s="387" t="n">
        <v>0.0150938061997294</v>
      </c>
      <c r="HI225" s="387" t="n">
        <v>0.0147100808098912</v>
      </c>
      <c r="HJ225" s="387" t="n">
        <v>0.0138686047866941</v>
      </c>
      <c r="HK225" s="387" t="n">
        <v>0.0209617596119642</v>
      </c>
      <c r="HL225" s="387" t="n">
        <v>0</v>
      </c>
      <c r="HM225" s="387" t="n">
        <v>0.0253178086131811</v>
      </c>
      <c r="HN225" s="387" t="n">
        <v>0</v>
      </c>
      <c r="HO225" s="387" t="n">
        <v>0.0246926117688417</v>
      </c>
      <c r="HP225" s="387" t="n">
        <v>0</v>
      </c>
      <c r="HQ225" s="387" t="n">
        <v>0.0240975506603718</v>
      </c>
      <c r="HR225" s="387" t="n">
        <v>0</v>
      </c>
      <c r="HS225" s="387" t="n">
        <v>0.0235304981470108</v>
      </c>
      <c r="HT225" s="387" t="n">
        <v>0</v>
      </c>
      <c r="HU225" s="387" t="n">
        <v>0.0229895189404488</v>
      </c>
      <c r="HV225" s="387" t="n">
        <v>0</v>
      </c>
      <c r="HW225" s="387" t="n">
        <v>0.0224728565663099</v>
      </c>
      <c r="HX225" s="387" t="n">
        <v>0</v>
      </c>
      <c r="HY225" s="387" t="n">
        <v>0</v>
      </c>
      <c r="HZ225" s="387" t="n">
        <v>0.0219789072871208</v>
      </c>
      <c r="IA225" s="387" t="n">
        <v>0</v>
      </c>
      <c r="IB225" s="387" t="n">
        <v>0.021506205201149</v>
      </c>
      <c r="IC225" s="387" t="n">
        <v>0</v>
      </c>
      <c r="ID225" s="387" t="n">
        <v>0</v>
      </c>
      <c r="IE225" s="387" t="n">
        <v>0.021053409203887</v>
      </c>
      <c r="IF225" s="387" t="n">
        <v>0</v>
      </c>
      <c r="IG225" s="387" t="n">
        <v>0</v>
      </c>
      <c r="IH225" s="387" t="n">
        <v>0.0206192880868912</v>
      </c>
      <c r="II225" s="387" t="n">
        <v>0</v>
      </c>
      <c r="IJ225" s="387" t="n">
        <v>0</v>
      </c>
      <c r="IK225" s="387" t="n">
        <v>0</v>
      </c>
      <c r="IL225" s="387" t="n">
        <v>0.0202027074992657</v>
      </c>
      <c r="IM225" s="387" t="n">
        <v>0</v>
      </c>
      <c r="IN225" s="387" t="n">
        <v>0</v>
      </c>
      <c r="IO225" s="387" t="n">
        <v>0</v>
      </c>
      <c r="IP225" s="0" t="s">
        <v>889</v>
      </c>
      <c r="IU225" s="0" t="s">
        <v>884</v>
      </c>
      <c r="IV225" s="387" t="n">
        <v>0.5</v>
      </c>
      <c r="IW225" s="387" t="n">
        <v>0.5</v>
      </c>
      <c r="IX225" s="387" t="n">
        <v>0.5</v>
      </c>
      <c r="IY225" s="387" t="n">
        <v>0.5</v>
      </c>
      <c r="IZ225" s="387" t="n">
        <v>0.5</v>
      </c>
      <c r="JA225" s="387" t="n">
        <v>0.5</v>
      </c>
      <c r="JB225" s="387" t="n">
        <v>0.5</v>
      </c>
      <c r="JC225" s="387" t="n">
        <v>0.5</v>
      </c>
      <c r="JD225" s="387" t="n">
        <v>0.5</v>
      </c>
      <c r="JE225" s="387" t="n">
        <v>0.5</v>
      </c>
      <c r="JF225" s="387" t="n">
        <v>0.5</v>
      </c>
      <c r="JG225" s="387" t="n">
        <v>0.5</v>
      </c>
      <c r="JH225" s="387" t="n">
        <v>0.5</v>
      </c>
      <c r="JI225" s="387" t="n">
        <v>0.5</v>
      </c>
      <c r="JJ225" s="387" t="n">
        <v>0.5</v>
      </c>
      <c r="JK225" s="387" t="n">
        <v>0.5</v>
      </c>
      <c r="JL225" s="387" t="n">
        <v>0.5</v>
      </c>
      <c r="JM225" s="387" t="n">
        <v>0.5</v>
      </c>
      <c r="JN225" s="387" t="n">
        <v>0.5</v>
      </c>
      <c r="JO225" s="387" t="n">
        <v>0.5</v>
      </c>
      <c r="JP225" s="387" t="n">
        <v>0.5</v>
      </c>
      <c r="JQ225" s="387" t="n">
        <v>0.5</v>
      </c>
      <c r="JR225" s="387" t="n">
        <v>0.5</v>
      </c>
      <c r="JS225" s="387" t="n">
        <v>0.5</v>
      </c>
      <c r="JT225" s="387" t="n">
        <v>0.5</v>
      </c>
      <c r="JU225" s="387" t="n">
        <v>0.5</v>
      </c>
      <c r="JV225" s="387" t="n">
        <v>0.5</v>
      </c>
      <c r="JW225" s="387" t="n">
        <v>0.5</v>
      </c>
      <c r="JX225" s="387" t="n">
        <v>0.5</v>
      </c>
      <c r="JY225" s="387" t="n">
        <v>0.5</v>
      </c>
      <c r="JZ225" s="387" t="n">
        <v>0.5</v>
      </c>
      <c r="KA225" s="387" t="n">
        <v>0.5</v>
      </c>
      <c r="KB225" s="387" t="n">
        <v>0.5</v>
      </c>
      <c r="KC225" s="387" t="n">
        <v>0.5</v>
      </c>
      <c r="KD225" s="387" t="n">
        <v>0.5</v>
      </c>
      <c r="KE225" s="387" t="n">
        <v>0.5</v>
      </c>
      <c r="KH225" s="0" t="s">
        <v>886</v>
      </c>
      <c r="KI225" s="387"/>
      <c r="KJ225" s="387"/>
      <c r="KK225" s="387"/>
      <c r="KL225" s="387"/>
      <c r="KM225" s="387"/>
      <c r="KN225" s="387"/>
      <c r="KO225" s="387"/>
      <c r="KP225" s="387"/>
      <c r="KQ225" s="387"/>
      <c r="KR225" s="387"/>
      <c r="KS225" s="387"/>
      <c r="KT225" s="387"/>
      <c r="KU225" s="387"/>
      <c r="KV225" s="387"/>
      <c r="KW225" s="387"/>
      <c r="KX225" s="387"/>
      <c r="KY225" s="387"/>
      <c r="KZ225" s="387"/>
      <c r="LA225" s="387"/>
      <c r="LB225" s="387"/>
      <c r="LC225" s="387"/>
      <c r="LD225" s="387"/>
      <c r="LE225" s="387"/>
      <c r="LF225" s="387"/>
      <c r="LG225" s="387"/>
      <c r="LH225" s="387"/>
      <c r="LI225" s="387"/>
      <c r="LJ225" s="387"/>
      <c r="LK225" s="387"/>
      <c r="LL225" s="387"/>
      <c r="LM225" s="387"/>
      <c r="LN225" s="387"/>
      <c r="LO225" s="387"/>
      <c r="LP225" s="387"/>
      <c r="LQ225" s="387"/>
      <c r="LR225" s="387"/>
      <c r="LT225" s="0" t="s">
        <v>886</v>
      </c>
      <c r="LU225" s="387"/>
      <c r="LV225" s="387"/>
      <c r="LW225" s="387"/>
      <c r="LX225" s="387"/>
      <c r="LY225" s="387"/>
      <c r="LZ225" s="387"/>
      <c r="MA225" s="387"/>
      <c r="MB225" s="387"/>
      <c r="MC225" s="387"/>
      <c r="MD225" s="387"/>
      <c r="ME225" s="387"/>
      <c r="MF225" s="387"/>
      <c r="MG225" s="387"/>
      <c r="MH225" s="387"/>
      <c r="MI225" s="387"/>
      <c r="MJ225" s="387"/>
      <c r="MK225" s="387"/>
      <c r="ML225" s="387"/>
      <c r="MM225" s="387"/>
      <c r="MN225" s="387"/>
      <c r="MO225" s="387"/>
      <c r="MP225" s="387"/>
      <c r="MQ225" s="387"/>
      <c r="MR225" s="387"/>
      <c r="MS225" s="387"/>
      <c r="MT225" s="387"/>
      <c r="MU225" s="387"/>
      <c r="MV225" s="387"/>
      <c r="MW225" s="387"/>
      <c r="MX225" s="387"/>
      <c r="MY225" s="387"/>
      <c r="MZ225" s="387"/>
      <c r="NA225" s="387"/>
      <c r="NB225" s="387"/>
      <c r="NC225" s="387"/>
      <c r="ND225" s="387"/>
      <c r="NG225" s="0" t="s">
        <v>886</v>
      </c>
      <c r="NH225" s="387"/>
      <c r="NI225" s="387"/>
      <c r="NJ225" s="387"/>
      <c r="NK225" s="387"/>
      <c r="NL225" s="387"/>
      <c r="NM225" s="387"/>
      <c r="NN225" s="387"/>
      <c r="NO225" s="387"/>
      <c r="NP225" s="387"/>
      <c r="NQ225" s="387"/>
      <c r="NR225" s="387"/>
      <c r="NS225" s="387"/>
      <c r="NT225" s="387"/>
      <c r="NU225" s="387"/>
      <c r="NV225" s="387"/>
      <c r="NW225" s="387"/>
      <c r="NX225" s="387"/>
      <c r="NY225" s="387"/>
      <c r="NZ225" s="387"/>
      <c r="OA225" s="387"/>
      <c r="OB225" s="387"/>
      <c r="OC225" s="387"/>
      <c r="OD225" s="387"/>
      <c r="OE225" s="387"/>
      <c r="OF225" s="387"/>
      <c r="OG225" s="387"/>
      <c r="OH225" s="387"/>
      <c r="OI225" s="387"/>
      <c r="OJ225" s="387"/>
      <c r="OK225" s="387"/>
      <c r="OL225" s="387"/>
      <c r="OM225" s="387"/>
      <c r="ON225" s="387"/>
      <c r="OO225" s="387"/>
      <c r="OP225" s="387"/>
      <c r="OQ225" s="387"/>
      <c r="OT225" s="387"/>
      <c r="OU225" s="387"/>
      <c r="OV225" s="387"/>
      <c r="OW225" s="387"/>
      <c r="OX225" s="387"/>
      <c r="OY225" s="387"/>
      <c r="OZ225" s="387"/>
      <c r="PA225" s="387"/>
      <c r="PB225" s="387"/>
      <c r="PC225" s="387"/>
      <c r="PD225" s="387"/>
      <c r="PE225" s="387"/>
      <c r="PF225" s="387"/>
      <c r="PG225" s="387"/>
      <c r="PH225" s="387"/>
      <c r="PI225" s="387"/>
      <c r="PJ225" s="387"/>
      <c r="PK225" s="387"/>
      <c r="PL225" s="387"/>
      <c r="PQ225" s="387"/>
      <c r="PZ225" s="387"/>
      <c r="QA225" s="387"/>
      <c r="QB225" s="0" t="s">
        <v>886</v>
      </c>
      <c r="QD225" s="387"/>
      <c r="QE225" s="387"/>
      <c r="QF225" s="0" t="s">
        <v>886</v>
      </c>
      <c r="QH225" s="387"/>
      <c r="QI225" s="387"/>
      <c r="QJ225" s="0" t="s">
        <v>886</v>
      </c>
      <c r="QL225" s="387"/>
      <c r="QM225" s="387"/>
      <c r="QN225" s="0" t="s">
        <v>886</v>
      </c>
      <c r="QP225" s="387"/>
      <c r="QQ225" s="387"/>
      <c r="QR225" s="0" t="s">
        <v>886</v>
      </c>
      <c r="QT225" s="0" t="s">
        <v>884</v>
      </c>
      <c r="QU225" s="387" t="n">
        <v>0.225577771663666</v>
      </c>
      <c r="QV225" s="387" t="n">
        <v>0.226873621344566</v>
      </c>
      <c r="QW225" s="387" t="n">
        <v>0.225593701004982</v>
      </c>
      <c r="QX225" s="387" t="n">
        <v>0.221587538719177</v>
      </c>
      <c r="QY225" s="387" t="n">
        <v>0.231162548065186</v>
      </c>
      <c r="RB225" s="387"/>
      <c r="RC225" s="387"/>
      <c r="RD225" s="387"/>
      <c r="RE225" s="387"/>
      <c r="RF225" s="387" t="n">
        <v>0.216664850711823</v>
      </c>
      <c r="RG225" s="0" t="s">
        <v>884</v>
      </c>
      <c r="RJ225" s="387"/>
      <c r="RK225" s="387"/>
      <c r="RL225" s="387"/>
      <c r="RM225" s="387"/>
      <c r="RN225" s="387"/>
      <c r="RO225" s="0" t="s">
        <v>886</v>
      </c>
      <c r="RR225" s="387"/>
      <c r="RS225" s="387"/>
      <c r="RT225" s="387"/>
      <c r="RU225" s="387"/>
      <c r="RV225" s="387"/>
      <c r="RW225" s="0" t="s">
        <v>886</v>
      </c>
      <c r="SA225" s="387"/>
      <c r="SB225" s="387"/>
      <c r="SC225" s="387"/>
      <c r="SD225" s="387"/>
      <c r="SE225" s="387"/>
      <c r="SF225" s="0" t="s">
        <v>886</v>
      </c>
      <c r="SJ225" s="387"/>
      <c r="SK225" s="387"/>
      <c r="SL225" s="387"/>
      <c r="SM225" s="387"/>
      <c r="SN225" s="387"/>
      <c r="SO225" s="0" t="s">
        <v>886</v>
      </c>
      <c r="SQ225" s="387"/>
      <c r="SR225" s="0" t="s">
        <v>886</v>
      </c>
      <c r="ST225" s="387"/>
      <c r="SU225" s="0" t="s">
        <v>886</v>
      </c>
      <c r="SW225" s="387"/>
      <c r="SX225" s="0" t="s">
        <v>886</v>
      </c>
      <c r="TA225" s="387"/>
      <c r="TB225" s="387"/>
      <c r="TC225" s="387"/>
      <c r="TD225" s="387"/>
      <c r="TE225" s="387"/>
      <c r="TF225" s="0" t="s">
        <v>886</v>
      </c>
      <c r="TJ225" s="387"/>
      <c r="TK225" s="387"/>
      <c r="TL225" s="387"/>
      <c r="TM225" s="387"/>
      <c r="TN225" s="387" t="n">
        <v>0.248736917972565</v>
      </c>
      <c r="TO225" s="0" t="s">
        <v>884</v>
      </c>
      <c r="TP225" s="386"/>
      <c r="TQ225" s="386"/>
    </row>
    <row r="226" customFormat="false" ht="15.75" hidden="false" customHeight="false" outlineLevel="0" collapsed="false">
      <c r="A226" s="0" t="s">
        <v>890</v>
      </c>
      <c r="B226" s="18" t="s">
        <v>1297</v>
      </c>
      <c r="C226" s="0" t="s">
        <v>1298</v>
      </c>
      <c r="D226" s="387" t="n">
        <v>0.0382374040782452</v>
      </c>
      <c r="E226" s="0" t="s">
        <v>884</v>
      </c>
      <c r="F226" s="387" t="n">
        <v>0.0454089418053627</v>
      </c>
      <c r="G226" s="0" t="s">
        <v>884</v>
      </c>
      <c r="H226" s="387" t="n">
        <v>0.0445238798856735</v>
      </c>
      <c r="I226" s="0" t="s">
        <v>884</v>
      </c>
      <c r="J226" s="0" t="s">
        <v>884</v>
      </c>
      <c r="K226" s="387" t="n">
        <v>0.457840174436569</v>
      </c>
      <c r="L226" s="387"/>
      <c r="M226" s="0" t="s">
        <v>885</v>
      </c>
      <c r="N226" s="387"/>
      <c r="O226" s="0" t="s">
        <v>885</v>
      </c>
      <c r="P226" s="387"/>
      <c r="Q226" s="0" t="s">
        <v>885</v>
      </c>
      <c r="R226" s="387"/>
      <c r="S226" s="0" t="s">
        <v>885</v>
      </c>
      <c r="U226" s="0" t="s">
        <v>884</v>
      </c>
      <c r="V226" s="387" t="n">
        <v>0.488626480102539</v>
      </c>
      <c r="W226" s="387"/>
      <c r="X226" s="0" t="s">
        <v>885</v>
      </c>
      <c r="Y226" s="387"/>
      <c r="Z226" s="0" t="s">
        <v>885</v>
      </c>
      <c r="AA226" s="387"/>
      <c r="AB226" s="0" t="s">
        <v>885</v>
      </c>
      <c r="AC226" s="387"/>
      <c r="AD226" s="0" t="s">
        <v>885</v>
      </c>
      <c r="AF226" s="0" t="s">
        <v>884</v>
      </c>
      <c r="AG226" s="387" t="n">
        <v>0.488626480102539</v>
      </c>
      <c r="AH226" s="387"/>
      <c r="AI226" s="0" t="s">
        <v>885</v>
      </c>
      <c r="AJ226" s="387"/>
      <c r="AK226" s="0" t="s">
        <v>885</v>
      </c>
      <c r="AL226" s="387"/>
      <c r="AM226" s="0" t="s">
        <v>885</v>
      </c>
      <c r="AN226" s="387"/>
      <c r="AO226" s="0" t="s">
        <v>885</v>
      </c>
      <c r="AP226" s="0"/>
      <c r="AQ226" s="0" t="s">
        <v>884</v>
      </c>
      <c r="AR226" s="387" t="n">
        <v>2.76148533821106</v>
      </c>
      <c r="AS226" s="0" t="s">
        <v>884</v>
      </c>
      <c r="AT226" s="387" t="n">
        <v>3.11870980262756</v>
      </c>
      <c r="AU226" s="0" t="s">
        <v>884</v>
      </c>
      <c r="AV226" s="387" t="n">
        <v>3.42202520370483</v>
      </c>
      <c r="AW226" s="0"/>
      <c r="AX226" s="387" t="n">
        <v>2.87329149246216</v>
      </c>
      <c r="AY226" s="0" t="s">
        <v>884</v>
      </c>
      <c r="AZ226" s="0"/>
      <c r="BA226" s="0" t="s">
        <v>884</v>
      </c>
      <c r="BB226" s="387" t="n">
        <v>0.00820934306830168</v>
      </c>
      <c r="BC226" s="387" t="n">
        <v>0.00736863957718015</v>
      </c>
      <c r="BD226" s="387" t="n">
        <v>0.00759958103299141</v>
      </c>
      <c r="BE226" s="387" t="n">
        <v>0.00781907513737679</v>
      </c>
      <c r="BF226" s="387" t="n">
        <v>0.00729722762480378</v>
      </c>
      <c r="BH226" s="0" t="s">
        <v>884</v>
      </c>
      <c r="BI226" s="387" t="n">
        <v>0.0101315155625343</v>
      </c>
      <c r="BJ226" s="387" t="n">
        <v>0.00970085058361292</v>
      </c>
      <c r="BK226" s="387" t="n">
        <v>0.00868091825395823</v>
      </c>
      <c r="BL226" s="387" t="n">
        <v>0.00836597662419081</v>
      </c>
      <c r="BM226" s="387" t="n">
        <v>0.00864100828766823</v>
      </c>
      <c r="BO226" s="0" t="s">
        <v>884</v>
      </c>
      <c r="BP226" s="387" t="n">
        <v>0.0102140679955482</v>
      </c>
      <c r="BQ226" s="387" t="n">
        <v>0.00919633824378252</v>
      </c>
      <c r="BR226" s="387" t="n">
        <v>0.00839217565953732</v>
      </c>
      <c r="BS226" s="387" t="n">
        <v>0.00876153260469437</v>
      </c>
      <c r="BT226" s="387" t="n">
        <v>0.00900252163410187</v>
      </c>
      <c r="BV226" s="387"/>
      <c r="BW226" s="387"/>
      <c r="BX226" s="387"/>
      <c r="BY226" s="387"/>
      <c r="BZ226" s="387"/>
      <c r="CA226" s="0" t="s">
        <v>886</v>
      </c>
      <c r="CC226" s="387"/>
      <c r="CD226" s="387"/>
      <c r="CE226" s="387"/>
      <c r="CF226" s="387"/>
      <c r="CG226" s="387"/>
      <c r="CH226" s="0" t="s">
        <v>886</v>
      </c>
      <c r="CK226" s="387"/>
      <c r="CL226" s="0" t="s">
        <v>886</v>
      </c>
      <c r="CO226" s="0" t="s">
        <v>884</v>
      </c>
      <c r="CP226" s="387" t="n">
        <v>0.000575770216528326</v>
      </c>
      <c r="CQ226" s="387" t="n">
        <v>0.00184385559987277</v>
      </c>
      <c r="CR226" s="387" t="n">
        <v>0.00550819560885429</v>
      </c>
      <c r="CS226" s="387" t="n">
        <v>0.00152746983803809</v>
      </c>
      <c r="CT226" s="387" t="n">
        <v>0.0142461964860559</v>
      </c>
      <c r="CV226" s="0" t="s">
        <v>884</v>
      </c>
      <c r="CW226" s="387" t="n">
        <v>0.00209999969229102</v>
      </c>
      <c r="CX226" s="387" t="n">
        <v>0.0051333331502974</v>
      </c>
      <c r="CY226" s="387" t="n">
        <v>0.00299999979324639</v>
      </c>
      <c r="CZ226" s="387" t="n">
        <v>0.00240000011399388</v>
      </c>
      <c r="DA226" s="387" t="n">
        <v>-0.00700000021606684</v>
      </c>
      <c r="DC226" s="0" t="s">
        <v>884</v>
      </c>
      <c r="DD226" s="387" t="n">
        <v>2.6309528038837E-005</v>
      </c>
      <c r="DE226" s="387" t="n">
        <v>0.00547172874212265</v>
      </c>
      <c r="DF226" s="387" t="n">
        <v>0.0018535100389272</v>
      </c>
      <c r="DG226" s="387" t="n">
        <v>0.00536527018994093</v>
      </c>
      <c r="DH226" s="387" t="n">
        <v>0.00374665716663003</v>
      </c>
      <c r="DL226" s="387"/>
      <c r="DM226" s="0" t="s">
        <v>886</v>
      </c>
      <c r="DP226" s="387"/>
      <c r="DQ226" s="0" t="s">
        <v>886</v>
      </c>
      <c r="DT226" s="387"/>
      <c r="DU226" s="0" t="s">
        <v>886</v>
      </c>
      <c r="DW226" s="387"/>
      <c r="DX226" s="387"/>
      <c r="DY226" s="387"/>
      <c r="DZ226" s="387"/>
      <c r="EA226" s="387"/>
      <c r="EB226" s="0" t="s">
        <v>886</v>
      </c>
      <c r="ED226" s="387" t="n">
        <v>-0.214242592453957</v>
      </c>
      <c r="EE226" s="387" t="n">
        <v>-0.169140487909317</v>
      </c>
      <c r="EF226" s="387" t="n">
        <v>-0.176153421401978</v>
      </c>
      <c r="EG226" s="387"/>
      <c r="EH226" s="387"/>
      <c r="EI226" s="0" t="s">
        <v>248</v>
      </c>
      <c r="EK226" s="387"/>
      <c r="EL226" s="0" t="s">
        <v>886</v>
      </c>
      <c r="EO226" s="387" t="n">
        <v>0.0114352237433195</v>
      </c>
      <c r="EP226" s="387" t="n">
        <v>0.0146501827985048</v>
      </c>
      <c r="EQ226" s="387" t="n">
        <v>0.0100812837481499</v>
      </c>
      <c r="ER226" s="387" t="n">
        <v>0.00747728487476707</v>
      </c>
      <c r="ES226" s="387" t="n">
        <v>0.00632225163280964</v>
      </c>
      <c r="ET226" s="0" t="s">
        <v>248</v>
      </c>
      <c r="FE226" s="387" t="n">
        <v>9394</v>
      </c>
      <c r="FF226" s="387" t="n">
        <v>9484</v>
      </c>
      <c r="FG226" s="387" t="n">
        <v>9596</v>
      </c>
      <c r="FH226" s="387" t="n">
        <v>9726</v>
      </c>
      <c r="FI226" s="387" t="n">
        <v>9869</v>
      </c>
      <c r="FJ226" s="387" t="n">
        <v>10000</v>
      </c>
      <c r="FK226" s="387" t="n">
        <v>10120</v>
      </c>
      <c r="FL226" s="387" t="n">
        <v>10221</v>
      </c>
      <c r="FM226" s="387" t="n">
        <v>10314</v>
      </c>
      <c r="FN226" s="387" t="n">
        <v>10424</v>
      </c>
      <c r="FO226" s="387" t="n">
        <v>10530</v>
      </c>
      <c r="FP226" s="387" t="n">
        <v>10633</v>
      </c>
      <c r="FQ226" s="387" t="n">
        <v>10739</v>
      </c>
      <c r="FR226" s="387" t="n">
        <v>10857</v>
      </c>
      <c r="FS226" s="387" t="n">
        <v>10972</v>
      </c>
      <c r="FT226" s="387" t="n">
        <v>11099</v>
      </c>
      <c r="FU226" s="387" t="n">
        <v>11225</v>
      </c>
      <c r="FV226" s="387" t="n">
        <v>11370</v>
      </c>
      <c r="FW226" s="387" t="n">
        <v>11508</v>
      </c>
      <c r="FX226" s="387" t="n">
        <v>11646</v>
      </c>
      <c r="FY226" s="387" t="n">
        <v>12000</v>
      </c>
      <c r="FZ226" s="387" t="n">
        <v>12000</v>
      </c>
      <c r="GA226" s="387" t="n">
        <v>12000</v>
      </c>
      <c r="GB226" s="387" t="n">
        <v>12000</v>
      </c>
      <c r="GC226" s="387" t="n">
        <v>12000</v>
      </c>
      <c r="GD226" s="387" t="n">
        <v>12000</v>
      </c>
      <c r="GE226" s="387" t="n">
        <v>13000</v>
      </c>
      <c r="GF226" s="387" t="n">
        <v>13000</v>
      </c>
      <c r="GG226" s="387" t="n">
        <v>13000</v>
      </c>
      <c r="GH226" s="387" t="n">
        <v>13000</v>
      </c>
      <c r="GI226" s="387" t="n">
        <v>13000</v>
      </c>
      <c r="GJ226" s="387" t="n">
        <v>13000</v>
      </c>
      <c r="GK226" s="387" t="n">
        <v>13000</v>
      </c>
      <c r="GL226" s="387" t="n">
        <v>14000</v>
      </c>
      <c r="GM226" s="387" t="n">
        <v>14000</v>
      </c>
      <c r="GN226" s="387" t="n">
        <v>14000</v>
      </c>
      <c r="GO226" s="387" t="n">
        <v>14000</v>
      </c>
      <c r="GP226" s="387" t="n">
        <v>14000</v>
      </c>
      <c r="GQ226" s="387" t="n">
        <v>14000</v>
      </c>
      <c r="GR226" s="387" t="n">
        <v>14000</v>
      </c>
      <c r="GS226" s="387" t="n">
        <v>15000</v>
      </c>
      <c r="GT226" s="387" t="n">
        <v>15000</v>
      </c>
      <c r="GU226" s="387" t="n">
        <v>15000</v>
      </c>
      <c r="GV226" s="387" t="n">
        <v>15000</v>
      </c>
      <c r="GW226" s="387" t="n">
        <v>15000</v>
      </c>
      <c r="GX226" s="387" t="n">
        <v>15000</v>
      </c>
      <c r="GY226" s="387" t="n">
        <v>15000</v>
      </c>
      <c r="GZ226" s="387" t="n">
        <v>16000</v>
      </c>
      <c r="HA226" s="387" t="n">
        <v>16000</v>
      </c>
      <c r="HB226" s="387" t="n">
        <v>16000</v>
      </c>
      <c r="HC226" s="387" t="n">
        <v>16000</v>
      </c>
      <c r="HG226" s="387" t="n">
        <v>0.0112884193658829</v>
      </c>
      <c r="HH226" s="387" t="n">
        <v>0.0128348739817739</v>
      </c>
      <c r="HI226" s="387" t="n">
        <v>0.0120641374960542</v>
      </c>
      <c r="HJ226" s="387" t="n">
        <v>0.0119203273206949</v>
      </c>
      <c r="HK226" s="387" t="n">
        <v>0.0299438759684563</v>
      </c>
      <c r="HL226" s="387" t="n">
        <v>0</v>
      </c>
      <c r="HM226" s="387" t="n">
        <v>0</v>
      </c>
      <c r="HN226" s="387" t="n">
        <v>0</v>
      </c>
      <c r="HO226" s="387" t="n">
        <v>0</v>
      </c>
      <c r="HP226" s="387" t="n">
        <v>0</v>
      </c>
      <c r="HQ226" s="387" t="n">
        <v>0.0800427049398422</v>
      </c>
      <c r="HR226" s="387" t="n">
        <v>0</v>
      </c>
      <c r="HS226" s="387" t="n">
        <v>0</v>
      </c>
      <c r="HT226" s="387" t="n">
        <v>0</v>
      </c>
      <c r="HU226" s="387" t="n">
        <v>0</v>
      </c>
      <c r="HV226" s="387" t="n">
        <v>0</v>
      </c>
      <c r="HW226" s="387" t="n">
        <v>0</v>
      </c>
      <c r="HX226" s="387" t="n">
        <v>0.0741079747676849</v>
      </c>
      <c r="HY226" s="387" t="n">
        <v>0</v>
      </c>
      <c r="HZ226" s="387" t="n">
        <v>0</v>
      </c>
      <c r="IA226" s="387" t="n">
        <v>0</v>
      </c>
      <c r="IB226" s="387" t="n">
        <v>0</v>
      </c>
      <c r="IC226" s="387" t="n">
        <v>0</v>
      </c>
      <c r="ID226" s="387" t="n">
        <v>0</v>
      </c>
      <c r="IE226" s="387" t="n">
        <v>0.0689928680658341</v>
      </c>
      <c r="IF226" s="387" t="n">
        <v>0</v>
      </c>
      <c r="IG226" s="387" t="n">
        <v>0</v>
      </c>
      <c r="IH226" s="387" t="n">
        <v>0</v>
      </c>
      <c r="II226" s="387" t="n">
        <v>0</v>
      </c>
      <c r="IJ226" s="387" t="n">
        <v>0</v>
      </c>
      <c r="IK226" s="387" t="n">
        <v>0</v>
      </c>
      <c r="IL226" s="387" t="n">
        <v>0.0645385235548019</v>
      </c>
      <c r="IM226" s="387" t="n">
        <v>0</v>
      </c>
      <c r="IN226" s="387" t="n">
        <v>0</v>
      </c>
      <c r="IO226" s="387" t="n">
        <v>0</v>
      </c>
      <c r="IP226" s="0" t="s">
        <v>889</v>
      </c>
      <c r="IU226" s="0" t="s">
        <v>884</v>
      </c>
      <c r="IV226" s="387" t="n">
        <v>0.5</v>
      </c>
      <c r="IW226" s="387" t="n">
        <v>0.5</v>
      </c>
      <c r="IX226" s="387" t="n">
        <v>0.5</v>
      </c>
      <c r="IY226" s="387" t="n">
        <v>0.5</v>
      </c>
      <c r="IZ226" s="387" t="n">
        <v>0.5</v>
      </c>
      <c r="JA226" s="387" t="n">
        <v>0.5</v>
      </c>
      <c r="JB226" s="387" t="n">
        <v>0.5</v>
      </c>
      <c r="JC226" s="387" t="n">
        <v>0.5</v>
      </c>
      <c r="JD226" s="387" t="n">
        <v>0.5</v>
      </c>
      <c r="JE226" s="387" t="n">
        <v>0.5</v>
      </c>
      <c r="JF226" s="387" t="n">
        <v>0.5</v>
      </c>
      <c r="JG226" s="387" t="n">
        <v>0.5</v>
      </c>
      <c r="JH226" s="387" t="n">
        <v>0.5</v>
      </c>
      <c r="JI226" s="387" t="n">
        <v>0.5</v>
      </c>
      <c r="JJ226" s="387" t="n">
        <v>0.5</v>
      </c>
      <c r="JK226" s="387" t="n">
        <v>0.5</v>
      </c>
      <c r="JL226" s="387" t="n">
        <v>0.5</v>
      </c>
      <c r="JM226" s="387" t="n">
        <v>0.5</v>
      </c>
      <c r="JN226" s="387" t="n">
        <v>0.5</v>
      </c>
      <c r="JO226" s="387" t="n">
        <v>0.5</v>
      </c>
      <c r="JP226" s="387" t="n">
        <v>0.5</v>
      </c>
      <c r="JQ226" s="387" t="n">
        <v>0.5</v>
      </c>
      <c r="JR226" s="387" t="n">
        <v>0.5</v>
      </c>
      <c r="JS226" s="387" t="n">
        <v>0.5</v>
      </c>
      <c r="JT226" s="387" t="n">
        <v>0.5</v>
      </c>
      <c r="JU226" s="387" t="n">
        <v>0.5</v>
      </c>
      <c r="JV226" s="387" t="n">
        <v>0.5</v>
      </c>
      <c r="JW226" s="387" t="n">
        <v>0.5</v>
      </c>
      <c r="JX226" s="387" t="n">
        <v>0.5</v>
      </c>
      <c r="JY226" s="387" t="n">
        <v>0.5</v>
      </c>
      <c r="JZ226" s="387" t="n">
        <v>0.5</v>
      </c>
      <c r="KA226" s="387" t="n">
        <v>0.5</v>
      </c>
      <c r="KB226" s="387" t="n">
        <v>0.5</v>
      </c>
      <c r="KC226" s="387" t="n">
        <v>0.5</v>
      </c>
      <c r="KD226" s="387" t="n">
        <v>0.5</v>
      </c>
      <c r="KE226" s="387" t="n">
        <v>0.5</v>
      </c>
      <c r="KH226" s="0" t="s">
        <v>886</v>
      </c>
      <c r="KI226" s="387"/>
      <c r="KJ226" s="387"/>
      <c r="KK226" s="387"/>
      <c r="KL226" s="387"/>
      <c r="KM226" s="387"/>
      <c r="KN226" s="387"/>
      <c r="KO226" s="387"/>
      <c r="KP226" s="387"/>
      <c r="KQ226" s="387"/>
      <c r="KR226" s="387"/>
      <c r="KS226" s="387"/>
      <c r="KT226" s="387"/>
      <c r="KU226" s="387"/>
      <c r="KV226" s="387"/>
      <c r="KW226" s="387"/>
      <c r="KX226" s="387"/>
      <c r="KY226" s="387"/>
      <c r="KZ226" s="387"/>
      <c r="LA226" s="387"/>
      <c r="LB226" s="387"/>
      <c r="LC226" s="387"/>
      <c r="LD226" s="387"/>
      <c r="LE226" s="387"/>
      <c r="LF226" s="387"/>
      <c r="LG226" s="387"/>
      <c r="LH226" s="387"/>
      <c r="LI226" s="387"/>
      <c r="LJ226" s="387"/>
      <c r="LK226" s="387"/>
      <c r="LL226" s="387"/>
      <c r="LM226" s="387"/>
      <c r="LN226" s="387"/>
      <c r="LO226" s="387"/>
      <c r="LP226" s="387"/>
      <c r="LQ226" s="387"/>
      <c r="LR226" s="387"/>
      <c r="LT226" s="0" t="s">
        <v>886</v>
      </c>
      <c r="LU226" s="387"/>
      <c r="LV226" s="387"/>
      <c r="LW226" s="387"/>
      <c r="LX226" s="387"/>
      <c r="LY226" s="387"/>
      <c r="LZ226" s="387"/>
      <c r="MA226" s="387"/>
      <c r="MB226" s="387"/>
      <c r="MC226" s="387"/>
      <c r="MD226" s="387"/>
      <c r="ME226" s="387"/>
      <c r="MF226" s="387"/>
      <c r="MG226" s="387"/>
      <c r="MH226" s="387"/>
      <c r="MI226" s="387"/>
      <c r="MJ226" s="387"/>
      <c r="MK226" s="387"/>
      <c r="ML226" s="387"/>
      <c r="MM226" s="387"/>
      <c r="MN226" s="387"/>
      <c r="MO226" s="387"/>
      <c r="MP226" s="387"/>
      <c r="MQ226" s="387"/>
      <c r="MR226" s="387"/>
      <c r="MS226" s="387"/>
      <c r="MT226" s="387"/>
      <c r="MU226" s="387"/>
      <c r="MV226" s="387"/>
      <c r="MW226" s="387"/>
      <c r="MX226" s="387"/>
      <c r="MY226" s="387"/>
      <c r="MZ226" s="387"/>
      <c r="NA226" s="387"/>
      <c r="NB226" s="387"/>
      <c r="NC226" s="387"/>
      <c r="ND226" s="387"/>
      <c r="NG226" s="0" t="s">
        <v>886</v>
      </c>
      <c r="NH226" s="387"/>
      <c r="NI226" s="387"/>
      <c r="NJ226" s="387"/>
      <c r="NK226" s="387"/>
      <c r="NL226" s="387"/>
      <c r="NM226" s="387"/>
      <c r="NN226" s="387"/>
      <c r="NO226" s="387"/>
      <c r="NP226" s="387"/>
      <c r="NQ226" s="387"/>
      <c r="NR226" s="387"/>
      <c r="NS226" s="387"/>
      <c r="NT226" s="387"/>
      <c r="NU226" s="387"/>
      <c r="NV226" s="387"/>
      <c r="NW226" s="387"/>
      <c r="NX226" s="387"/>
      <c r="NY226" s="387"/>
      <c r="NZ226" s="387"/>
      <c r="OA226" s="387"/>
      <c r="OB226" s="387"/>
      <c r="OC226" s="387"/>
      <c r="OD226" s="387"/>
      <c r="OE226" s="387"/>
      <c r="OF226" s="387"/>
      <c r="OG226" s="387"/>
      <c r="OH226" s="387"/>
      <c r="OI226" s="387"/>
      <c r="OJ226" s="387"/>
      <c r="OK226" s="387"/>
      <c r="OL226" s="387"/>
      <c r="OM226" s="387"/>
      <c r="ON226" s="387"/>
      <c r="OO226" s="387"/>
      <c r="OP226" s="387"/>
      <c r="OQ226" s="387"/>
      <c r="OT226" s="387"/>
      <c r="OU226" s="387"/>
      <c r="OV226" s="387"/>
      <c r="OW226" s="387"/>
      <c r="OX226" s="387"/>
      <c r="OY226" s="387"/>
      <c r="OZ226" s="387"/>
      <c r="PA226" s="387"/>
      <c r="PB226" s="387"/>
      <c r="PC226" s="387"/>
      <c r="PD226" s="387"/>
      <c r="PE226" s="387"/>
      <c r="PF226" s="387"/>
      <c r="PG226" s="387"/>
      <c r="PH226" s="387"/>
      <c r="PI226" s="387"/>
      <c r="PJ226" s="387"/>
      <c r="PK226" s="387"/>
      <c r="PL226" s="387"/>
      <c r="PQ226" s="387"/>
      <c r="PZ226" s="387" t="n">
        <v>0.391</v>
      </c>
      <c r="QA226" s="387" t="n">
        <v>2010</v>
      </c>
      <c r="QB226" s="0" t="s">
        <v>248</v>
      </c>
      <c r="QD226" s="387" t="n">
        <v>0.033</v>
      </c>
      <c r="QE226" s="387" t="n">
        <v>2010</v>
      </c>
      <c r="QF226" s="0" t="s">
        <v>248</v>
      </c>
      <c r="QH226" s="387" t="n">
        <v>0.176</v>
      </c>
      <c r="QI226" s="387" t="n">
        <v>2010</v>
      </c>
      <c r="QJ226" s="0" t="s">
        <v>248</v>
      </c>
      <c r="QL226" s="387" t="n">
        <v>0.467</v>
      </c>
      <c r="QM226" s="387" t="n">
        <v>2010</v>
      </c>
      <c r="QN226" s="0" t="s">
        <v>248</v>
      </c>
      <c r="QP226" s="387" t="n">
        <v>0.263</v>
      </c>
      <c r="QQ226" s="387" t="n">
        <v>2010</v>
      </c>
      <c r="QR226" s="0" t="s">
        <v>248</v>
      </c>
      <c r="QT226" s="0" t="s">
        <v>884</v>
      </c>
      <c r="QU226" s="387" t="n">
        <v>0.236470922827721</v>
      </c>
      <c r="QV226" s="387" t="n">
        <v>0.236624211072922</v>
      </c>
      <c r="QW226" s="387" t="n">
        <v>0.237060144543648</v>
      </c>
      <c r="QX226" s="387" t="n">
        <v>0.224794387817383</v>
      </c>
      <c r="QY226" s="387" t="n">
        <v>0.226319313049316</v>
      </c>
      <c r="RB226" s="387"/>
      <c r="RC226" s="387"/>
      <c r="RD226" s="387"/>
      <c r="RE226" s="387"/>
      <c r="RF226" s="387" t="n">
        <v>0.213949173688889</v>
      </c>
      <c r="RG226" s="0" t="s">
        <v>884</v>
      </c>
      <c r="RJ226" s="387"/>
      <c r="RK226" s="387"/>
      <c r="RL226" s="387"/>
      <c r="RM226" s="387"/>
      <c r="RN226" s="387"/>
      <c r="RO226" s="0" t="s">
        <v>886</v>
      </c>
      <c r="RR226" s="387" t="n">
        <v>0.0224814750254154</v>
      </c>
      <c r="RS226" s="387" t="n">
        <v>0.0276523381471634</v>
      </c>
      <c r="RT226" s="387" t="n">
        <v>0.0339115709066391</v>
      </c>
      <c r="RU226" s="387" t="n">
        <v>0.0550582036375999</v>
      </c>
      <c r="RV226" s="387" t="n">
        <v>0.0930904224514961</v>
      </c>
      <c r="RW226" s="0" t="s">
        <v>248</v>
      </c>
      <c r="SA226" s="387"/>
      <c r="SB226" s="387"/>
      <c r="SC226" s="387"/>
      <c r="SD226" s="387"/>
      <c r="SE226" s="387"/>
      <c r="SF226" s="0" t="s">
        <v>886</v>
      </c>
      <c r="SJ226" s="387" t="n">
        <v>0.0114807579666376</v>
      </c>
      <c r="SK226" s="387" t="n">
        <v>0.0166147220879793</v>
      </c>
      <c r="SL226" s="387" t="n">
        <v>0.0228263791650534</v>
      </c>
      <c r="SM226" s="387" t="n">
        <v>0.0431349612772465</v>
      </c>
      <c r="SN226" s="387" t="n">
        <v>0.0811700969934464</v>
      </c>
      <c r="SO226" s="0" t="s">
        <v>248</v>
      </c>
      <c r="SQ226" s="387" t="n">
        <v>5620</v>
      </c>
      <c r="SR226" s="0" t="s">
        <v>248</v>
      </c>
      <c r="ST226" s="387"/>
      <c r="SU226" s="0" t="s">
        <v>886</v>
      </c>
      <c r="SW226" s="387" t="n">
        <v>3943.35639480432</v>
      </c>
      <c r="SX226" s="0" t="s">
        <v>248</v>
      </c>
      <c r="TA226" s="387"/>
      <c r="TB226" s="387"/>
      <c r="TC226" s="387"/>
      <c r="TD226" s="387"/>
      <c r="TE226" s="387"/>
      <c r="TF226" s="0" t="s">
        <v>886</v>
      </c>
      <c r="TJ226" s="387"/>
      <c r="TK226" s="387"/>
      <c r="TL226" s="387"/>
      <c r="TM226" s="387"/>
      <c r="TN226" s="387" t="n">
        <v>0.173416152596474</v>
      </c>
      <c r="TO226" s="0" t="s">
        <v>884</v>
      </c>
      <c r="TP226" s="386"/>
      <c r="TQ226" s="386"/>
    </row>
    <row r="227" customFormat="false" ht="15.75" hidden="false" customHeight="false" outlineLevel="0" collapsed="false">
      <c r="A227" s="0" t="s">
        <v>881</v>
      </c>
      <c r="B227" s="18" t="s">
        <v>1299</v>
      </c>
      <c r="C227" s="0" t="s">
        <v>1300</v>
      </c>
      <c r="D227" s="387" t="n">
        <v>0.0365755036473274</v>
      </c>
      <c r="E227" s="0" t="s">
        <v>102</v>
      </c>
      <c r="F227" s="387" t="n">
        <v>0.0461730360984802</v>
      </c>
      <c r="G227" s="0" t="s">
        <v>316</v>
      </c>
      <c r="H227" s="387" t="n">
        <v>0.0447354391217232</v>
      </c>
      <c r="I227" s="0" t="s">
        <v>317</v>
      </c>
      <c r="J227" s="0" t="s">
        <v>893</v>
      </c>
      <c r="K227" s="387" t="n">
        <v>0.497000008821487</v>
      </c>
      <c r="L227" s="387"/>
      <c r="M227" s="0" t="s">
        <v>885</v>
      </c>
      <c r="N227" s="387"/>
      <c r="O227" s="0" t="s">
        <v>885</v>
      </c>
      <c r="P227" s="387"/>
      <c r="Q227" s="0" t="s">
        <v>885</v>
      </c>
      <c r="R227" s="387"/>
      <c r="S227" s="0" t="s">
        <v>885</v>
      </c>
      <c r="U227" s="0" t="s">
        <v>884</v>
      </c>
      <c r="V227" s="387" t="n">
        <v>0.531377196311951</v>
      </c>
      <c r="W227" s="387"/>
      <c r="X227" s="0" t="s">
        <v>885</v>
      </c>
      <c r="Y227" s="387"/>
      <c r="Z227" s="0" t="s">
        <v>885</v>
      </c>
      <c r="AA227" s="387"/>
      <c r="AB227" s="0" t="s">
        <v>885</v>
      </c>
      <c r="AC227" s="387"/>
      <c r="AD227" s="0" t="s">
        <v>885</v>
      </c>
      <c r="AF227" s="0" t="s">
        <v>884</v>
      </c>
      <c r="AG227" s="387" t="n">
        <v>0.513873279094696</v>
      </c>
      <c r="AH227" s="387"/>
      <c r="AI227" s="0" t="s">
        <v>885</v>
      </c>
      <c r="AJ227" s="387"/>
      <c r="AK227" s="0" t="s">
        <v>885</v>
      </c>
      <c r="AL227" s="387"/>
      <c r="AM227" s="0" t="s">
        <v>885</v>
      </c>
      <c r="AN227" s="387"/>
      <c r="AO227" s="0" t="s">
        <v>885</v>
      </c>
      <c r="AP227" s="0"/>
      <c r="AQ227" s="0" t="s">
        <v>102</v>
      </c>
      <c r="AR227" s="387" t="n">
        <v>1.49145221710205</v>
      </c>
      <c r="AS227" s="0" t="s">
        <v>318</v>
      </c>
      <c r="AT227" s="387" t="n">
        <v>2.92398023605347</v>
      </c>
      <c r="AU227" s="0" t="s">
        <v>317</v>
      </c>
      <c r="AV227" s="387" t="n">
        <v>3.85790014266968</v>
      </c>
      <c r="AW227" s="0"/>
      <c r="AX227" s="387" t="n">
        <v>2.23782300949097</v>
      </c>
      <c r="AY227" s="0" t="s">
        <v>104</v>
      </c>
      <c r="AZ227" s="0"/>
      <c r="BA227" s="0" t="s">
        <v>102</v>
      </c>
      <c r="BB227" s="387" t="n">
        <v>0.0107215819880366</v>
      </c>
      <c r="BC227" s="387" t="n">
        <v>0.00986177287995815</v>
      </c>
      <c r="BD227" s="387" t="n">
        <v>0.0114495642483234</v>
      </c>
      <c r="BE227" s="387" t="n">
        <v>0.0124653000384569</v>
      </c>
      <c r="BF227" s="387" t="n">
        <v>0.012465319596231</v>
      </c>
      <c r="BH227" s="0" t="s">
        <v>318</v>
      </c>
      <c r="BI227" s="387" t="n">
        <v>0.0168197210878134</v>
      </c>
      <c r="BJ227" s="387" t="n">
        <v>0.0178916584700346</v>
      </c>
      <c r="BK227" s="387" t="n">
        <v>0.0205127596855164</v>
      </c>
      <c r="BL227" s="387" t="n">
        <v>0.0227996371686459</v>
      </c>
      <c r="BM227" s="387" t="n">
        <v>0.0235203001648188</v>
      </c>
      <c r="BO227" s="0" t="s">
        <v>317</v>
      </c>
      <c r="BP227" s="387" t="n">
        <v>0.0182354375720024</v>
      </c>
      <c r="BQ227" s="387" t="n">
        <v>0.0199074260890484</v>
      </c>
      <c r="BR227" s="387" t="n">
        <v>0.022439306601882</v>
      </c>
      <c r="BS227" s="387" t="n">
        <v>0.0235202927142382</v>
      </c>
      <c r="BT227" s="387" t="n">
        <v>0.0235203038901091</v>
      </c>
      <c r="BV227" s="387" t="n">
        <v>3.25940680503845</v>
      </c>
      <c r="BW227" s="387" t="n">
        <v>3.76701545715332</v>
      </c>
      <c r="BX227" s="387" t="n">
        <v>4.31710243225098</v>
      </c>
      <c r="BY227" s="387" t="n">
        <v>5.21937370300293</v>
      </c>
      <c r="BZ227" s="387" t="n">
        <v>6.34806871414185</v>
      </c>
      <c r="CA227" s="0" t="s">
        <v>316</v>
      </c>
      <c r="CC227" s="387" t="n">
        <v>3.57468008995056</v>
      </c>
      <c r="CD227" s="387" t="n">
        <v>4.09014320373535</v>
      </c>
      <c r="CE227" s="387" t="n">
        <v>4.82497835159302</v>
      </c>
      <c r="CF227" s="387" t="n">
        <v>5.88232040405273</v>
      </c>
      <c r="CG227" s="387" t="n">
        <v>7.04669189453125</v>
      </c>
      <c r="CH227" s="0" t="s">
        <v>317</v>
      </c>
      <c r="CK227" s="387" t="n">
        <v>6.09999990463257</v>
      </c>
      <c r="CL227" s="0" t="s">
        <v>887</v>
      </c>
      <c r="CO227" s="0" t="s">
        <v>894</v>
      </c>
      <c r="CP227" s="387" t="n">
        <v>0.0138316927477717</v>
      </c>
      <c r="CQ227" s="387" t="n">
        <v>0.0103470264002681</v>
      </c>
      <c r="CR227" s="387" t="n">
        <v>0.0104996981099248</v>
      </c>
      <c r="CS227" s="387" t="n">
        <v>0.00162967410869896</v>
      </c>
      <c r="CT227" s="387" t="n">
        <v>-0.0053630699403584</v>
      </c>
      <c r="CV227" s="0" t="s">
        <v>884</v>
      </c>
      <c r="CW227" s="387" t="n">
        <v>0.00796249974519014</v>
      </c>
      <c r="CX227" s="387" t="n">
        <v>0.00966666638851166</v>
      </c>
      <c r="CY227" s="387" t="n">
        <v>0.0108950007706881</v>
      </c>
      <c r="CZ227" s="387" t="n">
        <v>0.00325000029988587</v>
      </c>
      <c r="DA227" s="387" t="n">
        <v>0.00249999994412065</v>
      </c>
      <c r="DC227" s="0" t="s">
        <v>884</v>
      </c>
      <c r="DD227" s="387" t="n">
        <v>0.000965044135227799</v>
      </c>
      <c r="DE227" s="387" t="n">
        <v>-0.00331708649173379</v>
      </c>
      <c r="DF227" s="387" t="n">
        <v>0.000983164529316127</v>
      </c>
      <c r="DG227" s="387" t="n">
        <v>-0.00744846416637301</v>
      </c>
      <c r="DH227" s="387" t="n">
        <v>-0.00521686719730496</v>
      </c>
      <c r="DL227" s="387" t="n">
        <v>0.712379989624023</v>
      </c>
      <c r="DM227" s="0" t="s">
        <v>888</v>
      </c>
      <c r="DP227" s="387" t="n">
        <v>0.744369964599609</v>
      </c>
      <c r="DQ227" s="0" t="s">
        <v>888</v>
      </c>
      <c r="DT227" s="387" t="n">
        <v>0.682190017700195</v>
      </c>
      <c r="DU227" s="0" t="s">
        <v>888</v>
      </c>
      <c r="DW227" s="387" t="n">
        <v>-0.043343011289835</v>
      </c>
      <c r="DX227" s="387" t="n">
        <v>-0.050667904317379</v>
      </c>
      <c r="DY227" s="387" t="n">
        <v>-0.0601936057209969</v>
      </c>
      <c r="DZ227" s="387" t="n">
        <v>-0.0524092204868794</v>
      </c>
      <c r="EA227" s="387" t="n">
        <v>-0.0793452188372612</v>
      </c>
      <c r="EB227" s="0" t="s">
        <v>104</v>
      </c>
      <c r="ED227" s="387" t="n">
        <v>-0.0465905852615833</v>
      </c>
      <c r="EE227" s="387" t="n">
        <v>-0.052728433161974</v>
      </c>
      <c r="EF227" s="387" t="n">
        <v>-0.0592555999755859</v>
      </c>
      <c r="EG227" s="387" t="n">
        <v>-0.0530252493917942</v>
      </c>
      <c r="EH227" s="387" t="n">
        <v>-0.0663323849439621</v>
      </c>
      <c r="EI227" s="0" t="s">
        <v>248</v>
      </c>
      <c r="EK227" s="387" t="n">
        <v>0.397229552268982</v>
      </c>
      <c r="EL227" s="0" t="s">
        <v>248</v>
      </c>
      <c r="EO227" s="387" t="n">
        <v>0.0356097184121609</v>
      </c>
      <c r="EP227" s="387" t="n">
        <v>0.0375073850154877</v>
      </c>
      <c r="EQ227" s="387" t="n">
        <v>0.030625618994236</v>
      </c>
      <c r="ER227" s="387" t="n">
        <v>0.0277109537273645</v>
      </c>
      <c r="ES227" s="387" t="n">
        <v>0.0360023081302643</v>
      </c>
      <c r="ET227" s="0" t="s">
        <v>248</v>
      </c>
      <c r="FE227" s="387" t="n">
        <v>23650172</v>
      </c>
      <c r="FF227" s="387" t="n">
        <v>24388968</v>
      </c>
      <c r="FG227" s="387" t="n">
        <v>25167257</v>
      </c>
      <c r="FH227" s="387" t="n">
        <v>25980552</v>
      </c>
      <c r="FI227" s="387" t="n">
        <v>26821297</v>
      </c>
      <c r="FJ227" s="387" t="n">
        <v>27684585</v>
      </c>
      <c r="FK227" s="387" t="n">
        <v>28571475</v>
      </c>
      <c r="FL227" s="387" t="n">
        <v>29486338</v>
      </c>
      <c r="FM227" s="387" t="n">
        <v>30431736</v>
      </c>
      <c r="FN227" s="387" t="n">
        <v>31411096</v>
      </c>
      <c r="FO227" s="387" t="n">
        <v>32428167</v>
      </c>
      <c r="FP227" s="387" t="n">
        <v>33476919</v>
      </c>
      <c r="FQ227" s="387" t="n">
        <v>34559168</v>
      </c>
      <c r="FR227" s="387" t="n">
        <v>35695246</v>
      </c>
      <c r="FS227" s="387" t="n">
        <v>36912148</v>
      </c>
      <c r="FT227" s="387" t="n">
        <v>38225453</v>
      </c>
      <c r="FU227" s="387" t="n">
        <v>39647506</v>
      </c>
      <c r="FV227" s="387" t="n">
        <v>41162465</v>
      </c>
      <c r="FW227" s="387" t="n">
        <v>42723139</v>
      </c>
      <c r="FX227" s="387" t="n">
        <v>44269594</v>
      </c>
      <c r="FY227" s="387" t="n">
        <v>45741000</v>
      </c>
      <c r="FZ227" s="387" t="n">
        <v>47124000</v>
      </c>
      <c r="GA227" s="387" t="n">
        <v>48433000</v>
      </c>
      <c r="GB227" s="387" t="n">
        <v>49701000</v>
      </c>
      <c r="GC227" s="387" t="n">
        <v>50976000</v>
      </c>
      <c r="GD227" s="387" t="n">
        <v>52294000</v>
      </c>
      <c r="GE227" s="387" t="n">
        <v>53664000</v>
      </c>
      <c r="GF227" s="387" t="n">
        <v>55072000</v>
      </c>
      <c r="GG227" s="387" t="n">
        <v>56513000</v>
      </c>
      <c r="GH227" s="387" t="n">
        <v>57972000</v>
      </c>
      <c r="GI227" s="387" t="n">
        <v>59438000</v>
      </c>
      <c r="GJ227" s="387" t="n">
        <v>60911000</v>
      </c>
      <c r="GK227" s="387" t="n">
        <v>62394000</v>
      </c>
      <c r="GL227" s="387" t="n">
        <v>63886000</v>
      </c>
      <c r="GM227" s="387" t="n">
        <v>65384000</v>
      </c>
      <c r="GN227" s="387" t="n">
        <v>66889000</v>
      </c>
      <c r="GO227" s="387" t="n">
        <v>68398000</v>
      </c>
      <c r="GP227" s="387" t="n">
        <v>69909000</v>
      </c>
      <c r="GQ227" s="387" t="n">
        <v>71423000</v>
      </c>
      <c r="GR227" s="387" t="n">
        <v>72938000</v>
      </c>
      <c r="GS227" s="387" t="n">
        <v>74455000</v>
      </c>
      <c r="GT227" s="387" t="n">
        <v>75971000</v>
      </c>
      <c r="GU227" s="387" t="n">
        <v>77485000</v>
      </c>
      <c r="GV227" s="387" t="n">
        <v>78998000</v>
      </c>
      <c r="GW227" s="387" t="n">
        <v>80507000</v>
      </c>
      <c r="GX227" s="387" t="n">
        <v>82013000</v>
      </c>
      <c r="GY227" s="387" t="n">
        <v>83513000</v>
      </c>
      <c r="GZ227" s="387" t="n">
        <v>85008000</v>
      </c>
      <c r="HA227" s="387" t="n">
        <v>86495000</v>
      </c>
      <c r="HB227" s="387" t="n">
        <v>87975000</v>
      </c>
      <c r="HC227" s="387" t="n">
        <v>89447000</v>
      </c>
      <c r="HG227" s="387" t="n">
        <v>0.0365264415740967</v>
      </c>
      <c r="HH227" s="387" t="n">
        <v>0.0374987535178661</v>
      </c>
      <c r="HI227" s="387" t="n">
        <v>0.0372138731181622</v>
      </c>
      <c r="HJ227" s="387" t="n">
        <v>0.0355574041604996</v>
      </c>
      <c r="HK227" s="387" t="n">
        <v>0.0326969735324383</v>
      </c>
      <c r="HL227" s="387" t="n">
        <v>0.0297873746603727</v>
      </c>
      <c r="HM227" s="387" t="n">
        <v>0.0273989737033844</v>
      </c>
      <c r="HN227" s="387" t="n">
        <v>0.0258436538279057</v>
      </c>
      <c r="HO227" s="387" t="n">
        <v>0.0253298804163933</v>
      </c>
      <c r="HP227" s="387" t="n">
        <v>0.0255267079919577</v>
      </c>
      <c r="HQ227" s="387" t="n">
        <v>0.0258607435971499</v>
      </c>
      <c r="HR227" s="387" t="n">
        <v>0.0258990339934826</v>
      </c>
      <c r="HS227" s="387" t="n">
        <v>0.025829279795289</v>
      </c>
      <c r="HT227" s="387" t="n">
        <v>0.0254894345998764</v>
      </c>
      <c r="HU227" s="387" t="n">
        <v>0.0249736178666353</v>
      </c>
      <c r="HV227" s="387" t="n">
        <v>0.0244800299406052</v>
      </c>
      <c r="HW227" s="387" t="n">
        <v>0.0240553338080645</v>
      </c>
      <c r="HX227" s="387" t="n">
        <v>0.023631127551198</v>
      </c>
      <c r="HY227" s="387" t="n">
        <v>0.0231773350387812</v>
      </c>
      <c r="HZ227" s="387" t="n">
        <v>0.0227569490671158</v>
      </c>
      <c r="IA227" s="387" t="n">
        <v>0.0223090555518866</v>
      </c>
      <c r="IB227" s="387" t="n">
        <v>0.0218508113175631</v>
      </c>
      <c r="IC227" s="387" t="n">
        <v>0.0214255508035421</v>
      </c>
      <c r="ID227" s="387" t="n">
        <v>0.0209898184984922</v>
      </c>
      <c r="IE227" s="387" t="n">
        <v>0.0205851513892412</v>
      </c>
      <c r="IF227" s="387" t="n">
        <v>0.0201567728072405</v>
      </c>
      <c r="IG227" s="387" t="n">
        <v>0.0197326801717281</v>
      </c>
      <c r="IH227" s="387" t="n">
        <v>0.0193381663411856</v>
      </c>
      <c r="II227" s="387" t="n">
        <v>0.0189216006547213</v>
      </c>
      <c r="IJ227" s="387" t="n">
        <v>0.0185336340218782</v>
      </c>
      <c r="IK227" s="387" t="n">
        <v>0.0181245375424624</v>
      </c>
      <c r="IL227" s="387" t="n">
        <v>0.0177430622279644</v>
      </c>
      <c r="IM227" s="387" t="n">
        <v>0.0173412393778563</v>
      </c>
      <c r="IN227" s="387" t="n">
        <v>0.0169660747051239</v>
      </c>
      <c r="IO227" s="387" t="n">
        <v>0.0165935885161161</v>
      </c>
      <c r="IP227" s="0" t="s">
        <v>889</v>
      </c>
      <c r="IU227" s="0" t="s">
        <v>889</v>
      </c>
      <c r="IV227" s="387" t="n">
        <v>0.491183477854425</v>
      </c>
      <c r="IW227" s="387" t="n">
        <v>0.491496102579491</v>
      </c>
      <c r="IX227" s="387" t="n">
        <v>0.491859369059199</v>
      </c>
      <c r="IY227" s="387" t="n">
        <v>0.492239211035719</v>
      </c>
      <c r="IZ227" s="387" t="n">
        <v>0.492599264592191</v>
      </c>
      <c r="JA227" s="387" t="n">
        <v>0.492918585076846</v>
      </c>
      <c r="JB227" s="387" t="n">
        <v>0.493192307970627</v>
      </c>
      <c r="JC227" s="387" t="n">
        <v>0.493428647109165</v>
      </c>
      <c r="JD227" s="387" t="n">
        <v>0.493637219778419</v>
      </c>
      <c r="JE227" s="387" t="n">
        <v>0.493830846079552</v>
      </c>
      <c r="JF227" s="387" t="n">
        <v>0.494017587084661</v>
      </c>
      <c r="JG227" s="387" t="n">
        <v>0.494197175378092</v>
      </c>
      <c r="JH227" s="387" t="n">
        <v>0.494365706458925</v>
      </c>
      <c r="JI227" s="387" t="n">
        <v>0.494522711976167</v>
      </c>
      <c r="JJ227" s="387" t="n">
        <v>0.494667496405657</v>
      </c>
      <c r="JK227" s="387" t="n">
        <v>0.494799532190913</v>
      </c>
      <c r="JL227" s="387" t="n">
        <v>0.49491961559222</v>
      </c>
      <c r="JM227" s="387" t="n">
        <v>0.495028252928488</v>
      </c>
      <c r="JN227" s="387" t="n">
        <v>0.495126069435218</v>
      </c>
      <c r="JO227" s="387" t="n">
        <v>0.495213462313699</v>
      </c>
      <c r="JP227" s="387" t="n">
        <v>0.49529110225191</v>
      </c>
      <c r="JQ227" s="387" t="n">
        <v>0.495359333801332</v>
      </c>
      <c r="JR227" s="387" t="n">
        <v>0.495418311935911</v>
      </c>
      <c r="JS227" s="387" t="n">
        <v>0.495468215723315</v>
      </c>
      <c r="JT227" s="387" t="n">
        <v>0.495509300797979</v>
      </c>
      <c r="JU227" s="387" t="n">
        <v>0.495541505265765</v>
      </c>
      <c r="JV227" s="387" t="n">
        <v>0.495565347376263</v>
      </c>
      <c r="JW227" s="387" t="n">
        <v>0.495580989150994</v>
      </c>
      <c r="JX227" s="387" t="n">
        <v>0.495588875891092</v>
      </c>
      <c r="JY227" s="387" t="n">
        <v>0.495589492997111</v>
      </c>
      <c r="JZ227" s="387" t="n">
        <v>0.495583143168756</v>
      </c>
      <c r="KA227" s="387" t="n">
        <v>0.495570215081507</v>
      </c>
      <c r="KB227" s="387" t="n">
        <v>0.495550819140105</v>
      </c>
      <c r="KC227" s="387" t="n">
        <v>0.495525073427711</v>
      </c>
      <c r="KD227" s="387" t="n">
        <v>0.495493066784712</v>
      </c>
      <c r="KE227" s="387" t="n">
        <v>0.495455018614899</v>
      </c>
      <c r="KH227" s="0" t="s">
        <v>889</v>
      </c>
      <c r="KI227" s="387" t="n">
        <v>0.501296401023865</v>
      </c>
      <c r="KJ227" s="387" t="n">
        <v>0.504247665405273</v>
      </c>
      <c r="KK227" s="387" t="n">
        <v>0.50759756565094</v>
      </c>
      <c r="KL227" s="387" t="n">
        <v>0.51128488779068</v>
      </c>
      <c r="KM227" s="387" t="n">
        <v>0.51537436246872</v>
      </c>
      <c r="KN227" s="387" t="n">
        <v>0.519993007183075</v>
      </c>
      <c r="KO227" s="387" t="n">
        <v>0.524382472038269</v>
      </c>
      <c r="KP227" s="387" t="n">
        <v>0.529184639453888</v>
      </c>
      <c r="KQ227" s="387" t="n">
        <v>0.534335315227509</v>
      </c>
      <c r="KR227" s="387" t="n">
        <v>0.539685368537903</v>
      </c>
      <c r="KS227" s="387" t="n">
        <v>0.545033872127533</v>
      </c>
      <c r="KT227" s="387" t="n">
        <v>0.550219893455505</v>
      </c>
      <c r="KU227" s="387" t="n">
        <v>0.555327594280243</v>
      </c>
      <c r="KV227" s="387" t="n">
        <v>0.560384333133698</v>
      </c>
      <c r="KW227" s="387" t="n">
        <v>0.565479874610901</v>
      </c>
      <c r="KX227" s="387" t="n">
        <v>0.570661842823029</v>
      </c>
      <c r="KY227" s="387" t="n">
        <v>0.575216293334961</v>
      </c>
      <c r="KZ227" s="387" t="n">
        <v>0.579975664615631</v>
      </c>
      <c r="LA227" s="387" t="n">
        <v>0.584807336330414</v>
      </c>
      <c r="LB227" s="387" t="n">
        <v>0.589517295360565</v>
      </c>
      <c r="LC227" s="387" t="n">
        <v>0.59401398897171</v>
      </c>
      <c r="LD227" s="387" t="n">
        <v>0.598131537437439</v>
      </c>
      <c r="LE227" s="387" t="n">
        <v>0.602111339569092</v>
      </c>
      <c r="LF227" s="387" t="n">
        <v>0.605995297431946</v>
      </c>
      <c r="LG227" s="387" t="n">
        <v>0.609860420227051</v>
      </c>
      <c r="LH227" s="387" t="n">
        <v>0.613739848136902</v>
      </c>
      <c r="LI227" s="387" t="n">
        <v>0.617340803146362</v>
      </c>
      <c r="LJ227" s="387" t="n">
        <v>0.620958924293518</v>
      </c>
      <c r="LK227" s="387" t="n">
        <v>0.624560117721558</v>
      </c>
      <c r="LL227" s="387" t="n">
        <v>0.628131687641144</v>
      </c>
      <c r="LM227" s="387" t="n">
        <v>0.631643772125244</v>
      </c>
      <c r="LN227" s="387" t="n">
        <v>0.634775400161743</v>
      </c>
      <c r="LO227" s="387" t="n">
        <v>0.637904644012451</v>
      </c>
      <c r="LP227" s="387" t="n">
        <v>0.641008138656616</v>
      </c>
      <c r="LQ227" s="387" t="n">
        <v>0.64401251077652</v>
      </c>
      <c r="LR227" s="387" t="n">
        <v>0.646885871887207</v>
      </c>
      <c r="LT227" s="0" t="s">
        <v>889</v>
      </c>
      <c r="LU227" s="387" t="n">
        <v>0.489252328872681</v>
      </c>
      <c r="LV227" s="387" t="n">
        <v>0.492180377244949</v>
      </c>
      <c r="LW227" s="387" t="n">
        <v>0.495503276586533</v>
      </c>
      <c r="LX227" s="387" t="n">
        <v>0.499140024185181</v>
      </c>
      <c r="LY227" s="387" t="n">
        <v>0.503127932548523</v>
      </c>
      <c r="LZ227" s="387" t="n">
        <v>0.507575273513794</v>
      </c>
      <c r="MA227" s="387" t="n">
        <v>0.511841118335724</v>
      </c>
      <c r="MB227" s="387" t="n">
        <v>0.516445398330689</v>
      </c>
      <c r="MC227" s="387" t="n">
        <v>0.521337628364563</v>
      </c>
      <c r="MD227" s="387" t="n">
        <v>0.526384949684143</v>
      </c>
      <c r="ME227" s="387" t="n">
        <v>0.531437635421753</v>
      </c>
      <c r="MF227" s="387" t="n">
        <v>0.536337196826935</v>
      </c>
      <c r="MG227" s="387" t="n">
        <v>0.541146159172058</v>
      </c>
      <c r="MH227" s="387" t="n">
        <v>0.545856714248657</v>
      </c>
      <c r="MI227" s="387" t="n">
        <v>0.550627887248993</v>
      </c>
      <c r="MJ227" s="387" t="n">
        <v>0.555486381053925</v>
      </c>
      <c r="MK227" s="387" t="n">
        <v>0.559816777706146</v>
      </c>
      <c r="ML227" s="387" t="n">
        <v>0.564333081245422</v>
      </c>
      <c r="MM227" s="387" t="n">
        <v>0.568903982639313</v>
      </c>
      <c r="MN227" s="387" t="n">
        <v>0.573305368423462</v>
      </c>
      <c r="MO227" s="387" t="n">
        <v>0.577449202537537</v>
      </c>
      <c r="MP227" s="387" t="n">
        <v>0.581245064735413</v>
      </c>
      <c r="MQ227" s="387" t="n">
        <v>0.584817409515381</v>
      </c>
      <c r="MR227" s="387" t="n">
        <v>0.588269889354706</v>
      </c>
      <c r="MS227" s="387" t="n">
        <v>0.591666877269745</v>
      </c>
      <c r="MT227" s="387" t="n">
        <v>0.595030546188355</v>
      </c>
      <c r="MU227" s="387" t="n">
        <v>0.598188757896423</v>
      </c>
      <c r="MV227" s="387" t="n">
        <v>0.60134220123291</v>
      </c>
      <c r="MW227" s="387" t="n">
        <v>0.604420363903046</v>
      </c>
      <c r="MX227" s="387" t="n">
        <v>0.6074378490448</v>
      </c>
      <c r="MY227" s="387" t="n">
        <v>0.610330045223236</v>
      </c>
      <c r="MZ227" s="387" t="n">
        <v>0.612922549247742</v>
      </c>
      <c r="NA227" s="387" t="n">
        <v>0.61544793844223</v>
      </c>
      <c r="NB227" s="387" t="n">
        <v>0.617908537387848</v>
      </c>
      <c r="NC227" s="387" t="n">
        <v>0.620221674442291</v>
      </c>
      <c r="ND227" s="387" t="n">
        <v>0.622368574142456</v>
      </c>
      <c r="NG227" s="0" t="s">
        <v>889</v>
      </c>
      <c r="NH227" s="387" t="n">
        <v>0.388823807239532</v>
      </c>
      <c r="NI227" s="387" t="n">
        <v>0.391413778066635</v>
      </c>
      <c r="NJ227" s="387" t="n">
        <v>0.394280701875687</v>
      </c>
      <c r="NK227" s="387" t="n">
        <v>0.397426038980484</v>
      </c>
      <c r="NL227" s="387" t="n">
        <v>0.400970548391342</v>
      </c>
      <c r="NM227" s="387" t="n">
        <v>0.405063301324844</v>
      </c>
      <c r="NN227" s="387" t="n">
        <v>0.409069687128067</v>
      </c>
      <c r="NO227" s="387" t="n">
        <v>0.413499057292938</v>
      </c>
      <c r="NP227" s="387" t="n">
        <v>0.418321549892426</v>
      </c>
      <c r="NQ227" s="387" t="n">
        <v>0.423414945602417</v>
      </c>
      <c r="NR227" s="387" t="n">
        <v>0.4285768866539</v>
      </c>
      <c r="NS227" s="387" t="n">
        <v>0.43371719121933</v>
      </c>
      <c r="NT227" s="387" t="n">
        <v>0.438861846923828</v>
      </c>
      <c r="NU227" s="387" t="n">
        <v>0.444074809551239</v>
      </c>
      <c r="NV227" s="387" t="n">
        <v>0.449441105127335</v>
      </c>
      <c r="NW227" s="387" t="n">
        <v>0.45499512553215</v>
      </c>
      <c r="NX227" s="387" t="n">
        <v>0.460113942623138</v>
      </c>
      <c r="NY227" s="387" t="n">
        <v>0.465509504079819</v>
      </c>
      <c r="NZ227" s="387" t="n">
        <v>0.471042156219482</v>
      </c>
      <c r="OA227" s="387" t="n">
        <v>0.476599782705307</v>
      </c>
      <c r="OB227" s="387" t="n">
        <v>0.482112169265747</v>
      </c>
      <c r="OC227" s="387" t="n">
        <v>0.487353444099426</v>
      </c>
      <c r="OD227" s="387" t="n">
        <v>0.492611825466156</v>
      </c>
      <c r="OE227" s="387" t="n">
        <v>0.497794836759567</v>
      </c>
      <c r="OF227" s="387" t="n">
        <v>0.502851724624634</v>
      </c>
      <c r="OG227" s="387" t="n">
        <v>0.507769823074341</v>
      </c>
      <c r="OH227" s="387" t="n">
        <v>0.51224809885025</v>
      </c>
      <c r="OI227" s="387" t="n">
        <v>0.516577422618866</v>
      </c>
      <c r="OJ227" s="387" t="n">
        <v>0.520823299884796</v>
      </c>
      <c r="OK227" s="387" t="n">
        <v>0.525035083293915</v>
      </c>
      <c r="OL227" s="387" t="n">
        <v>0.529269754886627</v>
      </c>
      <c r="OM227" s="387" t="n">
        <v>0.533162474632263</v>
      </c>
      <c r="ON227" s="387" t="n">
        <v>0.537090599536896</v>
      </c>
      <c r="OO227" s="387" t="n">
        <v>0.541025519371033</v>
      </c>
      <c r="OP227" s="387" t="n">
        <v>0.54488205909729</v>
      </c>
      <c r="OQ227" s="387" t="n">
        <v>0.548660099506378</v>
      </c>
      <c r="OT227" s="387" t="n">
        <v>0.713119964599609</v>
      </c>
      <c r="OU227" s="387" t="n">
        <v>0.713600006103516</v>
      </c>
      <c r="OV227" s="387" t="n">
        <v>0.714059982299805</v>
      </c>
      <c r="OW227" s="387" t="n">
        <v>0.714499969482422</v>
      </c>
      <c r="OX227" s="387" t="n">
        <v>0.714940032958984</v>
      </c>
      <c r="OY227" s="387" t="n">
        <v>0.715709991455078</v>
      </c>
      <c r="OZ227" s="387" t="n">
        <v>0.716429977416992</v>
      </c>
      <c r="PA227" s="387" t="n">
        <v>0.717119979858398</v>
      </c>
      <c r="PB227" s="387" t="n">
        <v>0.717809982299805</v>
      </c>
      <c r="PC227" s="387" t="n">
        <v>0.718529968261719</v>
      </c>
      <c r="PD227" s="387" t="n">
        <v>0.71943000793457</v>
      </c>
      <c r="PE227" s="387" t="n">
        <v>0.72036003112793</v>
      </c>
      <c r="PF227" s="387" t="n">
        <v>0.719420013427734</v>
      </c>
      <c r="PG227" s="387" t="n">
        <v>0.718199996948242</v>
      </c>
      <c r="PH227" s="387" t="n">
        <v>0.716859970092773</v>
      </c>
      <c r="PI227" s="387" t="n">
        <v>0.715380020141602</v>
      </c>
      <c r="PJ227" s="387" t="n">
        <v>0.713779983520508</v>
      </c>
      <c r="PK227" s="387" t="n">
        <v>0.71177001953125</v>
      </c>
      <c r="PL227" s="387" t="n">
        <v>0.712379989624023</v>
      </c>
      <c r="PQ227" s="387" t="n">
        <v>0.000856609374750406</v>
      </c>
      <c r="PZ227" s="387" t="n">
        <v>0.428</v>
      </c>
      <c r="QA227" s="387" t="n">
        <v>2016</v>
      </c>
      <c r="QB227" s="0" t="s">
        <v>248</v>
      </c>
      <c r="QD227" s="387" t="n">
        <v>0.415</v>
      </c>
      <c r="QE227" s="387" t="n">
        <v>2016</v>
      </c>
      <c r="QF227" s="0" t="s">
        <v>248</v>
      </c>
      <c r="QH227" s="387" t="n">
        <v>0.698</v>
      </c>
      <c r="QI227" s="387" t="n">
        <v>2016</v>
      </c>
      <c r="QJ227" s="0" t="s">
        <v>248</v>
      </c>
      <c r="QL227" s="387" t="n">
        <v>0.877</v>
      </c>
      <c r="QM227" s="387" t="n">
        <v>2016</v>
      </c>
      <c r="QN227" s="0" t="s">
        <v>248</v>
      </c>
      <c r="QP227" s="387" t="n">
        <v>0.214</v>
      </c>
      <c r="QQ227" s="387" t="n">
        <v>2016</v>
      </c>
      <c r="QR227" s="0" t="s">
        <v>248</v>
      </c>
      <c r="QT227" s="0" t="s">
        <v>104</v>
      </c>
      <c r="QU227" s="387" t="n">
        <v>0.225292861461639</v>
      </c>
      <c r="QV227" s="387" t="n">
        <v>0.238495618104935</v>
      </c>
      <c r="QW227" s="387" t="n">
        <v>0.243683472275734</v>
      </c>
      <c r="QX227" s="387" t="n">
        <v>0.243404552340508</v>
      </c>
      <c r="QY227" s="387" t="n">
        <v>0.250828772783279</v>
      </c>
      <c r="RB227" s="387" t="n">
        <v>0.23199737071991</v>
      </c>
      <c r="RC227" s="387" t="n">
        <v>0.243414789438248</v>
      </c>
      <c r="RD227" s="387" t="n">
        <v>0.253242373466492</v>
      </c>
      <c r="RE227" s="387" t="n">
        <v>0.241011217236519</v>
      </c>
      <c r="RF227" s="387" t="n">
        <v>0.253310322761536</v>
      </c>
      <c r="RG227" s="0" t="s">
        <v>248</v>
      </c>
      <c r="RJ227" s="387" t="n">
        <v>0.0607879981398582</v>
      </c>
      <c r="RK227" s="387" t="n">
        <v>0.0614656731486321</v>
      </c>
      <c r="RL227" s="387" t="n">
        <v>0.0528088286519051</v>
      </c>
      <c r="RM227" s="387" t="n">
        <v>0.0521560348570347</v>
      </c>
      <c r="RN227" s="387" t="n">
        <v>0.0656551793217659</v>
      </c>
      <c r="RO227" s="0" t="s">
        <v>104</v>
      </c>
      <c r="RR227" s="387" t="n">
        <v>0.0607632137835026</v>
      </c>
      <c r="RS227" s="387" t="n">
        <v>0.061432633548975</v>
      </c>
      <c r="RT227" s="387" t="n">
        <v>0.0527592599391937</v>
      </c>
      <c r="RU227" s="387" t="n">
        <v>0.0520568937063217</v>
      </c>
      <c r="RV227" s="387" t="n">
        <v>0.0658188909292221</v>
      </c>
      <c r="RW227" s="0" t="s">
        <v>248</v>
      </c>
      <c r="SA227" s="387" t="n">
        <v>0.0270346496254206</v>
      </c>
      <c r="SB227" s="387" t="n">
        <v>0.0277529656887054</v>
      </c>
      <c r="SC227" s="387" t="n">
        <v>0.0195298865437508</v>
      </c>
      <c r="SD227" s="387" t="n">
        <v>0.0195394922047853</v>
      </c>
      <c r="SE227" s="387" t="n">
        <v>0.0336241647601128</v>
      </c>
      <c r="SF227" s="0" t="s">
        <v>104</v>
      </c>
      <c r="SJ227" s="387" t="n">
        <v>0.0279194563627243</v>
      </c>
      <c r="SK227" s="387" t="n">
        <v>0.0280258432030678</v>
      </c>
      <c r="SL227" s="387" t="n">
        <v>0.0184455737471581</v>
      </c>
      <c r="SM227" s="387" t="n">
        <v>0.0157054215669632</v>
      </c>
      <c r="SN227" s="387" t="n">
        <v>0.0302614849060774</v>
      </c>
      <c r="SO227" s="0" t="s">
        <v>248</v>
      </c>
      <c r="SQ227" s="387" t="n">
        <v>780</v>
      </c>
      <c r="SR227" s="0" t="s">
        <v>248</v>
      </c>
      <c r="ST227" s="387" t="n">
        <v>756.666259765625</v>
      </c>
      <c r="SU227" s="0" t="s">
        <v>104</v>
      </c>
      <c r="SW227" s="387" t="n">
        <v>962.535212928424</v>
      </c>
      <c r="SX227" s="0" t="s">
        <v>248</v>
      </c>
      <c r="TA227" s="387" t="n">
        <v>0.181949838995934</v>
      </c>
      <c r="TB227" s="387" t="n">
        <v>0.187827721238136</v>
      </c>
      <c r="TC227" s="387" t="n">
        <v>0.183489859104157</v>
      </c>
      <c r="TD227" s="387" t="n">
        <v>0.190995335578918</v>
      </c>
      <c r="TE227" s="387" t="n">
        <v>0.171483546495438</v>
      </c>
      <c r="TF227" s="0" t="s">
        <v>104</v>
      </c>
      <c r="TJ227" s="387" t="n">
        <v>0.185406789183617</v>
      </c>
      <c r="TK227" s="387" t="n">
        <v>0.190686360001564</v>
      </c>
      <c r="TL227" s="387" t="n">
        <v>0.193986773490906</v>
      </c>
      <c r="TM227" s="387" t="n">
        <v>0.187985971570015</v>
      </c>
      <c r="TN227" s="387" t="n">
        <v>0.186977937817574</v>
      </c>
      <c r="TO227" s="0" t="s">
        <v>248</v>
      </c>
      <c r="TP227" s="386"/>
      <c r="TQ227" s="386"/>
    </row>
    <row r="228" customFormat="false" ht="15.75" hidden="false" customHeight="false" outlineLevel="0" collapsed="false">
      <c r="A228" s="0" t="s">
        <v>895</v>
      </c>
      <c r="B228" s="18" t="s">
        <v>1301</v>
      </c>
      <c r="C228" s="0" t="s">
        <v>1302</v>
      </c>
      <c r="D228" s="387" t="n">
        <v>0.0309416726231575</v>
      </c>
      <c r="E228" s="0" t="s">
        <v>102</v>
      </c>
      <c r="F228" s="387" t="n">
        <v>0.0306050293147564</v>
      </c>
      <c r="G228" s="0" t="s">
        <v>316</v>
      </c>
      <c r="H228" s="387" t="n">
        <v>0.0279432907700539</v>
      </c>
      <c r="I228" s="0" t="s">
        <v>317</v>
      </c>
      <c r="J228" s="0" t="s">
        <v>102</v>
      </c>
      <c r="K228" s="387" t="n">
        <v>0.649519920349121</v>
      </c>
      <c r="L228" s="387"/>
      <c r="M228" s="0" t="s">
        <v>885</v>
      </c>
      <c r="N228" s="387"/>
      <c r="O228" s="0" t="s">
        <v>885</v>
      </c>
      <c r="P228" s="387" t="n">
        <v>0.69875293970108</v>
      </c>
      <c r="Q228" s="0" t="s">
        <v>102</v>
      </c>
      <c r="R228" s="387" t="n">
        <v>0.649519920349121</v>
      </c>
      <c r="S228" s="0" t="s">
        <v>102</v>
      </c>
      <c r="U228" s="0" t="s">
        <v>316</v>
      </c>
      <c r="V228" s="387" t="n">
        <v>0.558368861675263</v>
      </c>
      <c r="W228" s="387" t="n">
        <v>0.615142822265625</v>
      </c>
      <c r="X228" s="0" t="s">
        <v>316</v>
      </c>
      <c r="Y228" s="387" t="n">
        <v>0.558368861675263</v>
      </c>
      <c r="Z228" s="0" t="s">
        <v>316</v>
      </c>
      <c r="AA228" s="387" t="n">
        <v>0.718360602855682</v>
      </c>
      <c r="AB228" s="0" t="s">
        <v>316</v>
      </c>
      <c r="AC228" s="387" t="n">
        <v>0.673244297504425</v>
      </c>
      <c r="AD228" s="0" t="s">
        <v>316</v>
      </c>
      <c r="AF228" s="0" t="s">
        <v>317</v>
      </c>
      <c r="AG228" s="387" t="n">
        <v>0.558368861675263</v>
      </c>
      <c r="AH228" s="387" t="n">
        <v>0.61514288187027</v>
      </c>
      <c r="AI228" s="0" t="s">
        <v>317</v>
      </c>
      <c r="AJ228" s="387" t="n">
        <v>0.558368861675263</v>
      </c>
      <c r="AK228" s="0" t="s">
        <v>317</v>
      </c>
      <c r="AL228" s="387" t="n">
        <v>0.706123769283295</v>
      </c>
      <c r="AM228" s="0" t="s">
        <v>317</v>
      </c>
      <c r="AN228" s="387" t="n">
        <v>0.57014274597168</v>
      </c>
      <c r="AO228" s="0" t="s">
        <v>317</v>
      </c>
      <c r="AP228" s="0"/>
      <c r="AQ228" s="0" t="s">
        <v>102</v>
      </c>
      <c r="AR228" s="387" t="n">
        <v>4.82820272445679</v>
      </c>
      <c r="AS228" s="0" t="s">
        <v>318</v>
      </c>
      <c r="AT228" s="387" t="n">
        <v>3.54035925865173</v>
      </c>
      <c r="AU228" s="0" t="s">
        <v>317</v>
      </c>
      <c r="AV228" s="387" t="n">
        <v>5.07525825500488</v>
      </c>
      <c r="AW228" s="0"/>
      <c r="AX228" s="387" t="n">
        <v>3.34787678718567</v>
      </c>
      <c r="AY228" s="0" t="s">
        <v>104</v>
      </c>
      <c r="AZ228" s="0"/>
      <c r="BA228" s="0" t="s">
        <v>102</v>
      </c>
      <c r="BB228" s="387" t="n">
        <v>0.00537604000419378</v>
      </c>
      <c r="BC228" s="387" t="n">
        <v>0.0044208774343133</v>
      </c>
      <c r="BD228" s="387" t="n">
        <v>0.00453540217131376</v>
      </c>
      <c r="BE228" s="387" t="n">
        <v>0.00314905005507171</v>
      </c>
      <c r="BF228" s="387" t="n">
        <v>0.00314901629462838</v>
      </c>
      <c r="BH228" s="0" t="s">
        <v>318</v>
      </c>
      <c r="BI228" s="387" t="n">
        <v>0.00555440504103899</v>
      </c>
      <c r="BJ228" s="387" t="n">
        <v>0.00428511761128902</v>
      </c>
      <c r="BK228" s="387" t="n">
        <v>0.00295083411037922</v>
      </c>
      <c r="BL228" s="387" t="n">
        <v>0.00256573827937245</v>
      </c>
      <c r="BM228" s="387" t="n">
        <v>0.00258616055361927</v>
      </c>
      <c r="BO228" s="0" t="s">
        <v>317</v>
      </c>
      <c r="BP228" s="387" t="n">
        <v>0.0044657695107162</v>
      </c>
      <c r="BQ228" s="387" t="n">
        <v>0.00335970940068364</v>
      </c>
      <c r="BR228" s="387" t="n">
        <v>0.00257094018161297</v>
      </c>
      <c r="BS228" s="387" t="n">
        <v>0.00259478529915214</v>
      </c>
      <c r="BT228" s="387" t="n">
        <v>0.00261203362606466</v>
      </c>
      <c r="BV228" s="387" t="n">
        <v>9.86233139038086</v>
      </c>
      <c r="BW228" s="387" t="n">
        <v>10.5507335662842</v>
      </c>
      <c r="BX228" s="387" t="n">
        <v>11.0620336532593</v>
      </c>
      <c r="BY228" s="387" t="n">
        <v>11.3073225021362</v>
      </c>
      <c r="BZ228" s="387" t="n">
        <v>11.4959802627563</v>
      </c>
      <c r="CA228" s="0" t="s">
        <v>316</v>
      </c>
      <c r="CC228" s="387" t="n">
        <v>10.2973737716675</v>
      </c>
      <c r="CD228" s="387" t="n">
        <v>10.8697233200073</v>
      </c>
      <c r="CE228" s="387" t="n">
        <v>11.2327556610107</v>
      </c>
      <c r="CF228" s="387" t="n">
        <v>11.4200420379639</v>
      </c>
      <c r="CG228" s="387" t="n">
        <v>11.6108350753784</v>
      </c>
      <c r="CH228" s="0" t="s">
        <v>317</v>
      </c>
      <c r="CK228" s="387" t="n">
        <v>11.3000001907349</v>
      </c>
      <c r="CL228" s="0" t="s">
        <v>887</v>
      </c>
      <c r="CO228" s="0" t="s">
        <v>102</v>
      </c>
      <c r="CP228" s="387" t="n">
        <v>-0.0217591729015112</v>
      </c>
      <c r="CQ228" s="387" t="n">
        <v>0.0256233867257833</v>
      </c>
      <c r="CR228" s="387" t="n">
        <v>0.0396548919379711</v>
      </c>
      <c r="CS228" s="387" t="n">
        <v>0.00935107190161943</v>
      </c>
      <c r="CT228" s="387" t="n">
        <v>0.0390428937971592</v>
      </c>
      <c r="CV228" s="0" t="s">
        <v>318</v>
      </c>
      <c r="CW228" s="387" t="n">
        <v>0.0155599769204855</v>
      </c>
      <c r="CX228" s="387" t="n">
        <v>0.0348997861146927</v>
      </c>
      <c r="CY228" s="387" t="n">
        <v>0.0114189367741346</v>
      </c>
      <c r="CZ228" s="387" t="n">
        <v>0.0147788831964135</v>
      </c>
      <c r="DA228" s="387" t="n">
        <v>-0.0335722751915455</v>
      </c>
      <c r="DC228" s="0" t="s">
        <v>317</v>
      </c>
      <c r="DD228" s="387" t="n">
        <v>0.0187170319259167</v>
      </c>
      <c r="DE228" s="387" t="n">
        <v>0.015101513825357</v>
      </c>
      <c r="DF228" s="387" t="n">
        <v>0.00158432393800467</v>
      </c>
      <c r="DG228" s="387" t="n">
        <v>0.0022499174810946</v>
      </c>
      <c r="DH228" s="387" t="n">
        <v>0.0348666831851006</v>
      </c>
      <c r="DL228" s="387" t="n">
        <v>0.666679992675781</v>
      </c>
      <c r="DM228" s="0" t="s">
        <v>888</v>
      </c>
      <c r="DP228" s="387" t="n">
        <v>0.73015998840332</v>
      </c>
      <c r="DQ228" s="0" t="s">
        <v>888</v>
      </c>
      <c r="DT228" s="387" t="n">
        <v>0.607400016784668</v>
      </c>
      <c r="DU228" s="0" t="s">
        <v>888</v>
      </c>
      <c r="DW228" s="387" t="n">
        <v>-0.00918308552354574</v>
      </c>
      <c r="DX228" s="387" t="n">
        <v>-0.0333880744874477</v>
      </c>
      <c r="DY228" s="387" t="n">
        <v>-0.039260245859623</v>
      </c>
      <c r="DZ228" s="387" t="n">
        <v>-0.0203249230980873</v>
      </c>
      <c r="EA228" s="387" t="n">
        <v>-0.0086952093988657</v>
      </c>
      <c r="EB228" s="0" t="s">
        <v>104</v>
      </c>
      <c r="ED228" s="387" t="n">
        <v>-0.00767331011593342</v>
      </c>
      <c r="EE228" s="387" t="n">
        <v>-0.0313925929367542</v>
      </c>
      <c r="EF228" s="387" t="n">
        <v>-0.0362564735114574</v>
      </c>
      <c r="EG228" s="387" t="n">
        <v>-0.0143173718824983</v>
      </c>
      <c r="EH228" s="387" t="n">
        <v>-0.0268173459917307</v>
      </c>
      <c r="EI228" s="0" t="s">
        <v>248</v>
      </c>
      <c r="EK228" s="387" t="n">
        <v>0.80531907081604</v>
      </c>
      <c r="EL228" s="0" t="s">
        <v>248</v>
      </c>
      <c r="EO228" s="387" t="n">
        <v>0.0370473824441433</v>
      </c>
      <c r="EP228" s="387" t="n">
        <v>0.0419869460165501</v>
      </c>
      <c r="EQ228" s="387" t="n">
        <v>0.0315299890935421</v>
      </c>
      <c r="ER228" s="387" t="n">
        <v>0.0292501021176577</v>
      </c>
      <c r="ES228" s="387" t="n">
        <v>0.0379305481910706</v>
      </c>
      <c r="ET228" s="0" t="s">
        <v>248</v>
      </c>
      <c r="FE228" s="387" t="n">
        <v>49176500</v>
      </c>
      <c r="FF228" s="387" t="n">
        <v>48662400</v>
      </c>
      <c r="FG228" s="387" t="n">
        <v>48202470</v>
      </c>
      <c r="FH228" s="387" t="n">
        <v>47812949</v>
      </c>
      <c r="FI228" s="387" t="n">
        <v>47451626</v>
      </c>
      <c r="FJ228" s="387" t="n">
        <v>47105171</v>
      </c>
      <c r="FK228" s="387" t="n">
        <v>46787786</v>
      </c>
      <c r="FL228" s="387" t="n">
        <v>46509355</v>
      </c>
      <c r="FM228" s="387" t="n">
        <v>46258189</v>
      </c>
      <c r="FN228" s="387" t="n">
        <v>46053331</v>
      </c>
      <c r="FO228" s="387" t="n">
        <v>45870741</v>
      </c>
      <c r="FP228" s="387" t="n">
        <v>45706086</v>
      </c>
      <c r="FQ228" s="387" t="n">
        <v>45593342</v>
      </c>
      <c r="FR228" s="387" t="n">
        <v>45489648</v>
      </c>
      <c r="FS228" s="387" t="n">
        <v>45272156</v>
      </c>
      <c r="FT228" s="387" t="n">
        <v>45154036</v>
      </c>
      <c r="FU228" s="387" t="n">
        <v>45004674</v>
      </c>
      <c r="FV228" s="387" t="n">
        <v>44831135</v>
      </c>
      <c r="FW228" s="387" t="n">
        <v>44622518</v>
      </c>
      <c r="FX228" s="387" t="n">
        <v>44385155</v>
      </c>
      <c r="FY228" s="387" t="n">
        <v>44118000</v>
      </c>
      <c r="FZ228" s="387" t="n">
        <v>43840000</v>
      </c>
      <c r="GA228" s="387" t="n">
        <v>43558000</v>
      </c>
      <c r="GB228" s="387" t="n">
        <v>43272000</v>
      </c>
      <c r="GC228" s="387" t="n">
        <v>42985000</v>
      </c>
      <c r="GD228" s="387" t="n">
        <v>42698000</v>
      </c>
      <c r="GE228" s="387" t="n">
        <v>42410000</v>
      </c>
      <c r="GF228" s="387" t="n">
        <v>42121000</v>
      </c>
      <c r="GG228" s="387" t="n">
        <v>41830000</v>
      </c>
      <c r="GH228" s="387" t="n">
        <v>41536000</v>
      </c>
      <c r="GI228" s="387" t="n">
        <v>41240000</v>
      </c>
      <c r="GJ228" s="387" t="n">
        <v>40941000</v>
      </c>
      <c r="GK228" s="387" t="n">
        <v>40640000</v>
      </c>
      <c r="GL228" s="387" t="n">
        <v>40338000</v>
      </c>
      <c r="GM228" s="387" t="n">
        <v>40036000</v>
      </c>
      <c r="GN228" s="387" t="n">
        <v>39735000</v>
      </c>
      <c r="GO228" s="387" t="n">
        <v>39436000</v>
      </c>
      <c r="GP228" s="387" t="n">
        <v>39139000</v>
      </c>
      <c r="GQ228" s="387" t="n">
        <v>38846000</v>
      </c>
      <c r="GR228" s="387" t="n">
        <v>38554000</v>
      </c>
      <c r="GS228" s="387" t="n">
        <v>38264000</v>
      </c>
      <c r="GT228" s="387" t="n">
        <v>37977000</v>
      </c>
      <c r="GU228" s="387" t="n">
        <v>37693000</v>
      </c>
      <c r="GV228" s="387" t="n">
        <v>37410000</v>
      </c>
      <c r="GW228" s="387" t="n">
        <v>37129000</v>
      </c>
      <c r="GX228" s="387" t="n">
        <v>36849000</v>
      </c>
      <c r="GY228" s="387" t="n">
        <v>36572000</v>
      </c>
      <c r="GZ228" s="387" t="n">
        <v>36297000</v>
      </c>
      <c r="HA228" s="387" t="n">
        <v>36023000</v>
      </c>
      <c r="HB228" s="387" t="n">
        <v>35750000</v>
      </c>
      <c r="HC228" s="387" t="n">
        <v>35470000</v>
      </c>
      <c r="HG228" s="387" t="n">
        <v>-0.00331331579945982</v>
      </c>
      <c r="HH228" s="387" t="n">
        <v>-0.00386347528547049</v>
      </c>
      <c r="HI228" s="387" t="n">
        <v>-0.00466425623744726</v>
      </c>
      <c r="HJ228" s="387" t="n">
        <v>-0.00533355260267854</v>
      </c>
      <c r="HK228" s="387" t="n">
        <v>-0.00603720406070352</v>
      </c>
      <c r="HL228" s="387" t="n">
        <v>-0.00632121972739697</v>
      </c>
      <c r="HM228" s="387" t="n">
        <v>-0.00645325938239694</v>
      </c>
      <c r="HN228" s="387" t="n">
        <v>-0.00658760871738195</v>
      </c>
      <c r="HO228" s="387" t="n">
        <v>-0.00665455684065819</v>
      </c>
      <c r="HP228" s="387" t="n">
        <v>-0.00669913692399859</v>
      </c>
      <c r="HQ228" s="387" t="n">
        <v>-0.00676789740100503</v>
      </c>
      <c r="HR228" s="387" t="n">
        <v>-0.00683775497600436</v>
      </c>
      <c r="HS228" s="387" t="n">
        <v>-0.00693264324218035</v>
      </c>
      <c r="HT228" s="387" t="n">
        <v>-0.00705326441675425</v>
      </c>
      <c r="HU228" s="387" t="n">
        <v>-0.00715186214074492</v>
      </c>
      <c r="HV228" s="387" t="n">
        <v>-0.00727665331214666</v>
      </c>
      <c r="HW228" s="387" t="n">
        <v>-0.00737920263782144</v>
      </c>
      <c r="HX228" s="387" t="n">
        <v>-0.00745885074138641</v>
      </c>
      <c r="HY228" s="387" t="n">
        <v>-0.00751490332186222</v>
      </c>
      <c r="HZ228" s="387" t="n">
        <v>-0.00754663813859224</v>
      </c>
      <c r="IA228" s="387" t="n">
        <v>-0.00755330687388778</v>
      </c>
      <c r="IB228" s="387" t="n">
        <v>-0.00755969248712063</v>
      </c>
      <c r="IC228" s="387" t="n">
        <v>-0.00751430075615644</v>
      </c>
      <c r="ID228" s="387" t="n">
        <v>-0.00754525559023023</v>
      </c>
      <c r="IE228" s="387" t="n">
        <v>-0.00755034945905209</v>
      </c>
      <c r="IF228" s="387" t="n">
        <v>-0.00752879306674004</v>
      </c>
      <c r="IG228" s="387" t="n">
        <v>-0.00750631233677268</v>
      </c>
      <c r="IH228" s="387" t="n">
        <v>-0.00753635261207819</v>
      </c>
      <c r="II228" s="387" t="n">
        <v>-0.0075397128239274</v>
      </c>
      <c r="IJ228" s="387" t="n">
        <v>-0.00756985414773226</v>
      </c>
      <c r="IK228" s="387" t="n">
        <v>-0.0075455610640347</v>
      </c>
      <c r="IL228" s="387" t="n">
        <v>-0.00754782697185874</v>
      </c>
      <c r="IM228" s="387" t="n">
        <v>-0.00757747003808618</v>
      </c>
      <c r="IN228" s="387" t="n">
        <v>-0.00760735431686044</v>
      </c>
      <c r="IO228" s="387" t="n">
        <v>-0.00786300003528595</v>
      </c>
      <c r="IP228" s="0" t="s">
        <v>889</v>
      </c>
      <c r="IU228" s="0" t="s">
        <v>889</v>
      </c>
      <c r="IV228" s="387" t="n">
        <v>0.46262705124987</v>
      </c>
      <c r="IW228" s="387" t="n">
        <v>0.462838778658214</v>
      </c>
      <c r="IX228" s="387" t="n">
        <v>0.463000723705523</v>
      </c>
      <c r="IY228" s="387" t="n">
        <v>0.46312249303092</v>
      </c>
      <c r="IZ228" s="387" t="n">
        <v>0.463226539343423</v>
      </c>
      <c r="JA228" s="387" t="n">
        <v>0.463329667134261</v>
      </c>
      <c r="JB228" s="387" t="n">
        <v>0.463429877620223</v>
      </c>
      <c r="JC228" s="387" t="n">
        <v>0.463518276018866</v>
      </c>
      <c r="JD228" s="387" t="n">
        <v>0.46359758894311</v>
      </c>
      <c r="JE228" s="387" t="n">
        <v>0.463671497967603</v>
      </c>
      <c r="JF228" s="387" t="n">
        <v>0.463743040657307</v>
      </c>
      <c r="JG228" s="387" t="n">
        <v>0.463813974557813</v>
      </c>
      <c r="JH228" s="387" t="n">
        <v>0.46388545240802</v>
      </c>
      <c r="JI228" s="387" t="n">
        <v>0.463958246542902</v>
      </c>
      <c r="JJ228" s="387" t="n">
        <v>0.464032886122468</v>
      </c>
      <c r="JK228" s="387" t="n">
        <v>0.464110328537268</v>
      </c>
      <c r="JL228" s="387" t="n">
        <v>0.464191533378499</v>
      </c>
      <c r="JM228" s="387" t="n">
        <v>0.464278351078297</v>
      </c>
      <c r="JN228" s="387" t="n">
        <v>0.464373400499492</v>
      </c>
      <c r="JO228" s="387" t="n">
        <v>0.464480035678748</v>
      </c>
      <c r="JP228" s="387" t="n">
        <v>0.464601073958727</v>
      </c>
      <c r="JQ228" s="387" t="n">
        <v>0.464737181878152</v>
      </c>
      <c r="JR228" s="387" t="n">
        <v>0.464889383029695</v>
      </c>
      <c r="JS228" s="387" t="n">
        <v>0.46505850649565</v>
      </c>
      <c r="JT228" s="387" t="n">
        <v>0.465245362499457</v>
      </c>
      <c r="JU228" s="387" t="n">
        <v>0.465450369173178</v>
      </c>
      <c r="JV228" s="387" t="n">
        <v>0.465674040273625</v>
      </c>
      <c r="JW228" s="387" t="n">
        <v>0.465915813169722</v>
      </c>
      <c r="JX228" s="387" t="n">
        <v>0.466173870141689</v>
      </c>
      <c r="JY228" s="387" t="n">
        <v>0.466445890098264</v>
      </c>
      <c r="JZ228" s="387" t="n">
        <v>0.466729559159123</v>
      </c>
      <c r="KA228" s="387" t="n">
        <v>0.467024482544674</v>
      </c>
      <c r="KB228" s="387" t="n">
        <v>0.467329560269278</v>
      </c>
      <c r="KC228" s="387" t="n">
        <v>0.467641355619866</v>
      </c>
      <c r="KD228" s="387" t="n">
        <v>0.467955128813348</v>
      </c>
      <c r="KE228" s="387" t="n">
        <v>0.468267737859793</v>
      </c>
      <c r="KH228" s="0" t="s">
        <v>889</v>
      </c>
      <c r="KI228" s="387" t="n">
        <v>0.690666496753693</v>
      </c>
      <c r="KJ228" s="387" t="n">
        <v>0.686712563037872</v>
      </c>
      <c r="KK228" s="387" t="n">
        <v>0.682158172130585</v>
      </c>
      <c r="KL228" s="387" t="n">
        <v>0.677528977394104</v>
      </c>
      <c r="KM228" s="387" t="n">
        <v>0.673552930355072</v>
      </c>
      <c r="KN228" s="387" t="n">
        <v>0.67061060667038</v>
      </c>
      <c r="KO228" s="387" t="n">
        <v>0.667791962623596</v>
      </c>
      <c r="KP228" s="387" t="n">
        <v>0.66573303937912</v>
      </c>
      <c r="KQ228" s="387" t="n">
        <v>0.664448142051697</v>
      </c>
      <c r="KR228" s="387" t="n">
        <v>0.663766443729401</v>
      </c>
      <c r="KS228" s="387" t="n">
        <v>0.663520514965057</v>
      </c>
      <c r="KT228" s="387" t="n">
        <v>0.662155151367188</v>
      </c>
      <c r="KU228" s="387" t="n">
        <v>0.661380290985107</v>
      </c>
      <c r="KV228" s="387" t="n">
        <v>0.661080539226532</v>
      </c>
      <c r="KW228" s="387" t="n">
        <v>0.661185503005981</v>
      </c>
      <c r="KX228" s="387" t="n">
        <v>0.661566436290741</v>
      </c>
      <c r="KY228" s="387" t="n">
        <v>0.661268651485443</v>
      </c>
      <c r="KZ228" s="387" t="n">
        <v>0.661294281482697</v>
      </c>
      <c r="LA228" s="387" t="n">
        <v>0.66138631105423</v>
      </c>
      <c r="LB228" s="387" t="n">
        <v>0.661279857158661</v>
      </c>
      <c r="LC228" s="387" t="n">
        <v>0.660827994346619</v>
      </c>
      <c r="LD228" s="387" t="n">
        <v>0.659093201160431</v>
      </c>
      <c r="LE228" s="387" t="n">
        <v>0.657068371772766</v>
      </c>
      <c r="LF228" s="387" t="n">
        <v>0.65471351146698</v>
      </c>
      <c r="LG228" s="387" t="n">
        <v>0.652124285697937</v>
      </c>
      <c r="LH228" s="387" t="n">
        <v>0.649357080459595</v>
      </c>
      <c r="LI228" s="387" t="n">
        <v>0.645601272583008</v>
      </c>
      <c r="LJ228" s="387" t="n">
        <v>0.641710638999939</v>
      </c>
      <c r="LK228" s="387" t="n">
        <v>0.637743890285492</v>
      </c>
      <c r="LL228" s="387" t="n">
        <v>0.633601784706116</v>
      </c>
      <c r="LM228" s="387" t="n">
        <v>0.629270792007446</v>
      </c>
      <c r="LN228" s="387" t="n">
        <v>0.62391996383667</v>
      </c>
      <c r="LO228" s="387" t="n">
        <v>0.618618607521057</v>
      </c>
      <c r="LP228" s="387" t="n">
        <v>0.613385915756226</v>
      </c>
      <c r="LQ228" s="387" t="n">
        <v>0.608195781707764</v>
      </c>
      <c r="LR228" s="387" t="n">
        <v>0.603073000907898</v>
      </c>
      <c r="LT228" s="0" t="s">
        <v>889</v>
      </c>
      <c r="LU228" s="387" t="n">
        <v>0.625608503818512</v>
      </c>
      <c r="LV228" s="387" t="n">
        <v>0.620477616786957</v>
      </c>
      <c r="LW228" s="387" t="n">
        <v>0.615485310554504</v>
      </c>
      <c r="LX228" s="387" t="n">
        <v>0.610868692398071</v>
      </c>
      <c r="LY228" s="387" t="n">
        <v>0.606890857219696</v>
      </c>
      <c r="LZ228" s="387" t="n">
        <v>0.603676497936249</v>
      </c>
      <c r="MA228" s="387" t="n">
        <v>0.600593090057373</v>
      </c>
      <c r="MB228" s="387" t="n">
        <v>0.597984313964844</v>
      </c>
      <c r="MC228" s="387" t="n">
        <v>0.596159160137177</v>
      </c>
      <c r="MD228" s="387" t="n">
        <v>0.595347225666046</v>
      </c>
      <c r="ME228" s="387" t="n">
        <v>0.595625102519989</v>
      </c>
      <c r="MF228" s="387" t="n">
        <v>0.59561425447464</v>
      </c>
      <c r="MG228" s="387" t="n">
        <v>0.596756935119629</v>
      </c>
      <c r="MH228" s="387" t="n">
        <v>0.598517835140228</v>
      </c>
      <c r="MI228" s="387" t="n">
        <v>0.600105941295624</v>
      </c>
      <c r="MJ228" s="387" t="n">
        <v>0.601042687892914</v>
      </c>
      <c r="MK228" s="387" t="n">
        <v>0.600644826889038</v>
      </c>
      <c r="ML228" s="387" t="n">
        <v>0.599655508995056</v>
      </c>
      <c r="MM228" s="387" t="n">
        <v>0.598120868206024</v>
      </c>
      <c r="MN228" s="387" t="n">
        <v>0.596263349056244</v>
      </c>
      <c r="MO228" s="387" t="n">
        <v>0.5941361784935</v>
      </c>
      <c r="MP228" s="387" t="n">
        <v>0.591033577919006</v>
      </c>
      <c r="MQ228" s="387" t="n">
        <v>0.587674677371979</v>
      </c>
      <c r="MR228" s="387" t="n">
        <v>0.583972632884979</v>
      </c>
      <c r="MS228" s="387" t="n">
        <v>0.579887926578522</v>
      </c>
      <c r="MT228" s="387" t="n">
        <v>0.575397253036499</v>
      </c>
      <c r="MU228" s="387" t="n">
        <v>0.569976568222046</v>
      </c>
      <c r="MV228" s="387" t="n">
        <v>0.564322292804718</v>
      </c>
      <c r="MW228" s="387" t="n">
        <v>0.558593988418579</v>
      </c>
      <c r="MX228" s="387" t="n">
        <v>0.55269467830658</v>
      </c>
      <c r="MY228" s="387" t="n">
        <v>0.546799123287201</v>
      </c>
      <c r="MZ228" s="387" t="n">
        <v>0.540249347686768</v>
      </c>
      <c r="NA228" s="387" t="n">
        <v>0.533818244934082</v>
      </c>
      <c r="NB228" s="387" t="n">
        <v>0.527801692485809</v>
      </c>
      <c r="NC228" s="387" t="n">
        <v>0.522629380226135</v>
      </c>
      <c r="ND228" s="387" t="n">
        <v>0.518550872802734</v>
      </c>
      <c r="NG228" s="0" t="s">
        <v>889</v>
      </c>
      <c r="NH228" s="387" t="n">
        <v>0.642971992492676</v>
      </c>
      <c r="NI228" s="387" t="n">
        <v>0.640481889247894</v>
      </c>
      <c r="NJ228" s="387" t="n">
        <v>0.637070715427399</v>
      </c>
      <c r="NK228" s="387" t="n">
        <v>0.63311243057251</v>
      </c>
      <c r="NL228" s="387" t="n">
        <v>0.629109799861908</v>
      </c>
      <c r="NM228" s="387" t="n">
        <v>0.625345647335053</v>
      </c>
      <c r="NN228" s="387" t="n">
        <v>0.620962619781494</v>
      </c>
      <c r="NO228" s="387" t="n">
        <v>0.616603136062622</v>
      </c>
      <c r="NP228" s="387" t="n">
        <v>0.612567007541657</v>
      </c>
      <c r="NQ228" s="387" t="n">
        <v>0.609235763549805</v>
      </c>
      <c r="NR228" s="387" t="n">
        <v>0.606796562671661</v>
      </c>
      <c r="NS228" s="387" t="n">
        <v>0.603701949119568</v>
      </c>
      <c r="NT228" s="387" t="n">
        <v>0.601695120334625</v>
      </c>
      <c r="NU228" s="387" t="n">
        <v>0.600645482540131</v>
      </c>
      <c r="NV228" s="387" t="n">
        <v>0.600491166114807</v>
      </c>
      <c r="NW228" s="387" t="n">
        <v>0.601091146469116</v>
      </c>
      <c r="NX228" s="387" t="n">
        <v>0.601548552513123</v>
      </c>
      <c r="NY228" s="387" t="n">
        <v>0.602903544902802</v>
      </c>
      <c r="NZ228" s="387" t="n">
        <v>0.604665577411652</v>
      </c>
      <c r="OA228" s="387" t="n">
        <v>0.606279373168945</v>
      </c>
      <c r="OB228" s="387" t="n">
        <v>0.607373833656311</v>
      </c>
      <c r="OC228" s="387" t="n">
        <v>0.606983482837677</v>
      </c>
      <c r="OD228" s="387" t="n">
        <v>0.606121778488159</v>
      </c>
      <c r="OE228" s="387" t="n">
        <v>0.604721188545227</v>
      </c>
      <c r="OF228" s="387" t="n">
        <v>0.602972447872162</v>
      </c>
      <c r="OG228" s="387" t="n">
        <v>0.600956499576569</v>
      </c>
      <c r="OH228" s="387" t="n">
        <v>0.597861886024475</v>
      </c>
      <c r="OI228" s="387" t="n">
        <v>0.594540119171143</v>
      </c>
      <c r="OJ228" s="387" t="n">
        <v>0.590938270092011</v>
      </c>
      <c r="OK228" s="387" t="n">
        <v>0.58706134557724</v>
      </c>
      <c r="OL228" s="387" t="n">
        <v>0.58283805847168</v>
      </c>
      <c r="OM228" s="387" t="n">
        <v>0.577490985393524</v>
      </c>
      <c r="ON228" s="387" t="n">
        <v>0.572058320045471</v>
      </c>
      <c r="OO228" s="387" t="n">
        <v>0.566582441329956</v>
      </c>
      <c r="OP228" s="387" t="n">
        <v>0.561090886592865</v>
      </c>
      <c r="OQ228" s="387" t="n">
        <v>0.55559629201889</v>
      </c>
      <c r="OT228" s="387" t="n">
        <v>0.663939971923828</v>
      </c>
      <c r="OU228" s="387" t="n">
        <v>0.665479965209961</v>
      </c>
      <c r="OV228" s="387" t="n">
        <v>0.667529983520508</v>
      </c>
      <c r="OW228" s="387" t="n">
        <v>0.668059997558594</v>
      </c>
      <c r="OX228" s="387" t="n">
        <v>0.66765998840332</v>
      </c>
      <c r="OY228" s="387" t="n">
        <v>0.667379989624023</v>
      </c>
      <c r="OZ228" s="387" t="n">
        <v>0.666289978027344</v>
      </c>
      <c r="PA228" s="387" t="n">
        <v>0.664990005493164</v>
      </c>
      <c r="PB228" s="387" t="n">
        <v>0.664039993286133</v>
      </c>
      <c r="PC228" s="387" t="n">
        <v>0.664449996948242</v>
      </c>
      <c r="PD228" s="387" t="n">
        <v>0.667870025634766</v>
      </c>
      <c r="PE228" s="387" t="n">
        <v>0.664390029907227</v>
      </c>
      <c r="PF228" s="387" t="n">
        <v>0.672710037231445</v>
      </c>
      <c r="PG228" s="387" t="n">
        <v>0.658259963989258</v>
      </c>
      <c r="PH228" s="387" t="n">
        <v>0.662539978027344</v>
      </c>
      <c r="PI228" s="387" t="n">
        <v>0.662490005493164</v>
      </c>
      <c r="PJ228" s="387" t="n">
        <v>0.664820022583008</v>
      </c>
      <c r="PK228" s="387" t="n">
        <v>0.666709976196289</v>
      </c>
      <c r="PL228" s="387" t="n">
        <v>0.666679992675781</v>
      </c>
      <c r="PQ228" s="387" t="n">
        <v>-4.49733706773259E-005</v>
      </c>
      <c r="PZ228" s="387" t="n">
        <v>0.261</v>
      </c>
      <c r="QA228" s="387" t="n">
        <v>2018</v>
      </c>
      <c r="QB228" s="0" t="s">
        <v>248</v>
      </c>
      <c r="QD228" s="387" t="n">
        <v>0</v>
      </c>
      <c r="QE228" s="387" t="n">
        <v>2018</v>
      </c>
      <c r="QF228" s="0" t="s">
        <v>248</v>
      </c>
      <c r="QH228" s="387" t="n">
        <v>0.004</v>
      </c>
      <c r="QI228" s="387" t="n">
        <v>2018</v>
      </c>
      <c r="QJ228" s="0" t="s">
        <v>248</v>
      </c>
      <c r="QL228" s="387" t="n">
        <v>0.034</v>
      </c>
      <c r="QM228" s="387" t="n">
        <v>2018</v>
      </c>
      <c r="QN228" s="0" t="s">
        <v>248</v>
      </c>
      <c r="QP228" s="387" t="n">
        <v>0.013</v>
      </c>
      <c r="QQ228" s="387" t="n">
        <v>2018</v>
      </c>
      <c r="QR228" s="0" t="s">
        <v>248</v>
      </c>
      <c r="QT228" s="0" t="s">
        <v>104</v>
      </c>
      <c r="QU228" s="387" t="n">
        <v>0.204379916191101</v>
      </c>
      <c r="QV228" s="387" t="n">
        <v>0.200981125235558</v>
      </c>
      <c r="QW228" s="387" t="n">
        <v>0.175585851073265</v>
      </c>
      <c r="QX228" s="387" t="n">
        <v>0.184318751096725</v>
      </c>
      <c r="QY228" s="387" t="n">
        <v>0.228689908981323</v>
      </c>
      <c r="RB228" s="387" t="n">
        <v>0.187676250934601</v>
      </c>
      <c r="RC228" s="387" t="n">
        <v>0.18524631857872</v>
      </c>
      <c r="RD228" s="387" t="n">
        <v>0.165104895830154</v>
      </c>
      <c r="RE228" s="387" t="n">
        <v>0.160864785313606</v>
      </c>
      <c r="RF228" s="387" t="n">
        <v>0.180192589759827</v>
      </c>
      <c r="RG228" s="0" t="s">
        <v>248</v>
      </c>
      <c r="RJ228" s="387" t="n">
        <v>0.0236733835190535</v>
      </c>
      <c r="RK228" s="387" t="n">
        <v>0.00489178579300642</v>
      </c>
      <c r="RL228" s="387" t="n">
        <v>0.00376709713600576</v>
      </c>
      <c r="RM228" s="387" t="n">
        <v>0.00179401342757046</v>
      </c>
      <c r="RN228" s="387" t="n">
        <v>0.0317701697349548</v>
      </c>
      <c r="RO228" s="0" t="s">
        <v>104</v>
      </c>
      <c r="RR228" s="387" t="n">
        <v>0.0236715748906136</v>
      </c>
      <c r="RS228" s="387" t="n">
        <v>0.00478003732860088</v>
      </c>
      <c r="RT228" s="387" t="n">
        <v>0.00341198104433715</v>
      </c>
      <c r="RU228" s="387" t="n">
        <v>0.00178677588701248</v>
      </c>
      <c r="RV228" s="387" t="n">
        <v>0.0318231396377087</v>
      </c>
      <c r="RW228" s="0" t="s">
        <v>248</v>
      </c>
      <c r="SA228" s="387" t="n">
        <v>0.0294111240655184</v>
      </c>
      <c r="SB228" s="387" t="n">
        <v>0.00949154980480671</v>
      </c>
      <c r="SC228" s="387" t="n">
        <v>0.00767566403374076</v>
      </c>
      <c r="SD228" s="387" t="n">
        <v>0.0061887688934803</v>
      </c>
      <c r="SE228" s="387" t="n">
        <v>0.0373542457818985</v>
      </c>
      <c r="SF228" s="0" t="s">
        <v>104</v>
      </c>
      <c r="SJ228" s="387" t="n">
        <v>0.0320290811359882</v>
      </c>
      <c r="SK228" s="387" t="n">
        <v>0.0128719890490174</v>
      </c>
      <c r="SL228" s="387" t="n">
        <v>0.012558838352561</v>
      </c>
      <c r="SM228" s="387" t="n">
        <v>0.00636611878871918</v>
      </c>
      <c r="SN228" s="387" t="n">
        <v>0.0375645533204079</v>
      </c>
      <c r="SO228" s="0" t="s">
        <v>248</v>
      </c>
      <c r="SQ228" s="387" t="n">
        <v>3370</v>
      </c>
      <c r="SR228" s="0" t="s">
        <v>248</v>
      </c>
      <c r="ST228" s="387" t="n">
        <v>2298.5927734375</v>
      </c>
      <c r="SU228" s="0" t="s">
        <v>104</v>
      </c>
      <c r="SW228" s="387" t="n">
        <v>3224.93516522753</v>
      </c>
      <c r="SX228" s="0" t="s">
        <v>248</v>
      </c>
      <c r="TA228" s="387" t="n">
        <v>0.195196822285652</v>
      </c>
      <c r="TB228" s="387" t="n">
        <v>0.167593061923981</v>
      </c>
      <c r="TC228" s="387" t="n">
        <v>0.136325597763062</v>
      </c>
      <c r="TD228" s="387" t="n">
        <v>0.163993820548058</v>
      </c>
      <c r="TE228" s="387" t="n">
        <v>0.219994693994522</v>
      </c>
      <c r="TF228" s="0" t="s">
        <v>104</v>
      </c>
      <c r="TJ228" s="387" t="n">
        <v>0.180002942681313</v>
      </c>
      <c r="TK228" s="387" t="n">
        <v>0.153853714466095</v>
      </c>
      <c r="TL228" s="387" t="n">
        <v>0.128848418593407</v>
      </c>
      <c r="TM228" s="387" t="n">
        <v>0.14654740691185</v>
      </c>
      <c r="TN228" s="387" t="n">
        <v>0.153375238180161</v>
      </c>
      <c r="TO228" s="0" t="s">
        <v>248</v>
      </c>
      <c r="TP228" s="386"/>
      <c r="TQ228" s="386"/>
    </row>
    <row r="229" customFormat="false" ht="15.75" hidden="false" customHeight="false" outlineLevel="0" collapsed="false">
      <c r="A229" s="0" t="s">
        <v>900</v>
      </c>
      <c r="B229" s="18" t="s">
        <v>1303</v>
      </c>
      <c r="C229" s="0" t="s">
        <v>1304</v>
      </c>
      <c r="D229" s="387" t="n">
        <v>0.0397863872349262</v>
      </c>
      <c r="E229" s="0" t="s">
        <v>884</v>
      </c>
      <c r="F229" s="387" t="n">
        <v>0.0583624057471752</v>
      </c>
      <c r="G229" s="0" t="s">
        <v>316</v>
      </c>
      <c r="H229" s="387" t="n">
        <v>0.0598459653556347</v>
      </c>
      <c r="I229" s="0" t="s">
        <v>317</v>
      </c>
      <c r="J229" s="0" t="s">
        <v>884</v>
      </c>
      <c r="K229" s="387" t="n">
        <v>0.554487764835358</v>
      </c>
      <c r="L229" s="387"/>
      <c r="M229" s="0" t="s">
        <v>885</v>
      </c>
      <c r="N229" s="387"/>
      <c r="O229" s="0" t="s">
        <v>885</v>
      </c>
      <c r="P229" s="387"/>
      <c r="Q229" s="0" t="s">
        <v>885</v>
      </c>
      <c r="R229" s="387"/>
      <c r="S229" s="0" t="s">
        <v>885</v>
      </c>
      <c r="U229" s="0" t="s">
        <v>884</v>
      </c>
      <c r="V229" s="387" t="n">
        <v>0.552265286445618</v>
      </c>
      <c r="W229" s="387"/>
      <c r="X229" s="0" t="s">
        <v>885</v>
      </c>
      <c r="Y229" s="387"/>
      <c r="Z229" s="0" t="s">
        <v>885</v>
      </c>
      <c r="AA229" s="387"/>
      <c r="AB229" s="0" t="s">
        <v>885</v>
      </c>
      <c r="AC229" s="387"/>
      <c r="AD229" s="0" t="s">
        <v>885</v>
      </c>
      <c r="AF229" s="0" t="s">
        <v>884</v>
      </c>
      <c r="AG229" s="387" t="n">
        <v>0.550330102443695</v>
      </c>
      <c r="AH229" s="387"/>
      <c r="AI229" s="0" t="s">
        <v>885</v>
      </c>
      <c r="AJ229" s="387"/>
      <c r="AK229" s="0" t="s">
        <v>885</v>
      </c>
      <c r="AL229" s="387"/>
      <c r="AM229" s="0" t="s">
        <v>885</v>
      </c>
      <c r="AN229" s="387"/>
      <c r="AO229" s="0" t="s">
        <v>885</v>
      </c>
      <c r="AP229" s="0"/>
      <c r="AQ229" s="0" t="s">
        <v>884</v>
      </c>
      <c r="AR229" s="387" t="n">
        <v>3.05433869361877</v>
      </c>
      <c r="AS229" s="0" t="s">
        <v>318</v>
      </c>
      <c r="AT229" s="387" t="n">
        <v>3.54336714744568</v>
      </c>
      <c r="AU229" s="0" t="s">
        <v>317</v>
      </c>
      <c r="AV229" s="387" t="n">
        <v>3.69154357910156</v>
      </c>
      <c r="AW229" s="0"/>
      <c r="AX229" s="387" t="n">
        <v>2.4080126285553</v>
      </c>
      <c r="AY229" s="0" t="s">
        <v>104</v>
      </c>
      <c r="AZ229" s="0"/>
      <c r="BA229" s="0" t="s">
        <v>884</v>
      </c>
      <c r="BB229" s="387" t="n">
        <v>0.00546333892270923</v>
      </c>
      <c r="BC229" s="387" t="n">
        <v>0.00487412232905626</v>
      </c>
      <c r="BD229" s="387" t="n">
        <v>0.00473871733993292</v>
      </c>
      <c r="BE229" s="387" t="n">
        <v>0.00403207121416926</v>
      </c>
      <c r="BF229" s="387" t="n">
        <v>0.00403205817565322</v>
      </c>
      <c r="BH229" s="0" t="s">
        <v>318</v>
      </c>
      <c r="BI229" s="387" t="n">
        <v>0.00930292997509241</v>
      </c>
      <c r="BJ229" s="387" t="n">
        <v>0.0040739132091403</v>
      </c>
      <c r="BK229" s="387" t="n">
        <v>0.00174400059040636</v>
      </c>
      <c r="BL229" s="387" t="n">
        <v>0.00118221284355968</v>
      </c>
      <c r="BM229" s="387" t="n">
        <v>0.00118776131421328</v>
      </c>
      <c r="BO229" s="0" t="s">
        <v>317</v>
      </c>
      <c r="BP229" s="387" t="n">
        <v>0.00557999731972814</v>
      </c>
      <c r="BQ229" s="387" t="n">
        <v>0.00231227860786021</v>
      </c>
      <c r="BR229" s="387" t="n">
        <v>0.0011835906188935</v>
      </c>
      <c r="BS229" s="387" t="n">
        <v>0.00119005772285163</v>
      </c>
      <c r="BT229" s="387" t="n">
        <v>0.00119466811884195</v>
      </c>
      <c r="BV229" s="387" t="n">
        <v>6.7957034111023</v>
      </c>
      <c r="BW229" s="387" t="n">
        <v>8.0487642288208</v>
      </c>
      <c r="BX229" s="387" t="n">
        <v>8.69095039367676</v>
      </c>
      <c r="BY229" s="387" t="n">
        <v>8.86049461364746</v>
      </c>
      <c r="BZ229" s="387" t="n">
        <v>8.94742107391357</v>
      </c>
      <c r="CA229" s="0" t="s">
        <v>316</v>
      </c>
      <c r="CC229" s="387" t="n">
        <v>7.56833505630493</v>
      </c>
      <c r="CD229" s="387" t="n">
        <v>8.48996448516846</v>
      </c>
      <c r="CE229" s="387" t="n">
        <v>8.82596874237061</v>
      </c>
      <c r="CF229" s="387" t="n">
        <v>8.91252136230469</v>
      </c>
      <c r="CG229" s="387" t="n">
        <v>9.00002670288086</v>
      </c>
      <c r="CH229" s="0" t="s">
        <v>317</v>
      </c>
      <c r="CK229" s="387" t="n">
        <v>10.8000001907349</v>
      </c>
      <c r="CL229" s="0" t="s">
        <v>887</v>
      </c>
      <c r="CO229" s="0" t="s">
        <v>884</v>
      </c>
      <c r="CP229" s="387" t="n">
        <v>0.00266850809566677</v>
      </c>
      <c r="CQ229" s="387" t="n">
        <v>0.00324820238165557</v>
      </c>
      <c r="CR229" s="387" t="n">
        <v>-2.62276735156775E-005</v>
      </c>
      <c r="CS229" s="387" t="n">
        <v>-0.00549570564180613</v>
      </c>
      <c r="CT229" s="387" t="n">
        <v>0.0107991974800825</v>
      </c>
      <c r="CV229" s="0" t="s">
        <v>884</v>
      </c>
      <c r="CW229" s="387" t="n">
        <v>0.0037750001065433</v>
      </c>
      <c r="CX229" s="387" t="n">
        <v>0.00313333328813314</v>
      </c>
      <c r="CY229" s="387" t="n">
        <v>-5.00001187901944E-005</v>
      </c>
      <c r="CZ229" s="387" t="n">
        <v>0.00189999991562217</v>
      </c>
      <c r="DA229" s="387" t="n">
        <v>0.0020000000949949</v>
      </c>
      <c r="DC229" s="0" t="s">
        <v>884</v>
      </c>
      <c r="DD229" s="387" t="n">
        <v>0.00354777090251446</v>
      </c>
      <c r="DE229" s="387" t="n">
        <v>0.00289799948222935</v>
      </c>
      <c r="DF229" s="387" t="n">
        <v>-0.00122297729831189</v>
      </c>
      <c r="DG229" s="387" t="n">
        <v>0.00519620673730969</v>
      </c>
      <c r="DH229" s="387" t="n">
        <v>0.00750134838744998</v>
      </c>
      <c r="DL229" s="387" t="n">
        <v>0.828330001831055</v>
      </c>
      <c r="DM229" s="0" t="s">
        <v>888</v>
      </c>
      <c r="DP229" s="387" t="n">
        <v>0.940319976806641</v>
      </c>
      <c r="DQ229" s="0" t="s">
        <v>888</v>
      </c>
      <c r="DT229" s="387" t="n">
        <v>0.532470016479492</v>
      </c>
      <c r="DU229" s="0" t="s">
        <v>888</v>
      </c>
      <c r="DW229" s="387" t="n">
        <v>0.0794099271297455</v>
      </c>
      <c r="DX229" s="387" t="n">
        <v>0.092914380133152</v>
      </c>
      <c r="DY229" s="387" t="n">
        <v>0.101574562489986</v>
      </c>
      <c r="DZ229" s="387" t="n">
        <v>0.0649061426520348</v>
      </c>
      <c r="EA229" s="387" t="n">
        <v>0.0746278613805771</v>
      </c>
      <c r="EB229" s="0" t="s">
        <v>104</v>
      </c>
      <c r="ED229" s="387"/>
      <c r="EE229" s="387"/>
      <c r="EF229" s="387"/>
      <c r="EG229" s="387"/>
      <c r="EH229" s="387"/>
      <c r="EI229" s="0" t="s">
        <v>886</v>
      </c>
      <c r="EK229" s="387"/>
      <c r="EL229" s="0" t="s">
        <v>886</v>
      </c>
      <c r="EO229" s="387" t="n">
        <v>0.0283325519412756</v>
      </c>
      <c r="EP229" s="387" t="n">
        <v>0.0304852649569511</v>
      </c>
      <c r="EQ229" s="387" t="n">
        <v>0.0263749621808529</v>
      </c>
      <c r="ER229" s="387" t="n">
        <v>0.0269928369671106</v>
      </c>
      <c r="ES229" s="387" t="n">
        <v>0.0327382609248161</v>
      </c>
      <c r="ET229" s="0" t="s">
        <v>248</v>
      </c>
      <c r="FE229" s="387" t="n">
        <v>3134062</v>
      </c>
      <c r="FF229" s="387" t="n">
        <v>3302719</v>
      </c>
      <c r="FG229" s="387" t="n">
        <v>3478777</v>
      </c>
      <c r="FH229" s="387" t="n">
        <v>3711932</v>
      </c>
      <c r="FI229" s="387" t="n">
        <v>4068570</v>
      </c>
      <c r="FJ229" s="387" t="n">
        <v>4588225</v>
      </c>
      <c r="FK229" s="387" t="n">
        <v>5300174</v>
      </c>
      <c r="FL229" s="387" t="n">
        <v>6168838</v>
      </c>
      <c r="FM229" s="387" t="n">
        <v>7089487</v>
      </c>
      <c r="FN229" s="387" t="n">
        <v>7917372</v>
      </c>
      <c r="FO229" s="387" t="n">
        <v>8549988</v>
      </c>
      <c r="FP229" s="387" t="n">
        <v>8946777</v>
      </c>
      <c r="FQ229" s="387" t="n">
        <v>9141596</v>
      </c>
      <c r="FR229" s="387" t="n">
        <v>9197910</v>
      </c>
      <c r="FS229" s="387" t="n">
        <v>9214175</v>
      </c>
      <c r="FT229" s="387" t="n">
        <v>9262900</v>
      </c>
      <c r="FU229" s="387" t="n">
        <v>9360980</v>
      </c>
      <c r="FV229" s="387" t="n">
        <v>9487203</v>
      </c>
      <c r="FW229" s="387" t="n">
        <v>9630959</v>
      </c>
      <c r="FX229" s="387" t="n">
        <v>9770529</v>
      </c>
      <c r="FY229" s="387" t="n">
        <v>9890000</v>
      </c>
      <c r="FZ229" s="387" t="n">
        <v>9991000</v>
      </c>
      <c r="GA229" s="387" t="n">
        <v>10082000</v>
      </c>
      <c r="GB229" s="387" t="n">
        <v>10165000</v>
      </c>
      <c r="GC229" s="387" t="n">
        <v>10245000</v>
      </c>
      <c r="GD229" s="387" t="n">
        <v>10324000</v>
      </c>
      <c r="GE229" s="387" t="n">
        <v>10403000</v>
      </c>
      <c r="GF229" s="387" t="n">
        <v>10481000</v>
      </c>
      <c r="GG229" s="387" t="n">
        <v>10554000</v>
      </c>
      <c r="GH229" s="387" t="n">
        <v>10615000</v>
      </c>
      <c r="GI229" s="387" t="n">
        <v>10661000</v>
      </c>
      <c r="GJ229" s="387" t="n">
        <v>10690000</v>
      </c>
      <c r="GK229" s="387" t="n">
        <v>10704000</v>
      </c>
      <c r="GL229" s="387" t="n">
        <v>10706000</v>
      </c>
      <c r="GM229" s="387" t="n">
        <v>10703000</v>
      </c>
      <c r="GN229" s="387" t="n">
        <v>10697000</v>
      </c>
      <c r="GO229" s="387" t="n">
        <v>10691000</v>
      </c>
      <c r="GP229" s="387" t="n">
        <v>10683000</v>
      </c>
      <c r="GQ229" s="387" t="n">
        <v>10673000</v>
      </c>
      <c r="GR229" s="387" t="n">
        <v>10662000</v>
      </c>
      <c r="GS229" s="387" t="n">
        <v>10648000</v>
      </c>
      <c r="GT229" s="387" t="n">
        <v>10633000</v>
      </c>
      <c r="GU229" s="387" t="n">
        <v>10616000</v>
      </c>
      <c r="GV229" s="387" t="n">
        <v>10598000</v>
      </c>
      <c r="GW229" s="387" t="n">
        <v>10579000</v>
      </c>
      <c r="GX229" s="387" t="n">
        <v>10558000</v>
      </c>
      <c r="GY229" s="387" t="n">
        <v>10535000</v>
      </c>
      <c r="GZ229" s="387" t="n">
        <v>10510000</v>
      </c>
      <c r="HA229" s="387" t="n">
        <v>10483000</v>
      </c>
      <c r="HB229" s="387" t="n">
        <v>10455000</v>
      </c>
      <c r="HC229" s="387" t="n">
        <v>10425000</v>
      </c>
      <c r="HG229" s="387" t="n">
        <v>0.0105328112840652</v>
      </c>
      <c r="HH229" s="387" t="n">
        <v>0.0133938519284129</v>
      </c>
      <c r="HI229" s="387" t="n">
        <v>0.0150389680638909</v>
      </c>
      <c r="HJ229" s="387" t="n">
        <v>0.0143878040835261</v>
      </c>
      <c r="HK229" s="387" t="n">
        <v>0.0121535360813141</v>
      </c>
      <c r="HL229" s="387" t="n">
        <v>0.0101605420932174</v>
      </c>
      <c r="HM229" s="387" t="n">
        <v>0.00906696822494268</v>
      </c>
      <c r="HN229" s="387" t="n">
        <v>0.00819879118353128</v>
      </c>
      <c r="HO229" s="387" t="n">
        <v>0.0078393341973424</v>
      </c>
      <c r="HP229" s="387" t="n">
        <v>0.00768150016665459</v>
      </c>
      <c r="HQ229" s="387" t="n">
        <v>0.00762294419109821</v>
      </c>
      <c r="HR229" s="387" t="n">
        <v>0.00746986828744412</v>
      </c>
      <c r="HS229" s="387" t="n">
        <v>0.00694084074348211</v>
      </c>
      <c r="HT229" s="387" t="n">
        <v>0.00576316006481648</v>
      </c>
      <c r="HU229" s="387" t="n">
        <v>0.00432412791997194</v>
      </c>
      <c r="HV229" s="387" t="n">
        <v>0.00271650217473507</v>
      </c>
      <c r="HW229" s="387" t="n">
        <v>0.00130877830088139</v>
      </c>
      <c r="HX229" s="387" t="n">
        <v>0.000186828590813093</v>
      </c>
      <c r="HY229" s="387" t="n">
        <v>-0.000280255975667387</v>
      </c>
      <c r="HZ229" s="387" t="n">
        <v>-0.000560747692361474</v>
      </c>
      <c r="IA229" s="387" t="n">
        <v>-0.000561062304768711</v>
      </c>
      <c r="IB229" s="387" t="n">
        <v>-0.000748573045711964</v>
      </c>
      <c r="IC229" s="387" t="n">
        <v>-0.000936505035497248</v>
      </c>
      <c r="ID229" s="387" t="n">
        <v>-0.00103116955142468</v>
      </c>
      <c r="IE229" s="387" t="n">
        <v>-0.00131393736228347</v>
      </c>
      <c r="IF229" s="387" t="n">
        <v>-0.00140970840584487</v>
      </c>
      <c r="IG229" s="387" t="n">
        <v>-0.00160007562953979</v>
      </c>
      <c r="IH229" s="387" t="n">
        <v>-0.00169699301477522</v>
      </c>
      <c r="II229" s="387" t="n">
        <v>-0.00179440004285425</v>
      </c>
      <c r="IJ229" s="387" t="n">
        <v>-0.00198703771457076</v>
      </c>
      <c r="IK229" s="387" t="n">
        <v>-0.00218081916682422</v>
      </c>
      <c r="IL229" s="387" t="n">
        <v>-0.00237586232833564</v>
      </c>
      <c r="IM229" s="387" t="n">
        <v>-0.00257228733971715</v>
      </c>
      <c r="IN229" s="387" t="n">
        <v>-0.00267456448636949</v>
      </c>
      <c r="IO229" s="387" t="n">
        <v>-0.00287356530316174</v>
      </c>
      <c r="IP229" s="0" t="s">
        <v>889</v>
      </c>
      <c r="IU229" s="0" t="s">
        <v>889</v>
      </c>
      <c r="IV229" s="387" t="n">
        <v>0.703975732859356</v>
      </c>
      <c r="IW229" s="387" t="n">
        <v>0.69841378702539</v>
      </c>
      <c r="IX229" s="387" t="n">
        <v>0.695197511258847</v>
      </c>
      <c r="IY229" s="387" t="n">
        <v>0.693633120499024</v>
      </c>
      <c r="IZ229" s="387" t="n">
        <v>0.692573357872442</v>
      </c>
      <c r="JA229" s="387" t="n">
        <v>0.691210567823344</v>
      </c>
      <c r="JB229" s="387" t="n">
        <v>0.689449281924692</v>
      </c>
      <c r="JC229" s="387" t="n">
        <v>0.687600763436464</v>
      </c>
      <c r="JD229" s="387" t="n">
        <v>0.685750431621767</v>
      </c>
      <c r="JE229" s="387" t="n">
        <v>0.684067802036544</v>
      </c>
      <c r="JF229" s="387" t="n">
        <v>0.68265381023257</v>
      </c>
      <c r="JG229" s="387" t="n">
        <v>0.681519303410049</v>
      </c>
      <c r="JH229" s="387" t="n">
        <v>0.680550418083917</v>
      </c>
      <c r="JI229" s="387" t="n">
        <v>0.679589283672058</v>
      </c>
      <c r="JJ229" s="387" t="n">
        <v>0.678427700067789</v>
      </c>
      <c r="JK229" s="387" t="n">
        <v>0.67692191669959</v>
      </c>
      <c r="JL229" s="387" t="n">
        <v>0.675003669326386</v>
      </c>
      <c r="JM229" s="387" t="n">
        <v>0.672719960201515</v>
      </c>
      <c r="JN229" s="387" t="n">
        <v>0.670185716344546</v>
      </c>
      <c r="JO229" s="387" t="n">
        <v>0.667576909985697</v>
      </c>
      <c r="JP229" s="387" t="n">
        <v>0.665028511141542</v>
      </c>
      <c r="JQ229" s="387" t="n">
        <v>0.662575675418574</v>
      </c>
      <c r="JR229" s="387" t="n">
        <v>0.660178716688368</v>
      </c>
      <c r="JS229" s="387" t="n">
        <v>0.657808986705985</v>
      </c>
      <c r="JT229" s="387" t="n">
        <v>0.655410470806727</v>
      </c>
      <c r="JU229" s="387" t="n">
        <v>0.652942146521975</v>
      </c>
      <c r="JV229" s="387" t="n">
        <v>0.6504040634313</v>
      </c>
      <c r="JW229" s="387" t="n">
        <v>0.647815265734193</v>
      </c>
      <c r="JX229" s="387" t="n">
        <v>0.645174834570555</v>
      </c>
      <c r="JY229" s="387" t="n">
        <v>0.642482753718305</v>
      </c>
      <c r="JZ229" s="387" t="n">
        <v>0.639740433677698</v>
      </c>
      <c r="KA229" s="387" t="n">
        <v>0.636947483131647</v>
      </c>
      <c r="KB229" s="387" t="n">
        <v>0.634103199358617</v>
      </c>
      <c r="KC229" s="387" t="n">
        <v>0.631213451024552</v>
      </c>
      <c r="KD229" s="387" t="n">
        <v>0.628283826479388</v>
      </c>
      <c r="KE229" s="387" t="n">
        <v>0.625319943322407</v>
      </c>
      <c r="KH229" s="0" t="s">
        <v>889</v>
      </c>
      <c r="KI229" s="387" t="n">
        <v>0.849027395248413</v>
      </c>
      <c r="KJ229" s="387" t="n">
        <v>0.846274971961975</v>
      </c>
      <c r="KK229" s="387" t="n">
        <v>0.844609022140503</v>
      </c>
      <c r="KL229" s="387" t="n">
        <v>0.843114912509918</v>
      </c>
      <c r="KM229" s="387" t="n">
        <v>0.841308414936066</v>
      </c>
      <c r="KN229" s="387" t="n">
        <v>0.839231550693512</v>
      </c>
      <c r="KO229" s="387" t="n">
        <v>0.836552917957306</v>
      </c>
      <c r="KP229" s="387" t="n">
        <v>0.834060728549957</v>
      </c>
      <c r="KQ229" s="387" t="n">
        <v>0.831185460090637</v>
      </c>
      <c r="KR229" s="387" t="n">
        <v>0.828111290931702</v>
      </c>
      <c r="KS229" s="387" t="n">
        <v>0.824970960617065</v>
      </c>
      <c r="KT229" s="387" t="n">
        <v>0.821013152599335</v>
      </c>
      <c r="KU229" s="387" t="n">
        <v>0.817765474319458</v>
      </c>
      <c r="KV229" s="387" t="n">
        <v>0.814477920532227</v>
      </c>
      <c r="KW229" s="387" t="n">
        <v>0.810645341873169</v>
      </c>
      <c r="KX229" s="387" t="n">
        <v>0.806021928787231</v>
      </c>
      <c r="KY229" s="387" t="n">
        <v>0.800654828548431</v>
      </c>
      <c r="KZ229" s="387" t="n">
        <v>0.795403599739075</v>
      </c>
      <c r="LA229" s="387" t="n">
        <v>0.789744079113007</v>
      </c>
      <c r="LB229" s="387" t="n">
        <v>0.783425211906433</v>
      </c>
      <c r="LC229" s="387" t="n">
        <v>0.776666343212128</v>
      </c>
      <c r="LD229" s="387" t="n">
        <v>0.769525766372681</v>
      </c>
      <c r="LE229" s="387" t="n">
        <v>0.762613475322723</v>
      </c>
      <c r="LF229" s="387" t="n">
        <v>0.755645096302033</v>
      </c>
      <c r="LG229" s="387" t="n">
        <v>0.74835866689682</v>
      </c>
      <c r="LH229" s="387" t="n">
        <v>0.74107813835144</v>
      </c>
      <c r="LI229" s="387" t="n">
        <v>0.73412960767746</v>
      </c>
      <c r="LJ229" s="387" t="n">
        <v>0.727675199508667</v>
      </c>
      <c r="LK229" s="387" t="n">
        <v>0.72145688533783</v>
      </c>
      <c r="LL229" s="387" t="n">
        <v>0.715285003185272</v>
      </c>
      <c r="LM229" s="387" t="n">
        <v>0.709509372711182</v>
      </c>
      <c r="LN229" s="387" t="n">
        <v>0.704413831233978</v>
      </c>
      <c r="LO229" s="387" t="n">
        <v>0.700190305709839</v>
      </c>
      <c r="LP229" s="387" t="n">
        <v>0.696365535259247</v>
      </c>
      <c r="LQ229" s="387" t="n">
        <v>0.69258725643158</v>
      </c>
      <c r="LR229" s="387" t="n">
        <v>0.688728988170624</v>
      </c>
      <c r="LT229" s="0" t="s">
        <v>889</v>
      </c>
      <c r="LU229" s="387" t="n">
        <v>0.840610146522522</v>
      </c>
      <c r="LV229" s="387" t="n">
        <v>0.836428582668304</v>
      </c>
      <c r="LW229" s="387" t="n">
        <v>0.832878351211548</v>
      </c>
      <c r="LX229" s="387" t="n">
        <v>0.829121768474579</v>
      </c>
      <c r="LY229" s="387" t="n">
        <v>0.824887990951538</v>
      </c>
      <c r="LZ229" s="387" t="n">
        <v>0.820424675941467</v>
      </c>
      <c r="MA229" s="387" t="n">
        <v>0.8149334192276</v>
      </c>
      <c r="MB229" s="387" t="n">
        <v>0.809660792350769</v>
      </c>
      <c r="MC229" s="387" t="n">
        <v>0.80403345823288</v>
      </c>
      <c r="MD229" s="387" t="n">
        <v>0.798535883426666</v>
      </c>
      <c r="ME229" s="387" t="n">
        <v>0.793200314044952</v>
      </c>
      <c r="MF229" s="387" t="n">
        <v>0.787272930145264</v>
      </c>
      <c r="MG229" s="387" t="n">
        <v>0.782177269458771</v>
      </c>
      <c r="MH229" s="387" t="n">
        <v>0.777051329612732</v>
      </c>
      <c r="MI229" s="387" t="n">
        <v>0.771078646183014</v>
      </c>
      <c r="MJ229" s="387" t="n">
        <v>0.76399964094162</v>
      </c>
      <c r="MK229" s="387" t="n">
        <v>0.756594955921173</v>
      </c>
      <c r="ML229" s="387" t="n">
        <v>0.749065756797791</v>
      </c>
      <c r="MM229" s="387" t="n">
        <v>0.740986347198486</v>
      </c>
      <c r="MN229" s="387" t="n">
        <v>0.732878625392914</v>
      </c>
      <c r="MO229" s="387" t="n">
        <v>0.724782645702362</v>
      </c>
      <c r="MP229" s="387" t="n">
        <v>0.717238783836365</v>
      </c>
      <c r="MQ229" s="387" t="n">
        <v>0.710474610328674</v>
      </c>
      <c r="MR229" s="387" t="n">
        <v>0.704113185405731</v>
      </c>
      <c r="MS229" s="387" t="n">
        <v>0.697899103164673</v>
      </c>
      <c r="MT229" s="387" t="n">
        <v>0.691866993904114</v>
      </c>
      <c r="MU229" s="387" t="n">
        <v>0.686635971069336</v>
      </c>
      <c r="MV229" s="387" t="n">
        <v>0.682083666324616</v>
      </c>
      <c r="MW229" s="387" t="n">
        <v>0.677958130836487</v>
      </c>
      <c r="MX229" s="387" t="n">
        <v>0.673693180084229</v>
      </c>
      <c r="MY229" s="387" t="n">
        <v>0.669444978237152</v>
      </c>
      <c r="MZ229" s="387" t="n">
        <v>0.665590882301331</v>
      </c>
      <c r="NA229" s="387" t="n">
        <v>0.662321627140045</v>
      </c>
      <c r="NB229" s="387" t="n">
        <v>0.659067034721375</v>
      </c>
      <c r="NC229" s="387" t="n">
        <v>0.655858457088471</v>
      </c>
      <c r="ND229" s="387" t="n">
        <v>0.652565956115723</v>
      </c>
      <c r="NG229" s="0" t="s">
        <v>889</v>
      </c>
      <c r="NH229" s="387" t="n">
        <v>0.813192069530487</v>
      </c>
      <c r="NI229" s="387" t="n">
        <v>0.806255221366882</v>
      </c>
      <c r="NJ229" s="387" t="n">
        <v>0.802568376064301</v>
      </c>
      <c r="NK229" s="387" t="n">
        <v>0.800818502902985</v>
      </c>
      <c r="NL229" s="387" t="n">
        <v>0.800105810165405</v>
      </c>
      <c r="NM229" s="387" t="n">
        <v>0.799797773361206</v>
      </c>
      <c r="NN229" s="387" t="n">
        <v>0.793313980102539</v>
      </c>
      <c r="NO229" s="387" t="n">
        <v>0.788038074970245</v>
      </c>
      <c r="NP229" s="387" t="n">
        <v>0.783571064472199</v>
      </c>
      <c r="NQ229" s="387" t="n">
        <v>0.780185461044312</v>
      </c>
      <c r="NR229" s="387" t="n">
        <v>0.777605593204498</v>
      </c>
      <c r="NS229" s="387" t="n">
        <v>0.769874095916748</v>
      </c>
      <c r="NT229" s="387" t="n">
        <v>0.764240026473999</v>
      </c>
      <c r="NU229" s="387" t="n">
        <v>0.75980669260025</v>
      </c>
      <c r="NV229" s="387" t="n">
        <v>0.756382465362549</v>
      </c>
      <c r="NW229" s="387" t="n">
        <v>0.753306448459625</v>
      </c>
      <c r="NX229" s="387" t="n">
        <v>0.745743691921234</v>
      </c>
      <c r="NY229" s="387" t="n">
        <v>0.739816904067993</v>
      </c>
      <c r="NZ229" s="387" t="n">
        <v>0.734634757041931</v>
      </c>
      <c r="OA229" s="387" t="n">
        <v>0.729982256889343</v>
      </c>
      <c r="OB229" s="387" t="n">
        <v>0.725250065326691</v>
      </c>
      <c r="OC229" s="387" t="n">
        <v>0.716303408145905</v>
      </c>
      <c r="OD229" s="387" t="n">
        <v>0.70841521024704</v>
      </c>
      <c r="OE229" s="387" t="n">
        <v>0.701396048069</v>
      </c>
      <c r="OF229" s="387" t="n">
        <v>0.694991588592529</v>
      </c>
      <c r="OG229" s="387" t="n">
        <v>0.689237415790558</v>
      </c>
      <c r="OH229" s="387" t="n">
        <v>0.680899083614349</v>
      </c>
      <c r="OI229" s="387" t="n">
        <v>0.673982679843903</v>
      </c>
      <c r="OJ229" s="387" t="n">
        <v>0.668144941329956</v>
      </c>
      <c r="OK229" s="387" t="n">
        <v>0.663106143474579</v>
      </c>
      <c r="OL229" s="387" t="n">
        <v>0.659026324748993</v>
      </c>
      <c r="OM229" s="387" t="n">
        <v>0.652871370315552</v>
      </c>
      <c r="ON229" s="387" t="n">
        <v>0.64823979139328</v>
      </c>
      <c r="OO229" s="387" t="n">
        <v>0.644472002983093</v>
      </c>
      <c r="OP229" s="387" t="n">
        <v>0.641511261463165</v>
      </c>
      <c r="OQ229" s="387" t="n">
        <v>0.638944864273071</v>
      </c>
      <c r="OT229" s="387" t="n">
        <v>0.762969970703125</v>
      </c>
      <c r="OU229" s="387" t="n">
        <v>0.762620010375977</v>
      </c>
      <c r="OV229" s="387" t="n">
        <v>0.767799987792969</v>
      </c>
      <c r="OW229" s="387" t="n">
        <v>0.778300018310547</v>
      </c>
      <c r="OX229" s="387" t="n">
        <v>0.792249984741211</v>
      </c>
      <c r="OY229" s="387" t="n">
        <v>0.795540008544922</v>
      </c>
      <c r="OZ229" s="387" t="n">
        <v>0.805749969482422</v>
      </c>
      <c r="PA229" s="387" t="n">
        <v>0.818980026245117</v>
      </c>
      <c r="PB229" s="387" t="n">
        <v>0.832060012817383</v>
      </c>
      <c r="PC229" s="387" t="n">
        <v>0.84265998840332</v>
      </c>
      <c r="PD229" s="387" t="n">
        <v>0.840879974365234</v>
      </c>
      <c r="PE229" s="387" t="n">
        <v>0.838040008544922</v>
      </c>
      <c r="PF229" s="387" t="n">
        <v>0.835500030517578</v>
      </c>
      <c r="PG229" s="387" t="n">
        <v>0.834810028076172</v>
      </c>
      <c r="PH229" s="387" t="n">
        <v>0.836449966430664</v>
      </c>
      <c r="PI229" s="387" t="n">
        <v>0.831689987182617</v>
      </c>
      <c r="PJ229" s="387" t="n">
        <v>0.829919967651367</v>
      </c>
      <c r="PK229" s="387" t="n">
        <v>0.828040008544922</v>
      </c>
      <c r="PL229" s="387" t="n">
        <v>0.828330001831055</v>
      </c>
      <c r="PQ229" s="387" t="n">
        <v>0.000350155198248103</v>
      </c>
      <c r="PZ229" s="387" t="n">
        <v>0.325</v>
      </c>
      <c r="QA229" s="387" t="n">
        <v>2014</v>
      </c>
      <c r="QB229" s="0" t="s">
        <v>248</v>
      </c>
      <c r="QD229" s="387" t="n">
        <v>0</v>
      </c>
      <c r="QE229" s="387" t="n">
        <v>2014</v>
      </c>
      <c r="QF229" s="0" t="s">
        <v>248</v>
      </c>
      <c r="QH229" s="387" t="n">
        <v>0</v>
      </c>
      <c r="QI229" s="387" t="n">
        <v>2014</v>
      </c>
      <c r="QJ229" s="0" t="s">
        <v>248</v>
      </c>
      <c r="QL229" s="387" t="n">
        <v>0</v>
      </c>
      <c r="QM229" s="387" t="n">
        <v>2014</v>
      </c>
      <c r="QN229" s="0" t="s">
        <v>248</v>
      </c>
      <c r="QP229" s="387"/>
      <c r="QQ229" s="387"/>
      <c r="QR229" s="0" t="s">
        <v>886</v>
      </c>
      <c r="QT229" s="0" t="s">
        <v>104</v>
      </c>
      <c r="QU229" s="387" t="n">
        <v>0.205958440899849</v>
      </c>
      <c r="QV229" s="387" t="n">
        <v>0.218560069799423</v>
      </c>
      <c r="QW229" s="387" t="n">
        <v>0.215429738163948</v>
      </c>
      <c r="QX229" s="387" t="n">
        <v>0.207851126790047</v>
      </c>
      <c r="QY229" s="387" t="n">
        <v>0.200337186455727</v>
      </c>
      <c r="RB229" s="387" t="n">
        <v>0.209954425692558</v>
      </c>
      <c r="RC229" s="387" t="n">
        <v>0.211592197418213</v>
      </c>
      <c r="RD229" s="387" t="n">
        <v>0.206571027636528</v>
      </c>
      <c r="RE229" s="387" t="n">
        <v>0.203539475798607</v>
      </c>
      <c r="RF229" s="387" t="n">
        <v>0.176375389099121</v>
      </c>
      <c r="RG229" s="0" t="s">
        <v>248</v>
      </c>
      <c r="RJ229" s="387" t="n">
        <v>0.0463591441512108</v>
      </c>
      <c r="RK229" s="387" t="n">
        <v>0.0325507558882237</v>
      </c>
      <c r="RL229" s="387" t="n">
        <v>0.0337225943803787</v>
      </c>
      <c r="RM229" s="387" t="n">
        <v>0.0238561220467091</v>
      </c>
      <c r="RN229" s="387" t="n">
        <v>0.01731844432652</v>
      </c>
      <c r="RO229" s="0" t="s">
        <v>104</v>
      </c>
      <c r="RR229" s="387" t="n">
        <v>0.0408364571630955</v>
      </c>
      <c r="RS229" s="387" t="n">
        <v>0.0333368591964245</v>
      </c>
      <c r="RT229" s="387" t="n">
        <v>0.0349899791181088</v>
      </c>
      <c r="RU229" s="387" t="n">
        <v>0.0263746995478869</v>
      </c>
      <c r="RV229" s="387" t="n">
        <v>0.016638021916151</v>
      </c>
      <c r="RW229" s="0" t="s">
        <v>248</v>
      </c>
      <c r="SA229" s="387" t="n">
        <v>-0.0141774397343397</v>
      </c>
      <c r="SB229" s="387" t="n">
        <v>-0.0267644543200731</v>
      </c>
      <c r="SC229" s="387" t="n">
        <v>0.0109168058261275</v>
      </c>
      <c r="SD229" s="387" t="n">
        <v>0.0112094273790717</v>
      </c>
      <c r="SE229" s="387" t="n">
        <v>0.00274879252538085</v>
      </c>
      <c r="SF229" s="0" t="s">
        <v>104</v>
      </c>
      <c r="SJ229" s="387" t="n">
        <v>-0.0187707878649235</v>
      </c>
      <c r="SK229" s="387" t="n">
        <v>-0.0250684097409248</v>
      </c>
      <c r="SL229" s="387" t="n">
        <v>0.0139588518068194</v>
      </c>
      <c r="SM229" s="387" t="n">
        <v>0.0146491900086403</v>
      </c>
      <c r="SN229" s="387" t="n">
        <v>0.00225021643564105</v>
      </c>
      <c r="SO229" s="0" t="s">
        <v>248</v>
      </c>
      <c r="SQ229" s="387" t="n">
        <v>43470</v>
      </c>
      <c r="SR229" s="0" t="s">
        <v>248</v>
      </c>
      <c r="ST229" s="387" t="n">
        <v>39662.76171875</v>
      </c>
      <c r="SU229" s="0" t="s">
        <v>104</v>
      </c>
      <c r="SW229" s="387" t="n">
        <v>41420.4830318379</v>
      </c>
      <c r="SX229" s="0" t="s">
        <v>248</v>
      </c>
      <c r="TA229" s="387" t="n">
        <v>0.285368382930756</v>
      </c>
      <c r="TB229" s="387" t="n">
        <v>0.311474442481995</v>
      </c>
      <c r="TC229" s="387" t="n">
        <v>0.317004323005676</v>
      </c>
      <c r="TD229" s="387" t="n">
        <v>0.272757261991501</v>
      </c>
      <c r="TE229" s="387" t="n">
        <v>0.274965047836304</v>
      </c>
      <c r="TF229" s="0" t="s">
        <v>104</v>
      </c>
      <c r="TJ229" s="387"/>
      <c r="TK229" s="387"/>
      <c r="TL229" s="387"/>
      <c r="TM229" s="387"/>
      <c r="TN229" s="387" t="n">
        <v>0.248736917972565</v>
      </c>
      <c r="TO229" s="0" t="s">
        <v>884</v>
      </c>
      <c r="TP229" s="386"/>
      <c r="TQ229" s="386"/>
    </row>
    <row r="230" customFormat="false" ht="15.75" hidden="false" customHeight="false" outlineLevel="0" collapsed="false">
      <c r="A230" s="0" t="s">
        <v>900</v>
      </c>
      <c r="B230" s="18" t="s">
        <v>1305</v>
      </c>
      <c r="C230" s="0" t="s">
        <v>1306</v>
      </c>
      <c r="D230" s="387" t="n">
        <v>0.0400299616158009</v>
      </c>
      <c r="E230" s="0" t="s">
        <v>102</v>
      </c>
      <c r="F230" s="387" t="n">
        <v>0.0367601923644543</v>
      </c>
      <c r="G230" s="0" t="s">
        <v>316</v>
      </c>
      <c r="H230" s="387" t="n">
        <v>0.0392200835049152</v>
      </c>
      <c r="I230" s="0" t="s">
        <v>317</v>
      </c>
      <c r="J230" s="0" t="s">
        <v>102</v>
      </c>
      <c r="K230" s="387" t="n">
        <v>0.632744312286377</v>
      </c>
      <c r="L230" s="387" t="n">
        <v>0.651000320911408</v>
      </c>
      <c r="M230" s="0" t="s">
        <v>102</v>
      </c>
      <c r="N230" s="387" t="n">
        <v>0.632744312286377</v>
      </c>
      <c r="O230" s="0" t="s">
        <v>102</v>
      </c>
      <c r="P230" s="387" t="n">
        <v>0.70684027671814</v>
      </c>
      <c r="Q230" s="0" t="s">
        <v>102</v>
      </c>
      <c r="R230" s="387" t="n">
        <v>0.615102648735046</v>
      </c>
      <c r="S230" s="0" t="s">
        <v>102</v>
      </c>
      <c r="U230" s="0" t="s">
        <v>316</v>
      </c>
      <c r="V230" s="387" t="n">
        <v>0.612551331520081</v>
      </c>
      <c r="W230" s="387" t="n">
        <v>0.637568116188049</v>
      </c>
      <c r="X230" s="0" t="s">
        <v>316</v>
      </c>
      <c r="Y230" s="387" t="n">
        <v>0.612551331520081</v>
      </c>
      <c r="Z230" s="0" t="s">
        <v>316</v>
      </c>
      <c r="AA230" s="387" t="n">
        <v>0.67462944984436</v>
      </c>
      <c r="AB230" s="0" t="s">
        <v>316</v>
      </c>
      <c r="AC230" s="387" t="n">
        <v>0.579939126968384</v>
      </c>
      <c r="AD230" s="0" t="s">
        <v>316</v>
      </c>
      <c r="AF230" s="0" t="s">
        <v>317</v>
      </c>
      <c r="AG230" s="387" t="n">
        <v>0.590311527252197</v>
      </c>
      <c r="AH230" s="387" t="n">
        <v>0.618535280227661</v>
      </c>
      <c r="AI230" s="0" t="s">
        <v>317</v>
      </c>
      <c r="AJ230" s="387" t="n">
        <v>0.590311527252197</v>
      </c>
      <c r="AK230" s="0" t="s">
        <v>317</v>
      </c>
      <c r="AL230" s="387" t="n">
        <v>0.645992755889893</v>
      </c>
      <c r="AM230" s="0" t="s">
        <v>317</v>
      </c>
      <c r="AN230" s="387" t="n">
        <v>0.556306719779968</v>
      </c>
      <c r="AO230" s="0" t="s">
        <v>317</v>
      </c>
      <c r="AP230" s="0"/>
      <c r="AQ230" s="0" t="s">
        <v>102</v>
      </c>
      <c r="AR230" s="387" t="n">
        <v>2.46999168395996</v>
      </c>
      <c r="AS230" s="0" t="s">
        <v>318</v>
      </c>
      <c r="AT230" s="387" t="n">
        <v>4.30012798309326</v>
      </c>
      <c r="AU230" s="0" t="s">
        <v>317</v>
      </c>
      <c r="AV230" s="387" t="n">
        <v>4.13433933258057</v>
      </c>
      <c r="AW230" s="0"/>
      <c r="AX230" s="387" t="n">
        <v>2.56039524078369</v>
      </c>
      <c r="AY230" s="0" t="s">
        <v>104</v>
      </c>
      <c r="AZ230" s="0"/>
      <c r="BA230" s="0" t="s">
        <v>102</v>
      </c>
      <c r="BB230" s="387" t="n">
        <v>0.00442593172192574</v>
      </c>
      <c r="BC230" s="387" t="n">
        <v>0.00458143372088671</v>
      </c>
      <c r="BD230" s="387" t="n">
        <v>0.00470894807949662</v>
      </c>
      <c r="BE230" s="387" t="n">
        <v>0.00462032109498978</v>
      </c>
      <c r="BF230" s="387" t="n">
        <v>0.00462025823071599</v>
      </c>
      <c r="BH230" s="0" t="s">
        <v>318</v>
      </c>
      <c r="BI230" s="387" t="n">
        <v>0.00589988054707646</v>
      </c>
      <c r="BJ230" s="387" t="n">
        <v>0.00475867837667465</v>
      </c>
      <c r="BK230" s="387" t="n">
        <v>0.00405850587412715</v>
      </c>
      <c r="BL230" s="387" t="n">
        <v>0.00274909846484661</v>
      </c>
      <c r="BM230" s="387" t="n">
        <v>0.0020943561103195</v>
      </c>
      <c r="BO230" s="0" t="s">
        <v>317</v>
      </c>
      <c r="BP230" s="387" t="n">
        <v>0.00481552490964532</v>
      </c>
      <c r="BQ230" s="387" t="n">
        <v>0.00384027790278196</v>
      </c>
      <c r="BR230" s="387" t="n">
        <v>0.0030764548573643</v>
      </c>
      <c r="BS230" s="387" t="n">
        <v>0.00209440407343209</v>
      </c>
      <c r="BT230" s="387" t="n">
        <v>0.00209438521414995</v>
      </c>
      <c r="BV230" s="387" t="n">
        <v>11.8170404434204</v>
      </c>
      <c r="BW230" s="387" t="n">
        <v>12.5025901794434</v>
      </c>
      <c r="BX230" s="387" t="n">
        <v>12.9554595947266</v>
      </c>
      <c r="BY230" s="387" t="n">
        <v>13.3501596450806</v>
      </c>
      <c r="BZ230" s="387" t="n">
        <v>13.5522994995117</v>
      </c>
      <c r="CA230" s="0" t="s">
        <v>316</v>
      </c>
      <c r="CC230" s="387" t="n">
        <v>12.2283697128296</v>
      </c>
      <c r="CD230" s="387" t="n">
        <v>12.7975797653198</v>
      </c>
      <c r="CE230" s="387" t="n">
        <v>13.1922798156738</v>
      </c>
      <c r="CF230" s="387" t="n">
        <v>13.4906997680664</v>
      </c>
      <c r="CG230" s="387" t="n">
        <v>13.644700050354</v>
      </c>
      <c r="CH230" s="0" t="s">
        <v>317</v>
      </c>
      <c r="CK230" s="387" t="n">
        <v>12.8999996185303</v>
      </c>
      <c r="CL230" s="0" t="s">
        <v>887</v>
      </c>
      <c r="CO230" s="0" t="s">
        <v>102</v>
      </c>
      <c r="CP230" s="387" t="n">
        <v>0.00689214188605547</v>
      </c>
      <c r="CQ230" s="387" t="n">
        <v>0.00520687317475677</v>
      </c>
      <c r="CR230" s="387" t="n">
        <v>0.00172911304980516</v>
      </c>
      <c r="CS230" s="387" t="n">
        <v>-0.00681092590093613</v>
      </c>
      <c r="CT230" s="387" t="n">
        <v>0.00755609106272459</v>
      </c>
      <c r="CV230" s="0" t="s">
        <v>318</v>
      </c>
      <c r="CW230" s="387" t="n">
        <v>0.00568275526165962</v>
      </c>
      <c r="CX230" s="387" t="n">
        <v>0.00493636587634683</v>
      </c>
      <c r="CY230" s="387" t="n">
        <v>-0.000951032736338675</v>
      </c>
      <c r="CZ230" s="387" t="n">
        <v>0.00375529611483216</v>
      </c>
      <c r="DA230" s="387" t="n">
        <v>0.00570952147245407</v>
      </c>
      <c r="DC230" s="0" t="s">
        <v>317</v>
      </c>
      <c r="DD230" s="387" t="n">
        <v>0.00446557020768523</v>
      </c>
      <c r="DE230" s="387" t="n">
        <v>0.0020854405593127</v>
      </c>
      <c r="DF230" s="387" t="n">
        <v>-0.00174859340768307</v>
      </c>
      <c r="DG230" s="387" t="n">
        <v>0.00484028551727533</v>
      </c>
      <c r="DH230" s="387" t="n">
        <v>0.00339581607840955</v>
      </c>
      <c r="DL230" s="387" t="n">
        <v>0.778270034790039</v>
      </c>
      <c r="DM230" s="0" t="s">
        <v>888</v>
      </c>
      <c r="DP230" s="387" t="n">
        <v>0.824469985961914</v>
      </c>
      <c r="DQ230" s="0" t="s">
        <v>888</v>
      </c>
      <c r="DT230" s="387" t="n">
        <v>0.732229995727539</v>
      </c>
      <c r="DU230" s="0" t="s">
        <v>888</v>
      </c>
      <c r="DW230" s="387" t="n">
        <v>-0.0207071807235479</v>
      </c>
      <c r="DX230" s="387" t="n">
        <v>-0.0196050554513931</v>
      </c>
      <c r="DY230" s="387" t="n">
        <v>-0.0179816819727421</v>
      </c>
      <c r="DZ230" s="387" t="n">
        <v>-0.0198873747140169</v>
      </c>
      <c r="EA230" s="387" t="n">
        <v>-0.0436799898743629</v>
      </c>
      <c r="EB230" s="0" t="s">
        <v>104</v>
      </c>
      <c r="ED230" s="387" t="n">
        <v>-0.0325633324682713</v>
      </c>
      <c r="EE230" s="387" t="n">
        <v>-0.0364472977817059</v>
      </c>
      <c r="EF230" s="387" t="n">
        <v>-0.0393742732703686</v>
      </c>
      <c r="EG230" s="387" t="n">
        <v>-0.0430278778076172</v>
      </c>
      <c r="EH230" s="387" t="n">
        <v>-0.0400446467101574</v>
      </c>
      <c r="EI230" s="0" t="s">
        <v>248</v>
      </c>
      <c r="EK230" s="387"/>
      <c r="EL230" s="0" t="s">
        <v>886</v>
      </c>
      <c r="EO230" s="387" t="n">
        <v>0.0441159754991531</v>
      </c>
      <c r="EP230" s="387" t="n">
        <v>0.0430171154439449</v>
      </c>
      <c r="EQ230" s="387" t="n">
        <v>0.0310376174747944</v>
      </c>
      <c r="ER230" s="387" t="n">
        <v>0.0434400700032711</v>
      </c>
      <c r="ES230" s="387" t="n">
        <v>0.00731572927907109</v>
      </c>
      <c r="ET230" s="0" t="s">
        <v>248</v>
      </c>
      <c r="FE230" s="387" t="n">
        <v>58892514</v>
      </c>
      <c r="FF230" s="387" t="n">
        <v>59119673</v>
      </c>
      <c r="FG230" s="387" t="n">
        <v>59370479</v>
      </c>
      <c r="FH230" s="387" t="n">
        <v>59647577</v>
      </c>
      <c r="FI230" s="387" t="n">
        <v>59987905</v>
      </c>
      <c r="FJ230" s="387" t="n">
        <v>60401206</v>
      </c>
      <c r="FK230" s="387" t="n">
        <v>60846820</v>
      </c>
      <c r="FL230" s="387" t="n">
        <v>61322463</v>
      </c>
      <c r="FM230" s="387" t="n">
        <v>61806995</v>
      </c>
      <c r="FN230" s="387" t="n">
        <v>62276270</v>
      </c>
      <c r="FO230" s="387" t="n">
        <v>62766365</v>
      </c>
      <c r="FP230" s="387" t="n">
        <v>63258810</v>
      </c>
      <c r="FQ230" s="387" t="n">
        <v>63700215</v>
      </c>
      <c r="FR230" s="387" t="n">
        <v>64128273</v>
      </c>
      <c r="FS230" s="387" t="n">
        <v>64602298</v>
      </c>
      <c r="FT230" s="387" t="n">
        <v>65116219</v>
      </c>
      <c r="FU230" s="387" t="n">
        <v>65611593</v>
      </c>
      <c r="FV230" s="387" t="n">
        <v>66058859</v>
      </c>
      <c r="FW230" s="387" t="n">
        <v>66460344</v>
      </c>
      <c r="FX230" s="387" t="n">
        <v>66834405</v>
      </c>
      <c r="FY230" s="387" t="n">
        <v>67156000</v>
      </c>
      <c r="FZ230" s="387" t="n">
        <v>67447000</v>
      </c>
      <c r="GA230" s="387" t="n">
        <v>67714000</v>
      </c>
      <c r="GB230" s="387" t="n">
        <v>67962000</v>
      </c>
      <c r="GC230" s="387" t="n">
        <v>68202000</v>
      </c>
      <c r="GD230" s="387" t="n">
        <v>68439000</v>
      </c>
      <c r="GE230" s="387" t="n">
        <v>68674000</v>
      </c>
      <c r="GF230" s="387" t="n">
        <v>68902000</v>
      </c>
      <c r="GG230" s="387" t="n">
        <v>69123000</v>
      </c>
      <c r="GH230" s="387" t="n">
        <v>69335000</v>
      </c>
      <c r="GI230" s="387" t="n">
        <v>69538000</v>
      </c>
      <c r="GJ230" s="387" t="n">
        <v>69734000</v>
      </c>
      <c r="GK230" s="387" t="n">
        <v>69926000</v>
      </c>
      <c r="GL230" s="387" t="n">
        <v>70113000</v>
      </c>
      <c r="GM230" s="387" t="n">
        <v>70298000</v>
      </c>
      <c r="GN230" s="387" t="n">
        <v>70479000</v>
      </c>
      <c r="GO230" s="387" t="n">
        <v>70659000</v>
      </c>
      <c r="GP230" s="387" t="n">
        <v>70838000</v>
      </c>
      <c r="GQ230" s="387" t="n">
        <v>71014000</v>
      </c>
      <c r="GR230" s="387" t="n">
        <v>71188000</v>
      </c>
      <c r="GS230" s="387" t="n">
        <v>71358000</v>
      </c>
      <c r="GT230" s="387" t="n">
        <v>71524000</v>
      </c>
      <c r="GU230" s="387" t="n">
        <v>71686000</v>
      </c>
      <c r="GV230" s="387" t="n">
        <v>71841000</v>
      </c>
      <c r="GW230" s="387" t="n">
        <v>71990000</v>
      </c>
      <c r="GX230" s="387" t="n">
        <v>72131000</v>
      </c>
      <c r="GY230" s="387" t="n">
        <v>72266000</v>
      </c>
      <c r="GZ230" s="387" t="n">
        <v>72395000</v>
      </c>
      <c r="HA230" s="387" t="n">
        <v>72516000</v>
      </c>
      <c r="HB230" s="387" t="n">
        <v>72632000</v>
      </c>
      <c r="HC230" s="387" t="n">
        <v>72735000</v>
      </c>
      <c r="HG230" s="387" t="n">
        <v>0.00757874501869082</v>
      </c>
      <c r="HH230" s="387" t="n">
        <v>0.00679374486207962</v>
      </c>
      <c r="HI230" s="387" t="n">
        <v>0.0060592913068831</v>
      </c>
      <c r="HJ230" s="387" t="n">
        <v>0.00561255402863026</v>
      </c>
      <c r="HK230" s="387" t="n">
        <v>0.00480027822777629</v>
      </c>
      <c r="HL230" s="387" t="n">
        <v>0.00432383315637708</v>
      </c>
      <c r="HM230" s="387" t="n">
        <v>0.00395084917545319</v>
      </c>
      <c r="HN230" s="387" t="n">
        <v>0.00365577219054103</v>
      </c>
      <c r="HO230" s="387" t="n">
        <v>0.00352516444399953</v>
      </c>
      <c r="HP230" s="387" t="n">
        <v>0.00346894771791995</v>
      </c>
      <c r="HQ230" s="387" t="n">
        <v>0.00342783285304904</v>
      </c>
      <c r="HR230" s="387" t="n">
        <v>0.00331453466787934</v>
      </c>
      <c r="HS230" s="387" t="n">
        <v>0.00320232124067843</v>
      </c>
      <c r="HT230" s="387" t="n">
        <v>0.00306230294518173</v>
      </c>
      <c r="HU230" s="387" t="n">
        <v>0.00292353658005595</v>
      </c>
      <c r="HV230" s="387" t="n">
        <v>0.00281463796272874</v>
      </c>
      <c r="HW230" s="387" t="n">
        <v>0.00274953641928732</v>
      </c>
      <c r="HX230" s="387" t="n">
        <v>0.00267068622633815</v>
      </c>
      <c r="HY230" s="387" t="n">
        <v>0.00263512274250388</v>
      </c>
      <c r="HZ230" s="387" t="n">
        <v>0.00257144425995648</v>
      </c>
      <c r="IA230" s="387" t="n">
        <v>0.00255069648846984</v>
      </c>
      <c r="IB230" s="387" t="n">
        <v>0.00253009027801454</v>
      </c>
      <c r="IC230" s="387" t="n">
        <v>0.00248146080411971</v>
      </c>
      <c r="ID230" s="387" t="n">
        <v>0.00244722422212362</v>
      </c>
      <c r="IE230" s="387" t="n">
        <v>0.00238519604317844</v>
      </c>
      <c r="IF230" s="387" t="n">
        <v>0.00232359673827887</v>
      </c>
      <c r="IG230" s="387" t="n">
        <v>0.00226241280324757</v>
      </c>
      <c r="IH230" s="387" t="n">
        <v>0.00215987325645983</v>
      </c>
      <c r="II230" s="387" t="n">
        <v>0.002071876777336</v>
      </c>
      <c r="IJ230" s="387" t="n">
        <v>0.00195668986998498</v>
      </c>
      <c r="IK230" s="387" t="n">
        <v>0.00186984543688595</v>
      </c>
      <c r="IL230" s="387" t="n">
        <v>0.00178348051849753</v>
      </c>
      <c r="IM230" s="387" t="n">
        <v>0.00166999094653875</v>
      </c>
      <c r="IN230" s="387" t="n">
        <v>0.00159836886450648</v>
      </c>
      <c r="IO230" s="387" t="n">
        <v>0.00141710310708731</v>
      </c>
      <c r="IP230" s="0" t="s">
        <v>889</v>
      </c>
      <c r="IU230" s="0" t="s">
        <v>889</v>
      </c>
      <c r="IV230" s="387" t="n">
        <v>0.492885280292943</v>
      </c>
      <c r="IW230" s="387" t="n">
        <v>0.493158988459733</v>
      </c>
      <c r="IX230" s="387" t="n">
        <v>0.49341126606297</v>
      </c>
      <c r="IY230" s="387" t="n">
        <v>0.493647254392421</v>
      </c>
      <c r="IZ230" s="387" t="n">
        <v>0.493874655503931</v>
      </c>
      <c r="JA230" s="387" t="n">
        <v>0.49409912240526</v>
      </c>
      <c r="JB230" s="387" t="n">
        <v>0.494322205158834</v>
      </c>
      <c r="JC230" s="387" t="n">
        <v>0.494542264375266</v>
      </c>
      <c r="JD230" s="387" t="n">
        <v>0.494758051352025</v>
      </c>
      <c r="JE230" s="387" t="n">
        <v>0.494967303248731</v>
      </c>
      <c r="JF230" s="387" t="n">
        <v>0.49516826313732</v>
      </c>
      <c r="JG230" s="387" t="n">
        <v>0.495361594037176</v>
      </c>
      <c r="JH230" s="387" t="n">
        <v>0.495548132866726</v>
      </c>
      <c r="JI230" s="387" t="n">
        <v>0.495726642822968</v>
      </c>
      <c r="JJ230" s="387" t="n">
        <v>0.495895289376441</v>
      </c>
      <c r="JK230" s="387" t="n">
        <v>0.496053435570556</v>
      </c>
      <c r="JL230" s="387" t="n">
        <v>0.496200527647767</v>
      </c>
      <c r="JM230" s="387" t="n">
        <v>0.496338336637296</v>
      </c>
      <c r="JN230" s="387" t="n">
        <v>0.496471770360526</v>
      </c>
      <c r="JO230" s="387" t="n">
        <v>0.496607467044261</v>
      </c>
      <c r="JP230" s="387" t="n">
        <v>0.496749978434286</v>
      </c>
      <c r="JQ230" s="387" t="n">
        <v>0.496900958586243</v>
      </c>
      <c r="JR230" s="387" t="n">
        <v>0.497059487723347</v>
      </c>
      <c r="JS230" s="387" t="n">
        <v>0.497224226987231</v>
      </c>
      <c r="JT230" s="387" t="n">
        <v>0.497393052833906</v>
      </c>
      <c r="JU230" s="387" t="n">
        <v>0.497564056267494</v>
      </c>
      <c r="JV230" s="387" t="n">
        <v>0.497737308165514</v>
      </c>
      <c r="JW230" s="387" t="n">
        <v>0.497912758773809</v>
      </c>
      <c r="JX230" s="387" t="n">
        <v>0.49808897742162</v>
      </c>
      <c r="JY230" s="387" t="n">
        <v>0.498263789560754</v>
      </c>
      <c r="JZ230" s="387" t="n">
        <v>0.498435717768307</v>
      </c>
      <c r="KA230" s="387" t="n">
        <v>0.498603977836694</v>
      </c>
      <c r="KB230" s="387" t="n">
        <v>0.498768787630108</v>
      </c>
      <c r="KC230" s="387" t="n">
        <v>0.498930441622295</v>
      </c>
      <c r="KD230" s="387" t="n">
        <v>0.499089526060775</v>
      </c>
      <c r="KE230" s="387" t="n">
        <v>0.499246611689647</v>
      </c>
      <c r="KH230" s="0" t="s">
        <v>889</v>
      </c>
      <c r="KI230" s="387" t="n">
        <v>0.644699513912201</v>
      </c>
      <c r="KJ230" s="387" t="n">
        <v>0.642519235610962</v>
      </c>
      <c r="KK230" s="387" t="n">
        <v>0.640738546848297</v>
      </c>
      <c r="KL230" s="387" t="n">
        <v>0.639260530471802</v>
      </c>
      <c r="KM230" s="387" t="n">
        <v>0.637956023216248</v>
      </c>
      <c r="KN230" s="387" t="n">
        <v>0.636696636676788</v>
      </c>
      <c r="KO230" s="387" t="n">
        <v>0.635298848152161</v>
      </c>
      <c r="KP230" s="387" t="n">
        <v>0.633768498897553</v>
      </c>
      <c r="KQ230" s="387" t="n">
        <v>0.632220923900604</v>
      </c>
      <c r="KR230" s="387" t="n">
        <v>0.630641341209412</v>
      </c>
      <c r="KS230" s="387" t="n">
        <v>0.629027307033539</v>
      </c>
      <c r="KT230" s="387" t="n">
        <v>0.626933038234711</v>
      </c>
      <c r="KU230" s="387" t="n">
        <v>0.625076174736023</v>
      </c>
      <c r="KV230" s="387" t="n">
        <v>0.623280227184296</v>
      </c>
      <c r="KW230" s="387" t="n">
        <v>0.621331214904785</v>
      </c>
      <c r="KX230" s="387" t="n">
        <v>0.619172275066376</v>
      </c>
      <c r="KY230" s="387" t="n">
        <v>0.617087781429291</v>
      </c>
      <c r="KZ230" s="387" t="n">
        <v>0.614849984645844</v>
      </c>
      <c r="LA230" s="387" t="n">
        <v>0.612596809864044</v>
      </c>
      <c r="LB230" s="387" t="n">
        <v>0.610557913780212</v>
      </c>
      <c r="LC230" s="387" t="n">
        <v>0.608848035335541</v>
      </c>
      <c r="LD230" s="387" t="n">
        <v>0.607580065727234</v>
      </c>
      <c r="LE230" s="387" t="n">
        <v>0.606651782989502</v>
      </c>
      <c r="LF230" s="387" t="n">
        <v>0.605950951576233</v>
      </c>
      <c r="LG230" s="387" t="n">
        <v>0.605242431163788</v>
      </c>
      <c r="LH230" s="387" t="n">
        <v>0.604389131069183</v>
      </c>
      <c r="LI230" s="387" t="n">
        <v>0.603531658649445</v>
      </c>
      <c r="LJ230" s="387" t="n">
        <v>0.602697849273682</v>
      </c>
      <c r="LK230" s="387" t="n">
        <v>0.601801216602325</v>
      </c>
      <c r="LL230" s="387" t="n">
        <v>0.600694537162781</v>
      </c>
      <c r="LM230" s="387" t="n">
        <v>0.599270761013031</v>
      </c>
      <c r="LN230" s="387" t="n">
        <v>0.59786069393158</v>
      </c>
      <c r="LO230" s="387" t="n">
        <v>0.596298098564148</v>
      </c>
      <c r="LP230" s="387" t="n">
        <v>0.594558417797089</v>
      </c>
      <c r="LQ230" s="387" t="n">
        <v>0.592590034008026</v>
      </c>
      <c r="LR230" s="387" t="n">
        <v>0.590472280979157</v>
      </c>
      <c r="LT230" s="0" t="s">
        <v>889</v>
      </c>
      <c r="LU230" s="387" t="n">
        <v>0.590942621231079</v>
      </c>
      <c r="LV230" s="387" t="n">
        <v>0.588964223861694</v>
      </c>
      <c r="LW230" s="387" t="n">
        <v>0.586696326732636</v>
      </c>
      <c r="LX230" s="387" t="n">
        <v>0.584219634532929</v>
      </c>
      <c r="LY230" s="387" t="n">
        <v>0.581692516803742</v>
      </c>
      <c r="LZ230" s="387" t="n">
        <v>0.579173862934113</v>
      </c>
      <c r="MA230" s="387" t="n">
        <v>0.576437771320343</v>
      </c>
      <c r="MB230" s="387" t="n">
        <v>0.573455989360809</v>
      </c>
      <c r="MC230" s="387" t="n">
        <v>0.570495247840881</v>
      </c>
      <c r="MD230" s="387" t="n">
        <v>0.567710638046265</v>
      </c>
      <c r="ME230" s="387" t="n">
        <v>0.565218687057495</v>
      </c>
      <c r="MF230" s="387" t="n">
        <v>0.562687456607819</v>
      </c>
      <c r="MG230" s="387" t="n">
        <v>0.560665845870972</v>
      </c>
      <c r="MH230" s="387" t="n">
        <v>0.55898904800415</v>
      </c>
      <c r="MI230" s="387" t="n">
        <v>0.557438552379608</v>
      </c>
      <c r="MJ230" s="387" t="n">
        <v>0.555954992771149</v>
      </c>
      <c r="MK230" s="387" t="n">
        <v>0.554865658283234</v>
      </c>
      <c r="ML230" s="387" t="n">
        <v>0.553871214389801</v>
      </c>
      <c r="MM230" s="387" t="n">
        <v>0.552964508533478</v>
      </c>
      <c r="MN230" s="387" t="n">
        <v>0.552106738090515</v>
      </c>
      <c r="MO230" s="387" t="n">
        <v>0.551270604133606</v>
      </c>
      <c r="MP230" s="387" t="n">
        <v>0.550602197647095</v>
      </c>
      <c r="MQ230" s="387" t="n">
        <v>0.549959063529968</v>
      </c>
      <c r="MR230" s="387" t="n">
        <v>0.549286067485809</v>
      </c>
      <c r="MS230" s="387" t="n">
        <v>0.548378944396973</v>
      </c>
      <c r="MT230" s="387" t="n">
        <v>0.547142565250397</v>
      </c>
      <c r="MU230" s="387" t="n">
        <v>0.545788824558258</v>
      </c>
      <c r="MV230" s="387" t="n">
        <v>0.544248521327972</v>
      </c>
      <c r="MW230" s="387" t="n">
        <v>0.542531430721283</v>
      </c>
      <c r="MX230" s="387" t="n">
        <v>0.540616750717163</v>
      </c>
      <c r="MY230" s="387" t="n">
        <v>0.538464725017548</v>
      </c>
      <c r="MZ230" s="387" t="n">
        <v>0.536448657512665</v>
      </c>
      <c r="NA230" s="387" t="n">
        <v>0.534346282482147</v>
      </c>
      <c r="NB230" s="387" t="n">
        <v>0.532185971736908</v>
      </c>
      <c r="NC230" s="387" t="n">
        <v>0.529959261417389</v>
      </c>
      <c r="ND230" s="387" t="n">
        <v>0.527751445770264</v>
      </c>
      <c r="NG230" s="0" t="s">
        <v>889</v>
      </c>
      <c r="NH230" s="387" t="n">
        <v>0.586604952812195</v>
      </c>
      <c r="NI230" s="387" t="n">
        <v>0.58531665802002</v>
      </c>
      <c r="NJ230" s="387" t="n">
        <v>0.584530830383301</v>
      </c>
      <c r="NK230" s="387" t="n">
        <v>0.584014773368835</v>
      </c>
      <c r="NL230" s="387" t="n">
        <v>0.583394706249237</v>
      </c>
      <c r="NM230" s="387" t="n">
        <v>0.582405149936676</v>
      </c>
      <c r="NN230" s="387" t="n">
        <v>0.580678164958954</v>
      </c>
      <c r="NO230" s="387" t="n">
        <v>0.578359007835388</v>
      </c>
      <c r="NP230" s="387" t="n">
        <v>0.575762927532196</v>
      </c>
      <c r="NQ230" s="387" t="n">
        <v>0.573164999485016</v>
      </c>
      <c r="NR230" s="387" t="n">
        <v>0.570800304412842</v>
      </c>
      <c r="NS230" s="387" t="n">
        <v>0.567915081977844</v>
      </c>
      <c r="NT230" s="387" t="n">
        <v>0.565440773963928</v>
      </c>
      <c r="NU230" s="387" t="n">
        <v>0.563285708427429</v>
      </c>
      <c r="NV230" s="387" t="n">
        <v>0.561289370059967</v>
      </c>
      <c r="NW230" s="387" t="n">
        <v>0.559377610683441</v>
      </c>
      <c r="NX230" s="387" t="n">
        <v>0.557575941085815</v>
      </c>
      <c r="NY230" s="387" t="n">
        <v>0.555959165096283</v>
      </c>
      <c r="NZ230" s="387" t="n">
        <v>0.554561913013458</v>
      </c>
      <c r="OA230" s="387" t="n">
        <v>0.553358554840088</v>
      </c>
      <c r="OB230" s="387" t="n">
        <v>0.552348911762238</v>
      </c>
      <c r="OC230" s="387" t="n">
        <v>0.551408886909485</v>
      </c>
      <c r="OD230" s="387" t="n">
        <v>0.550636649131775</v>
      </c>
      <c r="OE230" s="387" t="n">
        <v>0.550032377243042</v>
      </c>
      <c r="OF230" s="387" t="n">
        <v>0.549488663673401</v>
      </c>
      <c r="OG230" s="387" t="n">
        <v>0.548992395401001</v>
      </c>
      <c r="OH230" s="387" t="n">
        <v>0.548347413539887</v>
      </c>
      <c r="OI230" s="387" t="n">
        <v>0.547805726528168</v>
      </c>
      <c r="OJ230" s="387" t="n">
        <v>0.547319769859314</v>
      </c>
      <c r="OK230" s="387" t="n">
        <v>0.546673178672791</v>
      </c>
      <c r="OL230" s="387" t="n">
        <v>0.54574316740036</v>
      </c>
      <c r="OM230" s="387" t="n">
        <v>0.544585287570953</v>
      </c>
      <c r="ON230" s="387" t="n">
        <v>0.5433109998703</v>
      </c>
      <c r="OO230" s="387" t="n">
        <v>0.541866600513458</v>
      </c>
      <c r="OP230" s="387" t="n">
        <v>0.540202677249908</v>
      </c>
      <c r="OQ230" s="387" t="n">
        <v>0.538365304470062</v>
      </c>
      <c r="OT230" s="387" t="n">
        <v>0.747160034179688</v>
      </c>
      <c r="OU230" s="387" t="n">
        <v>0.748690032958984</v>
      </c>
      <c r="OV230" s="387" t="n">
        <v>0.748889999389648</v>
      </c>
      <c r="OW230" s="387" t="n">
        <v>0.748929977416992</v>
      </c>
      <c r="OX230" s="387" t="n">
        <v>0.752210006713867</v>
      </c>
      <c r="OY230" s="387" t="n">
        <v>0.755670013427734</v>
      </c>
      <c r="OZ230" s="387" t="n">
        <v>0.754029998779297</v>
      </c>
      <c r="PA230" s="387" t="n">
        <v>0.756839981079102</v>
      </c>
      <c r="PB230" s="387" t="n">
        <v>0.754909973144531</v>
      </c>
      <c r="PC230" s="387" t="n">
        <v>0.752460021972656</v>
      </c>
      <c r="PD230" s="387" t="n">
        <v>0.753450012207031</v>
      </c>
      <c r="PE230" s="387" t="n">
        <v>0.758659973144531</v>
      </c>
      <c r="PF230" s="387" t="n">
        <v>0.762490005493164</v>
      </c>
      <c r="PG230" s="387" t="n">
        <v>0.765510025024414</v>
      </c>
      <c r="PH230" s="387" t="n">
        <v>0.767850036621094</v>
      </c>
      <c r="PI230" s="387" t="n">
        <v>0.771600036621094</v>
      </c>
      <c r="PJ230" s="387" t="n">
        <v>0.774240036010742</v>
      </c>
      <c r="PK230" s="387" t="n">
        <v>0.777310028076172</v>
      </c>
      <c r="PL230" s="387" t="n">
        <v>0.778270034790039</v>
      </c>
      <c r="PQ230" s="387" t="n">
        <v>0.00123427505604923</v>
      </c>
      <c r="PZ230" s="387" t="n">
        <v>0.348</v>
      </c>
      <c r="QA230" s="387" t="n">
        <v>2016</v>
      </c>
      <c r="QB230" s="0" t="s">
        <v>248</v>
      </c>
      <c r="QD230" s="387" t="n">
        <v>0.002</v>
      </c>
      <c r="QE230" s="387" t="n">
        <v>2016</v>
      </c>
      <c r="QF230" s="0" t="s">
        <v>248</v>
      </c>
      <c r="QH230" s="387" t="n">
        <v>0.003</v>
      </c>
      <c r="QI230" s="387" t="n">
        <v>2016</v>
      </c>
      <c r="QJ230" s="0" t="s">
        <v>248</v>
      </c>
      <c r="QL230" s="387" t="n">
        <v>0.005</v>
      </c>
      <c r="QM230" s="387" t="n">
        <v>2016</v>
      </c>
      <c r="QN230" s="0" t="s">
        <v>248</v>
      </c>
      <c r="QP230" s="387" t="n">
        <v>0.186</v>
      </c>
      <c r="QQ230" s="387" t="n">
        <v>2017</v>
      </c>
      <c r="QR230" s="0" t="s">
        <v>248</v>
      </c>
      <c r="QT230" s="0" t="s">
        <v>104</v>
      </c>
      <c r="QU230" s="387" t="n">
        <v>0.17166867852211</v>
      </c>
      <c r="QV230" s="387" t="n">
        <v>0.169180691242218</v>
      </c>
      <c r="QW230" s="387" t="n">
        <v>0.165748283267021</v>
      </c>
      <c r="QX230" s="387" t="n">
        <v>0.17000350356102</v>
      </c>
      <c r="QY230" s="387" t="n">
        <v>0.167469441890717</v>
      </c>
      <c r="RB230" s="387" t="n">
        <v>0.169509053230286</v>
      </c>
      <c r="RC230" s="387" t="n">
        <v>0.167100086808205</v>
      </c>
      <c r="RD230" s="387" t="n">
        <v>0.164129227399826</v>
      </c>
      <c r="RE230" s="387" t="n">
        <v>0.170715108513832</v>
      </c>
      <c r="RF230" s="387" t="n">
        <v>0.170509979128838</v>
      </c>
      <c r="RG230" s="0" t="s">
        <v>248</v>
      </c>
      <c r="RJ230" s="387" t="n">
        <v>0.0181469619274139</v>
      </c>
      <c r="RK230" s="387" t="n">
        <v>0.0147372111678123</v>
      </c>
      <c r="RL230" s="387" t="n">
        <v>0.0184460524469614</v>
      </c>
      <c r="RM230" s="387" t="n">
        <v>0.0176550522446632</v>
      </c>
      <c r="RN230" s="387" t="n">
        <v>0.0139321405440569</v>
      </c>
      <c r="RO230" s="0" t="s">
        <v>104</v>
      </c>
      <c r="RR230" s="387" t="n">
        <v>0.0181762743741274</v>
      </c>
      <c r="RS230" s="387" t="n">
        <v>0.0147762382403016</v>
      </c>
      <c r="RT230" s="387" t="n">
        <v>0.0185047220438719</v>
      </c>
      <c r="RU230" s="387" t="n">
        <v>0.0177729539573193</v>
      </c>
      <c r="RV230" s="387" t="n">
        <v>0.0145206451416016</v>
      </c>
      <c r="RW230" s="0" t="s">
        <v>248</v>
      </c>
      <c r="SA230" s="387" t="n">
        <v>0.0116523923352361</v>
      </c>
      <c r="SB230" s="387" t="n">
        <v>0.00754458177834749</v>
      </c>
      <c r="SC230" s="387" t="n">
        <v>0.0114008579403162</v>
      </c>
      <c r="SD230" s="387" t="n">
        <v>0.0108985779806972</v>
      </c>
      <c r="SE230" s="387" t="n">
        <v>0.00850522518157959</v>
      </c>
      <c r="SF230" s="0" t="s">
        <v>104</v>
      </c>
      <c r="SJ230" s="387" t="n">
        <v>0.0116724222898483</v>
      </c>
      <c r="SK230" s="387" t="n">
        <v>0.0075712357647717</v>
      </c>
      <c r="SL230" s="387" t="n">
        <v>0.0114409681409597</v>
      </c>
      <c r="SM230" s="387" t="n">
        <v>0.0109793525189161</v>
      </c>
      <c r="SN230" s="387" t="n">
        <v>0.00890809111297131</v>
      </c>
      <c r="SO230" s="0" t="s">
        <v>248</v>
      </c>
      <c r="SQ230" s="387" t="n">
        <v>42220</v>
      </c>
      <c r="SR230" s="0" t="s">
        <v>248</v>
      </c>
      <c r="ST230" s="387" t="n">
        <v>46769.88671875</v>
      </c>
      <c r="SU230" s="0" t="s">
        <v>104</v>
      </c>
      <c r="SW230" s="387" t="n">
        <v>43711.708459262</v>
      </c>
      <c r="SX230" s="0" t="s">
        <v>248</v>
      </c>
      <c r="TA230" s="387" t="n">
        <v>0.150961503386498</v>
      </c>
      <c r="TB230" s="387" t="n">
        <v>0.149575635790825</v>
      </c>
      <c r="TC230" s="387" t="n">
        <v>0.147766590118408</v>
      </c>
      <c r="TD230" s="387" t="n">
        <v>0.150116130709648</v>
      </c>
      <c r="TE230" s="387" t="n">
        <v>0.123789452016354</v>
      </c>
      <c r="TF230" s="0" t="s">
        <v>104</v>
      </c>
      <c r="TJ230" s="387" t="n">
        <v>0.136945724487305</v>
      </c>
      <c r="TK230" s="387" t="n">
        <v>0.130652785301209</v>
      </c>
      <c r="TL230" s="387" t="n">
        <v>0.124754950404167</v>
      </c>
      <c r="TM230" s="387" t="n">
        <v>0.127687230706215</v>
      </c>
      <c r="TN230" s="387" t="n">
        <v>0.13046532869339</v>
      </c>
      <c r="TO230" s="0" t="s">
        <v>248</v>
      </c>
      <c r="TP230" s="386"/>
      <c r="TQ230" s="386"/>
    </row>
    <row r="231" customFormat="false" ht="15.75" hidden="false" customHeight="false" outlineLevel="0" collapsed="false">
      <c r="A231" s="0" t="s">
        <v>900</v>
      </c>
      <c r="B231" s="18" t="s">
        <v>1307</v>
      </c>
      <c r="C231" s="0" t="s">
        <v>1308</v>
      </c>
      <c r="D231" s="387" t="n">
        <v>0.0390916056931019</v>
      </c>
      <c r="E231" s="0" t="s">
        <v>102</v>
      </c>
      <c r="F231" s="387" t="n">
        <v>0.0470458902418613</v>
      </c>
      <c r="G231" s="0" t="s">
        <v>316</v>
      </c>
      <c r="H231" s="387" t="n">
        <v>0.0497928075492382</v>
      </c>
      <c r="I231" s="0" t="s">
        <v>317</v>
      </c>
      <c r="J231" s="0" t="s">
        <v>102</v>
      </c>
      <c r="K231" s="387" t="n">
        <v>0.620436489582062</v>
      </c>
      <c r="L231" s="387" t="n">
        <v>0.650435507297516</v>
      </c>
      <c r="M231" s="0" t="s">
        <v>102</v>
      </c>
      <c r="N231" s="387" t="n">
        <v>0.620436489582062</v>
      </c>
      <c r="O231" s="0" t="s">
        <v>102</v>
      </c>
      <c r="P231" s="387" t="n">
        <v>0.631755888462067</v>
      </c>
      <c r="Q231" s="0" t="s">
        <v>102</v>
      </c>
      <c r="R231" s="387" t="n">
        <v>0.582402646541596</v>
      </c>
      <c r="S231" s="0" t="s">
        <v>102</v>
      </c>
      <c r="U231" s="0" t="s">
        <v>316</v>
      </c>
      <c r="V231" s="387" t="n">
        <v>0.603597462177277</v>
      </c>
      <c r="W231" s="387" t="n">
        <v>0.635591626167297</v>
      </c>
      <c r="X231" s="0" t="s">
        <v>316</v>
      </c>
      <c r="Y231" s="387" t="n">
        <v>0.603597462177277</v>
      </c>
      <c r="Z231" s="0" t="s">
        <v>316</v>
      </c>
      <c r="AA231" s="387" t="n">
        <v>0.591046571731567</v>
      </c>
      <c r="AB231" s="0" t="s">
        <v>316</v>
      </c>
      <c r="AC231" s="387" t="n">
        <v>0.567296504974365</v>
      </c>
      <c r="AD231" s="0" t="s">
        <v>316</v>
      </c>
      <c r="AF231" s="0" t="s">
        <v>317</v>
      </c>
      <c r="AG231" s="387" t="n">
        <v>0.596918106079102</v>
      </c>
      <c r="AH231" s="387" t="n">
        <v>0.628830075263977</v>
      </c>
      <c r="AI231" s="0" t="s">
        <v>317</v>
      </c>
      <c r="AJ231" s="387" t="n">
        <v>0.596918106079102</v>
      </c>
      <c r="AK231" s="0" t="s">
        <v>317</v>
      </c>
      <c r="AL231" s="387" t="n">
        <v>0.580378353595734</v>
      </c>
      <c r="AM231" s="0" t="s">
        <v>317</v>
      </c>
      <c r="AN231" s="387" t="n">
        <v>0.558343708515167</v>
      </c>
      <c r="AO231" s="0" t="s">
        <v>317</v>
      </c>
      <c r="AP231" s="0"/>
      <c r="AQ231" s="0" t="s">
        <v>102</v>
      </c>
      <c r="AR231" s="387" t="n">
        <v>3.09441661834717</v>
      </c>
      <c r="AS231" s="0" t="s">
        <v>318</v>
      </c>
      <c r="AT231" s="387" t="n">
        <v>3.10430860519409</v>
      </c>
      <c r="AU231" s="0" t="s">
        <v>317</v>
      </c>
      <c r="AV231" s="387" t="n">
        <v>3.17402935028076</v>
      </c>
      <c r="AW231" s="0"/>
      <c r="AX231" s="387" t="n">
        <v>2.76937079429626</v>
      </c>
      <c r="AY231" s="0" t="s">
        <v>104</v>
      </c>
      <c r="AZ231" s="0"/>
      <c r="BA231" s="0" t="s">
        <v>102</v>
      </c>
      <c r="BB231" s="387" t="n">
        <v>0.00292159151285887</v>
      </c>
      <c r="BC231" s="387" t="n">
        <v>0.00206457055173814</v>
      </c>
      <c r="BD231" s="387" t="n">
        <v>0.0026146995369345</v>
      </c>
      <c r="BE231" s="387" t="n">
        <v>0.0024430388584733</v>
      </c>
      <c r="BF231" s="387" t="n">
        <v>0.00244300602935255</v>
      </c>
      <c r="BH231" s="0" t="s">
        <v>318</v>
      </c>
      <c r="BI231" s="387" t="n">
        <v>0.00302265724167228</v>
      </c>
      <c r="BJ231" s="387" t="n">
        <v>0.00284699164330959</v>
      </c>
      <c r="BK231" s="387" t="n">
        <v>0.00286284647881985</v>
      </c>
      <c r="BL231" s="387" t="n">
        <v>0.00194461562205106</v>
      </c>
      <c r="BM231" s="387" t="n">
        <v>0.00141928787343204</v>
      </c>
      <c r="BO231" s="0" t="s">
        <v>317</v>
      </c>
      <c r="BP231" s="387" t="n">
        <v>0.0026669385842979</v>
      </c>
      <c r="BQ231" s="387" t="n">
        <v>0.00255537428893149</v>
      </c>
      <c r="BR231" s="387" t="n">
        <v>0.00220726570114493</v>
      </c>
      <c r="BS231" s="387" t="n">
        <v>0.00141930719837546</v>
      </c>
      <c r="BT231" s="387" t="n">
        <v>0.00141932000406086</v>
      </c>
      <c r="BV231" s="387" t="n">
        <v>12.6180973052979</v>
      </c>
      <c r="BW231" s="387" t="n">
        <v>12.8791007995605</v>
      </c>
      <c r="BX231" s="387" t="n">
        <v>13.0861072540283</v>
      </c>
      <c r="BY231" s="387" t="n">
        <v>13.364128112793</v>
      </c>
      <c r="BZ231" s="387" t="n">
        <v>13.5071144104004</v>
      </c>
      <c r="CA231" s="0" t="s">
        <v>316</v>
      </c>
      <c r="CC231" s="387" t="n">
        <v>12.7853374481201</v>
      </c>
      <c r="CD231" s="387" t="n">
        <v>13.0060453414917</v>
      </c>
      <c r="CE231" s="387" t="n">
        <v>13.2451333999634</v>
      </c>
      <c r="CF231" s="387" t="n">
        <v>13.4653701782227</v>
      </c>
      <c r="CG231" s="387" t="n">
        <v>13.569730758667</v>
      </c>
      <c r="CH231" s="0" t="s">
        <v>317</v>
      </c>
      <c r="CK231" s="387" t="n">
        <v>13.3999996185303</v>
      </c>
      <c r="CL231" s="0" t="s">
        <v>887</v>
      </c>
      <c r="CO231" s="0" t="s">
        <v>102</v>
      </c>
      <c r="CP231" s="387" t="n">
        <v>0.00965110026299954</v>
      </c>
      <c r="CQ231" s="387" t="n">
        <v>0.0099455714225769</v>
      </c>
      <c r="CR231" s="387" t="n">
        <v>0.00508328434079886</v>
      </c>
      <c r="CS231" s="387" t="n">
        <v>0.00188371527474374</v>
      </c>
      <c r="CT231" s="387" t="n">
        <v>0.0227695778012276</v>
      </c>
      <c r="CV231" s="0" t="s">
        <v>318</v>
      </c>
      <c r="CW231" s="387" t="n">
        <v>0.00880806986242533</v>
      </c>
      <c r="CX231" s="387" t="n">
        <v>0.00757231889292598</v>
      </c>
      <c r="CY231" s="387" t="n">
        <v>0.00402007903903723</v>
      </c>
      <c r="CZ231" s="387" t="n">
        <v>0.00669918768107891</v>
      </c>
      <c r="DA231" s="387" t="n">
        <v>0.00756069924682379</v>
      </c>
      <c r="DC231" s="0" t="s">
        <v>317</v>
      </c>
      <c r="DD231" s="387" t="n">
        <v>0.00670608691871166</v>
      </c>
      <c r="DE231" s="387" t="n">
        <v>0.00580013263970614</v>
      </c>
      <c r="DF231" s="387" t="n">
        <v>0.00416420679539442</v>
      </c>
      <c r="DG231" s="387" t="n">
        <v>0.00519620673730969</v>
      </c>
      <c r="DH231" s="387" t="n">
        <v>0.00824547279626131</v>
      </c>
      <c r="DL231" s="387" t="n">
        <v>0.725550003051758</v>
      </c>
      <c r="DM231" s="0" t="s">
        <v>888</v>
      </c>
      <c r="DP231" s="387" t="n">
        <v>0.779199981689453</v>
      </c>
      <c r="DQ231" s="0" t="s">
        <v>888</v>
      </c>
      <c r="DT231" s="387" t="n">
        <v>0.671480026245117</v>
      </c>
      <c r="DU231" s="0" t="s">
        <v>888</v>
      </c>
      <c r="DW231" s="387" t="n">
        <v>-0.0367429107427597</v>
      </c>
      <c r="DX231" s="387" t="n">
        <v>-0.0355335026979446</v>
      </c>
      <c r="DY231" s="387" t="n">
        <v>-0.0299534182995558</v>
      </c>
      <c r="DZ231" s="387" t="n">
        <v>-0.0285162162035704</v>
      </c>
      <c r="EA231" s="387" t="n">
        <v>-0.030615447089076</v>
      </c>
      <c r="EB231" s="0" t="s">
        <v>104</v>
      </c>
      <c r="ED231" s="387" t="n">
        <v>-0.0344183966517448</v>
      </c>
      <c r="EE231" s="387" t="n">
        <v>-0.0315047912299633</v>
      </c>
      <c r="EF231" s="387" t="n">
        <v>-0.0231397747993469</v>
      </c>
      <c r="EG231" s="387" t="n">
        <v>-0.021284107118845</v>
      </c>
      <c r="EH231" s="387" t="n">
        <v>-0.0224057734012604</v>
      </c>
      <c r="EI231" s="0" t="s">
        <v>248</v>
      </c>
      <c r="EK231" s="387"/>
      <c r="EL231" s="0" t="s">
        <v>886</v>
      </c>
      <c r="EO231" s="387" t="n">
        <v>0.0180970579385757</v>
      </c>
      <c r="EP231" s="387" t="n">
        <v>0.0182480067014694</v>
      </c>
      <c r="EQ231" s="387" t="n">
        <v>0.0182880777865648</v>
      </c>
      <c r="ER231" s="387" t="n">
        <v>0.0202647522091866</v>
      </c>
      <c r="ES231" s="387" t="n">
        <v>0.0164058823138475</v>
      </c>
      <c r="ET231" s="0" t="s">
        <v>248</v>
      </c>
      <c r="FE231" s="387" t="n">
        <v>282162411</v>
      </c>
      <c r="FF231" s="387" t="n">
        <v>284968955</v>
      </c>
      <c r="FG231" s="387" t="n">
        <v>287625193</v>
      </c>
      <c r="FH231" s="387" t="n">
        <v>290107933</v>
      </c>
      <c r="FI231" s="387" t="n">
        <v>292805298</v>
      </c>
      <c r="FJ231" s="387" t="n">
        <v>295516599</v>
      </c>
      <c r="FK231" s="387" t="n">
        <v>298379912</v>
      </c>
      <c r="FL231" s="387" t="n">
        <v>301231207</v>
      </c>
      <c r="FM231" s="387" t="n">
        <v>304093966</v>
      </c>
      <c r="FN231" s="387" t="n">
        <v>306771529</v>
      </c>
      <c r="FO231" s="387" t="n">
        <v>309321666</v>
      </c>
      <c r="FP231" s="387" t="n">
        <v>311556874</v>
      </c>
      <c r="FQ231" s="387" t="n">
        <v>313830990</v>
      </c>
      <c r="FR231" s="387" t="n">
        <v>315993715</v>
      </c>
      <c r="FS231" s="387" t="n">
        <v>318301008</v>
      </c>
      <c r="FT231" s="387" t="n">
        <v>320635163</v>
      </c>
      <c r="FU231" s="387" t="n">
        <v>322941311</v>
      </c>
      <c r="FV231" s="387" t="n">
        <v>324985539</v>
      </c>
      <c r="FW231" s="387" t="n">
        <v>326687501</v>
      </c>
      <c r="FX231" s="387" t="n">
        <v>328239523</v>
      </c>
      <c r="FY231" s="387" t="n">
        <v>330139000</v>
      </c>
      <c r="FZ231" s="387" t="n">
        <v>332021000</v>
      </c>
      <c r="GA231" s="387" t="n">
        <v>333884000</v>
      </c>
      <c r="GB231" s="387" t="n">
        <v>335727000</v>
      </c>
      <c r="GC231" s="387" t="n">
        <v>337556000</v>
      </c>
      <c r="GD231" s="387" t="n">
        <v>339378000</v>
      </c>
      <c r="GE231" s="387" t="n">
        <v>341192000</v>
      </c>
      <c r="GF231" s="387" t="n">
        <v>342990000</v>
      </c>
      <c r="GG231" s="387" t="n">
        <v>344768000</v>
      </c>
      <c r="GH231" s="387" t="n">
        <v>346526000</v>
      </c>
      <c r="GI231" s="387" t="n">
        <v>348269000</v>
      </c>
      <c r="GJ231" s="387" t="n">
        <v>349997000</v>
      </c>
      <c r="GK231" s="387" t="n">
        <v>351702000</v>
      </c>
      <c r="GL231" s="387" t="n">
        <v>353372000</v>
      </c>
      <c r="GM231" s="387" t="n">
        <v>354997000</v>
      </c>
      <c r="GN231" s="387" t="n">
        <v>356571000</v>
      </c>
      <c r="GO231" s="387" t="n">
        <v>358092000</v>
      </c>
      <c r="GP231" s="387" t="n">
        <v>359563000</v>
      </c>
      <c r="GQ231" s="387" t="n">
        <v>360987000</v>
      </c>
      <c r="GR231" s="387" t="n">
        <v>362366000</v>
      </c>
      <c r="GS231" s="387" t="n">
        <v>363704000</v>
      </c>
      <c r="GT231" s="387" t="n">
        <v>365005000</v>
      </c>
      <c r="GU231" s="387" t="n">
        <v>366272000</v>
      </c>
      <c r="GV231" s="387" t="n">
        <v>367509000</v>
      </c>
      <c r="GW231" s="387" t="n">
        <v>368720000</v>
      </c>
      <c r="GX231" s="387" t="n">
        <v>369912000</v>
      </c>
      <c r="GY231" s="387" t="n">
        <v>371094000</v>
      </c>
      <c r="GZ231" s="387" t="n">
        <v>372269000</v>
      </c>
      <c r="HA231" s="387" t="n">
        <v>373441000</v>
      </c>
      <c r="HB231" s="387" t="n">
        <v>374613000</v>
      </c>
      <c r="HC231" s="387" t="n">
        <v>375756000</v>
      </c>
      <c r="HG231" s="387" t="n">
        <v>0.00716669391840696</v>
      </c>
      <c r="HH231" s="387" t="n">
        <v>0.00631007878109813</v>
      </c>
      <c r="HI231" s="387" t="n">
        <v>0.00522337341681123</v>
      </c>
      <c r="HJ231" s="387" t="n">
        <v>0.00473953550681472</v>
      </c>
      <c r="HK231" s="387" t="n">
        <v>0.00577018316835165</v>
      </c>
      <c r="HL231" s="387" t="n">
        <v>0.00568444188684225</v>
      </c>
      <c r="HM231" s="387" t="n">
        <v>0.00559540744870901</v>
      </c>
      <c r="HN231" s="387" t="n">
        <v>0.00550470221787691</v>
      </c>
      <c r="HO231" s="387" t="n">
        <v>0.00543309282511473</v>
      </c>
      <c r="HP231" s="387" t="n">
        <v>0.00538310781121254</v>
      </c>
      <c r="HQ231" s="387" t="n">
        <v>0.00533083826303482</v>
      </c>
      <c r="HR231" s="387" t="n">
        <v>0.00525592360645533</v>
      </c>
      <c r="HS231" s="387" t="n">
        <v>0.00517043471336365</v>
      </c>
      <c r="HT231" s="387" t="n">
        <v>0.00508612487465143</v>
      </c>
      <c r="HU231" s="387" t="n">
        <v>0.00501731783151627</v>
      </c>
      <c r="HV231" s="387" t="n">
        <v>0.0049494132399559</v>
      </c>
      <c r="HW231" s="387" t="n">
        <v>0.00485964305698872</v>
      </c>
      <c r="HX231" s="387" t="n">
        <v>0.0047371000982821</v>
      </c>
      <c r="HY231" s="387" t="n">
        <v>0.0045880121178925</v>
      </c>
      <c r="HZ231" s="387" t="n">
        <v>0.0044240397401154</v>
      </c>
      <c r="IA231" s="387" t="n">
        <v>0.00425655813887715</v>
      </c>
      <c r="IB231" s="387" t="n">
        <v>0.00409946870058775</v>
      </c>
      <c r="IC231" s="387" t="n">
        <v>0.00395254138857126</v>
      </c>
      <c r="ID231" s="387" t="n">
        <v>0.00381280411966145</v>
      </c>
      <c r="IE231" s="387" t="n">
        <v>0.00368559919297695</v>
      </c>
      <c r="IF231" s="387" t="n">
        <v>0.00357070215977728</v>
      </c>
      <c r="IG231" s="387" t="n">
        <v>0.00346517469733953</v>
      </c>
      <c r="IH231" s="387" t="n">
        <v>0.00337158143520355</v>
      </c>
      <c r="II231" s="387" t="n">
        <v>0.003289740299806</v>
      </c>
      <c r="IJ231" s="387" t="n">
        <v>0.00322759104892612</v>
      </c>
      <c r="IK231" s="387" t="n">
        <v>0.00319026038050652</v>
      </c>
      <c r="IL231" s="387" t="n">
        <v>0.00316131138242781</v>
      </c>
      <c r="IM231" s="387" t="n">
        <v>0.00314331566914916</v>
      </c>
      <c r="IN231" s="387" t="n">
        <v>0.00313346623443067</v>
      </c>
      <c r="IO231" s="387" t="n">
        <v>0.00304650352336466</v>
      </c>
      <c r="IP231" s="0" t="s">
        <v>889</v>
      </c>
      <c r="IU231" s="0" t="s">
        <v>889</v>
      </c>
      <c r="IV231" s="387" t="n">
        <v>0.494617788315964</v>
      </c>
      <c r="IW231" s="387" t="n">
        <v>0.494706871974314</v>
      </c>
      <c r="IX231" s="387" t="n">
        <v>0.494766177256456</v>
      </c>
      <c r="IY231" s="387" t="n">
        <v>0.494799853460876</v>
      </c>
      <c r="IZ231" s="387" t="n">
        <v>0.494815127922008</v>
      </c>
      <c r="JA231" s="387" t="n">
        <v>0.494817843556399</v>
      </c>
      <c r="JB231" s="387" t="n">
        <v>0.494809168659032</v>
      </c>
      <c r="JC231" s="387" t="n">
        <v>0.494789135157814</v>
      </c>
      <c r="JD231" s="387" t="n">
        <v>0.494761314813624</v>
      </c>
      <c r="JE231" s="387" t="n">
        <v>0.494729918183818</v>
      </c>
      <c r="JF231" s="387" t="n">
        <v>0.494698610166421</v>
      </c>
      <c r="JG231" s="387" t="n">
        <v>0.494668926307876</v>
      </c>
      <c r="JH231" s="387" t="n">
        <v>0.494642700507853</v>
      </c>
      <c r="JI231" s="387" t="n">
        <v>0.494624127549492</v>
      </c>
      <c r="JJ231" s="387" t="n">
        <v>0.49461789767152</v>
      </c>
      <c r="JK231" s="387" t="n">
        <v>0.494627339775514</v>
      </c>
      <c r="JL231" s="387" t="n">
        <v>0.494654496433752</v>
      </c>
      <c r="JM231" s="387" t="n">
        <v>0.494698912918594</v>
      </c>
      <c r="JN231" s="387" t="n">
        <v>0.494758084543285</v>
      </c>
      <c r="JO231" s="387" t="n">
        <v>0.494828117021533</v>
      </c>
      <c r="JP231" s="387" t="n">
        <v>0.494906123891367</v>
      </c>
      <c r="JQ231" s="387" t="n">
        <v>0.494991443005567</v>
      </c>
      <c r="JR231" s="387" t="n">
        <v>0.495084870999981</v>
      </c>
      <c r="JS231" s="387" t="n">
        <v>0.495186928199689</v>
      </c>
      <c r="JT231" s="387" t="n">
        <v>0.495298550013222</v>
      </c>
      <c r="JU231" s="387" t="n">
        <v>0.495420254921166</v>
      </c>
      <c r="JV231" s="387" t="n">
        <v>0.495551636088962</v>
      </c>
      <c r="JW231" s="387" t="n">
        <v>0.49569174244194</v>
      </c>
      <c r="JX231" s="387" t="n">
        <v>0.495839816933577</v>
      </c>
      <c r="JY231" s="387" t="n">
        <v>0.495994986233337</v>
      </c>
      <c r="JZ231" s="387" t="n">
        <v>0.496156276861249</v>
      </c>
      <c r="KA231" s="387" t="n">
        <v>0.496323075003153</v>
      </c>
      <c r="KB231" s="387" t="n">
        <v>0.496494504712232</v>
      </c>
      <c r="KC231" s="387" t="n">
        <v>0.496669063812699</v>
      </c>
      <c r="KD231" s="387" t="n">
        <v>0.496845035962638</v>
      </c>
      <c r="KE231" s="387" t="n">
        <v>0.497020865557539</v>
      </c>
      <c r="KH231" s="0" t="s">
        <v>889</v>
      </c>
      <c r="KI231" s="387" t="n">
        <v>0.661333858966827</v>
      </c>
      <c r="KJ231" s="387" t="n">
        <v>0.659429788589478</v>
      </c>
      <c r="KK231" s="387" t="n">
        <v>0.657221078872681</v>
      </c>
      <c r="KL231" s="387" t="n">
        <v>0.654833078384399</v>
      </c>
      <c r="KM231" s="387" t="n">
        <v>0.652410745620728</v>
      </c>
      <c r="KN231" s="387" t="n">
        <v>0.649974703788757</v>
      </c>
      <c r="KO231" s="387" t="n">
        <v>0.64718496799469</v>
      </c>
      <c r="KP231" s="387" t="n">
        <v>0.6445352435112</v>
      </c>
      <c r="KQ231" s="387" t="n">
        <v>0.641947150230408</v>
      </c>
      <c r="KR231" s="387" t="n">
        <v>0.639298379421234</v>
      </c>
      <c r="KS231" s="387" t="n">
        <v>0.636517405509949</v>
      </c>
      <c r="KT231" s="387" t="n">
        <v>0.633458554744721</v>
      </c>
      <c r="KU231" s="387" t="n">
        <v>0.630525648593903</v>
      </c>
      <c r="KV231" s="387" t="n">
        <v>0.627700388431549</v>
      </c>
      <c r="KW231" s="387" t="n">
        <v>0.625032484531403</v>
      </c>
      <c r="KX231" s="387" t="n">
        <v>0.622564733028412</v>
      </c>
      <c r="KY231" s="387" t="n">
        <v>0.620333909988403</v>
      </c>
      <c r="KZ231" s="387" t="n">
        <v>0.618390023708344</v>
      </c>
      <c r="LA231" s="387" t="n">
        <v>0.616715550422669</v>
      </c>
      <c r="LB231" s="387" t="n">
        <v>0.615295350551605</v>
      </c>
      <c r="LC231" s="387" t="n">
        <v>0.614082455635071</v>
      </c>
      <c r="LD231" s="387" t="n">
        <v>0.613213896751404</v>
      </c>
      <c r="LE231" s="387" t="n">
        <v>0.612621426582336</v>
      </c>
      <c r="LF231" s="387" t="n">
        <v>0.612251937389374</v>
      </c>
      <c r="LG231" s="387" t="n">
        <v>0.612033128738403</v>
      </c>
      <c r="LH231" s="387" t="n">
        <v>0.611876666545868</v>
      </c>
      <c r="LI231" s="387" t="n">
        <v>0.611846387386322</v>
      </c>
      <c r="LJ231" s="387" t="n">
        <v>0.611998736858368</v>
      </c>
      <c r="LK231" s="387" t="n">
        <v>0.612232625484467</v>
      </c>
      <c r="LL231" s="387" t="n">
        <v>0.612410485744476</v>
      </c>
      <c r="LM231" s="387" t="n">
        <v>0.612397015094757</v>
      </c>
      <c r="LN231" s="387" t="n">
        <v>0.612313866615295</v>
      </c>
      <c r="LO231" s="387" t="n">
        <v>0.612191736698151</v>
      </c>
      <c r="LP231" s="387" t="n">
        <v>0.611949384212494</v>
      </c>
      <c r="LQ231" s="387" t="n">
        <v>0.61151909828186</v>
      </c>
      <c r="LR231" s="387" t="n">
        <v>0.610827267169952</v>
      </c>
      <c r="LT231" s="0" t="s">
        <v>889</v>
      </c>
      <c r="LU231" s="387" t="n">
        <v>0.602323532104492</v>
      </c>
      <c r="LV231" s="387" t="n">
        <v>0.599570572376251</v>
      </c>
      <c r="LW231" s="387" t="n">
        <v>0.596513330936432</v>
      </c>
      <c r="LX231" s="387" t="n">
        <v>0.593348920345306</v>
      </c>
      <c r="LY231" s="387" t="n">
        <v>0.59032678604126</v>
      </c>
      <c r="LZ231" s="387" t="n">
        <v>0.58752828836441</v>
      </c>
      <c r="MA231" s="387" t="n">
        <v>0.584710001945496</v>
      </c>
      <c r="MB231" s="387" t="n">
        <v>0.582202196121216</v>
      </c>
      <c r="MC231" s="387" t="n">
        <v>0.57994145154953</v>
      </c>
      <c r="MD231" s="387" t="n">
        <v>0.577818214893341</v>
      </c>
      <c r="ME231" s="387" t="n">
        <v>0.575756251811981</v>
      </c>
      <c r="MF231" s="387" t="n">
        <v>0.573694586753845</v>
      </c>
      <c r="MG231" s="387" t="n">
        <v>0.571908831596375</v>
      </c>
      <c r="MH231" s="387" t="n">
        <v>0.570299446582794</v>
      </c>
      <c r="MI231" s="387" t="n">
        <v>0.56878274679184</v>
      </c>
      <c r="MJ231" s="387" t="n">
        <v>0.567317247390747</v>
      </c>
      <c r="MK231" s="387" t="n">
        <v>0.565987706184387</v>
      </c>
      <c r="ML231" s="387" t="n">
        <v>0.564784944057465</v>
      </c>
      <c r="MM231" s="387" t="n">
        <v>0.56370335817337</v>
      </c>
      <c r="MN231" s="387" t="n">
        <v>0.5627681016922</v>
      </c>
      <c r="MO231" s="387" t="n">
        <v>0.561946988105774</v>
      </c>
      <c r="MP231" s="387" t="n">
        <v>0.561403214931488</v>
      </c>
      <c r="MQ231" s="387" t="n">
        <v>0.561033844947815</v>
      </c>
      <c r="MR231" s="387" t="n">
        <v>0.560759842395783</v>
      </c>
      <c r="MS231" s="387" t="n">
        <v>0.560483038425446</v>
      </c>
      <c r="MT231" s="387" t="n">
        <v>0.560101091861725</v>
      </c>
      <c r="MU231" s="387" t="n">
        <v>0.559729337692261</v>
      </c>
      <c r="MV231" s="387" t="n">
        <v>0.559384822845459</v>
      </c>
      <c r="MW231" s="387" t="n">
        <v>0.55899852514267</v>
      </c>
      <c r="MX231" s="387" t="n">
        <v>0.558486104011536</v>
      </c>
      <c r="MY231" s="387" t="n">
        <v>0.557759702205658</v>
      </c>
      <c r="MZ231" s="387" t="n">
        <v>0.556974768638611</v>
      </c>
      <c r="NA231" s="387" t="n">
        <v>0.556135475635529</v>
      </c>
      <c r="NB231" s="387" t="n">
        <v>0.555177390575409</v>
      </c>
      <c r="NC231" s="387" t="n">
        <v>0.554019749164581</v>
      </c>
      <c r="ND231" s="387" t="n">
        <v>0.552605926990509</v>
      </c>
      <c r="NG231" s="0" t="s">
        <v>889</v>
      </c>
      <c r="NH231" s="387" t="n">
        <v>0.594610571861267</v>
      </c>
      <c r="NI231" s="387" t="n">
        <v>0.593376517295837</v>
      </c>
      <c r="NJ231" s="387" t="n">
        <v>0.591731667518616</v>
      </c>
      <c r="NK231" s="387" t="n">
        <v>0.589825451374054</v>
      </c>
      <c r="NL231" s="387" t="n">
        <v>0.587831974029541</v>
      </c>
      <c r="NM231" s="387" t="n">
        <v>0.585798740386963</v>
      </c>
      <c r="NN231" s="387" t="n">
        <v>0.583074569702148</v>
      </c>
      <c r="NO231" s="387" t="n">
        <v>0.58038717508316</v>
      </c>
      <c r="NP231" s="387" t="n">
        <v>0.577802777290344</v>
      </c>
      <c r="NQ231" s="387" t="n">
        <v>0.575380086898804</v>
      </c>
      <c r="NR231" s="387" t="n">
        <v>0.573148548603058</v>
      </c>
      <c r="NS231" s="387" t="n">
        <v>0.570620059967041</v>
      </c>
      <c r="NT231" s="387" t="n">
        <v>0.568485915660858</v>
      </c>
      <c r="NU231" s="387" t="n">
        <v>0.566659331321716</v>
      </c>
      <c r="NV231" s="387" t="n">
        <v>0.565022587776184</v>
      </c>
      <c r="NW231" s="387" t="n">
        <v>0.563512682914734</v>
      </c>
      <c r="NX231" s="387" t="n">
        <v>0.561836242675781</v>
      </c>
      <c r="NY231" s="387" t="n">
        <v>0.560366451740265</v>
      </c>
      <c r="NZ231" s="387" t="n">
        <v>0.559107661247253</v>
      </c>
      <c r="OA231" s="387" t="n">
        <v>0.558044135570526</v>
      </c>
      <c r="OB231" s="387" t="n">
        <v>0.557137310504913</v>
      </c>
      <c r="OC231" s="387" t="n">
        <v>0.556175529956818</v>
      </c>
      <c r="OD231" s="387" t="n">
        <v>0.55539083480835</v>
      </c>
      <c r="OE231" s="387" t="n">
        <v>0.554812252521515</v>
      </c>
      <c r="OF231" s="387" t="n">
        <v>0.554455995559692</v>
      </c>
      <c r="OG231" s="387" t="n">
        <v>0.554269433021545</v>
      </c>
      <c r="OH231" s="387" t="n">
        <v>0.55398964881897</v>
      </c>
      <c r="OI231" s="387" t="n">
        <v>0.553968131542206</v>
      </c>
      <c r="OJ231" s="387" t="n">
        <v>0.554141521453857</v>
      </c>
      <c r="OK231" s="387" t="n">
        <v>0.554374575614929</v>
      </c>
      <c r="OL231" s="387" t="n">
        <v>0.554523766040802</v>
      </c>
      <c r="OM231" s="387" t="n">
        <v>0.554387807846069</v>
      </c>
      <c r="ON231" s="387" t="n">
        <v>0.554298102855682</v>
      </c>
      <c r="OO231" s="387" t="n">
        <v>0.554189264774323</v>
      </c>
      <c r="OP231" s="387" t="n">
        <v>0.553990364074707</v>
      </c>
      <c r="OQ231" s="387" t="n">
        <v>0.553606569766998</v>
      </c>
      <c r="OT231" s="387" t="n">
        <v>0.75927001953125</v>
      </c>
      <c r="OU231" s="387" t="n">
        <v>0.754240036010742</v>
      </c>
      <c r="OV231" s="387" t="n">
        <v>0.747779998779297</v>
      </c>
      <c r="OW231" s="387" t="n">
        <v>0.743460006713867</v>
      </c>
      <c r="OX231" s="387" t="n">
        <v>0.74254997253418</v>
      </c>
      <c r="OY231" s="387" t="n">
        <v>0.743730010986328</v>
      </c>
      <c r="OZ231" s="387" t="n">
        <v>0.741070022583008</v>
      </c>
      <c r="PA231" s="387" t="n">
        <v>0.740370025634766</v>
      </c>
      <c r="PB231" s="387" t="n">
        <v>0.732969970703125</v>
      </c>
      <c r="PC231" s="387" t="n">
        <v>0.725479965209961</v>
      </c>
      <c r="PD231" s="387" t="n">
        <v>0.719629974365234</v>
      </c>
      <c r="PE231" s="387" t="n">
        <v>0.721230010986328</v>
      </c>
      <c r="PF231" s="387" t="n">
        <v>0.716679992675781</v>
      </c>
      <c r="PG231" s="387" t="n">
        <v>0.715810012817383</v>
      </c>
      <c r="PH231" s="387" t="n">
        <v>0.715459976196289</v>
      </c>
      <c r="PI231" s="387" t="n">
        <v>0.719300003051758</v>
      </c>
      <c r="PJ231" s="387" t="n">
        <v>0.723740005493164</v>
      </c>
      <c r="PK231" s="387" t="n">
        <v>0.726350021362305</v>
      </c>
      <c r="PL231" s="387" t="n">
        <v>0.725550003051758</v>
      </c>
      <c r="PQ231" s="387" t="n">
        <v>-0.00110202957876027</v>
      </c>
      <c r="PZ231" s="387" t="n">
        <v>0.411</v>
      </c>
      <c r="QA231" s="387" t="n">
        <v>2016</v>
      </c>
      <c r="QB231" s="0" t="s">
        <v>248</v>
      </c>
      <c r="QD231" s="387" t="n">
        <v>0.01</v>
      </c>
      <c r="QE231" s="387" t="n">
        <v>2016</v>
      </c>
      <c r="QF231" s="0" t="s">
        <v>248</v>
      </c>
      <c r="QH231" s="387" t="n">
        <v>0.012</v>
      </c>
      <c r="QI231" s="387" t="n">
        <v>2016</v>
      </c>
      <c r="QJ231" s="0" t="s">
        <v>248</v>
      </c>
      <c r="QL231" s="387" t="n">
        <v>0.017</v>
      </c>
      <c r="QM231" s="387" t="n">
        <v>2016</v>
      </c>
      <c r="QN231" s="0" t="s">
        <v>248</v>
      </c>
      <c r="QP231" s="387"/>
      <c r="QQ231" s="387"/>
      <c r="QR231" s="0" t="s">
        <v>886</v>
      </c>
      <c r="QT231" s="0" t="s">
        <v>104</v>
      </c>
      <c r="QU231" s="387" t="n">
        <v>0.204627707600594</v>
      </c>
      <c r="QV231" s="387" t="n">
        <v>0.202601134777069</v>
      </c>
      <c r="QW231" s="387" t="n">
        <v>0.200632184743881</v>
      </c>
      <c r="QX231" s="387" t="n">
        <v>0.20758019387722</v>
      </c>
      <c r="QY231" s="387" t="n">
        <v>0.209310531616211</v>
      </c>
      <c r="RB231" s="387" t="n">
        <v>0.209570601582527</v>
      </c>
      <c r="RC231" s="387" t="n">
        <v>0.205453738570213</v>
      </c>
      <c r="RD231" s="387" t="n">
        <v>0.199678272008896</v>
      </c>
      <c r="RE231" s="387" t="n">
        <v>0.205579057335854</v>
      </c>
      <c r="RF231" s="387" t="n">
        <v>0.207852050662041</v>
      </c>
      <c r="RG231" s="0" t="s">
        <v>248</v>
      </c>
      <c r="RJ231" s="387" t="n">
        <v>0.0206874590367079</v>
      </c>
      <c r="RK231" s="387" t="n">
        <v>0.0187066309154034</v>
      </c>
      <c r="RL231" s="387" t="n">
        <v>0.0226404760032892</v>
      </c>
      <c r="RM231" s="387" t="n">
        <v>0.0240499246865511</v>
      </c>
      <c r="RN231" s="387" t="n">
        <v>0.0230657290667295</v>
      </c>
      <c r="RO231" s="0" t="s">
        <v>104</v>
      </c>
      <c r="RR231" s="387" t="n">
        <v>0.0206031892448664</v>
      </c>
      <c r="RS231" s="387" t="n">
        <v>0.0185947697609663</v>
      </c>
      <c r="RT231" s="387" t="n">
        <v>0.0224716421216726</v>
      </c>
      <c r="RU231" s="387" t="n">
        <v>0.0237134415656328</v>
      </c>
      <c r="RV231" s="387" t="n">
        <v>0.0213815402239561</v>
      </c>
      <c r="RW231" s="0" t="s">
        <v>248</v>
      </c>
      <c r="SA231" s="387" t="n">
        <v>0.0125099578872323</v>
      </c>
      <c r="SB231" s="387" t="n">
        <v>0.0110134836286306</v>
      </c>
      <c r="SC231" s="387" t="n">
        <v>0.0157602932304144</v>
      </c>
      <c r="SD231" s="387" t="n">
        <v>0.0176684036850929</v>
      </c>
      <c r="SE231" s="387" t="n">
        <v>0.0171647109091282</v>
      </c>
      <c r="SF231" s="0" t="s">
        <v>104</v>
      </c>
      <c r="SJ231" s="387" t="n">
        <v>0.0124837653711438</v>
      </c>
      <c r="SK231" s="387" t="n">
        <v>0.0109790554270148</v>
      </c>
      <c r="SL231" s="387" t="n">
        <v>0.0157076083123684</v>
      </c>
      <c r="SM231" s="387" t="n">
        <v>0.0175642222166061</v>
      </c>
      <c r="SN231" s="387" t="n">
        <v>0.0166420042514801</v>
      </c>
      <c r="SO231" s="0" t="s">
        <v>248</v>
      </c>
      <c r="SQ231" s="387" t="n">
        <v>65850</v>
      </c>
      <c r="SR231" s="0" t="s">
        <v>248</v>
      </c>
      <c r="ST231" s="387" t="n">
        <v>60778.08984375</v>
      </c>
      <c r="SU231" s="0" t="s">
        <v>104</v>
      </c>
      <c r="SW231" s="387" t="n">
        <v>55753.1443685885</v>
      </c>
      <c r="SX231" s="0" t="s">
        <v>248</v>
      </c>
      <c r="TA231" s="387" t="n">
        <v>0.167884796857834</v>
      </c>
      <c r="TB231" s="387" t="n">
        <v>0.167067632079124</v>
      </c>
      <c r="TC231" s="387" t="n">
        <v>0.17067876458168</v>
      </c>
      <c r="TD231" s="387" t="n">
        <v>0.179063975811005</v>
      </c>
      <c r="TE231" s="387" t="n">
        <v>0.17869508266449</v>
      </c>
      <c r="TF231" s="0" t="s">
        <v>104</v>
      </c>
      <c r="TJ231" s="387" t="n">
        <v>0.175152212381363</v>
      </c>
      <c r="TK231" s="387" t="n">
        <v>0.17394894361496</v>
      </c>
      <c r="TL231" s="387" t="n">
        <v>0.176538497209549</v>
      </c>
      <c r="TM231" s="387" t="n">
        <v>0.184294953942299</v>
      </c>
      <c r="TN231" s="387" t="n">
        <v>0.18544627726078</v>
      </c>
      <c r="TO231" s="0" t="s">
        <v>248</v>
      </c>
      <c r="TP231" s="386"/>
      <c r="TQ231" s="386"/>
    </row>
    <row r="232" customFormat="false" ht="15.75" hidden="false" customHeight="false" outlineLevel="0" collapsed="false">
      <c r="A232" s="0" t="s">
        <v>900</v>
      </c>
      <c r="B232" s="18" t="s">
        <v>1309</v>
      </c>
      <c r="C232" s="0" t="s">
        <v>1310</v>
      </c>
      <c r="D232" s="387" t="n">
        <v>0.0368369333446026</v>
      </c>
      <c r="E232" s="0" t="s">
        <v>102</v>
      </c>
      <c r="F232" s="387" t="n">
        <v>0.03673130646348</v>
      </c>
      <c r="G232" s="0" t="s">
        <v>316</v>
      </c>
      <c r="H232" s="387" t="n">
        <v>0.0397350937128067</v>
      </c>
      <c r="I232" s="0" t="s">
        <v>317</v>
      </c>
      <c r="J232" s="0" t="s">
        <v>102</v>
      </c>
      <c r="K232" s="387" t="n">
        <v>0.458240926265717</v>
      </c>
      <c r="L232" s="387" t="n">
        <v>0.544684410095215</v>
      </c>
      <c r="M232" s="0" t="s">
        <v>102</v>
      </c>
      <c r="N232" s="387" t="n">
        <v>0.458240926265717</v>
      </c>
      <c r="O232" s="0" t="s">
        <v>102</v>
      </c>
      <c r="P232" s="387" t="n">
        <v>0.539763987064362</v>
      </c>
      <c r="Q232" s="0" t="s">
        <v>102</v>
      </c>
      <c r="R232" s="387" t="n">
        <v>0.483133971691132</v>
      </c>
      <c r="S232" s="0" t="s">
        <v>102</v>
      </c>
      <c r="U232" s="0" t="s">
        <v>316</v>
      </c>
      <c r="V232" s="387" t="n">
        <v>0.47414568066597</v>
      </c>
      <c r="W232" s="387" t="n">
        <v>0.560485422611237</v>
      </c>
      <c r="X232" s="0" t="s">
        <v>316</v>
      </c>
      <c r="Y232" s="387" t="n">
        <v>0.47414568066597</v>
      </c>
      <c r="Z232" s="0" t="s">
        <v>316</v>
      </c>
      <c r="AA232" s="387" t="n">
        <v>0.555422306060791</v>
      </c>
      <c r="AB232" s="0" t="s">
        <v>316</v>
      </c>
      <c r="AC232" s="387" t="n">
        <v>0.494306296110153</v>
      </c>
      <c r="AD232" s="0" t="s">
        <v>316</v>
      </c>
      <c r="AF232" s="0" t="s">
        <v>317</v>
      </c>
      <c r="AG232" s="387" t="n">
        <v>0.474145501852036</v>
      </c>
      <c r="AH232" s="387" t="n">
        <v>0.560485243797302</v>
      </c>
      <c r="AI232" s="0" t="s">
        <v>317</v>
      </c>
      <c r="AJ232" s="387" t="n">
        <v>0.474145501852036</v>
      </c>
      <c r="AK232" s="0" t="s">
        <v>317</v>
      </c>
      <c r="AL232" s="387" t="n">
        <v>0.555422127246857</v>
      </c>
      <c r="AM232" s="0" t="s">
        <v>317</v>
      </c>
      <c r="AN232" s="387" t="n">
        <v>0.494306027889252</v>
      </c>
      <c r="AO232" s="0" t="s">
        <v>317</v>
      </c>
      <c r="AP232" s="0"/>
      <c r="AQ232" s="0" t="s">
        <v>102</v>
      </c>
      <c r="AR232" s="387" t="n">
        <v>3.12863087654114</v>
      </c>
      <c r="AS232" s="0" t="s">
        <v>318</v>
      </c>
      <c r="AT232" s="387" t="n">
        <v>3.80544066429138</v>
      </c>
      <c r="AU232" s="0" t="s">
        <v>317</v>
      </c>
      <c r="AV232" s="387" t="n">
        <v>3.99238085746765</v>
      </c>
      <c r="AW232" s="0"/>
      <c r="AX232" s="387" t="n">
        <v>2.50056338310242</v>
      </c>
      <c r="AY232" s="0" t="s">
        <v>104</v>
      </c>
      <c r="AZ232" s="0"/>
      <c r="BA232" s="0" t="s">
        <v>102</v>
      </c>
      <c r="BB232" s="387" t="n">
        <v>0.00455041415989399</v>
      </c>
      <c r="BC232" s="387" t="n">
        <v>0.00514930719509721</v>
      </c>
      <c r="BD232" s="387" t="n">
        <v>0.00317927706055343</v>
      </c>
      <c r="BE232" s="387" t="n">
        <v>0.00776704866439104</v>
      </c>
      <c r="BF232" s="387" t="n">
        <v>0.00771933374926448</v>
      </c>
      <c r="BH232" s="0" t="s">
        <v>318</v>
      </c>
      <c r="BI232" s="387" t="n">
        <v>0.00563662545755506</v>
      </c>
      <c r="BJ232" s="387" t="n">
        <v>0.00391066167503595</v>
      </c>
      <c r="BK232" s="387" t="n">
        <v>0.00508277770131826</v>
      </c>
      <c r="BL232" s="387" t="n">
        <v>0.00716792372986674</v>
      </c>
      <c r="BM232" s="387" t="n">
        <v>0.00819011498242617</v>
      </c>
      <c r="BO232" s="0" t="s">
        <v>317</v>
      </c>
      <c r="BP232" s="387" t="n">
        <v>0.00541934836655855</v>
      </c>
      <c r="BQ232" s="387" t="n">
        <v>0.00486834114417434</v>
      </c>
      <c r="BR232" s="387" t="n">
        <v>0.00674376776441932</v>
      </c>
      <c r="BS232" s="387" t="n">
        <v>0.00819011870771647</v>
      </c>
      <c r="BT232" s="387" t="n">
        <v>0.00819012150168419</v>
      </c>
      <c r="BV232" s="387" t="n">
        <v>7.28192234039307</v>
      </c>
      <c r="BW232" s="387" t="n">
        <v>7.81729412078857</v>
      </c>
      <c r="BX232" s="387" t="n">
        <v>7.89484024047852</v>
      </c>
      <c r="BY232" s="387" t="n">
        <v>8.0642204284668</v>
      </c>
      <c r="BZ232" s="387" t="n">
        <v>8.59127426147461</v>
      </c>
      <c r="CA232" s="0" t="s">
        <v>316</v>
      </c>
      <c r="CC232" s="387" t="n">
        <v>7.56821870803833</v>
      </c>
      <c r="CD232" s="387" t="n">
        <v>7.91833591461182</v>
      </c>
      <c r="CE232" s="387" t="n">
        <v>7.97365665435791</v>
      </c>
      <c r="CF232" s="387" t="n">
        <v>8.3503885269165</v>
      </c>
      <c r="CG232" s="387" t="n">
        <v>8.95260334014893</v>
      </c>
      <c r="CH232" s="0" t="s">
        <v>317</v>
      </c>
      <c r="CK232" s="387" t="n">
        <v>8.69999980926514</v>
      </c>
      <c r="CL232" s="0" t="s">
        <v>887</v>
      </c>
      <c r="CO232" s="0" t="s">
        <v>102</v>
      </c>
      <c r="CP232" s="387" t="n">
        <v>0.00647394964471459</v>
      </c>
      <c r="CQ232" s="387" t="n">
        <v>0.00326150911860168</v>
      </c>
      <c r="CR232" s="387" t="n">
        <v>-0.00183006655424833</v>
      </c>
      <c r="CS232" s="387" t="n">
        <v>0.00363242672756314</v>
      </c>
      <c r="CT232" s="387" t="n">
        <v>0.0550207942724228</v>
      </c>
      <c r="CV232" s="0" t="s">
        <v>318</v>
      </c>
      <c r="CW232" s="387" t="n">
        <v>0.0128194587305188</v>
      </c>
      <c r="CX232" s="387" t="n">
        <v>0.0128639414906502</v>
      </c>
      <c r="CY232" s="387" t="n">
        <v>0.0263752993196249</v>
      </c>
      <c r="CZ232" s="387" t="n">
        <v>0.0212386082857847</v>
      </c>
      <c r="DA232" s="387" t="n">
        <v>0.00869253091514111</v>
      </c>
      <c r="DC232" s="0" t="s">
        <v>317</v>
      </c>
      <c r="DD232" s="387" t="n">
        <v>0.00745691964402795</v>
      </c>
      <c r="DE232" s="387" t="n">
        <v>0.0151297291740775</v>
      </c>
      <c r="DF232" s="387" t="n">
        <v>0.0108307935297489</v>
      </c>
      <c r="DG232" s="387" t="n">
        <v>-0.00186193664558232</v>
      </c>
      <c r="DH232" s="387" t="n">
        <v>0.0116265565156937</v>
      </c>
      <c r="DL232" s="387" t="n">
        <v>0.753560028076172</v>
      </c>
      <c r="DM232" s="0" t="s">
        <v>888</v>
      </c>
      <c r="DP232" s="387" t="n">
        <v>0.826110000610352</v>
      </c>
      <c r="DQ232" s="0" t="s">
        <v>888</v>
      </c>
      <c r="DT232" s="387" t="n">
        <v>0.682300033569336</v>
      </c>
      <c r="DU232" s="0" t="s">
        <v>888</v>
      </c>
      <c r="DW232" s="387" t="n">
        <v>-0.0133622055873275</v>
      </c>
      <c r="DX232" s="387" t="n">
        <v>-0.0159785412251949</v>
      </c>
      <c r="DY232" s="387" t="n">
        <v>-0.0143694691359997</v>
      </c>
      <c r="DZ232" s="387" t="n">
        <v>0.00205078045837581</v>
      </c>
      <c r="EA232" s="387" t="n">
        <v>0.00648279255256057</v>
      </c>
      <c r="EB232" s="0" t="s">
        <v>104</v>
      </c>
      <c r="ED232" s="387" t="n">
        <v>-0.0134046925231814</v>
      </c>
      <c r="EE232" s="387" t="n">
        <v>-0.0160349532961845</v>
      </c>
      <c r="EF232" s="387" t="n">
        <v>-0.0144546879455447</v>
      </c>
      <c r="EG232" s="387" t="n">
        <v>0.00186560465954244</v>
      </c>
      <c r="EH232" s="387" t="n">
        <v>0.00623942352831364</v>
      </c>
      <c r="EI232" s="0" t="s">
        <v>248</v>
      </c>
      <c r="EK232" s="387"/>
      <c r="EL232" s="0" t="s">
        <v>886</v>
      </c>
      <c r="EO232" s="387" t="n">
        <v>0.0417021065950394</v>
      </c>
      <c r="EP232" s="387" t="n">
        <v>0.0490167923271656</v>
      </c>
      <c r="EQ232" s="387" t="n">
        <v>0.0431410856544972</v>
      </c>
      <c r="ER232" s="387" t="n">
        <v>0.0245881043374538</v>
      </c>
      <c r="ES232" s="387" t="n">
        <v>0.017286067828536</v>
      </c>
      <c r="ET232" s="0" t="s">
        <v>248</v>
      </c>
      <c r="FE232" s="387" t="n">
        <v>3319736</v>
      </c>
      <c r="FF232" s="387" t="n">
        <v>3325473</v>
      </c>
      <c r="FG232" s="387" t="n">
        <v>3326040</v>
      </c>
      <c r="FH232" s="387" t="n">
        <v>3323668</v>
      </c>
      <c r="FI232" s="387" t="n">
        <v>3321476</v>
      </c>
      <c r="FJ232" s="387" t="n">
        <v>3321803</v>
      </c>
      <c r="FK232" s="387" t="n">
        <v>3325401</v>
      </c>
      <c r="FL232" s="387" t="n">
        <v>3331749</v>
      </c>
      <c r="FM232" s="387" t="n">
        <v>3340221</v>
      </c>
      <c r="FN232" s="387" t="n">
        <v>3349676</v>
      </c>
      <c r="FO232" s="387" t="n">
        <v>3359275</v>
      </c>
      <c r="FP232" s="387" t="n">
        <v>3368934</v>
      </c>
      <c r="FQ232" s="387" t="n">
        <v>3378974</v>
      </c>
      <c r="FR232" s="387" t="n">
        <v>3389439</v>
      </c>
      <c r="FS232" s="387" t="n">
        <v>3400434</v>
      </c>
      <c r="FT232" s="387" t="n">
        <v>3412009</v>
      </c>
      <c r="FU232" s="387" t="n">
        <v>3424132</v>
      </c>
      <c r="FV232" s="387" t="n">
        <v>3436646</v>
      </c>
      <c r="FW232" s="387" t="n">
        <v>3449299</v>
      </c>
      <c r="FX232" s="387" t="n">
        <v>3461734</v>
      </c>
      <c r="FY232" s="387" t="n">
        <v>3474000</v>
      </c>
      <c r="FZ232" s="387" t="n">
        <v>3485000</v>
      </c>
      <c r="GA232" s="387" t="n">
        <v>3496000</v>
      </c>
      <c r="GB232" s="387" t="n">
        <v>3506000</v>
      </c>
      <c r="GC232" s="387" t="n">
        <v>3516000</v>
      </c>
      <c r="GD232" s="387" t="n">
        <v>3526000</v>
      </c>
      <c r="GE232" s="387" t="n">
        <v>3535000</v>
      </c>
      <c r="GF232" s="387" t="n">
        <v>3545000</v>
      </c>
      <c r="GG232" s="387" t="n">
        <v>3553000</v>
      </c>
      <c r="GH232" s="387" t="n">
        <v>3562000</v>
      </c>
      <c r="GI232" s="387" t="n">
        <v>3569000</v>
      </c>
      <c r="GJ232" s="387" t="n">
        <v>3577000</v>
      </c>
      <c r="GK232" s="387" t="n">
        <v>3584000</v>
      </c>
      <c r="GL232" s="387" t="n">
        <v>3591000</v>
      </c>
      <c r="GM232" s="387" t="n">
        <v>3597000</v>
      </c>
      <c r="GN232" s="387" t="n">
        <v>3603000</v>
      </c>
      <c r="GO232" s="387" t="n">
        <v>3608000</v>
      </c>
      <c r="GP232" s="387" t="n">
        <v>3613000</v>
      </c>
      <c r="GQ232" s="387" t="n">
        <v>3617000</v>
      </c>
      <c r="GR232" s="387" t="n">
        <v>3621000</v>
      </c>
      <c r="GS232" s="387" t="n">
        <v>3624000</v>
      </c>
      <c r="GT232" s="387" t="n">
        <v>3628000</v>
      </c>
      <c r="GU232" s="387" t="n">
        <v>3630000</v>
      </c>
      <c r="GV232" s="387" t="n">
        <v>3633000</v>
      </c>
      <c r="GW232" s="387" t="n">
        <v>3635000</v>
      </c>
      <c r="GX232" s="387" t="n">
        <v>3636000</v>
      </c>
      <c r="GY232" s="387" t="n">
        <v>3638000</v>
      </c>
      <c r="GZ232" s="387" t="n">
        <v>3639000</v>
      </c>
      <c r="HA232" s="387" t="n">
        <v>3639000</v>
      </c>
      <c r="HB232" s="387" t="n">
        <v>3639000</v>
      </c>
      <c r="HC232" s="387" t="n">
        <v>3639000</v>
      </c>
      <c r="HG232" s="387" t="n">
        <v>0.00354674155823886</v>
      </c>
      <c r="HH232" s="387" t="n">
        <v>0.00364798679947853</v>
      </c>
      <c r="HI232" s="387" t="n">
        <v>0.00367502612061799</v>
      </c>
      <c r="HJ232" s="387" t="n">
        <v>0.00359859759919345</v>
      </c>
      <c r="HK232" s="387" t="n">
        <v>0.00353704812005162</v>
      </c>
      <c r="HL232" s="387" t="n">
        <v>0.00316137634217739</v>
      </c>
      <c r="HM232" s="387" t="n">
        <v>0.00315141351893544</v>
      </c>
      <c r="HN232" s="387" t="n">
        <v>0.0028563286177814</v>
      </c>
      <c r="HO232" s="387" t="n">
        <v>0.00284819328226149</v>
      </c>
      <c r="HP232" s="387" t="n">
        <v>0.00284010404720902</v>
      </c>
      <c r="HQ232" s="387" t="n">
        <v>0.00254921545274556</v>
      </c>
      <c r="HR232" s="387" t="n">
        <v>0.00282486062496901</v>
      </c>
      <c r="HS232" s="387" t="n">
        <v>0.00225415709428489</v>
      </c>
      <c r="HT232" s="387" t="n">
        <v>0.00252986792474985</v>
      </c>
      <c r="HU232" s="387" t="n">
        <v>0.00196325965225697</v>
      </c>
      <c r="HV232" s="387" t="n">
        <v>0.00223901588469744</v>
      </c>
      <c r="HW232" s="387" t="n">
        <v>0.00195503490976989</v>
      </c>
      <c r="HX232" s="387" t="n">
        <v>0.00195122009608895</v>
      </c>
      <c r="HY232" s="387" t="n">
        <v>0.00166944949887693</v>
      </c>
      <c r="HZ232" s="387" t="n">
        <v>0.00166666705626994</v>
      </c>
      <c r="IA232" s="387" t="n">
        <v>0.00138677039649338</v>
      </c>
      <c r="IB232" s="387" t="n">
        <v>0.00138485000934452</v>
      </c>
      <c r="IC232" s="387" t="n">
        <v>0.001106500858441</v>
      </c>
      <c r="ID232" s="387" t="n">
        <v>0.00110527779906988</v>
      </c>
      <c r="IE232" s="387" t="n">
        <v>0.000828157411888242</v>
      </c>
      <c r="IF232" s="387" t="n">
        <v>0.00110314402263612</v>
      </c>
      <c r="IG232" s="387" t="n">
        <v>0.000551116012502462</v>
      </c>
      <c r="IH232" s="387" t="n">
        <v>0.000826104951556772</v>
      </c>
      <c r="II232" s="387" t="n">
        <v>0.000550357741303742</v>
      </c>
      <c r="IJ232" s="387" t="n">
        <v>0.000275065336609259</v>
      </c>
      <c r="IK232" s="387" t="n">
        <v>0.000549903779756278</v>
      </c>
      <c r="IL232" s="387" t="n">
        <v>0.00027483853045851</v>
      </c>
      <c r="IM232" s="387" t="n">
        <v>0</v>
      </c>
      <c r="IN232" s="387" t="n">
        <v>0</v>
      </c>
      <c r="IO232" s="387" t="n">
        <v>0</v>
      </c>
      <c r="IP232" s="0" t="s">
        <v>889</v>
      </c>
      <c r="IU232" s="0" t="s">
        <v>889</v>
      </c>
      <c r="IV232" s="387" t="n">
        <v>0.482317036892884</v>
      </c>
      <c r="IW232" s="387" t="n">
        <v>0.482457925919479</v>
      </c>
      <c r="IX232" s="387" t="n">
        <v>0.482616039771347</v>
      </c>
      <c r="IY232" s="387" t="n">
        <v>0.482784573057064</v>
      </c>
      <c r="IZ232" s="387" t="n">
        <v>0.482963292063999</v>
      </c>
      <c r="JA232" s="387" t="n">
        <v>0.483151381786767</v>
      </c>
      <c r="JB232" s="387" t="n">
        <v>0.483345346200108</v>
      </c>
      <c r="JC232" s="387" t="n">
        <v>0.483545122089007</v>
      </c>
      <c r="JD232" s="387" t="n">
        <v>0.483752161064393</v>
      </c>
      <c r="JE232" s="387" t="n">
        <v>0.48396653930977</v>
      </c>
      <c r="JF232" s="387" t="n">
        <v>0.484188975645504</v>
      </c>
      <c r="JG232" s="387" t="n">
        <v>0.48442061758628</v>
      </c>
      <c r="JH232" s="387" t="n">
        <v>0.484658505827223</v>
      </c>
      <c r="JI232" s="387" t="n">
        <v>0.484902195586313</v>
      </c>
      <c r="JJ232" s="387" t="n">
        <v>0.48514969632834</v>
      </c>
      <c r="JK232" s="387" t="n">
        <v>0.485397696185233</v>
      </c>
      <c r="JL232" s="387" t="n">
        <v>0.48564836351925</v>
      </c>
      <c r="JM232" s="387" t="n">
        <v>0.485899290290971</v>
      </c>
      <c r="JN232" s="387" t="n">
        <v>0.486148956506821</v>
      </c>
      <c r="JO232" s="387" t="n">
        <v>0.486393077864296</v>
      </c>
      <c r="JP232" s="387" t="n">
        <v>0.486630926978838</v>
      </c>
      <c r="JQ232" s="387" t="n">
        <v>0.486863590163194</v>
      </c>
      <c r="JR232" s="387" t="n">
        <v>0.48708766448024</v>
      </c>
      <c r="JS232" s="387" t="n">
        <v>0.487307183062494</v>
      </c>
      <c r="JT232" s="387" t="n">
        <v>0.487525376901006</v>
      </c>
      <c r="JU232" s="387" t="n">
        <v>0.487745377322858</v>
      </c>
      <c r="JV232" s="387" t="n">
        <v>0.487966618306177</v>
      </c>
      <c r="JW232" s="387" t="n">
        <v>0.488187354027351</v>
      </c>
      <c r="JX232" s="387" t="n">
        <v>0.488410477531709</v>
      </c>
      <c r="JY232" s="387" t="n">
        <v>0.48863547887532</v>
      </c>
      <c r="JZ232" s="387" t="n">
        <v>0.488860466536025</v>
      </c>
      <c r="KA232" s="387" t="n">
        <v>0.489086406259321</v>
      </c>
      <c r="KB232" s="387" t="n">
        <v>0.489314472910357</v>
      </c>
      <c r="KC232" s="387" t="n">
        <v>0.48954307741008</v>
      </c>
      <c r="KD232" s="387" t="n">
        <v>0.489771884222038</v>
      </c>
      <c r="KE232" s="387" t="n">
        <v>0.490001115658626</v>
      </c>
      <c r="KH232" s="0" t="s">
        <v>889</v>
      </c>
      <c r="KI232" s="387" t="n">
        <v>0.644317150115967</v>
      </c>
      <c r="KJ232" s="387" t="n">
        <v>0.644669055938721</v>
      </c>
      <c r="KK232" s="387" t="n">
        <v>0.645227372646332</v>
      </c>
      <c r="KL232" s="387" t="n">
        <v>0.645774960517883</v>
      </c>
      <c r="KM232" s="387" t="n">
        <v>0.646006882190704</v>
      </c>
      <c r="KN232" s="387" t="n">
        <v>0.645653426647186</v>
      </c>
      <c r="KO232" s="387" t="n">
        <v>0.645050227642059</v>
      </c>
      <c r="KP232" s="387" t="n">
        <v>0.644164741039276</v>
      </c>
      <c r="KQ232" s="387" t="n">
        <v>0.64289790391922</v>
      </c>
      <c r="KR232" s="387" t="n">
        <v>0.641638219356537</v>
      </c>
      <c r="KS232" s="387" t="n">
        <v>0.640669286251068</v>
      </c>
      <c r="KT232" s="387" t="n">
        <v>0.639603972434998</v>
      </c>
      <c r="KU232" s="387" t="n">
        <v>0.638363897800446</v>
      </c>
      <c r="KV232" s="387" t="n">
        <v>0.637489438056946</v>
      </c>
      <c r="KW232" s="387" t="n">
        <v>0.636720955371857</v>
      </c>
      <c r="KX232" s="387" t="n">
        <v>0.636592864990234</v>
      </c>
      <c r="KY232" s="387" t="n">
        <v>0.636007845401764</v>
      </c>
      <c r="KZ232" s="387" t="n">
        <v>0.635881721973419</v>
      </c>
      <c r="LA232" s="387" t="n">
        <v>0.636034548282623</v>
      </c>
      <c r="LB232" s="387" t="n">
        <v>0.635807633399963</v>
      </c>
      <c r="LC232" s="387" t="n">
        <v>0.635303914546967</v>
      </c>
      <c r="LD232" s="387" t="n">
        <v>0.634700655937195</v>
      </c>
      <c r="LE232" s="387" t="n">
        <v>0.633822321891785</v>
      </c>
      <c r="LF232" s="387" t="n">
        <v>0.632844924926758</v>
      </c>
      <c r="LG232" s="387" t="n">
        <v>0.631593465805054</v>
      </c>
      <c r="LH232" s="387" t="n">
        <v>0.630242824554443</v>
      </c>
      <c r="LI232" s="387" t="n">
        <v>0.628445446491242</v>
      </c>
      <c r="LJ232" s="387" t="n">
        <v>0.626997232437134</v>
      </c>
      <c r="LK232" s="387" t="n">
        <v>0.625378489494324</v>
      </c>
      <c r="LL232" s="387" t="n">
        <v>0.623658895492554</v>
      </c>
      <c r="LM232" s="387" t="n">
        <v>0.622662246227264</v>
      </c>
      <c r="LN232" s="387" t="n">
        <v>0.621495306491852</v>
      </c>
      <c r="LO232" s="387" t="n">
        <v>0.620774924755096</v>
      </c>
      <c r="LP232" s="387" t="n">
        <v>0.620225310325623</v>
      </c>
      <c r="LQ232" s="387" t="n">
        <v>0.619400918483734</v>
      </c>
      <c r="LR232" s="387" t="n">
        <v>0.618301749229431</v>
      </c>
      <c r="LT232" s="0" t="s">
        <v>889</v>
      </c>
      <c r="LU232" s="387" t="n">
        <v>0.597083151340485</v>
      </c>
      <c r="LV232" s="387" t="n">
        <v>0.596759140491486</v>
      </c>
      <c r="LW232" s="387" t="n">
        <v>0.596433877944946</v>
      </c>
      <c r="LX232" s="387" t="n">
        <v>0.595995306968689</v>
      </c>
      <c r="LY232" s="387" t="n">
        <v>0.595299363136292</v>
      </c>
      <c r="LZ232" s="387" t="n">
        <v>0.594127833843231</v>
      </c>
      <c r="MA232" s="387" t="n">
        <v>0.593113362789154</v>
      </c>
      <c r="MB232" s="387" t="n">
        <v>0.591819226741791</v>
      </c>
      <c r="MC232" s="387" t="n">
        <v>0.590416431427002</v>
      </c>
      <c r="MD232" s="387" t="n">
        <v>0.588737189769745</v>
      </c>
      <c r="ME232" s="387" t="n">
        <v>0.587918341159821</v>
      </c>
      <c r="MF232" s="387" t="n">
        <v>0.587270140647888</v>
      </c>
      <c r="MG232" s="387" t="n">
        <v>0.586741864681244</v>
      </c>
      <c r="MH232" s="387" t="n">
        <v>0.58654659986496</v>
      </c>
      <c r="MI232" s="387" t="n">
        <v>0.585906803607941</v>
      </c>
      <c r="MJ232" s="387" t="n">
        <v>0.585598230361939</v>
      </c>
      <c r="MK232" s="387" t="n">
        <v>0.584568083286285</v>
      </c>
      <c r="ML232" s="387" t="n">
        <v>0.583147346973419</v>
      </c>
      <c r="MM232" s="387" t="n">
        <v>0.582289040088654</v>
      </c>
      <c r="MN232" s="387" t="n">
        <v>0.580761730670929</v>
      </c>
      <c r="MO232" s="387" t="n">
        <v>0.579239547252655</v>
      </c>
      <c r="MP232" s="387" t="n">
        <v>0.577882468700409</v>
      </c>
      <c r="MQ232" s="387" t="n">
        <v>0.576252400875092</v>
      </c>
      <c r="MR232" s="387" t="n">
        <v>0.574509263038635</v>
      </c>
      <c r="MS232" s="387" t="n">
        <v>0.573046147823334</v>
      </c>
      <c r="MT232" s="387" t="n">
        <v>0.571467995643616</v>
      </c>
      <c r="MU232" s="387" t="n">
        <v>0.570286631584168</v>
      </c>
      <c r="MV232" s="387" t="n">
        <v>0.569972455501556</v>
      </c>
      <c r="MW232" s="387" t="n">
        <v>0.569226562976837</v>
      </c>
      <c r="MX232" s="387" t="n">
        <v>0.568638265132904</v>
      </c>
      <c r="MY232" s="387" t="n">
        <v>0.567656755447388</v>
      </c>
      <c r="MZ232" s="387" t="n">
        <v>0.566245198249817</v>
      </c>
      <c r="NA232" s="387" t="n">
        <v>0.564990401268005</v>
      </c>
      <c r="NB232" s="387" t="n">
        <v>0.563341557979584</v>
      </c>
      <c r="NC232" s="387" t="n">
        <v>0.561143159866333</v>
      </c>
      <c r="ND232" s="387" t="n">
        <v>0.558944761753082</v>
      </c>
      <c r="NG232" s="0" t="s">
        <v>889</v>
      </c>
      <c r="NH232" s="387" t="n">
        <v>0.568993508815765</v>
      </c>
      <c r="NI232" s="387" t="n">
        <v>0.570327579975128</v>
      </c>
      <c r="NJ232" s="387" t="n">
        <v>0.571779012680054</v>
      </c>
      <c r="NK232" s="387" t="n">
        <v>0.57317441701889</v>
      </c>
      <c r="NL232" s="387" t="n">
        <v>0.574304401874542</v>
      </c>
      <c r="NM232" s="387" t="n">
        <v>0.575129508972168</v>
      </c>
      <c r="NN232" s="387" t="n">
        <v>0.575322806835175</v>
      </c>
      <c r="NO232" s="387" t="n">
        <v>0.575800895690918</v>
      </c>
      <c r="NP232" s="387" t="n">
        <v>0.575584709644318</v>
      </c>
      <c r="NQ232" s="387" t="n">
        <v>0.575369715690613</v>
      </c>
      <c r="NR232" s="387" t="n">
        <v>0.574872374534607</v>
      </c>
      <c r="NS232" s="387" t="n">
        <v>0.574257433414459</v>
      </c>
      <c r="NT232" s="387" t="n">
        <v>0.573201715946198</v>
      </c>
      <c r="NU232" s="387" t="n">
        <v>0.571911036968231</v>
      </c>
      <c r="NV232" s="387" t="n">
        <v>0.571308255195618</v>
      </c>
      <c r="NW232" s="387" t="n">
        <v>0.571028292179108</v>
      </c>
      <c r="NX232" s="387" t="n">
        <v>0.570310294628143</v>
      </c>
      <c r="NY232" s="387" t="n">
        <v>0.5703125</v>
      </c>
      <c r="NZ232" s="387" t="n">
        <v>0.570593178272247</v>
      </c>
      <c r="OA232" s="387" t="n">
        <v>0.570753395557404</v>
      </c>
      <c r="OB232" s="387" t="n">
        <v>0.570635557174683</v>
      </c>
      <c r="OC232" s="387" t="n">
        <v>0.570121943950653</v>
      </c>
      <c r="OD232" s="387" t="n">
        <v>0.56988650560379</v>
      </c>
      <c r="OE232" s="387" t="n">
        <v>0.569532752037048</v>
      </c>
      <c r="OF232" s="387" t="n">
        <v>0.5686274766922</v>
      </c>
      <c r="OG232" s="387" t="n">
        <v>0.567604839801788</v>
      </c>
      <c r="OH232" s="387" t="n">
        <v>0.566427767276764</v>
      </c>
      <c r="OI232" s="387" t="n">
        <v>0.565289258956909</v>
      </c>
      <c r="OJ232" s="387" t="n">
        <v>0.56399667263031</v>
      </c>
      <c r="OK232" s="387" t="n">
        <v>0.562861084938049</v>
      </c>
      <c r="OL232" s="387" t="n">
        <v>0.562156200408936</v>
      </c>
      <c r="OM232" s="387" t="n">
        <v>0.561297416687012</v>
      </c>
      <c r="ON232" s="387" t="n">
        <v>0.561143159866333</v>
      </c>
      <c r="OO232" s="387" t="n">
        <v>0.561143159866333</v>
      </c>
      <c r="OP232" s="387" t="n">
        <v>0.560868382453919</v>
      </c>
      <c r="OQ232" s="387" t="n">
        <v>0.559769153594971</v>
      </c>
      <c r="OT232" s="387" t="n">
        <v>0.75197998046875</v>
      </c>
      <c r="OU232" s="387" t="n">
        <v>0.739390029907227</v>
      </c>
      <c r="OV232" s="387" t="n">
        <v>0.734290008544922</v>
      </c>
      <c r="OW232" s="387" t="n">
        <v>0.73234001159668</v>
      </c>
      <c r="OX232" s="387" t="n">
        <v>0.737559967041016</v>
      </c>
      <c r="OY232" s="387" t="n">
        <v>0.745920028686523</v>
      </c>
      <c r="OZ232" s="387" t="n">
        <v>0.756920013427734</v>
      </c>
      <c r="PA232" s="387" t="n">
        <v>0.761539993286133</v>
      </c>
      <c r="PB232" s="387" t="n">
        <v>0.764000015258789</v>
      </c>
      <c r="PC232" s="387" t="n">
        <v>0.762750015258789</v>
      </c>
      <c r="PD232" s="387" t="n">
        <v>0.766880035400391</v>
      </c>
      <c r="PE232" s="387" t="n">
        <v>0.763519973754883</v>
      </c>
      <c r="PF232" s="387" t="n">
        <v>0.75927001953125</v>
      </c>
      <c r="PG232" s="387" t="n">
        <v>0.763929977416992</v>
      </c>
      <c r="PH232" s="387" t="n">
        <v>0.760110015869141</v>
      </c>
      <c r="PI232" s="387" t="n">
        <v>0.758349990844727</v>
      </c>
      <c r="PJ232" s="387" t="n">
        <v>0.755100021362305</v>
      </c>
      <c r="PK232" s="387" t="n">
        <v>0.751809997558594</v>
      </c>
      <c r="PL232" s="387" t="n">
        <v>0.753560028076172</v>
      </c>
      <c r="PQ232" s="387" t="n">
        <v>0.00232505146414042</v>
      </c>
      <c r="PZ232" s="387" t="n">
        <v>0.397</v>
      </c>
      <c r="QA232" s="387" t="n">
        <v>2018</v>
      </c>
      <c r="QB232" s="0" t="s">
        <v>248</v>
      </c>
      <c r="QD232" s="387" t="n">
        <v>0.001</v>
      </c>
      <c r="QE232" s="387" t="n">
        <v>2018</v>
      </c>
      <c r="QF232" s="0" t="s">
        <v>248</v>
      </c>
      <c r="QH232" s="387" t="n">
        <v>0.004</v>
      </c>
      <c r="QI232" s="387" t="n">
        <v>2018</v>
      </c>
      <c r="QJ232" s="0" t="s">
        <v>248</v>
      </c>
      <c r="QL232" s="387" t="n">
        <v>0.03</v>
      </c>
      <c r="QM232" s="387" t="n">
        <v>2018</v>
      </c>
      <c r="QN232" s="0" t="s">
        <v>248</v>
      </c>
      <c r="QP232" s="387" t="n">
        <v>0.088</v>
      </c>
      <c r="QQ232" s="387" t="n">
        <v>2019</v>
      </c>
      <c r="QR232" s="0" t="s">
        <v>248</v>
      </c>
      <c r="QT232" s="0" t="s">
        <v>104</v>
      </c>
      <c r="QU232" s="387" t="n">
        <v>0.183111101388931</v>
      </c>
      <c r="QV232" s="387" t="n">
        <v>0.194525554776192</v>
      </c>
      <c r="QW232" s="387" t="n">
        <v>0.199211493134499</v>
      </c>
      <c r="QX232" s="387" t="n">
        <v>0.178458511829376</v>
      </c>
      <c r="QY232" s="387" t="n">
        <v>0.161225348711014</v>
      </c>
      <c r="RB232" s="387" t="n">
        <v>0.176215469837189</v>
      </c>
      <c r="RC232" s="387" t="n">
        <v>0.190142825245857</v>
      </c>
      <c r="RD232" s="387" t="n">
        <v>0.192553952336311</v>
      </c>
      <c r="RE232" s="387" t="n">
        <v>0.177862539887428</v>
      </c>
      <c r="RF232" s="387" t="n">
        <v>0.171832516789436</v>
      </c>
      <c r="RG232" s="0" t="s">
        <v>248</v>
      </c>
      <c r="RJ232" s="387" t="n">
        <v>0.0252907294780016</v>
      </c>
      <c r="RK232" s="387" t="n">
        <v>0.0392083153128624</v>
      </c>
      <c r="RL232" s="387" t="n">
        <v>0.0301779601722956</v>
      </c>
      <c r="RM232" s="387" t="n">
        <v>0.012866104952991</v>
      </c>
      <c r="RN232" s="387" t="n">
        <v>0.0022188366856426</v>
      </c>
      <c r="RO232" s="0" t="s">
        <v>104</v>
      </c>
      <c r="RR232" s="387" t="n">
        <v>0.0252907257527113</v>
      </c>
      <c r="RS232" s="387" t="n">
        <v>0.0392083115875721</v>
      </c>
      <c r="RT232" s="387" t="n">
        <v>0.030177952721715</v>
      </c>
      <c r="RU232" s="387" t="n">
        <v>0.0128660872578621</v>
      </c>
      <c r="RV232" s="387" t="n">
        <v>0.0022187540307641</v>
      </c>
      <c r="RW232" s="0" t="s">
        <v>248</v>
      </c>
      <c r="SA232" s="387" t="n">
        <v>0.0227472204715014</v>
      </c>
      <c r="SB232" s="387" t="n">
        <v>0.0361144542694092</v>
      </c>
      <c r="SC232" s="387" t="n">
        <v>0.0266946703195572</v>
      </c>
      <c r="SD232" s="387" t="n">
        <v>0.00924360472708941</v>
      </c>
      <c r="SE232" s="387" t="n">
        <v>-0.00123344024177641</v>
      </c>
      <c r="SF232" s="0" t="s">
        <v>104</v>
      </c>
      <c r="SJ232" s="387" t="n">
        <v>0.02301961556077</v>
      </c>
      <c r="SK232" s="387" t="n">
        <v>0.0364509522914887</v>
      </c>
      <c r="SL232" s="387" t="n">
        <v>0.0268873535096645</v>
      </c>
      <c r="SM232" s="387" t="n">
        <v>0.00929277762770653</v>
      </c>
      <c r="SN232" s="387" t="n">
        <v>-0.00137984356842935</v>
      </c>
      <c r="SO232" s="0" t="s">
        <v>248</v>
      </c>
      <c r="SQ232" s="387" t="n">
        <v>16230</v>
      </c>
      <c r="SR232" s="0" t="s">
        <v>248</v>
      </c>
      <c r="ST232" s="387" t="n">
        <v>16256.244140625</v>
      </c>
      <c r="SU232" s="0" t="s">
        <v>104</v>
      </c>
      <c r="SW232" s="387" t="n">
        <v>14597.3080972884</v>
      </c>
      <c r="SX232" s="0" t="s">
        <v>248</v>
      </c>
      <c r="TA232" s="387" t="n">
        <v>0.169748902320862</v>
      </c>
      <c r="TB232" s="387" t="n">
        <v>0.178547009825706</v>
      </c>
      <c r="TC232" s="387" t="n">
        <v>0.184842020273209</v>
      </c>
      <c r="TD232" s="387" t="n">
        <v>0.18050928413868</v>
      </c>
      <c r="TE232" s="387" t="n">
        <v>0.167708143591881</v>
      </c>
      <c r="TF232" s="0" t="s">
        <v>104</v>
      </c>
      <c r="TJ232" s="387" t="n">
        <v>0.162810787558556</v>
      </c>
      <c r="TK232" s="387" t="n">
        <v>0.174107879400253</v>
      </c>
      <c r="TL232" s="387" t="n">
        <v>0.178099259734154</v>
      </c>
      <c r="TM232" s="387" t="n">
        <v>0.179728135466576</v>
      </c>
      <c r="TN232" s="387" t="n">
        <v>0.178071945905685</v>
      </c>
      <c r="TO232" s="0" t="s">
        <v>248</v>
      </c>
      <c r="TP232" s="386"/>
      <c r="TQ232" s="386"/>
    </row>
    <row r="233" customFormat="false" ht="15.75" hidden="false" customHeight="false" outlineLevel="0" collapsed="false">
      <c r="A233" s="0" t="s">
        <v>895</v>
      </c>
      <c r="B233" s="18" t="s">
        <v>1311</v>
      </c>
      <c r="C233" s="0" t="s">
        <v>1312</v>
      </c>
      <c r="D233" s="387" t="n">
        <v>0.0319166071712971</v>
      </c>
      <c r="E233" s="0" t="s">
        <v>102</v>
      </c>
      <c r="F233" s="387" t="n">
        <v>0.0353694595396519</v>
      </c>
      <c r="G233" s="0" t="s">
        <v>316</v>
      </c>
      <c r="H233" s="387" t="n">
        <v>0.0326290279626846</v>
      </c>
      <c r="I233" s="0" t="s">
        <v>317</v>
      </c>
      <c r="J233" s="0" t="s">
        <v>884</v>
      </c>
      <c r="K233" s="387" t="n">
        <v>0.518386483192444</v>
      </c>
      <c r="L233" s="387"/>
      <c r="M233" s="0" t="s">
        <v>885</v>
      </c>
      <c r="N233" s="387"/>
      <c r="O233" s="0" t="s">
        <v>885</v>
      </c>
      <c r="P233" s="387"/>
      <c r="Q233" s="0" t="s">
        <v>885</v>
      </c>
      <c r="R233" s="387"/>
      <c r="S233" s="0" t="s">
        <v>885</v>
      </c>
      <c r="U233" s="0" t="s">
        <v>884</v>
      </c>
      <c r="V233" s="387" t="n">
        <v>0.50167715549469</v>
      </c>
      <c r="W233" s="387"/>
      <c r="X233" s="0" t="s">
        <v>885</v>
      </c>
      <c r="Y233" s="387"/>
      <c r="Z233" s="0" t="s">
        <v>885</v>
      </c>
      <c r="AA233" s="387"/>
      <c r="AB233" s="0" t="s">
        <v>885</v>
      </c>
      <c r="AC233" s="387"/>
      <c r="AD233" s="0" t="s">
        <v>885</v>
      </c>
      <c r="AF233" s="0" t="s">
        <v>884</v>
      </c>
      <c r="AG233" s="387" t="n">
        <v>0.517520666122437</v>
      </c>
      <c r="AH233" s="387"/>
      <c r="AI233" s="0" t="s">
        <v>885</v>
      </c>
      <c r="AJ233" s="387"/>
      <c r="AK233" s="0" t="s">
        <v>885</v>
      </c>
      <c r="AL233" s="387"/>
      <c r="AM233" s="0" t="s">
        <v>885</v>
      </c>
      <c r="AN233" s="387"/>
      <c r="AO233" s="0" t="s">
        <v>885</v>
      </c>
      <c r="AP233" s="0"/>
      <c r="AQ233" s="0" t="s">
        <v>102</v>
      </c>
      <c r="AR233" s="387" t="n">
        <v>1.44153189659119</v>
      </c>
      <c r="AS233" s="0" t="s">
        <v>318</v>
      </c>
      <c r="AT233" s="387" t="n">
        <v>1.16249799728394</v>
      </c>
      <c r="AU233" s="0" t="s">
        <v>317</v>
      </c>
      <c r="AV233" s="387" t="n">
        <v>1.40302813053131</v>
      </c>
      <c r="AW233" s="0"/>
      <c r="AX233" s="387" t="n">
        <v>3.90856528282166</v>
      </c>
      <c r="AY233" s="0" t="s">
        <v>104</v>
      </c>
      <c r="AZ233" s="0"/>
      <c r="BA233" s="0" t="s">
        <v>884</v>
      </c>
      <c r="BB233" s="387" t="n">
        <v>0.00982722453773022</v>
      </c>
      <c r="BC233" s="387" t="n">
        <v>0.0094302324578166</v>
      </c>
      <c r="BD233" s="387" t="n">
        <v>0.0095276664942503</v>
      </c>
      <c r="BE233" s="387" t="n">
        <v>0.00966089684516192</v>
      </c>
      <c r="BF233" s="387" t="n">
        <v>0.00966088753193617</v>
      </c>
      <c r="BH233" s="0" t="s">
        <v>884</v>
      </c>
      <c r="BI233" s="387" t="n">
        <v>0.0104198018088937</v>
      </c>
      <c r="BJ233" s="387" t="n">
        <v>0.0106568606570363</v>
      </c>
      <c r="BK233" s="387" t="n">
        <v>0.0109486142173409</v>
      </c>
      <c r="BL233" s="387" t="n">
        <v>0.0112342443317175</v>
      </c>
      <c r="BM233" s="387" t="n">
        <v>0.011394614353776</v>
      </c>
      <c r="BO233" s="0" t="s">
        <v>884</v>
      </c>
      <c r="BP233" s="387" t="n">
        <v>0.0106236664578319</v>
      </c>
      <c r="BQ233" s="387" t="n">
        <v>0.0107035506516695</v>
      </c>
      <c r="BR233" s="387" t="n">
        <v>0.0108929732814431</v>
      </c>
      <c r="BS233" s="387" t="n">
        <v>0.0113945528864861</v>
      </c>
      <c r="BT233" s="387" t="n">
        <v>0.0111930500715971</v>
      </c>
      <c r="BV233" s="387"/>
      <c r="BW233" s="387"/>
      <c r="BX233" s="387"/>
      <c r="BY233" s="387"/>
      <c r="BZ233" s="387"/>
      <c r="CA233" s="0" t="s">
        <v>886</v>
      </c>
      <c r="CC233" s="387"/>
      <c r="CD233" s="387"/>
      <c r="CE233" s="387"/>
      <c r="CF233" s="387"/>
      <c r="CG233" s="387"/>
      <c r="CH233" s="0" t="s">
        <v>886</v>
      </c>
      <c r="CK233" s="387" t="n">
        <v>11.5</v>
      </c>
      <c r="CL233" s="0" t="s">
        <v>887</v>
      </c>
      <c r="CO233" s="0" t="s">
        <v>884</v>
      </c>
      <c r="CP233" s="387" t="n">
        <v>0.000248383177677169</v>
      </c>
      <c r="CQ233" s="387" t="n">
        <v>0.00667773466557264</v>
      </c>
      <c r="CR233" s="387" t="n">
        <v>0.00640422152355313</v>
      </c>
      <c r="CS233" s="387" t="n">
        <v>0.00482649356126785</v>
      </c>
      <c r="CT233" s="387" t="n">
        <v>0.00790462270379067</v>
      </c>
      <c r="CV233" s="0" t="s">
        <v>884</v>
      </c>
      <c r="CW233" s="387" t="n">
        <v>0.00774499960243702</v>
      </c>
      <c r="CX233" s="387" t="n">
        <v>0.0071666669100523</v>
      </c>
      <c r="CY233" s="387" t="n">
        <v>0.00690000038594008</v>
      </c>
      <c r="CZ233" s="387" t="n">
        <v>0.00619999971240759</v>
      </c>
      <c r="DA233" s="387" t="n">
        <v>0.000149999978020787</v>
      </c>
      <c r="DC233" s="0" t="s">
        <v>884</v>
      </c>
      <c r="DD233" s="387" t="n">
        <v>0.00343576888553798</v>
      </c>
      <c r="DE233" s="387" t="n">
        <v>0.0052266726270318</v>
      </c>
      <c r="DF233" s="387" t="n">
        <v>0.00523549132049084</v>
      </c>
      <c r="DG233" s="387" t="n">
        <v>0.00496621569618583</v>
      </c>
      <c r="DH233" s="387" t="n">
        <v>0.00132879172451794</v>
      </c>
      <c r="DL233" s="387" t="n">
        <v>0.686999969482422</v>
      </c>
      <c r="DM233" s="0" t="s">
        <v>888</v>
      </c>
      <c r="DP233" s="387" t="n">
        <v>0.817480010986328</v>
      </c>
      <c r="DQ233" s="0" t="s">
        <v>888</v>
      </c>
      <c r="DT233" s="387" t="n">
        <v>0.558199996948242</v>
      </c>
      <c r="DU233" s="0" t="s">
        <v>888</v>
      </c>
      <c r="DW233" s="387" t="n">
        <v>0.0252483934164047</v>
      </c>
      <c r="DX233" s="387" t="n">
        <v>0.0252483934164047</v>
      </c>
      <c r="DY233" s="387" t="n">
        <v>0.0110879307612777</v>
      </c>
      <c r="DZ233" s="387" t="n">
        <v>-0.0153546296060085</v>
      </c>
      <c r="EA233" s="387" t="n">
        <v>-0.0417519584298134</v>
      </c>
      <c r="EB233" s="0" t="s">
        <v>104</v>
      </c>
      <c r="ED233" s="387" t="n">
        <v>-0.00907853245735169</v>
      </c>
      <c r="EE233" s="387" t="n">
        <v>-0.00907853245735169</v>
      </c>
      <c r="EF233" s="387" t="n">
        <v>-0.00907853245735169</v>
      </c>
      <c r="EG233" s="387" t="n">
        <v>-0.0174648594111204</v>
      </c>
      <c r="EH233" s="387" t="n">
        <v>-0.0580192469060421</v>
      </c>
      <c r="EI233" s="0" t="s">
        <v>248</v>
      </c>
      <c r="EK233" s="387" t="n">
        <v>0.375425845384598</v>
      </c>
      <c r="EL233" s="0" t="s">
        <v>248</v>
      </c>
      <c r="EO233" s="387" t="n">
        <v>0.0177364889532328</v>
      </c>
      <c r="EP233" s="387" t="n">
        <v>0.0208312105387449</v>
      </c>
      <c r="EQ233" s="387" t="n">
        <v>0.0208376366645098</v>
      </c>
      <c r="ER233" s="387" t="n">
        <v>0.0231580808758736</v>
      </c>
      <c r="ES233" s="387" t="n">
        <v>0.0399614982306957</v>
      </c>
      <c r="ET233" s="0" t="s">
        <v>248</v>
      </c>
      <c r="FE233" s="387" t="n">
        <v>24650400</v>
      </c>
      <c r="FF233" s="387" t="n">
        <v>24964450</v>
      </c>
      <c r="FG233" s="387" t="n">
        <v>25271850</v>
      </c>
      <c r="FH233" s="387" t="n">
        <v>25567650</v>
      </c>
      <c r="FI233" s="387" t="n">
        <v>25864350</v>
      </c>
      <c r="FJ233" s="387" t="n">
        <v>26167000</v>
      </c>
      <c r="FK233" s="387" t="n">
        <v>26488250</v>
      </c>
      <c r="FL233" s="387" t="n">
        <v>26868000</v>
      </c>
      <c r="FM233" s="387" t="n">
        <v>27302800</v>
      </c>
      <c r="FN233" s="387" t="n">
        <v>27767400</v>
      </c>
      <c r="FO233" s="387" t="n">
        <v>28562400</v>
      </c>
      <c r="FP233" s="387" t="n">
        <v>29339400</v>
      </c>
      <c r="FQ233" s="387" t="n">
        <v>29774500</v>
      </c>
      <c r="FR233" s="387" t="n">
        <v>30243200</v>
      </c>
      <c r="FS233" s="387" t="n">
        <v>30757700</v>
      </c>
      <c r="FT233" s="387" t="n">
        <v>31298900</v>
      </c>
      <c r="FU233" s="387" t="n">
        <v>31847900</v>
      </c>
      <c r="FV233" s="387" t="n">
        <v>32388600</v>
      </c>
      <c r="FW233" s="387" t="n">
        <v>32956100</v>
      </c>
      <c r="FX233" s="387" t="n">
        <v>33580650</v>
      </c>
      <c r="FY233" s="387" t="n">
        <v>34074000</v>
      </c>
      <c r="FZ233" s="387" t="n">
        <v>34547000</v>
      </c>
      <c r="GA233" s="387" t="n">
        <v>35000000</v>
      </c>
      <c r="GB233" s="387" t="n">
        <v>35434000</v>
      </c>
      <c r="GC233" s="387" t="n">
        <v>35851000</v>
      </c>
      <c r="GD233" s="387" t="n">
        <v>36255000</v>
      </c>
      <c r="GE233" s="387" t="n">
        <v>36646000</v>
      </c>
      <c r="GF233" s="387" t="n">
        <v>37025000</v>
      </c>
      <c r="GG233" s="387" t="n">
        <v>37394000</v>
      </c>
      <c r="GH233" s="387" t="n">
        <v>37755000</v>
      </c>
      <c r="GI233" s="387" t="n">
        <v>38109000</v>
      </c>
      <c r="GJ233" s="387" t="n">
        <v>38457000</v>
      </c>
      <c r="GK233" s="387" t="n">
        <v>38800000</v>
      </c>
      <c r="GL233" s="387" t="n">
        <v>39140000</v>
      </c>
      <c r="GM233" s="387" t="n">
        <v>39475000</v>
      </c>
      <c r="GN233" s="387" t="n">
        <v>39807000</v>
      </c>
      <c r="GO233" s="387" t="n">
        <v>40135000</v>
      </c>
      <c r="GP233" s="387" t="n">
        <v>40458000</v>
      </c>
      <c r="GQ233" s="387" t="n">
        <v>40776000</v>
      </c>
      <c r="GR233" s="387" t="n">
        <v>41086000</v>
      </c>
      <c r="GS233" s="387" t="n">
        <v>41388000</v>
      </c>
      <c r="GT233" s="387" t="n">
        <v>41680000</v>
      </c>
      <c r="GU233" s="387" t="n">
        <v>41961000</v>
      </c>
      <c r="GV233" s="387" t="n">
        <v>42231000</v>
      </c>
      <c r="GW233" s="387" t="n">
        <v>42487000</v>
      </c>
      <c r="GX233" s="387" t="n">
        <v>42730000</v>
      </c>
      <c r="GY233" s="387" t="n">
        <v>42960000</v>
      </c>
      <c r="GZ233" s="387" t="n">
        <v>43176000</v>
      </c>
      <c r="HA233" s="387" t="n">
        <v>43379000</v>
      </c>
      <c r="HB233" s="387" t="n">
        <v>43569000</v>
      </c>
      <c r="HC233" s="387" t="n">
        <v>43746000</v>
      </c>
      <c r="HG233" s="387" t="n">
        <v>0.0173884928226471</v>
      </c>
      <c r="HH233" s="387" t="n">
        <v>0.0168350636959076</v>
      </c>
      <c r="HI233" s="387" t="n">
        <v>0.0173698645085096</v>
      </c>
      <c r="HJ233" s="387" t="n">
        <v>0.0187736358493567</v>
      </c>
      <c r="HK233" s="387" t="n">
        <v>0.0145846223458648</v>
      </c>
      <c r="HL233" s="387" t="n">
        <v>0.0137860858812928</v>
      </c>
      <c r="HM233" s="387" t="n">
        <v>0.0130273457616568</v>
      </c>
      <c r="HN233" s="387" t="n">
        <v>0.0123237492516637</v>
      </c>
      <c r="HO233" s="387" t="n">
        <v>0.0116996495053172</v>
      </c>
      <c r="HP233" s="387" t="n">
        <v>0.0112058417871594</v>
      </c>
      <c r="HQ233" s="387" t="n">
        <v>0.0107269790023565</v>
      </c>
      <c r="HR233" s="387" t="n">
        <v>0.0102890785783529</v>
      </c>
      <c r="HS233" s="387" t="n">
        <v>0.00991690345108509</v>
      </c>
      <c r="HT233" s="387" t="n">
        <v>0.00960765313357115</v>
      </c>
      <c r="HU233" s="387" t="n">
        <v>0.00933255720883608</v>
      </c>
      <c r="HV233" s="387" t="n">
        <v>0.00909025967121124</v>
      </c>
      <c r="HW233" s="387" t="n">
        <v>0.00887951254844666</v>
      </c>
      <c r="HX233" s="387" t="n">
        <v>0.00872471556067467</v>
      </c>
      <c r="HY233" s="387" t="n">
        <v>0.00852259807288647</v>
      </c>
      <c r="HZ233" s="387" t="n">
        <v>0.00837521627545357</v>
      </c>
      <c r="IA233" s="387" t="n">
        <v>0.00820599496364594</v>
      </c>
      <c r="IB233" s="387" t="n">
        <v>0.00801562704145908</v>
      </c>
      <c r="IC233" s="387" t="n">
        <v>0.0078292740508914</v>
      </c>
      <c r="ID233" s="387" t="n">
        <v>0.00757375778630376</v>
      </c>
      <c r="IE233" s="387" t="n">
        <v>0.00732355285435915</v>
      </c>
      <c r="IF233" s="387" t="n">
        <v>0.00703041348606348</v>
      </c>
      <c r="IG233" s="387" t="n">
        <v>0.00671921810135245</v>
      </c>
      <c r="IH233" s="387" t="n">
        <v>0.00641393288969994</v>
      </c>
      <c r="II233" s="387" t="n">
        <v>0.00604359805583954</v>
      </c>
      <c r="IJ233" s="387" t="n">
        <v>0.00570310279726982</v>
      </c>
      <c r="IK233" s="387" t="n">
        <v>0.00536820059642196</v>
      </c>
      <c r="IL233" s="387" t="n">
        <v>0.00501533504575491</v>
      </c>
      <c r="IM233" s="387" t="n">
        <v>0.00469066761434078</v>
      </c>
      <c r="IN233" s="387" t="n">
        <v>0.00437043514102697</v>
      </c>
      <c r="IO233" s="387" t="n">
        <v>0.00405429163947701</v>
      </c>
      <c r="IP233" s="0" t="s">
        <v>889</v>
      </c>
      <c r="IU233" s="0" t="s">
        <v>889</v>
      </c>
      <c r="IV233" s="387" t="n">
        <v>0.498126549246294</v>
      </c>
      <c r="IW233" s="387" t="n">
        <v>0.498297025614316</v>
      </c>
      <c r="IX233" s="387" t="n">
        <v>0.498466822700311</v>
      </c>
      <c r="IY233" s="387" t="n">
        <v>0.49862641084717</v>
      </c>
      <c r="IZ233" s="387" t="n">
        <v>0.49876472463606</v>
      </c>
      <c r="JA233" s="387" t="n">
        <v>0.498874143955462</v>
      </c>
      <c r="JB233" s="387" t="n">
        <v>0.498952977780227</v>
      </c>
      <c r="JC233" s="387" t="n">
        <v>0.499003536057464</v>
      </c>
      <c r="JD233" s="387" t="n">
        <v>0.499030074512972</v>
      </c>
      <c r="JE233" s="387" t="n">
        <v>0.4990372073505</v>
      </c>
      <c r="JF233" s="387" t="n">
        <v>0.499029962385827</v>
      </c>
      <c r="JG233" s="387" t="n">
        <v>0.499009204637387</v>
      </c>
      <c r="JH233" s="387" t="n">
        <v>0.498975151813551</v>
      </c>
      <c r="JI233" s="387" t="n">
        <v>0.498930172792144</v>
      </c>
      <c r="JJ233" s="387" t="n">
        <v>0.498877174435272</v>
      </c>
      <c r="JK233" s="387" t="n">
        <v>0.498818978338226</v>
      </c>
      <c r="JL233" s="387" t="n">
        <v>0.498756428913567</v>
      </c>
      <c r="JM233" s="387" t="n">
        <v>0.498690840472567</v>
      </c>
      <c r="JN233" s="387" t="n">
        <v>0.498624298464059</v>
      </c>
      <c r="JO233" s="387" t="n">
        <v>0.498557989263967</v>
      </c>
      <c r="JP233" s="387" t="n">
        <v>0.498493768605821</v>
      </c>
      <c r="JQ233" s="387" t="n">
        <v>0.49843215350341</v>
      </c>
      <c r="JR233" s="387" t="n">
        <v>0.498373557001479</v>
      </c>
      <c r="JS233" s="387" t="n">
        <v>0.498317998667736</v>
      </c>
      <c r="JT233" s="387" t="n">
        <v>0.498265591856283</v>
      </c>
      <c r="JU233" s="387" t="n">
        <v>0.498216144100894</v>
      </c>
      <c r="JV233" s="387" t="n">
        <v>0.498169761014414</v>
      </c>
      <c r="JW233" s="387" t="n">
        <v>0.49812622232723</v>
      </c>
      <c r="JX233" s="387" t="n">
        <v>0.498083808667056</v>
      </c>
      <c r="JY233" s="387" t="n">
        <v>0.498040122519683</v>
      </c>
      <c r="JZ233" s="387" t="n">
        <v>0.497994017724406</v>
      </c>
      <c r="KA233" s="387" t="n">
        <v>0.497944835567992</v>
      </c>
      <c r="KB233" s="387" t="n">
        <v>0.497892446833361</v>
      </c>
      <c r="KC233" s="387" t="n">
        <v>0.497836844279185</v>
      </c>
      <c r="KD233" s="387" t="n">
        <v>0.497777784532512</v>
      </c>
      <c r="KE233" s="387" t="n">
        <v>0.497715118469262</v>
      </c>
      <c r="KH233" s="0" t="s">
        <v>889</v>
      </c>
      <c r="KI233" s="387" t="n">
        <v>0.675865113735199</v>
      </c>
      <c r="KJ233" s="387" t="n">
        <v>0.674698233604431</v>
      </c>
      <c r="KK233" s="387" t="n">
        <v>0.672169148921967</v>
      </c>
      <c r="KL233" s="387" t="n">
        <v>0.66894805431366</v>
      </c>
      <c r="KM233" s="387" t="n">
        <v>0.666069686412811</v>
      </c>
      <c r="KN233" s="387" t="n">
        <v>0.664113402366638</v>
      </c>
      <c r="KO233" s="387" t="n">
        <v>0.662286162376404</v>
      </c>
      <c r="KP233" s="387" t="n">
        <v>0.661571443080902</v>
      </c>
      <c r="KQ233" s="387" t="n">
        <v>0.661737322807312</v>
      </c>
      <c r="KR233" s="387" t="n">
        <v>0.662324607372284</v>
      </c>
      <c r="KS233" s="387" t="n">
        <v>0.66297060251236</v>
      </c>
      <c r="KT233" s="387" t="n">
        <v>0.664274394512177</v>
      </c>
      <c r="KU233" s="387" t="n">
        <v>0.665415287017822</v>
      </c>
      <c r="KV233" s="387" t="n">
        <v>0.666737973690033</v>
      </c>
      <c r="KW233" s="387" t="n">
        <v>0.668600201606751</v>
      </c>
      <c r="KX233" s="387" t="n">
        <v>0.671048820018768</v>
      </c>
      <c r="KY233" s="387" t="n">
        <v>0.673375487327576</v>
      </c>
      <c r="KZ233" s="387" t="n">
        <v>0.676211357116699</v>
      </c>
      <c r="LA233" s="387" t="n">
        <v>0.679177284240723</v>
      </c>
      <c r="LB233" s="387" t="n">
        <v>0.681798577308655</v>
      </c>
      <c r="LC233" s="387" t="n">
        <v>0.68379932641983</v>
      </c>
      <c r="LD233" s="387" t="n">
        <v>0.684763908386231</v>
      </c>
      <c r="LE233" s="387" t="n">
        <v>0.685328006744385</v>
      </c>
      <c r="LF233" s="387" t="n">
        <v>0.685452222824097</v>
      </c>
      <c r="LG233" s="387" t="n">
        <v>0.68524557352066</v>
      </c>
      <c r="LH233" s="387" t="n">
        <v>0.68478786945343</v>
      </c>
      <c r="LI233" s="387" t="n">
        <v>0.683781206607819</v>
      </c>
      <c r="LJ233" s="387" t="n">
        <v>0.682657718658447</v>
      </c>
      <c r="LK233" s="387" t="n">
        <v>0.681395173072815</v>
      </c>
      <c r="LL233" s="387" t="n">
        <v>0.679996252059937</v>
      </c>
      <c r="LM233" s="387" t="n">
        <v>0.678516268730164</v>
      </c>
      <c r="LN233" s="387" t="n">
        <v>0.676722526550293</v>
      </c>
      <c r="LO233" s="387" t="n">
        <v>0.674981474876404</v>
      </c>
      <c r="LP233" s="387" t="n">
        <v>0.673228979110718</v>
      </c>
      <c r="LQ233" s="387" t="n">
        <v>0.671440720558167</v>
      </c>
      <c r="LR233" s="387" t="n">
        <v>0.669569790363312</v>
      </c>
      <c r="LT233" s="0" t="s">
        <v>889</v>
      </c>
      <c r="LU233" s="387" t="n">
        <v>0.64766252040863</v>
      </c>
      <c r="LV233" s="387" t="n">
        <v>0.644792377948761</v>
      </c>
      <c r="LW233" s="387" t="n">
        <v>0.640874624252319</v>
      </c>
      <c r="LX233" s="387" t="n">
        <v>0.636458456516266</v>
      </c>
      <c r="LY233" s="387" t="n">
        <v>0.632401823997498</v>
      </c>
      <c r="LZ233" s="387" t="n">
        <v>0.629189431667328</v>
      </c>
      <c r="MA233" s="387" t="n">
        <v>0.626335144042969</v>
      </c>
      <c r="MB233" s="387" t="n">
        <v>0.624514281749725</v>
      </c>
      <c r="MC233" s="387" t="n">
        <v>0.623638331890106</v>
      </c>
      <c r="MD233" s="387" t="n">
        <v>0.623469352722168</v>
      </c>
      <c r="ME233" s="387" t="n">
        <v>0.623748421669006</v>
      </c>
      <c r="MF233" s="387" t="n">
        <v>0.625252425670624</v>
      </c>
      <c r="MG233" s="387" t="n">
        <v>0.626927733421326</v>
      </c>
      <c r="MH233" s="387" t="n">
        <v>0.628870964050293</v>
      </c>
      <c r="MI233" s="387" t="n">
        <v>0.631121695041657</v>
      </c>
      <c r="MJ233" s="387" t="n">
        <v>0.633524894714356</v>
      </c>
      <c r="MK233" s="387" t="n">
        <v>0.635645031929016</v>
      </c>
      <c r="ML233" s="387" t="n">
        <v>0.637886583805084</v>
      </c>
      <c r="MM233" s="387" t="n">
        <v>0.640010237693787</v>
      </c>
      <c r="MN233" s="387" t="n">
        <v>0.641722619533539</v>
      </c>
      <c r="MO233" s="387" t="n">
        <v>0.642876863479614</v>
      </c>
      <c r="MP233" s="387" t="n">
        <v>0.643229126930237</v>
      </c>
      <c r="MQ233" s="387" t="n">
        <v>0.643185496330261</v>
      </c>
      <c r="MR233" s="387" t="n">
        <v>0.642608404159546</v>
      </c>
      <c r="MS233" s="387" t="n">
        <v>0.641508042812347</v>
      </c>
      <c r="MT233" s="387" t="n">
        <v>0.639895617961884</v>
      </c>
      <c r="MU233" s="387" t="n">
        <v>0.637763917446137</v>
      </c>
      <c r="MV233" s="387" t="n">
        <v>0.635328054428101</v>
      </c>
      <c r="MW233" s="387" t="n">
        <v>0.63259220123291</v>
      </c>
      <c r="MX233" s="387" t="n">
        <v>0.629510223865509</v>
      </c>
      <c r="MY233" s="387" t="n">
        <v>0.626234471797943</v>
      </c>
      <c r="MZ233" s="387" t="n">
        <v>0.622742056846619</v>
      </c>
      <c r="NA233" s="387" t="n">
        <v>0.61920976638794</v>
      </c>
      <c r="NB233" s="387" t="n">
        <v>0.615666568279266</v>
      </c>
      <c r="NC233" s="387" t="n">
        <v>0.612224280834198</v>
      </c>
      <c r="ND233" s="387" t="n">
        <v>0.608924269676209</v>
      </c>
      <c r="NG233" s="0" t="s">
        <v>889</v>
      </c>
      <c r="NH233" s="387" t="n">
        <v>0.585379183292389</v>
      </c>
      <c r="NI233" s="387" t="n">
        <v>0.588307440280914</v>
      </c>
      <c r="NJ233" s="387" t="n">
        <v>0.589622020721436</v>
      </c>
      <c r="NK233" s="387" t="n">
        <v>0.589686870574951</v>
      </c>
      <c r="NL233" s="387" t="n">
        <v>0.589137017726898</v>
      </c>
      <c r="NM233" s="387" t="n">
        <v>0.588337123394013</v>
      </c>
      <c r="NN233" s="387" t="n">
        <v>0.58665007352829</v>
      </c>
      <c r="NO233" s="387" t="n">
        <v>0.584942877292633</v>
      </c>
      <c r="NP233" s="387" t="n">
        <v>0.583394467830658</v>
      </c>
      <c r="NQ233" s="387" t="n">
        <v>0.582103729248047</v>
      </c>
      <c r="NR233" s="387" t="n">
        <v>0.581106066703796</v>
      </c>
      <c r="NS233" s="387" t="n">
        <v>0.580854654312134</v>
      </c>
      <c r="NT233" s="387" t="n">
        <v>0.580742716789246</v>
      </c>
      <c r="NU233" s="387" t="n">
        <v>0.581055760383606</v>
      </c>
      <c r="NV233" s="387" t="n">
        <v>0.582042098045349</v>
      </c>
      <c r="NW233" s="387" t="n">
        <v>0.58372038602829</v>
      </c>
      <c r="NX233" s="387" t="n">
        <v>0.585459113121033</v>
      </c>
      <c r="NY233" s="387" t="n">
        <v>0.587886571884155</v>
      </c>
      <c r="NZ233" s="387" t="n">
        <v>0.590700030326843</v>
      </c>
      <c r="OA233" s="387" t="n">
        <v>0.593692183494568</v>
      </c>
      <c r="OB233" s="387" t="n">
        <v>0.596653878688812</v>
      </c>
      <c r="OC233" s="387" t="n">
        <v>0.599103033542633</v>
      </c>
      <c r="OD233" s="387" t="n">
        <v>0.601710438728333</v>
      </c>
      <c r="OE233" s="387" t="n">
        <v>0.604178905487061</v>
      </c>
      <c r="OF233" s="387" t="n">
        <v>0.606313586235046</v>
      </c>
      <c r="OG233" s="387" t="n">
        <v>0.608026504516602</v>
      </c>
      <c r="OH233" s="387" t="n">
        <v>0.60894912481308</v>
      </c>
      <c r="OI233" s="387" t="n">
        <v>0.609542191028595</v>
      </c>
      <c r="OJ233" s="387" t="n">
        <v>0.609765350818634</v>
      </c>
      <c r="OK233" s="387" t="n">
        <v>0.609574675559998</v>
      </c>
      <c r="OL233" s="387" t="n">
        <v>0.609080255031586</v>
      </c>
      <c r="OM233" s="387" t="n">
        <v>0.607914328575134</v>
      </c>
      <c r="ON233" s="387" t="n">
        <v>0.606563806533814</v>
      </c>
      <c r="OO233" s="387" t="n">
        <v>0.604947090148926</v>
      </c>
      <c r="OP233" s="387" t="n">
        <v>0.603135228157044</v>
      </c>
      <c r="OQ233" s="387" t="n">
        <v>0.60117495059967</v>
      </c>
      <c r="OT233" s="387" t="n">
        <v>0.663160018920898</v>
      </c>
      <c r="OU233" s="387" t="n">
        <v>0.663410034179688</v>
      </c>
      <c r="OV233" s="387" t="n">
        <v>0.663659973144531</v>
      </c>
      <c r="OW233" s="387" t="n">
        <v>0.663730010986328</v>
      </c>
      <c r="OX233" s="387" t="n">
        <v>0.663970031738281</v>
      </c>
      <c r="OY233" s="387" t="n">
        <v>0.664359970092773</v>
      </c>
      <c r="OZ233" s="387" t="n">
        <v>0.664779968261719</v>
      </c>
      <c r="PA233" s="387" t="n">
        <v>0.665439987182617</v>
      </c>
      <c r="PB233" s="387" t="n">
        <v>0.666449966430664</v>
      </c>
      <c r="PC233" s="387" t="n">
        <v>0.667829971313477</v>
      </c>
      <c r="PD233" s="387" t="n">
        <v>0.669530029296875</v>
      </c>
      <c r="PE233" s="387" t="n">
        <v>0.671449966430664</v>
      </c>
      <c r="PF233" s="387" t="n">
        <v>0.673600006103516</v>
      </c>
      <c r="PG233" s="387" t="n">
        <v>0.675910034179688</v>
      </c>
      <c r="PH233" s="387" t="n">
        <v>0.678209991455078</v>
      </c>
      <c r="PI233" s="387" t="n">
        <v>0.680630035400391</v>
      </c>
      <c r="PJ233" s="387" t="n">
        <v>0.683140029907227</v>
      </c>
      <c r="PK233" s="387" t="n">
        <v>0.685410003662109</v>
      </c>
      <c r="PL233" s="387" t="n">
        <v>0.686999969482422</v>
      </c>
      <c r="PQ233" s="387" t="n">
        <v>0.0023170430213213</v>
      </c>
      <c r="PZ233" s="387" t="n">
        <v>0.353</v>
      </c>
      <c r="QA233" s="387" t="n">
        <v>2003</v>
      </c>
      <c r="QB233" s="0" t="s">
        <v>248</v>
      </c>
      <c r="QD233" s="387" t="n">
        <v>0.616</v>
      </c>
      <c r="QE233" s="387" t="n">
        <v>2003</v>
      </c>
      <c r="QF233" s="0" t="s">
        <v>248</v>
      </c>
      <c r="QH233" s="387" t="n">
        <v>0.862</v>
      </c>
      <c r="QI233" s="387" t="n">
        <v>2003</v>
      </c>
      <c r="QJ233" s="0" t="s">
        <v>248</v>
      </c>
      <c r="QL233" s="387" t="n">
        <v>0.964</v>
      </c>
      <c r="QM233" s="387" t="n">
        <v>2003</v>
      </c>
      <c r="QN233" s="0" t="s">
        <v>248</v>
      </c>
      <c r="QP233" s="387" t="n">
        <v>0.141</v>
      </c>
      <c r="QQ233" s="387" t="n">
        <v>2013</v>
      </c>
      <c r="QR233" s="0" t="s">
        <v>248</v>
      </c>
      <c r="QT233" s="0" t="s">
        <v>104</v>
      </c>
      <c r="QU233" s="387" t="n">
        <v>0.361697763204575</v>
      </c>
      <c r="QV233" s="387" t="n">
        <v>0.394138693809509</v>
      </c>
      <c r="QW233" s="387" t="n">
        <v>0.443394184112549</v>
      </c>
      <c r="QX233" s="387" t="n">
        <v>0.484775990247726</v>
      </c>
      <c r="QY233" s="387" t="n">
        <v>0.624965250492096</v>
      </c>
      <c r="RB233" s="387" t="n">
        <v>0.24565277993679</v>
      </c>
      <c r="RC233" s="387" t="n">
        <v>0.253060936927795</v>
      </c>
      <c r="RD233" s="387" t="n">
        <v>0.25944247841835</v>
      </c>
      <c r="RE233" s="387" t="n">
        <v>0.289154440164566</v>
      </c>
      <c r="RF233" s="387" t="n">
        <v>0.399960458278656</v>
      </c>
      <c r="RG233" s="0" t="s">
        <v>248</v>
      </c>
      <c r="RJ233" s="387" t="n">
        <v>0.0649250969290733</v>
      </c>
      <c r="RK233" s="387" t="n">
        <v>0.0710348635911942</v>
      </c>
      <c r="RL233" s="387" t="n">
        <v>0.0668747872114182</v>
      </c>
      <c r="RM233" s="387" t="n">
        <v>0.0564269535243511</v>
      </c>
      <c r="RN233" s="387" t="n">
        <v>0.0549236014485359</v>
      </c>
      <c r="RO233" s="0" t="s">
        <v>104</v>
      </c>
      <c r="RR233" s="387" t="n">
        <v>0.0633876770734787</v>
      </c>
      <c r="RS233" s="387" t="n">
        <v>0.0691372603178024</v>
      </c>
      <c r="RT233" s="387" t="n">
        <v>0.0643613412976265</v>
      </c>
      <c r="RU233" s="387" t="n">
        <v>0.0563635230064392</v>
      </c>
      <c r="RV233" s="387" t="n">
        <v>0.0541446022689343</v>
      </c>
      <c r="RW233" s="0" t="s">
        <v>248</v>
      </c>
      <c r="SA233" s="387" t="n">
        <v>0.0487722121179104</v>
      </c>
      <c r="SB233" s="387" t="n">
        <v>0.0536183193325996</v>
      </c>
      <c r="SC233" s="387" t="n">
        <v>0.0478758588433266</v>
      </c>
      <c r="SD233" s="387" t="n">
        <v>0.0387507937848568</v>
      </c>
      <c r="SE233" s="387" t="n">
        <v>0.0361331626772881</v>
      </c>
      <c r="SF233" s="0" t="s">
        <v>104</v>
      </c>
      <c r="SJ233" s="387" t="n">
        <v>0.0472379624843597</v>
      </c>
      <c r="SK233" s="387" t="n">
        <v>0.0517316311597824</v>
      </c>
      <c r="SL233" s="387" t="n">
        <v>0.0453526116907597</v>
      </c>
      <c r="SM233" s="387" t="n">
        <v>0.0388015955686569</v>
      </c>
      <c r="SN233" s="387" t="n">
        <v>0.0353709682822228</v>
      </c>
      <c r="SO233" s="0" t="s">
        <v>248</v>
      </c>
      <c r="SQ233" s="387" t="n">
        <v>1800</v>
      </c>
      <c r="SR233" s="0" t="s">
        <v>248</v>
      </c>
      <c r="ST233" s="387" t="n">
        <v>2330.54638671875</v>
      </c>
      <c r="SU233" s="0" t="s">
        <v>104</v>
      </c>
      <c r="SW233" s="387" t="n">
        <v>2458.99427136333</v>
      </c>
      <c r="SX233" s="0" t="s">
        <v>248</v>
      </c>
      <c r="TA233" s="387" t="n">
        <v>0.449817150831223</v>
      </c>
      <c r="TB233" s="387" t="n">
        <v>0.449817150831223</v>
      </c>
      <c r="TC233" s="387" t="n">
        <v>0.454482108354569</v>
      </c>
      <c r="TD233" s="387" t="n">
        <v>0.469421356916428</v>
      </c>
      <c r="TE233" s="387" t="n">
        <v>0.583213269710541</v>
      </c>
      <c r="TF233" s="0" t="s">
        <v>104</v>
      </c>
      <c r="TJ233" s="387" t="n">
        <v>0.270878553390503</v>
      </c>
      <c r="TK233" s="387" t="n">
        <v>0.270878553390503</v>
      </c>
      <c r="TL233" s="387" t="n">
        <v>0.270878553390503</v>
      </c>
      <c r="TM233" s="387" t="n">
        <v>0.271689563989639</v>
      </c>
      <c r="TN233" s="387" t="n">
        <v>0.341941207647324</v>
      </c>
      <c r="TO233" s="0" t="s">
        <v>248</v>
      </c>
      <c r="TP233" s="386"/>
      <c r="TQ233" s="386"/>
    </row>
    <row r="234" customFormat="false" ht="15.75" hidden="false" customHeight="false" outlineLevel="0" collapsed="false">
      <c r="A234" s="0" t="s">
        <v>895</v>
      </c>
      <c r="B234" s="18" t="s">
        <v>1313</v>
      </c>
      <c r="C234" s="0" t="s">
        <v>1314</v>
      </c>
      <c r="D234" s="387" t="n">
        <v>0.0395659953355789</v>
      </c>
      <c r="E234" s="0" t="s">
        <v>884</v>
      </c>
      <c r="F234" s="387" t="n">
        <v>0.0473340079188347</v>
      </c>
      <c r="G234" s="0" t="s">
        <v>884</v>
      </c>
      <c r="H234" s="387" t="n">
        <v>0.0459316670894623</v>
      </c>
      <c r="I234" s="0" t="s">
        <v>884</v>
      </c>
      <c r="J234" s="0" t="s">
        <v>884</v>
      </c>
      <c r="K234" s="387" t="n">
        <v>0.518386483192444</v>
      </c>
      <c r="L234" s="387"/>
      <c r="M234" s="0" t="s">
        <v>885</v>
      </c>
      <c r="N234" s="387"/>
      <c r="O234" s="0" t="s">
        <v>885</v>
      </c>
      <c r="P234" s="387"/>
      <c r="Q234" s="0" t="s">
        <v>885</v>
      </c>
      <c r="R234" s="387"/>
      <c r="S234" s="0" t="s">
        <v>885</v>
      </c>
      <c r="U234" s="0" t="s">
        <v>884</v>
      </c>
      <c r="V234" s="387" t="n">
        <v>0.50167715549469</v>
      </c>
      <c r="W234" s="387"/>
      <c r="X234" s="0" t="s">
        <v>885</v>
      </c>
      <c r="Y234" s="387"/>
      <c r="Z234" s="0" t="s">
        <v>885</v>
      </c>
      <c r="AA234" s="387"/>
      <c r="AB234" s="0" t="s">
        <v>885</v>
      </c>
      <c r="AC234" s="387"/>
      <c r="AD234" s="0" t="s">
        <v>885</v>
      </c>
      <c r="AF234" s="0" t="s">
        <v>884</v>
      </c>
      <c r="AG234" s="387" t="n">
        <v>0.517520666122437</v>
      </c>
      <c r="AH234" s="387"/>
      <c r="AI234" s="0" t="s">
        <v>885</v>
      </c>
      <c r="AJ234" s="387"/>
      <c r="AK234" s="0" t="s">
        <v>885</v>
      </c>
      <c r="AL234" s="387"/>
      <c r="AM234" s="0" t="s">
        <v>885</v>
      </c>
      <c r="AN234" s="387"/>
      <c r="AO234" s="0" t="s">
        <v>885</v>
      </c>
      <c r="AP234" s="0"/>
      <c r="AQ234" s="0" t="s">
        <v>884</v>
      </c>
      <c r="AR234" s="387" t="n">
        <v>2.49515056610107</v>
      </c>
      <c r="AS234" s="0" t="s">
        <v>884</v>
      </c>
      <c r="AT234" s="387" t="n">
        <v>3.04242134094238</v>
      </c>
      <c r="AU234" s="0" t="s">
        <v>884</v>
      </c>
      <c r="AV234" s="387" t="n">
        <v>3.35817670822144</v>
      </c>
      <c r="AW234" s="0"/>
      <c r="AX234" s="387" t="n">
        <v>3.43169188499451</v>
      </c>
      <c r="AY234" s="0" t="s">
        <v>104</v>
      </c>
      <c r="AZ234" s="0"/>
      <c r="BA234" s="0" t="s">
        <v>884</v>
      </c>
      <c r="BB234" s="387" t="n">
        <v>0.00982722453773022</v>
      </c>
      <c r="BC234" s="387" t="n">
        <v>0.0094302324578166</v>
      </c>
      <c r="BD234" s="387" t="n">
        <v>0.0095276664942503</v>
      </c>
      <c r="BE234" s="387" t="n">
        <v>0.00966089684516192</v>
      </c>
      <c r="BF234" s="387" t="n">
        <v>0.00966088753193617</v>
      </c>
      <c r="BH234" s="0" t="s">
        <v>884</v>
      </c>
      <c r="BI234" s="387" t="n">
        <v>0.0104198018088937</v>
      </c>
      <c r="BJ234" s="387" t="n">
        <v>0.0106568606570363</v>
      </c>
      <c r="BK234" s="387" t="n">
        <v>0.0109486142173409</v>
      </c>
      <c r="BL234" s="387" t="n">
        <v>0.0112342443317175</v>
      </c>
      <c r="BM234" s="387" t="n">
        <v>0.011394614353776</v>
      </c>
      <c r="BO234" s="0" t="s">
        <v>884</v>
      </c>
      <c r="BP234" s="387" t="n">
        <v>0.0106236664578319</v>
      </c>
      <c r="BQ234" s="387" t="n">
        <v>0.0107035506516695</v>
      </c>
      <c r="BR234" s="387" t="n">
        <v>0.0108929732814431</v>
      </c>
      <c r="BS234" s="387" t="n">
        <v>0.0113945528864861</v>
      </c>
      <c r="BT234" s="387" t="n">
        <v>0.0111930500715971</v>
      </c>
      <c r="BV234" s="387"/>
      <c r="BW234" s="387"/>
      <c r="BX234" s="387"/>
      <c r="BY234" s="387"/>
      <c r="BZ234" s="387"/>
      <c r="CA234" s="0" t="s">
        <v>886</v>
      </c>
      <c r="CC234" s="387"/>
      <c r="CD234" s="387"/>
      <c r="CE234" s="387"/>
      <c r="CF234" s="387"/>
      <c r="CG234" s="387"/>
      <c r="CH234" s="0" t="s">
        <v>886</v>
      </c>
      <c r="CK234" s="387" t="n">
        <v>6.80000019073486</v>
      </c>
      <c r="CL234" s="0" t="s">
        <v>887</v>
      </c>
      <c r="CO234" s="0" t="s">
        <v>884</v>
      </c>
      <c r="CP234" s="387" t="n">
        <v>0.000248383177677169</v>
      </c>
      <c r="CQ234" s="387" t="n">
        <v>0.00667773466557264</v>
      </c>
      <c r="CR234" s="387" t="n">
        <v>0.00640422152355313</v>
      </c>
      <c r="CS234" s="387" t="n">
        <v>0.00482649356126785</v>
      </c>
      <c r="CT234" s="387" t="n">
        <v>0.00790462270379067</v>
      </c>
      <c r="CV234" s="0" t="s">
        <v>884</v>
      </c>
      <c r="CW234" s="387" t="n">
        <v>0.00774499960243702</v>
      </c>
      <c r="CX234" s="387" t="n">
        <v>0.0071666669100523</v>
      </c>
      <c r="CY234" s="387" t="n">
        <v>0.00690000038594008</v>
      </c>
      <c r="CZ234" s="387" t="n">
        <v>0.00619999971240759</v>
      </c>
      <c r="DA234" s="387" t="n">
        <v>0.000149999978020787</v>
      </c>
      <c r="DC234" s="0" t="s">
        <v>884</v>
      </c>
      <c r="DD234" s="387" t="n">
        <v>0.00343576888553798</v>
      </c>
      <c r="DE234" s="387" t="n">
        <v>0.0052266726270318</v>
      </c>
      <c r="DF234" s="387" t="n">
        <v>0.00523549132049084</v>
      </c>
      <c r="DG234" s="387" t="n">
        <v>0.00496621569618583</v>
      </c>
      <c r="DH234" s="387" t="n">
        <v>0.00132879172451794</v>
      </c>
      <c r="DL234" s="387" t="n">
        <v>0.705169982910156</v>
      </c>
      <c r="DM234" s="0" t="s">
        <v>888</v>
      </c>
      <c r="DP234" s="387" t="n">
        <v>0.794029998779297</v>
      </c>
      <c r="DQ234" s="0" t="s">
        <v>888</v>
      </c>
      <c r="DT234" s="387" t="n">
        <v>0.616599998474121</v>
      </c>
      <c r="DU234" s="0" t="s">
        <v>888</v>
      </c>
      <c r="DW234" s="387" t="n">
        <v>-0.0309452824294567</v>
      </c>
      <c r="DX234" s="387" t="n">
        <v>-0.0297967866063118</v>
      </c>
      <c r="DY234" s="387" t="n">
        <v>-0.00105451873969287</v>
      </c>
      <c r="DZ234" s="387" t="n">
        <v>0.0277121067047119</v>
      </c>
      <c r="EA234" s="387" t="n">
        <v>0.104305878281593</v>
      </c>
      <c r="EB234" s="0" t="s">
        <v>104</v>
      </c>
      <c r="ED234" s="387" t="n">
        <v>-0.0380505435168743</v>
      </c>
      <c r="EE234" s="387" t="n">
        <v>-0.0393924191594124</v>
      </c>
      <c r="EF234" s="387" t="n">
        <v>-0.0128122372552753</v>
      </c>
      <c r="EG234" s="387" t="n">
        <v>0.00844571832567453</v>
      </c>
      <c r="EH234" s="387"/>
      <c r="EI234" s="0" t="s">
        <v>248</v>
      </c>
      <c r="EK234" s="387" t="n">
        <v>0.443996042013168</v>
      </c>
      <c r="EL234" s="0" t="s">
        <v>248</v>
      </c>
      <c r="EO234" s="387" t="n">
        <v>0.0590399764478207</v>
      </c>
      <c r="EP234" s="387" t="n">
        <v>0.0580642633140087</v>
      </c>
      <c r="EQ234" s="387" t="n">
        <v>0.0558962039649487</v>
      </c>
      <c r="ER234" s="387" t="n">
        <v>0.0448330938816071</v>
      </c>
      <c r="ES234" s="387" t="n">
        <v>0.0438859388232231</v>
      </c>
      <c r="ET234" s="0" t="s">
        <v>248</v>
      </c>
      <c r="FE234" s="387" t="n">
        <v>184972</v>
      </c>
      <c r="FF234" s="387" t="n">
        <v>189219</v>
      </c>
      <c r="FG234" s="387" t="n">
        <v>193920</v>
      </c>
      <c r="FH234" s="387" t="n">
        <v>198959</v>
      </c>
      <c r="FI234" s="387" t="n">
        <v>204127</v>
      </c>
      <c r="FJ234" s="387" t="n">
        <v>209282</v>
      </c>
      <c r="FK234" s="387" t="n">
        <v>214370</v>
      </c>
      <c r="FL234" s="387" t="n">
        <v>219472</v>
      </c>
      <c r="FM234" s="387" t="n">
        <v>224704</v>
      </c>
      <c r="FN234" s="387" t="n">
        <v>230247</v>
      </c>
      <c r="FO234" s="387" t="n">
        <v>236211</v>
      </c>
      <c r="FP234" s="387" t="n">
        <v>242653</v>
      </c>
      <c r="FQ234" s="387" t="n">
        <v>249499</v>
      </c>
      <c r="FR234" s="387" t="n">
        <v>256635</v>
      </c>
      <c r="FS234" s="387" t="n">
        <v>263888</v>
      </c>
      <c r="FT234" s="387" t="n">
        <v>271130</v>
      </c>
      <c r="FU234" s="387" t="n">
        <v>278330</v>
      </c>
      <c r="FV234" s="387" t="n">
        <v>285510</v>
      </c>
      <c r="FW234" s="387" t="n">
        <v>292680</v>
      </c>
      <c r="FX234" s="387" t="n">
        <v>299882</v>
      </c>
      <c r="FY234" s="387" t="n">
        <v>307000</v>
      </c>
      <c r="FZ234" s="387" t="n">
        <v>314000</v>
      </c>
      <c r="GA234" s="387" t="n">
        <v>322000</v>
      </c>
      <c r="GB234" s="387" t="n">
        <v>329000</v>
      </c>
      <c r="GC234" s="387" t="n">
        <v>337000</v>
      </c>
      <c r="GD234" s="387" t="n">
        <v>344000</v>
      </c>
      <c r="GE234" s="387" t="n">
        <v>352000</v>
      </c>
      <c r="GF234" s="387" t="n">
        <v>360000</v>
      </c>
      <c r="GG234" s="387" t="n">
        <v>367000</v>
      </c>
      <c r="GH234" s="387" t="n">
        <v>375000</v>
      </c>
      <c r="GI234" s="387" t="n">
        <v>383000</v>
      </c>
      <c r="GJ234" s="387" t="n">
        <v>391000</v>
      </c>
      <c r="GK234" s="387" t="n">
        <v>400000</v>
      </c>
      <c r="GL234" s="387" t="n">
        <v>408000</v>
      </c>
      <c r="GM234" s="387" t="n">
        <v>416000</v>
      </c>
      <c r="GN234" s="387" t="n">
        <v>425000</v>
      </c>
      <c r="GO234" s="387" t="n">
        <v>433000</v>
      </c>
      <c r="GP234" s="387" t="n">
        <v>442000</v>
      </c>
      <c r="GQ234" s="387" t="n">
        <v>450000</v>
      </c>
      <c r="GR234" s="387" t="n">
        <v>459000</v>
      </c>
      <c r="GS234" s="387" t="n">
        <v>468000</v>
      </c>
      <c r="GT234" s="387" t="n">
        <v>476000</v>
      </c>
      <c r="GU234" s="387" t="n">
        <v>485000</v>
      </c>
      <c r="GV234" s="387" t="n">
        <v>494000</v>
      </c>
      <c r="GW234" s="387" t="n">
        <v>503000</v>
      </c>
      <c r="GX234" s="387" t="n">
        <v>512000</v>
      </c>
      <c r="GY234" s="387" t="n">
        <v>521000</v>
      </c>
      <c r="GZ234" s="387" t="n">
        <v>530000</v>
      </c>
      <c r="HA234" s="387" t="n">
        <v>539000</v>
      </c>
      <c r="HB234" s="387" t="n">
        <v>548000</v>
      </c>
      <c r="HC234" s="387" t="n">
        <v>557000</v>
      </c>
      <c r="HG234" s="387" t="n">
        <v>0.0262090489268303</v>
      </c>
      <c r="HH234" s="387" t="n">
        <v>0.0254695955663919</v>
      </c>
      <c r="HI234" s="387" t="n">
        <v>0.0248028077185154</v>
      </c>
      <c r="HJ234" s="387" t="n">
        <v>0.0243092011660337</v>
      </c>
      <c r="HK234" s="387" t="n">
        <v>0.0234586838632822</v>
      </c>
      <c r="HL234" s="387" t="n">
        <v>0.022545238956809</v>
      </c>
      <c r="HM234" s="387" t="n">
        <v>0.0251585599035025</v>
      </c>
      <c r="HN234" s="387" t="n">
        <v>0.021506205201149</v>
      </c>
      <c r="HO234" s="387" t="n">
        <v>0.0240251794457436</v>
      </c>
      <c r="HP234" s="387" t="n">
        <v>0.0205587279051542</v>
      </c>
      <c r="HQ234" s="387" t="n">
        <v>0.0229895189404488</v>
      </c>
      <c r="HR234" s="387" t="n">
        <v>0.0224728565663099</v>
      </c>
      <c r="HS234" s="387" t="n">
        <v>0.0192578174173832</v>
      </c>
      <c r="HT234" s="387" t="n">
        <v>0.0215641781687737</v>
      </c>
      <c r="HU234" s="387" t="n">
        <v>0.0211089625954628</v>
      </c>
      <c r="HV234" s="387" t="n">
        <v>0.0206725709140301</v>
      </c>
      <c r="HW234" s="387" t="n">
        <v>0.0227569863200188</v>
      </c>
      <c r="HX234" s="387" t="n">
        <v>0.0198026280850172</v>
      </c>
      <c r="HY234" s="387" t="n">
        <v>0.0194180849939585</v>
      </c>
      <c r="HZ234" s="387" t="n">
        <v>0.0214039087295532</v>
      </c>
      <c r="IA234" s="387" t="n">
        <v>0.0186485592275858</v>
      </c>
      <c r="IB234" s="387" t="n">
        <v>0.0205721538513899</v>
      </c>
      <c r="IC234" s="387" t="n">
        <v>0.0179377011954784</v>
      </c>
      <c r="ID234" s="387" t="n">
        <v>0.0198026280850172</v>
      </c>
      <c r="IE234" s="387" t="n">
        <v>0.0194180849939585</v>
      </c>
      <c r="IF234" s="387" t="n">
        <v>0.0169495586305857</v>
      </c>
      <c r="IG234" s="387" t="n">
        <v>0.0187310371547937</v>
      </c>
      <c r="IH234" s="387" t="n">
        <v>0.0183866266161203</v>
      </c>
      <c r="II234" s="387" t="n">
        <v>0.0180546529591084</v>
      </c>
      <c r="IJ234" s="387" t="n">
        <v>0.0177344549447298</v>
      </c>
      <c r="IK234" s="387" t="n">
        <v>0.0174254160374403</v>
      </c>
      <c r="IL234" s="387" t="n">
        <v>0.017126964405179</v>
      </c>
      <c r="IM234" s="387" t="n">
        <v>0.016838563606143</v>
      </c>
      <c r="IN234" s="387" t="n">
        <v>0.0165597163140774</v>
      </c>
      <c r="IO234" s="387" t="n">
        <v>0.0162899531424046</v>
      </c>
      <c r="IP234" s="0" t="s">
        <v>889</v>
      </c>
      <c r="IU234" s="0" t="s">
        <v>889</v>
      </c>
      <c r="IV234" s="387" t="n">
        <v>0.507409784308518</v>
      </c>
      <c r="IW234" s="387" t="n">
        <v>0.507336720248917</v>
      </c>
      <c r="IX234" s="387" t="n">
        <v>0.507227696068988</v>
      </c>
      <c r="IY234" s="387" t="n">
        <v>0.507111984282908</v>
      </c>
      <c r="IZ234" s="387" t="n">
        <v>0.506992750481856</v>
      </c>
      <c r="JA234" s="387" t="n">
        <v>0.506885886374736</v>
      </c>
      <c r="JB234" s="387" t="n">
        <v>0.506757530273736</v>
      </c>
      <c r="JC234" s="387" t="n">
        <v>0.506633854720135</v>
      </c>
      <c r="JD234" s="387" t="n">
        <v>0.506513307557502</v>
      </c>
      <c r="JE234" s="387" t="n">
        <v>0.506395160643703</v>
      </c>
      <c r="JF234" s="387" t="n">
        <v>0.506267789718269</v>
      </c>
      <c r="JG234" s="387" t="n">
        <v>0.506147267328702</v>
      </c>
      <c r="JH234" s="387" t="n">
        <v>0.506027613587709</v>
      </c>
      <c r="JI234" s="387" t="n">
        <v>0.50588843537415</v>
      </c>
      <c r="JJ234" s="387" t="n">
        <v>0.505763354813274</v>
      </c>
      <c r="JK234" s="387" t="n">
        <v>0.5056197946147</v>
      </c>
      <c r="JL234" s="387" t="n">
        <v>0.505483472942835</v>
      </c>
      <c r="JM234" s="387" t="n">
        <v>0.505340313612044</v>
      </c>
      <c r="JN234" s="387" t="n">
        <v>0.505197005622427</v>
      </c>
      <c r="JO234" s="387" t="n">
        <v>0.505051087593837</v>
      </c>
      <c r="JP234" s="387" t="n">
        <v>0.504918287644451</v>
      </c>
      <c r="JQ234" s="387" t="n">
        <v>0.504801319150312</v>
      </c>
      <c r="JR234" s="387" t="n">
        <v>0.50468248557885</v>
      </c>
      <c r="JS234" s="387" t="n">
        <v>0.504557420386764</v>
      </c>
      <c r="JT234" s="387" t="n">
        <v>0.504445262999588</v>
      </c>
      <c r="JU234" s="387" t="n">
        <v>0.504334564650572</v>
      </c>
      <c r="JV234" s="387" t="n">
        <v>0.504230651331343</v>
      </c>
      <c r="JW234" s="387" t="n">
        <v>0.504134412204298</v>
      </c>
      <c r="JX234" s="387" t="n">
        <v>0.504035956148076</v>
      </c>
      <c r="JY234" s="387" t="n">
        <v>0.503946811028398</v>
      </c>
      <c r="JZ234" s="387" t="n">
        <v>0.503864259459375</v>
      </c>
      <c r="KA234" s="387" t="n">
        <v>0.503778603597115</v>
      </c>
      <c r="KB234" s="387" t="n">
        <v>0.503705102185302</v>
      </c>
      <c r="KC234" s="387" t="n">
        <v>0.503625421387944</v>
      </c>
      <c r="KD234" s="387" t="n">
        <v>0.503566661980497</v>
      </c>
      <c r="KE234" s="387" t="n">
        <v>0.503502469690166</v>
      </c>
      <c r="KH234" s="0" t="s">
        <v>889</v>
      </c>
      <c r="KI234" s="387" t="n">
        <v>0.572031855583191</v>
      </c>
      <c r="KJ234" s="387" t="n">
        <v>0.573994874954224</v>
      </c>
      <c r="KK234" s="387" t="n">
        <v>0.574638366699219</v>
      </c>
      <c r="KL234" s="387" t="n">
        <v>0.575116157531738</v>
      </c>
      <c r="KM234" s="387" t="n">
        <v>0.576733529567719</v>
      </c>
      <c r="KN234" s="387" t="n">
        <v>0.579804539680481</v>
      </c>
      <c r="KO234" s="387" t="n">
        <v>0.582802534103394</v>
      </c>
      <c r="KP234" s="387" t="n">
        <v>0.58695650100708</v>
      </c>
      <c r="KQ234" s="387" t="n">
        <v>0.589665651321411</v>
      </c>
      <c r="KR234" s="387" t="n">
        <v>0.593471825122833</v>
      </c>
      <c r="KS234" s="387" t="n">
        <v>0.598837196826935</v>
      </c>
      <c r="KT234" s="387" t="n">
        <v>0.602272748947144</v>
      </c>
      <c r="KU234" s="387" t="n">
        <v>0.602777779102325</v>
      </c>
      <c r="KV234" s="387" t="n">
        <v>0.607629418373108</v>
      </c>
      <c r="KW234" s="387" t="n">
        <v>0.607999980449677</v>
      </c>
      <c r="KX234" s="387" t="n">
        <v>0.610966086387634</v>
      </c>
      <c r="KY234" s="387" t="n">
        <v>0.61381071805954</v>
      </c>
      <c r="KZ234" s="387" t="n">
        <v>0.612500011920929</v>
      </c>
      <c r="LA234" s="387" t="n">
        <v>0.615196049213409</v>
      </c>
      <c r="LB234" s="387" t="n">
        <v>0.617788434028626</v>
      </c>
      <c r="LC234" s="387" t="n">
        <v>0.618823528289795</v>
      </c>
      <c r="LD234" s="387" t="n">
        <v>0.621247112751007</v>
      </c>
      <c r="LE234" s="387" t="n">
        <v>0.619909524917603</v>
      </c>
      <c r="LF234" s="387" t="n">
        <v>0.622222244739533</v>
      </c>
      <c r="LG234" s="387" t="n">
        <v>0.623093664646149</v>
      </c>
      <c r="LH234" s="387" t="n">
        <v>0.623931646347046</v>
      </c>
      <c r="LI234" s="387" t="n">
        <v>0.626050412654877</v>
      </c>
      <c r="LJ234" s="387" t="n">
        <v>0.626804113388062</v>
      </c>
      <c r="LK234" s="387" t="n">
        <v>0.627530336380005</v>
      </c>
      <c r="LL234" s="387" t="n">
        <v>0.628230631351471</v>
      </c>
      <c r="LM234" s="387" t="n">
        <v>0.62890625</v>
      </c>
      <c r="LN234" s="387" t="n">
        <v>0.629558563232422</v>
      </c>
      <c r="LO234" s="387" t="n">
        <v>0.630188703536987</v>
      </c>
      <c r="LP234" s="387" t="n">
        <v>0.630797803401947</v>
      </c>
      <c r="LQ234" s="387" t="n">
        <v>0.631386876106262</v>
      </c>
      <c r="LR234" s="387" t="n">
        <v>0.633752226829529</v>
      </c>
      <c r="LT234" s="0" t="s">
        <v>889</v>
      </c>
      <c r="LU234" s="387" t="n">
        <v>0.552270114421845</v>
      </c>
      <c r="LV234" s="387" t="n">
        <v>0.553950369358063</v>
      </c>
      <c r="LW234" s="387" t="n">
        <v>0.554215252399445</v>
      </c>
      <c r="LX234" s="387" t="n">
        <v>0.554226458072662</v>
      </c>
      <c r="LY234" s="387" t="n">
        <v>0.555325090885162</v>
      </c>
      <c r="LZ234" s="387" t="n">
        <v>0.557654738426209</v>
      </c>
      <c r="MA234" s="387" t="n">
        <v>0.560509562492371</v>
      </c>
      <c r="MB234" s="387" t="n">
        <v>0.564285695552826</v>
      </c>
      <c r="MC234" s="387" t="n">
        <v>0.566565334796906</v>
      </c>
      <c r="MD234" s="387" t="n">
        <v>0.569732964038849</v>
      </c>
      <c r="ME234" s="387" t="n">
        <v>0.574418604373932</v>
      </c>
      <c r="MF234" s="387" t="n">
        <v>0.577272713184357</v>
      </c>
      <c r="MG234" s="387" t="n">
        <v>0.577222228050232</v>
      </c>
      <c r="MH234" s="387" t="n">
        <v>0.581198930740356</v>
      </c>
      <c r="MI234" s="387" t="n">
        <v>0.5810666680336</v>
      </c>
      <c r="MJ234" s="387" t="n">
        <v>0.583550930023193</v>
      </c>
      <c r="MK234" s="387" t="n">
        <v>0.586445033550263</v>
      </c>
      <c r="ML234" s="387" t="n">
        <v>0.585500001907349</v>
      </c>
      <c r="MM234" s="387" t="n">
        <v>0.588235318660736</v>
      </c>
      <c r="MN234" s="387" t="n">
        <v>0.590624988079071</v>
      </c>
      <c r="MO234" s="387" t="n">
        <v>0.591529428958893</v>
      </c>
      <c r="MP234" s="387" t="n">
        <v>0.593533515930176</v>
      </c>
      <c r="MQ234" s="387" t="n">
        <v>0.591628968715668</v>
      </c>
      <c r="MR234" s="387" t="n">
        <v>0.593111097812653</v>
      </c>
      <c r="MS234" s="387" t="n">
        <v>0.593246161937714</v>
      </c>
      <c r="MT234" s="387" t="n">
        <v>0.593589723110199</v>
      </c>
      <c r="MU234" s="387" t="n">
        <v>0.595588207244873</v>
      </c>
      <c r="MV234" s="387" t="n">
        <v>0.596494853496552</v>
      </c>
      <c r="MW234" s="387" t="n">
        <v>0.59736841917038</v>
      </c>
      <c r="MX234" s="387" t="n">
        <v>0.598011910915375</v>
      </c>
      <c r="MY234" s="387" t="n">
        <v>0.598046898841858</v>
      </c>
      <c r="MZ234" s="387" t="n">
        <v>0.597888648509979</v>
      </c>
      <c r="NA234" s="387" t="n">
        <v>0.597358465194702</v>
      </c>
      <c r="NB234" s="387" t="n">
        <v>0.596474945545197</v>
      </c>
      <c r="NC234" s="387" t="n">
        <v>0.596715331077576</v>
      </c>
      <c r="ND234" s="387" t="n">
        <v>0.597307026386261</v>
      </c>
      <c r="NG234" s="0" t="s">
        <v>889</v>
      </c>
      <c r="NH234" s="387" t="n">
        <v>0.476498365402222</v>
      </c>
      <c r="NI234" s="387" t="n">
        <v>0.478902727365494</v>
      </c>
      <c r="NJ234" s="387" t="n">
        <v>0.479853600263596</v>
      </c>
      <c r="NK234" s="387" t="n">
        <v>0.480261713266373</v>
      </c>
      <c r="NL234" s="387" t="n">
        <v>0.481115907430649</v>
      </c>
      <c r="NM234" s="387" t="n">
        <v>0.482084691524506</v>
      </c>
      <c r="NN234" s="387" t="n">
        <v>0.48407644033432</v>
      </c>
      <c r="NO234" s="387" t="n">
        <v>0.484472036361694</v>
      </c>
      <c r="NP234" s="387" t="n">
        <v>0.483282685279846</v>
      </c>
      <c r="NQ234" s="387" t="n">
        <v>0.486646890640259</v>
      </c>
      <c r="NR234" s="387" t="n">
        <v>0.491279065608978</v>
      </c>
      <c r="NS234" s="387" t="n">
        <v>0.494318187236786</v>
      </c>
      <c r="NT234" s="387" t="n">
        <v>0.49722221493721</v>
      </c>
      <c r="NU234" s="387" t="n">
        <v>0.504087209701538</v>
      </c>
      <c r="NV234" s="387" t="n">
        <v>0.506666660308838</v>
      </c>
      <c r="NW234" s="387" t="n">
        <v>0.509138405323029</v>
      </c>
      <c r="NX234" s="387" t="n">
        <v>0.514066517353058</v>
      </c>
      <c r="NY234" s="387" t="n">
        <v>0.512499988079071</v>
      </c>
      <c r="NZ234" s="387" t="n">
        <v>0.514705896377564</v>
      </c>
      <c r="OA234" s="387" t="n">
        <v>0.519230782985687</v>
      </c>
      <c r="OB234" s="387" t="n">
        <v>0.522352933883667</v>
      </c>
      <c r="OC234" s="387" t="n">
        <v>0.521939933300018</v>
      </c>
      <c r="OD234" s="387" t="n">
        <v>0.522624433040619</v>
      </c>
      <c r="OE234" s="387" t="n">
        <v>0.526666641235352</v>
      </c>
      <c r="OF234" s="387" t="n">
        <v>0.529411792755127</v>
      </c>
      <c r="OG234" s="387" t="n">
        <v>0.529914557933807</v>
      </c>
      <c r="OH234" s="387" t="n">
        <v>0.53151261806488</v>
      </c>
      <c r="OI234" s="387" t="n">
        <v>0.534020602703095</v>
      </c>
      <c r="OJ234" s="387" t="n">
        <v>0.536437273025513</v>
      </c>
      <c r="OK234" s="387" t="n">
        <v>0.534791231155396</v>
      </c>
      <c r="OL234" s="387" t="n">
        <v>0.537109375</v>
      </c>
      <c r="OM234" s="387" t="n">
        <v>0.539347410202026</v>
      </c>
      <c r="ON234" s="387" t="n">
        <v>0.537735819816589</v>
      </c>
      <c r="OO234" s="387" t="n">
        <v>0.539888679981232</v>
      </c>
      <c r="OP234" s="387" t="n">
        <v>0.541970789432526</v>
      </c>
      <c r="OQ234" s="387" t="n">
        <v>0.543985664844513</v>
      </c>
      <c r="OT234" s="387" t="n">
        <v>0.697679977416992</v>
      </c>
      <c r="OU234" s="387" t="n">
        <v>0.702229995727539</v>
      </c>
      <c r="OV234" s="387" t="n">
        <v>0.702249984741211</v>
      </c>
      <c r="OW234" s="387" t="n">
        <v>0.702419967651367</v>
      </c>
      <c r="OX234" s="387" t="n">
        <v>0.70181999206543</v>
      </c>
      <c r="OY234" s="387" t="n">
        <v>0.699420013427734</v>
      </c>
      <c r="OZ234" s="387" t="n">
        <v>0.699240036010742</v>
      </c>
      <c r="PA234" s="387" t="n">
        <v>0.69931999206543</v>
      </c>
      <c r="PB234" s="387" t="n">
        <v>0.701360015869141</v>
      </c>
      <c r="PC234" s="387" t="n">
        <v>0.703970031738281</v>
      </c>
      <c r="PD234" s="387" t="n">
        <v>0.703639984130859</v>
      </c>
      <c r="PE234" s="387" t="n">
        <v>0.703079986572266</v>
      </c>
      <c r="PF234" s="387" t="n">
        <v>0.70306999206543</v>
      </c>
      <c r="PG234" s="387" t="n">
        <v>0.70370002746582</v>
      </c>
      <c r="PH234" s="387" t="n">
        <v>0.706230010986328</v>
      </c>
      <c r="PI234" s="387" t="n">
        <v>0.706179962158203</v>
      </c>
      <c r="PJ234" s="387" t="n">
        <v>0.705699996948242</v>
      </c>
      <c r="PK234" s="387" t="n">
        <v>0.70556999206543</v>
      </c>
      <c r="PL234" s="387" t="n">
        <v>0.705169982910156</v>
      </c>
      <c r="PQ234" s="387" t="n">
        <v>-0.000567091279663146</v>
      </c>
      <c r="PZ234" s="387" t="n">
        <v>0.376</v>
      </c>
      <c r="QA234" s="387" t="n">
        <v>2010</v>
      </c>
      <c r="QB234" s="0" t="s">
        <v>248</v>
      </c>
      <c r="QD234" s="387" t="n">
        <v>0.132</v>
      </c>
      <c r="QE234" s="387" t="n">
        <v>2010</v>
      </c>
      <c r="QF234" s="0" t="s">
        <v>248</v>
      </c>
      <c r="QH234" s="387" t="n">
        <v>0.394</v>
      </c>
      <c r="QI234" s="387" t="n">
        <v>2010</v>
      </c>
      <c r="QJ234" s="0" t="s">
        <v>248</v>
      </c>
      <c r="QL234" s="387" t="n">
        <v>0.724</v>
      </c>
      <c r="QM234" s="387" t="n">
        <v>2010</v>
      </c>
      <c r="QN234" s="0" t="s">
        <v>248</v>
      </c>
      <c r="QP234" s="387" t="n">
        <v>0.127</v>
      </c>
      <c r="QQ234" s="387" t="n">
        <v>2010</v>
      </c>
      <c r="QR234" s="0" t="s">
        <v>248</v>
      </c>
      <c r="QT234" s="0" t="s">
        <v>104</v>
      </c>
      <c r="QU234" s="387" t="n">
        <v>0.287039220333099</v>
      </c>
      <c r="QV234" s="387" t="n">
        <v>0.329220443964005</v>
      </c>
      <c r="QW234" s="387" t="n">
        <v>0.332422882318497</v>
      </c>
      <c r="QX234" s="387" t="n">
        <v>0.360547751188278</v>
      </c>
      <c r="QY234" s="387" t="n">
        <v>0.371952891349793</v>
      </c>
      <c r="RB234" s="387" t="n">
        <v>0.259741216897965</v>
      </c>
      <c r="RC234" s="387" t="n">
        <v>0.29427969455719</v>
      </c>
      <c r="RD234" s="387" t="n">
        <v>0.268154442310333</v>
      </c>
      <c r="RE234" s="387"/>
      <c r="RF234" s="387" t="n">
        <v>0.254715204238892</v>
      </c>
      <c r="RG234" s="0" t="s">
        <v>884</v>
      </c>
      <c r="RJ234" s="387" t="n">
        <v>0.0276177320629358</v>
      </c>
      <c r="RK234" s="387" t="n">
        <v>0.0334454625844955</v>
      </c>
      <c r="RL234" s="387" t="n">
        <v>0.022322891280055</v>
      </c>
      <c r="RM234" s="387" t="n">
        <v>0.027046786621213</v>
      </c>
      <c r="RN234" s="387" t="n">
        <v>0.0286900792270899</v>
      </c>
      <c r="RO234" s="0" t="s">
        <v>104</v>
      </c>
      <c r="RR234" s="387" t="n">
        <v>0.0278409384191036</v>
      </c>
      <c r="RS234" s="387" t="n">
        <v>0.0337413400411606</v>
      </c>
      <c r="RT234" s="387" t="n">
        <v>0.0227643623948097</v>
      </c>
      <c r="RU234" s="387" t="n">
        <v>0.0279297269880772</v>
      </c>
      <c r="RV234" s="387" t="n">
        <v>0.0321243405342102</v>
      </c>
      <c r="RW234" s="0" t="s">
        <v>248</v>
      </c>
      <c r="SA234" s="387" t="n">
        <v>0.00242661242373288</v>
      </c>
      <c r="SB234" s="387" t="n">
        <v>0.00777612207457423</v>
      </c>
      <c r="SC234" s="387" t="n">
        <v>-0.00414008880034089</v>
      </c>
      <c r="SD234" s="387" t="n">
        <v>0.00139524531550705</v>
      </c>
      <c r="SE234" s="387" t="n">
        <v>0.00398745900020003</v>
      </c>
      <c r="SF234" s="0" t="s">
        <v>104</v>
      </c>
      <c r="SJ234" s="387" t="n">
        <v>0.00266948901116848</v>
      </c>
      <c r="SK234" s="387" t="n">
        <v>0.00809822790324688</v>
      </c>
      <c r="SL234" s="387" t="n">
        <v>-0.00365927978418767</v>
      </c>
      <c r="SM234" s="387" t="n">
        <v>0.00235686916857958</v>
      </c>
      <c r="SN234" s="387" t="n">
        <v>0.00781513843685389</v>
      </c>
      <c r="SO234" s="0" t="s">
        <v>248</v>
      </c>
      <c r="SQ234" s="387" t="n">
        <v>3210</v>
      </c>
      <c r="SR234" s="0" t="s">
        <v>248</v>
      </c>
      <c r="ST234" s="387" t="n">
        <v>2894.27465820313</v>
      </c>
      <c r="SU234" s="0" t="s">
        <v>104</v>
      </c>
      <c r="SW234" s="387" t="n">
        <v>2887.30536264955</v>
      </c>
      <c r="SX234" s="0" t="s">
        <v>248</v>
      </c>
      <c r="TA234" s="387" t="n">
        <v>0.256093949079514</v>
      </c>
      <c r="TB234" s="387" t="n">
        <v>0.299423664808273</v>
      </c>
      <c r="TC234" s="387" t="n">
        <v>0.331368386745453</v>
      </c>
      <c r="TD234" s="387" t="n">
        <v>0.38825985789299</v>
      </c>
      <c r="TE234" s="387" t="n">
        <v>0.476258754730225</v>
      </c>
      <c r="TF234" s="0" t="s">
        <v>104</v>
      </c>
      <c r="TJ234" s="387" t="n">
        <v>0.209291651844978</v>
      </c>
      <c r="TK234" s="387" t="n">
        <v>0.235752001404762</v>
      </c>
      <c r="TL234" s="387" t="n">
        <v>0.238335832953453</v>
      </c>
      <c r="TM234" s="387"/>
      <c r="TN234" s="387" t="n">
        <v>0.213597610592842</v>
      </c>
      <c r="TO234" s="0" t="s">
        <v>248</v>
      </c>
      <c r="TP234" s="386"/>
      <c r="TQ234" s="386"/>
    </row>
    <row r="235" customFormat="false" ht="15.75" hidden="false" customHeight="false" outlineLevel="0" collapsed="false">
      <c r="A235" s="0" t="s">
        <v>890</v>
      </c>
      <c r="B235" s="18" t="s">
        <v>1315</v>
      </c>
      <c r="C235" s="0" t="s">
        <v>1316</v>
      </c>
      <c r="D235" s="387" t="n">
        <v>0.0329943001270294</v>
      </c>
      <c r="E235" s="0" t="s">
        <v>102</v>
      </c>
      <c r="F235" s="387" t="n">
        <v>0.0393672659993172</v>
      </c>
      <c r="G235" s="0" t="s">
        <v>316</v>
      </c>
      <c r="H235" s="387" t="n">
        <v>0.0337588228285313</v>
      </c>
      <c r="I235" s="0" t="s">
        <v>317</v>
      </c>
      <c r="J235" s="0" t="s">
        <v>102</v>
      </c>
      <c r="K235" s="387" t="n">
        <v>0.358786761760712</v>
      </c>
      <c r="L235" s="387" t="n">
        <v>0.443603754043579</v>
      </c>
      <c r="M235" s="0" t="s">
        <v>102</v>
      </c>
      <c r="N235" s="387" t="n">
        <v>0.358786761760712</v>
      </c>
      <c r="O235" s="0" t="s">
        <v>102</v>
      </c>
      <c r="P235" s="387" t="n">
        <v>0.546681463718414</v>
      </c>
      <c r="Q235" s="0" t="s">
        <v>102</v>
      </c>
      <c r="R235" s="387" t="n">
        <v>0.367939174175262</v>
      </c>
      <c r="S235" s="0" t="s">
        <v>102</v>
      </c>
      <c r="U235" s="0" t="s">
        <v>316</v>
      </c>
      <c r="V235" s="387" t="n">
        <v>0.401755303144455</v>
      </c>
      <c r="W235" s="387" t="n">
        <v>0.479064404964447</v>
      </c>
      <c r="X235" s="0" t="s">
        <v>316</v>
      </c>
      <c r="Y235" s="387" t="n">
        <v>0.401755303144455</v>
      </c>
      <c r="Z235" s="0" t="s">
        <v>316</v>
      </c>
      <c r="AA235" s="387" t="n">
        <v>0.595197796821594</v>
      </c>
      <c r="AB235" s="0" t="s">
        <v>316</v>
      </c>
      <c r="AC235" s="387" t="n">
        <v>0.402613431215286</v>
      </c>
      <c r="AD235" s="0" t="s">
        <v>316</v>
      </c>
      <c r="AF235" s="0" t="s">
        <v>317</v>
      </c>
      <c r="AG235" s="387" t="n">
        <v>0.429489284753799</v>
      </c>
      <c r="AH235" s="387" t="n">
        <v>0.516054689884186</v>
      </c>
      <c r="AI235" s="0" t="s">
        <v>317</v>
      </c>
      <c r="AJ235" s="387" t="n">
        <v>0.429489284753799</v>
      </c>
      <c r="AK235" s="0" t="s">
        <v>317</v>
      </c>
      <c r="AL235" s="387" t="n">
        <v>0.593116104602814</v>
      </c>
      <c r="AM235" s="0" t="s">
        <v>317</v>
      </c>
      <c r="AN235" s="387" t="n">
        <v>0.426914244890213</v>
      </c>
      <c r="AO235" s="0" t="s">
        <v>317</v>
      </c>
      <c r="AP235" s="0"/>
      <c r="AQ235" s="0" t="s">
        <v>102</v>
      </c>
      <c r="AR235" s="387" t="n">
        <v>2.79024028778076</v>
      </c>
      <c r="AS235" s="0" t="s">
        <v>318</v>
      </c>
      <c r="AT235" s="387" t="n">
        <v>4.30443477630615</v>
      </c>
      <c r="AU235" s="0" t="s">
        <v>317</v>
      </c>
      <c r="AV235" s="387" t="n">
        <v>6.85698318481445</v>
      </c>
      <c r="AW235" s="0"/>
      <c r="AX235" s="387" t="n">
        <v>9.33337020874023</v>
      </c>
      <c r="AY235" s="0" t="s">
        <v>104</v>
      </c>
      <c r="AZ235" s="0"/>
      <c r="BA235" s="0" t="s">
        <v>102</v>
      </c>
      <c r="BB235" s="387" t="n">
        <v>0.0101953484117985</v>
      </c>
      <c r="BC235" s="387" t="n">
        <v>0.0112113878130913</v>
      </c>
      <c r="BD235" s="387" t="n">
        <v>0.0129044288769364</v>
      </c>
      <c r="BE235" s="387" t="n">
        <v>0.0153674017637968</v>
      </c>
      <c r="BF235" s="387" t="n">
        <v>0.015367403626442</v>
      </c>
      <c r="BH235" s="0" t="s">
        <v>318</v>
      </c>
      <c r="BI235" s="387" t="n">
        <v>0.016558675095439</v>
      </c>
      <c r="BJ235" s="387" t="n">
        <v>0.0166756138205528</v>
      </c>
      <c r="BK235" s="387" t="n">
        <v>0.0164283718913794</v>
      </c>
      <c r="BL235" s="387" t="n">
        <v>0.0129430377855897</v>
      </c>
      <c r="BM235" s="387" t="n">
        <v>0.0123853329569101</v>
      </c>
      <c r="BO235" s="0" t="s">
        <v>317</v>
      </c>
      <c r="BP235" s="387" t="n">
        <v>0.0159302800893784</v>
      </c>
      <c r="BQ235" s="387" t="n">
        <v>0.0157690811902285</v>
      </c>
      <c r="BR235" s="387" t="n">
        <v>0.0142881376668811</v>
      </c>
      <c r="BS235" s="387" t="n">
        <v>0.0123853432014585</v>
      </c>
      <c r="BT235" s="387" t="n">
        <v>0.0123853925615549</v>
      </c>
      <c r="BV235" s="387" t="n">
        <v>5.32033061981201</v>
      </c>
      <c r="BW235" s="387" t="n">
        <v>6.12269926071167</v>
      </c>
      <c r="BX235" s="387" t="n">
        <v>6.97270488739014</v>
      </c>
      <c r="BY235" s="387" t="n">
        <v>7.95853185653687</v>
      </c>
      <c r="BZ235" s="387" t="n">
        <v>8.89010143280029</v>
      </c>
      <c r="CA235" s="0" t="s">
        <v>316</v>
      </c>
      <c r="CC235" s="387" t="n">
        <v>5.81264686584473</v>
      </c>
      <c r="CD235" s="387" t="n">
        <v>6.62521505355835</v>
      </c>
      <c r="CE235" s="387" t="n">
        <v>7.55249071121216</v>
      </c>
      <c r="CF235" s="387" t="n">
        <v>8.52582740783691</v>
      </c>
      <c r="CG235" s="387" t="n">
        <v>9.43651390075684</v>
      </c>
      <c r="CH235" s="0" t="s">
        <v>317</v>
      </c>
      <c r="CK235" s="387" t="n">
        <v>10.3000001907349</v>
      </c>
      <c r="CL235" s="0" t="s">
        <v>887</v>
      </c>
      <c r="CO235" s="0" t="s">
        <v>102</v>
      </c>
      <c r="CP235" s="387" t="n">
        <v>-0.000199244852410629</v>
      </c>
      <c r="CQ235" s="387" t="n">
        <v>-0.00197023060172796</v>
      </c>
      <c r="CR235" s="387" t="n">
        <v>0.00636482844129205</v>
      </c>
      <c r="CS235" s="387" t="n">
        <v>0.00114050845149905</v>
      </c>
      <c r="CT235" s="387" t="n">
        <v>-0.0448253899812698</v>
      </c>
      <c r="CV235" s="0" t="s">
        <v>318</v>
      </c>
      <c r="CW235" s="387" t="n">
        <v>-0.00645415624603629</v>
      </c>
      <c r="CX235" s="387" t="n">
        <v>-0.00388276949524879</v>
      </c>
      <c r="CY235" s="387" t="n">
        <v>-0.00208708900026977</v>
      </c>
      <c r="CZ235" s="387" t="n">
        <v>-0.0192524772137404</v>
      </c>
      <c r="DA235" s="387" t="n">
        <v>-0.0720594301819801</v>
      </c>
      <c r="DC235" s="0" t="s">
        <v>317</v>
      </c>
      <c r="DD235" s="387" t="n">
        <v>-0.0272961258888245</v>
      </c>
      <c r="DE235" s="387" t="n">
        <v>-0.0208022370934486</v>
      </c>
      <c r="DF235" s="387" t="n">
        <v>-0.0480108596384525</v>
      </c>
      <c r="DG235" s="387" t="n">
        <v>-0.0928264632821083</v>
      </c>
      <c r="DH235" s="387" t="n">
        <v>-0.151853442192078</v>
      </c>
      <c r="DL235" s="387" t="n">
        <v>0.643010025024414</v>
      </c>
      <c r="DM235" s="0" t="s">
        <v>888</v>
      </c>
      <c r="DP235" s="387" t="n">
        <v>0.79004997253418</v>
      </c>
      <c r="DQ235" s="0" t="s">
        <v>888</v>
      </c>
      <c r="DT235" s="387" t="n">
        <v>0.501209983825684</v>
      </c>
      <c r="DU235" s="0" t="s">
        <v>888</v>
      </c>
      <c r="DW235" s="387" t="n">
        <v>0.0596076510846615</v>
      </c>
      <c r="DX235" s="387" t="n">
        <v>0.0473805218935013</v>
      </c>
      <c r="DY235" s="387" t="n">
        <v>0.0215758476406336</v>
      </c>
      <c r="DZ235" s="387" t="n">
        <v>0.0140433181077242</v>
      </c>
      <c r="EA235" s="387" t="n">
        <v>0.0356971956789494</v>
      </c>
      <c r="EB235" s="0" t="s">
        <v>104</v>
      </c>
      <c r="ED235" s="387" t="n">
        <v>0.0700888708233833</v>
      </c>
      <c r="EE235" s="387" t="n">
        <v>0.0573139674961567</v>
      </c>
      <c r="EF235" s="387" t="n">
        <v>0.0190460532903671</v>
      </c>
      <c r="EG235" s="387"/>
      <c r="EH235" s="387"/>
      <c r="EI235" s="0" t="s">
        <v>248</v>
      </c>
      <c r="EK235" s="387"/>
      <c r="EL235" s="0" t="s">
        <v>886</v>
      </c>
      <c r="EO235" s="387" t="n">
        <v>0.0129498075693846</v>
      </c>
      <c r="EP235" s="387" t="n">
        <v>0.00837171077728272</v>
      </c>
      <c r="EQ235" s="387" t="n">
        <v>0.00874753296375275</v>
      </c>
      <c r="ER235" s="387"/>
      <c r="ES235" s="387"/>
      <c r="ET235" s="0" t="s">
        <v>248</v>
      </c>
      <c r="FE235" s="387" t="n">
        <v>24192446</v>
      </c>
      <c r="FF235" s="387" t="n">
        <v>24646472</v>
      </c>
      <c r="FG235" s="387" t="n">
        <v>25100408</v>
      </c>
      <c r="FH235" s="387" t="n">
        <v>25551624</v>
      </c>
      <c r="FI235" s="387" t="n">
        <v>25996594</v>
      </c>
      <c r="FJ235" s="387" t="n">
        <v>26432447</v>
      </c>
      <c r="FK235" s="387" t="n">
        <v>26850194</v>
      </c>
      <c r="FL235" s="387" t="n">
        <v>27247610</v>
      </c>
      <c r="FM235" s="387" t="n">
        <v>27635832</v>
      </c>
      <c r="FN235" s="387" t="n">
        <v>28031009</v>
      </c>
      <c r="FO235" s="387" t="n">
        <v>28439940</v>
      </c>
      <c r="FP235" s="387" t="n">
        <v>28888369</v>
      </c>
      <c r="FQ235" s="387" t="n">
        <v>29362449</v>
      </c>
      <c r="FR235" s="387" t="n">
        <v>29783571</v>
      </c>
      <c r="FS235" s="387" t="n">
        <v>30045134</v>
      </c>
      <c r="FT235" s="387" t="n">
        <v>30081829</v>
      </c>
      <c r="FU235" s="387" t="n">
        <v>29846179</v>
      </c>
      <c r="FV235" s="387" t="n">
        <v>29390409</v>
      </c>
      <c r="FW235" s="387" t="n">
        <v>28870195</v>
      </c>
      <c r="FX235" s="387" t="n">
        <v>28515829</v>
      </c>
      <c r="FY235" s="387" t="n">
        <v>28436000</v>
      </c>
      <c r="FZ235" s="387" t="n">
        <v>28705000</v>
      </c>
      <c r="GA235" s="387" t="n">
        <v>29267000</v>
      </c>
      <c r="GB235" s="387" t="n">
        <v>30017000</v>
      </c>
      <c r="GC235" s="387" t="n">
        <v>30794000</v>
      </c>
      <c r="GD235" s="387" t="n">
        <v>31481000</v>
      </c>
      <c r="GE235" s="387" t="n">
        <v>32049000</v>
      </c>
      <c r="GF235" s="387" t="n">
        <v>32528000</v>
      </c>
      <c r="GG235" s="387" t="n">
        <v>32932000</v>
      </c>
      <c r="GH235" s="387" t="n">
        <v>33290000</v>
      </c>
      <c r="GI235" s="387" t="n">
        <v>33626000</v>
      </c>
      <c r="GJ235" s="387" t="n">
        <v>33936000</v>
      </c>
      <c r="GK235" s="387" t="n">
        <v>34208000</v>
      </c>
      <c r="GL235" s="387" t="n">
        <v>34450000</v>
      </c>
      <c r="GM235" s="387" t="n">
        <v>34672000</v>
      </c>
      <c r="GN235" s="387" t="n">
        <v>34884000</v>
      </c>
      <c r="GO235" s="387" t="n">
        <v>35089000</v>
      </c>
      <c r="GP235" s="387" t="n">
        <v>35286000</v>
      </c>
      <c r="GQ235" s="387" t="n">
        <v>35474000</v>
      </c>
      <c r="GR235" s="387" t="n">
        <v>35653000</v>
      </c>
      <c r="GS235" s="387" t="n">
        <v>35819000</v>
      </c>
      <c r="GT235" s="387" t="n">
        <v>35975000</v>
      </c>
      <c r="GU235" s="387" t="n">
        <v>36123000</v>
      </c>
      <c r="GV235" s="387" t="n">
        <v>36261000</v>
      </c>
      <c r="GW235" s="387" t="n">
        <v>36392000</v>
      </c>
      <c r="GX235" s="387" t="n">
        <v>36515000</v>
      </c>
      <c r="GY235" s="387" t="n">
        <v>36630000</v>
      </c>
      <c r="GZ235" s="387" t="n">
        <v>36739000</v>
      </c>
      <c r="HA235" s="387" t="n">
        <v>36841000</v>
      </c>
      <c r="HB235" s="387" t="n">
        <v>36935000</v>
      </c>
      <c r="HC235" s="387" t="n">
        <v>37023000</v>
      </c>
      <c r="HG235" s="387" t="n">
        <v>-0.00786447711288929</v>
      </c>
      <c r="HH235" s="387" t="n">
        <v>-0.0153884282335639</v>
      </c>
      <c r="HI235" s="387" t="n">
        <v>-0.0178586486726999</v>
      </c>
      <c r="HJ235" s="387" t="n">
        <v>-0.0123504111543298</v>
      </c>
      <c r="HK235" s="387" t="n">
        <v>-0.00280338851734996</v>
      </c>
      <c r="HL235" s="387" t="n">
        <v>0.00941537600010634</v>
      </c>
      <c r="HM235" s="387" t="n">
        <v>0.0193892773240805</v>
      </c>
      <c r="HN235" s="387" t="n">
        <v>0.0253032855689526</v>
      </c>
      <c r="HO235" s="387" t="n">
        <v>0.0255559775978327</v>
      </c>
      <c r="HP235" s="387" t="n">
        <v>0.0220643226057291</v>
      </c>
      <c r="HQ235" s="387" t="n">
        <v>0.0178817920386791</v>
      </c>
      <c r="HR235" s="387" t="n">
        <v>0.0148352757096291</v>
      </c>
      <c r="HS235" s="387" t="n">
        <v>0.0123435724526644</v>
      </c>
      <c r="HT235" s="387" t="n">
        <v>0.0108122220262885</v>
      </c>
      <c r="HU235" s="387" t="n">
        <v>0.0100425258278847</v>
      </c>
      <c r="HV235" s="387" t="n">
        <v>0.0091768205165863</v>
      </c>
      <c r="HW235" s="387" t="n">
        <v>0.00798313692212105</v>
      </c>
      <c r="HX235" s="387" t="n">
        <v>0.00704946275800467</v>
      </c>
      <c r="HY235" s="387" t="n">
        <v>0.00642344728112221</v>
      </c>
      <c r="HZ235" s="387" t="n">
        <v>0.00609582662582398</v>
      </c>
      <c r="IA235" s="387" t="n">
        <v>0.00585941970348358</v>
      </c>
      <c r="IB235" s="387" t="n">
        <v>0.00559859350323677</v>
      </c>
      <c r="IC235" s="387" t="n">
        <v>0.00531374895945191</v>
      </c>
      <c r="ID235" s="387" t="n">
        <v>0.00503326114267111</v>
      </c>
      <c r="IE235" s="387" t="n">
        <v>0.004645184148103</v>
      </c>
      <c r="IF235" s="387" t="n">
        <v>0.00434577371925116</v>
      </c>
      <c r="IG235" s="387" t="n">
        <v>0.00410552881658077</v>
      </c>
      <c r="IH235" s="387" t="n">
        <v>0.00381300202570856</v>
      </c>
      <c r="II235" s="387" t="n">
        <v>0.00360618671402335</v>
      </c>
      <c r="IJ235" s="387" t="n">
        <v>0.00337416469119489</v>
      </c>
      <c r="IK235" s="387" t="n">
        <v>0.00314444163814187</v>
      </c>
      <c r="IL235" s="387" t="n">
        <v>0.00297128432430327</v>
      </c>
      <c r="IM235" s="387" t="n">
        <v>0.00277249421924353</v>
      </c>
      <c r="IN235" s="387" t="n">
        <v>0.00254825549200177</v>
      </c>
      <c r="IO235" s="387" t="n">
        <v>0.00237973011098802</v>
      </c>
      <c r="IP235" s="0" t="s">
        <v>889</v>
      </c>
      <c r="IU235" s="0" t="s">
        <v>889</v>
      </c>
      <c r="IV235" s="387" t="n">
        <v>0.497084635185223</v>
      </c>
      <c r="IW235" s="387" t="n">
        <v>0.496150328584241</v>
      </c>
      <c r="IX235" s="387" t="n">
        <v>0.494959472806376</v>
      </c>
      <c r="IY235" s="387" t="n">
        <v>0.493667401977151</v>
      </c>
      <c r="IZ235" s="387" t="n">
        <v>0.49254145828971</v>
      </c>
      <c r="JA235" s="387" t="n">
        <v>0.49180475569247</v>
      </c>
      <c r="JB235" s="387" t="n">
        <v>0.491563631871538</v>
      </c>
      <c r="JC235" s="387" t="n">
        <v>0.491736850688672</v>
      </c>
      <c r="JD235" s="387" t="n">
        <v>0.492152477198788</v>
      </c>
      <c r="JE235" s="387" t="n">
        <v>0.492576710485766</v>
      </c>
      <c r="JF235" s="387" t="n">
        <v>0.49285864330566</v>
      </c>
      <c r="JG235" s="387" t="n">
        <v>0.492972461725215</v>
      </c>
      <c r="JH235" s="387" t="n">
        <v>0.492966584779471</v>
      </c>
      <c r="JI235" s="387" t="n">
        <v>0.492867109772156</v>
      </c>
      <c r="JJ235" s="387" t="n">
        <v>0.492720221875582</v>
      </c>
      <c r="JK235" s="387" t="n">
        <v>0.492558939970456</v>
      </c>
      <c r="JL235" s="387" t="n">
        <v>0.492380996076482</v>
      </c>
      <c r="JM235" s="387" t="n">
        <v>0.492172543869088</v>
      </c>
      <c r="JN235" s="387" t="n">
        <v>0.491944100682609</v>
      </c>
      <c r="JO235" s="387" t="n">
        <v>0.491708710348334</v>
      </c>
      <c r="JP235" s="387" t="n">
        <v>0.491475774836721</v>
      </c>
      <c r="JQ235" s="387" t="n">
        <v>0.491250882013793</v>
      </c>
      <c r="JR235" s="387" t="n">
        <v>0.491033985299523</v>
      </c>
      <c r="JS235" s="387" t="n">
        <v>0.490824663162892</v>
      </c>
      <c r="JT235" s="387" t="n">
        <v>0.490619842752095</v>
      </c>
      <c r="JU235" s="387" t="n">
        <v>0.49041754882531</v>
      </c>
      <c r="JV235" s="387" t="n">
        <v>0.490218852688134</v>
      </c>
      <c r="JW235" s="387" t="n">
        <v>0.490026286624141</v>
      </c>
      <c r="JX235" s="387" t="n">
        <v>0.489841599434282</v>
      </c>
      <c r="JY235" s="387" t="n">
        <v>0.48966688708296</v>
      </c>
      <c r="JZ235" s="387" t="n">
        <v>0.489503906661543</v>
      </c>
      <c r="KA235" s="387" t="n">
        <v>0.489353242686291</v>
      </c>
      <c r="KB235" s="387" t="n">
        <v>0.48921504366518</v>
      </c>
      <c r="KC235" s="387" t="n">
        <v>0.489087737155113</v>
      </c>
      <c r="KD235" s="387" t="n">
        <v>0.488970069643196</v>
      </c>
      <c r="KE235" s="387" t="n">
        <v>0.488860623068487</v>
      </c>
      <c r="KH235" s="0" t="s">
        <v>889</v>
      </c>
      <c r="KI235" s="387" t="n">
        <v>0.652547180652618</v>
      </c>
      <c r="KJ235" s="387" t="n">
        <v>0.651392102241516</v>
      </c>
      <c r="KK235" s="387" t="n">
        <v>0.650856971740723</v>
      </c>
      <c r="KL235" s="387" t="n">
        <v>0.650663614273071</v>
      </c>
      <c r="KM235" s="387" t="n">
        <v>0.649847865104675</v>
      </c>
      <c r="KN235" s="387" t="n">
        <v>0.647629737854004</v>
      </c>
      <c r="KO235" s="387" t="n">
        <v>0.65298730134964</v>
      </c>
      <c r="KP235" s="387" t="n">
        <v>0.656712353229523</v>
      </c>
      <c r="KQ235" s="387" t="n">
        <v>0.659526288509369</v>
      </c>
      <c r="KR235" s="387" t="n">
        <v>0.662531673908234</v>
      </c>
      <c r="KS235" s="387" t="n">
        <v>0.666211366653442</v>
      </c>
      <c r="KT235" s="387" t="n">
        <v>0.667134702205658</v>
      </c>
      <c r="KU235" s="387" t="n">
        <v>0.669115841388702</v>
      </c>
      <c r="KV235" s="387" t="n">
        <v>0.671383440494537</v>
      </c>
      <c r="KW235" s="387" t="n">
        <v>0.672994911670685</v>
      </c>
      <c r="KX235" s="387" t="n">
        <v>0.673496723175049</v>
      </c>
      <c r="KY235" s="387" t="n">
        <v>0.672353863716126</v>
      </c>
      <c r="KZ235" s="387" t="n">
        <v>0.670457184314728</v>
      </c>
      <c r="LA235" s="387" t="n">
        <v>0.66809868812561</v>
      </c>
      <c r="LB235" s="387" t="n">
        <v>0.665839850902557</v>
      </c>
      <c r="LC235" s="387" t="n">
        <v>0.663972020149231</v>
      </c>
      <c r="LD235" s="387" t="n">
        <v>0.662543833255768</v>
      </c>
      <c r="LE235" s="387" t="n">
        <v>0.661338746547699</v>
      </c>
      <c r="LF235" s="387" t="n">
        <v>0.660455524921417</v>
      </c>
      <c r="LG235" s="387" t="n">
        <v>0.659776151180267</v>
      </c>
      <c r="LH235" s="387" t="n">
        <v>0.659231126308441</v>
      </c>
      <c r="LI235" s="387" t="n">
        <v>0.65873521566391</v>
      </c>
      <c r="LJ235" s="387" t="n">
        <v>0.658417046070099</v>
      </c>
      <c r="LK235" s="387" t="n">
        <v>0.658282995223999</v>
      </c>
      <c r="LL235" s="387" t="n">
        <v>0.658166646957398</v>
      </c>
      <c r="LM235" s="387" t="n">
        <v>0.658058345317841</v>
      </c>
      <c r="LN235" s="387" t="n">
        <v>0.657766878604889</v>
      </c>
      <c r="LO235" s="387" t="n">
        <v>0.657530128955841</v>
      </c>
      <c r="LP235" s="387" t="n">
        <v>0.6572026014328</v>
      </c>
      <c r="LQ235" s="387" t="n">
        <v>0.656748354434967</v>
      </c>
      <c r="LR235" s="387" t="n">
        <v>0.656024634838104</v>
      </c>
      <c r="LT235" s="0" t="s">
        <v>889</v>
      </c>
      <c r="LU235" s="387" t="n">
        <v>0.619844079017639</v>
      </c>
      <c r="LV235" s="387" t="n">
        <v>0.617193520069122</v>
      </c>
      <c r="LW235" s="387" t="n">
        <v>0.614928960800171</v>
      </c>
      <c r="LX235" s="387" t="n">
        <v>0.612857043743134</v>
      </c>
      <c r="LY235" s="387" t="n">
        <v>0.610174655914307</v>
      </c>
      <c r="LZ235" s="387" t="n">
        <v>0.606238543987274</v>
      </c>
      <c r="MA235" s="387" t="n">
        <v>0.611043393611908</v>
      </c>
      <c r="MB235" s="387" t="n">
        <v>0.61444628238678</v>
      </c>
      <c r="MC235" s="387" t="n">
        <v>0.617017030715942</v>
      </c>
      <c r="MD235" s="387" t="n">
        <v>0.61973112821579</v>
      </c>
      <c r="ME235" s="387" t="n">
        <v>0.623042464256287</v>
      </c>
      <c r="MF235" s="387" t="n">
        <v>0.623701214790344</v>
      </c>
      <c r="MG235" s="387" t="n">
        <v>0.625307440757752</v>
      </c>
      <c r="MH235" s="387" t="n">
        <v>0.627110421657562</v>
      </c>
      <c r="MI235" s="387" t="n">
        <v>0.628356873989105</v>
      </c>
      <c r="MJ235" s="387" t="n">
        <v>0.62856125831604</v>
      </c>
      <c r="MK235" s="387" t="n">
        <v>0.627327919006348</v>
      </c>
      <c r="ML235" s="387" t="n">
        <v>0.625409245491028</v>
      </c>
      <c r="MM235" s="387" t="n">
        <v>0.623018860816956</v>
      </c>
      <c r="MN235" s="387" t="n">
        <v>0.620529532432556</v>
      </c>
      <c r="MO235" s="387" t="n">
        <v>0.61824905872345</v>
      </c>
      <c r="MP235" s="387" t="n">
        <v>0.61631852388382</v>
      </c>
      <c r="MQ235" s="387" t="n">
        <v>0.614379644393921</v>
      </c>
      <c r="MR235" s="387" t="n">
        <v>0.612645864486694</v>
      </c>
      <c r="MS235" s="387" t="n">
        <v>0.611084640026093</v>
      </c>
      <c r="MT235" s="387" t="n">
        <v>0.609732270240784</v>
      </c>
      <c r="MU235" s="387" t="n">
        <v>0.608728289604187</v>
      </c>
      <c r="MV235" s="387" t="n">
        <v>0.607950627803803</v>
      </c>
      <c r="MW235" s="387" t="n">
        <v>0.607319176197052</v>
      </c>
      <c r="MX235" s="387" t="n">
        <v>0.606589376926422</v>
      </c>
      <c r="MY235" s="387" t="n">
        <v>0.605751037597656</v>
      </c>
      <c r="MZ235" s="387" t="n">
        <v>0.60477751493454</v>
      </c>
      <c r="NA235" s="387" t="n">
        <v>0.603690922260284</v>
      </c>
      <c r="NB235" s="387" t="n">
        <v>0.602453768253326</v>
      </c>
      <c r="NC235" s="387" t="n">
        <v>0.601218342781067</v>
      </c>
      <c r="ND235" s="387" t="n">
        <v>0.599924385547638</v>
      </c>
      <c r="NG235" s="0" t="s">
        <v>889</v>
      </c>
      <c r="NH235" s="387" t="n">
        <v>0.562950491905212</v>
      </c>
      <c r="NI235" s="387" t="n">
        <v>0.564037024974823</v>
      </c>
      <c r="NJ235" s="387" t="n">
        <v>0.564688801765442</v>
      </c>
      <c r="NK235" s="387" t="n">
        <v>0.56451952457428</v>
      </c>
      <c r="NL235" s="387" t="n">
        <v>0.562932133674622</v>
      </c>
      <c r="NM235" s="387" t="n">
        <v>0.55967789888382</v>
      </c>
      <c r="NN235" s="387" t="n">
        <v>0.564048051834106</v>
      </c>
      <c r="NO235" s="387" t="n">
        <v>0.567806720733643</v>
      </c>
      <c r="NP235" s="387" t="n">
        <v>0.57117635011673</v>
      </c>
      <c r="NQ235" s="387" t="n">
        <v>0.57481974363327</v>
      </c>
      <c r="NR235" s="387" t="n">
        <v>0.578952372074127</v>
      </c>
      <c r="NS235" s="387" t="n">
        <v>0.580298900604248</v>
      </c>
      <c r="NT235" s="387" t="n">
        <v>0.582452058792114</v>
      </c>
      <c r="NU235" s="387" t="n">
        <v>0.585023701190949</v>
      </c>
      <c r="NV235" s="387" t="n">
        <v>0.587593853473663</v>
      </c>
      <c r="NW235" s="387" t="n">
        <v>0.589930415153503</v>
      </c>
      <c r="NX235" s="387" t="n">
        <v>0.591260015964508</v>
      </c>
      <c r="NY235" s="387" t="n">
        <v>0.592609941959381</v>
      </c>
      <c r="NZ235" s="387" t="n">
        <v>0.593817114830017</v>
      </c>
      <c r="OA235" s="387" t="n">
        <v>0.594572007656097</v>
      </c>
      <c r="OB235" s="387" t="n">
        <v>0.594742596149445</v>
      </c>
      <c r="OC235" s="387" t="n">
        <v>0.594488322734833</v>
      </c>
      <c r="OD235" s="387" t="n">
        <v>0.593606531620026</v>
      </c>
      <c r="OE235" s="387" t="n">
        <v>0.592321157455444</v>
      </c>
      <c r="OF235" s="387" t="n">
        <v>0.59100216627121</v>
      </c>
      <c r="OG235" s="387" t="n">
        <v>0.589910387992859</v>
      </c>
      <c r="OH235" s="387" t="n">
        <v>0.588908970355988</v>
      </c>
      <c r="OI235" s="387" t="n">
        <v>0.588018715381622</v>
      </c>
      <c r="OJ235" s="387" t="n">
        <v>0.58743554353714</v>
      </c>
      <c r="OK235" s="387" t="n">
        <v>0.586914718151093</v>
      </c>
      <c r="OL235" s="387" t="n">
        <v>0.586635649204254</v>
      </c>
      <c r="OM235" s="387" t="n">
        <v>0.586377263069153</v>
      </c>
      <c r="ON235" s="387" t="n">
        <v>0.586434006690979</v>
      </c>
      <c r="OO235" s="387" t="n">
        <v>0.586574733257294</v>
      </c>
      <c r="OP235" s="387" t="n">
        <v>0.58667927980423</v>
      </c>
      <c r="OQ235" s="387" t="n">
        <v>0.586608350276947</v>
      </c>
      <c r="OT235" s="387" t="n">
        <v>0.662789993286133</v>
      </c>
      <c r="OU235" s="387" t="n">
        <v>0.658470001220703</v>
      </c>
      <c r="OV235" s="387" t="n">
        <v>0.654629974365234</v>
      </c>
      <c r="OW235" s="387" t="n">
        <v>0.664049987792969</v>
      </c>
      <c r="OX235" s="387" t="n">
        <v>0.669850006103516</v>
      </c>
      <c r="OY235" s="387" t="n">
        <v>0.678489990234375</v>
      </c>
      <c r="OZ235" s="387" t="n">
        <v>0.674550018310547</v>
      </c>
      <c r="PA235" s="387" t="n">
        <v>0.674029998779297</v>
      </c>
      <c r="PB235" s="387" t="n">
        <v>0.671839981079102</v>
      </c>
      <c r="PC235" s="387" t="n">
        <v>0.671309967041016</v>
      </c>
      <c r="PD235" s="387" t="n">
        <v>0.669980010986328</v>
      </c>
      <c r="PE235" s="387" t="n">
        <v>0.66568000793457</v>
      </c>
      <c r="PF235" s="387" t="n">
        <v>0.667239990234375</v>
      </c>
      <c r="PG235" s="387" t="n">
        <v>0.666750030517578</v>
      </c>
      <c r="PH235" s="387" t="n">
        <v>0.665500030517578</v>
      </c>
      <c r="PI235" s="387" t="n">
        <v>0.659489974975586</v>
      </c>
      <c r="PJ235" s="387" t="n">
        <v>0.653460006713867</v>
      </c>
      <c r="PK235" s="387" t="n">
        <v>0.644990005493164</v>
      </c>
      <c r="PL235" s="387" t="n">
        <v>0.643010025024414</v>
      </c>
      <c r="PQ235" s="387" t="n">
        <v>-0.00307450629770756</v>
      </c>
      <c r="PZ235" s="387" t="n">
        <v>0.469</v>
      </c>
      <c r="QA235" s="387" t="n">
        <v>2006</v>
      </c>
      <c r="QB235" s="0" t="s">
        <v>248</v>
      </c>
      <c r="QD235" s="387" t="n">
        <v>0.103</v>
      </c>
      <c r="QE235" s="387" t="n">
        <v>2006</v>
      </c>
      <c r="QF235" s="0" t="s">
        <v>248</v>
      </c>
      <c r="QH235" s="387" t="n">
        <v>0.181</v>
      </c>
      <c r="QI235" s="387" t="n">
        <v>2006</v>
      </c>
      <c r="QJ235" s="0" t="s">
        <v>248</v>
      </c>
      <c r="QL235" s="387" t="n">
        <v>0.361</v>
      </c>
      <c r="QM235" s="387" t="n">
        <v>2006</v>
      </c>
      <c r="QN235" s="0" t="s">
        <v>248</v>
      </c>
      <c r="QP235" s="387" t="n">
        <v>0.331</v>
      </c>
      <c r="QQ235" s="387" t="n">
        <v>2015</v>
      </c>
      <c r="QR235" s="0" t="s">
        <v>248</v>
      </c>
      <c r="QT235" s="0" t="s">
        <v>104</v>
      </c>
      <c r="QU235" s="387" t="n">
        <v>0.243928030133247</v>
      </c>
      <c r="QV235" s="387" t="n">
        <v>0.252000510692596</v>
      </c>
      <c r="QW235" s="387" t="n">
        <v>0.22240549325943</v>
      </c>
      <c r="QX235" s="387" t="n">
        <v>0.133704990148544</v>
      </c>
      <c r="QY235" s="387" t="n">
        <v>0.0864989534020424</v>
      </c>
      <c r="RB235" s="387" t="n">
        <v>0.20973964035511</v>
      </c>
      <c r="RC235" s="387" t="n">
        <v>0.213816359639168</v>
      </c>
      <c r="RD235" s="387" t="n">
        <v>0.201124742627144</v>
      </c>
      <c r="RE235" s="387"/>
      <c r="RF235" s="387" t="n">
        <v>0.213949173688889</v>
      </c>
      <c r="RG235" s="0" t="s">
        <v>884</v>
      </c>
      <c r="RJ235" s="387" t="n">
        <v>-0.0317931026220322</v>
      </c>
      <c r="RK235" s="387" t="n">
        <v>-0.0466624051332474</v>
      </c>
      <c r="RL235" s="387" t="n">
        <v>-0.0995080322027206</v>
      </c>
      <c r="RM235" s="387" t="n">
        <v>-0.209869921207428</v>
      </c>
      <c r="RN235" s="387" t="n">
        <v>-0.432715117931366</v>
      </c>
      <c r="RO235" s="0" t="s">
        <v>104</v>
      </c>
      <c r="RR235" s="387" t="n">
        <v>0.0275657959282398</v>
      </c>
      <c r="RS235" s="387" t="n">
        <v>0.0349412523210049</v>
      </c>
      <c r="RT235" s="387" t="n">
        <v>0.0108537739142776</v>
      </c>
      <c r="RU235" s="387"/>
      <c r="RV235" s="387"/>
      <c r="RW235" s="0" t="s">
        <v>248</v>
      </c>
      <c r="SA235" s="387" t="n">
        <v>-0.0472632125020027</v>
      </c>
      <c r="SB235" s="387" t="n">
        <v>-0.061218399554491</v>
      </c>
      <c r="SC235" s="387" t="n">
        <v>-0.113136224448681</v>
      </c>
      <c r="SD235" s="387" t="n">
        <v>-0.222740352153778</v>
      </c>
      <c r="SE235" s="387" t="n">
        <v>-0.444962114095688</v>
      </c>
      <c r="SF235" s="0" t="s">
        <v>104</v>
      </c>
      <c r="SJ235" s="387" t="n">
        <v>0.0118627287447453</v>
      </c>
      <c r="SK235" s="387" t="n">
        <v>0.0204677358269691</v>
      </c>
      <c r="SL235" s="387" t="n">
        <v>-0.00302409706637263</v>
      </c>
      <c r="SM235" s="387"/>
      <c r="SN235" s="387"/>
      <c r="SO235" s="0" t="s">
        <v>248</v>
      </c>
      <c r="SQ235" s="387"/>
      <c r="SR235" s="0" t="s">
        <v>886</v>
      </c>
      <c r="ST235" s="387" t="n">
        <v>2267.87622070313</v>
      </c>
      <c r="SU235" s="0" t="s">
        <v>104</v>
      </c>
      <c r="SW235" s="387"/>
      <c r="SX235" s="0" t="s">
        <v>886</v>
      </c>
      <c r="TA235" s="387" t="n">
        <v>0.30353569984436</v>
      </c>
      <c r="TB235" s="387" t="n">
        <v>0.299381047487259</v>
      </c>
      <c r="TC235" s="387" t="n">
        <v>0.243981331586838</v>
      </c>
      <c r="TD235" s="387" t="n">
        <v>0.147748306393623</v>
      </c>
      <c r="TE235" s="387" t="n">
        <v>0.122196152806282</v>
      </c>
      <c r="TF235" s="0" t="s">
        <v>104</v>
      </c>
      <c r="TJ235" s="387" t="n">
        <v>0.279828518629074</v>
      </c>
      <c r="TK235" s="387" t="n">
        <v>0.271130323410034</v>
      </c>
      <c r="TL235" s="387" t="n">
        <v>0.220170795917511</v>
      </c>
      <c r="TM235" s="387"/>
      <c r="TN235" s="387" t="n">
        <v>0.173416152596474</v>
      </c>
      <c r="TO235" s="0" t="s">
        <v>248</v>
      </c>
      <c r="TP235" s="386"/>
      <c r="TQ235" s="386"/>
    </row>
    <row r="236" customFormat="false" ht="15.75" hidden="false" customHeight="false" outlineLevel="0" collapsed="false">
      <c r="A236" s="0" t="s">
        <v>895</v>
      </c>
      <c r="B236" s="18" t="s">
        <v>1317</v>
      </c>
      <c r="C236" s="0" t="s">
        <v>1318</v>
      </c>
      <c r="D236" s="387" t="n">
        <v>0.0380631163716316</v>
      </c>
      <c r="E236" s="0" t="s">
        <v>102</v>
      </c>
      <c r="F236" s="387" t="n">
        <v>0.0446155928075314</v>
      </c>
      <c r="G236" s="0" t="s">
        <v>316</v>
      </c>
      <c r="H236" s="387" t="n">
        <v>0.0795535072684288</v>
      </c>
      <c r="I236" s="0" t="s">
        <v>317</v>
      </c>
      <c r="J236" s="0" t="s">
        <v>893</v>
      </c>
      <c r="K236" s="387" t="n">
        <v>0.456000000238419</v>
      </c>
      <c r="L236" s="387"/>
      <c r="M236" s="0" t="s">
        <v>885</v>
      </c>
      <c r="N236" s="387"/>
      <c r="O236" s="0" t="s">
        <v>885</v>
      </c>
      <c r="P236" s="387"/>
      <c r="Q236" s="0" t="s">
        <v>885</v>
      </c>
      <c r="R236" s="387"/>
      <c r="S236" s="0" t="s">
        <v>885</v>
      </c>
      <c r="U236" s="0" t="s">
        <v>884</v>
      </c>
      <c r="V236" s="387" t="n">
        <v>0.50167715549469</v>
      </c>
      <c r="W236" s="387"/>
      <c r="X236" s="0" t="s">
        <v>885</v>
      </c>
      <c r="Y236" s="387"/>
      <c r="Z236" s="0" t="s">
        <v>885</v>
      </c>
      <c r="AA236" s="387"/>
      <c r="AB236" s="0" t="s">
        <v>885</v>
      </c>
      <c r="AC236" s="387"/>
      <c r="AD236" s="0" t="s">
        <v>885</v>
      </c>
      <c r="AF236" s="0" t="s">
        <v>884</v>
      </c>
      <c r="AG236" s="387" t="n">
        <v>0.517520666122437</v>
      </c>
      <c r="AH236" s="387"/>
      <c r="AI236" s="0" t="s">
        <v>885</v>
      </c>
      <c r="AJ236" s="387"/>
      <c r="AK236" s="0" t="s">
        <v>885</v>
      </c>
      <c r="AL236" s="387"/>
      <c r="AM236" s="0" t="s">
        <v>885</v>
      </c>
      <c r="AN236" s="387"/>
      <c r="AO236" s="0" t="s">
        <v>885</v>
      </c>
      <c r="AP236" s="0"/>
      <c r="AQ236" s="0" t="s">
        <v>102</v>
      </c>
      <c r="AR236" s="387" t="n">
        <v>3.75318193435669</v>
      </c>
      <c r="AS236" s="0" t="s">
        <v>318</v>
      </c>
      <c r="AT236" s="387" t="n">
        <v>2.73809552192688</v>
      </c>
      <c r="AU236" s="0" t="s">
        <v>317</v>
      </c>
      <c r="AV236" s="387" t="n">
        <v>2.86648750305176</v>
      </c>
      <c r="AW236" s="0"/>
      <c r="AX236" s="387" t="n">
        <v>2.63232421875</v>
      </c>
      <c r="AY236" s="0" t="s">
        <v>104</v>
      </c>
      <c r="AZ236" s="0"/>
      <c r="BA236" s="0" t="s">
        <v>102</v>
      </c>
      <c r="BB236" s="387" t="n">
        <v>0.011090156622231</v>
      </c>
      <c r="BC236" s="387" t="n">
        <v>0.0119352899491787</v>
      </c>
      <c r="BD236" s="387" t="n">
        <v>0.0126465288922191</v>
      </c>
      <c r="BE236" s="387" t="n">
        <v>0.0120975701138377</v>
      </c>
      <c r="BF236" s="387" t="n">
        <v>0.0120975347235799</v>
      </c>
      <c r="BH236" s="0" t="s">
        <v>318</v>
      </c>
      <c r="BI236" s="387" t="n">
        <v>0.0190915800631046</v>
      </c>
      <c r="BJ236" s="387" t="n">
        <v>0.0201640892773867</v>
      </c>
      <c r="BK236" s="387" t="n">
        <v>0.020354375243187</v>
      </c>
      <c r="BL236" s="387" t="n">
        <v>0.0202638823539019</v>
      </c>
      <c r="BM236" s="387" t="n">
        <v>0.016352403908968</v>
      </c>
      <c r="BO236" s="0" t="s">
        <v>317</v>
      </c>
      <c r="BP236" s="387" t="n">
        <v>0.0193772409111261</v>
      </c>
      <c r="BQ236" s="387" t="n">
        <v>0.0197836179286242</v>
      </c>
      <c r="BR236" s="387" t="n">
        <v>0.0194151550531387</v>
      </c>
      <c r="BS236" s="387" t="n">
        <v>0.0175529271364212</v>
      </c>
      <c r="BT236" s="387" t="n">
        <v>0.0178473331034184</v>
      </c>
      <c r="BV236" s="387" t="n">
        <v>4.46700000762939</v>
      </c>
      <c r="BW236" s="387" t="n">
        <v>5.25284433364868</v>
      </c>
      <c r="BX236" s="387" t="n">
        <v>6.2322268486023</v>
      </c>
      <c r="BY236" s="387" t="n">
        <v>7.24434804916382</v>
      </c>
      <c r="BZ236" s="387" t="n">
        <v>8.36762714385986</v>
      </c>
      <c r="CA236" s="0" t="s">
        <v>316</v>
      </c>
      <c r="CC236" s="387" t="n">
        <v>4.9254641532898</v>
      </c>
      <c r="CD236" s="387" t="n">
        <v>5.82438087463379</v>
      </c>
      <c r="CE236" s="387" t="n">
        <v>6.84024906158447</v>
      </c>
      <c r="CF236" s="387" t="n">
        <v>7.89358472824097</v>
      </c>
      <c r="CG236" s="387" t="n">
        <v>9.13259887695313</v>
      </c>
      <c r="CH236" s="0" t="s">
        <v>317</v>
      </c>
      <c r="CK236" s="387" t="n">
        <v>8.19999980926514</v>
      </c>
      <c r="CL236" s="0" t="s">
        <v>887</v>
      </c>
      <c r="CO236" s="0" t="s">
        <v>894</v>
      </c>
      <c r="CP236" s="387" t="n">
        <v>-0.00180504377931356</v>
      </c>
      <c r="CQ236" s="387" t="n">
        <v>-0.00628240872174501</v>
      </c>
      <c r="CR236" s="387" t="n">
        <v>-0.00348453922197223</v>
      </c>
      <c r="CS236" s="387" t="n">
        <v>-0.00613532168790698</v>
      </c>
      <c r="CT236" s="387" t="n">
        <v>-0.00649030413478613</v>
      </c>
      <c r="CV236" s="0" t="s">
        <v>884</v>
      </c>
      <c r="CW236" s="387" t="n">
        <v>0.00774499960243702</v>
      </c>
      <c r="CX236" s="387" t="n">
        <v>0.0071666669100523</v>
      </c>
      <c r="CY236" s="387" t="n">
        <v>0.00690000038594008</v>
      </c>
      <c r="CZ236" s="387" t="n">
        <v>0.00619999971240759</v>
      </c>
      <c r="DA236" s="387" t="n">
        <v>0.000149999978020787</v>
      </c>
      <c r="DC236" s="0" t="s">
        <v>884</v>
      </c>
      <c r="DD236" s="387" t="n">
        <v>0.00343576888553798</v>
      </c>
      <c r="DE236" s="387" t="n">
        <v>0.0052266726270318</v>
      </c>
      <c r="DF236" s="387" t="n">
        <v>0.00523549132049084</v>
      </c>
      <c r="DG236" s="387" t="n">
        <v>0.00496621569618583</v>
      </c>
      <c r="DH236" s="387" t="n">
        <v>0.00132879172451794</v>
      </c>
      <c r="DL236" s="387" t="n">
        <v>0.828410034179688</v>
      </c>
      <c r="DM236" s="0" t="s">
        <v>888</v>
      </c>
      <c r="DP236" s="387" t="n">
        <v>0.864980010986328</v>
      </c>
      <c r="DQ236" s="0" t="s">
        <v>888</v>
      </c>
      <c r="DT236" s="387" t="n">
        <v>0.791630020141602</v>
      </c>
      <c r="DU236" s="0" t="s">
        <v>888</v>
      </c>
      <c r="DW236" s="387" t="n">
        <v>-0.00838806293904781</v>
      </c>
      <c r="DX236" s="387" t="n">
        <v>-0.00721339741721749</v>
      </c>
      <c r="DY236" s="387" t="n">
        <v>0.0190723594278097</v>
      </c>
      <c r="DZ236" s="387" t="n">
        <v>0.0139716975390911</v>
      </c>
      <c r="EA236" s="387" t="n">
        <v>0.0497565269470215</v>
      </c>
      <c r="EB236" s="0" t="s">
        <v>104</v>
      </c>
      <c r="ED236" s="387" t="n">
        <v>-0.00621123472228646</v>
      </c>
      <c r="EE236" s="387" t="n">
        <v>-0.00623048283159733</v>
      </c>
      <c r="EF236" s="387" t="n">
        <v>0.0180056821554899</v>
      </c>
      <c r="EG236" s="387" t="n">
        <v>0.0118383402004838</v>
      </c>
      <c r="EH236" s="387" t="n">
        <v>0.0500197969377041</v>
      </c>
      <c r="EI236" s="0" t="s">
        <v>248</v>
      </c>
      <c r="EK236" s="387" t="n">
        <v>0.452389299869537</v>
      </c>
      <c r="EL236" s="0" t="s">
        <v>248</v>
      </c>
      <c r="EO236" s="387" t="n">
        <v>0.0553746335208416</v>
      </c>
      <c r="EP236" s="387" t="n">
        <v>0.0609368197619915</v>
      </c>
      <c r="EQ236" s="387" t="n">
        <v>0.0589122474193573</v>
      </c>
      <c r="ER236" s="387" t="n">
        <v>0.0620416179299355</v>
      </c>
      <c r="ES236" s="387" t="n">
        <v>0.0615452192723751</v>
      </c>
      <c r="ET236" s="0" t="s">
        <v>248</v>
      </c>
      <c r="FE236" s="387" t="n">
        <v>79910412</v>
      </c>
      <c r="FF236" s="387" t="n">
        <v>80742499</v>
      </c>
      <c r="FG236" s="387" t="n">
        <v>81534407</v>
      </c>
      <c r="FH236" s="387" t="n">
        <v>82301656</v>
      </c>
      <c r="FI236" s="387" t="n">
        <v>83062821</v>
      </c>
      <c r="FJ236" s="387" t="n">
        <v>83832661</v>
      </c>
      <c r="FK236" s="387" t="n">
        <v>84617540</v>
      </c>
      <c r="FL236" s="387" t="n">
        <v>85419591</v>
      </c>
      <c r="FM236" s="387" t="n">
        <v>86243413</v>
      </c>
      <c r="FN236" s="387" t="n">
        <v>87092252</v>
      </c>
      <c r="FO236" s="387" t="n">
        <v>87967651</v>
      </c>
      <c r="FP236" s="387" t="n">
        <v>88871561</v>
      </c>
      <c r="FQ236" s="387" t="n">
        <v>89802487</v>
      </c>
      <c r="FR236" s="387" t="n">
        <v>90753472</v>
      </c>
      <c r="FS236" s="387" t="n">
        <v>91714595</v>
      </c>
      <c r="FT236" s="387" t="n">
        <v>92677076</v>
      </c>
      <c r="FU236" s="387" t="n">
        <v>93638724</v>
      </c>
      <c r="FV236" s="387" t="n">
        <v>94596642</v>
      </c>
      <c r="FW236" s="387" t="n">
        <v>95540395</v>
      </c>
      <c r="FX236" s="387" t="n">
        <v>96462106</v>
      </c>
      <c r="FY236" s="387" t="n">
        <v>97339000</v>
      </c>
      <c r="FZ236" s="387" t="n">
        <v>98169000</v>
      </c>
      <c r="GA236" s="387" t="n">
        <v>98954000</v>
      </c>
      <c r="GB236" s="387" t="n">
        <v>99699000</v>
      </c>
      <c r="GC236" s="387" t="n">
        <v>100414000</v>
      </c>
      <c r="GD236" s="387" t="n">
        <v>101107000</v>
      </c>
      <c r="GE236" s="387" t="n">
        <v>101779000</v>
      </c>
      <c r="GF236" s="387" t="n">
        <v>102426000</v>
      </c>
      <c r="GG236" s="387" t="n">
        <v>103043000</v>
      </c>
      <c r="GH236" s="387" t="n">
        <v>103624000</v>
      </c>
      <c r="GI236" s="387" t="n">
        <v>104164000</v>
      </c>
      <c r="GJ236" s="387" t="n">
        <v>104660000</v>
      </c>
      <c r="GK236" s="387" t="n">
        <v>105118000</v>
      </c>
      <c r="GL236" s="387" t="n">
        <v>105539000</v>
      </c>
      <c r="GM236" s="387" t="n">
        <v>105930000</v>
      </c>
      <c r="GN236" s="387" t="n">
        <v>106296000</v>
      </c>
      <c r="GO236" s="387" t="n">
        <v>106638000</v>
      </c>
      <c r="GP236" s="387" t="n">
        <v>106955000</v>
      </c>
      <c r="GQ236" s="387" t="n">
        <v>107252000</v>
      </c>
      <c r="GR236" s="387" t="n">
        <v>107531000</v>
      </c>
      <c r="GS236" s="387" t="n">
        <v>107795000</v>
      </c>
      <c r="GT236" s="387" t="n">
        <v>108045000</v>
      </c>
      <c r="GU236" s="387" t="n">
        <v>108281000</v>
      </c>
      <c r="GV236" s="387" t="n">
        <v>108503000</v>
      </c>
      <c r="GW236" s="387" t="n">
        <v>108710000</v>
      </c>
      <c r="GX236" s="387" t="n">
        <v>108901000</v>
      </c>
      <c r="GY236" s="387" t="n">
        <v>109077000</v>
      </c>
      <c r="GZ236" s="387" t="n">
        <v>109237000</v>
      </c>
      <c r="HA236" s="387" t="n">
        <v>109379000</v>
      </c>
      <c r="HB236" s="387" t="n">
        <v>109503000</v>
      </c>
      <c r="HC236" s="387" t="n">
        <v>109605000</v>
      </c>
      <c r="HG236" s="387" t="n">
        <v>0.0103228660300374</v>
      </c>
      <c r="HH236" s="387" t="n">
        <v>0.0101779624819756</v>
      </c>
      <c r="HI236" s="387" t="n">
        <v>0.00992716383188963</v>
      </c>
      <c r="HJ236" s="387" t="n">
        <v>0.00960110500454903</v>
      </c>
      <c r="HK236" s="387" t="n">
        <v>0.00904948357492685</v>
      </c>
      <c r="HL236" s="387" t="n">
        <v>0.00849075242877007</v>
      </c>
      <c r="HM236" s="387" t="n">
        <v>0.00796461198478937</v>
      </c>
      <c r="HN236" s="387" t="n">
        <v>0.00750055117532611</v>
      </c>
      <c r="HO236" s="387" t="n">
        <v>0.0071459929458797</v>
      </c>
      <c r="HP236" s="387" t="n">
        <v>0.0068777222186327</v>
      </c>
      <c r="HQ236" s="387" t="n">
        <v>0.00662443414330483</v>
      </c>
      <c r="HR236" s="387" t="n">
        <v>0.00633679050952196</v>
      </c>
      <c r="HS236" s="387" t="n">
        <v>0.00600579008460045</v>
      </c>
      <c r="HT236" s="387" t="n">
        <v>0.00562258623540402</v>
      </c>
      <c r="HU236" s="387" t="n">
        <v>0.00519761675968766</v>
      </c>
      <c r="HV236" s="387" t="n">
        <v>0.00475042080506682</v>
      </c>
      <c r="HW236" s="387" t="n">
        <v>0.00436652777716517</v>
      </c>
      <c r="HX236" s="387" t="n">
        <v>0.00399702414870262</v>
      </c>
      <c r="HY236" s="387" t="n">
        <v>0.00369794573634863</v>
      </c>
      <c r="HZ236" s="387" t="n">
        <v>0.00344915664754808</v>
      </c>
      <c r="IA236" s="387" t="n">
        <v>0.00321226567029953</v>
      </c>
      <c r="IB236" s="387" t="n">
        <v>0.00296826427802444</v>
      </c>
      <c r="IC236" s="387" t="n">
        <v>0.00277302041649818</v>
      </c>
      <c r="ID236" s="387" t="n">
        <v>0.00259797251783311</v>
      </c>
      <c r="IE236" s="387" t="n">
        <v>0.00245209713466465</v>
      </c>
      <c r="IF236" s="387" t="n">
        <v>0.00231653172522783</v>
      </c>
      <c r="IG236" s="387" t="n">
        <v>0.00218189298175275</v>
      </c>
      <c r="IH236" s="387" t="n">
        <v>0.00204812246374786</v>
      </c>
      <c r="II236" s="387" t="n">
        <v>0.00190596387255937</v>
      </c>
      <c r="IJ236" s="387" t="n">
        <v>0.00175542640499771</v>
      </c>
      <c r="IK236" s="387" t="n">
        <v>0.0016148422146216</v>
      </c>
      <c r="IL236" s="387" t="n">
        <v>0.00146577891428024</v>
      </c>
      <c r="IM236" s="387" t="n">
        <v>0.00129908171948046</v>
      </c>
      <c r="IN236" s="387" t="n">
        <v>0.00113303074613214</v>
      </c>
      <c r="IO236" s="387" t="n">
        <v>0.000931047776248306</v>
      </c>
      <c r="IP236" s="0" t="s">
        <v>889</v>
      </c>
      <c r="IU236" s="0" t="s">
        <v>889</v>
      </c>
      <c r="IV236" s="387" t="n">
        <v>0.498477779004738</v>
      </c>
      <c r="IW236" s="387" t="n">
        <v>0.498676367746476</v>
      </c>
      <c r="IX236" s="387" t="n">
        <v>0.498865689528136</v>
      </c>
      <c r="IY236" s="387" t="n">
        <v>0.499035903758107</v>
      </c>
      <c r="IZ236" s="387" t="n">
        <v>0.499173748100135</v>
      </c>
      <c r="JA236" s="387" t="n">
        <v>0.499270202032836</v>
      </c>
      <c r="JB236" s="387" t="n">
        <v>0.499323405395821</v>
      </c>
      <c r="JC236" s="387" t="n">
        <v>0.499337007010411</v>
      </c>
      <c r="JD236" s="387" t="n">
        <v>0.499315090896283</v>
      </c>
      <c r="JE236" s="387" t="n">
        <v>0.499263574442498</v>
      </c>
      <c r="JF236" s="387" t="n">
        <v>0.499187250776612</v>
      </c>
      <c r="JG236" s="387" t="n">
        <v>0.499088305812203</v>
      </c>
      <c r="JH236" s="387" t="n">
        <v>0.498966808016165</v>
      </c>
      <c r="JI236" s="387" t="n">
        <v>0.498823023856137</v>
      </c>
      <c r="JJ236" s="387" t="n">
        <v>0.498656765523342</v>
      </c>
      <c r="JK236" s="387" t="n">
        <v>0.498468700986621</v>
      </c>
      <c r="JL236" s="387" t="n">
        <v>0.49825983881968</v>
      </c>
      <c r="JM236" s="387" t="n">
        <v>0.498033717346253</v>
      </c>
      <c r="JN236" s="387" t="n">
        <v>0.497796569513007</v>
      </c>
      <c r="JO236" s="387" t="n">
        <v>0.497556016806212</v>
      </c>
      <c r="JP236" s="387" t="n">
        <v>0.497318133329279</v>
      </c>
      <c r="JQ236" s="387" t="n">
        <v>0.497086150326946</v>
      </c>
      <c r="JR236" s="387" t="n">
        <v>0.496860849882243</v>
      </c>
      <c r="JS236" s="387" t="n">
        <v>0.496643421929622</v>
      </c>
      <c r="JT236" s="387" t="n">
        <v>0.496434113368699</v>
      </c>
      <c r="JU236" s="387" t="n">
        <v>0.496233439694138</v>
      </c>
      <c r="JV236" s="387" t="n">
        <v>0.49604282885312</v>
      </c>
      <c r="JW236" s="387" t="n">
        <v>0.495864109753727</v>
      </c>
      <c r="JX236" s="387" t="n">
        <v>0.495698509558626</v>
      </c>
      <c r="JY236" s="387" t="n">
        <v>0.495547471517075</v>
      </c>
      <c r="JZ236" s="387" t="n">
        <v>0.495412004371932</v>
      </c>
      <c r="KA236" s="387" t="n">
        <v>0.495292823674222</v>
      </c>
      <c r="KB236" s="387" t="n">
        <v>0.495190122687185</v>
      </c>
      <c r="KC236" s="387" t="n">
        <v>0.49510412829865</v>
      </c>
      <c r="KD236" s="387" t="n">
        <v>0.495034707709314</v>
      </c>
      <c r="KE236" s="387" t="n">
        <v>0.494981680125753</v>
      </c>
      <c r="KH236" s="0" t="s">
        <v>889</v>
      </c>
      <c r="KI236" s="387" t="n">
        <v>0.703118145465851</v>
      </c>
      <c r="KJ236" s="387" t="n">
        <v>0.701383411884308</v>
      </c>
      <c r="KK236" s="387" t="n">
        <v>0.698714196681976</v>
      </c>
      <c r="KL236" s="387" t="n">
        <v>0.69552344083786</v>
      </c>
      <c r="KM236" s="387" t="n">
        <v>0.692324995994568</v>
      </c>
      <c r="KN236" s="387" t="n">
        <v>0.689394772052765</v>
      </c>
      <c r="KO236" s="387" t="n">
        <v>0.686214566230774</v>
      </c>
      <c r="KP236" s="387" t="n">
        <v>0.683620691299439</v>
      </c>
      <c r="KQ236" s="387" t="n">
        <v>0.681441128253937</v>
      </c>
      <c r="KR236" s="387" t="n">
        <v>0.679337561130524</v>
      </c>
      <c r="KS236" s="387" t="n">
        <v>0.677134096622467</v>
      </c>
      <c r="KT236" s="387" t="n">
        <v>0.67540454864502</v>
      </c>
      <c r="KU236" s="387" t="n">
        <v>0.673393487930298</v>
      </c>
      <c r="KV236" s="387" t="n">
        <v>0.671370208263397</v>
      </c>
      <c r="KW236" s="387" t="n">
        <v>0.66973865032196</v>
      </c>
      <c r="KX236" s="387" t="n">
        <v>0.668637931346893</v>
      </c>
      <c r="KY236" s="387" t="n">
        <v>0.667446970939636</v>
      </c>
      <c r="KZ236" s="387" t="n">
        <v>0.666917204856873</v>
      </c>
      <c r="LA236" s="387" t="n">
        <v>0.666729807853699</v>
      </c>
      <c r="LB236" s="387" t="n">
        <v>0.666317403316498</v>
      </c>
      <c r="LC236" s="387" t="n">
        <v>0.665377795696259</v>
      </c>
      <c r="LD236" s="387" t="n">
        <v>0.664472341537476</v>
      </c>
      <c r="LE236" s="387" t="n">
        <v>0.662961065769196</v>
      </c>
      <c r="LF236" s="387" t="n">
        <v>0.66100400686264</v>
      </c>
      <c r="LG236" s="387" t="n">
        <v>0.658926248550415</v>
      </c>
      <c r="LH236" s="387" t="n">
        <v>0.656857907772064</v>
      </c>
      <c r="LI236" s="387" t="n">
        <v>0.654597640037537</v>
      </c>
      <c r="LJ236" s="387" t="n">
        <v>0.652367472648621</v>
      </c>
      <c r="LK236" s="387" t="n">
        <v>0.650009691715241</v>
      </c>
      <c r="LL236" s="387" t="n">
        <v>0.647290945053101</v>
      </c>
      <c r="LM236" s="387" t="n">
        <v>0.644080400466919</v>
      </c>
      <c r="LN236" s="387" t="n">
        <v>0.640529155731201</v>
      </c>
      <c r="LO236" s="387" t="n">
        <v>0.636689007282257</v>
      </c>
      <c r="LP236" s="387" t="n">
        <v>0.632580280303955</v>
      </c>
      <c r="LQ236" s="387" t="n">
        <v>0.628229379653931</v>
      </c>
      <c r="LR236" s="387" t="n">
        <v>0.62368506193161</v>
      </c>
      <c r="LT236" s="0" t="s">
        <v>889</v>
      </c>
      <c r="LU236" s="387" t="n">
        <v>0.667707800865173</v>
      </c>
      <c r="LV236" s="387" t="n">
        <v>0.663804531097412</v>
      </c>
      <c r="LW236" s="387" t="n">
        <v>0.659145534038544</v>
      </c>
      <c r="LX236" s="387" t="n">
        <v>0.654146015644074</v>
      </c>
      <c r="LY236" s="387" t="n">
        <v>0.649307429790497</v>
      </c>
      <c r="LZ236" s="387" t="n">
        <v>0.644900798797607</v>
      </c>
      <c r="MA236" s="387" t="n">
        <v>0.64055860042572</v>
      </c>
      <c r="MB236" s="387" t="n">
        <v>0.636962652206421</v>
      </c>
      <c r="MC236" s="387" t="n">
        <v>0.633908092975617</v>
      </c>
      <c r="MD236" s="387" t="n">
        <v>0.631047487258911</v>
      </c>
      <c r="ME236" s="387" t="n">
        <v>0.628156304359436</v>
      </c>
      <c r="MF236" s="387" t="n">
        <v>0.625924825668335</v>
      </c>
      <c r="MG236" s="387" t="n">
        <v>0.623494029045105</v>
      </c>
      <c r="MH236" s="387" t="n">
        <v>0.621099948883057</v>
      </c>
      <c r="MI236" s="387" t="n">
        <v>0.618997514247894</v>
      </c>
      <c r="MJ236" s="387" t="n">
        <v>0.617276608943939</v>
      </c>
      <c r="MK236" s="387" t="n">
        <v>0.615478694438934</v>
      </c>
      <c r="ML236" s="387" t="n">
        <v>0.614157438278198</v>
      </c>
      <c r="MM236" s="387" t="n">
        <v>0.613090872764587</v>
      </c>
      <c r="MN236" s="387" t="n">
        <v>0.611837983131409</v>
      </c>
      <c r="MO236" s="387" t="n">
        <v>0.610154688358307</v>
      </c>
      <c r="MP236" s="387" t="n">
        <v>0.608666718006134</v>
      </c>
      <c r="MQ236" s="387" t="n">
        <v>0.606675684452057</v>
      </c>
      <c r="MR236" s="387" t="n">
        <v>0.604249775409699</v>
      </c>
      <c r="MS236" s="387" t="n">
        <v>0.601593971252441</v>
      </c>
      <c r="MT236" s="387" t="n">
        <v>0.598756909370422</v>
      </c>
      <c r="MU236" s="387" t="n">
        <v>0.595705509185791</v>
      </c>
      <c r="MV236" s="387" t="n">
        <v>0.592523157596588</v>
      </c>
      <c r="MW236" s="387" t="n">
        <v>0.589098930358887</v>
      </c>
      <c r="MX236" s="387" t="n">
        <v>0.58527272939682</v>
      </c>
      <c r="MY236" s="387" t="n">
        <v>0.580949664115906</v>
      </c>
      <c r="MZ236" s="387" t="n">
        <v>0.57640016078949</v>
      </c>
      <c r="NA236" s="387" t="n">
        <v>0.571592032909393</v>
      </c>
      <c r="NB236" s="387" t="n">
        <v>0.566543877124786</v>
      </c>
      <c r="NC236" s="387" t="n">
        <v>0.561290562152863</v>
      </c>
      <c r="ND236" s="387" t="n">
        <v>0.555905282497406</v>
      </c>
      <c r="NG236" s="0" t="s">
        <v>889</v>
      </c>
      <c r="NH236" s="387" t="n">
        <v>0.628431916236877</v>
      </c>
      <c r="NI236" s="387" t="n">
        <v>0.629996240139008</v>
      </c>
      <c r="NJ236" s="387" t="n">
        <v>0.629562497138977</v>
      </c>
      <c r="NK236" s="387" t="n">
        <v>0.627687394618988</v>
      </c>
      <c r="NL236" s="387" t="n">
        <v>0.625200271606445</v>
      </c>
      <c r="NM236" s="387" t="n">
        <v>0.622607588768005</v>
      </c>
      <c r="NN236" s="387" t="n">
        <v>0.619441986083984</v>
      </c>
      <c r="NO236" s="387" t="n">
        <v>0.616357088088989</v>
      </c>
      <c r="NP236" s="387" t="n">
        <v>0.613386273384094</v>
      </c>
      <c r="NQ236" s="387" t="n">
        <v>0.610402941703796</v>
      </c>
      <c r="NR236" s="387" t="n">
        <v>0.607445597648621</v>
      </c>
      <c r="NS236" s="387" t="n">
        <v>0.605085551738739</v>
      </c>
      <c r="NT236" s="387" t="n">
        <v>0.602659463882446</v>
      </c>
      <c r="NU236" s="387" t="n">
        <v>0.600341618061066</v>
      </c>
      <c r="NV236" s="387" t="n">
        <v>0.598394215106964</v>
      </c>
      <c r="NW236" s="387" t="n">
        <v>0.596876084804535</v>
      </c>
      <c r="NX236" s="387" t="n">
        <v>0.595327734947205</v>
      </c>
      <c r="NY236" s="387" t="n">
        <v>0.594360649585724</v>
      </c>
      <c r="NZ236" s="387" t="n">
        <v>0.593799471855164</v>
      </c>
      <c r="OA236" s="387" t="n">
        <v>0.593297481536865</v>
      </c>
      <c r="OB236" s="387" t="n">
        <v>0.592675149440765</v>
      </c>
      <c r="OC236" s="387" t="n">
        <v>0.592481076717377</v>
      </c>
      <c r="OD236" s="387" t="n">
        <v>0.592099487781525</v>
      </c>
      <c r="OE236" s="387" t="n">
        <v>0.591522753238678</v>
      </c>
      <c r="OF236" s="387" t="n">
        <v>0.590778470039368</v>
      </c>
      <c r="OG236" s="387" t="n">
        <v>0.589860379695892</v>
      </c>
      <c r="OH236" s="387" t="n">
        <v>0.588625133037567</v>
      </c>
      <c r="OI236" s="387" t="n">
        <v>0.587212920188904</v>
      </c>
      <c r="OJ236" s="387" t="n">
        <v>0.585559844970703</v>
      </c>
      <c r="OK236" s="387" t="n">
        <v>0.583607792854309</v>
      </c>
      <c r="OL236" s="387" t="n">
        <v>0.581344544887543</v>
      </c>
      <c r="OM236" s="387" t="n">
        <v>0.578921318054199</v>
      </c>
      <c r="ON236" s="387" t="n">
        <v>0.576333999633789</v>
      </c>
      <c r="OO236" s="387" t="n">
        <v>0.573492169380188</v>
      </c>
      <c r="OP236" s="387" t="n">
        <v>0.570267498493195</v>
      </c>
      <c r="OQ236" s="387" t="n">
        <v>0.566607356071472</v>
      </c>
      <c r="OT236" s="387" t="n">
        <v>0.815670013427734</v>
      </c>
      <c r="OU236" s="387" t="n">
        <v>0.814850006103516</v>
      </c>
      <c r="OV236" s="387" t="n">
        <v>0.813690032958984</v>
      </c>
      <c r="OW236" s="387" t="n">
        <v>0.812180023193359</v>
      </c>
      <c r="OX236" s="387" t="n">
        <v>0.810559997558594</v>
      </c>
      <c r="OY236" s="387" t="n">
        <v>0.809150009155273</v>
      </c>
      <c r="OZ236" s="387" t="n">
        <v>0.80754997253418</v>
      </c>
      <c r="PA236" s="387" t="n">
        <v>0.806520004272461</v>
      </c>
      <c r="PB236" s="387" t="n">
        <v>0.805970001220703</v>
      </c>
      <c r="PC236" s="387" t="n">
        <v>0.808310012817383</v>
      </c>
      <c r="PD236" s="387" t="n">
        <v>0.817819976806641</v>
      </c>
      <c r="PE236" s="387" t="n">
        <v>0.818550033569336</v>
      </c>
      <c r="PF236" s="387" t="n">
        <v>0.828379974365234</v>
      </c>
      <c r="PG236" s="387" t="n">
        <v>0.830339965820313</v>
      </c>
      <c r="PH236" s="387" t="n">
        <v>0.826470031738281</v>
      </c>
      <c r="PI236" s="387" t="n">
        <v>0.823539962768555</v>
      </c>
      <c r="PJ236" s="387" t="n">
        <v>0.827979965209961</v>
      </c>
      <c r="PK236" s="387" t="n">
        <v>0.827429962158203</v>
      </c>
      <c r="PL236" s="387" t="n">
        <v>0.828410034179688</v>
      </c>
      <c r="PQ236" s="387" t="n">
        <v>0.00118377641774714</v>
      </c>
      <c r="PZ236" s="387" t="n">
        <v>0.357</v>
      </c>
      <c r="QA236" s="387" t="n">
        <v>2018</v>
      </c>
      <c r="QB236" s="0" t="s">
        <v>248</v>
      </c>
      <c r="QD236" s="387" t="n">
        <v>0.019</v>
      </c>
      <c r="QE236" s="387" t="n">
        <v>2018</v>
      </c>
      <c r="QF236" s="0" t="s">
        <v>248</v>
      </c>
      <c r="QH236" s="387" t="n">
        <v>0.068</v>
      </c>
      <c r="QI236" s="387" t="n">
        <v>2018</v>
      </c>
      <c r="QJ236" s="0" t="s">
        <v>248</v>
      </c>
      <c r="QL236" s="387" t="n">
        <v>0.231</v>
      </c>
      <c r="QM236" s="387" t="n">
        <v>2018</v>
      </c>
      <c r="QN236" s="0" t="s">
        <v>248</v>
      </c>
      <c r="QP236" s="387" t="n">
        <v>0.067</v>
      </c>
      <c r="QQ236" s="387" t="n">
        <v>2018</v>
      </c>
      <c r="QR236" s="0" t="s">
        <v>248</v>
      </c>
      <c r="QT236" s="0" t="s">
        <v>104</v>
      </c>
      <c r="QU236" s="387" t="n">
        <v>0.280106395483017</v>
      </c>
      <c r="QV236" s="387" t="n">
        <v>0.294493138790131</v>
      </c>
      <c r="QW236" s="387" t="n">
        <v>0.296521753072739</v>
      </c>
      <c r="QX236" s="387" t="n">
        <v>0.305035412311554</v>
      </c>
      <c r="QY236" s="387" t="n">
        <v>0.315026998519897</v>
      </c>
      <c r="RB236" s="387" t="n">
        <v>0.284642398357391</v>
      </c>
      <c r="RC236" s="387" t="n">
        <v>0.27649387717247</v>
      </c>
      <c r="RD236" s="387" t="n">
        <v>0.251333981752396</v>
      </c>
      <c r="RE236" s="387" t="n">
        <v>0.240396618843079</v>
      </c>
      <c r="RF236" s="387" t="n">
        <v>0.242323949933052</v>
      </c>
      <c r="RG236" s="0" t="s">
        <v>248</v>
      </c>
      <c r="RJ236" s="387" t="n">
        <v>0.0637390613555908</v>
      </c>
      <c r="RK236" s="387" t="n">
        <v>0.061878364533186</v>
      </c>
      <c r="RL236" s="387" t="n">
        <v>0.0611423328518868</v>
      </c>
      <c r="RM236" s="387" t="n">
        <v>0.0653156414628029</v>
      </c>
      <c r="RN236" s="387" t="n">
        <v>0.0673964768648148</v>
      </c>
      <c r="RO236" s="0" t="s">
        <v>104</v>
      </c>
      <c r="RR236" s="387" t="n">
        <v>0.0627497956156731</v>
      </c>
      <c r="RS236" s="387" t="n">
        <v>0.0619049854576588</v>
      </c>
      <c r="RT236" s="387" t="n">
        <v>0.0611848384141922</v>
      </c>
      <c r="RU236" s="387" t="n">
        <v>0.0654006451368332</v>
      </c>
      <c r="RV236" s="387" t="n">
        <v>0.0678215771913528</v>
      </c>
      <c r="RW236" s="0" t="s">
        <v>248</v>
      </c>
      <c r="SA236" s="387" t="n">
        <v>0.0535023547708988</v>
      </c>
      <c r="SB236" s="387" t="n">
        <v>0.0516153052449226</v>
      </c>
      <c r="SC236" s="387" t="n">
        <v>0.0504685491323471</v>
      </c>
      <c r="SD236" s="387" t="n">
        <v>0.0550296865403652</v>
      </c>
      <c r="SE236" s="387" t="n">
        <v>0.0577223263680935</v>
      </c>
      <c r="SF236" s="0" t="s">
        <v>104</v>
      </c>
      <c r="SJ236" s="387" t="n">
        <v>0.0527873709797859</v>
      </c>
      <c r="SK236" s="387" t="n">
        <v>0.0519347824156284</v>
      </c>
      <c r="SL236" s="387" t="n">
        <v>0.0509666055440903</v>
      </c>
      <c r="SM236" s="387" t="n">
        <v>0.0553069040179253</v>
      </c>
      <c r="SN236" s="387" t="n">
        <v>0.0582204721868038</v>
      </c>
      <c r="SO236" s="0" t="s">
        <v>248</v>
      </c>
      <c r="SQ236" s="387" t="n">
        <v>2590</v>
      </c>
      <c r="SR236" s="0" t="s">
        <v>248</v>
      </c>
      <c r="ST236" s="387" t="n">
        <v>2577.2841796875</v>
      </c>
      <c r="SU236" s="0" t="s">
        <v>104</v>
      </c>
      <c r="SW236" s="387" t="n">
        <v>2082.24369434234</v>
      </c>
      <c r="SX236" s="0" t="s">
        <v>248</v>
      </c>
      <c r="TA236" s="387" t="n">
        <v>0.271718353033066</v>
      </c>
      <c r="TB236" s="387" t="n">
        <v>0.287279725074768</v>
      </c>
      <c r="TC236" s="387" t="n">
        <v>0.315594106912613</v>
      </c>
      <c r="TD236" s="387" t="n">
        <v>0.319007098674774</v>
      </c>
      <c r="TE236" s="387" t="n">
        <v>0.364783525466919</v>
      </c>
      <c r="TF236" s="0" t="s">
        <v>104</v>
      </c>
      <c r="TJ236" s="387" t="n">
        <v>0.278431177139282</v>
      </c>
      <c r="TK236" s="387" t="n">
        <v>0.270263403654099</v>
      </c>
      <c r="TL236" s="387" t="n">
        <v>0.269339680671692</v>
      </c>
      <c r="TM236" s="387" t="n">
        <v>0.25223496556282</v>
      </c>
      <c r="TN236" s="387" t="n">
        <v>0.292343735694885</v>
      </c>
      <c r="TO236" s="0" t="s">
        <v>248</v>
      </c>
      <c r="TP236" s="386"/>
      <c r="TQ236" s="386"/>
    </row>
    <row r="237" customFormat="false" ht="15.75" hidden="false" customHeight="false" outlineLevel="0" collapsed="false">
      <c r="A237" s="0" t="s">
        <v>900</v>
      </c>
      <c r="B237" s="18" t="s">
        <v>1319</v>
      </c>
      <c r="C237" s="0" t="s">
        <v>1320</v>
      </c>
      <c r="D237" s="387" t="n">
        <v>0.0397863872349262</v>
      </c>
      <c r="E237" s="0" t="s">
        <v>884</v>
      </c>
      <c r="F237" s="387" t="n">
        <v>0.0446503646671772</v>
      </c>
      <c r="G237" s="0" t="s">
        <v>884</v>
      </c>
      <c r="H237" s="387" t="n">
        <v>0.044149175286293</v>
      </c>
      <c r="I237" s="0" t="s">
        <v>884</v>
      </c>
      <c r="J237" s="0" t="s">
        <v>884</v>
      </c>
      <c r="K237" s="387" t="n">
        <v>0.554487764835358</v>
      </c>
      <c r="L237" s="387"/>
      <c r="M237" s="0" t="s">
        <v>885</v>
      </c>
      <c r="N237" s="387"/>
      <c r="O237" s="0" t="s">
        <v>885</v>
      </c>
      <c r="P237" s="387"/>
      <c r="Q237" s="0" t="s">
        <v>885</v>
      </c>
      <c r="R237" s="387"/>
      <c r="S237" s="0" t="s">
        <v>885</v>
      </c>
      <c r="U237" s="0" t="s">
        <v>884</v>
      </c>
      <c r="V237" s="387" t="n">
        <v>0.552265286445618</v>
      </c>
      <c r="W237" s="387"/>
      <c r="X237" s="0" t="s">
        <v>885</v>
      </c>
      <c r="Y237" s="387"/>
      <c r="Z237" s="0" t="s">
        <v>885</v>
      </c>
      <c r="AA237" s="387"/>
      <c r="AB237" s="0" t="s">
        <v>885</v>
      </c>
      <c r="AC237" s="387"/>
      <c r="AD237" s="0" t="s">
        <v>885</v>
      </c>
      <c r="AF237" s="0" t="s">
        <v>884</v>
      </c>
      <c r="AG237" s="387" t="n">
        <v>0.550330102443695</v>
      </c>
      <c r="AH237" s="387"/>
      <c r="AI237" s="0" t="s">
        <v>885</v>
      </c>
      <c r="AJ237" s="387"/>
      <c r="AK237" s="0" t="s">
        <v>885</v>
      </c>
      <c r="AL237" s="387"/>
      <c r="AM237" s="0" t="s">
        <v>885</v>
      </c>
      <c r="AN237" s="387"/>
      <c r="AO237" s="0" t="s">
        <v>885</v>
      </c>
      <c r="AP237" s="0"/>
      <c r="AQ237" s="0" t="s">
        <v>884</v>
      </c>
      <c r="AR237" s="387" t="n">
        <v>3.05433869361877</v>
      </c>
      <c r="AS237" s="0" t="s">
        <v>884</v>
      </c>
      <c r="AT237" s="387" t="n">
        <v>4.06047630310059</v>
      </c>
      <c r="AU237" s="0" t="s">
        <v>884</v>
      </c>
      <c r="AV237" s="387" t="n">
        <v>4.41995906829834</v>
      </c>
      <c r="AW237" s="0"/>
      <c r="AX237" s="387" t="n">
        <v>2.97744178771973</v>
      </c>
      <c r="AY237" s="0" t="s">
        <v>884</v>
      </c>
      <c r="AZ237" s="0"/>
      <c r="BA237" s="0" t="s">
        <v>884</v>
      </c>
      <c r="BB237" s="387" t="n">
        <v>0.00546333892270923</v>
      </c>
      <c r="BC237" s="387" t="n">
        <v>0.00487412232905626</v>
      </c>
      <c r="BD237" s="387" t="n">
        <v>0.00473871733993292</v>
      </c>
      <c r="BE237" s="387" t="n">
        <v>0.00403207121416926</v>
      </c>
      <c r="BF237" s="387" t="n">
        <v>0.00403205817565322</v>
      </c>
      <c r="BH237" s="0" t="s">
        <v>884</v>
      </c>
      <c r="BI237" s="387" t="n">
        <v>0.00661692675203085</v>
      </c>
      <c r="BJ237" s="387" t="n">
        <v>0.00601945864036679</v>
      </c>
      <c r="BK237" s="387" t="n">
        <v>0.00578104332089424</v>
      </c>
      <c r="BL237" s="387" t="n">
        <v>0.00569337932392955</v>
      </c>
      <c r="BM237" s="387" t="n">
        <v>0.0057845008559525</v>
      </c>
      <c r="BO237" s="0" t="s">
        <v>884</v>
      </c>
      <c r="BP237" s="387" t="n">
        <v>0.00602822098881006</v>
      </c>
      <c r="BQ237" s="387" t="n">
        <v>0.00574385747313499</v>
      </c>
      <c r="BR237" s="387" t="n">
        <v>0.00573226762935519</v>
      </c>
      <c r="BS237" s="387" t="n">
        <v>0.00582337379455566</v>
      </c>
      <c r="BT237" s="387" t="n">
        <v>0.0055761244148016</v>
      </c>
      <c r="BV237" s="387"/>
      <c r="BW237" s="387"/>
      <c r="BX237" s="387"/>
      <c r="BY237" s="387"/>
      <c r="BZ237" s="387"/>
      <c r="CA237" s="0" t="s">
        <v>886</v>
      </c>
      <c r="CC237" s="387"/>
      <c r="CD237" s="387"/>
      <c r="CE237" s="387"/>
      <c r="CF237" s="387"/>
      <c r="CG237" s="387"/>
      <c r="CH237" s="0" t="s">
        <v>886</v>
      </c>
      <c r="CK237" s="387"/>
      <c r="CL237" s="0" t="s">
        <v>886</v>
      </c>
      <c r="CO237" s="0" t="s">
        <v>884</v>
      </c>
      <c r="CP237" s="387" t="n">
        <v>0.00266850809566677</v>
      </c>
      <c r="CQ237" s="387" t="n">
        <v>0.00324820238165557</v>
      </c>
      <c r="CR237" s="387" t="n">
        <v>-2.62276735156775E-005</v>
      </c>
      <c r="CS237" s="387" t="n">
        <v>-0.00549570564180613</v>
      </c>
      <c r="CT237" s="387" t="n">
        <v>0.0107991974800825</v>
      </c>
      <c r="CV237" s="0" t="s">
        <v>884</v>
      </c>
      <c r="CW237" s="387" t="n">
        <v>0.0037750001065433</v>
      </c>
      <c r="CX237" s="387" t="n">
        <v>0.00313333328813314</v>
      </c>
      <c r="CY237" s="387" t="n">
        <v>-5.00001187901944E-005</v>
      </c>
      <c r="CZ237" s="387" t="n">
        <v>0.00189999991562217</v>
      </c>
      <c r="DA237" s="387" t="n">
        <v>0.0020000000949949</v>
      </c>
      <c r="DC237" s="0" t="s">
        <v>884</v>
      </c>
      <c r="DD237" s="387" t="n">
        <v>0.00354777090251446</v>
      </c>
      <c r="DE237" s="387" t="n">
        <v>0.00289799948222935</v>
      </c>
      <c r="DF237" s="387" t="n">
        <v>-0.00122297729831189</v>
      </c>
      <c r="DG237" s="387" t="n">
        <v>0.00519620673730969</v>
      </c>
      <c r="DH237" s="387" t="n">
        <v>0.00750134838744998</v>
      </c>
      <c r="DL237" s="387" t="n">
        <v>0.719219970703125</v>
      </c>
      <c r="DM237" s="0" t="s">
        <v>888</v>
      </c>
      <c r="DP237" s="387" t="n">
        <v>0.73947998046875</v>
      </c>
      <c r="DQ237" s="0" t="s">
        <v>888</v>
      </c>
      <c r="DT237" s="387" t="n">
        <v>0.700739974975586</v>
      </c>
      <c r="DU237" s="0" t="s">
        <v>888</v>
      </c>
      <c r="DW237" s="387"/>
      <c r="DX237" s="387"/>
      <c r="DY237" s="387"/>
      <c r="DZ237" s="387"/>
      <c r="EA237" s="387"/>
      <c r="EB237" s="0" t="s">
        <v>886</v>
      </c>
      <c r="ED237" s="387"/>
      <c r="EE237" s="387"/>
      <c r="EF237" s="387"/>
      <c r="EG237" s="387"/>
      <c r="EH237" s="387"/>
      <c r="EI237" s="0" t="s">
        <v>886</v>
      </c>
      <c r="EK237" s="387"/>
      <c r="EL237" s="0" t="s">
        <v>886</v>
      </c>
      <c r="EO237" s="387"/>
      <c r="EP237" s="387"/>
      <c r="EQ237" s="387"/>
      <c r="ER237" s="387"/>
      <c r="ES237" s="387"/>
      <c r="ET237" s="0" t="s">
        <v>886</v>
      </c>
      <c r="FE237" s="387" t="n">
        <v>108642</v>
      </c>
      <c r="FF237" s="387" t="n">
        <v>108549</v>
      </c>
      <c r="FG237" s="387" t="n">
        <v>108510</v>
      </c>
      <c r="FH237" s="387" t="n">
        <v>108506</v>
      </c>
      <c r="FI237" s="387" t="n">
        <v>108467</v>
      </c>
      <c r="FJ237" s="387" t="n">
        <v>108454</v>
      </c>
      <c r="FK237" s="387" t="n">
        <v>108371</v>
      </c>
      <c r="FL237" s="387" t="n">
        <v>108339</v>
      </c>
      <c r="FM237" s="387" t="n">
        <v>108399</v>
      </c>
      <c r="FN237" s="387" t="n">
        <v>108405</v>
      </c>
      <c r="FO237" s="387" t="n">
        <v>108358</v>
      </c>
      <c r="FP237" s="387" t="n">
        <v>108292</v>
      </c>
      <c r="FQ237" s="387" t="n">
        <v>108191</v>
      </c>
      <c r="FR237" s="387" t="n">
        <v>108044</v>
      </c>
      <c r="FS237" s="387" t="n">
        <v>107884</v>
      </c>
      <c r="FT237" s="387" t="n">
        <v>107710</v>
      </c>
      <c r="FU237" s="387" t="n">
        <v>107510</v>
      </c>
      <c r="FV237" s="387" t="n">
        <v>107268</v>
      </c>
      <c r="FW237" s="387" t="n">
        <v>106977</v>
      </c>
      <c r="FX237" s="387" t="n">
        <v>106631</v>
      </c>
      <c r="FY237" s="387" t="n">
        <v>106000</v>
      </c>
      <c r="FZ237" s="387" t="n">
        <v>106000</v>
      </c>
      <c r="GA237" s="387" t="n">
        <v>106000</v>
      </c>
      <c r="GB237" s="387" t="n">
        <v>106000</v>
      </c>
      <c r="GC237" s="387" t="n">
        <v>105000</v>
      </c>
      <c r="GD237" s="387" t="n">
        <v>105000</v>
      </c>
      <c r="GE237" s="387" t="n">
        <v>104000</v>
      </c>
      <c r="GF237" s="387" t="n">
        <v>104000</v>
      </c>
      <c r="GG237" s="387" t="n">
        <v>103000</v>
      </c>
      <c r="GH237" s="387" t="n">
        <v>103000</v>
      </c>
      <c r="GI237" s="387" t="n">
        <v>102000</v>
      </c>
      <c r="GJ237" s="387" t="n">
        <v>102000</v>
      </c>
      <c r="GK237" s="387" t="n">
        <v>101000</v>
      </c>
      <c r="GL237" s="387" t="n">
        <v>100000</v>
      </c>
      <c r="GM237" s="387" t="n">
        <v>100000</v>
      </c>
      <c r="GN237" s="387" t="n">
        <v>99000</v>
      </c>
      <c r="GO237" s="387" t="n">
        <v>99000</v>
      </c>
      <c r="GP237" s="387" t="n">
        <v>98000</v>
      </c>
      <c r="GQ237" s="387" t="n">
        <v>97000</v>
      </c>
      <c r="GR237" s="387" t="n">
        <v>97000</v>
      </c>
      <c r="GS237" s="387" t="n">
        <v>96000</v>
      </c>
      <c r="GT237" s="387" t="n">
        <v>95000</v>
      </c>
      <c r="GU237" s="387" t="n">
        <v>94000</v>
      </c>
      <c r="GV237" s="387" t="n">
        <v>94000</v>
      </c>
      <c r="GW237" s="387" t="n">
        <v>93000</v>
      </c>
      <c r="GX237" s="387" t="n">
        <v>92000</v>
      </c>
      <c r="GY237" s="387" t="n">
        <v>91000</v>
      </c>
      <c r="GZ237" s="387" t="n">
        <v>91000</v>
      </c>
      <c r="HA237" s="387" t="n">
        <v>90000</v>
      </c>
      <c r="HB237" s="387" t="n">
        <v>89000</v>
      </c>
      <c r="HC237" s="387" t="n">
        <v>88000</v>
      </c>
      <c r="HG237" s="387" t="n">
        <v>-0.00185856386087835</v>
      </c>
      <c r="HH237" s="387" t="n">
        <v>-0.00225349050015211</v>
      </c>
      <c r="HI237" s="387" t="n">
        <v>-0.00271651777438819</v>
      </c>
      <c r="HJ237" s="387" t="n">
        <v>-0.00323958182707429</v>
      </c>
      <c r="HK237" s="387" t="n">
        <v>-0.00593518232926726</v>
      </c>
      <c r="HL237" s="387" t="n">
        <v>0</v>
      </c>
      <c r="HM237" s="387" t="n">
        <v>0</v>
      </c>
      <c r="HN237" s="387" t="n">
        <v>0</v>
      </c>
      <c r="HO237" s="387" t="n">
        <v>-0.00947874411940575</v>
      </c>
      <c r="HP237" s="387" t="n">
        <v>0</v>
      </c>
      <c r="HQ237" s="387" t="n">
        <v>-0.009569451212883</v>
      </c>
      <c r="HR237" s="387" t="n">
        <v>0</v>
      </c>
      <c r="HS237" s="387" t="n">
        <v>-0.00966191105544567</v>
      </c>
      <c r="HT237" s="387" t="n">
        <v>0</v>
      </c>
      <c r="HU237" s="387" t="n">
        <v>-0.00975617486983538</v>
      </c>
      <c r="HV237" s="387" t="n">
        <v>0</v>
      </c>
      <c r="HW237" s="387" t="n">
        <v>-0.00985229667276144</v>
      </c>
      <c r="HX237" s="387" t="n">
        <v>-0.00995033048093319</v>
      </c>
      <c r="HY237" s="387" t="n">
        <v>0</v>
      </c>
      <c r="HZ237" s="387" t="n">
        <v>-0.0100503358989954</v>
      </c>
      <c r="IA237" s="387" t="n">
        <v>0</v>
      </c>
      <c r="IB237" s="387" t="n">
        <v>-0.0101523716002703</v>
      </c>
      <c r="IC237" s="387" t="n">
        <v>-0.0102564999833703</v>
      </c>
      <c r="ID237" s="387" t="n">
        <v>0</v>
      </c>
      <c r="IE237" s="387" t="n">
        <v>-0.0103627871721983</v>
      </c>
      <c r="IF237" s="387" t="n">
        <v>-0.0104713002219796</v>
      </c>
      <c r="IG237" s="387" t="n">
        <v>-0.0105821089819074</v>
      </c>
      <c r="IH237" s="387" t="n">
        <v>0</v>
      </c>
      <c r="II237" s="387" t="n">
        <v>-0.0106952888891101</v>
      </c>
      <c r="IJ237" s="387" t="n">
        <v>-0.0108109163120389</v>
      </c>
      <c r="IK237" s="387" t="n">
        <v>-0.0109290704131126</v>
      </c>
      <c r="IL237" s="387" t="n">
        <v>0</v>
      </c>
      <c r="IM237" s="387" t="n">
        <v>-0.0110498359426856</v>
      </c>
      <c r="IN237" s="387" t="n">
        <v>-0.0111733004450798</v>
      </c>
      <c r="IO237" s="387" t="n">
        <v>-0.0112995551899076</v>
      </c>
      <c r="IP237" s="0" t="s">
        <v>889</v>
      </c>
      <c r="IU237" s="0" t="s">
        <v>889</v>
      </c>
      <c r="IV237" s="387" t="n">
        <v>0.476531681753216</v>
      </c>
      <c r="IW237" s="387" t="n">
        <v>0.476270879241431</v>
      </c>
      <c r="IX237" s="387" t="n">
        <v>0.475917704902382</v>
      </c>
      <c r="IY237" s="387" t="n">
        <v>0.47562863038826</v>
      </c>
      <c r="IZ237" s="387" t="n">
        <v>0.475277063272741</v>
      </c>
      <c r="JA237" s="387" t="n">
        <v>0.475000718232573</v>
      </c>
      <c r="JB237" s="387" t="n">
        <v>0.474735650271546</v>
      </c>
      <c r="JC237" s="387" t="n">
        <v>0.474497205897912</v>
      </c>
      <c r="JD237" s="387" t="n">
        <v>0.47426956429474</v>
      </c>
      <c r="JE237" s="387" t="n">
        <v>0.474052997309487</v>
      </c>
      <c r="JF237" s="387" t="n">
        <v>0.47384830560331</v>
      </c>
      <c r="JG237" s="387" t="n">
        <v>0.473697040612354</v>
      </c>
      <c r="JH237" s="387" t="n">
        <v>0.473574967201237</v>
      </c>
      <c r="JI237" s="387" t="n">
        <v>0.473460596583365</v>
      </c>
      <c r="JJ237" s="387" t="n">
        <v>0.473456399715392</v>
      </c>
      <c r="JK237" s="387" t="n">
        <v>0.473417620944114</v>
      </c>
      <c r="JL237" s="387" t="n">
        <v>0.473496610321795</v>
      </c>
      <c r="JM237" s="387" t="n">
        <v>0.473552648750665</v>
      </c>
      <c r="JN237" s="387" t="n">
        <v>0.473703871977384</v>
      </c>
      <c r="JO237" s="387" t="n">
        <v>0.473884690394929</v>
      </c>
      <c r="JP237" s="387" t="n">
        <v>0.474089292285048</v>
      </c>
      <c r="JQ237" s="387" t="n">
        <v>0.474361084818305</v>
      </c>
      <c r="JR237" s="387" t="n">
        <v>0.474694626039929</v>
      </c>
      <c r="JS237" s="387" t="n">
        <v>0.4749462612434</v>
      </c>
      <c r="JT237" s="387" t="n">
        <v>0.475401564208225</v>
      </c>
      <c r="JU237" s="387" t="n">
        <v>0.475781332768302</v>
      </c>
      <c r="JV237" s="387" t="n">
        <v>0.476217428449381</v>
      </c>
      <c r="JW237" s="387" t="n">
        <v>0.476663794960155</v>
      </c>
      <c r="JX237" s="387" t="n">
        <v>0.477154989845455</v>
      </c>
      <c r="JY237" s="387" t="n">
        <v>0.477664435118937</v>
      </c>
      <c r="JZ237" s="387" t="n">
        <v>0.478181074417628</v>
      </c>
      <c r="KA237" s="387" t="n">
        <v>0.478755216353128</v>
      </c>
      <c r="KB237" s="387" t="n">
        <v>0.479354853242628</v>
      </c>
      <c r="KC237" s="387" t="n">
        <v>0.47988901145138</v>
      </c>
      <c r="KD237" s="387" t="n">
        <v>0.480518138285045</v>
      </c>
      <c r="KE237" s="387" t="n">
        <v>0.481139954067785</v>
      </c>
      <c r="KH237" s="0" t="s">
        <v>889</v>
      </c>
      <c r="KI237" s="387" t="n">
        <v>0.622189223766327</v>
      </c>
      <c r="KJ237" s="387" t="n">
        <v>0.617644846439362</v>
      </c>
      <c r="KK237" s="387" t="n">
        <v>0.613603293895721</v>
      </c>
      <c r="KL237" s="387" t="n">
        <v>0.609981596469879</v>
      </c>
      <c r="KM237" s="387" t="n">
        <v>0.6063152551651</v>
      </c>
      <c r="KN237" s="387" t="n">
        <v>0.603773593902588</v>
      </c>
      <c r="KO237" s="387" t="n">
        <v>0.603773593902588</v>
      </c>
      <c r="KP237" s="387" t="n">
        <v>0.594339609146118</v>
      </c>
      <c r="KQ237" s="387" t="n">
        <v>0.584905683994293</v>
      </c>
      <c r="KR237" s="387" t="n">
        <v>0.590476214885712</v>
      </c>
      <c r="KS237" s="387" t="n">
        <v>0.580952405929565</v>
      </c>
      <c r="KT237" s="387" t="n">
        <v>0.586538434028626</v>
      </c>
      <c r="KU237" s="387" t="n">
        <v>0.576923072338104</v>
      </c>
      <c r="KV237" s="387" t="n">
        <v>0.582524299621582</v>
      </c>
      <c r="KW237" s="387" t="n">
        <v>0.572815537452698</v>
      </c>
      <c r="KX237" s="387" t="n">
        <v>0.5686274766922</v>
      </c>
      <c r="KY237" s="387" t="n">
        <v>0.5686274766922</v>
      </c>
      <c r="KZ237" s="387" t="n">
        <v>0.564356446266174</v>
      </c>
      <c r="LA237" s="387" t="n">
        <v>0.569999992847443</v>
      </c>
      <c r="LB237" s="387" t="n">
        <v>0.560000002384186</v>
      </c>
      <c r="LC237" s="387" t="n">
        <v>0.555555582046509</v>
      </c>
      <c r="LD237" s="387" t="n">
        <v>0.555555582046509</v>
      </c>
      <c r="LE237" s="387" t="n">
        <v>0.551020383834839</v>
      </c>
      <c r="LF237" s="387" t="n">
        <v>0.556701004505158</v>
      </c>
      <c r="LG237" s="387" t="n">
        <v>0.546391725540161</v>
      </c>
      <c r="LH237" s="387" t="n">
        <v>0.552083313465118</v>
      </c>
      <c r="LI237" s="387" t="n">
        <v>0.547368407249451</v>
      </c>
      <c r="LJ237" s="387" t="n">
        <v>0.553191483020783</v>
      </c>
      <c r="LK237" s="387" t="n">
        <v>0.553191483020783</v>
      </c>
      <c r="LL237" s="387" t="n">
        <v>0.548387110233307</v>
      </c>
      <c r="LM237" s="387" t="n">
        <v>0.554347813129425</v>
      </c>
      <c r="LN237" s="387" t="n">
        <v>0.549450576305389</v>
      </c>
      <c r="LO237" s="387" t="n">
        <v>0.549450576305389</v>
      </c>
      <c r="LP237" s="387" t="n">
        <v>0.555555582046509</v>
      </c>
      <c r="LQ237" s="387" t="n">
        <v>0.561797738075256</v>
      </c>
      <c r="LR237" s="387" t="n">
        <v>0.556818187236786</v>
      </c>
      <c r="LT237" s="0" t="s">
        <v>889</v>
      </c>
      <c r="LU237" s="387" t="n">
        <v>0.556299328804016</v>
      </c>
      <c r="LV237" s="387" t="n">
        <v>0.551371991634369</v>
      </c>
      <c r="LW237" s="387" t="n">
        <v>0.546118140220642</v>
      </c>
      <c r="LX237" s="387" t="n">
        <v>0.540826559066773</v>
      </c>
      <c r="LY237" s="387" t="n">
        <v>0.535707235336304</v>
      </c>
      <c r="LZ237" s="387" t="n">
        <v>0.532075464725494</v>
      </c>
      <c r="MA237" s="387" t="n">
        <v>0.532075464725494</v>
      </c>
      <c r="MB237" s="387" t="n">
        <v>0.522641479969025</v>
      </c>
      <c r="MC237" s="387" t="n">
        <v>0.51415091753006</v>
      </c>
      <c r="MD237" s="387" t="n">
        <v>0.52095240354538</v>
      </c>
      <c r="ME237" s="387" t="n">
        <v>0.511428594589233</v>
      </c>
      <c r="MF237" s="387" t="n">
        <v>0.517307698726654</v>
      </c>
      <c r="MG237" s="387" t="n">
        <v>0.508653819561005</v>
      </c>
      <c r="MH237" s="387" t="n">
        <v>0.514563083648682</v>
      </c>
      <c r="MI237" s="387" t="n">
        <v>0.504854381084442</v>
      </c>
      <c r="MJ237" s="387" t="n">
        <v>0.501960813999176</v>
      </c>
      <c r="MK237" s="387" t="n">
        <v>0.502941191196442</v>
      </c>
      <c r="ML237" s="387" t="n">
        <v>0.5</v>
      </c>
      <c r="MM237" s="387" t="n">
        <v>0.507000029087067</v>
      </c>
      <c r="MN237" s="387" t="n">
        <v>0.499000012874603</v>
      </c>
      <c r="MO237" s="387" t="n">
        <v>0.495959609746933</v>
      </c>
      <c r="MP237" s="387" t="n">
        <v>0.497979789972305</v>
      </c>
      <c r="MQ237" s="387" t="n">
        <v>0.493877559900284</v>
      </c>
      <c r="MR237" s="387" t="n">
        <v>0.5</v>
      </c>
      <c r="MS237" s="387" t="n">
        <v>0.491752564907074</v>
      </c>
      <c r="MT237" s="387" t="n">
        <v>0.497916668653488</v>
      </c>
      <c r="MU237" s="387" t="n">
        <v>0.494736850261688</v>
      </c>
      <c r="MV237" s="387" t="n">
        <v>0.5</v>
      </c>
      <c r="MW237" s="387" t="n">
        <v>0.502127647399902</v>
      </c>
      <c r="MX237" s="387" t="n">
        <v>0.497849464416504</v>
      </c>
      <c r="MY237" s="387" t="n">
        <v>0.504347801208496</v>
      </c>
      <c r="MZ237" s="387" t="n">
        <v>0.501098930835724</v>
      </c>
      <c r="NA237" s="387" t="n">
        <v>0.503296732902527</v>
      </c>
      <c r="NB237" s="387" t="n">
        <v>0.51111114025116</v>
      </c>
      <c r="NC237" s="387" t="n">
        <v>0.516853928565979</v>
      </c>
      <c r="ND237" s="387" t="n">
        <v>0.510227262973785</v>
      </c>
      <c r="NG237" s="0" t="s">
        <v>889</v>
      </c>
      <c r="NH237" s="387" t="n">
        <v>0.556113660335541</v>
      </c>
      <c r="NI237" s="387" t="n">
        <v>0.552292823791504</v>
      </c>
      <c r="NJ237" s="387" t="n">
        <v>0.548775017261505</v>
      </c>
      <c r="NK237" s="387" t="n">
        <v>0.545435011386871</v>
      </c>
      <c r="NL237" s="387" t="n">
        <v>0.541728019714356</v>
      </c>
      <c r="NM237" s="387" t="n">
        <v>0.538679242134094</v>
      </c>
      <c r="NN237" s="387" t="n">
        <v>0.537735819816589</v>
      </c>
      <c r="NO237" s="387" t="n">
        <v>0.529245257377625</v>
      </c>
      <c r="NP237" s="387" t="n">
        <v>0.518867909908295</v>
      </c>
      <c r="NQ237" s="387" t="n">
        <v>0.523809552192688</v>
      </c>
      <c r="NR237" s="387" t="n">
        <v>0.513333320617676</v>
      </c>
      <c r="NS237" s="387" t="n">
        <v>0.519230782985687</v>
      </c>
      <c r="NT237" s="387" t="n">
        <v>0.509615361690521</v>
      </c>
      <c r="NU237" s="387" t="n">
        <v>0.515533983707428</v>
      </c>
      <c r="NV237" s="387" t="n">
        <v>0.50679612159729</v>
      </c>
      <c r="NW237" s="387" t="n">
        <v>0.502941191196442</v>
      </c>
      <c r="NX237" s="387" t="n">
        <v>0.504901945590973</v>
      </c>
      <c r="NY237" s="387" t="n">
        <v>0.501980185508728</v>
      </c>
      <c r="NZ237" s="387" t="n">
        <v>0.509999990463257</v>
      </c>
      <c r="OA237" s="387" t="n">
        <v>0.501999974250794</v>
      </c>
      <c r="OB237" s="387" t="n">
        <v>0.498989909887314</v>
      </c>
      <c r="OC237" s="387" t="n">
        <v>0.498989909887314</v>
      </c>
      <c r="OD237" s="387" t="n">
        <v>0.495918363332748</v>
      </c>
      <c r="OE237" s="387" t="n">
        <v>0.501030921936035</v>
      </c>
      <c r="OF237" s="387" t="n">
        <v>0.490721642971039</v>
      </c>
      <c r="OG237" s="387" t="n">
        <v>0.496874988079071</v>
      </c>
      <c r="OH237" s="387" t="n">
        <v>0.492631584405899</v>
      </c>
      <c r="OI237" s="387" t="n">
        <v>0.497872352600098</v>
      </c>
      <c r="OJ237" s="387" t="n">
        <v>0.497872352600098</v>
      </c>
      <c r="OK237" s="387" t="n">
        <v>0.493548393249512</v>
      </c>
      <c r="OL237" s="387" t="n">
        <v>0.5</v>
      </c>
      <c r="OM237" s="387" t="n">
        <v>0.494505494832993</v>
      </c>
      <c r="ON237" s="387" t="n">
        <v>0.494505494832993</v>
      </c>
      <c r="OO237" s="387" t="n">
        <v>0.5</v>
      </c>
      <c r="OP237" s="387" t="n">
        <v>0.50561797618866</v>
      </c>
      <c r="OQ237" s="387" t="n">
        <v>0.5</v>
      </c>
      <c r="OT237" s="387" t="n">
        <v>0.705999984741211</v>
      </c>
      <c r="OU237" s="387" t="n">
        <v>0.706959991455078</v>
      </c>
      <c r="OV237" s="387" t="n">
        <v>0.708460006713867</v>
      </c>
      <c r="OW237" s="387" t="n">
        <v>0.71004997253418</v>
      </c>
      <c r="OX237" s="387" t="n">
        <v>0.712080001831055</v>
      </c>
      <c r="OY237" s="387" t="n">
        <v>0.713509979248047</v>
      </c>
      <c r="OZ237" s="387" t="n">
        <v>0.715189971923828</v>
      </c>
      <c r="PA237" s="387" t="n">
        <v>0.716220016479492</v>
      </c>
      <c r="PB237" s="387" t="n">
        <v>0.716760025024414</v>
      </c>
      <c r="PC237" s="387" t="n">
        <v>0.717850036621094</v>
      </c>
      <c r="PD237" s="387" t="n">
        <v>0.718050003051758</v>
      </c>
      <c r="PE237" s="387" t="n">
        <v>0.718160018920898</v>
      </c>
      <c r="PF237" s="387" t="n">
        <v>0.718339996337891</v>
      </c>
      <c r="PG237" s="387" t="n">
        <v>0.71838996887207</v>
      </c>
      <c r="PH237" s="387" t="n">
        <v>0.718509979248047</v>
      </c>
      <c r="PI237" s="387" t="n">
        <v>0.718649978637695</v>
      </c>
      <c r="PJ237" s="387" t="n">
        <v>0.718720016479492</v>
      </c>
      <c r="PK237" s="387" t="n">
        <v>0.719029998779297</v>
      </c>
      <c r="PL237" s="387" t="n">
        <v>0.719219970703125</v>
      </c>
      <c r="PQ237" s="387" t="n">
        <v>0.000264170928858221</v>
      </c>
      <c r="PZ237" s="387"/>
      <c r="QA237" s="387"/>
      <c r="QB237" s="0" t="s">
        <v>886</v>
      </c>
      <c r="QD237" s="387"/>
      <c r="QE237" s="387"/>
      <c r="QF237" s="0" t="s">
        <v>886</v>
      </c>
      <c r="QH237" s="387"/>
      <c r="QI237" s="387"/>
      <c r="QJ237" s="0" t="s">
        <v>886</v>
      </c>
      <c r="QL237" s="387"/>
      <c r="QM237" s="387"/>
      <c r="QN237" s="0" t="s">
        <v>886</v>
      </c>
      <c r="QP237" s="387"/>
      <c r="QQ237" s="387"/>
      <c r="QR237" s="0" t="s">
        <v>886</v>
      </c>
      <c r="QT237" s="0" t="s">
        <v>884</v>
      </c>
      <c r="QU237" s="387" t="n">
        <v>0.225577771663666</v>
      </c>
      <c r="QV237" s="387" t="n">
        <v>0.226873621344566</v>
      </c>
      <c r="QW237" s="387" t="n">
        <v>0.225593701004982</v>
      </c>
      <c r="QX237" s="387" t="n">
        <v>0.221587538719177</v>
      </c>
      <c r="QY237" s="387" t="n">
        <v>0.231162548065186</v>
      </c>
      <c r="RB237" s="387"/>
      <c r="RC237" s="387"/>
      <c r="RD237" s="387"/>
      <c r="RE237" s="387"/>
      <c r="RF237" s="387" t="n">
        <v>0.216664850711823</v>
      </c>
      <c r="RG237" s="0" t="s">
        <v>884</v>
      </c>
      <c r="RJ237" s="387"/>
      <c r="RK237" s="387"/>
      <c r="RL237" s="387"/>
      <c r="RM237" s="387"/>
      <c r="RN237" s="387"/>
      <c r="RO237" s="0" t="s">
        <v>886</v>
      </c>
      <c r="RR237" s="387" t="n">
        <v>-0.0157775301486254</v>
      </c>
      <c r="RS237" s="387" t="n">
        <v>-0.0201760865747929</v>
      </c>
      <c r="RT237" s="387" t="n">
        <v>-0.0392244160175324</v>
      </c>
      <c r="RU237" s="387" t="n">
        <v>-0.00205594976432622</v>
      </c>
      <c r="RV237" s="387"/>
      <c r="RW237" s="0" t="s">
        <v>248</v>
      </c>
      <c r="SA237" s="387"/>
      <c r="SB237" s="387"/>
      <c r="SC237" s="387"/>
      <c r="SD237" s="387"/>
      <c r="SE237" s="387"/>
      <c r="SF237" s="0" t="s">
        <v>886</v>
      </c>
      <c r="SJ237" s="387" t="n">
        <v>-0.0150100663304329</v>
      </c>
      <c r="SK237" s="387" t="n">
        <v>-0.0193210393190384</v>
      </c>
      <c r="SL237" s="387" t="n">
        <v>-0.0379064343869686</v>
      </c>
      <c r="SM237" s="387" t="n">
        <v>-0.000147216487675905</v>
      </c>
      <c r="SN237" s="387"/>
      <c r="SO237" s="0" t="s">
        <v>248</v>
      </c>
      <c r="SQ237" s="387"/>
      <c r="SR237" s="0" t="s">
        <v>886</v>
      </c>
      <c r="ST237" s="387"/>
      <c r="SU237" s="0" t="s">
        <v>886</v>
      </c>
      <c r="SW237" s="387"/>
      <c r="SX237" s="0" t="s">
        <v>886</v>
      </c>
      <c r="TA237" s="387"/>
      <c r="TB237" s="387"/>
      <c r="TC237" s="387"/>
      <c r="TD237" s="387"/>
      <c r="TE237" s="387"/>
      <c r="TF237" s="0" t="s">
        <v>886</v>
      </c>
      <c r="TJ237" s="387"/>
      <c r="TK237" s="387"/>
      <c r="TL237" s="387"/>
      <c r="TM237" s="387"/>
      <c r="TN237" s="387" t="n">
        <v>0.248736917972565</v>
      </c>
      <c r="TO237" s="0" t="s">
        <v>884</v>
      </c>
      <c r="TP237" s="386"/>
      <c r="TQ237" s="386"/>
    </row>
    <row r="238" customFormat="false" ht="15.75" hidden="false" customHeight="false" outlineLevel="0" collapsed="false">
      <c r="A238" s="0" t="s">
        <v>895</v>
      </c>
      <c r="B238" s="0" t="s">
        <v>1321</v>
      </c>
      <c r="C238" s="0" t="s">
        <v>1322</v>
      </c>
      <c r="D238" s="387" t="n">
        <v>0.0395659953355789</v>
      </c>
      <c r="E238" s="0" t="s">
        <v>884</v>
      </c>
      <c r="F238" s="387" t="n">
        <v>0.0332127884030342</v>
      </c>
      <c r="G238" s="0" t="s">
        <v>316</v>
      </c>
      <c r="H238" s="387" t="n">
        <v>0.0327028781175613</v>
      </c>
      <c r="I238" s="0" t="s">
        <v>317</v>
      </c>
      <c r="J238" s="0" t="s">
        <v>884</v>
      </c>
      <c r="K238" s="387" t="n">
        <v>0.518386483192444</v>
      </c>
      <c r="L238" s="387"/>
      <c r="M238" s="0" t="s">
        <v>885</v>
      </c>
      <c r="N238" s="387"/>
      <c r="O238" s="0" t="s">
        <v>885</v>
      </c>
      <c r="P238" s="387"/>
      <c r="Q238" s="0" t="s">
        <v>885</v>
      </c>
      <c r="R238" s="387"/>
      <c r="S238" s="0" t="s">
        <v>885</v>
      </c>
      <c r="U238" s="0" t="s">
        <v>884</v>
      </c>
      <c r="V238" s="387" t="n">
        <v>0.50167715549469</v>
      </c>
      <c r="W238" s="387"/>
      <c r="X238" s="0" t="s">
        <v>885</v>
      </c>
      <c r="Y238" s="387"/>
      <c r="Z238" s="0" t="s">
        <v>885</v>
      </c>
      <c r="AA238" s="387"/>
      <c r="AB238" s="0" t="s">
        <v>885</v>
      </c>
      <c r="AC238" s="387"/>
      <c r="AD238" s="0" t="s">
        <v>885</v>
      </c>
      <c r="AF238" s="0" t="s">
        <v>884</v>
      </c>
      <c r="AG238" s="387" t="n">
        <v>0.517520666122437</v>
      </c>
      <c r="AH238" s="387"/>
      <c r="AI238" s="0" t="s">
        <v>885</v>
      </c>
      <c r="AJ238" s="387"/>
      <c r="AK238" s="0" t="s">
        <v>885</v>
      </c>
      <c r="AL238" s="387"/>
      <c r="AM238" s="0" t="s">
        <v>885</v>
      </c>
      <c r="AN238" s="387"/>
      <c r="AO238" s="0" t="s">
        <v>885</v>
      </c>
      <c r="AP238" s="0"/>
      <c r="AQ238" s="0" t="s">
        <v>884</v>
      </c>
      <c r="AR238" s="387" t="n">
        <v>2.49515056610107</v>
      </c>
      <c r="AS238" s="0" t="s">
        <v>318</v>
      </c>
      <c r="AT238" s="387" t="n">
        <v>3.029953956604</v>
      </c>
      <c r="AU238" s="0" t="s">
        <v>317</v>
      </c>
      <c r="AV238" s="387" t="n">
        <v>3.13875937461853</v>
      </c>
      <c r="AW238" s="0"/>
      <c r="AX238" s="387" t="n">
        <v>2.60435247421265</v>
      </c>
      <c r="AY238" s="0" t="s">
        <v>104</v>
      </c>
      <c r="AZ238" s="0"/>
      <c r="BA238" s="0" t="s">
        <v>884</v>
      </c>
      <c r="BB238" s="387" t="n">
        <v>0.00982722453773022</v>
      </c>
      <c r="BC238" s="387" t="n">
        <v>0.0094302324578166</v>
      </c>
      <c r="BD238" s="387" t="n">
        <v>0.0095276664942503</v>
      </c>
      <c r="BE238" s="387" t="n">
        <v>0.00966089684516192</v>
      </c>
      <c r="BF238" s="387" t="n">
        <v>0.00966088753193617</v>
      </c>
      <c r="BH238" s="0" t="s">
        <v>884</v>
      </c>
      <c r="BI238" s="387" t="n">
        <v>0.0104198018088937</v>
      </c>
      <c r="BJ238" s="387" t="n">
        <v>0.0106568606570363</v>
      </c>
      <c r="BK238" s="387" t="n">
        <v>0.0109486142173409</v>
      </c>
      <c r="BL238" s="387" t="n">
        <v>0.0112342443317175</v>
      </c>
      <c r="BM238" s="387" t="n">
        <v>0.011394614353776</v>
      </c>
      <c r="BO238" s="0" t="s">
        <v>884</v>
      </c>
      <c r="BP238" s="387" t="n">
        <v>0.0106236664578319</v>
      </c>
      <c r="BQ238" s="387" t="n">
        <v>0.0107035506516695</v>
      </c>
      <c r="BR238" s="387" t="n">
        <v>0.0108929732814431</v>
      </c>
      <c r="BS238" s="387" t="n">
        <v>0.0113945528864861</v>
      </c>
      <c r="BT238" s="387" t="n">
        <v>0.0111930500715971</v>
      </c>
      <c r="BV238" s="387"/>
      <c r="BW238" s="387"/>
      <c r="BX238" s="387"/>
      <c r="BY238" s="387"/>
      <c r="BZ238" s="387"/>
      <c r="CA238" s="0" t="s">
        <v>886</v>
      </c>
      <c r="CC238" s="387"/>
      <c r="CD238" s="387"/>
      <c r="CE238" s="387"/>
      <c r="CF238" s="387"/>
      <c r="CG238" s="387"/>
      <c r="CH238" s="0" t="s">
        <v>886</v>
      </c>
      <c r="CK238" s="387" t="n">
        <v>9.10000038146973</v>
      </c>
      <c r="CL238" s="0" t="s">
        <v>887</v>
      </c>
      <c r="CO238" s="0" t="s">
        <v>884</v>
      </c>
      <c r="CP238" s="387" t="n">
        <v>0.000248383177677169</v>
      </c>
      <c r="CQ238" s="387" t="n">
        <v>0.00667773466557264</v>
      </c>
      <c r="CR238" s="387" t="n">
        <v>0.00640422152355313</v>
      </c>
      <c r="CS238" s="387" t="n">
        <v>0.00482649356126785</v>
      </c>
      <c r="CT238" s="387" t="n">
        <v>0.00790462270379067</v>
      </c>
      <c r="CV238" s="0" t="s">
        <v>884</v>
      </c>
      <c r="CW238" s="387" t="n">
        <v>0.00774499960243702</v>
      </c>
      <c r="CX238" s="387" t="n">
        <v>0.0071666669100523</v>
      </c>
      <c r="CY238" s="387" t="n">
        <v>0.00690000038594008</v>
      </c>
      <c r="CZ238" s="387" t="n">
        <v>0.00619999971240759</v>
      </c>
      <c r="DA238" s="387" t="n">
        <v>0.000149999978020787</v>
      </c>
      <c r="DC238" s="0" t="s">
        <v>884</v>
      </c>
      <c r="DD238" s="387" t="n">
        <v>0.00343576888553798</v>
      </c>
      <c r="DE238" s="387" t="n">
        <v>0.0052266726270318</v>
      </c>
      <c r="DF238" s="387" t="n">
        <v>0.00523549132049084</v>
      </c>
      <c r="DG238" s="387" t="n">
        <v>0.00496621569618583</v>
      </c>
      <c r="DH238" s="387" t="n">
        <v>0.00132879172451794</v>
      </c>
      <c r="DL238" s="387" t="n">
        <v>0.45851001739502</v>
      </c>
      <c r="DM238" s="0" t="s">
        <v>888</v>
      </c>
      <c r="DP238" s="387" t="n">
        <v>0.723850021362305</v>
      </c>
      <c r="DQ238" s="0" t="s">
        <v>888</v>
      </c>
      <c r="DT238" s="387" t="n">
        <v>0.186110000610352</v>
      </c>
      <c r="DU238" s="0" t="s">
        <v>888</v>
      </c>
      <c r="DW238" s="387" t="n">
        <v>-0.13592566549778</v>
      </c>
      <c r="DX238" s="387" t="n">
        <v>-0.13592566549778</v>
      </c>
      <c r="DY238" s="387" t="n">
        <v>-0.13592566549778</v>
      </c>
      <c r="DZ238" s="387" t="n">
        <v>-0.112030565738678</v>
      </c>
      <c r="EA238" s="387" t="n">
        <v>-0.0873215422034264</v>
      </c>
      <c r="EB238" s="0" t="s">
        <v>104</v>
      </c>
      <c r="ED238" s="387" t="n">
        <v>-0.163641825318337</v>
      </c>
      <c r="EE238" s="387" t="n">
        <v>-0.139465197920799</v>
      </c>
      <c r="EF238" s="387" t="n">
        <v>-0.143799722194672</v>
      </c>
      <c r="EG238" s="387" t="n">
        <v>-0.135358184576035</v>
      </c>
      <c r="EH238" s="387"/>
      <c r="EI238" s="0" t="s">
        <v>248</v>
      </c>
      <c r="EK238" s="387"/>
      <c r="EL238" s="0" t="s">
        <v>886</v>
      </c>
      <c r="EO238" s="387" t="n">
        <v>0.0110150864347816</v>
      </c>
      <c r="EP238" s="387" t="n">
        <v>0.0128404228016734</v>
      </c>
      <c r="EQ238" s="387" t="n">
        <v>0.0135160023346543</v>
      </c>
      <c r="ER238" s="387" t="n">
        <v>0.0127763589844108</v>
      </c>
      <c r="ES238" s="387"/>
      <c r="ET238" s="0" t="s">
        <v>248</v>
      </c>
      <c r="FE238" s="387" t="n">
        <v>2922153</v>
      </c>
      <c r="FF238" s="387" t="n">
        <v>2997784</v>
      </c>
      <c r="FG238" s="387" t="n">
        <v>3075373</v>
      </c>
      <c r="FH238" s="387" t="n">
        <v>3154969</v>
      </c>
      <c r="FI238" s="387" t="n">
        <v>3236626</v>
      </c>
      <c r="FJ238" s="387" t="n">
        <v>3320396</v>
      </c>
      <c r="FK238" s="387" t="n">
        <v>3406334</v>
      </c>
      <c r="FL238" s="387" t="n">
        <v>3494496</v>
      </c>
      <c r="FM238" s="387" t="n">
        <v>3591977</v>
      </c>
      <c r="FN238" s="387" t="n">
        <v>3689099</v>
      </c>
      <c r="FO238" s="387" t="n">
        <v>3786161</v>
      </c>
      <c r="FP238" s="387" t="n">
        <v>3882986</v>
      </c>
      <c r="FQ238" s="387" t="n">
        <v>3979998</v>
      </c>
      <c r="FR238" s="387" t="n">
        <v>4076708</v>
      </c>
      <c r="FS238" s="387" t="n">
        <v>4173398</v>
      </c>
      <c r="FT238" s="387" t="n">
        <v>4270092</v>
      </c>
      <c r="FU238" s="387" t="n">
        <v>4367088</v>
      </c>
      <c r="FV238" s="387" t="n">
        <v>4454805</v>
      </c>
      <c r="FW238" s="387" t="n">
        <v>4569087</v>
      </c>
      <c r="FX238" s="387" t="n">
        <v>4685306</v>
      </c>
      <c r="FY238" s="387" t="n">
        <v>4800000</v>
      </c>
      <c r="FZ238" s="387" t="n">
        <v>4916000</v>
      </c>
      <c r="GA238" s="387" t="n">
        <v>5031000</v>
      </c>
      <c r="GB238" s="387" t="n">
        <v>5148000</v>
      </c>
      <c r="GC238" s="387" t="n">
        <v>5264000</v>
      </c>
      <c r="GD238" s="387" t="n">
        <v>5380000</v>
      </c>
      <c r="GE238" s="387" t="n">
        <v>5497000</v>
      </c>
      <c r="GF238" s="387" t="n">
        <v>5615000</v>
      </c>
      <c r="GG238" s="387" t="n">
        <v>5732000</v>
      </c>
      <c r="GH238" s="387" t="n">
        <v>5850000</v>
      </c>
      <c r="GI238" s="387" t="n">
        <v>5968000</v>
      </c>
      <c r="GJ238" s="387" t="n">
        <v>6086000</v>
      </c>
      <c r="GK238" s="387" t="n">
        <v>6204000</v>
      </c>
      <c r="GL238" s="387" t="n">
        <v>6323000</v>
      </c>
      <c r="GM238" s="387" t="n">
        <v>6442000</v>
      </c>
      <c r="GN238" s="387" t="n">
        <v>6560000</v>
      </c>
      <c r="GO238" s="387" t="n">
        <v>6679000</v>
      </c>
      <c r="GP238" s="387" t="n">
        <v>6798000</v>
      </c>
      <c r="GQ238" s="387" t="n">
        <v>6916000</v>
      </c>
      <c r="GR238" s="387" t="n">
        <v>7034000</v>
      </c>
      <c r="GS238" s="387" t="n">
        <v>7152000</v>
      </c>
      <c r="GT238" s="387" t="n">
        <v>7269000</v>
      </c>
      <c r="GU238" s="387" t="n">
        <v>7386000</v>
      </c>
      <c r="GV238" s="387" t="n">
        <v>7502000</v>
      </c>
      <c r="GW238" s="387" t="n">
        <v>7617000</v>
      </c>
      <c r="GX238" s="387" t="n">
        <v>7732000</v>
      </c>
      <c r="GY238" s="387" t="n">
        <v>7846000</v>
      </c>
      <c r="GZ238" s="387" t="n">
        <v>7959000</v>
      </c>
      <c r="HA238" s="387" t="n">
        <v>8072000</v>
      </c>
      <c r="HB238" s="387" t="n">
        <v>8183000</v>
      </c>
      <c r="HC238" s="387" t="n">
        <v>8294000</v>
      </c>
      <c r="HG238" s="387" t="n">
        <v>0.0224610529839993</v>
      </c>
      <c r="HH238" s="387" t="n">
        <v>0.019886864349246</v>
      </c>
      <c r="HI238" s="387" t="n">
        <v>0.0253301151096821</v>
      </c>
      <c r="HJ238" s="387" t="n">
        <v>0.0251178238540888</v>
      </c>
      <c r="HK238" s="387" t="n">
        <v>0.0241846889257431</v>
      </c>
      <c r="HL238" s="387" t="n">
        <v>0.0238792728632689</v>
      </c>
      <c r="HM238" s="387" t="n">
        <v>0.0231235790997744</v>
      </c>
      <c r="HN238" s="387" t="n">
        <v>0.0229895189404488</v>
      </c>
      <c r="HO238" s="387" t="n">
        <v>0.0222829040139914</v>
      </c>
      <c r="HP238" s="387" t="n">
        <v>0.0217971801757813</v>
      </c>
      <c r="HQ238" s="387" t="n">
        <v>0.0215141139924526</v>
      </c>
      <c r="HR238" s="387" t="n">
        <v>0.0212391000241041</v>
      </c>
      <c r="HS238" s="387" t="n">
        <v>0.0206229221075773</v>
      </c>
      <c r="HT238" s="387" t="n">
        <v>0.0203771516680717</v>
      </c>
      <c r="HU238" s="387" t="n">
        <v>0.0199702009558678</v>
      </c>
      <c r="HV238" s="387" t="n">
        <v>0.0195791888982058</v>
      </c>
      <c r="HW238" s="387" t="n">
        <v>0.0192031934857368</v>
      </c>
      <c r="HX238" s="387" t="n">
        <v>0.0189995337277651</v>
      </c>
      <c r="HY238" s="387" t="n">
        <v>0.0186452716588974</v>
      </c>
      <c r="HZ238" s="387" t="n">
        <v>0.0181515514850616</v>
      </c>
      <c r="IA238" s="387" t="n">
        <v>0.0179776735603809</v>
      </c>
      <c r="IB238" s="387" t="n">
        <v>0.0176601763814688</v>
      </c>
      <c r="IC238" s="387" t="n">
        <v>0.0172091163694859</v>
      </c>
      <c r="ID238" s="387" t="n">
        <v>0.0169179663062096</v>
      </c>
      <c r="IE238" s="387" t="n">
        <v>0.0166365038603544</v>
      </c>
      <c r="IF238" s="387" t="n">
        <v>0.0162266921252012</v>
      </c>
      <c r="IG238" s="387" t="n">
        <v>0.0159675851464272</v>
      </c>
      <c r="IH238" s="387" t="n">
        <v>0.0155833354219794</v>
      </c>
      <c r="II238" s="387" t="n">
        <v>0.0152129400521517</v>
      </c>
      <c r="IJ238" s="387" t="n">
        <v>0.0149849699810147</v>
      </c>
      <c r="IK238" s="387" t="n">
        <v>0.014636286534369</v>
      </c>
      <c r="IL238" s="387" t="n">
        <v>0.0142995156347752</v>
      </c>
      <c r="IM238" s="387" t="n">
        <v>0.0140979196876287</v>
      </c>
      <c r="IN238" s="387" t="n">
        <v>0.0136575484648347</v>
      </c>
      <c r="IO238" s="387" t="n">
        <v>0.0134735302999616</v>
      </c>
      <c r="IP238" s="0" t="s">
        <v>889</v>
      </c>
      <c r="IU238" s="0" t="s">
        <v>889</v>
      </c>
      <c r="IV238" s="387" t="n">
        <v>0.50741969813387</v>
      </c>
      <c r="IW238" s="387" t="n">
        <v>0.507375458512345</v>
      </c>
      <c r="IX238" s="387" t="n">
        <v>0.50730478154327</v>
      </c>
      <c r="IY238" s="387" t="n">
        <v>0.507223557252367</v>
      </c>
      <c r="IZ238" s="387" t="n">
        <v>0.507154382824824</v>
      </c>
      <c r="JA238" s="387" t="n">
        <v>0.507108418525366</v>
      </c>
      <c r="JB238" s="387" t="n">
        <v>0.507089360483239</v>
      </c>
      <c r="JC238" s="387" t="n">
        <v>0.507088238897998</v>
      </c>
      <c r="JD238" s="387" t="n">
        <v>0.50709908996715</v>
      </c>
      <c r="JE238" s="387" t="n">
        <v>0.507109884188852</v>
      </c>
      <c r="JF238" s="387" t="n">
        <v>0.507113597036941</v>
      </c>
      <c r="JG238" s="387" t="n">
        <v>0.507110128131031</v>
      </c>
      <c r="JH238" s="387" t="n">
        <v>0.507101096128185</v>
      </c>
      <c r="JI238" s="387" t="n">
        <v>0.507086380482139</v>
      </c>
      <c r="JJ238" s="387" t="n">
        <v>0.507070191019422</v>
      </c>
      <c r="JK238" s="387" t="n">
        <v>0.507054548573858</v>
      </c>
      <c r="JL238" s="387" t="n">
        <v>0.507038146156864</v>
      </c>
      <c r="JM238" s="387" t="n">
        <v>0.507019066464312</v>
      </c>
      <c r="JN238" s="387" t="n">
        <v>0.507000383539845</v>
      </c>
      <c r="JO238" s="387" t="n">
        <v>0.506980024785856</v>
      </c>
      <c r="JP238" s="387" t="n">
        <v>0.506957531251618</v>
      </c>
      <c r="JQ238" s="387" t="n">
        <v>0.506934198629265</v>
      </c>
      <c r="JR238" s="387" t="n">
        <v>0.506909293193518</v>
      </c>
      <c r="JS238" s="387" t="n">
        <v>0.506883088801323</v>
      </c>
      <c r="JT238" s="387" t="n">
        <v>0.506856932225421</v>
      </c>
      <c r="JU238" s="387" t="n">
        <v>0.506830098992911</v>
      </c>
      <c r="JV238" s="387" t="n">
        <v>0.506802172831988</v>
      </c>
      <c r="JW238" s="387" t="n">
        <v>0.506774768369421</v>
      </c>
      <c r="JX238" s="387" t="n">
        <v>0.506745815359106</v>
      </c>
      <c r="JY238" s="387" t="n">
        <v>0.506715965257094</v>
      </c>
      <c r="JZ238" s="387" t="n">
        <v>0.506685977209227</v>
      </c>
      <c r="KA238" s="387" t="n">
        <v>0.506654535568784</v>
      </c>
      <c r="KB238" s="387" t="n">
        <v>0.506622105569751</v>
      </c>
      <c r="KC238" s="387" t="n">
        <v>0.506589234252479</v>
      </c>
      <c r="KD238" s="387" t="n">
        <v>0.506555162360652</v>
      </c>
      <c r="KE238" s="387" t="n">
        <v>0.506520071911982</v>
      </c>
      <c r="KH238" s="0" t="s">
        <v>889</v>
      </c>
      <c r="KI238" s="387" t="n">
        <v>0.570805728435516</v>
      </c>
      <c r="KJ238" s="387" t="n">
        <v>0.573576509952545</v>
      </c>
      <c r="KK238" s="387" t="n">
        <v>0.5764319896698</v>
      </c>
      <c r="KL238" s="387" t="n">
        <v>0.579193413257599</v>
      </c>
      <c r="KM238" s="387" t="n">
        <v>0.581769287586212</v>
      </c>
      <c r="KN238" s="387" t="n">
        <v>0.584166646003723</v>
      </c>
      <c r="KO238" s="387" t="n">
        <v>0.587876319885254</v>
      </c>
      <c r="KP238" s="387" t="n">
        <v>0.591134965419769</v>
      </c>
      <c r="KQ238" s="387" t="n">
        <v>0.594211339950562</v>
      </c>
      <c r="KR238" s="387" t="n">
        <v>0.59764438867569</v>
      </c>
      <c r="KS238" s="387" t="n">
        <v>0.601672887802124</v>
      </c>
      <c r="KT238" s="387" t="n">
        <v>0.60523921251297</v>
      </c>
      <c r="KU238" s="387" t="n">
        <v>0.609082818031311</v>
      </c>
      <c r="KV238" s="387" t="n">
        <v>0.613398492336273</v>
      </c>
      <c r="KW238" s="387" t="n">
        <v>0.617435872554779</v>
      </c>
      <c r="KX238" s="387" t="n">
        <v>0.620810985565186</v>
      </c>
      <c r="KY238" s="387" t="n">
        <v>0.624055206775665</v>
      </c>
      <c r="KZ238" s="387" t="n">
        <v>0.62685364484787</v>
      </c>
      <c r="LA238" s="387" t="n">
        <v>0.629289865493774</v>
      </c>
      <c r="LB238" s="387" t="n">
        <v>0.631480932235718</v>
      </c>
      <c r="LC238" s="387" t="n">
        <v>0.633993923664093</v>
      </c>
      <c r="LD238" s="387" t="n">
        <v>0.636173069477081</v>
      </c>
      <c r="LE238" s="387" t="n">
        <v>0.638423085212708</v>
      </c>
      <c r="LF238" s="387" t="n">
        <v>0.640688240528107</v>
      </c>
      <c r="LG238" s="387" t="n">
        <v>0.642735302448273</v>
      </c>
      <c r="LH238" s="387" t="n">
        <v>0.64457494020462</v>
      </c>
      <c r="LI238" s="387" t="n">
        <v>0.646306216716766</v>
      </c>
      <c r="LJ238" s="387" t="n">
        <v>0.647711873054504</v>
      </c>
      <c r="LK238" s="387" t="n">
        <v>0.649160206317902</v>
      </c>
      <c r="LL238" s="387" t="n">
        <v>0.650518596172333</v>
      </c>
      <c r="LM238" s="387" t="n">
        <v>0.651707172393799</v>
      </c>
      <c r="LN238" s="387" t="n">
        <v>0.652944147586823</v>
      </c>
      <c r="LO238" s="387" t="n">
        <v>0.654102265834808</v>
      </c>
      <c r="LP238" s="387" t="n">
        <v>0.655104041099548</v>
      </c>
      <c r="LQ238" s="387" t="n">
        <v>0.655994117259979</v>
      </c>
      <c r="LR238" s="387" t="n">
        <v>0.656739830970764</v>
      </c>
      <c r="LT238" s="0" t="s">
        <v>889</v>
      </c>
      <c r="LU238" s="387" t="n">
        <v>0.555195271968842</v>
      </c>
      <c r="LV238" s="387" t="n">
        <v>0.557899653911591</v>
      </c>
      <c r="LW238" s="387" t="n">
        <v>0.560592889785767</v>
      </c>
      <c r="LX238" s="387" t="n">
        <v>0.563068509101868</v>
      </c>
      <c r="LY238" s="387" t="n">
        <v>0.565189778804779</v>
      </c>
      <c r="LZ238" s="387" t="n">
        <v>0.567083358764648</v>
      </c>
      <c r="MA238" s="387" t="n">
        <v>0.56997561454773</v>
      </c>
      <c r="MB238" s="387" t="n">
        <v>0.572252035140991</v>
      </c>
      <c r="MC238" s="387" t="n">
        <v>0.574397802352905</v>
      </c>
      <c r="MD238" s="387" t="n">
        <v>0.576937675476074</v>
      </c>
      <c r="ME238" s="387" t="n">
        <v>0.580111503601074</v>
      </c>
      <c r="MF238" s="387" t="n">
        <v>0.583045303821564</v>
      </c>
      <c r="MG238" s="387" t="n">
        <v>0.586464822292328</v>
      </c>
      <c r="MH238" s="387" t="n">
        <v>0.590195417404175</v>
      </c>
      <c r="MI238" s="387" t="n">
        <v>0.593846142292023</v>
      </c>
      <c r="MJ238" s="387" t="n">
        <v>0.59668231010437</v>
      </c>
      <c r="MK238" s="387" t="n">
        <v>0.599737107753754</v>
      </c>
      <c r="ML238" s="387" t="n">
        <v>0.602192163467407</v>
      </c>
      <c r="MM238" s="387" t="n">
        <v>0.604301750659943</v>
      </c>
      <c r="MN238" s="387" t="n">
        <v>0.606022953987122</v>
      </c>
      <c r="MO238" s="387" t="n">
        <v>0.608079254627228</v>
      </c>
      <c r="MP238" s="387" t="n">
        <v>0.609821856021881</v>
      </c>
      <c r="MQ238" s="387" t="n">
        <v>0.611356258392334</v>
      </c>
      <c r="MR238" s="387" t="n">
        <v>0.612926542758942</v>
      </c>
      <c r="MS238" s="387" t="n">
        <v>0.614301979541779</v>
      </c>
      <c r="MT238" s="387" t="n">
        <v>0.615631997585297</v>
      </c>
      <c r="MU238" s="387" t="n">
        <v>0.61672854423523</v>
      </c>
      <c r="MV238" s="387" t="n">
        <v>0.617790400981903</v>
      </c>
      <c r="MW238" s="387" t="n">
        <v>0.618635058403015</v>
      </c>
      <c r="MX238" s="387" t="n">
        <v>0.619403958320618</v>
      </c>
      <c r="MY238" s="387" t="n">
        <v>0.619762003421783</v>
      </c>
      <c r="MZ238" s="387" t="n">
        <v>0.620188653469086</v>
      </c>
      <c r="NA238" s="387" t="n">
        <v>0.620555341243744</v>
      </c>
      <c r="NB238" s="387" t="n">
        <v>0.620540142059326</v>
      </c>
      <c r="NC238" s="387" t="n">
        <v>0.620188176631928</v>
      </c>
      <c r="ND238" s="387" t="n">
        <v>0.619483947753906</v>
      </c>
      <c r="NG238" s="0" t="s">
        <v>889</v>
      </c>
      <c r="NH238" s="387" t="n">
        <v>0.457384288311005</v>
      </c>
      <c r="NI238" s="387" t="n">
        <v>0.462925881147385</v>
      </c>
      <c r="NJ238" s="387" t="n">
        <v>0.468645423650742</v>
      </c>
      <c r="NK238" s="387" t="n">
        <v>0.47411048412323</v>
      </c>
      <c r="NL238" s="387" t="n">
        <v>0.478900641202927</v>
      </c>
      <c r="NM238" s="387" t="n">
        <v>0.482916653156281</v>
      </c>
      <c r="NN238" s="387" t="n">
        <v>0.486981272697449</v>
      </c>
      <c r="NO238" s="387" t="n">
        <v>0.489962220191956</v>
      </c>
      <c r="NP238" s="387" t="n">
        <v>0.492618501186371</v>
      </c>
      <c r="NQ238" s="387" t="n">
        <v>0.495250761508942</v>
      </c>
      <c r="NR238" s="387" t="n">
        <v>0.498698890209198</v>
      </c>
      <c r="NS238" s="387" t="n">
        <v>0.501546323299408</v>
      </c>
      <c r="NT238" s="387" t="n">
        <v>0.504897594451904</v>
      </c>
      <c r="NU238" s="387" t="n">
        <v>0.508548498153687</v>
      </c>
      <c r="NV238" s="387" t="n">
        <v>0.512307703495026</v>
      </c>
      <c r="NW238" s="387" t="n">
        <v>0.516253352165222</v>
      </c>
      <c r="NX238" s="387" t="n">
        <v>0.520210325717926</v>
      </c>
      <c r="NY238" s="387" t="n">
        <v>0.524339139461517</v>
      </c>
      <c r="NZ238" s="387" t="n">
        <v>0.528704702854157</v>
      </c>
      <c r="OA238" s="387" t="n">
        <v>0.532443344593048</v>
      </c>
      <c r="OB238" s="387" t="n">
        <v>0.536280512809753</v>
      </c>
      <c r="OC238" s="387" t="n">
        <v>0.539601743221283</v>
      </c>
      <c r="OD238" s="387" t="n">
        <v>0.54265958070755</v>
      </c>
      <c r="OE238" s="387" t="n">
        <v>0.545691132545471</v>
      </c>
      <c r="OF238" s="387" t="n">
        <v>0.548478841781616</v>
      </c>
      <c r="OG238" s="387" t="n">
        <v>0.551174521446228</v>
      </c>
      <c r="OH238" s="387" t="n">
        <v>0.553858876228333</v>
      </c>
      <c r="OI238" s="387" t="n">
        <v>0.556187391281128</v>
      </c>
      <c r="OJ238" s="387" t="n">
        <v>0.558517754077911</v>
      </c>
      <c r="OK238" s="387" t="n">
        <v>0.56098198890686</v>
      </c>
      <c r="OL238" s="387" t="n">
        <v>0.562985002994537</v>
      </c>
      <c r="OM238" s="387" t="n">
        <v>0.565001249313355</v>
      </c>
      <c r="ON238" s="387" t="n">
        <v>0.566779732704163</v>
      </c>
      <c r="OO238" s="387" t="n">
        <v>0.568508446216583</v>
      </c>
      <c r="OP238" s="387" t="n">
        <v>0.5700843334198</v>
      </c>
      <c r="OQ238" s="387" t="n">
        <v>0.571497440338135</v>
      </c>
      <c r="OT238" s="387" t="n">
        <v>0.383380012512207</v>
      </c>
      <c r="OU238" s="387" t="n">
        <v>0.375530014038086</v>
      </c>
      <c r="OV238" s="387" t="n">
        <v>0.404440002441406</v>
      </c>
      <c r="OW238" s="387" t="n">
        <v>0.398689994812012</v>
      </c>
      <c r="OX238" s="387" t="n">
        <v>0.40234001159668</v>
      </c>
      <c r="OY238" s="387" t="n">
        <v>0.401370010375977</v>
      </c>
      <c r="OZ238" s="387" t="n">
        <v>0.412750015258789</v>
      </c>
      <c r="PA238" s="387" t="n">
        <v>0.405359992980957</v>
      </c>
      <c r="PB238" s="387" t="n">
        <v>0.405810012817383</v>
      </c>
      <c r="PC238" s="387" t="n">
        <v>0.410149993896484</v>
      </c>
      <c r="PD238" s="387" t="n">
        <v>0.423720016479492</v>
      </c>
      <c r="PE238" s="387" t="n">
        <v>0.427430000305176</v>
      </c>
      <c r="PF238" s="387" t="n">
        <v>0.429770011901855</v>
      </c>
      <c r="PG238" s="387" t="n">
        <v>0.433139991760254</v>
      </c>
      <c r="PH238" s="387" t="n">
        <v>0.454819984436035</v>
      </c>
      <c r="PI238" s="387" t="n">
        <v>0.455470008850098</v>
      </c>
      <c r="PJ238" s="387" t="n">
        <v>0.459959983825684</v>
      </c>
      <c r="PK238" s="387" t="n">
        <v>0.454970016479492</v>
      </c>
      <c r="PL238" s="387" t="n">
        <v>0.45851001739502</v>
      </c>
      <c r="PQ238" s="387" t="n">
        <v>0.00775062059983611</v>
      </c>
      <c r="PZ238" s="387" t="n">
        <v>0.337</v>
      </c>
      <c r="QA238" s="387" t="n">
        <v>2016</v>
      </c>
      <c r="QB238" s="0" t="s">
        <v>248</v>
      </c>
      <c r="QD238" s="387" t="n">
        <v>0.008</v>
      </c>
      <c r="QE238" s="387" t="n">
        <v>2016</v>
      </c>
      <c r="QF238" s="0" t="s">
        <v>248</v>
      </c>
      <c r="QH238" s="387" t="n">
        <v>0.045</v>
      </c>
      <c r="QI238" s="387" t="n">
        <v>2016</v>
      </c>
      <c r="QJ238" s="0" t="s">
        <v>248</v>
      </c>
      <c r="QL238" s="387" t="n">
        <v>0.219</v>
      </c>
      <c r="QM238" s="387" t="n">
        <v>2016</v>
      </c>
      <c r="QN238" s="0" t="s">
        <v>248</v>
      </c>
      <c r="QP238" s="387" t="n">
        <v>0.292</v>
      </c>
      <c r="QQ238" s="387" t="n">
        <v>2016</v>
      </c>
      <c r="QR238" s="0" t="s">
        <v>248</v>
      </c>
      <c r="QT238" s="0" t="s">
        <v>104</v>
      </c>
      <c r="QU238" s="387" t="n">
        <v>0.221725463867188</v>
      </c>
      <c r="QV238" s="387" t="n">
        <v>0.218353345990181</v>
      </c>
      <c r="QW238" s="387" t="n">
        <v>0.230180472135544</v>
      </c>
      <c r="QX238" s="387" t="n">
        <v>0.247715145349503</v>
      </c>
      <c r="QY238" s="387" t="n">
        <v>0.24986045062542</v>
      </c>
      <c r="RB238" s="387" t="n">
        <v>0.233681187033653</v>
      </c>
      <c r="RC238" s="387" t="n">
        <v>0.220127031207085</v>
      </c>
      <c r="RD238" s="387" t="n">
        <v>0.229258507490158</v>
      </c>
      <c r="RE238" s="387" t="n">
        <v>0.251949965953827</v>
      </c>
      <c r="RF238" s="387" t="n">
        <v>0.25527149438858</v>
      </c>
      <c r="RG238" s="0" t="s">
        <v>248</v>
      </c>
      <c r="RJ238" s="387" t="n">
        <v>0.0302907917648554</v>
      </c>
      <c r="RK238" s="387" t="n">
        <v>0.046453844755888</v>
      </c>
      <c r="RL238" s="387" t="n">
        <v>0.0408562310039997</v>
      </c>
      <c r="RM238" s="387" t="n">
        <v>0.0314415171742439</v>
      </c>
      <c r="RN238" s="387" t="n">
        <v>0.00944539625197649</v>
      </c>
      <c r="RO238" s="0" t="s">
        <v>104</v>
      </c>
      <c r="RR238" s="387" t="n">
        <v>0.0352814793586731</v>
      </c>
      <c r="RS238" s="387" t="n">
        <v>0.046453844755888</v>
      </c>
      <c r="RT238" s="387" t="n">
        <v>0.0408562310039997</v>
      </c>
      <c r="RU238" s="387" t="n">
        <v>0.0314415171742439</v>
      </c>
      <c r="RV238" s="387" t="n">
        <v>0.00944539625197649</v>
      </c>
      <c r="RW238" s="0" t="s">
        <v>248</v>
      </c>
      <c r="SA238" s="387" t="n">
        <v>0.0029063553083688</v>
      </c>
      <c r="SB238" s="387" t="n">
        <v>0.0184589996933937</v>
      </c>
      <c r="SC238" s="387" t="n">
        <v>0.0123043395578861</v>
      </c>
      <c r="SD238" s="387" t="n">
        <v>0.0040286285802722</v>
      </c>
      <c r="SE238" s="387" t="n">
        <v>-0.016593175008893</v>
      </c>
      <c r="SF238" s="0" t="s">
        <v>104</v>
      </c>
      <c r="SJ238" s="387" t="n">
        <v>0.0103983310982585</v>
      </c>
      <c r="SK238" s="387" t="n">
        <v>0.021793857216835</v>
      </c>
      <c r="SL238" s="387" t="n">
        <v>0.0169513337314129</v>
      </c>
      <c r="SM238" s="387" t="n">
        <v>0.00830138474702835</v>
      </c>
      <c r="SN238" s="387" t="n">
        <v>-0.0156724285334349</v>
      </c>
      <c r="SO238" s="0" t="s">
        <v>248</v>
      </c>
      <c r="SQ238" s="387"/>
      <c r="SR238" s="0" t="s">
        <v>886</v>
      </c>
      <c r="ST238" s="387" t="n">
        <v>3200.50341796875</v>
      </c>
      <c r="SU238" s="0" t="s">
        <v>104</v>
      </c>
      <c r="SW238" s="387" t="n">
        <v>2939.32977739301</v>
      </c>
      <c r="SX238" s="0" t="s">
        <v>248</v>
      </c>
      <c r="TA238" s="387" t="n">
        <v>0.094254806637764</v>
      </c>
      <c r="TB238" s="387" t="n">
        <v>0.094254806637764</v>
      </c>
      <c r="TC238" s="387" t="n">
        <v>0.094254806637764</v>
      </c>
      <c r="TD238" s="387" t="n">
        <v>0.135684579610825</v>
      </c>
      <c r="TE238" s="387" t="n">
        <v>0.162538915872574</v>
      </c>
      <c r="TF238" s="0" t="s">
        <v>104</v>
      </c>
      <c r="TJ238" s="387" t="n">
        <v>0.0689030289649963</v>
      </c>
      <c r="TK238" s="387" t="n">
        <v>0.0781515166163445</v>
      </c>
      <c r="TL238" s="387" t="n">
        <v>0.0825684517621994</v>
      </c>
      <c r="TM238" s="387" t="n">
        <v>0.115761399269104</v>
      </c>
      <c r="TN238" s="387" t="n">
        <v>0.213597610592842</v>
      </c>
      <c r="TO238" s="0" t="s">
        <v>248</v>
      </c>
      <c r="TP238" s="386"/>
      <c r="TQ238" s="386"/>
    </row>
    <row r="239" customFormat="false" ht="15.75" hidden="false" customHeight="false" outlineLevel="0" collapsed="false">
      <c r="A239" s="0" t="s">
        <v>881</v>
      </c>
      <c r="B239" s="0" t="s">
        <v>1323</v>
      </c>
      <c r="C239" s="0" t="s">
        <v>1324</v>
      </c>
      <c r="D239" s="387" t="n">
        <v>0.0416613891720772</v>
      </c>
      <c r="E239" s="0" t="s">
        <v>102</v>
      </c>
      <c r="F239" s="387" t="n">
        <v>0.0377283915877342</v>
      </c>
      <c r="G239" s="0" t="s">
        <v>316</v>
      </c>
      <c r="H239" s="387" t="n">
        <v>0.0333450362086296</v>
      </c>
      <c r="I239" s="0" t="s">
        <v>317</v>
      </c>
      <c r="J239" s="0" t="s">
        <v>884</v>
      </c>
      <c r="K239" s="387" t="n">
        <v>0.585879147052765</v>
      </c>
      <c r="L239" s="387"/>
      <c r="M239" s="0" t="s">
        <v>885</v>
      </c>
      <c r="N239" s="387"/>
      <c r="O239" s="0" t="s">
        <v>885</v>
      </c>
      <c r="P239" s="387"/>
      <c r="Q239" s="0" t="s">
        <v>885</v>
      </c>
      <c r="R239" s="387"/>
      <c r="S239" s="0" t="s">
        <v>885</v>
      </c>
      <c r="U239" s="0" t="s">
        <v>884</v>
      </c>
      <c r="V239" s="387" t="n">
        <v>0.531377196311951</v>
      </c>
      <c r="W239" s="387"/>
      <c r="X239" s="0" t="s">
        <v>885</v>
      </c>
      <c r="Y239" s="387"/>
      <c r="Z239" s="0" t="s">
        <v>885</v>
      </c>
      <c r="AA239" s="387"/>
      <c r="AB239" s="0" t="s">
        <v>885</v>
      </c>
      <c r="AC239" s="387"/>
      <c r="AD239" s="0" t="s">
        <v>885</v>
      </c>
      <c r="AF239" s="0" t="s">
        <v>884</v>
      </c>
      <c r="AG239" s="387" t="n">
        <v>0.513873279094696</v>
      </c>
      <c r="AH239" s="387"/>
      <c r="AI239" s="0" t="s">
        <v>885</v>
      </c>
      <c r="AJ239" s="387"/>
      <c r="AK239" s="0" t="s">
        <v>885</v>
      </c>
      <c r="AL239" s="387"/>
      <c r="AM239" s="0" t="s">
        <v>885</v>
      </c>
      <c r="AN239" s="387"/>
      <c r="AO239" s="0" t="s">
        <v>885</v>
      </c>
      <c r="AP239" s="0"/>
      <c r="AQ239" s="0" t="s">
        <v>102</v>
      </c>
      <c r="AR239" s="387" t="n">
        <v>3.25929403305054</v>
      </c>
      <c r="AS239" s="0" t="s">
        <v>318</v>
      </c>
      <c r="AT239" s="387" t="n">
        <v>2.08742332458496</v>
      </c>
      <c r="AU239" s="0" t="s">
        <v>317</v>
      </c>
      <c r="AV239" s="387" t="n">
        <v>4.00072431564331</v>
      </c>
      <c r="AW239" s="0"/>
      <c r="AX239" s="387" t="n">
        <v>2.51943063735962</v>
      </c>
      <c r="AY239" s="0" t="s">
        <v>104</v>
      </c>
      <c r="AZ239" s="0"/>
      <c r="BA239" s="0" t="s">
        <v>102</v>
      </c>
      <c r="BB239" s="387" t="n">
        <v>0.017549205571413</v>
      </c>
      <c r="BC239" s="387" t="n">
        <v>0.018815703690052</v>
      </c>
      <c r="BD239" s="387" t="n">
        <v>0.0193492528051138</v>
      </c>
      <c r="BE239" s="387" t="n">
        <v>0.0200346391648054</v>
      </c>
      <c r="BF239" s="387" t="n">
        <v>0.0200346074998379</v>
      </c>
      <c r="BH239" s="0" t="s">
        <v>318</v>
      </c>
      <c r="BI239" s="387" t="n">
        <v>0.0188630037009716</v>
      </c>
      <c r="BJ239" s="387" t="n">
        <v>0.0206196960061789</v>
      </c>
      <c r="BK239" s="387" t="n">
        <v>0.0223762281239033</v>
      </c>
      <c r="BL239" s="387" t="n">
        <v>0.0253542587161064</v>
      </c>
      <c r="BM239" s="387" t="n">
        <v>0.0294837355613709</v>
      </c>
      <c r="BO239" s="0" t="s">
        <v>317</v>
      </c>
      <c r="BP239" s="387" t="n">
        <v>0.02173718996346</v>
      </c>
      <c r="BQ239" s="387" t="n">
        <v>0.0237024966627359</v>
      </c>
      <c r="BR239" s="387" t="n">
        <v>0.0262693725526333</v>
      </c>
      <c r="BS239" s="387" t="n">
        <v>0.0306706726551056</v>
      </c>
      <c r="BT239" s="387" t="n">
        <v>0.0310582928359509</v>
      </c>
      <c r="BV239" s="387" t="n">
        <v>0.579949796199799</v>
      </c>
      <c r="BW239" s="387" t="n">
        <v>1.08714854717255</v>
      </c>
      <c r="BX239" s="387" t="n">
        <v>1.72545528411865</v>
      </c>
      <c r="BY239" s="387" t="n">
        <v>2.44926857948303</v>
      </c>
      <c r="BZ239" s="387" t="n">
        <v>3.39532351493835</v>
      </c>
      <c r="CA239" s="0" t="s">
        <v>316</v>
      </c>
      <c r="CC239" s="387" t="n">
        <v>0.869597494602203</v>
      </c>
      <c r="CD239" s="387" t="n">
        <v>1.46068966388702</v>
      </c>
      <c r="CE239" s="387" t="n">
        <v>2.15355324745178</v>
      </c>
      <c r="CF239" s="387" t="n">
        <v>2.9695258140564</v>
      </c>
      <c r="CG239" s="387" t="n">
        <v>4.15118646621704</v>
      </c>
      <c r="CH239" s="0" t="s">
        <v>317</v>
      </c>
      <c r="CK239" s="387" t="n">
        <v>3</v>
      </c>
      <c r="CL239" s="0" t="s">
        <v>887</v>
      </c>
      <c r="CO239" s="0" t="s">
        <v>894</v>
      </c>
      <c r="CP239" s="387" t="n">
        <v>-0.010739921592176</v>
      </c>
      <c r="CQ239" s="387" t="n">
        <v>-0.00841183122247458</v>
      </c>
      <c r="CR239" s="387" t="n">
        <v>-0.0175887271761894</v>
      </c>
      <c r="CS239" s="387" t="n">
        <v>-0.0243962947279215</v>
      </c>
      <c r="CT239" s="387" t="n">
        <v>0.00505950814113021</v>
      </c>
      <c r="CV239" s="0" t="s">
        <v>884</v>
      </c>
      <c r="CW239" s="387" t="n">
        <v>0.00796249974519014</v>
      </c>
      <c r="CX239" s="387" t="n">
        <v>0.00966666638851166</v>
      </c>
      <c r="CY239" s="387" t="n">
        <v>0.0108950007706881</v>
      </c>
      <c r="CZ239" s="387" t="n">
        <v>0.00325000029988587</v>
      </c>
      <c r="DA239" s="387" t="n">
        <v>0.00249999994412065</v>
      </c>
      <c r="DC239" s="0" t="s">
        <v>884</v>
      </c>
      <c r="DD239" s="387" t="n">
        <v>0.000965044135227799</v>
      </c>
      <c r="DE239" s="387" t="n">
        <v>-0.00331708649173379</v>
      </c>
      <c r="DF239" s="387" t="n">
        <v>0.000983164529316127</v>
      </c>
      <c r="DG239" s="387" t="n">
        <v>-0.00744846416637301</v>
      </c>
      <c r="DH239" s="387" t="n">
        <v>-0.00521686719730496</v>
      </c>
      <c r="DL239" s="387" t="n">
        <v>0.390690002441406</v>
      </c>
      <c r="DM239" s="0" t="s">
        <v>888</v>
      </c>
      <c r="DP239" s="387" t="n">
        <v>0.717699966430664</v>
      </c>
      <c r="DQ239" s="0" t="s">
        <v>888</v>
      </c>
      <c r="DT239" s="387" t="n">
        <v>0.0608699989318848</v>
      </c>
      <c r="DU239" s="0" t="s">
        <v>888</v>
      </c>
      <c r="DW239" s="387" t="n">
        <v>-0.00858131516724825</v>
      </c>
      <c r="DX239" s="387" t="n">
        <v>-0.0300283692777157</v>
      </c>
      <c r="DY239" s="387" t="n">
        <v>-0.0283654723316431</v>
      </c>
      <c r="DZ239" s="387" t="n">
        <v>-0.0328854508697987</v>
      </c>
      <c r="EA239" s="387" t="n">
        <v>-0.0418788976967335</v>
      </c>
      <c r="EB239" s="0" t="s">
        <v>104</v>
      </c>
      <c r="ED239" s="387" t="n">
        <v>-0.037511520087719</v>
      </c>
      <c r="EE239" s="387" t="n">
        <v>-0.037511520087719</v>
      </c>
      <c r="EF239" s="387" t="n">
        <v>-0.0402090959250927</v>
      </c>
      <c r="EG239" s="387" t="n">
        <v>-0.074737936258316</v>
      </c>
      <c r="EH239" s="387"/>
      <c r="EI239" s="0" t="s">
        <v>248</v>
      </c>
      <c r="EK239" s="387" t="n">
        <v>0.312439322471619</v>
      </c>
      <c r="EL239" s="0" t="s">
        <v>248</v>
      </c>
      <c r="EO239" s="387" t="n">
        <v>0.0050031035207212</v>
      </c>
      <c r="EP239" s="387" t="n">
        <v>0.0046796896494925</v>
      </c>
      <c r="EQ239" s="387" t="n">
        <v>-0.0075853387825191</v>
      </c>
      <c r="ER239" s="387" t="n">
        <v>-0.0114062512293458</v>
      </c>
      <c r="ES239" s="387" t="n">
        <v>-0.0164289195090532</v>
      </c>
      <c r="ET239" s="0" t="s">
        <v>248</v>
      </c>
      <c r="FE239" s="387" t="n">
        <v>17409072</v>
      </c>
      <c r="FF239" s="387" t="n">
        <v>17918373</v>
      </c>
      <c r="FG239" s="387" t="n">
        <v>18443691</v>
      </c>
      <c r="FH239" s="387" t="n">
        <v>18985000</v>
      </c>
      <c r="FI239" s="387" t="n">
        <v>19540098</v>
      </c>
      <c r="FJ239" s="387" t="n">
        <v>20107409</v>
      </c>
      <c r="FK239" s="387" t="n">
        <v>20687646</v>
      </c>
      <c r="FL239" s="387" t="n">
        <v>21282515</v>
      </c>
      <c r="FM239" s="387" t="n">
        <v>21892146</v>
      </c>
      <c r="FN239" s="387" t="n">
        <v>22516460</v>
      </c>
      <c r="FO239" s="387" t="n">
        <v>23154855</v>
      </c>
      <c r="FP239" s="387" t="n">
        <v>23807588</v>
      </c>
      <c r="FQ239" s="387" t="n">
        <v>24473178</v>
      </c>
      <c r="FR239" s="387" t="n">
        <v>25147109</v>
      </c>
      <c r="FS239" s="387" t="n">
        <v>25823485</v>
      </c>
      <c r="FT239" s="387" t="n">
        <v>26497889</v>
      </c>
      <c r="FU239" s="387" t="n">
        <v>27168210</v>
      </c>
      <c r="FV239" s="387" t="n">
        <v>27834821</v>
      </c>
      <c r="FW239" s="387" t="n">
        <v>28498687</v>
      </c>
      <c r="FX239" s="387" t="n">
        <v>29161922</v>
      </c>
      <c r="FY239" s="387" t="n">
        <v>29826000</v>
      </c>
      <c r="FZ239" s="387" t="n">
        <v>30491000</v>
      </c>
      <c r="GA239" s="387" t="n">
        <v>31155000</v>
      </c>
      <c r="GB239" s="387" t="n">
        <v>31818000</v>
      </c>
      <c r="GC239" s="387" t="n">
        <v>32480000</v>
      </c>
      <c r="GD239" s="387" t="n">
        <v>33140000</v>
      </c>
      <c r="GE239" s="387" t="n">
        <v>33798000</v>
      </c>
      <c r="GF239" s="387" t="n">
        <v>34454000</v>
      </c>
      <c r="GG239" s="387" t="n">
        <v>35107000</v>
      </c>
      <c r="GH239" s="387" t="n">
        <v>35758000</v>
      </c>
      <c r="GI239" s="387" t="n">
        <v>36407000</v>
      </c>
      <c r="GJ239" s="387" t="n">
        <v>37053000</v>
      </c>
      <c r="GK239" s="387" t="n">
        <v>37696000</v>
      </c>
      <c r="GL239" s="387" t="n">
        <v>38336000</v>
      </c>
      <c r="GM239" s="387" t="n">
        <v>38972000</v>
      </c>
      <c r="GN239" s="387" t="n">
        <v>39603000</v>
      </c>
      <c r="GO239" s="387" t="n">
        <v>40229000</v>
      </c>
      <c r="GP239" s="387" t="n">
        <v>40850000</v>
      </c>
      <c r="GQ239" s="387" t="n">
        <v>41464000</v>
      </c>
      <c r="GR239" s="387" t="n">
        <v>42071000</v>
      </c>
      <c r="GS239" s="387" t="n">
        <v>42670000</v>
      </c>
      <c r="GT239" s="387" t="n">
        <v>43260000</v>
      </c>
      <c r="GU239" s="387" t="n">
        <v>43842000</v>
      </c>
      <c r="GV239" s="387" t="n">
        <v>44413000</v>
      </c>
      <c r="GW239" s="387" t="n">
        <v>44974000</v>
      </c>
      <c r="GX239" s="387" t="n">
        <v>45523000</v>
      </c>
      <c r="GY239" s="387" t="n">
        <v>46060000</v>
      </c>
      <c r="GZ239" s="387" t="n">
        <v>46585000</v>
      </c>
      <c r="HA239" s="387" t="n">
        <v>47096000</v>
      </c>
      <c r="HB239" s="387" t="n">
        <v>47595000</v>
      </c>
      <c r="HC239" s="387" t="n">
        <v>48080000</v>
      </c>
      <c r="HG239" s="387" t="n">
        <v>0.0249824710190296</v>
      </c>
      <c r="HH239" s="387" t="n">
        <v>0.0242402516305447</v>
      </c>
      <c r="HI239" s="387" t="n">
        <v>0.0235702246427536</v>
      </c>
      <c r="HJ239" s="387" t="n">
        <v>0.0230058003216982</v>
      </c>
      <c r="HK239" s="387" t="n">
        <v>0.0225166790187359</v>
      </c>
      <c r="HL239" s="387" t="n">
        <v>0.0220510624349117</v>
      </c>
      <c r="HM239" s="387" t="n">
        <v>0.021543188020587</v>
      </c>
      <c r="HN239" s="387" t="n">
        <v>0.0210574213415384</v>
      </c>
      <c r="HO239" s="387" t="n">
        <v>0.0205923486500978</v>
      </c>
      <c r="HP239" s="387" t="n">
        <v>0.0201164968311787</v>
      </c>
      <c r="HQ239" s="387" t="n">
        <v>0.0196606162935495</v>
      </c>
      <c r="HR239" s="387" t="n">
        <v>0.0192234721034765</v>
      </c>
      <c r="HS239" s="387" t="n">
        <v>0.0187754388898611</v>
      </c>
      <c r="HT239" s="387" t="n">
        <v>0.0183734800666571</v>
      </c>
      <c r="HU239" s="387" t="n">
        <v>0.0179870426654816</v>
      </c>
      <c r="HV239" s="387" t="n">
        <v>0.0175882559269667</v>
      </c>
      <c r="HW239" s="387" t="n">
        <v>0.0172046683728695</v>
      </c>
      <c r="HX239" s="387" t="n">
        <v>0.0168354138731956</v>
      </c>
      <c r="HY239" s="387" t="n">
        <v>0.0164540372788906</v>
      </c>
      <c r="HZ239" s="387" t="n">
        <v>0.016061432659626</v>
      </c>
      <c r="IA239" s="387" t="n">
        <v>0.0156832560896873</v>
      </c>
      <c r="IB239" s="387" t="n">
        <v>0.0153186926618218</v>
      </c>
      <c r="IC239" s="387" t="n">
        <v>0.0149187594652176</v>
      </c>
      <c r="ID239" s="387" t="n">
        <v>0.0145330866798759</v>
      </c>
      <c r="IE239" s="387" t="n">
        <v>0.0141374301165342</v>
      </c>
      <c r="IF239" s="387" t="n">
        <v>0.013732323423028</v>
      </c>
      <c r="IG239" s="387" t="n">
        <v>0.0133638419210911</v>
      </c>
      <c r="IH239" s="387" t="n">
        <v>0.0129399569705129</v>
      </c>
      <c r="II239" s="387" t="n">
        <v>0.0125523256137967</v>
      </c>
      <c r="IJ239" s="387" t="n">
        <v>0.0121331475675106</v>
      </c>
      <c r="IK239" s="387" t="n">
        <v>0.0117272017523646</v>
      </c>
      <c r="IL239" s="387" t="n">
        <v>0.0113337067887187</v>
      </c>
      <c r="IM239" s="387" t="n">
        <v>0.0109094707295299</v>
      </c>
      <c r="IN239" s="387" t="n">
        <v>0.0105396416038275</v>
      </c>
      <c r="IO239" s="387" t="n">
        <v>0.0101385768502951</v>
      </c>
      <c r="IP239" s="0" t="s">
        <v>889</v>
      </c>
      <c r="IU239" s="0" t="s">
        <v>889</v>
      </c>
      <c r="IV239" s="387" t="n">
        <v>0.504047701021829</v>
      </c>
      <c r="IW239" s="387" t="n">
        <v>0.504004790893474</v>
      </c>
      <c r="IX239" s="387" t="n">
        <v>0.503948059859289</v>
      </c>
      <c r="IY239" s="387" t="n">
        <v>0.503883425069152</v>
      </c>
      <c r="IZ239" s="387" t="n">
        <v>0.503817409565803</v>
      </c>
      <c r="JA239" s="387" t="n">
        <v>0.503755150545324</v>
      </c>
      <c r="JB239" s="387" t="n">
        <v>0.503697085521888</v>
      </c>
      <c r="JC239" s="387" t="n">
        <v>0.50364187090389</v>
      </c>
      <c r="JD239" s="387" t="n">
        <v>0.50358960772186</v>
      </c>
      <c r="JE239" s="387" t="n">
        <v>0.503539171992681</v>
      </c>
      <c r="JF239" s="387" t="n">
        <v>0.503489633572708</v>
      </c>
      <c r="JG239" s="387" t="n">
        <v>0.503441854586174</v>
      </c>
      <c r="JH239" s="387" t="n">
        <v>0.503395169073769</v>
      </c>
      <c r="JI239" s="387" t="n">
        <v>0.50334812845137</v>
      </c>
      <c r="JJ239" s="387" t="n">
        <v>0.503298145526366</v>
      </c>
      <c r="JK239" s="387" t="n">
        <v>0.503243410348507</v>
      </c>
      <c r="JL239" s="387" t="n">
        <v>0.50318310937623</v>
      </c>
      <c r="JM239" s="387" t="n">
        <v>0.503118058321822</v>
      </c>
      <c r="JN239" s="387" t="n">
        <v>0.503050525256289</v>
      </c>
      <c r="JO239" s="387" t="n">
        <v>0.502983857626738</v>
      </c>
      <c r="JP239" s="387" t="n">
        <v>0.502919789992985</v>
      </c>
      <c r="JQ239" s="387" t="n">
        <v>0.502858991707149</v>
      </c>
      <c r="JR239" s="387" t="n">
        <v>0.502799384521456</v>
      </c>
      <c r="JS239" s="387" t="n">
        <v>0.502738543118359</v>
      </c>
      <c r="JT239" s="387" t="n">
        <v>0.502673115487512</v>
      </c>
      <c r="JU239" s="387" t="n">
        <v>0.502600572772131</v>
      </c>
      <c r="JV239" s="387" t="n">
        <v>0.502520143172842</v>
      </c>
      <c r="JW239" s="387" t="n">
        <v>0.502432048396725</v>
      </c>
      <c r="JX239" s="387" t="n">
        <v>0.502335897167207</v>
      </c>
      <c r="JY239" s="387" t="n">
        <v>0.502231880649201</v>
      </c>
      <c r="JZ239" s="387" t="n">
        <v>0.502119534105372</v>
      </c>
      <c r="KA239" s="387" t="n">
        <v>0.501998590619644</v>
      </c>
      <c r="KB239" s="387" t="n">
        <v>0.501869231883992</v>
      </c>
      <c r="KC239" s="387" t="n">
        <v>0.501730874587458</v>
      </c>
      <c r="KD239" s="387" t="n">
        <v>0.501583695699813</v>
      </c>
      <c r="KE239" s="387" t="n">
        <v>0.501427433087995</v>
      </c>
      <c r="KH239" s="0" t="s">
        <v>889</v>
      </c>
      <c r="KI239" s="387" t="n">
        <v>0.565122365951538</v>
      </c>
      <c r="KJ239" s="387" t="n">
        <v>0.568101525306702</v>
      </c>
      <c r="KK239" s="387" t="n">
        <v>0.571469664573669</v>
      </c>
      <c r="KL239" s="387" t="n">
        <v>0.575088381767273</v>
      </c>
      <c r="KM239" s="387" t="n">
        <v>0.578744828701019</v>
      </c>
      <c r="KN239" s="387" t="n">
        <v>0.582377791404724</v>
      </c>
      <c r="KO239" s="387" t="n">
        <v>0.58610737323761</v>
      </c>
      <c r="KP239" s="387" t="n">
        <v>0.589792966842651</v>
      </c>
      <c r="KQ239" s="387" t="n">
        <v>0.593531966209412</v>
      </c>
      <c r="KR239" s="387" t="n">
        <v>0.597567737102509</v>
      </c>
      <c r="KS239" s="387" t="n">
        <v>0.601901054382324</v>
      </c>
      <c r="KT239" s="387" t="n">
        <v>0.606130540370941</v>
      </c>
      <c r="KU239" s="387" t="n">
        <v>0.610669314861298</v>
      </c>
      <c r="KV239" s="387" t="n">
        <v>0.615432798862457</v>
      </c>
      <c r="KW239" s="387" t="n">
        <v>0.620252788066864</v>
      </c>
      <c r="KX239" s="387" t="n">
        <v>0.624989688396454</v>
      </c>
      <c r="KY239" s="387" t="n">
        <v>0.629395723342896</v>
      </c>
      <c r="KZ239" s="387" t="n">
        <v>0.633780777454376</v>
      </c>
      <c r="LA239" s="387" t="n">
        <v>0.638068675994873</v>
      </c>
      <c r="LB239" s="387" t="n">
        <v>0.642255961894989</v>
      </c>
      <c r="LC239" s="387" t="n">
        <v>0.646415650844574</v>
      </c>
      <c r="LD239" s="387" t="n">
        <v>0.65012800693512</v>
      </c>
      <c r="LE239" s="387" t="n">
        <v>0.65383106470108</v>
      </c>
      <c r="LF239" s="387" t="n">
        <v>0.657461881637573</v>
      </c>
      <c r="LG239" s="387" t="n">
        <v>0.660906553268433</v>
      </c>
      <c r="LH239" s="387" t="n">
        <v>0.664120018482208</v>
      </c>
      <c r="LI239" s="387" t="n">
        <v>0.666897833347321</v>
      </c>
      <c r="LJ239" s="387" t="n">
        <v>0.669449388980866</v>
      </c>
      <c r="LK239" s="387" t="n">
        <v>0.671852827072144</v>
      </c>
      <c r="LL239" s="387" t="n">
        <v>0.674100577831268</v>
      </c>
      <c r="LM239" s="387" t="n">
        <v>0.676229596138001</v>
      </c>
      <c r="LN239" s="387" t="n">
        <v>0.677898406982422</v>
      </c>
      <c r="LO239" s="387" t="n">
        <v>0.679510593414307</v>
      </c>
      <c r="LP239" s="387" t="n">
        <v>0.681055724620819</v>
      </c>
      <c r="LQ239" s="387" t="n">
        <v>0.68240362405777</v>
      </c>
      <c r="LR239" s="387" t="n">
        <v>0.68352746963501</v>
      </c>
      <c r="LT239" s="0" t="s">
        <v>889</v>
      </c>
      <c r="LU239" s="387" t="n">
        <v>0.549015045166016</v>
      </c>
      <c r="LV239" s="387" t="n">
        <v>0.551915764808655</v>
      </c>
      <c r="LW239" s="387" t="n">
        <v>0.55511599779129</v>
      </c>
      <c r="LX239" s="387" t="n">
        <v>0.558507680892944</v>
      </c>
      <c r="LY239" s="387" t="n">
        <v>0.561917066574097</v>
      </c>
      <c r="LZ239" s="387" t="n">
        <v>0.565312147140503</v>
      </c>
      <c r="MA239" s="387" t="n">
        <v>0.568856358528137</v>
      </c>
      <c r="MB239" s="387" t="n">
        <v>0.572363972663879</v>
      </c>
      <c r="MC239" s="387" t="n">
        <v>0.575900435447693</v>
      </c>
      <c r="MD239" s="387" t="n">
        <v>0.579741358757019</v>
      </c>
      <c r="ME239" s="387" t="n">
        <v>0.583946883678436</v>
      </c>
      <c r="MF239" s="387" t="n">
        <v>0.588170886039734</v>
      </c>
      <c r="MG239" s="387" t="n">
        <v>0.592732310295105</v>
      </c>
      <c r="MH239" s="387" t="n">
        <v>0.597459197044373</v>
      </c>
      <c r="MI239" s="387" t="n">
        <v>0.602158963680267</v>
      </c>
      <c r="MJ239" s="387" t="n">
        <v>0.606586635112763</v>
      </c>
      <c r="MK239" s="387" t="n">
        <v>0.610719799995422</v>
      </c>
      <c r="ML239" s="387" t="n">
        <v>0.614680588245392</v>
      </c>
      <c r="MM239" s="387" t="n">
        <v>0.618426561355591</v>
      </c>
      <c r="MN239" s="387" t="n">
        <v>0.621959328651428</v>
      </c>
      <c r="MO239" s="387" t="n">
        <v>0.625306189060211</v>
      </c>
      <c r="MP239" s="387" t="n">
        <v>0.62822836637497</v>
      </c>
      <c r="MQ239" s="387" t="n">
        <v>0.63101589679718</v>
      </c>
      <c r="MR239" s="387" t="n">
        <v>0.633609890937805</v>
      </c>
      <c r="MS239" s="387" t="n">
        <v>0.635948777198792</v>
      </c>
      <c r="MT239" s="387" t="n">
        <v>0.637989223003388</v>
      </c>
      <c r="MU239" s="387" t="n">
        <v>0.63971334695816</v>
      </c>
      <c r="MV239" s="387" t="n">
        <v>0.641143202781677</v>
      </c>
      <c r="MW239" s="387" t="n">
        <v>0.642334461212158</v>
      </c>
      <c r="MX239" s="387" t="n">
        <v>0.643305003643036</v>
      </c>
      <c r="MY239" s="387" t="n">
        <v>0.644070029258728</v>
      </c>
      <c r="MZ239" s="387" t="n">
        <v>0.644507169723511</v>
      </c>
      <c r="NA239" s="387" t="n">
        <v>0.644821286201477</v>
      </c>
      <c r="NB239" s="387" t="n">
        <v>0.645022928714752</v>
      </c>
      <c r="NC239" s="387" t="n">
        <v>0.64498370885849</v>
      </c>
      <c r="ND239" s="387" t="n">
        <v>0.644675552845001</v>
      </c>
      <c r="NG239" s="0" t="s">
        <v>889</v>
      </c>
      <c r="NH239" s="387" t="n">
        <v>0.452605485916138</v>
      </c>
      <c r="NI239" s="387" t="n">
        <v>0.457444846630096</v>
      </c>
      <c r="NJ239" s="387" t="n">
        <v>0.462079554796219</v>
      </c>
      <c r="NK239" s="387" t="n">
        <v>0.466522008180618</v>
      </c>
      <c r="NL239" s="387" t="n">
        <v>0.470813989639282</v>
      </c>
      <c r="NM239" s="387" t="n">
        <v>0.475021779537201</v>
      </c>
      <c r="NN239" s="387" t="n">
        <v>0.479256182909012</v>
      </c>
      <c r="NO239" s="387" t="n">
        <v>0.483421593904495</v>
      </c>
      <c r="NP239" s="387" t="n">
        <v>0.487491369247437</v>
      </c>
      <c r="NQ239" s="387" t="n">
        <v>0.491748780012131</v>
      </c>
      <c r="NR239" s="387" t="n">
        <v>0.496107429265976</v>
      </c>
      <c r="NS239" s="387" t="n">
        <v>0.500325441360474</v>
      </c>
      <c r="NT239" s="387" t="n">
        <v>0.504730939865112</v>
      </c>
      <c r="NU239" s="387" t="n">
        <v>0.50935709476471</v>
      </c>
      <c r="NV239" s="387" t="n">
        <v>0.51420658826828</v>
      </c>
      <c r="NW239" s="387" t="n">
        <v>0.519213318824768</v>
      </c>
      <c r="NX239" s="387" t="n">
        <v>0.524222075939179</v>
      </c>
      <c r="NY239" s="387" t="n">
        <v>0.529472649097443</v>
      </c>
      <c r="NZ239" s="387" t="n">
        <v>0.534771502017975</v>
      </c>
      <c r="OA239" s="387" t="n">
        <v>0.540028750896454</v>
      </c>
      <c r="OB239" s="387" t="n">
        <v>0.545236468315125</v>
      </c>
      <c r="OC239" s="387" t="n">
        <v>0.549976408481598</v>
      </c>
      <c r="OD239" s="387" t="n">
        <v>0.554736852645874</v>
      </c>
      <c r="OE239" s="387" t="n">
        <v>0.559352695941925</v>
      </c>
      <c r="OF239" s="387" t="n">
        <v>0.563856363296509</v>
      </c>
      <c r="OG239" s="387" t="n">
        <v>0.568080604076386</v>
      </c>
      <c r="OH239" s="387" t="n">
        <v>0.57191401720047</v>
      </c>
      <c r="OI239" s="387" t="n">
        <v>0.575543999671936</v>
      </c>
      <c r="OJ239" s="387" t="n">
        <v>0.578974604606628</v>
      </c>
      <c r="OK239" s="387" t="n">
        <v>0.582247495651245</v>
      </c>
      <c r="OL239" s="387" t="n">
        <v>0.58530855178833</v>
      </c>
      <c r="OM239" s="387" t="n">
        <v>0.58788537979126</v>
      </c>
      <c r="ON239" s="387" t="n">
        <v>0.590340256690979</v>
      </c>
      <c r="OO239" s="387" t="n">
        <v>0.592725515365601</v>
      </c>
      <c r="OP239" s="387" t="n">
        <v>0.594894409179688</v>
      </c>
      <c r="OQ239" s="387" t="n">
        <v>0.596859395503998</v>
      </c>
      <c r="OT239" s="387" t="n">
        <v>0.467210006713867</v>
      </c>
      <c r="OU239" s="387" t="n">
        <v>0.458549995422363</v>
      </c>
      <c r="OV239" s="387" t="n">
        <v>0.450349998474121</v>
      </c>
      <c r="OW239" s="387" t="n">
        <v>0.442569999694824</v>
      </c>
      <c r="OX239" s="387" t="n">
        <v>0.435209999084473</v>
      </c>
      <c r="OY239" s="387" t="n">
        <v>0.428380012512207</v>
      </c>
      <c r="OZ239" s="387" t="n">
        <v>0.421949996948242</v>
      </c>
      <c r="PA239" s="387" t="n">
        <v>0.416030006408691</v>
      </c>
      <c r="PB239" s="387" t="n">
        <v>0.410779991149902</v>
      </c>
      <c r="PC239" s="387" t="n">
        <v>0.40625</v>
      </c>
      <c r="PD239" s="387" t="n">
        <v>0.398190002441406</v>
      </c>
      <c r="PE239" s="387" t="n">
        <v>0.39125</v>
      </c>
      <c r="PF239" s="387" t="n">
        <v>0.385149993896484</v>
      </c>
      <c r="PG239" s="387" t="n">
        <v>0.379570007324219</v>
      </c>
      <c r="PH239" s="387" t="n">
        <v>0.383030014038086</v>
      </c>
      <c r="PI239" s="387" t="n">
        <v>0.386150016784668</v>
      </c>
      <c r="PJ239" s="387" t="n">
        <v>0.388730010986328</v>
      </c>
      <c r="PK239" s="387" t="n">
        <v>0.39101001739502</v>
      </c>
      <c r="PL239" s="387" t="n">
        <v>0.390690002441406</v>
      </c>
      <c r="PQ239" s="387" t="n">
        <v>-0.000818766711745411</v>
      </c>
      <c r="PZ239" s="387" t="n">
        <v>0.367</v>
      </c>
      <c r="QA239" s="387" t="n">
        <v>2014</v>
      </c>
      <c r="QB239" s="0" t="s">
        <v>248</v>
      </c>
      <c r="QD239" s="387" t="n">
        <v>0.183</v>
      </c>
      <c r="QE239" s="387" t="n">
        <v>2014</v>
      </c>
      <c r="QF239" s="0" t="s">
        <v>248</v>
      </c>
      <c r="QH239" s="387" t="n">
        <v>0.512</v>
      </c>
      <c r="QI239" s="387" t="n">
        <v>2014</v>
      </c>
      <c r="QJ239" s="0" t="s">
        <v>248</v>
      </c>
      <c r="QL239" s="387" t="n">
        <v>0.81</v>
      </c>
      <c r="QM239" s="387" t="n">
        <v>2014</v>
      </c>
      <c r="QN239" s="0" t="s">
        <v>248</v>
      </c>
      <c r="QP239" s="387" t="n">
        <v>0.486</v>
      </c>
      <c r="QQ239" s="387" t="n">
        <v>2014</v>
      </c>
      <c r="QR239" s="0" t="s">
        <v>248</v>
      </c>
      <c r="QT239" s="0" t="s">
        <v>104</v>
      </c>
      <c r="QU239" s="387" t="n">
        <v>0.119944453239441</v>
      </c>
      <c r="QV239" s="387" t="n">
        <v>0.0946070700883865</v>
      </c>
      <c r="QW239" s="387" t="n">
        <v>0.0608421936631203</v>
      </c>
      <c r="QX239" s="387" t="n">
        <v>0.0380762666463852</v>
      </c>
      <c r="QY239" s="387" t="n">
        <v>0.0805760324001312</v>
      </c>
      <c r="RB239" s="387"/>
      <c r="RC239" s="387"/>
      <c r="RD239" s="387"/>
      <c r="RE239" s="387"/>
      <c r="RF239" s="387" t="n">
        <v>0.212779343128204</v>
      </c>
      <c r="RG239" s="0" t="s">
        <v>884</v>
      </c>
      <c r="RJ239" s="387" t="n">
        <v>-0.00198531476780772</v>
      </c>
      <c r="RK239" s="387" t="n">
        <v>-0.01675770804286</v>
      </c>
      <c r="RL239" s="387" t="n">
        <v>-0.0443586483597755</v>
      </c>
      <c r="RM239" s="387" t="n">
        <v>-0.090132862329483</v>
      </c>
      <c r="RN239" s="387" t="n">
        <v>0.0207584854215384</v>
      </c>
      <c r="RO239" s="0" t="s">
        <v>104</v>
      </c>
      <c r="RR239" s="387" t="n">
        <v>-0.00198531500063837</v>
      </c>
      <c r="RS239" s="387" t="n">
        <v>-0.01675770804286</v>
      </c>
      <c r="RT239" s="387" t="n">
        <v>-0.0443586520850658</v>
      </c>
      <c r="RU239" s="387" t="n">
        <v>-0.0901328250765801</v>
      </c>
      <c r="RV239" s="387" t="n">
        <v>0.0207572150975466</v>
      </c>
      <c r="RW239" s="0" t="s">
        <v>248</v>
      </c>
      <c r="SA239" s="387" t="n">
        <v>-0.0288889575749636</v>
      </c>
      <c r="SB239" s="387" t="n">
        <v>-0.0429211556911469</v>
      </c>
      <c r="SC239" s="387" t="n">
        <v>-0.0698213502764702</v>
      </c>
      <c r="SD239" s="387" t="n">
        <v>-0.114436879754066</v>
      </c>
      <c r="SE239" s="387" t="n">
        <v>-0.00197981996461749</v>
      </c>
      <c r="SF239" s="0" t="s">
        <v>104</v>
      </c>
      <c r="SJ239" s="387" t="n">
        <v>-0.0292002912610769</v>
      </c>
      <c r="SK239" s="387" t="n">
        <v>-0.0434507168829441</v>
      </c>
      <c r="SL239" s="387" t="n">
        <v>-0.070220373570919</v>
      </c>
      <c r="SM239" s="387" t="n">
        <v>-0.114448718726635</v>
      </c>
      <c r="SN239" s="387" t="n">
        <v>-0.00224858685396612</v>
      </c>
      <c r="SO239" s="0" t="s">
        <v>248</v>
      </c>
      <c r="SQ239" s="387"/>
      <c r="SR239" s="0" t="s">
        <v>886</v>
      </c>
      <c r="ST239" s="387" t="n">
        <v>1103.92822265625</v>
      </c>
      <c r="SU239" s="0" t="s">
        <v>104</v>
      </c>
      <c r="SW239" s="387" t="n">
        <v>631.48787735002</v>
      </c>
      <c r="SX239" s="0" t="s">
        <v>248</v>
      </c>
      <c r="TA239" s="387" t="n">
        <v>0.111363135278225</v>
      </c>
      <c r="TB239" s="387" t="n">
        <v>0.0645786970853806</v>
      </c>
      <c r="TC239" s="387" t="n">
        <v>0.032476719468832</v>
      </c>
      <c r="TD239" s="387" t="n">
        <v>0.00519081484526396</v>
      </c>
      <c r="TE239" s="387" t="n">
        <v>0.0386971347033978</v>
      </c>
      <c r="TF239" s="0" t="s">
        <v>104</v>
      </c>
      <c r="TJ239" s="387"/>
      <c r="TK239" s="387"/>
      <c r="TL239" s="387"/>
      <c r="TM239" s="387"/>
      <c r="TN239" s="387" t="n">
        <v>0.160322740674019</v>
      </c>
      <c r="TO239" s="0" t="s">
        <v>884</v>
      </c>
      <c r="TP239" s="386"/>
      <c r="TQ239" s="386"/>
    </row>
    <row r="240" customFormat="false" ht="15.75" hidden="false" customHeight="false" outlineLevel="0" collapsed="false">
      <c r="A240" s="0" t="s">
        <v>895</v>
      </c>
      <c r="B240" s="0" t="s">
        <v>86</v>
      </c>
      <c r="C240" s="0" t="s">
        <v>1325</v>
      </c>
      <c r="D240" s="387" t="n">
        <v>0.0490078665316105</v>
      </c>
      <c r="E240" s="0" t="s">
        <v>102</v>
      </c>
      <c r="F240" s="387" t="n">
        <v>0.0424433201551437</v>
      </c>
      <c r="G240" s="0" t="s">
        <v>316</v>
      </c>
      <c r="H240" s="387" t="n">
        <v>0.0430725812911987</v>
      </c>
      <c r="I240" s="0" t="s">
        <v>317</v>
      </c>
      <c r="J240" s="0" t="s">
        <v>893</v>
      </c>
      <c r="K240" s="387" t="n">
        <v>0.617999970912933</v>
      </c>
      <c r="L240" s="387"/>
      <c r="M240" s="0" t="s">
        <v>885</v>
      </c>
      <c r="N240" s="387"/>
      <c r="O240" s="0" t="s">
        <v>885</v>
      </c>
      <c r="P240" s="387"/>
      <c r="Q240" s="0" t="s">
        <v>885</v>
      </c>
      <c r="R240" s="387"/>
      <c r="S240" s="0" t="s">
        <v>885</v>
      </c>
      <c r="U240" s="0" t="s">
        <v>884</v>
      </c>
      <c r="V240" s="387" t="n">
        <v>0.50167715549469</v>
      </c>
      <c r="W240" s="387"/>
      <c r="X240" s="0" t="s">
        <v>885</v>
      </c>
      <c r="Y240" s="387"/>
      <c r="Z240" s="0" t="s">
        <v>885</v>
      </c>
      <c r="AA240" s="387"/>
      <c r="AB240" s="0" t="s">
        <v>885</v>
      </c>
      <c r="AC240" s="387"/>
      <c r="AD240" s="0" t="s">
        <v>885</v>
      </c>
      <c r="AF240" s="0" t="s">
        <v>884</v>
      </c>
      <c r="AG240" s="387" t="n">
        <v>0.517520666122437</v>
      </c>
      <c r="AH240" s="387"/>
      <c r="AI240" s="0" t="s">
        <v>885</v>
      </c>
      <c r="AJ240" s="387"/>
      <c r="AK240" s="0" t="s">
        <v>885</v>
      </c>
      <c r="AL240" s="387"/>
      <c r="AM240" s="0" t="s">
        <v>885</v>
      </c>
      <c r="AN240" s="387"/>
      <c r="AO240" s="0" t="s">
        <v>885</v>
      </c>
      <c r="AP240" s="0"/>
      <c r="AQ240" s="0" t="s">
        <v>102</v>
      </c>
      <c r="AR240" s="387" t="n">
        <v>2.4169921875</v>
      </c>
      <c r="AS240" s="0" t="s">
        <v>318</v>
      </c>
      <c r="AT240" s="387" t="n">
        <v>5.0558705329895</v>
      </c>
      <c r="AU240" s="0" t="s">
        <v>317</v>
      </c>
      <c r="AV240" s="387" t="n">
        <v>5.82538223266602</v>
      </c>
      <c r="AW240" s="0"/>
      <c r="AX240" s="387" t="n">
        <v>3.5266227722168</v>
      </c>
      <c r="AY240" s="0" t="s">
        <v>104</v>
      </c>
      <c r="AZ240" s="0"/>
      <c r="BA240" s="0" t="s">
        <v>102</v>
      </c>
      <c r="BB240" s="387" t="n">
        <v>0.00904428865760565</v>
      </c>
      <c r="BC240" s="387" t="n">
        <v>0.00460980460047722</v>
      </c>
      <c r="BD240" s="387" t="n">
        <v>0.00594555353745818</v>
      </c>
      <c r="BE240" s="387" t="n">
        <v>0.00792376231402159</v>
      </c>
      <c r="BF240" s="387" t="n">
        <v>0.0079237287864089</v>
      </c>
      <c r="BH240" s="0" t="s">
        <v>318</v>
      </c>
      <c r="BI240" s="387" t="n">
        <v>0.00893975794315338</v>
      </c>
      <c r="BJ240" s="387" t="n">
        <v>0.010949382558465</v>
      </c>
      <c r="BK240" s="387" t="n">
        <v>0.0131687009707093</v>
      </c>
      <c r="BL240" s="387" t="n">
        <v>0.0200830772519112</v>
      </c>
      <c r="BM240" s="387" t="n">
        <v>0.0237083341926336</v>
      </c>
      <c r="BO240" s="0" t="s">
        <v>317</v>
      </c>
      <c r="BP240" s="387" t="n">
        <v>0.0110474918037653</v>
      </c>
      <c r="BQ240" s="387" t="n">
        <v>0.0141811771318316</v>
      </c>
      <c r="BR240" s="387" t="n">
        <v>0.0174724515527487</v>
      </c>
      <c r="BS240" s="387" t="n">
        <v>0.0221122987568378</v>
      </c>
      <c r="BT240" s="387" t="n">
        <v>0.015962015837431</v>
      </c>
      <c r="BV240" s="387" t="n">
        <v>5.76736259460449</v>
      </c>
      <c r="BW240" s="387" t="n">
        <v>5.91146612167358</v>
      </c>
      <c r="BX240" s="387" t="n">
        <v>6.23378086090088</v>
      </c>
      <c r="BY240" s="387" t="n">
        <v>6.54340076446533</v>
      </c>
      <c r="BZ240" s="387" t="n">
        <v>7.53761196136475</v>
      </c>
      <c r="CA240" s="0" t="s">
        <v>316</v>
      </c>
      <c r="CC240" s="387" t="n">
        <v>5.97518587112427</v>
      </c>
      <c r="CD240" s="387" t="n">
        <v>6.05669355392456</v>
      </c>
      <c r="CE240" s="387" t="n">
        <v>6.43286275863648</v>
      </c>
      <c r="CF240" s="387" t="n">
        <v>7.06814050674439</v>
      </c>
      <c r="CG240" s="387" t="n">
        <v>8.24181842803955</v>
      </c>
      <c r="CH240" s="0" t="s">
        <v>317</v>
      </c>
      <c r="CK240" s="387" t="n">
        <v>7</v>
      </c>
      <c r="CL240" s="0" t="s">
        <v>887</v>
      </c>
      <c r="CO240" s="0" t="s">
        <v>894</v>
      </c>
      <c r="CP240" s="387" t="n">
        <v>-0.000654914474580437</v>
      </c>
      <c r="CQ240" s="387" t="n">
        <v>0.0140082724392414</v>
      </c>
      <c r="CR240" s="387" t="n">
        <v>0.0209074672311544</v>
      </c>
      <c r="CS240" s="387" t="n">
        <v>0.0221961606293917</v>
      </c>
      <c r="CT240" s="387" t="n">
        <v>0.0324312001466751</v>
      </c>
      <c r="CV240" s="0" t="s">
        <v>884</v>
      </c>
      <c r="CW240" s="387" t="n">
        <v>0.00774499960243702</v>
      </c>
      <c r="CX240" s="387" t="n">
        <v>0.0071666669100523</v>
      </c>
      <c r="CY240" s="387" t="n">
        <v>0.00690000038594008</v>
      </c>
      <c r="CZ240" s="387" t="n">
        <v>0.00619999971240759</v>
      </c>
      <c r="DA240" s="387" t="n">
        <v>0.000149999978020787</v>
      </c>
      <c r="DC240" s="0" t="s">
        <v>884</v>
      </c>
      <c r="DD240" s="387" t="n">
        <v>0.00343576888553798</v>
      </c>
      <c r="DE240" s="387" t="n">
        <v>0.0052266726270318</v>
      </c>
      <c r="DF240" s="387" t="n">
        <v>0.00523549132049084</v>
      </c>
      <c r="DG240" s="387" t="n">
        <v>0.00496621569618583</v>
      </c>
      <c r="DH240" s="387" t="n">
        <v>0.00132879172451794</v>
      </c>
      <c r="DL240" s="387" t="n">
        <v>0.752590026855469</v>
      </c>
      <c r="DM240" s="0" t="s">
        <v>888</v>
      </c>
      <c r="DP240" s="387" t="n">
        <v>0.793980026245117</v>
      </c>
      <c r="DQ240" s="0" t="s">
        <v>888</v>
      </c>
      <c r="DT240" s="387" t="n">
        <v>0.712610015869141</v>
      </c>
      <c r="DU240" s="0" t="s">
        <v>888</v>
      </c>
      <c r="DW240" s="387" t="n">
        <v>-0.0297675598412752</v>
      </c>
      <c r="DX240" s="387" t="n">
        <v>0.0089034428820014</v>
      </c>
      <c r="DY240" s="387" t="n">
        <v>0.0101113170385361</v>
      </c>
      <c r="DZ240" s="387" t="n">
        <v>-0.01569639518857</v>
      </c>
      <c r="EA240" s="387" t="n">
        <v>0.0105213886126876</v>
      </c>
      <c r="EB240" s="0" t="s">
        <v>104</v>
      </c>
      <c r="ED240" s="387" t="n">
        <v>-0.0323030166327953</v>
      </c>
      <c r="EE240" s="387" t="n">
        <v>0.00552365463227034</v>
      </c>
      <c r="EF240" s="387" t="n">
        <v>0.00504089239984751</v>
      </c>
      <c r="EG240" s="387" t="n">
        <v>-0.0210389029234648</v>
      </c>
      <c r="EH240" s="387" t="n">
        <v>0.00629402417689562</v>
      </c>
      <c r="EI240" s="0" t="s">
        <v>248</v>
      </c>
      <c r="EK240" s="387" t="n">
        <v>1.17295980453491</v>
      </c>
      <c r="EL240" s="0" t="s">
        <v>248</v>
      </c>
      <c r="EO240" s="387" t="n">
        <v>0.0535777471959591</v>
      </c>
      <c r="EP240" s="387" t="n">
        <v>0.0534590557217598</v>
      </c>
      <c r="EQ240" s="387" t="n">
        <v>0.0518860258162022</v>
      </c>
      <c r="ER240" s="387" t="n">
        <v>0.0375954806804657</v>
      </c>
      <c r="ES240" s="387" t="n">
        <v>0.0235080756247044</v>
      </c>
      <c r="ET240" s="0" t="s">
        <v>248</v>
      </c>
      <c r="FE240" s="387" t="n">
        <v>10415944</v>
      </c>
      <c r="FF240" s="387" t="n">
        <v>10692193</v>
      </c>
      <c r="FG240" s="387" t="n">
        <v>10971698</v>
      </c>
      <c r="FH240" s="387" t="n">
        <v>11256743</v>
      </c>
      <c r="FI240" s="387" t="n">
        <v>11550642</v>
      </c>
      <c r="FJ240" s="387" t="n">
        <v>11856247</v>
      </c>
      <c r="FK240" s="387" t="n">
        <v>12173514</v>
      </c>
      <c r="FL240" s="387" t="n">
        <v>12502958</v>
      </c>
      <c r="FM240" s="387" t="n">
        <v>12848530</v>
      </c>
      <c r="FN240" s="387" t="n">
        <v>13215139</v>
      </c>
      <c r="FO240" s="387" t="n">
        <v>13605984</v>
      </c>
      <c r="FP240" s="387" t="n">
        <v>14023193</v>
      </c>
      <c r="FQ240" s="387" t="n">
        <v>14465121</v>
      </c>
      <c r="FR240" s="387" t="n">
        <v>14926504</v>
      </c>
      <c r="FS240" s="387" t="n">
        <v>15399753</v>
      </c>
      <c r="FT240" s="387" t="n">
        <v>15879361</v>
      </c>
      <c r="FU240" s="387" t="n">
        <v>16363507</v>
      </c>
      <c r="FV240" s="387" t="n">
        <v>16853688</v>
      </c>
      <c r="FW240" s="387" t="n">
        <v>17351822</v>
      </c>
      <c r="FX240" s="387" t="n">
        <v>17861030</v>
      </c>
      <c r="FY240" s="387" t="n">
        <v>18384000</v>
      </c>
      <c r="FZ240" s="387" t="n">
        <v>18921000</v>
      </c>
      <c r="GA240" s="387" t="n">
        <v>19470000</v>
      </c>
      <c r="GB240" s="387" t="n">
        <v>20033000</v>
      </c>
      <c r="GC240" s="387" t="n">
        <v>20608000</v>
      </c>
      <c r="GD240" s="387" t="n">
        <v>21197000</v>
      </c>
      <c r="GE240" s="387" t="n">
        <v>21798000</v>
      </c>
      <c r="GF240" s="387" t="n">
        <v>22412000</v>
      </c>
      <c r="GG240" s="387" t="n">
        <v>23039000</v>
      </c>
      <c r="GH240" s="387" t="n">
        <v>23677000</v>
      </c>
      <c r="GI240" s="387" t="n">
        <v>24326000</v>
      </c>
      <c r="GJ240" s="387" t="n">
        <v>24985000</v>
      </c>
      <c r="GK240" s="387" t="n">
        <v>25655000</v>
      </c>
      <c r="GL240" s="387" t="n">
        <v>26335000</v>
      </c>
      <c r="GM240" s="387" t="n">
        <v>27024000</v>
      </c>
      <c r="GN240" s="387" t="n">
        <v>27722000</v>
      </c>
      <c r="GO240" s="387" t="n">
        <v>28429000</v>
      </c>
      <c r="GP240" s="387" t="n">
        <v>29144000</v>
      </c>
      <c r="GQ240" s="387" t="n">
        <v>29867000</v>
      </c>
      <c r="GR240" s="387" t="n">
        <v>30599000</v>
      </c>
      <c r="GS240" s="387" t="n">
        <v>31338000</v>
      </c>
      <c r="GT240" s="387" t="n">
        <v>32086000</v>
      </c>
      <c r="GU240" s="387" t="n">
        <v>32841000</v>
      </c>
      <c r="GV240" s="387" t="n">
        <v>33604000</v>
      </c>
      <c r="GW240" s="387" t="n">
        <v>34373000</v>
      </c>
      <c r="GX240" s="387" t="n">
        <v>35149000</v>
      </c>
      <c r="GY240" s="387" t="n">
        <v>35931000</v>
      </c>
      <c r="GZ240" s="387" t="n">
        <v>36719000</v>
      </c>
      <c r="HA240" s="387" t="n">
        <v>37514000</v>
      </c>
      <c r="HB240" s="387" t="n">
        <v>38314000</v>
      </c>
      <c r="HC240" s="387" t="n">
        <v>39121000</v>
      </c>
      <c r="HG240" s="387" t="n">
        <v>0.0300334561616182</v>
      </c>
      <c r="HH240" s="387" t="n">
        <v>0.0295158326625824</v>
      </c>
      <c r="HI240" s="387" t="n">
        <v>0.0291280094534159</v>
      </c>
      <c r="HJ240" s="387" t="n">
        <v>0.0289237294346094</v>
      </c>
      <c r="HK240" s="387" t="n">
        <v>0.0288594756275415</v>
      </c>
      <c r="HL240" s="387" t="n">
        <v>0.0287916958332062</v>
      </c>
      <c r="HM240" s="387" t="n">
        <v>0.0286024026572704</v>
      </c>
      <c r="HN240" s="387" t="n">
        <v>0.0285060945898294</v>
      </c>
      <c r="HO240" s="387" t="n">
        <v>0.0282984357327223</v>
      </c>
      <c r="HP240" s="387" t="n">
        <v>0.0281803123652935</v>
      </c>
      <c r="HQ240" s="387" t="n">
        <v>0.0279585607349873</v>
      </c>
      <c r="HR240" s="387" t="n">
        <v>0.0277783069759607</v>
      </c>
      <c r="HS240" s="387" t="n">
        <v>0.0275919027626514</v>
      </c>
      <c r="HT240" s="387" t="n">
        <v>0.0273156799376011</v>
      </c>
      <c r="HU240" s="387" t="n">
        <v>0.0270416252315044</v>
      </c>
      <c r="HV240" s="387" t="n">
        <v>0.0267299078404903</v>
      </c>
      <c r="HW240" s="387" t="n">
        <v>0.0264628399163485</v>
      </c>
      <c r="HX240" s="387" t="n">
        <v>0.0261603686958551</v>
      </c>
      <c r="HY240" s="387" t="n">
        <v>0.0258265063166618</v>
      </c>
      <c r="HZ240" s="387" t="n">
        <v>0.025500962510705</v>
      </c>
      <c r="IA240" s="387" t="n">
        <v>0.025183429941535</v>
      </c>
      <c r="IB240" s="387" t="n">
        <v>0.0248393081128597</v>
      </c>
      <c r="IC240" s="387" t="n">
        <v>0.0245051328092814</v>
      </c>
      <c r="ID240" s="387" t="n">
        <v>0.0242131371051073</v>
      </c>
      <c r="IE240" s="387" t="n">
        <v>0.0238640904426575</v>
      </c>
      <c r="IF240" s="387" t="n">
        <v>0.0235883798450232</v>
      </c>
      <c r="IG240" s="387" t="n">
        <v>0.0232579372823238</v>
      </c>
      <c r="IH240" s="387" t="n">
        <v>0.0229673720896244</v>
      </c>
      <c r="II240" s="387" t="n">
        <v>0.0226262658834457</v>
      </c>
      <c r="IJ240" s="387" t="n">
        <v>0.0223247967660427</v>
      </c>
      <c r="IK240" s="387" t="n">
        <v>0.0220042634755373</v>
      </c>
      <c r="IL240" s="387" t="n">
        <v>0.0216939002275467</v>
      </c>
      <c r="IM240" s="387" t="n">
        <v>0.0214198641479015</v>
      </c>
      <c r="IN240" s="387" t="n">
        <v>0.0211011674255133</v>
      </c>
      <c r="IO240" s="387" t="n">
        <v>0.020844042301178</v>
      </c>
      <c r="IP240" s="0" t="s">
        <v>889</v>
      </c>
      <c r="IU240" s="0" t="s">
        <v>889</v>
      </c>
      <c r="IV240" s="387" t="n">
        <v>0.494803698131601</v>
      </c>
      <c r="IW240" s="387" t="n">
        <v>0.494930072504886</v>
      </c>
      <c r="IX240" s="387" t="n">
        <v>0.495013293296011</v>
      </c>
      <c r="IY240" s="387" t="n">
        <v>0.4950679223966</v>
      </c>
      <c r="IZ240" s="387" t="n">
        <v>0.495112097093595</v>
      </c>
      <c r="JA240" s="387" t="n">
        <v>0.495160345248868</v>
      </c>
      <c r="JB240" s="387" t="n">
        <v>0.495212137718051</v>
      </c>
      <c r="JC240" s="387" t="n">
        <v>0.495263642899486</v>
      </c>
      <c r="JD240" s="387" t="n">
        <v>0.495313560994291</v>
      </c>
      <c r="JE240" s="387" t="n">
        <v>0.495361493172963</v>
      </c>
      <c r="JF240" s="387" t="n">
        <v>0.495407064644166</v>
      </c>
      <c r="JG240" s="387" t="n">
        <v>0.49545067064841</v>
      </c>
      <c r="JH240" s="387" t="n">
        <v>0.49549194170525</v>
      </c>
      <c r="JI240" s="387" t="n">
        <v>0.495529701895052</v>
      </c>
      <c r="JJ240" s="387" t="n">
        <v>0.495561959610361</v>
      </c>
      <c r="JK240" s="387" t="n">
        <v>0.495587346974381</v>
      </c>
      <c r="JL240" s="387" t="n">
        <v>0.495605416746064</v>
      </c>
      <c r="JM240" s="387" t="n">
        <v>0.495617116143343</v>
      </c>
      <c r="JN240" s="387" t="n">
        <v>0.495622444090385</v>
      </c>
      <c r="JO240" s="387" t="n">
        <v>0.495622015563577</v>
      </c>
      <c r="JP240" s="387" t="n">
        <v>0.495615596649898</v>
      </c>
      <c r="JQ240" s="387" t="n">
        <v>0.495604085593874</v>
      </c>
      <c r="JR240" s="387" t="n">
        <v>0.49558740008515</v>
      </c>
      <c r="JS240" s="387" t="n">
        <v>0.495565169370044</v>
      </c>
      <c r="JT240" s="387" t="n">
        <v>0.495537519766712</v>
      </c>
      <c r="JU240" s="387" t="n">
        <v>0.495504489415842</v>
      </c>
      <c r="JV240" s="387" t="n">
        <v>0.495466417769735</v>
      </c>
      <c r="JW240" s="387" t="n">
        <v>0.495423618385353</v>
      </c>
      <c r="JX240" s="387" t="n">
        <v>0.495376318349722</v>
      </c>
      <c r="JY240" s="387" t="n">
        <v>0.495324714505009</v>
      </c>
      <c r="JZ240" s="387" t="n">
        <v>0.495269146138419</v>
      </c>
      <c r="KA240" s="387" t="n">
        <v>0.495210194754372</v>
      </c>
      <c r="KB240" s="387" t="n">
        <v>0.495147755556098</v>
      </c>
      <c r="KC240" s="387" t="n">
        <v>0.495082489690338</v>
      </c>
      <c r="KD240" s="387" t="n">
        <v>0.495014764263508</v>
      </c>
      <c r="KE240" s="387" t="n">
        <v>0.494944902349654</v>
      </c>
      <c r="KH240" s="0" t="s">
        <v>889</v>
      </c>
      <c r="KI240" s="387" t="n">
        <v>0.517587661743164</v>
      </c>
      <c r="KJ240" s="387" t="n">
        <v>0.520909726619721</v>
      </c>
      <c r="KK240" s="387" t="n">
        <v>0.525038242340088</v>
      </c>
      <c r="KL240" s="387" t="n">
        <v>0.529641807079315</v>
      </c>
      <c r="KM240" s="387" t="n">
        <v>0.534221768379211</v>
      </c>
      <c r="KN240" s="387" t="n">
        <v>0.538511753082275</v>
      </c>
      <c r="KO240" s="387" t="n">
        <v>0.542677462100983</v>
      </c>
      <c r="KP240" s="387" t="n">
        <v>0.546327710151672</v>
      </c>
      <c r="KQ240" s="387" t="n">
        <v>0.549692988395691</v>
      </c>
      <c r="KR240" s="387" t="n">
        <v>0.553134679794312</v>
      </c>
      <c r="KS240" s="387" t="n">
        <v>0.556729733943939</v>
      </c>
      <c r="KT240" s="387" t="n">
        <v>0.559500873088837</v>
      </c>
      <c r="KU240" s="387" t="n">
        <v>0.562645018100739</v>
      </c>
      <c r="KV240" s="387" t="n">
        <v>0.5659099817276</v>
      </c>
      <c r="KW240" s="387" t="n">
        <v>0.568948745727539</v>
      </c>
      <c r="KX240" s="387" t="n">
        <v>0.571569502353668</v>
      </c>
      <c r="KY240" s="387" t="n">
        <v>0.573704242706299</v>
      </c>
      <c r="KZ240" s="387" t="n">
        <v>0.575560331344605</v>
      </c>
      <c r="LA240" s="387" t="n">
        <v>0.577254593372345</v>
      </c>
      <c r="LB240" s="387" t="n">
        <v>0.578966856002808</v>
      </c>
      <c r="LC240" s="387" t="n">
        <v>0.580874383449554</v>
      </c>
      <c r="LD240" s="387" t="n">
        <v>0.582538962364197</v>
      </c>
      <c r="LE240" s="387" t="n">
        <v>0.584374129772186</v>
      </c>
      <c r="LF240" s="387" t="n">
        <v>0.586366236209869</v>
      </c>
      <c r="LG240" s="387" t="n">
        <v>0.588385224342346</v>
      </c>
      <c r="LH240" s="387" t="n">
        <v>0.590401411056519</v>
      </c>
      <c r="LI240" s="387" t="n">
        <v>0.592158555984497</v>
      </c>
      <c r="LJ240" s="387" t="n">
        <v>0.593952655792236</v>
      </c>
      <c r="LK240" s="387" t="n">
        <v>0.595821917057037</v>
      </c>
      <c r="LL240" s="387" t="n">
        <v>0.597765684127808</v>
      </c>
      <c r="LM240" s="387" t="n">
        <v>0.599789440631867</v>
      </c>
      <c r="LN240" s="387" t="n">
        <v>0.601541817188263</v>
      </c>
      <c r="LO240" s="387" t="n">
        <v>0.603420555591583</v>
      </c>
      <c r="LP240" s="387" t="n">
        <v>0.605347335338593</v>
      </c>
      <c r="LQ240" s="387" t="n">
        <v>0.607297599315643</v>
      </c>
      <c r="LR240" s="387" t="n">
        <v>0.609212458133698</v>
      </c>
      <c r="LT240" s="0" t="s">
        <v>889</v>
      </c>
      <c r="LU240" s="387" t="n">
        <v>0.505537509918213</v>
      </c>
      <c r="LV240" s="387" t="n">
        <v>0.508769929409027</v>
      </c>
      <c r="LW240" s="387" t="n">
        <v>0.512753665447235</v>
      </c>
      <c r="LX240" s="387" t="n">
        <v>0.517168939113617</v>
      </c>
      <c r="LY240" s="387" t="n">
        <v>0.521532952785492</v>
      </c>
      <c r="LZ240" s="387" t="n">
        <v>0.525620102882385</v>
      </c>
      <c r="MA240" s="387" t="n">
        <v>0.52957034111023</v>
      </c>
      <c r="MB240" s="387" t="n">
        <v>0.532973825931549</v>
      </c>
      <c r="MC240" s="387" t="n">
        <v>0.536115407943726</v>
      </c>
      <c r="MD240" s="387" t="n">
        <v>0.539256572723389</v>
      </c>
      <c r="ME240" s="387" t="n">
        <v>0.542671144008637</v>
      </c>
      <c r="MF240" s="387" t="n">
        <v>0.545279383659363</v>
      </c>
      <c r="MG240" s="387" t="n">
        <v>0.548277735710144</v>
      </c>
      <c r="MH240" s="387" t="n">
        <v>0.551369428634644</v>
      </c>
      <c r="MI240" s="387" t="n">
        <v>0.554082036018372</v>
      </c>
      <c r="MJ240" s="387" t="n">
        <v>0.556359469890595</v>
      </c>
      <c r="MK240" s="387" t="n">
        <v>0.55809485912323</v>
      </c>
      <c r="ML240" s="387" t="n">
        <v>0.559462070465088</v>
      </c>
      <c r="MM240" s="387" t="n">
        <v>0.560584783554077</v>
      </c>
      <c r="MN240" s="387" t="n">
        <v>0.561722934246063</v>
      </c>
      <c r="MO240" s="387" t="n">
        <v>0.563018560409546</v>
      </c>
      <c r="MP240" s="387" t="n">
        <v>0.564142227172852</v>
      </c>
      <c r="MQ240" s="387" t="n">
        <v>0.5654336810112</v>
      </c>
      <c r="MR240" s="387" t="n">
        <v>0.566879808902741</v>
      </c>
      <c r="MS240" s="387" t="n">
        <v>0.568351924419403</v>
      </c>
      <c r="MT240" s="387" t="n">
        <v>0.569915115833283</v>
      </c>
      <c r="MU240" s="387" t="n">
        <v>0.571339547634125</v>
      </c>
      <c r="MV240" s="387" t="n">
        <v>0.572851002216339</v>
      </c>
      <c r="MW240" s="387" t="n">
        <v>0.574425637722015</v>
      </c>
      <c r="MX240" s="387" t="n">
        <v>0.576062619686127</v>
      </c>
      <c r="MY240" s="387" t="n">
        <v>0.577768921852112</v>
      </c>
      <c r="MZ240" s="387" t="n">
        <v>0.579276919364929</v>
      </c>
      <c r="NA240" s="387" t="n">
        <v>0.580870926380158</v>
      </c>
      <c r="NB240" s="387" t="n">
        <v>0.582502543926239</v>
      </c>
      <c r="NC240" s="387" t="n">
        <v>0.584068477153778</v>
      </c>
      <c r="ND240" s="387" t="n">
        <v>0.58561897277832</v>
      </c>
      <c r="NG240" s="0" t="s">
        <v>889</v>
      </c>
      <c r="NH240" s="387" t="n">
        <v>0.405904442071915</v>
      </c>
      <c r="NI240" s="387" t="n">
        <v>0.408549815416336</v>
      </c>
      <c r="NJ240" s="387" t="n">
        <v>0.411768555641174</v>
      </c>
      <c r="NK240" s="387" t="n">
        <v>0.415407091379166</v>
      </c>
      <c r="NL240" s="387" t="n">
        <v>0.419227838516235</v>
      </c>
      <c r="NM240" s="387" t="n">
        <v>0.423139691352844</v>
      </c>
      <c r="NN240" s="387" t="n">
        <v>0.427197307348251</v>
      </c>
      <c r="NO240" s="387" t="n">
        <v>0.431124806404114</v>
      </c>
      <c r="NP240" s="387" t="n">
        <v>0.434932351112366</v>
      </c>
      <c r="NQ240" s="387" t="n">
        <v>0.438907206058502</v>
      </c>
      <c r="NR240" s="387" t="n">
        <v>0.442940026521683</v>
      </c>
      <c r="NS240" s="387" t="n">
        <v>0.446279466152191</v>
      </c>
      <c r="NT240" s="387" t="n">
        <v>0.449892908334732</v>
      </c>
      <c r="NU240" s="387" t="n">
        <v>0.453665524721146</v>
      </c>
      <c r="NV240" s="387" t="n">
        <v>0.457405924797058</v>
      </c>
      <c r="NW240" s="387" t="n">
        <v>0.461029350757599</v>
      </c>
      <c r="NX240" s="387" t="n">
        <v>0.464438676834106</v>
      </c>
      <c r="NY240" s="387" t="n">
        <v>0.467745065689087</v>
      </c>
      <c r="NZ240" s="387" t="n">
        <v>0.470970183610916</v>
      </c>
      <c r="OA240" s="387" t="n">
        <v>0.473949074745178</v>
      </c>
      <c r="OB240" s="387" t="n">
        <v>0.476733267307282</v>
      </c>
      <c r="OC240" s="387" t="n">
        <v>0.478947550058365</v>
      </c>
      <c r="OD240" s="387" t="n">
        <v>0.480990946292877</v>
      </c>
      <c r="OE240" s="387" t="n">
        <v>0.482974529266357</v>
      </c>
      <c r="OF240" s="387" t="n">
        <v>0.48491781949997</v>
      </c>
      <c r="OG240" s="387" t="n">
        <v>0.486980676651001</v>
      </c>
      <c r="OH240" s="387" t="n">
        <v>0.488842487335205</v>
      </c>
      <c r="OI240" s="387" t="n">
        <v>0.490849852561951</v>
      </c>
      <c r="OJ240" s="387" t="n">
        <v>0.492947280406952</v>
      </c>
      <c r="OK240" s="387" t="n">
        <v>0.495126992464066</v>
      </c>
      <c r="OL240" s="387" t="n">
        <v>0.497453689575195</v>
      </c>
      <c r="OM240" s="387" t="n">
        <v>0.49948513507843</v>
      </c>
      <c r="ON240" s="387" t="n">
        <v>0.501702129840851</v>
      </c>
      <c r="OO240" s="387" t="n">
        <v>0.503971874713898</v>
      </c>
      <c r="OP240" s="387" t="n">
        <v>0.506342351436615</v>
      </c>
      <c r="OQ240" s="387" t="n">
        <v>0.508678197860718</v>
      </c>
      <c r="OT240" s="387" t="n">
        <v>0.795599975585938</v>
      </c>
      <c r="OU240" s="387" t="n">
        <v>0.796640014648438</v>
      </c>
      <c r="OV240" s="387" t="n">
        <v>0.797379989624023</v>
      </c>
      <c r="OW240" s="387" t="n">
        <v>0.797939987182617</v>
      </c>
      <c r="OX240" s="387" t="n">
        <v>0.798310012817383</v>
      </c>
      <c r="OY240" s="387" t="n">
        <v>0.793430023193359</v>
      </c>
      <c r="OZ240" s="387" t="n">
        <v>0.788369979858398</v>
      </c>
      <c r="PA240" s="387" t="n">
        <v>0.783109970092773</v>
      </c>
      <c r="PB240" s="387" t="n">
        <v>0.777590026855469</v>
      </c>
      <c r="PC240" s="387" t="n">
        <v>0.771800003051758</v>
      </c>
      <c r="PD240" s="387" t="n">
        <v>0.76629997253418</v>
      </c>
      <c r="PE240" s="387" t="n">
        <v>0.760670013427734</v>
      </c>
      <c r="PF240" s="387" t="n">
        <v>0.760100021362305</v>
      </c>
      <c r="PG240" s="387" t="n">
        <v>0.759209976196289</v>
      </c>
      <c r="PH240" s="387" t="n">
        <v>0.75802001953125</v>
      </c>
      <c r="PI240" s="387" t="n">
        <v>0.756750030517578</v>
      </c>
      <c r="PJ240" s="387" t="n">
        <v>0.755059967041016</v>
      </c>
      <c r="PK240" s="387" t="n">
        <v>0.753130035400391</v>
      </c>
      <c r="PL240" s="387" t="n">
        <v>0.752590026855469</v>
      </c>
      <c r="PQ240" s="387" t="n">
        <v>-0.000717276183422655</v>
      </c>
      <c r="PZ240" s="387" t="n">
        <v>0.571</v>
      </c>
      <c r="QA240" s="387" t="n">
        <v>2015</v>
      </c>
      <c r="QB240" s="0" t="s">
        <v>248</v>
      </c>
      <c r="QD240" s="387" t="n">
        <v>0.587</v>
      </c>
      <c r="QE240" s="387" t="n">
        <v>2015</v>
      </c>
      <c r="QF240" s="0" t="s">
        <v>248</v>
      </c>
      <c r="QH240" s="387" t="n">
        <v>0.754</v>
      </c>
      <c r="QI240" s="387" t="n">
        <v>2015</v>
      </c>
      <c r="QJ240" s="0" t="s">
        <v>248</v>
      </c>
      <c r="QL240" s="387" t="n">
        <v>0.881</v>
      </c>
      <c r="QM240" s="387" t="n">
        <v>2015</v>
      </c>
      <c r="QN240" s="0" t="s">
        <v>248</v>
      </c>
      <c r="QP240" s="387" t="n">
        <v>0.544</v>
      </c>
      <c r="QQ240" s="387" t="n">
        <v>2015</v>
      </c>
      <c r="QR240" s="0" t="s">
        <v>248</v>
      </c>
      <c r="QT240" s="0" t="s">
        <v>104</v>
      </c>
      <c r="QU240" s="387" t="n">
        <v>0.286946207284927</v>
      </c>
      <c r="QV240" s="387" t="n">
        <v>0.306029796600342</v>
      </c>
      <c r="QW240" s="387" t="n">
        <v>0.324981987476349</v>
      </c>
      <c r="QX240" s="387" t="n">
        <v>0.378391444683075</v>
      </c>
      <c r="QY240" s="387" t="n">
        <v>0.345953792333603</v>
      </c>
      <c r="RB240" s="387" t="n">
        <v>0.320361793041229</v>
      </c>
      <c r="RC240" s="387" t="n">
        <v>0.320361793041229</v>
      </c>
      <c r="RD240" s="387" t="n">
        <v>0.320361793041229</v>
      </c>
      <c r="RE240" s="387" t="n">
        <v>0.369097977876663</v>
      </c>
      <c r="RF240" s="387" t="n">
        <v>0.357564836740494</v>
      </c>
      <c r="RG240" s="0" t="s">
        <v>248</v>
      </c>
      <c r="RJ240" s="387" t="n">
        <v>0.0566620789468288</v>
      </c>
      <c r="RK240" s="387" t="n">
        <v>0.0576016642153263</v>
      </c>
      <c r="RL240" s="387" t="n">
        <v>0.0474816486239433</v>
      </c>
      <c r="RM240" s="387" t="n">
        <v>0.0308346040546894</v>
      </c>
      <c r="RN240" s="387" t="n">
        <v>0.0143142081797123</v>
      </c>
      <c r="RO240" s="0" t="s">
        <v>104</v>
      </c>
      <c r="RR240" s="387" t="n">
        <v>0.0566617213189602</v>
      </c>
      <c r="RS240" s="387" t="n">
        <v>0.057601198554039</v>
      </c>
      <c r="RT240" s="387" t="n">
        <v>0.0474809445440769</v>
      </c>
      <c r="RU240" s="387" t="n">
        <v>0.0308331940323114</v>
      </c>
      <c r="RV240" s="387" t="n">
        <v>0.0143148964270949</v>
      </c>
      <c r="RW240" s="0" t="s">
        <v>248</v>
      </c>
      <c r="SA240" s="387" t="n">
        <v>0.0280779916793108</v>
      </c>
      <c r="SB240" s="387" t="n">
        <v>0.028557701036334</v>
      </c>
      <c r="SC240" s="387" t="n">
        <v>0.0176317263394594</v>
      </c>
      <c r="SD240" s="387" t="n">
        <v>0.000967031402979046</v>
      </c>
      <c r="SE240" s="387" t="n">
        <v>-0.0152297103777528</v>
      </c>
      <c r="SF240" s="0" t="s">
        <v>104</v>
      </c>
      <c r="SJ240" s="387" t="n">
        <v>0.0283578243106604</v>
      </c>
      <c r="SK240" s="387" t="n">
        <v>0.0285425167530775</v>
      </c>
      <c r="SL240" s="387" t="n">
        <v>0.0173551272600889</v>
      </c>
      <c r="SM240" s="387" t="n">
        <v>0.00117923913057894</v>
      </c>
      <c r="SN240" s="387" t="n">
        <v>-0.0146088330075145</v>
      </c>
      <c r="SO240" s="0" t="s">
        <v>248</v>
      </c>
      <c r="SQ240" s="387" t="n">
        <v>1430</v>
      </c>
      <c r="SR240" s="0" t="s">
        <v>248</v>
      </c>
      <c r="ST240" s="387" t="n">
        <v>1329.12365722656</v>
      </c>
      <c r="SU240" s="0" t="s">
        <v>104</v>
      </c>
      <c r="SW240" s="387" t="n">
        <v>1653.82940051561</v>
      </c>
      <c r="SX240" s="0" t="s">
        <v>248</v>
      </c>
      <c r="TA240" s="387" t="n">
        <v>0.257178664207459</v>
      </c>
      <c r="TB240" s="387" t="n">
        <v>0.314933240413666</v>
      </c>
      <c r="TC240" s="387" t="n">
        <v>0.335093289613724</v>
      </c>
      <c r="TD240" s="387" t="n">
        <v>0.362695068120956</v>
      </c>
      <c r="TE240" s="387" t="n">
        <v>0.356475174427032</v>
      </c>
      <c r="TF240" s="0" t="s">
        <v>104</v>
      </c>
      <c r="TJ240" s="387" t="n">
        <v>0.325402706861496</v>
      </c>
      <c r="TK240" s="387" t="n">
        <v>0.325402706861496</v>
      </c>
      <c r="TL240" s="387" t="n">
        <v>0.325402706861496</v>
      </c>
      <c r="TM240" s="387" t="n">
        <v>0.348059058189392</v>
      </c>
      <c r="TN240" s="387" t="n">
        <v>0.363858848810196</v>
      </c>
      <c r="TO240" s="0" t="s">
        <v>248</v>
      </c>
      <c r="TP240" s="386"/>
      <c r="TQ240" s="386"/>
    </row>
    <row r="241" customFormat="false" ht="15.75" hidden="false" customHeight="false" outlineLevel="0" collapsed="false">
      <c r="A241" s="0" t="s">
        <v>895</v>
      </c>
      <c r="B241" s="0" t="s">
        <v>1326</v>
      </c>
      <c r="C241" s="0" t="s">
        <v>1327</v>
      </c>
      <c r="D241" s="387" t="n">
        <v>0.0362787954509258</v>
      </c>
      <c r="E241" s="0" t="s">
        <v>102</v>
      </c>
      <c r="F241" s="387" t="n">
        <v>0.0356175974011421</v>
      </c>
      <c r="G241" s="0" t="s">
        <v>316</v>
      </c>
      <c r="H241" s="387" t="n">
        <v>0.0334167070686817</v>
      </c>
      <c r="I241" s="0" t="s">
        <v>317</v>
      </c>
      <c r="J241" s="0" t="s">
        <v>102</v>
      </c>
      <c r="K241" s="387" t="n">
        <v>0.555796027183533</v>
      </c>
      <c r="L241" s="387"/>
      <c r="M241" s="0" t="s">
        <v>885</v>
      </c>
      <c r="N241" s="387"/>
      <c r="O241" s="0" t="s">
        <v>885</v>
      </c>
      <c r="P241" s="387"/>
      <c r="Q241" s="0" t="s">
        <v>885</v>
      </c>
      <c r="R241" s="387" t="n">
        <v>0.555796027183533</v>
      </c>
      <c r="S241" s="0" t="s">
        <v>102</v>
      </c>
      <c r="U241" s="0" t="s">
        <v>316</v>
      </c>
      <c r="V241" s="387" t="n">
        <v>0.555796027183533</v>
      </c>
      <c r="W241" s="387"/>
      <c r="X241" s="0" t="s">
        <v>885</v>
      </c>
      <c r="Y241" s="387"/>
      <c r="Z241" s="0" t="s">
        <v>885</v>
      </c>
      <c r="AA241" s="387"/>
      <c r="AB241" s="0" t="s">
        <v>885</v>
      </c>
      <c r="AC241" s="387" t="n">
        <v>0.555796027183533</v>
      </c>
      <c r="AD241" s="0" t="s">
        <v>316</v>
      </c>
      <c r="AF241" s="0" t="s">
        <v>317</v>
      </c>
      <c r="AG241" s="387" t="n">
        <v>0.550735414028168</v>
      </c>
      <c r="AH241" s="387"/>
      <c r="AI241" s="0" t="s">
        <v>885</v>
      </c>
      <c r="AJ241" s="387"/>
      <c r="AK241" s="0" t="s">
        <v>885</v>
      </c>
      <c r="AL241" s="387"/>
      <c r="AM241" s="0" t="s">
        <v>885</v>
      </c>
      <c r="AN241" s="387" t="n">
        <v>0.550735414028168</v>
      </c>
      <c r="AO241" s="0" t="s">
        <v>317</v>
      </c>
      <c r="AP241" s="0"/>
      <c r="AQ241" s="0" t="s">
        <v>102</v>
      </c>
      <c r="AR241" s="387" t="n">
        <v>0.169145107269287</v>
      </c>
      <c r="AS241" s="0" t="s">
        <v>318</v>
      </c>
      <c r="AT241" s="387" t="n">
        <v>3.26170420646668</v>
      </c>
      <c r="AU241" s="0" t="s">
        <v>317</v>
      </c>
      <c r="AV241" s="387" t="n">
        <v>3.22242903709412</v>
      </c>
      <c r="AW241" s="0"/>
      <c r="AX241" s="387" t="n">
        <v>0.992251336574554</v>
      </c>
      <c r="AY241" s="0" t="s">
        <v>104</v>
      </c>
      <c r="AZ241" s="0"/>
      <c r="BA241" s="0" t="s">
        <v>102</v>
      </c>
      <c r="BB241" s="387" t="n">
        <v>0.00995561294257641</v>
      </c>
      <c r="BC241" s="387" t="n">
        <v>0.00688502052798867</v>
      </c>
      <c r="BD241" s="387" t="n">
        <v>0.00699322018772364</v>
      </c>
      <c r="BE241" s="387" t="n">
        <v>0.00428629573434591</v>
      </c>
      <c r="BF241" s="387" t="n">
        <v>0.00428628455847502</v>
      </c>
      <c r="BH241" s="0" t="s">
        <v>318</v>
      </c>
      <c r="BI241" s="387" t="n">
        <v>0.0132397618144751</v>
      </c>
      <c r="BJ241" s="387" t="n">
        <v>0.0144160045310855</v>
      </c>
      <c r="BK241" s="387" t="n">
        <v>0.0139487078413367</v>
      </c>
      <c r="BL241" s="387" t="n">
        <v>0.0164350140839815</v>
      </c>
      <c r="BM241" s="387" t="n">
        <v>0.0180514473468065</v>
      </c>
      <c r="BO241" s="0" t="s">
        <v>317</v>
      </c>
      <c r="BP241" s="387" t="n">
        <v>0.0133982626721263</v>
      </c>
      <c r="BQ241" s="387" t="n">
        <v>0.0141374692320824</v>
      </c>
      <c r="BR241" s="387" t="n">
        <v>0.0139817148447037</v>
      </c>
      <c r="BS241" s="387" t="n">
        <v>0.0147613771259785</v>
      </c>
      <c r="BT241" s="387" t="n">
        <v>0.0121534382924438</v>
      </c>
      <c r="BV241" s="387" t="n">
        <v>5.34058570861816</v>
      </c>
      <c r="BW241" s="387" t="n">
        <v>5.82133007049561</v>
      </c>
      <c r="BX241" s="387" t="n">
        <v>6.5812611579895</v>
      </c>
      <c r="BY241" s="387" t="n">
        <v>7.14870643615723</v>
      </c>
      <c r="BZ241" s="387" t="n">
        <v>7.96232080459595</v>
      </c>
      <c r="CA241" s="0" t="s">
        <v>316</v>
      </c>
      <c r="CC241" s="387" t="n">
        <v>5.68250513076782</v>
      </c>
      <c r="CD241" s="387" t="n">
        <v>6.23600196838379</v>
      </c>
      <c r="CE241" s="387" t="n">
        <v>6.95129823684692</v>
      </c>
      <c r="CF241" s="387" t="n">
        <v>7.60486555099487</v>
      </c>
      <c r="CG241" s="387" t="n">
        <v>8.49850368499756</v>
      </c>
      <c r="CH241" s="0" t="s">
        <v>317</v>
      </c>
      <c r="CK241" s="387" t="n">
        <v>8.19999980926514</v>
      </c>
      <c r="CL241" s="0" t="s">
        <v>887</v>
      </c>
      <c r="CO241" s="0" t="s">
        <v>102</v>
      </c>
      <c r="CP241" s="387" t="n">
        <v>-0.0246785767376423</v>
      </c>
      <c r="CQ241" s="387" t="n">
        <v>-0.0241280291229486</v>
      </c>
      <c r="CR241" s="387" t="n">
        <v>-0.0233356989920139</v>
      </c>
      <c r="CS241" s="387" t="n">
        <v>0.0292209908366203</v>
      </c>
      <c r="CT241" s="387" t="n">
        <v>0.0937409698963165</v>
      </c>
      <c r="CV241" s="0" t="s">
        <v>318</v>
      </c>
      <c r="CW241" s="387" t="n">
        <v>0.0029629566706717</v>
      </c>
      <c r="CX241" s="387" t="n">
        <v>0.00497677084058523</v>
      </c>
      <c r="CY241" s="387" t="n">
        <v>0.0573579967021942</v>
      </c>
      <c r="CZ241" s="387" t="n">
        <v>0.0564868152141571</v>
      </c>
      <c r="DA241" s="387" t="n">
        <v>-0.00899955071508884</v>
      </c>
      <c r="DC241" s="0" t="s">
        <v>317</v>
      </c>
      <c r="DD241" s="387" t="n">
        <v>-0.00154354691039771</v>
      </c>
      <c r="DE241" s="387" t="n">
        <v>0.0226200465112925</v>
      </c>
      <c r="DF241" s="387" t="n">
        <v>0.0716631188988686</v>
      </c>
      <c r="DG241" s="387" t="n">
        <v>-0.00549219409003854</v>
      </c>
      <c r="DH241" s="387" t="n">
        <v>-0.00340528367087245</v>
      </c>
      <c r="DL241" s="387" t="n">
        <v>0.840270004272461</v>
      </c>
      <c r="DM241" s="0" t="s">
        <v>888</v>
      </c>
      <c r="DP241" s="387" t="n">
        <v>0.897149963378906</v>
      </c>
      <c r="DQ241" s="0" t="s">
        <v>888</v>
      </c>
      <c r="DT241" s="387" t="n">
        <v>0.790999984741211</v>
      </c>
      <c r="DU241" s="0" t="s">
        <v>888</v>
      </c>
      <c r="DW241" s="387" t="n">
        <v>-1.53151881694794</v>
      </c>
      <c r="DX241" s="387" t="n">
        <v>-1.99019694328308</v>
      </c>
      <c r="DY241" s="387" t="n">
        <v>-0.0963123515248299</v>
      </c>
      <c r="DZ241" s="387" t="n">
        <v>-0.0478304959833622</v>
      </c>
      <c r="EA241" s="387" t="n">
        <v>0.00585209857672453</v>
      </c>
      <c r="EB241" s="0" t="s">
        <v>104</v>
      </c>
      <c r="ED241" s="387" t="n">
        <v>-0.0984010472893715</v>
      </c>
      <c r="EE241" s="387" t="n">
        <v>-0.0984010472893715</v>
      </c>
      <c r="EF241" s="387" t="n">
        <v>-0.0985331237316132</v>
      </c>
      <c r="EG241" s="387" t="n">
        <v>-0.0443275906145573</v>
      </c>
      <c r="EH241" s="387"/>
      <c r="EI241" s="0" t="s">
        <v>248</v>
      </c>
      <c r="EK241" s="387" t="n">
        <v>0.57228285074234</v>
      </c>
      <c r="EL241" s="0" t="s">
        <v>248</v>
      </c>
      <c r="EO241" s="387" t="n">
        <v>0.013073711656034</v>
      </c>
      <c r="EP241" s="387" t="n">
        <v>0.0167466569691896</v>
      </c>
      <c r="EQ241" s="387" t="n">
        <v>0.0190421715378761</v>
      </c>
      <c r="ER241" s="387" t="n">
        <v>0.0183185487985611</v>
      </c>
      <c r="ES241" s="387" t="n">
        <v>0.0130592389032245</v>
      </c>
      <c r="ET241" s="0" t="s">
        <v>248</v>
      </c>
      <c r="FE241" s="387" t="n">
        <v>11881477</v>
      </c>
      <c r="FF241" s="387" t="n">
        <v>11923914</v>
      </c>
      <c r="FG241" s="387" t="n">
        <v>11954290</v>
      </c>
      <c r="FH241" s="387" t="n">
        <v>11982224</v>
      </c>
      <c r="FI241" s="387" t="n">
        <v>12019912</v>
      </c>
      <c r="FJ241" s="387" t="n">
        <v>12076699</v>
      </c>
      <c r="FK241" s="387" t="n">
        <v>12155491</v>
      </c>
      <c r="FL241" s="387" t="n">
        <v>12255922</v>
      </c>
      <c r="FM241" s="387" t="n">
        <v>12379549</v>
      </c>
      <c r="FN241" s="387" t="n">
        <v>12526968</v>
      </c>
      <c r="FO241" s="387" t="n">
        <v>12697723</v>
      </c>
      <c r="FP241" s="387" t="n">
        <v>12894316</v>
      </c>
      <c r="FQ241" s="387" t="n">
        <v>13115131</v>
      </c>
      <c r="FR241" s="387" t="n">
        <v>13350356</v>
      </c>
      <c r="FS241" s="387" t="n">
        <v>13586681</v>
      </c>
      <c r="FT241" s="387" t="n">
        <v>13814629</v>
      </c>
      <c r="FU241" s="387" t="n">
        <v>14030390</v>
      </c>
      <c r="FV241" s="387" t="n">
        <v>14236745</v>
      </c>
      <c r="FW241" s="387" t="n">
        <v>14439018</v>
      </c>
      <c r="FX241" s="387" t="n">
        <v>14645468</v>
      </c>
      <c r="FY241" s="387" t="n">
        <v>14863000</v>
      </c>
      <c r="FZ241" s="387" t="n">
        <v>15092000</v>
      </c>
      <c r="GA241" s="387" t="n">
        <v>15331000</v>
      </c>
      <c r="GB241" s="387" t="n">
        <v>15581000</v>
      </c>
      <c r="GC241" s="387" t="n">
        <v>15841000</v>
      </c>
      <c r="GD241" s="387" t="n">
        <v>16110000</v>
      </c>
      <c r="GE241" s="387" t="n">
        <v>16390000</v>
      </c>
      <c r="GF241" s="387" t="n">
        <v>16680000</v>
      </c>
      <c r="GG241" s="387" t="n">
        <v>16979000</v>
      </c>
      <c r="GH241" s="387" t="n">
        <v>17285000</v>
      </c>
      <c r="GI241" s="387" t="n">
        <v>17596000</v>
      </c>
      <c r="GJ241" s="387" t="n">
        <v>17912000</v>
      </c>
      <c r="GK241" s="387" t="n">
        <v>18233000</v>
      </c>
      <c r="GL241" s="387" t="n">
        <v>18557000</v>
      </c>
      <c r="GM241" s="387" t="n">
        <v>18883000</v>
      </c>
      <c r="GN241" s="387" t="n">
        <v>19212000</v>
      </c>
      <c r="GO241" s="387" t="n">
        <v>19542000</v>
      </c>
      <c r="GP241" s="387" t="n">
        <v>19873000</v>
      </c>
      <c r="GQ241" s="387" t="n">
        <v>20205000</v>
      </c>
      <c r="GR241" s="387" t="n">
        <v>20535000</v>
      </c>
      <c r="GS241" s="387" t="n">
        <v>20864000</v>
      </c>
      <c r="GT241" s="387" t="n">
        <v>21190000</v>
      </c>
      <c r="GU241" s="387" t="n">
        <v>21514000</v>
      </c>
      <c r="GV241" s="387" t="n">
        <v>21835000</v>
      </c>
      <c r="GW241" s="387" t="n">
        <v>22152000</v>
      </c>
      <c r="GX241" s="387" t="n">
        <v>22465000</v>
      </c>
      <c r="GY241" s="387" t="n">
        <v>22772000</v>
      </c>
      <c r="GZ241" s="387" t="n">
        <v>23075000</v>
      </c>
      <c r="HA241" s="387" t="n">
        <v>23372000</v>
      </c>
      <c r="HB241" s="387" t="n">
        <v>23663000</v>
      </c>
      <c r="HC241" s="387" t="n">
        <v>23948000</v>
      </c>
      <c r="HG241" s="387" t="n">
        <v>0.0154975885525346</v>
      </c>
      <c r="HH241" s="387" t="n">
        <v>0.0146006066352129</v>
      </c>
      <c r="HI241" s="387" t="n">
        <v>0.0141078270971775</v>
      </c>
      <c r="HJ241" s="387" t="n">
        <v>0.0141968103125691</v>
      </c>
      <c r="HK241" s="387" t="n">
        <v>0.0147439669817686</v>
      </c>
      <c r="HL241" s="387" t="n">
        <v>0.0152898989617825</v>
      </c>
      <c r="HM241" s="387" t="n">
        <v>0.0157121196389198</v>
      </c>
      <c r="HN241" s="387" t="n">
        <v>0.0161753017455339</v>
      </c>
      <c r="HO241" s="387" t="n">
        <v>0.0165492929518223</v>
      </c>
      <c r="HP241" s="387" t="n">
        <v>0.0168386809527874</v>
      </c>
      <c r="HQ241" s="387" t="n">
        <v>0.0172311961650848</v>
      </c>
      <c r="HR241" s="387" t="n">
        <v>0.0175390038639307</v>
      </c>
      <c r="HS241" s="387" t="n">
        <v>0.0177668891847134</v>
      </c>
      <c r="HT241" s="387" t="n">
        <v>0.0178617872297764</v>
      </c>
      <c r="HU241" s="387" t="n">
        <v>0.0178325306624174</v>
      </c>
      <c r="HV241" s="387" t="n">
        <v>0.017799274995923</v>
      </c>
      <c r="HW241" s="387" t="n">
        <v>0.0177622605115175</v>
      </c>
      <c r="HX241" s="387" t="n">
        <v>0.0176139380782843</v>
      </c>
      <c r="HY241" s="387" t="n">
        <v>0.0174149703234434</v>
      </c>
      <c r="HZ241" s="387" t="n">
        <v>0.017273036763072</v>
      </c>
      <c r="IA241" s="387" t="n">
        <v>0.0170309115201235</v>
      </c>
      <c r="IB241" s="387" t="n">
        <v>0.0167960301041603</v>
      </c>
      <c r="IC241" s="387" t="n">
        <v>0.0165680721402168</v>
      </c>
      <c r="ID241" s="387" t="n">
        <v>0.0162006486207247</v>
      </c>
      <c r="IE241" s="387" t="n">
        <v>0.0158944390714169</v>
      </c>
      <c r="IF241" s="387" t="n">
        <v>0.0155041869729757</v>
      </c>
      <c r="IG241" s="387" t="n">
        <v>0.015174513682723</v>
      </c>
      <c r="IH241" s="387" t="n">
        <v>0.0148103013634682</v>
      </c>
      <c r="II241" s="387" t="n">
        <v>0.0144135989248753</v>
      </c>
      <c r="IJ241" s="387" t="n">
        <v>0.0140307564288378</v>
      </c>
      <c r="IK241" s="387" t="n">
        <v>0.0135731687769294</v>
      </c>
      <c r="IL241" s="387" t="n">
        <v>0.0132180694490671</v>
      </c>
      <c r="IM241" s="387" t="n">
        <v>0.0127889439463615</v>
      </c>
      <c r="IN241" s="387" t="n">
        <v>0.0123739223927259</v>
      </c>
      <c r="IO241" s="387" t="n">
        <v>0.0119721665978432</v>
      </c>
      <c r="IP241" s="0" t="s">
        <v>889</v>
      </c>
      <c r="IU241" s="0" t="s">
        <v>889</v>
      </c>
      <c r="IV241" s="387" t="n">
        <v>0.475493899878115</v>
      </c>
      <c r="IW241" s="387" t="n">
        <v>0.475698162082767</v>
      </c>
      <c r="IX241" s="387" t="n">
        <v>0.476030405857466</v>
      </c>
      <c r="IY241" s="387" t="n">
        <v>0.476432479348024</v>
      </c>
      <c r="IZ241" s="387" t="n">
        <v>0.476826730007286</v>
      </c>
      <c r="JA241" s="387" t="n">
        <v>0.477161059863915</v>
      </c>
      <c r="JB241" s="387" t="n">
        <v>0.477415144580591</v>
      </c>
      <c r="JC241" s="387" t="n">
        <v>0.477610432323777</v>
      </c>
      <c r="JD241" s="387" t="n">
        <v>0.4777915416722</v>
      </c>
      <c r="JE241" s="387" t="n">
        <v>0.478020115395673</v>
      </c>
      <c r="JF241" s="387" t="n">
        <v>0.478336064991215</v>
      </c>
      <c r="JG241" s="387" t="n">
        <v>0.478744708255552</v>
      </c>
      <c r="JH241" s="387" t="n">
        <v>0.479224294029583</v>
      </c>
      <c r="JI241" s="387" t="n">
        <v>0.479748788674229</v>
      </c>
      <c r="JJ241" s="387" t="n">
        <v>0.480284606912259</v>
      </c>
      <c r="JK241" s="387" t="n">
        <v>0.480807226870479</v>
      </c>
      <c r="JL241" s="387" t="n">
        <v>0.481311284755069</v>
      </c>
      <c r="JM241" s="387" t="n">
        <v>0.481800904135567</v>
      </c>
      <c r="JN241" s="387" t="n">
        <v>0.482273688194941</v>
      </c>
      <c r="JO241" s="387" t="n">
        <v>0.482728944630818</v>
      </c>
      <c r="JP241" s="387" t="n">
        <v>0.483166592876341</v>
      </c>
      <c r="JQ241" s="387" t="n">
        <v>0.483584352215112</v>
      </c>
      <c r="JR241" s="387" t="n">
        <v>0.483980275240899</v>
      </c>
      <c r="JS241" s="387" t="n">
        <v>0.484355004497998</v>
      </c>
      <c r="JT241" s="387" t="n">
        <v>0.484710388328121</v>
      </c>
      <c r="JU241" s="387" t="n">
        <v>0.485046978926466</v>
      </c>
      <c r="JV241" s="387" t="n">
        <v>0.485366116318462</v>
      </c>
      <c r="JW241" s="387" t="n">
        <v>0.485666676505018</v>
      </c>
      <c r="JX241" s="387" t="n">
        <v>0.48594945821393</v>
      </c>
      <c r="JY241" s="387" t="n">
        <v>0.486215560117124</v>
      </c>
      <c r="JZ241" s="387" t="n">
        <v>0.486464616752504</v>
      </c>
      <c r="KA241" s="387" t="n">
        <v>0.486697703674767</v>
      </c>
      <c r="KB241" s="387" t="n">
        <v>0.48691603434603</v>
      </c>
      <c r="KC241" s="387" t="n">
        <v>0.487119087030425</v>
      </c>
      <c r="KD241" s="387" t="n">
        <v>0.487307798526771</v>
      </c>
      <c r="KE241" s="387" t="n">
        <v>0.487482525101031</v>
      </c>
      <c r="KH241" s="0" t="s">
        <v>889</v>
      </c>
      <c r="KI241" s="387" t="n">
        <v>0.546034574508667</v>
      </c>
      <c r="KJ241" s="387" t="n">
        <v>0.544731318950653</v>
      </c>
      <c r="KK241" s="387" t="n">
        <v>0.545059442520142</v>
      </c>
      <c r="KL241" s="387" t="n">
        <v>0.546594083309174</v>
      </c>
      <c r="KM241" s="387" t="n">
        <v>0.548612654209137</v>
      </c>
      <c r="KN241" s="387" t="n">
        <v>0.550763666629791</v>
      </c>
      <c r="KO241" s="387" t="n">
        <v>0.556254982948303</v>
      </c>
      <c r="KP241" s="387" t="n">
        <v>0.56069403886795</v>
      </c>
      <c r="KQ241" s="387" t="n">
        <v>0.564854621887207</v>
      </c>
      <c r="KR241" s="387" t="n">
        <v>0.570039749145508</v>
      </c>
      <c r="KS241" s="387" t="n">
        <v>0.576474249362946</v>
      </c>
      <c r="KT241" s="387" t="n">
        <v>0.58316045999527</v>
      </c>
      <c r="KU241" s="387" t="n">
        <v>0.591007173061371</v>
      </c>
      <c r="KV241" s="387" t="n">
        <v>0.599387466907501</v>
      </c>
      <c r="KW241" s="387" t="n">
        <v>0.607115983963013</v>
      </c>
      <c r="KX241" s="387" t="n">
        <v>0.61366218328476</v>
      </c>
      <c r="KY241" s="387" t="n">
        <v>0.618914723396301</v>
      </c>
      <c r="KZ241" s="387" t="n">
        <v>0.623210668563843</v>
      </c>
      <c r="LA241" s="387" t="n">
        <v>0.626717686653137</v>
      </c>
      <c r="LB241" s="387" t="n">
        <v>0.62982577085495</v>
      </c>
      <c r="LC241" s="387" t="n">
        <v>0.632677495479584</v>
      </c>
      <c r="LD241" s="387" t="n">
        <v>0.634735465049744</v>
      </c>
      <c r="LE241" s="387" t="n">
        <v>0.636642694473267</v>
      </c>
      <c r="LF241" s="387" t="n">
        <v>0.638356864452362</v>
      </c>
      <c r="LG241" s="387" t="n">
        <v>0.639834403991699</v>
      </c>
      <c r="LH241" s="387" t="n">
        <v>0.641200125217438</v>
      </c>
      <c r="LI241" s="387" t="n">
        <v>0.642095327377319</v>
      </c>
      <c r="LJ241" s="387" t="n">
        <v>0.642930209636688</v>
      </c>
      <c r="LK241" s="387" t="n">
        <v>0.643874526023865</v>
      </c>
      <c r="LL241" s="387" t="n">
        <v>0.64499819278717</v>
      </c>
      <c r="LM241" s="387" t="n">
        <v>0.646338760852814</v>
      </c>
      <c r="LN241" s="387" t="n">
        <v>0.647681355476379</v>
      </c>
      <c r="LO241" s="387" t="n">
        <v>0.649274110794067</v>
      </c>
      <c r="LP241" s="387" t="n">
        <v>0.651121020317078</v>
      </c>
      <c r="LQ241" s="387" t="n">
        <v>0.653213858604431</v>
      </c>
      <c r="LR241" s="387" t="n">
        <v>0.655461847782135</v>
      </c>
      <c r="LT241" s="0" t="s">
        <v>889</v>
      </c>
      <c r="LU241" s="387" t="n">
        <v>0.530571758747101</v>
      </c>
      <c r="LV241" s="387" t="n">
        <v>0.529084026813507</v>
      </c>
      <c r="LW241" s="387" t="n">
        <v>0.529296875</v>
      </c>
      <c r="LX241" s="387" t="n">
        <v>0.530742168426514</v>
      </c>
      <c r="LY241" s="387" t="n">
        <v>0.532634913921356</v>
      </c>
      <c r="LZ241" s="387" t="n">
        <v>0.53461617231369</v>
      </c>
      <c r="MA241" s="387" t="n">
        <v>0.539888679981232</v>
      </c>
      <c r="MB241" s="387" t="n">
        <v>0.544191479682922</v>
      </c>
      <c r="MC241" s="387" t="n">
        <v>0.548103451728821</v>
      </c>
      <c r="MD241" s="387" t="n">
        <v>0.553121626377106</v>
      </c>
      <c r="ME241" s="387" t="n">
        <v>0.559279978275299</v>
      </c>
      <c r="MF241" s="387" t="n">
        <v>0.565832853317261</v>
      </c>
      <c r="MG241" s="387" t="n">
        <v>0.573501169681549</v>
      </c>
      <c r="MH241" s="387" t="n">
        <v>0.58165967464447</v>
      </c>
      <c r="MI241" s="387" t="n">
        <v>0.589065670967102</v>
      </c>
      <c r="MJ241" s="387" t="n">
        <v>0.595305740833283</v>
      </c>
      <c r="MK241" s="387" t="n">
        <v>0.600212156772614</v>
      </c>
      <c r="ML241" s="387" t="n">
        <v>0.604124367237091</v>
      </c>
      <c r="MM241" s="387" t="n">
        <v>0.607156336307526</v>
      </c>
      <c r="MN241" s="387" t="n">
        <v>0.609648883342743</v>
      </c>
      <c r="MO241" s="387" t="n">
        <v>0.611648976802826</v>
      </c>
      <c r="MP241" s="387" t="n">
        <v>0.612782716751099</v>
      </c>
      <c r="MQ241" s="387" t="n">
        <v>0.613546013832092</v>
      </c>
      <c r="MR241" s="387" t="n">
        <v>0.614105403423309</v>
      </c>
      <c r="MS241" s="387" t="n">
        <v>0.614560484886169</v>
      </c>
      <c r="MT241" s="387" t="n">
        <v>0.615078628063202</v>
      </c>
      <c r="MU241" s="387" t="n">
        <v>0.61552619934082</v>
      </c>
      <c r="MV241" s="387" t="n">
        <v>0.616063952445984</v>
      </c>
      <c r="MW241" s="387" t="n">
        <v>0.616762101650238</v>
      </c>
      <c r="MX241" s="387" t="n">
        <v>0.617641746997833</v>
      </c>
      <c r="MY241" s="387" t="n">
        <v>0.618695735931397</v>
      </c>
      <c r="MZ241" s="387" t="n">
        <v>0.619840145111084</v>
      </c>
      <c r="NA241" s="387" t="n">
        <v>0.621105074882507</v>
      </c>
      <c r="NB241" s="387" t="n">
        <v>0.622668147087097</v>
      </c>
      <c r="NC241" s="387" t="n">
        <v>0.624477028846741</v>
      </c>
      <c r="ND241" s="387" t="n">
        <v>0.626607656478882</v>
      </c>
      <c r="NG241" s="0" t="s">
        <v>889</v>
      </c>
      <c r="NH241" s="387" t="n">
        <v>0.436661243438721</v>
      </c>
      <c r="NI241" s="387" t="n">
        <v>0.436561763286591</v>
      </c>
      <c r="NJ241" s="387" t="n">
        <v>0.437348634004593</v>
      </c>
      <c r="NK241" s="387" t="n">
        <v>0.438624441623688</v>
      </c>
      <c r="NL241" s="387" t="n">
        <v>0.439743757247925</v>
      </c>
      <c r="NM241" s="387" t="n">
        <v>0.440489798784256</v>
      </c>
      <c r="NN241" s="387" t="n">
        <v>0.44507023692131</v>
      </c>
      <c r="NO241" s="387" t="n">
        <v>0.448698729276657</v>
      </c>
      <c r="NP241" s="387" t="n">
        <v>0.451768189668655</v>
      </c>
      <c r="NQ241" s="387" t="n">
        <v>0.45546367764473</v>
      </c>
      <c r="NR241" s="387" t="n">
        <v>0.459776550531387</v>
      </c>
      <c r="NS241" s="387" t="n">
        <v>0.464612573385239</v>
      </c>
      <c r="NT241" s="387" t="n">
        <v>0.470143884420395</v>
      </c>
      <c r="NU241" s="387" t="n">
        <v>0.476412028074265</v>
      </c>
      <c r="NV241" s="387" t="n">
        <v>0.483135670423508</v>
      </c>
      <c r="NW241" s="387" t="n">
        <v>0.490168213844299</v>
      </c>
      <c r="NX241" s="387" t="n">
        <v>0.497487723827362</v>
      </c>
      <c r="NY241" s="387" t="n">
        <v>0.505182921886444</v>
      </c>
      <c r="NZ241" s="387" t="n">
        <v>0.512906193733215</v>
      </c>
      <c r="OA241" s="387" t="n">
        <v>0.520097434520721</v>
      </c>
      <c r="OB241" s="387" t="n">
        <v>0.526285648345947</v>
      </c>
      <c r="OC241" s="387" t="n">
        <v>0.531317174434662</v>
      </c>
      <c r="OD241" s="387" t="n">
        <v>0.535550773143768</v>
      </c>
      <c r="OE241" s="387" t="n">
        <v>0.5390744805336</v>
      </c>
      <c r="OF241" s="387" t="n">
        <v>0.542098879814148</v>
      </c>
      <c r="OG241" s="387" t="n">
        <v>0.544814050197601</v>
      </c>
      <c r="OH241" s="387" t="n">
        <v>0.546908915042877</v>
      </c>
      <c r="OI241" s="387" t="n">
        <v>0.548666000366211</v>
      </c>
      <c r="OJ241" s="387" t="n">
        <v>0.550263345241547</v>
      </c>
      <c r="OK241" s="387" t="n">
        <v>0.551914036273956</v>
      </c>
      <c r="OL241" s="387" t="n">
        <v>0.553572237491608</v>
      </c>
      <c r="OM241" s="387" t="n">
        <v>0.555199384689331</v>
      </c>
      <c r="ON241" s="387" t="n">
        <v>0.556923091411591</v>
      </c>
      <c r="OO241" s="387" t="n">
        <v>0.558831095695496</v>
      </c>
      <c r="OP241" s="387" t="n">
        <v>0.560917913913727</v>
      </c>
      <c r="OQ241" s="387" t="n">
        <v>0.563262045383453</v>
      </c>
      <c r="OT241" s="387" t="n">
        <v>0.809339981079102</v>
      </c>
      <c r="OU241" s="387" t="n">
        <v>0.816549987792969</v>
      </c>
      <c r="OV241" s="387" t="n">
        <v>0.823000030517578</v>
      </c>
      <c r="OW241" s="387" t="n">
        <v>0.829189987182617</v>
      </c>
      <c r="OX241" s="387" t="n">
        <v>0.828580017089844</v>
      </c>
      <c r="OY241" s="387" t="n">
        <v>0.829400024414063</v>
      </c>
      <c r="OZ241" s="387" t="n">
        <v>0.830339965820313</v>
      </c>
      <c r="PA241" s="387" t="n">
        <v>0.831279983520508</v>
      </c>
      <c r="PB241" s="387" t="n">
        <v>0.832089996337891</v>
      </c>
      <c r="PC241" s="387" t="n">
        <v>0.832679977416992</v>
      </c>
      <c r="PD241" s="387" t="n">
        <v>0.834160003662109</v>
      </c>
      <c r="PE241" s="387" t="n">
        <v>0.835220031738281</v>
      </c>
      <c r="PF241" s="387" t="n">
        <v>0.836849975585938</v>
      </c>
      <c r="PG241" s="387" t="n">
        <v>0.838030014038086</v>
      </c>
      <c r="PH241" s="387" t="n">
        <v>0.838769989013672</v>
      </c>
      <c r="PI241" s="387" t="n">
        <v>0.839919967651367</v>
      </c>
      <c r="PJ241" s="387" t="n">
        <v>0.840110015869141</v>
      </c>
      <c r="PK241" s="387" t="n">
        <v>0.839609985351563</v>
      </c>
      <c r="PL241" s="387" t="n">
        <v>0.840270004272461</v>
      </c>
      <c r="PQ241" s="387" t="n">
        <v>0.000785793003160507</v>
      </c>
      <c r="PZ241" s="387" t="n">
        <v>0.443</v>
      </c>
      <c r="QA241" s="387" t="n">
        <v>2017</v>
      </c>
      <c r="QB241" s="0" t="s">
        <v>248</v>
      </c>
      <c r="QD241" s="387" t="n">
        <v>0.339</v>
      </c>
      <c r="QE241" s="387" t="n">
        <v>2017</v>
      </c>
      <c r="QF241" s="0" t="s">
        <v>248</v>
      </c>
      <c r="QH241" s="387" t="n">
        <v>0.61</v>
      </c>
      <c r="QI241" s="387" t="n">
        <v>2017</v>
      </c>
      <c r="QJ241" s="0" t="s">
        <v>248</v>
      </c>
      <c r="QL241" s="387" t="n">
        <v>0.813</v>
      </c>
      <c r="QM241" s="387" t="n">
        <v>2017</v>
      </c>
      <c r="QN241" s="0" t="s">
        <v>248</v>
      </c>
      <c r="QP241" s="387" t="n">
        <v>0.383</v>
      </c>
      <c r="QQ241" s="387" t="n">
        <v>2019</v>
      </c>
      <c r="QR241" s="0" t="s">
        <v>248</v>
      </c>
      <c r="QT241" s="0" t="s">
        <v>104</v>
      </c>
      <c r="QU241" s="387" t="n">
        <v>0.0659109205007553</v>
      </c>
      <c r="QV241" s="387" t="n">
        <v>0.0846270322799683</v>
      </c>
      <c r="QW241" s="387" t="n">
        <v>0.114269524812698</v>
      </c>
      <c r="QX241" s="387" t="n">
        <v>0.116114556789398</v>
      </c>
      <c r="QY241" s="387" t="n">
        <v>0.127247735857964</v>
      </c>
      <c r="RB241" s="387" t="n">
        <v>0.0930997058749199</v>
      </c>
      <c r="RC241" s="387" t="n">
        <v>0.0884854272007942</v>
      </c>
      <c r="RD241" s="387" t="n">
        <v>0.112623289227486</v>
      </c>
      <c r="RE241" s="387" t="n">
        <v>0.0969387963414192</v>
      </c>
      <c r="RF241" s="387" t="n">
        <v>0.254715204238892</v>
      </c>
      <c r="RG241" s="0" t="s">
        <v>884</v>
      </c>
      <c r="RJ241" s="387" t="n">
        <v>-0.00197643414139748</v>
      </c>
      <c r="RK241" s="387" t="n">
        <v>0.0210996493697166</v>
      </c>
      <c r="RL241" s="387" t="n">
        <v>0.0528665110468864</v>
      </c>
      <c r="RM241" s="387" t="n">
        <v>0.00379887176677585</v>
      </c>
      <c r="RN241" s="387" t="n">
        <v>-0.0845158398151398</v>
      </c>
      <c r="RO241" s="0" t="s">
        <v>104</v>
      </c>
      <c r="RR241" s="387" t="n">
        <v>-0.00123426772188395</v>
      </c>
      <c r="RS241" s="387" t="n">
        <v>0.022089185193181</v>
      </c>
      <c r="RT241" s="387" t="n">
        <v>0.0543508380651474</v>
      </c>
      <c r="RU241" s="387" t="n">
        <v>0.0067674913443625</v>
      </c>
      <c r="RV241" s="387" t="n">
        <v>-0.0844691619277</v>
      </c>
      <c r="RW241" s="0" t="s">
        <v>248</v>
      </c>
      <c r="SA241" s="387" t="n">
        <v>-0.0199897270649672</v>
      </c>
      <c r="SB241" s="387" t="n">
        <v>0.00090982677647844</v>
      </c>
      <c r="SC241" s="387" t="n">
        <v>0.0303568411618471</v>
      </c>
      <c r="SD241" s="387" t="n">
        <v>-0.0192823484539986</v>
      </c>
      <c r="SE241" s="387" t="n">
        <v>-0.106966339051723</v>
      </c>
      <c r="SF241" s="0" t="s">
        <v>104</v>
      </c>
      <c r="SJ241" s="387" t="n">
        <v>-0.0119396643713117</v>
      </c>
      <c r="SK241" s="387" t="n">
        <v>0.0089180963113904</v>
      </c>
      <c r="SL241" s="387" t="n">
        <v>0.0387261211872101</v>
      </c>
      <c r="SM241" s="387" t="n">
        <v>-0.00824070069938898</v>
      </c>
      <c r="SN241" s="387" t="n">
        <v>-0.0986659675836563</v>
      </c>
      <c r="SO241" s="0" t="s">
        <v>248</v>
      </c>
      <c r="SQ241" s="387" t="n">
        <v>1390</v>
      </c>
      <c r="SR241" s="0" t="s">
        <v>248</v>
      </c>
      <c r="ST241" s="387" t="n">
        <v>1155.69921875</v>
      </c>
      <c r="SU241" s="0" t="s">
        <v>104</v>
      </c>
      <c r="SW241" s="387" t="n">
        <v>1183.09882268225</v>
      </c>
      <c r="SX241" s="0" t="s">
        <v>248</v>
      </c>
      <c r="TA241" s="387" t="n">
        <v>-1.46560788154602</v>
      </c>
      <c r="TB241" s="387" t="n">
        <v>-1.90556991100311</v>
      </c>
      <c r="TC241" s="387" t="n">
        <v>0.0179571751505137</v>
      </c>
      <c r="TD241" s="387" t="n">
        <v>0.0682840570807457</v>
      </c>
      <c r="TE241" s="387" t="n">
        <v>0.133099839091301</v>
      </c>
      <c r="TF241" s="0" t="s">
        <v>104</v>
      </c>
      <c r="TJ241" s="387" t="n">
        <v>0.0149144474416971</v>
      </c>
      <c r="TK241" s="387" t="n">
        <v>0.0149144474416971</v>
      </c>
      <c r="TL241" s="387" t="n">
        <v>0.0165353026241064</v>
      </c>
      <c r="TM241" s="387" t="n">
        <v>0.0539034008979797</v>
      </c>
      <c r="TN241" s="387" t="n">
        <v>0.213597610592842</v>
      </c>
      <c r="TO241" s="0" t="s">
        <v>248</v>
      </c>
    </row>
    <row r="246" customFormat="false" ht="15.75" hidden="false" customHeight="false" outlineLevel="0" collapsed="false">
      <c r="AF246" s="0"/>
      <c r="AG246" s="0"/>
      <c r="AH246" s="0"/>
      <c r="AI246" s="0"/>
      <c r="AJ246" s="0"/>
      <c r="AK246" s="0"/>
      <c r="AL246" s="0"/>
      <c r="AM246" s="0"/>
      <c r="AN246" s="0"/>
      <c r="AO246" s="0"/>
      <c r="AP246" s="0"/>
      <c r="AQ246" s="0"/>
      <c r="AR246" s="0"/>
      <c r="AS246" s="0"/>
      <c r="AT246" s="0"/>
      <c r="AU246" s="0"/>
      <c r="AV246" s="0"/>
      <c r="AW246" s="0"/>
      <c r="AX246" s="0"/>
      <c r="AY246" s="0"/>
      <c r="AZ246" s="0"/>
    </row>
    <row r="247" customFormat="false" ht="15.75" hidden="false" customHeight="false" outlineLevel="0" collapsed="false">
      <c r="AF247" s="0"/>
      <c r="AG247" s="0"/>
      <c r="AH247" s="0"/>
      <c r="AI247" s="0"/>
      <c r="AJ247" s="0"/>
      <c r="AK247" s="0"/>
      <c r="AL247" s="0"/>
      <c r="AM247" s="0"/>
      <c r="AN247" s="0"/>
      <c r="AO247" s="0"/>
      <c r="AP247" s="0"/>
      <c r="AQ247" s="0"/>
      <c r="AR247" s="0"/>
      <c r="AS247" s="0"/>
      <c r="AT247" s="0"/>
      <c r="AU247" s="0"/>
      <c r="AV247" s="0"/>
      <c r="AW247" s="0"/>
      <c r="AX247" s="0"/>
      <c r="AY247" s="0"/>
      <c r="AZ247" s="0"/>
    </row>
    <row r="248" customFormat="false" ht="15.75" hidden="false" customHeight="false" outlineLevel="0" collapsed="false">
      <c r="AF248" s="0"/>
      <c r="AG248" s="0"/>
      <c r="AH248" s="0"/>
      <c r="AI248" s="0"/>
      <c r="AJ248" s="0"/>
      <c r="AK248" s="0"/>
      <c r="AL248" s="0"/>
      <c r="AM248" s="0"/>
      <c r="AN248" s="0"/>
      <c r="AO248" s="0"/>
      <c r="AP248" s="0"/>
      <c r="AQ248" s="0"/>
      <c r="AR248" s="0"/>
      <c r="AS248" s="0"/>
      <c r="AT248" s="0"/>
      <c r="AU248" s="0"/>
      <c r="AV248" s="0"/>
      <c r="AW248" s="0"/>
      <c r="AX248" s="0"/>
      <c r="AY248" s="0"/>
      <c r="AZ248" s="0"/>
    </row>
    <row r="249" customFormat="false" ht="15.75" hidden="false" customHeight="false" outlineLevel="0" collapsed="false">
      <c r="AF249" s="0"/>
      <c r="AG249" s="0"/>
      <c r="AH249" s="0"/>
      <c r="AI249" s="0"/>
      <c r="AJ249" s="0"/>
      <c r="AK249" s="0"/>
      <c r="AL249" s="0"/>
      <c r="AM249" s="0"/>
      <c r="AN249" s="0"/>
      <c r="AO249" s="0"/>
      <c r="AP249" s="0"/>
      <c r="AQ249" s="0"/>
      <c r="AR249" s="0"/>
      <c r="AS249" s="0"/>
      <c r="AT249" s="0"/>
      <c r="AU249" s="0"/>
      <c r="AV249" s="0"/>
      <c r="AW249" s="0"/>
      <c r="AX249" s="0"/>
      <c r="AY249" s="0"/>
      <c r="AZ249" s="0"/>
    </row>
    <row r="250" customFormat="false" ht="15.75" hidden="false" customHeight="false" outlineLevel="0" collapsed="false">
      <c r="AF250" s="0"/>
      <c r="AG250" s="0"/>
      <c r="AH250" s="0"/>
      <c r="AI250" s="0"/>
      <c r="AJ250" s="0"/>
      <c r="AK250" s="0"/>
      <c r="AL250" s="0"/>
      <c r="AM250" s="0"/>
      <c r="AN250" s="0"/>
      <c r="AO250" s="0"/>
      <c r="AP250" s="0"/>
      <c r="AQ250" s="0"/>
      <c r="AR250" s="0"/>
      <c r="AS250" s="0"/>
      <c r="AT250" s="0"/>
      <c r="AU250" s="0"/>
      <c r="AV250" s="0"/>
      <c r="AW250" s="0"/>
      <c r="AX250" s="0"/>
      <c r="AY250" s="0"/>
      <c r="AZ250" s="0"/>
    </row>
    <row r="251" customFormat="false" ht="15.75" hidden="false" customHeight="false" outlineLevel="0" collapsed="false">
      <c r="AF251" s="0"/>
      <c r="AG251" s="0"/>
      <c r="AH251" s="0"/>
      <c r="AI251" s="0"/>
      <c r="AJ251" s="0"/>
      <c r="AK251" s="0"/>
      <c r="AL251" s="0"/>
      <c r="AM251" s="0"/>
      <c r="AN251" s="0"/>
      <c r="AO251" s="0"/>
      <c r="AP251" s="0"/>
      <c r="AQ251" s="0"/>
      <c r="AR251" s="0"/>
      <c r="AS251" s="0"/>
      <c r="AT251" s="0"/>
      <c r="AU251" s="0"/>
      <c r="AV251" s="0"/>
      <c r="AW251" s="0"/>
      <c r="AX251" s="0"/>
      <c r="AY251" s="0"/>
      <c r="AZ251" s="0"/>
    </row>
    <row r="252" customFormat="false" ht="15.75" hidden="false" customHeight="false" outlineLevel="0" collapsed="false">
      <c r="AF252" s="0"/>
      <c r="AG252" s="0"/>
      <c r="AH252" s="0"/>
      <c r="AI252" s="0"/>
      <c r="AJ252" s="0"/>
      <c r="AK252" s="0"/>
      <c r="AL252" s="0"/>
      <c r="AM252" s="0"/>
      <c r="AN252" s="0"/>
      <c r="AO252" s="0"/>
      <c r="AP252" s="0"/>
      <c r="AQ252" s="0"/>
      <c r="AR252" s="0"/>
      <c r="AS252" s="0"/>
      <c r="AT252" s="0"/>
      <c r="AU252" s="0"/>
      <c r="AV252" s="0"/>
      <c r="AW252" s="0"/>
      <c r="AX252" s="0"/>
      <c r="AY252" s="0"/>
      <c r="AZ252" s="0"/>
    </row>
    <row r="253" customFormat="false" ht="15.75" hidden="false" customHeight="false" outlineLevel="0" collapsed="false">
      <c r="AF253" s="0"/>
      <c r="AG253" s="0"/>
      <c r="AH253" s="0"/>
      <c r="AI253" s="0"/>
      <c r="AJ253" s="0"/>
      <c r="AK253" s="0"/>
      <c r="AL253" s="0"/>
      <c r="AM253" s="0"/>
      <c r="AN253" s="0"/>
      <c r="AO253" s="0"/>
      <c r="AP253" s="0"/>
      <c r="AQ253" s="0"/>
      <c r="AR253" s="0"/>
      <c r="AS253" s="0"/>
      <c r="AT253" s="0"/>
      <c r="AU253" s="0"/>
      <c r="AV253" s="0"/>
      <c r="AW253" s="0"/>
      <c r="AX253" s="0"/>
      <c r="AY253" s="0"/>
      <c r="AZ253" s="0"/>
    </row>
    <row r="254" customFormat="false" ht="15.75" hidden="false" customHeight="false" outlineLevel="0" collapsed="false">
      <c r="AF254" s="0"/>
      <c r="AG254" s="0"/>
      <c r="AH254" s="0"/>
      <c r="AI254" s="0"/>
      <c r="AJ254" s="0"/>
      <c r="AK254" s="0"/>
      <c r="AL254" s="0"/>
      <c r="AM254" s="0"/>
      <c r="AN254" s="0"/>
      <c r="AO254" s="0"/>
      <c r="AP254" s="0"/>
      <c r="AQ254" s="0"/>
      <c r="AR254" s="0"/>
      <c r="AS254" s="0"/>
      <c r="AT254" s="0"/>
      <c r="AU254" s="0"/>
      <c r="AV254" s="0"/>
      <c r="AW254" s="0"/>
      <c r="AX254" s="0"/>
      <c r="AY254" s="0"/>
      <c r="AZ254" s="0"/>
    </row>
    <row r="255" customFormat="false" ht="15.75" hidden="false" customHeight="false" outlineLevel="0" collapsed="false">
      <c r="AF255" s="0"/>
      <c r="AG255" s="0"/>
      <c r="AH255" s="0"/>
      <c r="AI255" s="0"/>
      <c r="AJ255" s="0"/>
      <c r="AK255" s="0"/>
      <c r="AL255" s="0"/>
      <c r="AM255" s="0"/>
      <c r="AN255" s="0"/>
      <c r="AO255" s="0"/>
      <c r="AP255" s="0"/>
      <c r="AQ255" s="0"/>
      <c r="AR255" s="0"/>
      <c r="AS255" s="0"/>
      <c r="AT255" s="0"/>
      <c r="AU255" s="0"/>
      <c r="AV255" s="0"/>
      <c r="AW255" s="0"/>
      <c r="AX255" s="0"/>
      <c r="AY255" s="0"/>
      <c r="AZ255" s="0"/>
    </row>
    <row r="256" customFormat="false" ht="15.75" hidden="false" customHeight="false" outlineLevel="0" collapsed="false">
      <c r="AF256" s="0"/>
      <c r="AG256" s="0"/>
      <c r="AH256" s="0"/>
      <c r="AI256" s="0"/>
      <c r="AJ256" s="0"/>
      <c r="AK256" s="0"/>
      <c r="AL256" s="0"/>
      <c r="AM256" s="0"/>
      <c r="AN256" s="0"/>
      <c r="AO256" s="0"/>
      <c r="AP256" s="0"/>
      <c r="AQ256" s="0"/>
      <c r="AR256" s="0"/>
      <c r="AS256" s="0"/>
      <c r="AT256" s="0"/>
      <c r="AU256" s="0"/>
      <c r="AV256" s="0"/>
      <c r="AW256" s="0"/>
      <c r="AX256" s="0"/>
      <c r="AY256" s="0"/>
      <c r="AZ256" s="0"/>
    </row>
    <row r="257" customFormat="false" ht="15.75" hidden="false" customHeight="false" outlineLevel="0" collapsed="false">
      <c r="AF257" s="0"/>
      <c r="AG257" s="0"/>
      <c r="AH257" s="0"/>
      <c r="AI257" s="0"/>
      <c r="AJ257" s="0"/>
      <c r="AK257" s="0"/>
      <c r="AL257" s="0"/>
      <c r="AM257" s="0"/>
      <c r="AN257" s="0"/>
      <c r="AO257" s="0"/>
      <c r="AP257" s="0"/>
      <c r="AQ257" s="0"/>
      <c r="AR257" s="0"/>
      <c r="AS257" s="0"/>
      <c r="AT257" s="0"/>
      <c r="AU257" s="0"/>
      <c r="AV257" s="0"/>
      <c r="AW257" s="0"/>
      <c r="AX257" s="0"/>
      <c r="AY257" s="0"/>
      <c r="AZ257" s="0"/>
    </row>
    <row r="258" customFormat="false" ht="15.75" hidden="false" customHeight="false" outlineLevel="0" collapsed="false">
      <c r="AF258" s="0"/>
      <c r="AG258" s="0"/>
      <c r="AH258" s="0"/>
      <c r="AI258" s="0"/>
      <c r="AJ258" s="0"/>
      <c r="AK258" s="0"/>
      <c r="AL258" s="0"/>
      <c r="AM258" s="0"/>
      <c r="AN258" s="0"/>
      <c r="AO258" s="0"/>
      <c r="AP258" s="0"/>
      <c r="AQ258" s="0"/>
      <c r="AR258" s="0"/>
      <c r="AS258" s="0"/>
      <c r="AT258" s="0"/>
      <c r="AU258" s="0"/>
      <c r="AV258" s="0"/>
      <c r="AW258" s="0"/>
      <c r="AX258" s="0"/>
      <c r="AY258" s="0"/>
      <c r="AZ258" s="0"/>
    </row>
    <row r="259" customFormat="false" ht="15.75" hidden="false" customHeight="false" outlineLevel="0" collapsed="false">
      <c r="AF259" s="0"/>
      <c r="AG259" s="0"/>
      <c r="AH259" s="0"/>
      <c r="AI259" s="0"/>
      <c r="AJ259" s="0"/>
      <c r="AK259" s="0"/>
      <c r="AL259" s="0"/>
      <c r="AM259" s="0"/>
      <c r="AN259" s="0"/>
      <c r="AO259" s="0"/>
      <c r="AP259" s="0"/>
      <c r="AQ259" s="0"/>
      <c r="AR259" s="0"/>
      <c r="AS259" s="0"/>
      <c r="AT259" s="0"/>
      <c r="AU259" s="0"/>
      <c r="AV259" s="0"/>
      <c r="AW259" s="0"/>
      <c r="AX259" s="0"/>
      <c r="AY259" s="0"/>
      <c r="AZ259" s="0"/>
    </row>
    <row r="260" customFormat="false" ht="15.75" hidden="false" customHeight="false" outlineLevel="0" collapsed="false">
      <c r="AF260" s="0"/>
      <c r="AG260" s="0"/>
      <c r="AH260" s="0"/>
      <c r="AI260" s="0"/>
      <c r="AJ260" s="0"/>
      <c r="AK260" s="0"/>
      <c r="AL260" s="0"/>
      <c r="AM260" s="0"/>
      <c r="AN260" s="0"/>
      <c r="AO260" s="0"/>
      <c r="AP260" s="0"/>
      <c r="AQ260" s="0"/>
      <c r="AR260" s="0"/>
      <c r="AS260" s="0"/>
      <c r="AT260" s="0"/>
      <c r="AU260" s="0"/>
      <c r="AV260" s="0"/>
      <c r="AW260" s="0"/>
      <c r="AX260" s="0"/>
      <c r="AY260" s="0"/>
      <c r="AZ260" s="0"/>
    </row>
    <row r="261" customFormat="false" ht="15.75" hidden="false" customHeight="false" outlineLevel="0" collapsed="false">
      <c r="AF261" s="0"/>
      <c r="AG261" s="0"/>
      <c r="AH261" s="0"/>
      <c r="AI261" s="0"/>
      <c r="AJ261" s="0"/>
      <c r="AK261" s="0"/>
      <c r="AL261" s="0"/>
      <c r="AM261" s="0"/>
      <c r="AN261" s="0"/>
      <c r="AO261" s="0"/>
      <c r="AP261" s="0"/>
      <c r="AQ261" s="0"/>
      <c r="AR261" s="0"/>
      <c r="AS261" s="0"/>
      <c r="AT261" s="0"/>
      <c r="AU261" s="0"/>
      <c r="AV261" s="0"/>
      <c r="AW261" s="0"/>
      <c r="AX261" s="0"/>
      <c r="AY261" s="0"/>
      <c r="AZ261" s="0"/>
    </row>
    <row r="262" customFormat="false" ht="15.75" hidden="false" customHeight="false" outlineLevel="0" collapsed="false">
      <c r="AF262" s="0"/>
      <c r="AG262" s="0"/>
      <c r="AH262" s="0"/>
      <c r="AI262" s="0"/>
      <c r="AJ262" s="0"/>
      <c r="AK262" s="0"/>
      <c r="AL262" s="0"/>
      <c r="AM262" s="0"/>
      <c r="AN262" s="0"/>
      <c r="AO262" s="0"/>
      <c r="AP262" s="0"/>
      <c r="AQ262" s="0"/>
      <c r="AR262" s="0"/>
      <c r="AS262" s="0"/>
      <c r="AT262" s="0"/>
      <c r="AU262" s="0"/>
      <c r="AV262" s="0"/>
      <c r="AW262" s="0"/>
      <c r="AX262" s="0"/>
      <c r="AY262" s="0"/>
      <c r="AZ262" s="0"/>
    </row>
    <row r="263" customFormat="false" ht="15.75" hidden="false" customHeight="false" outlineLevel="0" collapsed="false">
      <c r="AF263" s="0"/>
      <c r="AG263" s="0"/>
      <c r="AH263" s="0"/>
      <c r="AI263" s="0"/>
      <c r="AJ263" s="0"/>
      <c r="AK263" s="0"/>
      <c r="AL263" s="0"/>
      <c r="AM263" s="0"/>
      <c r="AN263" s="0"/>
      <c r="AO263" s="0"/>
      <c r="AP263" s="0"/>
      <c r="AQ263" s="0"/>
      <c r="AR263" s="0"/>
      <c r="AS263" s="0"/>
      <c r="AT263" s="0"/>
      <c r="AU263" s="0"/>
      <c r="AV263" s="0"/>
      <c r="AW263" s="0"/>
      <c r="AX263" s="0"/>
      <c r="AY263" s="0"/>
      <c r="AZ263" s="0"/>
    </row>
    <row r="264" customFormat="false" ht="15.75" hidden="false" customHeight="false" outlineLevel="0" collapsed="false">
      <c r="AF264" s="0"/>
      <c r="AG264" s="0"/>
      <c r="AH264" s="0"/>
      <c r="AI264" s="0"/>
      <c r="AJ264" s="0"/>
      <c r="AK264" s="0"/>
      <c r="AL264" s="0"/>
      <c r="AM264" s="0"/>
      <c r="AN264" s="0"/>
      <c r="AO264" s="0"/>
      <c r="AP264" s="0"/>
      <c r="AQ264" s="0"/>
      <c r="AR264" s="0"/>
      <c r="AS264" s="0"/>
      <c r="AT264" s="0"/>
      <c r="AU264" s="0"/>
      <c r="AV264" s="0"/>
      <c r="AW264" s="0"/>
      <c r="AX264" s="0"/>
      <c r="AY264" s="0"/>
      <c r="AZ264" s="0"/>
    </row>
    <row r="265" customFormat="false" ht="15.75" hidden="false" customHeight="false" outlineLevel="0" collapsed="false">
      <c r="AF265" s="0"/>
      <c r="AG265" s="0"/>
      <c r="AH265" s="0"/>
      <c r="AI265" s="0"/>
      <c r="AJ265" s="0"/>
      <c r="AK265" s="0"/>
      <c r="AL265" s="0"/>
      <c r="AM265" s="0"/>
      <c r="AN265" s="0"/>
      <c r="AO265" s="0"/>
      <c r="AP265" s="0"/>
      <c r="AQ265" s="0"/>
      <c r="AR265" s="0"/>
      <c r="AS265" s="0"/>
      <c r="AT265" s="0"/>
      <c r="AU265" s="0"/>
      <c r="AV265" s="0"/>
      <c r="AW265" s="0"/>
      <c r="AX265" s="0"/>
      <c r="AY265" s="0"/>
      <c r="AZ265" s="0"/>
    </row>
    <row r="266" customFormat="false" ht="15.75" hidden="false" customHeight="false" outlineLevel="0" collapsed="false">
      <c r="AF266" s="0"/>
      <c r="AG266" s="0"/>
      <c r="AH266" s="0"/>
      <c r="AI266" s="0"/>
      <c r="AJ266" s="0"/>
      <c r="AK266" s="0"/>
      <c r="AL266" s="0"/>
      <c r="AM266" s="0"/>
      <c r="AN266" s="0"/>
      <c r="AO266" s="0"/>
      <c r="AP266" s="0"/>
      <c r="AQ266" s="0"/>
      <c r="AR266" s="0"/>
      <c r="AS266" s="0"/>
      <c r="AT266" s="0"/>
      <c r="AU266" s="0"/>
      <c r="AV266" s="0"/>
      <c r="AW266" s="0"/>
      <c r="AX266" s="0"/>
      <c r="AY266" s="0"/>
      <c r="AZ266" s="0"/>
    </row>
    <row r="267" customFormat="false" ht="15.75" hidden="false" customHeight="false" outlineLevel="0" collapsed="false">
      <c r="AF267" s="0"/>
      <c r="AG267" s="0"/>
      <c r="AH267" s="0"/>
      <c r="AI267" s="0"/>
      <c r="AJ267" s="0"/>
      <c r="AK267" s="0"/>
      <c r="AL267" s="0"/>
      <c r="AM267" s="0"/>
      <c r="AN267" s="0"/>
      <c r="AO267" s="0"/>
      <c r="AP267" s="0"/>
      <c r="AQ267" s="0"/>
      <c r="AR267" s="0"/>
      <c r="AS267" s="0"/>
      <c r="AT267" s="0"/>
      <c r="AU267" s="0"/>
      <c r="AV267" s="0"/>
      <c r="AW267" s="0"/>
      <c r="AX267" s="0"/>
      <c r="AY267" s="0"/>
      <c r="AZ267" s="0"/>
    </row>
    <row r="268" customFormat="false" ht="15.75" hidden="false" customHeight="false" outlineLevel="0" collapsed="false">
      <c r="AF268" s="0"/>
      <c r="AG268" s="0"/>
      <c r="AH268" s="0"/>
      <c r="AI268" s="0"/>
      <c r="AJ268" s="0"/>
      <c r="AK268" s="0"/>
      <c r="AL268" s="0"/>
      <c r="AM268" s="0"/>
      <c r="AN268" s="0"/>
      <c r="AO268" s="0"/>
      <c r="AP268" s="0"/>
      <c r="AQ268" s="0"/>
      <c r="AR268" s="0"/>
      <c r="AS268" s="0"/>
      <c r="AT268" s="0"/>
      <c r="AU268" s="0"/>
      <c r="AV268" s="0"/>
      <c r="AW268" s="0"/>
      <c r="AX268" s="0"/>
      <c r="AY268" s="0"/>
      <c r="AZ268" s="0"/>
    </row>
    <row r="269" customFormat="false" ht="15.75" hidden="false" customHeight="false" outlineLevel="0" collapsed="false">
      <c r="AF269" s="0"/>
      <c r="AG269" s="0"/>
      <c r="AH269" s="0"/>
      <c r="AI269" s="0"/>
      <c r="AJ269" s="0"/>
      <c r="AK269" s="0"/>
      <c r="AL269" s="0"/>
      <c r="AM269" s="0"/>
      <c r="AN269" s="0"/>
      <c r="AO269" s="0"/>
      <c r="AP269" s="0"/>
      <c r="AQ269" s="0"/>
      <c r="AR269" s="0"/>
      <c r="AS269" s="0"/>
      <c r="AT269" s="0"/>
      <c r="AU269" s="0"/>
      <c r="AV269" s="0"/>
      <c r="AW269" s="0"/>
      <c r="AX269" s="0"/>
      <c r="AY269" s="0"/>
      <c r="AZ269" s="0"/>
    </row>
    <row r="270" customFormat="false" ht="15.75" hidden="false" customHeight="false" outlineLevel="0" collapsed="false">
      <c r="AF270" s="0"/>
      <c r="AG270" s="0"/>
      <c r="AH270" s="0"/>
      <c r="AI270" s="0"/>
      <c r="AJ270" s="0"/>
      <c r="AK270" s="0"/>
      <c r="AL270" s="0"/>
      <c r="AM270" s="0"/>
      <c r="AN270" s="0"/>
      <c r="AO270" s="0"/>
      <c r="AP270" s="0"/>
      <c r="AQ270" s="0"/>
      <c r="AR270" s="0"/>
      <c r="AS270" s="0"/>
      <c r="AT270" s="0"/>
      <c r="AU270" s="0"/>
      <c r="AV270" s="0"/>
      <c r="AW270" s="0"/>
      <c r="AX270" s="0"/>
      <c r="AY270" s="0"/>
      <c r="AZ270" s="0"/>
    </row>
    <row r="271" customFormat="false" ht="15.75" hidden="false" customHeight="false" outlineLevel="0" collapsed="false">
      <c r="AF271" s="0"/>
      <c r="AG271" s="0"/>
      <c r="AH271" s="0"/>
      <c r="AI271" s="0"/>
      <c r="AJ271" s="0"/>
      <c r="AK271" s="0"/>
      <c r="AL271" s="0"/>
      <c r="AM271" s="0"/>
      <c r="AN271" s="0"/>
      <c r="AO271" s="0"/>
      <c r="AP271" s="0"/>
      <c r="AQ271" s="0"/>
      <c r="AR271" s="0"/>
      <c r="AS271" s="0"/>
      <c r="AT271" s="0"/>
      <c r="AU271" s="0"/>
      <c r="AV271" s="0"/>
      <c r="AW271" s="0"/>
      <c r="AX271" s="0"/>
      <c r="AY271" s="0"/>
      <c r="AZ271" s="0"/>
    </row>
    <row r="272" customFormat="false" ht="15.75" hidden="false" customHeight="false" outlineLevel="0" collapsed="false">
      <c r="AF272" s="0"/>
      <c r="AG272" s="0"/>
      <c r="AH272" s="0"/>
      <c r="AI272" s="0"/>
      <c r="AJ272" s="0"/>
      <c r="AK272" s="0"/>
      <c r="AL272" s="0"/>
      <c r="AM272" s="0"/>
      <c r="AN272" s="0"/>
      <c r="AO272" s="0"/>
      <c r="AP272" s="0"/>
      <c r="AQ272" s="0"/>
      <c r="AR272" s="0"/>
      <c r="AS272" s="0"/>
      <c r="AT272" s="0"/>
      <c r="AU272" s="0"/>
      <c r="AV272" s="0"/>
      <c r="AW272" s="0"/>
      <c r="AX272" s="0"/>
      <c r="AY272" s="0"/>
      <c r="AZ272" s="0"/>
    </row>
    <row r="273" customFormat="false" ht="15.75" hidden="false" customHeight="false" outlineLevel="0" collapsed="false">
      <c r="AF273" s="0"/>
      <c r="AG273" s="0"/>
      <c r="AH273" s="0"/>
      <c r="AI273" s="0"/>
      <c r="AJ273" s="0"/>
      <c r="AK273" s="0"/>
      <c r="AL273" s="0"/>
      <c r="AM273" s="0"/>
      <c r="AN273" s="0"/>
      <c r="AO273" s="0"/>
      <c r="AP273" s="0"/>
      <c r="AQ273" s="0"/>
      <c r="AR273" s="0"/>
      <c r="AS273" s="0"/>
      <c r="AT273" s="0"/>
      <c r="AU273" s="0"/>
      <c r="AV273" s="0"/>
      <c r="AW273" s="0"/>
      <c r="AX273" s="0"/>
      <c r="AY273" s="0"/>
      <c r="AZ273" s="0"/>
    </row>
    <row r="274" customFormat="false" ht="15.75" hidden="false" customHeight="false" outlineLevel="0" collapsed="false">
      <c r="AF274" s="0"/>
      <c r="AG274" s="0"/>
      <c r="AH274" s="0"/>
      <c r="AI274" s="0"/>
      <c r="AJ274" s="0"/>
      <c r="AK274" s="0"/>
      <c r="AL274" s="0"/>
      <c r="AM274" s="0"/>
      <c r="AN274" s="0"/>
      <c r="AO274" s="0"/>
      <c r="AP274" s="0"/>
      <c r="AQ274" s="0"/>
      <c r="AR274" s="0"/>
      <c r="AS274" s="0"/>
      <c r="AT274" s="0"/>
      <c r="AU274" s="0"/>
      <c r="AV274" s="0"/>
      <c r="AW274" s="0"/>
      <c r="AX274" s="0"/>
      <c r="AY274" s="0"/>
      <c r="AZ274" s="0"/>
    </row>
    <row r="275" customFormat="false" ht="15.75" hidden="false" customHeight="false" outlineLevel="0" collapsed="false">
      <c r="AF275" s="0"/>
      <c r="AG275" s="0"/>
      <c r="AH275" s="0"/>
      <c r="AI275" s="0"/>
      <c r="AJ275" s="0"/>
      <c r="AK275" s="0"/>
      <c r="AL275" s="0"/>
      <c r="AM275" s="0"/>
      <c r="AN275" s="0"/>
      <c r="AO275" s="0"/>
      <c r="AP275" s="0"/>
      <c r="AQ275" s="0"/>
      <c r="AR275" s="0"/>
      <c r="AS275" s="0"/>
      <c r="AT275" s="0"/>
      <c r="AU275" s="0"/>
      <c r="AV275" s="0"/>
      <c r="AW275" s="0"/>
      <c r="AX275" s="0"/>
      <c r="AY275" s="0"/>
      <c r="AZ275" s="0"/>
    </row>
    <row r="276" customFormat="false" ht="15.75" hidden="false" customHeight="false" outlineLevel="0" collapsed="false">
      <c r="AF276" s="0"/>
      <c r="AG276" s="0"/>
      <c r="AH276" s="0"/>
      <c r="AI276" s="0"/>
      <c r="AJ276" s="0"/>
      <c r="AK276" s="0"/>
      <c r="AL276" s="0"/>
      <c r="AM276" s="0"/>
      <c r="AN276" s="0"/>
      <c r="AO276" s="0"/>
      <c r="AP276" s="0"/>
      <c r="AQ276" s="0"/>
      <c r="AR276" s="0"/>
      <c r="AS276" s="0"/>
      <c r="AT276" s="0"/>
      <c r="AU276" s="0"/>
      <c r="AV276" s="0"/>
      <c r="AW276" s="0"/>
      <c r="AX276" s="0"/>
      <c r="AY276" s="0"/>
      <c r="AZ276" s="0"/>
    </row>
    <row r="277" customFormat="false" ht="15.75" hidden="false" customHeight="false" outlineLevel="0" collapsed="false">
      <c r="AF277" s="0"/>
      <c r="AG277" s="0"/>
      <c r="AH277" s="0"/>
      <c r="AI277" s="0"/>
      <c r="AJ277" s="0"/>
      <c r="AK277" s="0"/>
      <c r="AL277" s="0"/>
      <c r="AM277" s="0"/>
      <c r="AN277" s="0"/>
      <c r="AO277" s="0"/>
      <c r="AP277" s="0"/>
      <c r="AQ277" s="0"/>
      <c r="AR277" s="0"/>
      <c r="AS277" s="0"/>
      <c r="AT277" s="0"/>
      <c r="AU277" s="0"/>
      <c r="AV277" s="0"/>
      <c r="AW277" s="0"/>
      <c r="AX277" s="0"/>
      <c r="AY277" s="0"/>
      <c r="AZ277" s="0"/>
    </row>
    <row r="278" customFormat="false" ht="15.75" hidden="false" customHeight="false" outlineLevel="0" collapsed="false">
      <c r="AF278" s="0"/>
      <c r="AG278" s="0"/>
      <c r="AH278" s="0"/>
      <c r="AI278" s="0"/>
      <c r="AJ278" s="0"/>
      <c r="AK278" s="0"/>
      <c r="AL278" s="0"/>
      <c r="AM278" s="0"/>
      <c r="AN278" s="0"/>
      <c r="AO278" s="0"/>
      <c r="AP278" s="0"/>
      <c r="AQ278" s="0"/>
      <c r="AR278" s="0"/>
      <c r="AS278" s="0"/>
      <c r="AT278" s="0"/>
      <c r="AU278" s="0"/>
      <c r="AV278" s="0"/>
      <c r="AW278" s="0"/>
      <c r="AX278" s="0"/>
      <c r="AY278" s="0"/>
      <c r="AZ278" s="0"/>
    </row>
    <row r="279" customFormat="false" ht="15.75" hidden="false" customHeight="false" outlineLevel="0" collapsed="false">
      <c r="AF279" s="0"/>
      <c r="AG279" s="0"/>
      <c r="AH279" s="0"/>
      <c r="AI279" s="0"/>
      <c r="AJ279" s="0"/>
      <c r="AK279" s="0"/>
      <c r="AL279" s="0"/>
      <c r="AM279" s="0"/>
      <c r="AN279" s="0"/>
      <c r="AO279" s="0"/>
      <c r="AP279" s="0"/>
      <c r="AQ279" s="0"/>
      <c r="AR279" s="0"/>
      <c r="AS279" s="0"/>
      <c r="AT279" s="0"/>
      <c r="AU279" s="0"/>
      <c r="AV279" s="0"/>
      <c r="AW279" s="0"/>
      <c r="AX279" s="0"/>
      <c r="AY279" s="0"/>
      <c r="AZ279" s="0"/>
    </row>
    <row r="280" customFormat="false" ht="15.75" hidden="false" customHeight="false" outlineLevel="0" collapsed="false">
      <c r="AF280" s="0"/>
      <c r="AG280" s="0"/>
      <c r="AH280" s="0"/>
      <c r="AI280" s="0"/>
      <c r="AJ280" s="0"/>
      <c r="AK280" s="0"/>
      <c r="AL280" s="0"/>
      <c r="AM280" s="0"/>
      <c r="AN280" s="0"/>
      <c r="AO280" s="0"/>
      <c r="AP280" s="0"/>
      <c r="AQ280" s="0"/>
      <c r="AR280" s="0"/>
      <c r="AS280" s="0"/>
      <c r="AT280" s="0"/>
      <c r="AU280" s="0"/>
      <c r="AV280" s="0"/>
      <c r="AW280" s="0"/>
      <c r="AX280" s="0"/>
      <c r="AY280" s="0"/>
      <c r="AZ280" s="0"/>
    </row>
    <row r="281" customFormat="false" ht="15.75" hidden="false" customHeight="false" outlineLevel="0" collapsed="false">
      <c r="AF281" s="0"/>
      <c r="AG281" s="0"/>
      <c r="AH281" s="0"/>
      <c r="AI281" s="0"/>
      <c r="AJ281" s="0"/>
      <c r="AK281" s="0"/>
      <c r="AL281" s="0"/>
      <c r="AM281" s="0"/>
      <c r="AN281" s="0"/>
      <c r="AO281" s="0"/>
      <c r="AP281" s="0"/>
      <c r="AQ281" s="0"/>
      <c r="AR281" s="0"/>
      <c r="AS281" s="0"/>
      <c r="AT281" s="0"/>
      <c r="AU281" s="0"/>
      <c r="AV281" s="0"/>
      <c r="AW281" s="0"/>
      <c r="AX281" s="0"/>
      <c r="AY281" s="0"/>
      <c r="AZ281" s="0"/>
    </row>
    <row r="282" customFormat="false" ht="15.75" hidden="false" customHeight="false" outlineLevel="0" collapsed="false">
      <c r="AF282" s="0"/>
      <c r="AG282" s="0"/>
      <c r="AH282" s="0"/>
      <c r="AI282" s="0"/>
      <c r="AJ282" s="0"/>
      <c r="AK282" s="0"/>
      <c r="AL282" s="0"/>
      <c r="AM282" s="0"/>
      <c r="AN282" s="0"/>
      <c r="AO282" s="0"/>
      <c r="AP282" s="0"/>
      <c r="AQ282" s="0"/>
      <c r="AR282" s="0"/>
      <c r="AS282" s="0"/>
      <c r="AT282" s="0"/>
      <c r="AU282" s="0"/>
      <c r="AV282" s="0"/>
      <c r="AW282" s="0"/>
      <c r="AX282" s="0"/>
      <c r="AY282" s="0"/>
      <c r="AZ282" s="0"/>
    </row>
    <row r="283" customFormat="false" ht="15.75" hidden="false" customHeight="false" outlineLevel="0" collapsed="false">
      <c r="AF283" s="0"/>
      <c r="AG283" s="0"/>
      <c r="AH283" s="0"/>
      <c r="AI283" s="0"/>
      <c r="AJ283" s="0"/>
      <c r="AK283" s="0"/>
      <c r="AL283" s="0"/>
      <c r="AM283" s="0"/>
      <c r="AN283" s="0"/>
      <c r="AO283" s="0"/>
      <c r="AP283" s="0"/>
      <c r="AQ283" s="0"/>
      <c r="AR283" s="0"/>
      <c r="AS283" s="0"/>
      <c r="AT283" s="0"/>
      <c r="AU283" s="0"/>
      <c r="AV283" s="0"/>
      <c r="AW283" s="0"/>
      <c r="AX283" s="0"/>
      <c r="AY283" s="0"/>
      <c r="AZ283" s="0"/>
    </row>
    <row r="284" customFormat="false" ht="15.75" hidden="false" customHeight="false" outlineLevel="0" collapsed="false">
      <c r="AF284" s="0"/>
      <c r="AG284" s="0"/>
      <c r="AH284" s="0"/>
      <c r="AI284" s="0"/>
      <c r="AJ284" s="0"/>
      <c r="AK284" s="0"/>
      <c r="AL284" s="0"/>
      <c r="AM284" s="0"/>
      <c r="AN284" s="0"/>
      <c r="AO284" s="0"/>
      <c r="AP284" s="0"/>
      <c r="AQ284" s="0"/>
      <c r="AR284" s="0"/>
      <c r="AS284" s="0"/>
      <c r="AT284" s="0"/>
      <c r="AU284" s="0"/>
      <c r="AV284" s="0"/>
      <c r="AW284" s="0"/>
      <c r="AX284" s="0"/>
      <c r="AY284" s="0"/>
      <c r="AZ284" s="0"/>
    </row>
    <row r="285" customFormat="false" ht="15.75" hidden="false" customHeight="false" outlineLevel="0" collapsed="false">
      <c r="AF285" s="0"/>
      <c r="AG285" s="0"/>
      <c r="AH285" s="0"/>
      <c r="AI285" s="0"/>
      <c r="AJ285" s="0"/>
      <c r="AK285" s="0"/>
      <c r="AL285" s="0"/>
      <c r="AM285" s="0"/>
      <c r="AN285" s="0"/>
      <c r="AO285" s="0"/>
      <c r="AP285" s="0"/>
      <c r="AQ285" s="0"/>
      <c r="AR285" s="0"/>
      <c r="AS285" s="0"/>
      <c r="AT285" s="0"/>
      <c r="AU285" s="0"/>
      <c r="AV285" s="0"/>
      <c r="AW285" s="0"/>
      <c r="AX285" s="0"/>
      <c r="AY285" s="0"/>
      <c r="AZ285" s="0"/>
    </row>
    <row r="286" customFormat="false" ht="15.75" hidden="false" customHeight="false" outlineLevel="0" collapsed="false">
      <c r="AF286" s="0"/>
      <c r="AG286" s="0"/>
      <c r="AH286" s="0"/>
      <c r="AI286" s="0"/>
      <c r="AJ286" s="0"/>
      <c r="AK286" s="0"/>
      <c r="AL286" s="0"/>
      <c r="AM286" s="0"/>
      <c r="AN286" s="0"/>
      <c r="AO286" s="0"/>
      <c r="AP286" s="0"/>
      <c r="AQ286" s="0"/>
      <c r="AR286" s="0"/>
      <c r="AS286" s="0"/>
      <c r="AT286" s="0"/>
      <c r="AU286" s="0"/>
      <c r="AV286" s="0"/>
      <c r="AW286" s="0"/>
      <c r="AX286" s="0"/>
      <c r="AY286" s="0"/>
      <c r="AZ286" s="0"/>
    </row>
    <row r="287" customFormat="false" ht="15.75" hidden="false" customHeight="false" outlineLevel="0" collapsed="false">
      <c r="AF287" s="0"/>
      <c r="AG287" s="0"/>
      <c r="AH287" s="0"/>
      <c r="AI287" s="0"/>
      <c r="AJ287" s="0"/>
      <c r="AK287" s="0"/>
      <c r="AL287" s="0"/>
      <c r="AM287" s="0"/>
      <c r="AN287" s="0"/>
      <c r="AO287" s="0"/>
      <c r="AP287" s="0"/>
      <c r="AQ287" s="0"/>
      <c r="AR287" s="0"/>
      <c r="AS287" s="0"/>
      <c r="AT287" s="0"/>
      <c r="AU287" s="0"/>
      <c r="AV287" s="0"/>
      <c r="AW287" s="0"/>
      <c r="AX287" s="0"/>
      <c r="AY287" s="0"/>
      <c r="AZ287" s="0"/>
    </row>
    <row r="288" customFormat="false" ht="15.75" hidden="false" customHeight="false" outlineLevel="0" collapsed="false">
      <c r="AF288" s="0"/>
      <c r="AG288" s="0"/>
      <c r="AH288" s="0"/>
      <c r="AI288" s="0"/>
      <c r="AJ288" s="0"/>
      <c r="AK288" s="0"/>
      <c r="AL288" s="0"/>
      <c r="AM288" s="0"/>
      <c r="AN288" s="0"/>
      <c r="AO288" s="0"/>
      <c r="AP288" s="0"/>
      <c r="AQ288" s="0"/>
      <c r="AR288" s="0"/>
      <c r="AS288" s="0"/>
      <c r="AT288" s="0"/>
      <c r="AU288" s="0"/>
      <c r="AV288" s="0"/>
      <c r="AW288" s="0"/>
      <c r="AX288" s="0"/>
      <c r="AY288" s="0"/>
      <c r="AZ288" s="0"/>
    </row>
    <row r="289" customFormat="false" ht="15.75" hidden="false" customHeight="false" outlineLevel="0" collapsed="false">
      <c r="AF289" s="0"/>
      <c r="AG289" s="0"/>
      <c r="AH289" s="0"/>
      <c r="AI289" s="0"/>
      <c r="AJ289" s="0"/>
      <c r="AK289" s="0"/>
      <c r="AL289" s="0"/>
      <c r="AM289" s="0"/>
      <c r="AN289" s="0"/>
      <c r="AO289" s="0"/>
      <c r="AP289" s="0"/>
      <c r="AQ289" s="0"/>
      <c r="AR289" s="0"/>
      <c r="AS289" s="0"/>
      <c r="AT289" s="0"/>
      <c r="AU289" s="0"/>
      <c r="AV289" s="0"/>
      <c r="AW289" s="0"/>
      <c r="AX289" s="0"/>
      <c r="AY289" s="0"/>
      <c r="AZ289" s="0"/>
    </row>
    <row r="290" customFormat="false" ht="15.75" hidden="false" customHeight="false" outlineLevel="0" collapsed="false">
      <c r="AF290" s="0"/>
      <c r="AG290" s="0"/>
      <c r="AH290" s="0"/>
      <c r="AI290" s="0"/>
      <c r="AJ290" s="0"/>
      <c r="AK290" s="0"/>
      <c r="AL290" s="0"/>
      <c r="AM290" s="0"/>
      <c r="AN290" s="0"/>
      <c r="AO290" s="0"/>
      <c r="AP290" s="0"/>
      <c r="AQ290" s="0"/>
      <c r="AR290" s="0"/>
      <c r="AS290" s="0"/>
      <c r="AT290" s="0"/>
      <c r="AU290" s="0"/>
      <c r="AV290" s="0"/>
      <c r="AW290" s="0"/>
      <c r="AX290" s="0"/>
      <c r="AY290" s="0"/>
      <c r="AZ290" s="0"/>
    </row>
    <row r="291" customFormat="false" ht="15.75" hidden="false" customHeight="false" outlineLevel="0" collapsed="false">
      <c r="AF291" s="0"/>
      <c r="AG291" s="0"/>
      <c r="AH291" s="0"/>
      <c r="AI291" s="0"/>
      <c r="AJ291" s="0"/>
      <c r="AK291" s="0"/>
      <c r="AL291" s="0"/>
      <c r="AM291" s="0"/>
      <c r="AN291" s="0"/>
      <c r="AO291" s="0"/>
      <c r="AP291" s="0"/>
      <c r="AQ291" s="0"/>
      <c r="AR291" s="0"/>
      <c r="AS291" s="0"/>
      <c r="AT291" s="0"/>
      <c r="AU291" s="0"/>
      <c r="AV291" s="0"/>
      <c r="AW291" s="0"/>
      <c r="AX291" s="0"/>
      <c r="AY291" s="0"/>
      <c r="AZ291" s="0"/>
    </row>
    <row r="292" customFormat="false" ht="15.75" hidden="false" customHeight="false" outlineLevel="0" collapsed="false">
      <c r="AF292" s="0"/>
      <c r="AG292" s="0"/>
      <c r="AH292" s="0"/>
      <c r="AI292" s="0"/>
      <c r="AJ292" s="0"/>
      <c r="AK292" s="0"/>
      <c r="AL292" s="0"/>
      <c r="AM292" s="0"/>
      <c r="AN292" s="0"/>
      <c r="AO292" s="0"/>
      <c r="AP292" s="0"/>
      <c r="AQ292" s="0"/>
      <c r="AR292" s="0"/>
      <c r="AS292" s="0"/>
      <c r="AT292" s="0"/>
      <c r="AU292" s="0"/>
      <c r="AV292" s="0"/>
      <c r="AW292" s="0"/>
      <c r="AX292" s="0"/>
      <c r="AY292" s="0"/>
      <c r="AZ292" s="0"/>
    </row>
    <row r="293" customFormat="false" ht="15.75" hidden="false" customHeight="false" outlineLevel="0" collapsed="false">
      <c r="AF293" s="0"/>
      <c r="AG293" s="0"/>
      <c r="AH293" s="0"/>
      <c r="AI293" s="0"/>
      <c r="AJ293" s="0"/>
      <c r="AK293" s="0"/>
      <c r="AL293" s="0"/>
      <c r="AM293" s="0"/>
      <c r="AN293" s="0"/>
      <c r="AO293" s="0"/>
      <c r="AP293" s="0"/>
      <c r="AQ293" s="0"/>
      <c r="AR293" s="0"/>
      <c r="AS293" s="0"/>
      <c r="AT293" s="0"/>
      <c r="AU293" s="0"/>
      <c r="AV293" s="0"/>
      <c r="AW293" s="0"/>
      <c r="AX293" s="0"/>
      <c r="AY293" s="0"/>
      <c r="AZ293" s="0"/>
    </row>
    <row r="294" customFormat="false" ht="15.75" hidden="false" customHeight="false" outlineLevel="0" collapsed="false">
      <c r="AF294" s="0"/>
      <c r="AG294" s="0"/>
      <c r="AH294" s="0"/>
      <c r="AI294" s="0"/>
      <c r="AJ294" s="0"/>
      <c r="AK294" s="0"/>
      <c r="AL294" s="0"/>
      <c r="AM294" s="0"/>
      <c r="AN294" s="0"/>
      <c r="AO294" s="0"/>
      <c r="AP294" s="0"/>
      <c r="AQ294" s="0"/>
      <c r="AR294" s="0"/>
      <c r="AS294" s="0"/>
      <c r="AT294" s="0"/>
      <c r="AU294" s="0"/>
      <c r="AV294" s="0"/>
      <c r="AW294" s="0"/>
      <c r="AX294" s="0"/>
      <c r="AY294" s="0"/>
      <c r="AZ294" s="0"/>
    </row>
    <row r="295" customFormat="false" ht="15.75" hidden="false" customHeight="false" outlineLevel="0" collapsed="false">
      <c r="AF295" s="0"/>
      <c r="AG295" s="0"/>
      <c r="AH295" s="0"/>
      <c r="AI295" s="0"/>
      <c r="AJ295" s="0"/>
      <c r="AK295" s="0"/>
      <c r="AL295" s="0"/>
      <c r="AM295" s="0"/>
      <c r="AN295" s="0"/>
      <c r="AO295" s="0"/>
      <c r="AP295" s="0"/>
      <c r="AQ295" s="0"/>
      <c r="AR295" s="0"/>
      <c r="AS295" s="0"/>
      <c r="AT295" s="0"/>
      <c r="AU295" s="0"/>
      <c r="AV295" s="0"/>
      <c r="AW295" s="0"/>
      <c r="AX295" s="0"/>
      <c r="AY295" s="0"/>
      <c r="AZ295" s="0"/>
    </row>
    <row r="296" customFormat="false" ht="15.75" hidden="false" customHeight="false" outlineLevel="0" collapsed="false">
      <c r="AF296" s="0"/>
      <c r="AG296" s="0"/>
      <c r="AH296" s="0"/>
      <c r="AI296" s="0"/>
      <c r="AJ296" s="0"/>
      <c r="AK296" s="0"/>
      <c r="AL296" s="0"/>
      <c r="AM296" s="0"/>
      <c r="AN296" s="0"/>
      <c r="AO296" s="0"/>
      <c r="AP296" s="0"/>
      <c r="AQ296" s="0"/>
      <c r="AR296" s="0"/>
      <c r="AS296" s="0"/>
      <c r="AT296" s="0"/>
      <c r="AU296" s="0"/>
      <c r="AV296" s="0"/>
      <c r="AW296" s="0"/>
      <c r="AX296" s="0"/>
      <c r="AY296" s="0"/>
      <c r="AZ296" s="0"/>
    </row>
    <row r="297" customFormat="false" ht="15.75" hidden="false" customHeight="false" outlineLevel="0" collapsed="false">
      <c r="AF297" s="0"/>
      <c r="AG297" s="0"/>
      <c r="AH297" s="0"/>
      <c r="AI297" s="0"/>
      <c r="AJ297" s="0"/>
      <c r="AK297" s="0"/>
      <c r="AL297" s="0"/>
      <c r="AM297" s="0"/>
      <c r="AN297" s="0"/>
      <c r="AO297" s="0"/>
      <c r="AP297" s="0"/>
      <c r="AQ297" s="0"/>
      <c r="AR297" s="0"/>
      <c r="AS297" s="0"/>
      <c r="AT297" s="0"/>
      <c r="AU297" s="0"/>
      <c r="AV297" s="0"/>
      <c r="AW297" s="0"/>
      <c r="AX297" s="0"/>
      <c r="AY297" s="0"/>
      <c r="AZ297" s="0"/>
    </row>
    <row r="298" customFormat="false" ht="15.75" hidden="false" customHeight="false" outlineLevel="0" collapsed="false">
      <c r="AF298" s="0"/>
      <c r="AG298" s="0"/>
      <c r="AH298" s="0"/>
      <c r="AI298" s="0"/>
      <c r="AJ298" s="0"/>
      <c r="AK298" s="0"/>
      <c r="AL298" s="0"/>
      <c r="AM298" s="0"/>
      <c r="AN298" s="0"/>
      <c r="AO298" s="0"/>
      <c r="AP298" s="0"/>
      <c r="AQ298" s="0"/>
      <c r="AR298" s="0"/>
      <c r="AS298" s="0"/>
      <c r="AT298" s="0"/>
      <c r="AU298" s="0"/>
      <c r="AV298" s="0"/>
      <c r="AW298" s="0"/>
      <c r="AX298" s="0"/>
      <c r="AY298" s="0"/>
      <c r="AZ298" s="0"/>
    </row>
    <row r="299" customFormat="false" ht="15.75" hidden="false" customHeight="false" outlineLevel="0" collapsed="false">
      <c r="AF299" s="0"/>
      <c r="AG299" s="0"/>
      <c r="AH299" s="0"/>
      <c r="AI299" s="0"/>
      <c r="AJ299" s="0"/>
      <c r="AK299" s="0"/>
      <c r="AL299" s="0"/>
      <c r="AM299" s="0"/>
      <c r="AN299" s="0"/>
      <c r="AO299" s="0"/>
      <c r="AP299" s="0"/>
      <c r="AQ299" s="0"/>
      <c r="AR299" s="0"/>
      <c r="AS299" s="0"/>
      <c r="AT299" s="0"/>
      <c r="AU299" s="0"/>
      <c r="AV299" s="0"/>
      <c r="AW299" s="0"/>
      <c r="AX299" s="0"/>
      <c r="AY299" s="0"/>
      <c r="AZ299" s="0"/>
    </row>
    <row r="300" customFormat="false" ht="15.75" hidden="false" customHeight="false" outlineLevel="0" collapsed="false">
      <c r="AF300" s="0"/>
      <c r="AG300" s="0"/>
      <c r="AH300" s="0"/>
      <c r="AI300" s="0"/>
      <c r="AJ300" s="0"/>
      <c r="AK300" s="0"/>
      <c r="AL300" s="0"/>
      <c r="AM300" s="0"/>
      <c r="AN300" s="0"/>
      <c r="AO300" s="0"/>
      <c r="AP300" s="0"/>
      <c r="AQ300" s="0"/>
      <c r="AR300" s="0"/>
      <c r="AS300" s="0"/>
      <c r="AT300" s="0"/>
      <c r="AU300" s="0"/>
      <c r="AV300" s="0"/>
      <c r="AW300" s="0"/>
      <c r="AX300" s="0"/>
      <c r="AY300" s="0"/>
      <c r="AZ300" s="0"/>
    </row>
    <row r="301" customFormat="false" ht="15.75" hidden="false" customHeight="false" outlineLevel="0" collapsed="false">
      <c r="AF301" s="0"/>
      <c r="AG301" s="0"/>
      <c r="AH301" s="0"/>
      <c r="AI301" s="0"/>
      <c r="AJ301" s="0"/>
      <c r="AK301" s="0"/>
      <c r="AL301" s="0"/>
      <c r="AM301" s="0"/>
      <c r="AN301" s="0"/>
      <c r="AO301" s="0"/>
      <c r="AP301" s="0"/>
      <c r="AQ301" s="0"/>
      <c r="AR301" s="0"/>
      <c r="AS301" s="0"/>
      <c r="AT301" s="0"/>
      <c r="AU301" s="0"/>
      <c r="AV301" s="0"/>
      <c r="AW301" s="0"/>
      <c r="AX301" s="0"/>
      <c r="AY301" s="0"/>
      <c r="AZ301" s="0"/>
    </row>
    <row r="302" customFormat="false" ht="15.75" hidden="false" customHeight="false" outlineLevel="0" collapsed="false">
      <c r="AF302" s="0"/>
      <c r="AG302" s="0"/>
      <c r="AH302" s="0"/>
      <c r="AI302" s="0"/>
      <c r="AJ302" s="0"/>
      <c r="AK302" s="0"/>
      <c r="AL302" s="0"/>
      <c r="AM302" s="0"/>
      <c r="AN302" s="0"/>
      <c r="AO302" s="0"/>
      <c r="AP302" s="0"/>
      <c r="AQ302" s="0"/>
      <c r="AR302" s="0"/>
      <c r="AS302" s="0"/>
      <c r="AT302" s="0"/>
      <c r="AU302" s="0"/>
      <c r="AV302" s="0"/>
      <c r="AW302" s="0"/>
      <c r="AX302" s="0"/>
      <c r="AY302" s="0"/>
      <c r="AZ302" s="0"/>
    </row>
    <row r="303" customFormat="false" ht="15.75" hidden="false" customHeight="false" outlineLevel="0" collapsed="false">
      <c r="AF303" s="0"/>
      <c r="AG303" s="0"/>
      <c r="AH303" s="0"/>
      <c r="AI303" s="0"/>
      <c r="AJ303" s="0"/>
      <c r="AK303" s="0"/>
      <c r="AL303" s="0"/>
      <c r="AM303" s="0"/>
      <c r="AN303" s="0"/>
      <c r="AO303" s="0"/>
      <c r="AP303" s="0"/>
      <c r="AQ303" s="0"/>
      <c r="AR303" s="0"/>
      <c r="AS303" s="0"/>
      <c r="AT303" s="0"/>
      <c r="AU303" s="0"/>
      <c r="AV303" s="0"/>
      <c r="AW303" s="0"/>
      <c r="AX303" s="0"/>
      <c r="AY303" s="0"/>
      <c r="AZ303" s="0"/>
    </row>
    <row r="304" customFormat="false" ht="15.75" hidden="false" customHeight="false" outlineLevel="0" collapsed="false">
      <c r="AF304" s="0"/>
      <c r="AG304" s="0"/>
      <c r="AH304" s="0"/>
      <c r="AI304" s="0"/>
      <c r="AJ304" s="0"/>
      <c r="AK304" s="0"/>
      <c r="AL304" s="0"/>
      <c r="AM304" s="0"/>
      <c r="AN304" s="0"/>
      <c r="AO304" s="0"/>
      <c r="AP304" s="0"/>
      <c r="AQ304" s="0"/>
      <c r="AR304" s="0"/>
      <c r="AS304" s="0"/>
      <c r="AT304" s="0"/>
      <c r="AU304" s="0"/>
      <c r="AV304" s="0"/>
      <c r="AW304" s="0"/>
      <c r="AX304" s="0"/>
      <c r="AY304" s="0"/>
      <c r="AZ304" s="0"/>
    </row>
    <row r="305" customFormat="false" ht="15.75" hidden="false" customHeight="false" outlineLevel="0" collapsed="false">
      <c r="AF305" s="0"/>
      <c r="AG305" s="0"/>
      <c r="AH305" s="0"/>
      <c r="AI305" s="0"/>
      <c r="AJ305" s="0"/>
      <c r="AK305" s="0"/>
      <c r="AL305" s="0"/>
      <c r="AM305" s="0"/>
      <c r="AN305" s="0"/>
      <c r="AO305" s="0"/>
      <c r="AP305" s="0"/>
      <c r="AQ305" s="0"/>
      <c r="AR305" s="0"/>
      <c r="AS305" s="0"/>
      <c r="AT305" s="0"/>
      <c r="AU305" s="0"/>
      <c r="AV305" s="0"/>
      <c r="AW305" s="0"/>
      <c r="AX305" s="0"/>
      <c r="AY305" s="0"/>
      <c r="AZ305" s="0"/>
    </row>
    <row r="306" customFormat="false" ht="15.75" hidden="false" customHeight="false" outlineLevel="0" collapsed="false">
      <c r="AF306" s="0"/>
      <c r="AG306" s="0"/>
      <c r="AH306" s="0"/>
      <c r="AI306" s="0"/>
      <c r="AJ306" s="0"/>
      <c r="AK306" s="0"/>
      <c r="AL306" s="0"/>
      <c r="AM306" s="0"/>
      <c r="AN306" s="0"/>
      <c r="AO306" s="0"/>
      <c r="AP306" s="0"/>
      <c r="AQ306" s="0"/>
      <c r="AR306" s="0"/>
      <c r="AS306" s="0"/>
      <c r="AT306" s="0"/>
      <c r="AU306" s="0"/>
      <c r="AV306" s="0"/>
      <c r="AW306" s="0"/>
      <c r="AX306" s="0"/>
      <c r="AY306" s="0"/>
      <c r="AZ306" s="0"/>
    </row>
    <row r="307" customFormat="false" ht="15.75" hidden="false" customHeight="false" outlineLevel="0" collapsed="false">
      <c r="AF307" s="0"/>
      <c r="AG307" s="0"/>
      <c r="AH307" s="0"/>
      <c r="AI307" s="0"/>
      <c r="AJ307" s="0"/>
      <c r="AK307" s="0"/>
      <c r="AL307" s="0"/>
      <c r="AM307" s="0"/>
      <c r="AN307" s="0"/>
      <c r="AO307" s="0"/>
      <c r="AP307" s="0"/>
      <c r="AQ307" s="0"/>
      <c r="AR307" s="0"/>
      <c r="AS307" s="0"/>
      <c r="AT307" s="0"/>
      <c r="AU307" s="0"/>
      <c r="AV307" s="0"/>
      <c r="AW307" s="0"/>
      <c r="AX307" s="0"/>
      <c r="AY307" s="0"/>
      <c r="AZ307" s="0"/>
    </row>
    <row r="308" customFormat="false" ht="15.75" hidden="false" customHeight="false" outlineLevel="0" collapsed="false">
      <c r="AF308" s="0"/>
      <c r="AG308" s="0"/>
      <c r="AH308" s="0"/>
      <c r="AI308" s="0"/>
      <c r="AJ308" s="0"/>
      <c r="AK308" s="0"/>
      <c r="AL308" s="0"/>
      <c r="AM308" s="0"/>
      <c r="AN308" s="0"/>
      <c r="AO308" s="0"/>
      <c r="AP308" s="0"/>
      <c r="AQ308" s="0"/>
      <c r="AR308" s="0"/>
      <c r="AS308" s="0"/>
      <c r="AT308" s="0"/>
      <c r="AU308" s="0"/>
      <c r="AV308" s="0"/>
      <c r="AW308" s="0"/>
      <c r="AX308" s="0"/>
      <c r="AY308" s="0"/>
      <c r="AZ308" s="0"/>
    </row>
    <row r="309" customFormat="false" ht="15.75" hidden="false" customHeight="false" outlineLevel="0" collapsed="false">
      <c r="AF309" s="0"/>
      <c r="AG309" s="0"/>
      <c r="AH309" s="0"/>
      <c r="AI309" s="0"/>
      <c r="AJ309" s="0"/>
      <c r="AK309" s="0"/>
      <c r="AL309" s="0"/>
      <c r="AM309" s="0"/>
      <c r="AN309" s="0"/>
      <c r="AO309" s="0"/>
      <c r="AP309" s="0"/>
      <c r="AQ309" s="0"/>
      <c r="AR309" s="0"/>
      <c r="AS309" s="0"/>
      <c r="AT309" s="0"/>
      <c r="AU309" s="0"/>
      <c r="AV309" s="0"/>
      <c r="AW309" s="0"/>
      <c r="AX309" s="0"/>
      <c r="AY309" s="0"/>
      <c r="AZ309" s="0"/>
    </row>
    <row r="310" customFormat="false" ht="15.75" hidden="false" customHeight="false" outlineLevel="0" collapsed="false">
      <c r="AF310" s="0"/>
      <c r="AG310" s="0"/>
      <c r="AH310" s="0"/>
      <c r="AI310" s="0"/>
      <c r="AJ310" s="0"/>
      <c r="AK310" s="0"/>
      <c r="AL310" s="0"/>
      <c r="AM310" s="0"/>
      <c r="AN310" s="0"/>
      <c r="AO310" s="0"/>
      <c r="AP310" s="0"/>
      <c r="AQ310" s="0"/>
      <c r="AR310" s="0"/>
      <c r="AS310" s="0"/>
      <c r="AT310" s="0"/>
      <c r="AU310" s="0"/>
      <c r="AV310" s="0"/>
      <c r="AW310" s="0"/>
      <c r="AX310" s="0"/>
      <c r="AY310" s="0"/>
      <c r="AZ310" s="0"/>
    </row>
    <row r="311" customFormat="false" ht="15.75" hidden="false" customHeight="false" outlineLevel="0" collapsed="false">
      <c r="AF311" s="0"/>
      <c r="AG311" s="0"/>
      <c r="AH311" s="0"/>
      <c r="AI311" s="0"/>
      <c r="AJ311" s="0"/>
      <c r="AK311" s="0"/>
      <c r="AL311" s="0"/>
      <c r="AM311" s="0"/>
      <c r="AN311" s="0"/>
      <c r="AO311" s="0"/>
      <c r="AP311" s="0"/>
      <c r="AQ311" s="0"/>
      <c r="AR311" s="0"/>
      <c r="AS311" s="0"/>
      <c r="AT311" s="0"/>
      <c r="AU311" s="0"/>
      <c r="AV311" s="0"/>
      <c r="AW311" s="0"/>
      <c r="AX311" s="0"/>
      <c r="AY311" s="0"/>
      <c r="AZ311" s="0"/>
    </row>
    <row r="312" customFormat="false" ht="15.75" hidden="false" customHeight="false" outlineLevel="0" collapsed="false">
      <c r="AF312" s="0"/>
      <c r="AG312" s="0"/>
      <c r="AH312" s="0"/>
      <c r="AI312" s="0"/>
      <c r="AJ312" s="0"/>
      <c r="AK312" s="0"/>
      <c r="AL312" s="0"/>
      <c r="AM312" s="0"/>
      <c r="AN312" s="0"/>
      <c r="AO312" s="0"/>
      <c r="AP312" s="0"/>
      <c r="AQ312" s="0"/>
      <c r="AR312" s="0"/>
      <c r="AS312" s="0"/>
      <c r="AT312" s="0"/>
      <c r="AU312" s="0"/>
      <c r="AV312" s="0"/>
      <c r="AW312" s="0"/>
      <c r="AX312" s="0"/>
      <c r="AY312" s="0"/>
      <c r="AZ312" s="0"/>
    </row>
    <row r="313" customFormat="false" ht="15.75" hidden="false" customHeight="false" outlineLevel="0" collapsed="false">
      <c r="AF313" s="0"/>
      <c r="AG313" s="0"/>
      <c r="AH313" s="0"/>
      <c r="AI313" s="0"/>
      <c r="AJ313" s="0"/>
      <c r="AK313" s="0"/>
      <c r="AL313" s="0"/>
      <c r="AM313" s="0"/>
      <c r="AN313" s="0"/>
      <c r="AO313" s="0"/>
      <c r="AP313" s="0"/>
      <c r="AQ313" s="0"/>
      <c r="AR313" s="0"/>
      <c r="AS313" s="0"/>
      <c r="AT313" s="0"/>
      <c r="AU313" s="0"/>
      <c r="AV313" s="0"/>
      <c r="AW313" s="0"/>
      <c r="AX313" s="0"/>
      <c r="AY313" s="0"/>
      <c r="AZ313" s="0"/>
    </row>
    <row r="314" customFormat="false" ht="15.75" hidden="false" customHeight="false" outlineLevel="0" collapsed="false">
      <c r="AF314" s="0"/>
      <c r="AG314" s="0"/>
      <c r="AH314" s="0"/>
      <c r="AI314" s="0"/>
      <c r="AJ314" s="0"/>
      <c r="AK314" s="0"/>
      <c r="AL314" s="0"/>
      <c r="AM314" s="0"/>
      <c r="AN314" s="0"/>
      <c r="AO314" s="0"/>
      <c r="AP314" s="0"/>
      <c r="AQ314" s="0"/>
      <c r="AR314" s="0"/>
      <c r="AS314" s="0"/>
      <c r="AT314" s="0"/>
      <c r="AU314" s="0"/>
      <c r="AV314" s="0"/>
      <c r="AW314" s="0"/>
      <c r="AX314" s="0"/>
      <c r="AY314" s="0"/>
      <c r="AZ314" s="0"/>
    </row>
    <row r="315" customFormat="false" ht="15.75" hidden="false" customHeight="false" outlineLevel="0" collapsed="false">
      <c r="AF315" s="0"/>
      <c r="AG315" s="0"/>
      <c r="AH315" s="0"/>
      <c r="AI315" s="0"/>
      <c r="AJ315" s="0"/>
      <c r="AK315" s="0"/>
      <c r="AL315" s="0"/>
      <c r="AM315" s="0"/>
      <c r="AN315" s="0"/>
      <c r="AO315" s="0"/>
      <c r="AP315" s="0"/>
      <c r="AQ315" s="0"/>
      <c r="AR315" s="0"/>
      <c r="AS315" s="0"/>
      <c r="AT315" s="0"/>
      <c r="AU315" s="0"/>
      <c r="AV315" s="0"/>
      <c r="AW315" s="0"/>
      <c r="AX315" s="0"/>
      <c r="AY315" s="0"/>
      <c r="AZ315" s="0"/>
    </row>
    <row r="316" customFormat="false" ht="15.75" hidden="false" customHeight="false" outlineLevel="0" collapsed="false">
      <c r="AF316" s="0"/>
      <c r="AG316" s="0"/>
      <c r="AH316" s="0"/>
      <c r="AI316" s="0"/>
      <c r="AJ316" s="0"/>
      <c r="AK316" s="0"/>
      <c r="AL316" s="0"/>
      <c r="AM316" s="0"/>
      <c r="AN316" s="0"/>
      <c r="AO316" s="0"/>
      <c r="AP316" s="0"/>
      <c r="AQ316" s="0"/>
      <c r="AR316" s="0"/>
      <c r="AS316" s="0"/>
      <c r="AT316" s="0"/>
      <c r="AU316" s="0"/>
      <c r="AV316" s="0"/>
      <c r="AW316" s="0"/>
      <c r="AX316" s="0"/>
      <c r="AY316" s="0"/>
      <c r="AZ316" s="0"/>
    </row>
    <row r="317" customFormat="false" ht="15.75" hidden="false" customHeight="false" outlineLevel="0" collapsed="false">
      <c r="AF317" s="0"/>
      <c r="AG317" s="0"/>
      <c r="AH317" s="0"/>
      <c r="AI317" s="0"/>
      <c r="AJ317" s="0"/>
      <c r="AK317" s="0"/>
      <c r="AL317" s="0"/>
      <c r="AM317" s="0"/>
      <c r="AN317" s="0"/>
      <c r="AO317" s="0"/>
      <c r="AP317" s="0"/>
      <c r="AQ317" s="0"/>
      <c r="AR317" s="0"/>
      <c r="AS317" s="0"/>
      <c r="AT317" s="0"/>
      <c r="AU317" s="0"/>
      <c r="AV317" s="0"/>
      <c r="AW317" s="0"/>
      <c r="AX317" s="0"/>
      <c r="AY317" s="0"/>
      <c r="AZ317" s="0"/>
    </row>
    <row r="318" customFormat="false" ht="15.75" hidden="false" customHeight="false" outlineLevel="0" collapsed="false">
      <c r="AF318" s="0"/>
      <c r="AG318" s="0"/>
      <c r="AH318" s="0"/>
      <c r="AI318" s="0"/>
      <c r="AJ318" s="0"/>
      <c r="AK318" s="0"/>
      <c r="AL318" s="0"/>
      <c r="AM318" s="0"/>
      <c r="AN318" s="0"/>
      <c r="AO318" s="0"/>
      <c r="AP318" s="0"/>
      <c r="AQ318" s="0"/>
      <c r="AR318" s="0"/>
      <c r="AS318" s="0"/>
      <c r="AT318" s="0"/>
      <c r="AU318" s="0"/>
      <c r="AV318" s="0"/>
      <c r="AW318" s="0"/>
      <c r="AX318" s="0"/>
      <c r="AY318" s="0"/>
      <c r="AZ318" s="0"/>
    </row>
    <row r="319" customFormat="false" ht="15.75" hidden="false" customHeight="false" outlineLevel="0" collapsed="false">
      <c r="AF319" s="0"/>
      <c r="AG319" s="0"/>
      <c r="AH319" s="0"/>
      <c r="AI319" s="0"/>
      <c r="AJ319" s="0"/>
      <c r="AK319" s="0"/>
      <c r="AL319" s="0"/>
      <c r="AM319" s="0"/>
      <c r="AN319" s="0"/>
      <c r="AO319" s="0"/>
      <c r="AP319" s="0"/>
      <c r="AQ319" s="0"/>
      <c r="AR319" s="0"/>
      <c r="AS319" s="0"/>
      <c r="AT319" s="0"/>
      <c r="AU319" s="0"/>
      <c r="AV319" s="0"/>
      <c r="AW319" s="0"/>
      <c r="AX319" s="0"/>
      <c r="AY319" s="0"/>
      <c r="AZ319" s="0"/>
    </row>
    <row r="320" customFormat="false" ht="15.75" hidden="false" customHeight="false" outlineLevel="0" collapsed="false">
      <c r="AF320" s="0"/>
      <c r="AG320" s="0"/>
      <c r="AH320" s="0"/>
      <c r="AI320" s="0"/>
      <c r="AJ320" s="0"/>
      <c r="AK320" s="0"/>
      <c r="AL320" s="0"/>
      <c r="AM320" s="0"/>
      <c r="AN320" s="0"/>
      <c r="AO320" s="0"/>
      <c r="AP320" s="0"/>
      <c r="AQ320" s="0"/>
      <c r="AR320" s="0"/>
      <c r="AS320" s="0"/>
      <c r="AT320" s="0"/>
      <c r="AU320" s="0"/>
      <c r="AV320" s="0"/>
      <c r="AW320" s="0"/>
      <c r="AX320" s="0"/>
      <c r="AY320" s="0"/>
      <c r="AZ320" s="0"/>
    </row>
    <row r="321" customFormat="false" ht="15.75" hidden="false" customHeight="false" outlineLevel="0" collapsed="false">
      <c r="AF321" s="0"/>
      <c r="AG321" s="0"/>
      <c r="AH321" s="0"/>
      <c r="AI321" s="0"/>
      <c r="AJ321" s="0"/>
      <c r="AK321" s="0"/>
      <c r="AL321" s="0"/>
      <c r="AM321" s="0"/>
      <c r="AN321" s="0"/>
      <c r="AO321" s="0"/>
      <c r="AP321" s="0"/>
      <c r="AQ321" s="0"/>
      <c r="AR321" s="0"/>
      <c r="AS321" s="0"/>
      <c r="AT321" s="0"/>
      <c r="AU321" s="0"/>
      <c r="AV321" s="0"/>
      <c r="AW321" s="0"/>
      <c r="AX321" s="0"/>
      <c r="AY321" s="0"/>
      <c r="AZ321" s="0"/>
    </row>
    <row r="322" customFormat="false" ht="15.75" hidden="false" customHeight="false" outlineLevel="0" collapsed="false">
      <c r="AF322" s="0"/>
      <c r="AG322" s="0"/>
      <c r="AH322" s="0"/>
      <c r="AI322" s="0"/>
      <c r="AJ322" s="0"/>
      <c r="AK322" s="0"/>
      <c r="AL322" s="0"/>
      <c r="AM322" s="0"/>
      <c r="AN322" s="0"/>
      <c r="AO322" s="0"/>
      <c r="AP322" s="0"/>
      <c r="AQ322" s="0"/>
      <c r="AR322" s="0"/>
      <c r="AS322" s="0"/>
      <c r="AT322" s="0"/>
      <c r="AU322" s="0"/>
      <c r="AV322" s="0"/>
      <c r="AW322" s="0"/>
      <c r="AX322" s="0"/>
      <c r="AY322" s="0"/>
      <c r="AZ322" s="0"/>
    </row>
    <row r="323" customFormat="false" ht="15.75" hidden="false" customHeight="false" outlineLevel="0" collapsed="false">
      <c r="AF323" s="0"/>
      <c r="AG323" s="0"/>
      <c r="AH323" s="0"/>
      <c r="AI323" s="0"/>
      <c r="AJ323" s="0"/>
      <c r="AK323" s="0"/>
      <c r="AL323" s="0"/>
      <c r="AM323" s="0"/>
      <c r="AN323" s="0"/>
      <c r="AO323" s="0"/>
      <c r="AP323" s="0"/>
      <c r="AQ323" s="0"/>
      <c r="AR323" s="0"/>
      <c r="AS323" s="0"/>
      <c r="AT323" s="0"/>
      <c r="AU323" s="0"/>
      <c r="AV323" s="0"/>
      <c r="AW323" s="0"/>
      <c r="AX323" s="0"/>
      <c r="AY323" s="0"/>
      <c r="AZ323" s="0"/>
    </row>
    <row r="324" customFormat="false" ht="15.75" hidden="false" customHeight="false" outlineLevel="0" collapsed="false">
      <c r="AF324" s="0"/>
      <c r="AG324" s="0"/>
      <c r="AH324" s="0"/>
      <c r="AI324" s="0"/>
      <c r="AJ324" s="0"/>
      <c r="AK324" s="0"/>
      <c r="AL324" s="0"/>
      <c r="AM324" s="0"/>
      <c r="AN324" s="0"/>
      <c r="AO324" s="0"/>
      <c r="AP324" s="0"/>
      <c r="AQ324" s="0"/>
      <c r="AR324" s="0"/>
      <c r="AS324" s="0"/>
      <c r="AT324" s="0"/>
      <c r="AU324" s="0"/>
      <c r="AV324" s="0"/>
      <c r="AW324" s="0"/>
      <c r="AX324" s="0"/>
      <c r="AY324" s="0"/>
      <c r="AZ324" s="0"/>
    </row>
    <row r="325" customFormat="false" ht="15.75" hidden="false" customHeight="false" outlineLevel="0" collapsed="false">
      <c r="AF325" s="0"/>
      <c r="AG325" s="0"/>
      <c r="AH325" s="0"/>
      <c r="AI325" s="0"/>
      <c r="AJ325" s="0"/>
      <c r="AK325" s="0"/>
      <c r="AL325" s="0"/>
      <c r="AM325" s="0"/>
      <c r="AN325" s="0"/>
      <c r="AO325" s="0"/>
      <c r="AP325" s="0"/>
      <c r="AQ325" s="0"/>
      <c r="AR325" s="0"/>
      <c r="AS325" s="0"/>
      <c r="AT325" s="0"/>
      <c r="AU325" s="0"/>
      <c r="AV325" s="0"/>
      <c r="AW325" s="0"/>
      <c r="AX325" s="0"/>
      <c r="AY325" s="0"/>
      <c r="AZ325" s="0"/>
    </row>
    <row r="326" customFormat="false" ht="15.75" hidden="false" customHeight="false" outlineLevel="0" collapsed="false">
      <c r="AF326" s="0"/>
      <c r="AG326" s="0"/>
      <c r="AH326" s="0"/>
      <c r="AI326" s="0"/>
      <c r="AJ326" s="0"/>
      <c r="AK326" s="0"/>
      <c r="AL326" s="0"/>
      <c r="AM326" s="0"/>
      <c r="AN326" s="0"/>
      <c r="AO326" s="0"/>
      <c r="AP326" s="0"/>
      <c r="AQ326" s="0"/>
      <c r="AR326" s="0"/>
      <c r="AS326" s="0"/>
      <c r="AT326" s="0"/>
      <c r="AU326" s="0"/>
      <c r="AV326" s="0"/>
      <c r="AW326" s="0"/>
      <c r="AX326" s="0"/>
      <c r="AY326" s="0"/>
      <c r="AZ326" s="0"/>
    </row>
    <row r="327" customFormat="false" ht="15.75" hidden="false" customHeight="false" outlineLevel="0" collapsed="false">
      <c r="AF327" s="0"/>
      <c r="AG327" s="0"/>
      <c r="AH327" s="0"/>
      <c r="AI327" s="0"/>
      <c r="AJ327" s="0"/>
      <c r="AK327" s="0"/>
      <c r="AL327" s="0"/>
      <c r="AM327" s="0"/>
      <c r="AN327" s="0"/>
      <c r="AO327" s="0"/>
      <c r="AP327" s="0"/>
      <c r="AQ327" s="0"/>
      <c r="AR327" s="0"/>
      <c r="AS327" s="0"/>
      <c r="AT327" s="0"/>
      <c r="AU327" s="0"/>
      <c r="AV327" s="0"/>
      <c r="AW327" s="0"/>
      <c r="AX327" s="0"/>
      <c r="AY327" s="0"/>
      <c r="AZ327" s="0"/>
    </row>
    <row r="328" customFormat="false" ht="15.75" hidden="false" customHeight="false" outlineLevel="0" collapsed="false">
      <c r="AF328" s="0"/>
      <c r="AG328" s="0"/>
      <c r="AH328" s="0"/>
      <c r="AI328" s="0"/>
      <c r="AJ328" s="0"/>
      <c r="AK328" s="0"/>
      <c r="AL328" s="0"/>
      <c r="AM328" s="0"/>
      <c r="AN328" s="0"/>
      <c r="AO328" s="0"/>
      <c r="AP328" s="0"/>
      <c r="AQ328" s="0"/>
      <c r="AR328" s="0"/>
      <c r="AS328" s="0"/>
      <c r="AT328" s="0"/>
      <c r="AU328" s="0"/>
      <c r="AV328" s="0"/>
      <c r="AW328" s="0"/>
      <c r="AX328" s="0"/>
      <c r="AY328" s="0"/>
      <c r="AZ328" s="0"/>
    </row>
    <row r="329" customFormat="false" ht="15.75" hidden="false" customHeight="false" outlineLevel="0" collapsed="false">
      <c r="AF329" s="0"/>
      <c r="AG329" s="0"/>
      <c r="AH329" s="0"/>
      <c r="AI329" s="0"/>
      <c r="AJ329" s="0"/>
      <c r="AK329" s="0"/>
      <c r="AL329" s="0"/>
      <c r="AM329" s="0"/>
      <c r="AN329" s="0"/>
      <c r="AO329" s="0"/>
      <c r="AP329" s="0"/>
      <c r="AQ329" s="0"/>
      <c r="AR329" s="0"/>
      <c r="AS329" s="0"/>
      <c r="AT329" s="0"/>
      <c r="AU329" s="0"/>
      <c r="AV329" s="0"/>
      <c r="AW329" s="0"/>
      <c r="AX329" s="0"/>
      <c r="AY329" s="0"/>
      <c r="AZ329" s="0"/>
    </row>
    <row r="330" customFormat="false" ht="15.75" hidden="false" customHeight="false" outlineLevel="0" collapsed="false">
      <c r="AF330" s="0"/>
      <c r="AG330" s="0"/>
      <c r="AH330" s="0"/>
      <c r="AI330" s="0"/>
      <c r="AJ330" s="0"/>
      <c r="AK330" s="0"/>
      <c r="AL330" s="0"/>
      <c r="AM330" s="0"/>
      <c r="AN330" s="0"/>
      <c r="AO330" s="0"/>
      <c r="AP330" s="0"/>
      <c r="AQ330" s="0"/>
      <c r="AR330" s="0"/>
      <c r="AS330" s="0"/>
      <c r="AT330" s="0"/>
      <c r="AU330" s="0"/>
      <c r="AV330" s="0"/>
      <c r="AW330" s="0"/>
      <c r="AX330" s="0"/>
      <c r="AY330" s="0"/>
      <c r="AZ330" s="0"/>
    </row>
    <row r="331" customFormat="false" ht="15.75" hidden="false" customHeight="false" outlineLevel="0" collapsed="false">
      <c r="AF331" s="0"/>
      <c r="AG331" s="0"/>
      <c r="AH331" s="0"/>
      <c r="AI331" s="0"/>
      <c r="AJ331" s="0"/>
      <c r="AK331" s="0"/>
      <c r="AL331" s="0"/>
      <c r="AM331" s="0"/>
      <c r="AN331" s="0"/>
      <c r="AO331" s="0"/>
      <c r="AP331" s="0"/>
      <c r="AQ331" s="0"/>
      <c r="AR331" s="0"/>
      <c r="AS331" s="0"/>
      <c r="AT331" s="0"/>
      <c r="AU331" s="0"/>
      <c r="AV331" s="0"/>
      <c r="AW331" s="0"/>
      <c r="AX331" s="0"/>
      <c r="AY331" s="0"/>
      <c r="AZ331" s="0"/>
    </row>
    <row r="332" customFormat="false" ht="15.75" hidden="false" customHeight="false" outlineLevel="0" collapsed="false">
      <c r="AF332" s="0"/>
      <c r="AG332" s="0"/>
      <c r="AH332" s="0"/>
      <c r="AI332" s="0"/>
      <c r="AJ332" s="0"/>
      <c r="AK332" s="0"/>
      <c r="AL332" s="0"/>
      <c r="AM332" s="0"/>
      <c r="AN332" s="0"/>
      <c r="AO332" s="0"/>
      <c r="AP332" s="0"/>
      <c r="AQ332" s="0"/>
      <c r="AR332" s="0"/>
      <c r="AS332" s="0"/>
      <c r="AT332" s="0"/>
      <c r="AU332" s="0"/>
      <c r="AV332" s="0"/>
      <c r="AW332" s="0"/>
      <c r="AX332" s="0"/>
      <c r="AY332" s="0"/>
      <c r="AZ332" s="0"/>
    </row>
    <row r="333" customFormat="false" ht="15.75" hidden="false" customHeight="false" outlineLevel="0" collapsed="false">
      <c r="AF333" s="0"/>
      <c r="AG333" s="0"/>
      <c r="AH333" s="0"/>
      <c r="AI333" s="0"/>
      <c r="AJ333" s="0"/>
      <c r="AK333" s="0"/>
      <c r="AL333" s="0"/>
      <c r="AM333" s="0"/>
      <c r="AN333" s="0"/>
      <c r="AO333" s="0"/>
      <c r="AP333" s="0"/>
      <c r="AQ333" s="0"/>
      <c r="AR333" s="0"/>
      <c r="AS333" s="0"/>
      <c r="AT333" s="0"/>
      <c r="AU333" s="0"/>
      <c r="AV333" s="0"/>
      <c r="AW333" s="0"/>
      <c r="AX333" s="0"/>
      <c r="AY333" s="0"/>
      <c r="AZ333" s="0"/>
    </row>
    <row r="334" customFormat="false" ht="15.75" hidden="false" customHeight="false" outlineLevel="0" collapsed="false">
      <c r="AF334" s="0"/>
      <c r="AG334" s="0"/>
      <c r="AH334" s="0"/>
      <c r="AI334" s="0"/>
      <c r="AJ334" s="0"/>
      <c r="AK334" s="0"/>
      <c r="AL334" s="0"/>
      <c r="AM334" s="0"/>
      <c r="AN334" s="0"/>
      <c r="AO334" s="0"/>
      <c r="AP334" s="0"/>
      <c r="AQ334" s="0"/>
      <c r="AR334" s="0"/>
      <c r="AS334" s="0"/>
      <c r="AT334" s="0"/>
      <c r="AU334" s="0"/>
      <c r="AV334" s="0"/>
      <c r="AW334" s="0"/>
      <c r="AX334" s="0"/>
      <c r="AY334" s="0"/>
      <c r="AZ334" s="0"/>
    </row>
    <row r="335" customFormat="false" ht="15.75" hidden="false" customHeight="false" outlineLevel="0" collapsed="false">
      <c r="AF335" s="0"/>
      <c r="AG335" s="0"/>
      <c r="AH335" s="0"/>
      <c r="AI335" s="0"/>
      <c r="AJ335" s="0"/>
      <c r="AK335" s="0"/>
      <c r="AL335" s="0"/>
      <c r="AM335" s="0"/>
      <c r="AN335" s="0"/>
      <c r="AO335" s="0"/>
      <c r="AP335" s="0"/>
      <c r="AQ335" s="0"/>
      <c r="AR335" s="0"/>
      <c r="AS335" s="0"/>
      <c r="AT335" s="0"/>
      <c r="AU335" s="0"/>
      <c r="AV335" s="0"/>
      <c r="AW335" s="0"/>
      <c r="AX335" s="0"/>
      <c r="AY335" s="0"/>
      <c r="AZ335" s="0"/>
    </row>
    <row r="336" customFormat="false" ht="15.75" hidden="false" customHeight="false" outlineLevel="0" collapsed="false">
      <c r="AF336" s="0"/>
      <c r="AG336" s="0"/>
      <c r="AH336" s="0"/>
      <c r="AI336" s="0"/>
      <c r="AJ336" s="0"/>
      <c r="AK336" s="0"/>
      <c r="AL336" s="0"/>
      <c r="AM336" s="0"/>
      <c r="AN336" s="0"/>
      <c r="AO336" s="0"/>
      <c r="AP336" s="0"/>
      <c r="AQ336" s="0"/>
      <c r="AR336" s="0"/>
      <c r="AS336" s="0"/>
      <c r="AT336" s="0"/>
      <c r="AU336" s="0"/>
      <c r="AV336" s="0"/>
      <c r="AW336" s="0"/>
      <c r="AX336" s="0"/>
      <c r="AY336" s="0"/>
      <c r="AZ336" s="0"/>
    </row>
    <row r="337" customFormat="false" ht="15.75" hidden="false" customHeight="false" outlineLevel="0" collapsed="false">
      <c r="AF337" s="0"/>
      <c r="AG337" s="0"/>
      <c r="AH337" s="0"/>
      <c r="AI337" s="0"/>
      <c r="AJ337" s="0"/>
      <c r="AK337" s="0"/>
      <c r="AL337" s="0"/>
      <c r="AM337" s="0"/>
      <c r="AN337" s="0"/>
      <c r="AO337" s="0"/>
      <c r="AP337" s="0"/>
      <c r="AQ337" s="0"/>
      <c r="AR337" s="0"/>
      <c r="AS337" s="0"/>
      <c r="AT337" s="0"/>
      <c r="AU337" s="0"/>
      <c r="AV337" s="0"/>
      <c r="AW337" s="0"/>
      <c r="AX337" s="0"/>
      <c r="AY337" s="0"/>
      <c r="AZ337" s="0"/>
    </row>
    <row r="338" customFormat="false" ht="15.75" hidden="false" customHeight="false" outlineLevel="0" collapsed="false">
      <c r="AF338" s="0"/>
      <c r="AG338" s="0"/>
      <c r="AH338" s="0"/>
      <c r="AI338" s="0"/>
      <c r="AJ338" s="0"/>
      <c r="AK338" s="0"/>
      <c r="AL338" s="0"/>
      <c r="AM338" s="0"/>
      <c r="AN338" s="0"/>
      <c r="AO338" s="0"/>
      <c r="AP338" s="0"/>
      <c r="AQ338" s="0"/>
      <c r="AR338" s="0"/>
      <c r="AS338" s="0"/>
      <c r="AT338" s="0"/>
      <c r="AU338" s="0"/>
      <c r="AV338" s="0"/>
      <c r="AW338" s="0"/>
      <c r="AX338" s="0"/>
      <c r="AY338" s="0"/>
      <c r="AZ338" s="0"/>
    </row>
    <row r="339" customFormat="false" ht="15.75" hidden="false" customHeight="false" outlineLevel="0" collapsed="false">
      <c r="AF339" s="0"/>
      <c r="AG339" s="0"/>
      <c r="AH339" s="0"/>
      <c r="AI339" s="0"/>
      <c r="AJ339" s="0"/>
      <c r="AK339" s="0"/>
      <c r="AL339" s="0"/>
      <c r="AM339" s="0"/>
      <c r="AN339" s="0"/>
      <c r="AO339" s="0"/>
      <c r="AP339" s="0"/>
      <c r="AQ339" s="0"/>
      <c r="AR339" s="0"/>
      <c r="AS339" s="0"/>
      <c r="AT339" s="0"/>
      <c r="AU339" s="0"/>
      <c r="AV339" s="0"/>
      <c r="AW339" s="0"/>
      <c r="AX339" s="0"/>
      <c r="AY339" s="0"/>
      <c r="AZ339" s="0"/>
    </row>
    <row r="340" customFormat="false" ht="15.75" hidden="false" customHeight="false" outlineLevel="0" collapsed="false">
      <c r="AF340" s="0"/>
      <c r="AG340" s="0"/>
      <c r="AH340" s="0"/>
      <c r="AI340" s="0"/>
      <c r="AJ340" s="0"/>
      <c r="AK340" s="0"/>
      <c r="AL340" s="0"/>
      <c r="AM340" s="0"/>
      <c r="AN340" s="0"/>
      <c r="AO340" s="0"/>
      <c r="AP340" s="0"/>
      <c r="AQ340" s="0"/>
      <c r="AR340" s="0"/>
      <c r="AS340" s="0"/>
      <c r="AT340" s="0"/>
      <c r="AU340" s="0"/>
      <c r="AV340" s="0"/>
      <c r="AW340" s="0"/>
      <c r="AX340" s="0"/>
      <c r="AY340" s="0"/>
      <c r="AZ340" s="0"/>
    </row>
    <row r="341" customFormat="false" ht="15.75" hidden="false" customHeight="false" outlineLevel="0" collapsed="false">
      <c r="AF341" s="0"/>
      <c r="AG341" s="0"/>
      <c r="AH341" s="0"/>
      <c r="AI341" s="0"/>
      <c r="AJ341" s="0"/>
      <c r="AK341" s="0"/>
      <c r="AL341" s="0"/>
      <c r="AM341" s="0"/>
      <c r="AN341" s="0"/>
      <c r="AO341" s="0"/>
      <c r="AP341" s="0"/>
      <c r="AQ341" s="0"/>
      <c r="AR341" s="0"/>
      <c r="AS341" s="0"/>
      <c r="AT341" s="0"/>
      <c r="AU341" s="0"/>
      <c r="AV341" s="0"/>
      <c r="AW341" s="0"/>
      <c r="AX341" s="0"/>
      <c r="AY341" s="0"/>
      <c r="AZ341" s="0"/>
    </row>
    <row r="342" customFormat="false" ht="15.75" hidden="false" customHeight="false" outlineLevel="0" collapsed="false">
      <c r="AF342" s="0"/>
      <c r="AG342" s="0"/>
      <c r="AH342" s="0"/>
      <c r="AI342" s="0"/>
      <c r="AJ342" s="0"/>
      <c r="AK342" s="0"/>
      <c r="AL342" s="0"/>
      <c r="AM342" s="0"/>
      <c r="AN342" s="0"/>
      <c r="AO342" s="0"/>
      <c r="AP342" s="0"/>
      <c r="AQ342" s="0"/>
      <c r="AR342" s="0"/>
      <c r="AS342" s="0"/>
      <c r="AT342" s="0"/>
      <c r="AU342" s="0"/>
      <c r="AV342" s="0"/>
      <c r="AW342" s="0"/>
      <c r="AX342" s="0"/>
      <c r="AY342" s="0"/>
      <c r="AZ342" s="0"/>
    </row>
    <row r="343" customFormat="false" ht="15.75" hidden="false" customHeight="false" outlineLevel="0" collapsed="false">
      <c r="AF343" s="0"/>
      <c r="AG343" s="0"/>
      <c r="AH343" s="0"/>
      <c r="AI343" s="0"/>
      <c r="AJ343" s="0"/>
      <c r="AK343" s="0"/>
      <c r="AL343" s="0"/>
      <c r="AM343" s="0"/>
      <c r="AN343" s="0"/>
      <c r="AO343" s="0"/>
      <c r="AP343" s="0"/>
      <c r="AQ343" s="0"/>
      <c r="AR343" s="0"/>
      <c r="AS343" s="0"/>
      <c r="AT343" s="0"/>
      <c r="AU343" s="0"/>
      <c r="AV343" s="0"/>
      <c r="AW343" s="0"/>
      <c r="AX343" s="0"/>
      <c r="AY343" s="0"/>
      <c r="AZ343" s="0"/>
    </row>
    <row r="344" customFormat="false" ht="15.75" hidden="false" customHeight="false" outlineLevel="0" collapsed="false">
      <c r="AF344" s="0"/>
      <c r="AG344" s="0"/>
      <c r="AH344" s="0"/>
      <c r="AI344" s="0"/>
      <c r="AJ344" s="0"/>
      <c r="AK344" s="0"/>
      <c r="AL344" s="0"/>
      <c r="AM344" s="0"/>
      <c r="AN344" s="0"/>
      <c r="AO344" s="0"/>
      <c r="AP344" s="0"/>
      <c r="AQ344" s="0"/>
      <c r="AR344" s="0"/>
      <c r="AS344" s="0"/>
      <c r="AT344" s="0"/>
      <c r="AU344" s="0"/>
      <c r="AV344" s="0"/>
      <c r="AW344" s="0"/>
      <c r="AX344" s="0"/>
      <c r="AY344" s="0"/>
      <c r="AZ344" s="0"/>
    </row>
    <row r="345" customFormat="false" ht="15.75" hidden="false" customHeight="false" outlineLevel="0" collapsed="false">
      <c r="AF345" s="0"/>
      <c r="AG345" s="0"/>
      <c r="AH345" s="0"/>
      <c r="AI345" s="0"/>
      <c r="AJ345" s="0"/>
      <c r="AK345" s="0"/>
      <c r="AL345" s="0"/>
      <c r="AM345" s="0"/>
      <c r="AN345" s="0"/>
      <c r="AO345" s="0"/>
      <c r="AP345" s="0"/>
      <c r="AQ345" s="0"/>
      <c r="AR345" s="0"/>
      <c r="AS345" s="0"/>
      <c r="AT345" s="0"/>
      <c r="AU345" s="0"/>
      <c r="AV345" s="0"/>
      <c r="AW345" s="0"/>
      <c r="AX345" s="0"/>
      <c r="AY345" s="0"/>
      <c r="AZ345" s="0"/>
    </row>
    <row r="346" customFormat="false" ht="15.75" hidden="false" customHeight="false" outlineLevel="0" collapsed="false">
      <c r="AF346" s="0"/>
      <c r="AG346" s="0"/>
      <c r="AH346" s="0"/>
      <c r="AI346" s="0"/>
      <c r="AJ346" s="0"/>
      <c r="AK346" s="0"/>
      <c r="AL346" s="0"/>
      <c r="AM346" s="0"/>
      <c r="AN346" s="0"/>
      <c r="AO346" s="0"/>
      <c r="AP346" s="0"/>
      <c r="AQ346" s="0"/>
      <c r="AR346" s="0"/>
      <c r="AS346" s="0"/>
      <c r="AT346" s="0"/>
      <c r="AU346" s="0"/>
      <c r="AV346" s="0"/>
      <c r="AW346" s="0"/>
      <c r="AX346" s="0"/>
      <c r="AY346" s="0"/>
      <c r="AZ346" s="0"/>
    </row>
    <row r="347" customFormat="false" ht="15.75" hidden="false" customHeight="false" outlineLevel="0" collapsed="false">
      <c r="AF347" s="0"/>
      <c r="AG347" s="0"/>
      <c r="AH347" s="0"/>
      <c r="AI347" s="0"/>
      <c r="AJ347" s="0"/>
      <c r="AK347" s="0"/>
      <c r="AL347" s="0"/>
      <c r="AM347" s="0"/>
      <c r="AN347" s="0"/>
      <c r="AO347" s="0"/>
      <c r="AP347" s="0"/>
      <c r="AQ347" s="0"/>
      <c r="AR347" s="0"/>
      <c r="AS347" s="0"/>
      <c r="AT347" s="0"/>
      <c r="AU347" s="0"/>
      <c r="AV347" s="0"/>
      <c r="AW347" s="0"/>
      <c r="AX347" s="0"/>
      <c r="AY347" s="0"/>
      <c r="AZ347" s="0"/>
    </row>
    <row r="348" customFormat="false" ht="15.75" hidden="false" customHeight="false" outlineLevel="0" collapsed="false">
      <c r="AF348" s="0"/>
      <c r="AG348" s="0"/>
      <c r="AH348" s="0"/>
      <c r="AI348" s="0"/>
      <c r="AJ348" s="0"/>
      <c r="AK348" s="0"/>
      <c r="AL348" s="0"/>
      <c r="AM348" s="0"/>
      <c r="AN348" s="0"/>
      <c r="AO348" s="0"/>
      <c r="AP348" s="0"/>
      <c r="AQ348" s="0"/>
      <c r="AR348" s="0"/>
      <c r="AS348" s="0"/>
      <c r="AT348" s="0"/>
      <c r="AU348" s="0"/>
      <c r="AV348" s="0"/>
      <c r="AW348" s="0"/>
      <c r="AX348" s="0"/>
      <c r="AY348" s="0"/>
      <c r="AZ348" s="0"/>
    </row>
    <row r="349" customFormat="false" ht="15.75" hidden="false" customHeight="false" outlineLevel="0" collapsed="false">
      <c r="AF349" s="0"/>
      <c r="AG349" s="0"/>
      <c r="AH349" s="0"/>
      <c r="AI349" s="0"/>
      <c r="AJ349" s="0"/>
      <c r="AK349" s="0"/>
      <c r="AL349" s="0"/>
      <c r="AM349" s="0"/>
      <c r="AN349" s="0"/>
      <c r="AO349" s="0"/>
      <c r="AP349" s="0"/>
      <c r="AQ349" s="0"/>
      <c r="AR349" s="0"/>
      <c r="AS349" s="0"/>
      <c r="AT349" s="0"/>
      <c r="AU349" s="0"/>
      <c r="AV349" s="0"/>
      <c r="AW349" s="0"/>
      <c r="AX349" s="0"/>
      <c r="AY349" s="0"/>
      <c r="AZ349" s="0"/>
    </row>
    <row r="350" customFormat="false" ht="15.75" hidden="false" customHeight="false" outlineLevel="0" collapsed="false">
      <c r="AF350" s="0"/>
      <c r="AG350" s="0"/>
      <c r="AH350" s="0"/>
      <c r="AI350" s="0"/>
      <c r="AJ350" s="0"/>
      <c r="AK350" s="0"/>
      <c r="AL350" s="0"/>
      <c r="AM350" s="0"/>
      <c r="AN350" s="0"/>
      <c r="AO350" s="0"/>
      <c r="AP350" s="0"/>
      <c r="AQ350" s="0"/>
      <c r="AR350" s="0"/>
      <c r="AS350" s="0"/>
      <c r="AT350" s="0"/>
      <c r="AU350" s="0"/>
      <c r="AV350" s="0"/>
      <c r="AW350" s="0"/>
      <c r="AX350" s="0"/>
      <c r="AY350" s="0"/>
      <c r="AZ350" s="0"/>
    </row>
    <row r="351" customFormat="false" ht="15.75" hidden="false" customHeight="false" outlineLevel="0" collapsed="false">
      <c r="AF351" s="0"/>
      <c r="AG351" s="0"/>
      <c r="AH351" s="0"/>
      <c r="AI351" s="0"/>
      <c r="AJ351" s="0"/>
      <c r="AK351" s="0"/>
      <c r="AL351" s="0"/>
      <c r="AM351" s="0"/>
      <c r="AN351" s="0"/>
      <c r="AO351" s="0"/>
      <c r="AP351" s="0"/>
      <c r="AQ351" s="0"/>
      <c r="AR351" s="0"/>
      <c r="AS351" s="0"/>
      <c r="AT351" s="0"/>
      <c r="AU351" s="0"/>
      <c r="AV351" s="0"/>
      <c r="AW351" s="0"/>
      <c r="AX351" s="0"/>
      <c r="AY351" s="0"/>
      <c r="AZ351" s="0"/>
    </row>
    <row r="352" customFormat="false" ht="15.75" hidden="false" customHeight="false" outlineLevel="0" collapsed="false">
      <c r="AF352" s="0"/>
      <c r="AG352" s="0"/>
      <c r="AH352" s="0"/>
      <c r="AI352" s="0"/>
      <c r="AJ352" s="0"/>
      <c r="AK352" s="0"/>
      <c r="AL352" s="0"/>
      <c r="AM352" s="0"/>
      <c r="AN352" s="0"/>
      <c r="AO352" s="0"/>
      <c r="AP352" s="0"/>
      <c r="AQ352" s="0"/>
      <c r="AR352" s="0"/>
      <c r="AS352" s="0"/>
      <c r="AT352" s="0"/>
      <c r="AU352" s="0"/>
      <c r="AV352" s="0"/>
      <c r="AW352" s="0"/>
      <c r="AX352" s="0"/>
      <c r="AY352" s="0"/>
      <c r="AZ352" s="0"/>
    </row>
    <row r="353" customFormat="false" ht="15.75" hidden="false" customHeight="false" outlineLevel="0" collapsed="false">
      <c r="AF353" s="0"/>
      <c r="AG353" s="0"/>
      <c r="AH353" s="0"/>
      <c r="AI353" s="0"/>
      <c r="AJ353" s="0"/>
      <c r="AK353" s="0"/>
      <c r="AL353" s="0"/>
      <c r="AM353" s="0"/>
      <c r="AN353" s="0"/>
      <c r="AO353" s="0"/>
      <c r="AP353" s="0"/>
      <c r="AQ353" s="0"/>
      <c r="AR353" s="0"/>
      <c r="AS353" s="0"/>
      <c r="AT353" s="0"/>
      <c r="AU353" s="0"/>
      <c r="AV353" s="0"/>
      <c r="AW353" s="0"/>
      <c r="AX353" s="0"/>
      <c r="AY353" s="0"/>
      <c r="AZ353" s="0"/>
    </row>
    <row r="354" customFormat="false" ht="15.75" hidden="false" customHeight="false" outlineLevel="0" collapsed="false">
      <c r="AF354" s="0"/>
      <c r="AG354" s="0"/>
      <c r="AH354" s="0"/>
      <c r="AI354" s="0"/>
      <c r="AJ354" s="0"/>
      <c r="AK354" s="0"/>
      <c r="AL354" s="0"/>
      <c r="AM354" s="0"/>
      <c r="AN354" s="0"/>
      <c r="AO354" s="0"/>
      <c r="AP354" s="0"/>
      <c r="AQ354" s="0"/>
      <c r="AR354" s="0"/>
      <c r="AS354" s="0"/>
      <c r="AT354" s="0"/>
      <c r="AU354" s="0"/>
      <c r="AV354" s="0"/>
      <c r="AW354" s="0"/>
      <c r="AX354" s="0"/>
      <c r="AY354" s="0"/>
      <c r="AZ354" s="0"/>
    </row>
    <row r="355" customFormat="false" ht="15.75" hidden="false" customHeight="false" outlineLevel="0" collapsed="false">
      <c r="AF355" s="0"/>
      <c r="AG355" s="0"/>
      <c r="AH355" s="0"/>
      <c r="AI355" s="0"/>
      <c r="AJ355" s="0"/>
      <c r="AK355" s="0"/>
      <c r="AL355" s="0"/>
      <c r="AM355" s="0"/>
      <c r="AN355" s="0"/>
      <c r="AO355" s="0"/>
      <c r="AP355" s="0"/>
      <c r="AQ355" s="0"/>
      <c r="AR355" s="0"/>
      <c r="AS355" s="0"/>
      <c r="AT355" s="0"/>
      <c r="AU355" s="0"/>
      <c r="AV355" s="0"/>
      <c r="AW355" s="0"/>
      <c r="AX355" s="0"/>
      <c r="AY355" s="0"/>
      <c r="AZ355" s="0"/>
    </row>
    <row r="356" customFormat="false" ht="15.75" hidden="false" customHeight="false" outlineLevel="0" collapsed="false">
      <c r="AF356" s="0"/>
      <c r="AG356" s="0"/>
      <c r="AH356" s="0"/>
      <c r="AI356" s="0"/>
      <c r="AJ356" s="0"/>
      <c r="AK356" s="0"/>
      <c r="AL356" s="0"/>
      <c r="AM356" s="0"/>
      <c r="AN356" s="0"/>
      <c r="AO356" s="0"/>
      <c r="AP356" s="0"/>
      <c r="AQ356" s="0"/>
      <c r="AR356" s="0"/>
      <c r="AS356" s="0"/>
      <c r="AT356" s="0"/>
      <c r="AU356" s="0"/>
      <c r="AV356" s="0"/>
      <c r="AW356" s="0"/>
      <c r="AX356" s="0"/>
      <c r="AY356" s="0"/>
      <c r="AZ356" s="0"/>
    </row>
    <row r="357" customFormat="false" ht="15.75" hidden="false" customHeight="false" outlineLevel="0" collapsed="false">
      <c r="AF357" s="0"/>
      <c r="AG357" s="0"/>
      <c r="AH357" s="0"/>
      <c r="AI357" s="0"/>
      <c r="AJ357" s="0"/>
      <c r="AK357" s="0"/>
      <c r="AL357" s="0"/>
      <c r="AM357" s="0"/>
      <c r="AN357" s="0"/>
      <c r="AO357" s="0"/>
      <c r="AP357" s="0"/>
      <c r="AQ357" s="0"/>
      <c r="AR357" s="0"/>
      <c r="AS357" s="0"/>
      <c r="AT357" s="0"/>
      <c r="AU357" s="0"/>
      <c r="AV357" s="0"/>
      <c r="AW357" s="0"/>
      <c r="AX357" s="0"/>
      <c r="AY357" s="0"/>
      <c r="AZ357" s="0"/>
    </row>
    <row r="358" customFormat="false" ht="15.75" hidden="false" customHeight="false" outlineLevel="0" collapsed="false">
      <c r="AF358" s="0"/>
      <c r="AG358" s="0"/>
      <c r="AH358" s="0"/>
      <c r="AI358" s="0"/>
      <c r="AJ358" s="0"/>
      <c r="AK358" s="0"/>
      <c r="AL358" s="0"/>
      <c r="AM358" s="0"/>
      <c r="AN358" s="0"/>
      <c r="AO358" s="0"/>
      <c r="AP358" s="0"/>
      <c r="AQ358" s="0"/>
      <c r="AR358" s="0"/>
      <c r="AS358" s="0"/>
      <c r="AT358" s="0"/>
      <c r="AU358" s="0"/>
      <c r="AV358" s="0"/>
      <c r="AW358" s="0"/>
      <c r="AX358" s="0"/>
      <c r="AY358" s="0"/>
      <c r="AZ358" s="0"/>
    </row>
    <row r="359" customFormat="false" ht="15.75" hidden="false" customHeight="false" outlineLevel="0" collapsed="false">
      <c r="AF359" s="0"/>
      <c r="AG359" s="0"/>
      <c r="AH359" s="0"/>
      <c r="AI359" s="0"/>
      <c r="AJ359" s="0"/>
      <c r="AK359" s="0"/>
      <c r="AL359" s="0"/>
      <c r="AM359" s="0"/>
      <c r="AN359" s="0"/>
      <c r="AO359" s="0"/>
      <c r="AP359" s="0"/>
      <c r="AQ359" s="0"/>
      <c r="AR359" s="0"/>
      <c r="AS359" s="0"/>
      <c r="AT359" s="0"/>
      <c r="AU359" s="0"/>
      <c r="AV359" s="0"/>
      <c r="AW359" s="0"/>
      <c r="AX359" s="0"/>
      <c r="AY359" s="0"/>
      <c r="AZ359" s="0"/>
    </row>
    <row r="360" customFormat="false" ht="15.75" hidden="false" customHeight="false" outlineLevel="0" collapsed="false">
      <c r="AF360" s="0"/>
      <c r="AG360" s="0"/>
      <c r="AH360" s="0"/>
      <c r="AI360" s="0"/>
      <c r="AJ360" s="0"/>
      <c r="AK360" s="0"/>
      <c r="AL360" s="0"/>
      <c r="AM360" s="0"/>
      <c r="AN360" s="0"/>
      <c r="AO360" s="0"/>
      <c r="AP360" s="0"/>
      <c r="AQ360" s="0"/>
      <c r="AR360" s="0"/>
      <c r="AS360" s="0"/>
      <c r="AT360" s="0"/>
      <c r="AU360" s="0"/>
      <c r="AV360" s="0"/>
      <c r="AW360" s="0"/>
      <c r="AX360" s="0"/>
      <c r="AY360" s="0"/>
      <c r="AZ360" s="0"/>
    </row>
    <row r="361" customFormat="false" ht="15.75" hidden="false" customHeight="false" outlineLevel="0" collapsed="false">
      <c r="AF361" s="0"/>
      <c r="AG361" s="0"/>
      <c r="AH361" s="0"/>
      <c r="AI361" s="0"/>
      <c r="AJ361" s="0"/>
      <c r="AK361" s="0"/>
      <c r="AL361" s="0"/>
      <c r="AM361" s="0"/>
      <c r="AN361" s="0"/>
      <c r="AO361" s="0"/>
      <c r="AP361" s="0"/>
      <c r="AQ361" s="0"/>
      <c r="AR361" s="0"/>
      <c r="AS361" s="0"/>
      <c r="AT361" s="0"/>
      <c r="AU361" s="0"/>
      <c r="AV361" s="0"/>
      <c r="AW361" s="0"/>
      <c r="AX361" s="0"/>
      <c r="AY361" s="0"/>
      <c r="AZ361" s="0"/>
    </row>
    <row r="362" customFormat="false" ht="15.75" hidden="false" customHeight="false" outlineLevel="0" collapsed="false">
      <c r="AF362" s="0"/>
      <c r="AG362" s="0"/>
      <c r="AH362" s="0"/>
      <c r="AI362" s="0"/>
      <c r="AJ362" s="0"/>
      <c r="AK362" s="0"/>
      <c r="AL362" s="0"/>
      <c r="AM362" s="0"/>
      <c r="AN362" s="0"/>
      <c r="AO362" s="0"/>
      <c r="AP362" s="0"/>
      <c r="AQ362" s="0"/>
      <c r="AR362" s="0"/>
      <c r="AS362" s="0"/>
      <c r="AT362" s="0"/>
      <c r="AU362" s="0"/>
      <c r="AV362" s="0"/>
      <c r="AW362" s="0"/>
      <c r="AX362" s="0"/>
      <c r="AY362" s="0"/>
      <c r="AZ362" s="0"/>
    </row>
    <row r="363" customFormat="false" ht="15.75" hidden="false" customHeight="false" outlineLevel="0" collapsed="false">
      <c r="AF363" s="0"/>
      <c r="AG363" s="0"/>
      <c r="AH363" s="0"/>
      <c r="AI363" s="0"/>
      <c r="AJ363" s="0"/>
      <c r="AK363" s="0"/>
      <c r="AL363" s="0"/>
      <c r="AM363" s="0"/>
      <c r="AN363" s="0"/>
      <c r="AO363" s="0"/>
      <c r="AP363" s="0"/>
      <c r="AQ363" s="0"/>
      <c r="AR363" s="0"/>
      <c r="AS363" s="0"/>
      <c r="AT363" s="0"/>
      <c r="AU363" s="0"/>
      <c r="AV363" s="0"/>
      <c r="AW363" s="0"/>
      <c r="AX363" s="0"/>
      <c r="AY363" s="0"/>
      <c r="AZ363" s="0"/>
    </row>
    <row r="364" customFormat="false" ht="15.75" hidden="false" customHeight="false" outlineLevel="0" collapsed="false">
      <c r="AF364" s="0"/>
      <c r="AG364" s="0"/>
      <c r="AH364" s="0"/>
      <c r="AI364" s="0"/>
      <c r="AJ364" s="0"/>
      <c r="AK364" s="0"/>
      <c r="AL364" s="0"/>
      <c r="AM364" s="0"/>
      <c r="AN364" s="0"/>
      <c r="AO364" s="0"/>
      <c r="AP364" s="0"/>
      <c r="AQ364" s="0"/>
      <c r="AR364" s="0"/>
      <c r="AS364" s="0"/>
      <c r="AT364" s="0"/>
      <c r="AU364" s="0"/>
      <c r="AV364" s="0"/>
      <c r="AW364" s="0"/>
      <c r="AX364" s="0"/>
      <c r="AY364" s="0"/>
      <c r="AZ364" s="0"/>
    </row>
    <row r="365" customFormat="false" ht="15.75" hidden="false" customHeight="false" outlineLevel="0" collapsed="false">
      <c r="AF365" s="0"/>
      <c r="AG365" s="0"/>
      <c r="AH365" s="0"/>
      <c r="AI365" s="0"/>
      <c r="AJ365" s="0"/>
      <c r="AK365" s="0"/>
      <c r="AL365" s="0"/>
      <c r="AM365" s="0"/>
      <c r="AN365" s="0"/>
      <c r="AO365" s="0"/>
      <c r="AP365" s="0"/>
      <c r="AQ365" s="0"/>
      <c r="AR365" s="0"/>
      <c r="AS365" s="0"/>
      <c r="AT365" s="0"/>
      <c r="AU365" s="0"/>
      <c r="AV365" s="0"/>
      <c r="AW365" s="0"/>
      <c r="AX365" s="0"/>
      <c r="AY365" s="0"/>
      <c r="AZ365" s="0"/>
    </row>
    <row r="366" customFormat="false" ht="15.75" hidden="false" customHeight="false" outlineLevel="0" collapsed="false">
      <c r="AF366" s="0"/>
      <c r="AG366" s="0"/>
      <c r="AH366" s="0"/>
      <c r="AI366" s="0"/>
      <c r="AJ366" s="0"/>
      <c r="AK366" s="0"/>
      <c r="AL366" s="0"/>
      <c r="AM366" s="0"/>
      <c r="AN366" s="0"/>
      <c r="AO366" s="0"/>
      <c r="AP366" s="0"/>
      <c r="AQ366" s="0"/>
      <c r="AR366" s="0"/>
      <c r="AS366" s="0"/>
      <c r="AT366" s="0"/>
      <c r="AU366" s="0"/>
      <c r="AV366" s="0"/>
      <c r="AW366" s="0"/>
      <c r="AX366" s="0"/>
      <c r="AY366" s="0"/>
      <c r="AZ366" s="0"/>
    </row>
    <row r="367" customFormat="false" ht="15.75" hidden="false" customHeight="false" outlineLevel="0" collapsed="false">
      <c r="AF367" s="0"/>
      <c r="AG367" s="0"/>
      <c r="AH367" s="0"/>
      <c r="AI367" s="0"/>
      <c r="AJ367" s="0"/>
      <c r="AK367" s="0"/>
      <c r="AL367" s="0"/>
      <c r="AM367" s="0"/>
      <c r="AN367" s="0"/>
      <c r="AO367" s="0"/>
      <c r="AP367" s="0"/>
      <c r="AQ367" s="0"/>
      <c r="AR367" s="0"/>
      <c r="AS367" s="0"/>
      <c r="AT367" s="0"/>
      <c r="AU367" s="0"/>
      <c r="AV367" s="0"/>
      <c r="AW367" s="0"/>
      <c r="AX367" s="0"/>
      <c r="AY367" s="0"/>
      <c r="AZ367" s="0"/>
    </row>
    <row r="368" customFormat="false" ht="15.75" hidden="false" customHeight="false" outlineLevel="0" collapsed="false">
      <c r="AF368" s="0"/>
      <c r="AG368" s="0"/>
      <c r="AH368" s="0"/>
      <c r="AI368" s="0"/>
      <c r="AJ368" s="0"/>
      <c r="AK368" s="0"/>
      <c r="AL368" s="0"/>
      <c r="AM368" s="0"/>
      <c r="AN368" s="0"/>
      <c r="AO368" s="0"/>
      <c r="AP368" s="0"/>
      <c r="AQ368" s="0"/>
      <c r="AR368" s="0"/>
      <c r="AS368" s="0"/>
      <c r="AT368" s="0"/>
      <c r="AU368" s="0"/>
      <c r="AV368" s="0"/>
      <c r="AW368" s="0"/>
      <c r="AX368" s="0"/>
      <c r="AY368" s="0"/>
      <c r="AZ368" s="0"/>
    </row>
    <row r="369" customFormat="false" ht="15.75" hidden="false" customHeight="false" outlineLevel="0" collapsed="false">
      <c r="AF369" s="0"/>
      <c r="AG369" s="0"/>
      <c r="AH369" s="0"/>
      <c r="AI369" s="0"/>
      <c r="AJ369" s="0"/>
      <c r="AK369" s="0"/>
      <c r="AL369" s="0"/>
      <c r="AM369" s="0"/>
      <c r="AN369" s="0"/>
      <c r="AO369" s="0"/>
      <c r="AP369" s="0"/>
      <c r="AQ369" s="0"/>
      <c r="AR369" s="0"/>
      <c r="AS369" s="0"/>
      <c r="AT369" s="0"/>
      <c r="AU369" s="0"/>
      <c r="AV369" s="0"/>
      <c r="AW369" s="0"/>
      <c r="AX369" s="0"/>
      <c r="AY369" s="0"/>
      <c r="AZ369" s="0"/>
    </row>
    <row r="370" customFormat="false" ht="15.75" hidden="false" customHeight="false" outlineLevel="0" collapsed="false">
      <c r="AF370" s="0"/>
      <c r="AG370" s="0"/>
      <c r="AH370" s="0"/>
      <c r="AI370" s="0"/>
      <c r="AJ370" s="0"/>
      <c r="AK370" s="0"/>
      <c r="AL370" s="0"/>
      <c r="AM370" s="0"/>
      <c r="AN370" s="0"/>
      <c r="AO370" s="0"/>
      <c r="AP370" s="0"/>
      <c r="AQ370" s="0"/>
      <c r="AR370" s="0"/>
      <c r="AS370" s="0"/>
      <c r="AT370" s="0"/>
      <c r="AU370" s="0"/>
      <c r="AV370" s="0"/>
      <c r="AW370" s="0"/>
      <c r="AX370" s="0"/>
      <c r="AY370" s="0"/>
      <c r="AZ370" s="0"/>
    </row>
    <row r="371" customFormat="false" ht="15.75" hidden="false" customHeight="false" outlineLevel="0" collapsed="false">
      <c r="AF371" s="0"/>
      <c r="AG371" s="0"/>
      <c r="AH371" s="0"/>
      <c r="AI371" s="0"/>
      <c r="AJ371" s="0"/>
      <c r="AK371" s="0"/>
      <c r="AL371" s="0"/>
      <c r="AM371" s="0"/>
      <c r="AN371" s="0"/>
      <c r="AO371" s="0"/>
      <c r="AP371" s="0"/>
      <c r="AQ371" s="0"/>
      <c r="AR371" s="0"/>
      <c r="AS371" s="0"/>
      <c r="AT371" s="0"/>
      <c r="AU371" s="0"/>
      <c r="AV371" s="0"/>
      <c r="AW371" s="0"/>
      <c r="AX371" s="0"/>
      <c r="AY371" s="0"/>
      <c r="AZ371" s="0"/>
    </row>
    <row r="372" customFormat="false" ht="15.75" hidden="false" customHeight="false" outlineLevel="0" collapsed="false">
      <c r="AF372" s="0"/>
      <c r="AG372" s="0"/>
      <c r="AH372" s="0"/>
      <c r="AI372" s="0"/>
      <c r="AJ372" s="0"/>
      <c r="AK372" s="0"/>
      <c r="AL372" s="0"/>
      <c r="AM372" s="0"/>
      <c r="AN372" s="0"/>
      <c r="AO372" s="0"/>
      <c r="AP372" s="0"/>
      <c r="AQ372" s="0"/>
      <c r="AR372" s="0"/>
      <c r="AS372" s="0"/>
      <c r="AT372" s="0"/>
      <c r="AU372" s="0"/>
      <c r="AV372" s="0"/>
      <c r="AW372" s="0"/>
      <c r="AX372" s="0"/>
      <c r="AY372" s="0"/>
      <c r="AZ372" s="0"/>
    </row>
    <row r="373" customFormat="false" ht="15.75" hidden="false" customHeight="false" outlineLevel="0" collapsed="false">
      <c r="AF373" s="0"/>
      <c r="AG373" s="0"/>
      <c r="AH373" s="0"/>
      <c r="AI373" s="0"/>
      <c r="AJ373" s="0"/>
      <c r="AK373" s="0"/>
      <c r="AL373" s="0"/>
      <c r="AM373" s="0"/>
      <c r="AN373" s="0"/>
      <c r="AO373" s="0"/>
      <c r="AP373" s="0"/>
      <c r="AQ373" s="0"/>
      <c r="AR373" s="0"/>
      <c r="AS373" s="0"/>
      <c r="AT373" s="0"/>
      <c r="AU373" s="0"/>
      <c r="AV373" s="0"/>
      <c r="AW373" s="0"/>
      <c r="AX373" s="0"/>
      <c r="AY373" s="0"/>
      <c r="AZ373" s="0"/>
    </row>
    <row r="374" customFormat="false" ht="15.75" hidden="false" customHeight="false" outlineLevel="0" collapsed="false">
      <c r="AF374" s="0"/>
      <c r="AG374" s="0"/>
      <c r="AH374" s="0"/>
      <c r="AI374" s="0"/>
      <c r="AJ374" s="0"/>
      <c r="AK374" s="0"/>
      <c r="AL374" s="0"/>
      <c r="AM374" s="0"/>
      <c r="AN374" s="0"/>
      <c r="AO374" s="0"/>
      <c r="AP374" s="0"/>
      <c r="AQ374" s="0"/>
      <c r="AR374" s="0"/>
      <c r="AS374" s="0"/>
      <c r="AT374" s="0"/>
      <c r="AU374" s="0"/>
      <c r="AV374" s="0"/>
      <c r="AW374" s="0"/>
      <c r="AX374" s="0"/>
      <c r="AY374" s="0"/>
      <c r="AZ374" s="0"/>
    </row>
    <row r="375" customFormat="false" ht="15.75" hidden="false" customHeight="false" outlineLevel="0" collapsed="false">
      <c r="AF375" s="0"/>
      <c r="AG375" s="0"/>
      <c r="AH375" s="0"/>
      <c r="AI375" s="0"/>
      <c r="AJ375" s="0"/>
      <c r="AK375" s="0"/>
      <c r="AL375" s="0"/>
      <c r="AM375" s="0"/>
      <c r="AN375" s="0"/>
      <c r="AO375" s="0"/>
      <c r="AP375" s="0"/>
      <c r="AQ375" s="0"/>
      <c r="AR375" s="0"/>
      <c r="AS375" s="0"/>
      <c r="AT375" s="0"/>
      <c r="AU375" s="0"/>
      <c r="AV375" s="0"/>
      <c r="AW375" s="0"/>
      <c r="AX375" s="0"/>
      <c r="AY375" s="0"/>
      <c r="AZ375" s="0"/>
    </row>
    <row r="376" customFormat="false" ht="15.75" hidden="false" customHeight="false" outlineLevel="0" collapsed="false">
      <c r="AF376" s="0"/>
      <c r="AG376" s="0"/>
      <c r="AH376" s="0"/>
      <c r="AI376" s="0"/>
      <c r="AJ376" s="0"/>
      <c r="AK376" s="0"/>
      <c r="AL376" s="0"/>
      <c r="AM376" s="0"/>
      <c r="AN376" s="0"/>
      <c r="AO376" s="0"/>
      <c r="AP376" s="0"/>
      <c r="AQ376" s="0"/>
      <c r="AR376" s="0"/>
      <c r="AS376" s="0"/>
      <c r="AT376" s="0"/>
      <c r="AU376" s="0"/>
      <c r="AV376" s="0"/>
      <c r="AW376" s="0"/>
      <c r="AX376" s="0"/>
      <c r="AY376" s="0"/>
      <c r="AZ376" s="0"/>
    </row>
    <row r="377" customFormat="false" ht="15.75" hidden="false" customHeight="false" outlineLevel="0" collapsed="false">
      <c r="AF377" s="0"/>
      <c r="AG377" s="0"/>
      <c r="AH377" s="0"/>
      <c r="AI377" s="0"/>
      <c r="AJ377" s="0"/>
      <c r="AK377" s="0"/>
      <c r="AL377" s="0"/>
      <c r="AM377" s="0"/>
      <c r="AN377" s="0"/>
      <c r="AO377" s="0"/>
      <c r="AP377" s="0"/>
      <c r="AQ377" s="0"/>
      <c r="AR377" s="0"/>
      <c r="AS377" s="0"/>
      <c r="AT377" s="0"/>
      <c r="AU377" s="0"/>
      <c r="AV377" s="0"/>
      <c r="AW377" s="0"/>
      <c r="AX377" s="0"/>
      <c r="AY377" s="0"/>
      <c r="AZ377" s="0"/>
    </row>
    <row r="378" customFormat="false" ht="15.75" hidden="false" customHeight="false" outlineLevel="0" collapsed="false">
      <c r="AF378" s="0"/>
      <c r="AG378" s="0"/>
      <c r="AH378" s="0"/>
      <c r="AI378" s="0"/>
      <c r="AJ378" s="0"/>
      <c r="AK378" s="0"/>
      <c r="AL378" s="0"/>
      <c r="AM378" s="0"/>
      <c r="AN378" s="0"/>
      <c r="AO378" s="0"/>
      <c r="AP378" s="0"/>
      <c r="AQ378" s="0"/>
      <c r="AR378" s="0"/>
      <c r="AS378" s="0"/>
      <c r="AT378" s="0"/>
      <c r="AU378" s="0"/>
      <c r="AV378" s="0"/>
      <c r="AW378" s="0"/>
      <c r="AX378" s="0"/>
      <c r="AY378" s="0"/>
      <c r="AZ378" s="0"/>
    </row>
    <row r="379" customFormat="false" ht="15.75" hidden="false" customHeight="false" outlineLevel="0" collapsed="false">
      <c r="AF379" s="0"/>
      <c r="AG379" s="0"/>
      <c r="AH379" s="0"/>
      <c r="AI379" s="0"/>
      <c r="AJ379" s="0"/>
      <c r="AK379" s="0"/>
      <c r="AL379" s="0"/>
      <c r="AM379" s="0"/>
      <c r="AN379" s="0"/>
      <c r="AO379" s="0"/>
      <c r="AP379" s="0"/>
      <c r="AQ379" s="0"/>
      <c r="AR379" s="0"/>
      <c r="AS379" s="0"/>
      <c r="AT379" s="0"/>
      <c r="AU379" s="0"/>
      <c r="AV379" s="0"/>
      <c r="AW379" s="0"/>
      <c r="AX379" s="0"/>
      <c r="AY379" s="0"/>
      <c r="AZ379" s="0"/>
    </row>
    <row r="380" customFormat="false" ht="15.75" hidden="false" customHeight="false" outlineLevel="0" collapsed="false">
      <c r="AF380" s="0"/>
      <c r="AG380" s="0"/>
      <c r="AH380" s="0"/>
      <c r="AI380" s="0"/>
      <c r="AJ380" s="0"/>
      <c r="AK380" s="0"/>
      <c r="AL380" s="0"/>
      <c r="AM380" s="0"/>
      <c r="AN380" s="0"/>
      <c r="AO380" s="0"/>
      <c r="AP380" s="0"/>
      <c r="AQ380" s="0"/>
      <c r="AR380" s="0"/>
      <c r="AS380" s="0"/>
      <c r="AT380" s="0"/>
      <c r="AU380" s="0"/>
      <c r="AV380" s="0"/>
      <c r="AW380" s="0"/>
      <c r="AX380" s="0"/>
      <c r="AY380" s="0"/>
      <c r="AZ380" s="0"/>
    </row>
    <row r="381" customFormat="false" ht="15.75" hidden="false" customHeight="false" outlineLevel="0" collapsed="false">
      <c r="AF381" s="0"/>
      <c r="AG381" s="0"/>
      <c r="AH381" s="0"/>
      <c r="AI381" s="0"/>
      <c r="AJ381" s="0"/>
      <c r="AK381" s="0"/>
      <c r="AL381" s="0"/>
      <c r="AM381" s="0"/>
      <c r="AN381" s="0"/>
      <c r="AO381" s="0"/>
      <c r="AP381" s="0"/>
      <c r="AQ381" s="0"/>
      <c r="AR381" s="0"/>
      <c r="AS381" s="0"/>
      <c r="AT381" s="0"/>
      <c r="AU381" s="0"/>
      <c r="AV381" s="0"/>
      <c r="AW381" s="0"/>
      <c r="AX381" s="0"/>
      <c r="AY381" s="0"/>
      <c r="AZ381" s="0"/>
    </row>
    <row r="382" customFormat="false" ht="15.75" hidden="false" customHeight="false" outlineLevel="0" collapsed="false">
      <c r="AF382" s="0"/>
      <c r="AG382" s="0"/>
      <c r="AH382" s="0"/>
      <c r="AI382" s="0"/>
      <c r="AJ382" s="0"/>
      <c r="AK382" s="0"/>
      <c r="AL382" s="0"/>
      <c r="AM382" s="0"/>
      <c r="AN382" s="0"/>
      <c r="AO382" s="0"/>
      <c r="AP382" s="0"/>
      <c r="AQ382" s="0"/>
      <c r="AR382" s="0"/>
      <c r="AS382" s="0"/>
      <c r="AT382" s="0"/>
      <c r="AU382" s="0"/>
      <c r="AV382" s="0"/>
      <c r="AW382" s="0"/>
      <c r="AX382" s="0"/>
      <c r="AY382" s="0"/>
      <c r="AZ382" s="0"/>
    </row>
    <row r="383" customFormat="false" ht="15.75" hidden="false" customHeight="false" outlineLevel="0" collapsed="false">
      <c r="AF383" s="0"/>
      <c r="AG383" s="0"/>
      <c r="AH383" s="0"/>
      <c r="AI383" s="0"/>
      <c r="AJ383" s="0"/>
      <c r="AK383" s="0"/>
      <c r="AL383" s="0"/>
      <c r="AM383" s="0"/>
      <c r="AN383" s="0"/>
      <c r="AO383" s="0"/>
      <c r="AP383" s="0"/>
      <c r="AQ383" s="0"/>
      <c r="AR383" s="0"/>
      <c r="AS383" s="0"/>
      <c r="AT383" s="0"/>
      <c r="AU383" s="0"/>
      <c r="AV383" s="0"/>
      <c r="AW383" s="0"/>
      <c r="AX383" s="0"/>
      <c r="AY383" s="0"/>
      <c r="AZ383" s="0"/>
    </row>
    <row r="384" customFormat="false" ht="15.75" hidden="false" customHeight="false" outlineLevel="0" collapsed="false">
      <c r="AF384" s="0"/>
      <c r="AG384" s="0"/>
      <c r="AH384" s="0"/>
      <c r="AI384" s="0"/>
      <c r="AJ384" s="0"/>
      <c r="AK384" s="0"/>
      <c r="AL384" s="0"/>
      <c r="AM384" s="0"/>
      <c r="AN384" s="0"/>
      <c r="AO384" s="0"/>
      <c r="AP384" s="0"/>
      <c r="AQ384" s="0"/>
      <c r="AR384" s="0"/>
      <c r="AS384" s="0"/>
      <c r="AT384" s="0"/>
      <c r="AU384" s="0"/>
      <c r="AV384" s="0"/>
      <c r="AW384" s="0"/>
      <c r="AX384" s="0"/>
      <c r="AY384" s="0"/>
      <c r="AZ384" s="0"/>
    </row>
    <row r="385" customFormat="false" ht="15.75" hidden="false" customHeight="false" outlineLevel="0" collapsed="false">
      <c r="AF385" s="0"/>
      <c r="AG385" s="0"/>
      <c r="AH385" s="0"/>
      <c r="AI385" s="0"/>
      <c r="AJ385" s="0"/>
      <c r="AK385" s="0"/>
      <c r="AL385" s="0"/>
      <c r="AM385" s="0"/>
      <c r="AN385" s="0"/>
      <c r="AO385" s="0"/>
      <c r="AP385" s="0"/>
      <c r="AQ385" s="0"/>
      <c r="AR385" s="0"/>
      <c r="AS385" s="0"/>
      <c r="AT385" s="0"/>
      <c r="AU385" s="0"/>
      <c r="AV385" s="0"/>
      <c r="AW385" s="0"/>
      <c r="AX385" s="0"/>
      <c r="AY385" s="0"/>
      <c r="AZ385" s="0"/>
    </row>
    <row r="386" customFormat="false" ht="15.75" hidden="false" customHeight="false" outlineLevel="0" collapsed="false">
      <c r="AF386" s="0"/>
      <c r="AG386" s="0"/>
      <c r="AH386" s="0"/>
      <c r="AI386" s="0"/>
      <c r="AJ386" s="0"/>
      <c r="AK386" s="0"/>
      <c r="AL386" s="0"/>
      <c r="AM386" s="0"/>
      <c r="AN386" s="0"/>
      <c r="AO386" s="0"/>
      <c r="AP386" s="0"/>
      <c r="AQ386" s="0"/>
      <c r="AR386" s="0"/>
      <c r="AS386" s="0"/>
      <c r="AT386" s="0"/>
      <c r="AU386" s="0"/>
      <c r="AV386" s="0"/>
      <c r="AW386" s="0"/>
      <c r="AX386" s="0"/>
      <c r="AY386" s="0"/>
      <c r="AZ386" s="0"/>
    </row>
    <row r="387" customFormat="false" ht="15.75" hidden="false" customHeight="false" outlineLevel="0" collapsed="false">
      <c r="AF387" s="0"/>
      <c r="AG387" s="0"/>
      <c r="AH387" s="0"/>
      <c r="AI387" s="0"/>
      <c r="AJ387" s="0"/>
      <c r="AK387" s="0"/>
      <c r="AL387" s="0"/>
      <c r="AM387" s="0"/>
      <c r="AN387" s="0"/>
      <c r="AO387" s="0"/>
      <c r="AP387" s="0"/>
      <c r="AQ387" s="0"/>
      <c r="AR387" s="0"/>
      <c r="AS387" s="0"/>
      <c r="AT387" s="0"/>
      <c r="AU387" s="0"/>
      <c r="AV387" s="0"/>
      <c r="AW387" s="0"/>
      <c r="AX387" s="0"/>
      <c r="AY387" s="0"/>
      <c r="AZ387" s="0"/>
    </row>
    <row r="388" customFormat="false" ht="15.75" hidden="false" customHeight="false" outlineLevel="0" collapsed="false">
      <c r="AF388" s="0"/>
      <c r="AG388" s="0"/>
      <c r="AH388" s="0"/>
      <c r="AI388" s="0"/>
      <c r="AJ388" s="0"/>
      <c r="AK388" s="0"/>
      <c r="AL388" s="0"/>
      <c r="AM388" s="0"/>
      <c r="AN388" s="0"/>
      <c r="AO388" s="0"/>
      <c r="AP388" s="0"/>
      <c r="AQ388" s="0"/>
      <c r="AR388" s="0"/>
      <c r="AS388" s="0"/>
      <c r="AT388" s="0"/>
      <c r="AU388" s="0"/>
      <c r="AV388" s="0"/>
      <c r="AW388" s="0"/>
      <c r="AX388" s="0"/>
      <c r="AY388" s="0"/>
      <c r="AZ388" s="0"/>
    </row>
    <row r="389" customFormat="false" ht="15.75" hidden="false" customHeight="false" outlineLevel="0" collapsed="false">
      <c r="AF389" s="0"/>
      <c r="AG389" s="0"/>
      <c r="AH389" s="0"/>
      <c r="AI389" s="0"/>
      <c r="AJ389" s="0"/>
      <c r="AK389" s="0"/>
      <c r="AL389" s="0"/>
      <c r="AM389" s="0"/>
      <c r="AN389" s="0"/>
      <c r="AO389" s="0"/>
      <c r="AP389" s="0"/>
      <c r="AQ389" s="0"/>
      <c r="AR389" s="0"/>
      <c r="AS389" s="0"/>
      <c r="AT389" s="0"/>
      <c r="AU389" s="0"/>
      <c r="AV389" s="0"/>
      <c r="AW389" s="0"/>
      <c r="AX389" s="0"/>
      <c r="AY389" s="0"/>
      <c r="AZ389" s="0"/>
    </row>
    <row r="390" customFormat="false" ht="15.75" hidden="false" customHeight="false" outlineLevel="0" collapsed="false">
      <c r="AF390" s="0"/>
      <c r="AG390" s="0"/>
      <c r="AH390" s="0"/>
      <c r="AI390" s="0"/>
      <c r="AJ390" s="0"/>
      <c r="AK390" s="0"/>
      <c r="AL390" s="0"/>
      <c r="AM390" s="0"/>
      <c r="AN390" s="0"/>
      <c r="AO390" s="0"/>
      <c r="AP390" s="0"/>
      <c r="AQ390" s="0"/>
      <c r="AR390" s="0"/>
      <c r="AS390" s="0"/>
      <c r="AT390" s="0"/>
      <c r="AU390" s="0"/>
      <c r="AV390" s="0"/>
      <c r="AW390" s="0"/>
      <c r="AX390" s="0"/>
      <c r="AY390" s="0"/>
      <c r="AZ390" s="0"/>
    </row>
    <row r="391" customFormat="false" ht="15.75" hidden="false" customHeight="false" outlineLevel="0" collapsed="false">
      <c r="AF391" s="0"/>
      <c r="AG391" s="0"/>
      <c r="AH391" s="0"/>
      <c r="AI391" s="0"/>
      <c r="AJ391" s="0"/>
      <c r="AK391" s="0"/>
      <c r="AL391" s="0"/>
      <c r="AM391" s="0"/>
      <c r="AN391" s="0"/>
      <c r="AO391" s="0"/>
      <c r="AP391" s="0"/>
      <c r="AQ391" s="0"/>
      <c r="AR391" s="0"/>
      <c r="AS391" s="0"/>
      <c r="AT391" s="0"/>
      <c r="AU391" s="0"/>
      <c r="AV391" s="0"/>
      <c r="AW391" s="0"/>
      <c r="AX391" s="0"/>
      <c r="AY391" s="0"/>
      <c r="AZ391" s="0"/>
    </row>
    <row r="392" customFormat="false" ht="15.75" hidden="false" customHeight="false" outlineLevel="0" collapsed="false">
      <c r="AF392" s="0"/>
      <c r="AG392" s="0"/>
      <c r="AH392" s="0"/>
      <c r="AI392" s="0"/>
      <c r="AJ392" s="0"/>
      <c r="AK392" s="0"/>
      <c r="AL392" s="0"/>
      <c r="AM392" s="0"/>
      <c r="AN392" s="0"/>
      <c r="AO392" s="0"/>
      <c r="AP392" s="0"/>
      <c r="AQ392" s="0"/>
      <c r="AR392" s="0"/>
      <c r="AS392" s="0"/>
      <c r="AT392" s="0"/>
      <c r="AU392" s="0"/>
      <c r="AV392" s="0"/>
      <c r="AW392" s="0"/>
      <c r="AX392" s="0"/>
      <c r="AY392" s="0"/>
      <c r="AZ392" s="0"/>
    </row>
    <row r="393" customFormat="false" ht="15.75" hidden="false" customHeight="false" outlineLevel="0" collapsed="false">
      <c r="AF393" s="0"/>
      <c r="AG393" s="0"/>
      <c r="AH393" s="0"/>
      <c r="AI393" s="0"/>
      <c r="AJ393" s="0"/>
      <c r="AK393" s="0"/>
      <c r="AL393" s="0"/>
      <c r="AM393" s="0"/>
      <c r="AN393" s="0"/>
      <c r="AO393" s="0"/>
      <c r="AP393" s="0"/>
      <c r="AQ393" s="0"/>
      <c r="AR393" s="0"/>
      <c r="AS393" s="0"/>
      <c r="AT393" s="0"/>
      <c r="AU393" s="0"/>
      <c r="AV393" s="0"/>
      <c r="AW393" s="0"/>
      <c r="AX393" s="0"/>
      <c r="AY393" s="0"/>
      <c r="AZ393" s="0"/>
    </row>
    <row r="394" customFormat="false" ht="15.75" hidden="false" customHeight="false" outlineLevel="0" collapsed="false">
      <c r="AF394" s="0"/>
      <c r="AG394" s="0"/>
      <c r="AH394" s="0"/>
      <c r="AI394" s="0"/>
      <c r="AJ394" s="0"/>
      <c r="AK394" s="0"/>
      <c r="AL394" s="0"/>
      <c r="AM394" s="0"/>
      <c r="AN394" s="0"/>
      <c r="AO394" s="0"/>
      <c r="AP394" s="0"/>
      <c r="AQ394" s="0"/>
      <c r="AR394" s="0"/>
      <c r="AS394" s="0"/>
      <c r="AT394" s="0"/>
      <c r="AU394" s="0"/>
      <c r="AV394" s="0"/>
      <c r="AW394" s="0"/>
      <c r="AX394" s="0"/>
      <c r="AY394" s="0"/>
      <c r="AZ394" s="0"/>
    </row>
    <row r="395" customFormat="false" ht="15.75" hidden="false" customHeight="false" outlineLevel="0" collapsed="false">
      <c r="AF395" s="0"/>
      <c r="AG395" s="0"/>
      <c r="AH395" s="0"/>
      <c r="AI395" s="0"/>
      <c r="AJ395" s="0"/>
      <c r="AK395" s="0"/>
      <c r="AL395" s="0"/>
      <c r="AM395" s="0"/>
      <c r="AN395" s="0"/>
      <c r="AO395" s="0"/>
      <c r="AP395" s="0"/>
      <c r="AQ395" s="0"/>
      <c r="AR395" s="0"/>
      <c r="AS395" s="0"/>
      <c r="AT395" s="0"/>
      <c r="AU395" s="0"/>
      <c r="AV395" s="0"/>
      <c r="AW395" s="0"/>
      <c r="AX395" s="0"/>
      <c r="AY395" s="0"/>
      <c r="AZ395" s="0"/>
    </row>
    <row r="396" customFormat="false" ht="15.75" hidden="false" customHeight="false" outlineLevel="0" collapsed="false">
      <c r="AF396" s="0"/>
      <c r="AG396" s="0"/>
      <c r="AH396" s="0"/>
      <c r="AI396" s="0"/>
      <c r="AJ396" s="0"/>
      <c r="AK396" s="0"/>
      <c r="AL396" s="0"/>
      <c r="AM396" s="0"/>
      <c r="AN396" s="0"/>
      <c r="AO396" s="0"/>
      <c r="AP396" s="0"/>
      <c r="AQ396" s="0"/>
      <c r="AR396" s="0"/>
      <c r="AS396" s="0"/>
      <c r="AT396" s="0"/>
      <c r="AU396" s="0"/>
      <c r="AV396" s="0"/>
      <c r="AW396" s="0"/>
      <c r="AX396" s="0"/>
      <c r="AY396" s="0"/>
      <c r="AZ396" s="0"/>
    </row>
    <row r="397" customFormat="false" ht="15.75" hidden="false" customHeight="false" outlineLevel="0" collapsed="false">
      <c r="AF397" s="0"/>
      <c r="AG397" s="0"/>
      <c r="AH397" s="0"/>
      <c r="AI397" s="0"/>
      <c r="AJ397" s="0"/>
      <c r="AK397" s="0"/>
      <c r="AL397" s="0"/>
      <c r="AM397" s="0"/>
      <c r="AN397" s="0"/>
      <c r="AO397" s="0"/>
      <c r="AP397" s="0"/>
      <c r="AQ397" s="0"/>
      <c r="AR397" s="0"/>
      <c r="AS397" s="0"/>
      <c r="AT397" s="0"/>
      <c r="AU397" s="0"/>
      <c r="AV397" s="0"/>
      <c r="AW397" s="0"/>
      <c r="AX397" s="0"/>
      <c r="AY397" s="0"/>
      <c r="AZ397" s="0"/>
    </row>
    <row r="398" customFormat="false" ht="15.75" hidden="false" customHeight="false" outlineLevel="0" collapsed="false">
      <c r="AF398" s="0"/>
      <c r="AG398" s="0"/>
      <c r="AH398" s="0"/>
      <c r="AI398" s="0"/>
      <c r="AJ398" s="0"/>
      <c r="AK398" s="0"/>
      <c r="AL398" s="0"/>
      <c r="AM398" s="0"/>
      <c r="AN398" s="0"/>
      <c r="AO398" s="0"/>
      <c r="AP398" s="0"/>
      <c r="AQ398" s="0"/>
      <c r="AR398" s="0"/>
      <c r="AS398" s="0"/>
      <c r="AT398" s="0"/>
      <c r="AU398" s="0"/>
      <c r="AV398" s="0"/>
      <c r="AW398" s="0"/>
      <c r="AX398" s="0"/>
      <c r="AY398" s="0"/>
      <c r="AZ398" s="0"/>
    </row>
    <row r="399" customFormat="false" ht="15.75" hidden="false" customHeight="false" outlineLevel="0" collapsed="false">
      <c r="AF399" s="0"/>
      <c r="AG399" s="0"/>
      <c r="AH399" s="0"/>
      <c r="AI399" s="0"/>
      <c r="AJ399" s="0"/>
      <c r="AK399" s="0"/>
      <c r="AL399" s="0"/>
      <c r="AM399" s="0"/>
      <c r="AN399" s="0"/>
      <c r="AO399" s="0"/>
      <c r="AP399" s="0"/>
      <c r="AQ399" s="0"/>
      <c r="AR399" s="0"/>
      <c r="AS399" s="0"/>
      <c r="AT399" s="0"/>
      <c r="AU399" s="0"/>
      <c r="AV399" s="0"/>
      <c r="AW399" s="0"/>
      <c r="AX399" s="0"/>
      <c r="AY399" s="0"/>
      <c r="AZ399" s="0"/>
    </row>
    <row r="400" customFormat="false" ht="15.75" hidden="false" customHeight="false" outlineLevel="0" collapsed="false">
      <c r="AF400" s="0"/>
      <c r="AG400" s="0"/>
      <c r="AH400" s="0"/>
      <c r="AI400" s="0"/>
      <c r="AJ400" s="0"/>
      <c r="AK400" s="0"/>
      <c r="AL400" s="0"/>
      <c r="AM400" s="0"/>
      <c r="AN400" s="0"/>
      <c r="AO400" s="0"/>
      <c r="AP400" s="0"/>
      <c r="AQ400" s="0"/>
      <c r="AR400" s="0"/>
      <c r="AS400" s="0"/>
      <c r="AT400" s="0"/>
      <c r="AU400" s="0"/>
      <c r="AV400" s="0"/>
      <c r="AW400" s="0"/>
      <c r="AX400" s="0"/>
      <c r="AY400" s="0"/>
      <c r="AZ400" s="0"/>
    </row>
    <row r="401" customFormat="false" ht="15.75" hidden="false" customHeight="false" outlineLevel="0" collapsed="false">
      <c r="AF401" s="0"/>
      <c r="AG401" s="0"/>
      <c r="AH401" s="0"/>
      <c r="AI401" s="0"/>
      <c r="AJ401" s="0"/>
      <c r="AK401" s="0"/>
      <c r="AL401" s="0"/>
      <c r="AM401" s="0"/>
      <c r="AN401" s="0"/>
      <c r="AO401" s="0"/>
      <c r="AP401" s="0"/>
      <c r="AQ401" s="0"/>
      <c r="AR401" s="0"/>
      <c r="AS401" s="0"/>
      <c r="AT401" s="0"/>
      <c r="AU401" s="0"/>
      <c r="AV401" s="0"/>
      <c r="AW401" s="0"/>
      <c r="AX401" s="0"/>
      <c r="AY401" s="0"/>
      <c r="AZ401" s="0"/>
    </row>
    <row r="402" customFormat="false" ht="15.75" hidden="false" customHeight="false" outlineLevel="0" collapsed="false">
      <c r="AF402" s="0"/>
      <c r="AG402" s="0"/>
      <c r="AH402" s="0"/>
      <c r="AI402" s="0"/>
      <c r="AJ402" s="0"/>
      <c r="AK402" s="0"/>
      <c r="AL402" s="0"/>
      <c r="AM402" s="0"/>
      <c r="AN402" s="0"/>
      <c r="AO402" s="0"/>
      <c r="AP402" s="0"/>
      <c r="AQ402" s="0"/>
      <c r="AR402" s="0"/>
      <c r="AS402" s="0"/>
      <c r="AT402" s="0"/>
      <c r="AU402" s="0"/>
      <c r="AV402" s="0"/>
      <c r="AW402" s="0"/>
      <c r="AX402" s="0"/>
      <c r="AY402" s="0"/>
      <c r="AZ402" s="0"/>
    </row>
    <row r="403" customFormat="false" ht="15.75" hidden="false" customHeight="false" outlineLevel="0" collapsed="false">
      <c r="AF403" s="0"/>
      <c r="AG403" s="0"/>
      <c r="AH403" s="0"/>
      <c r="AI403" s="0"/>
      <c r="AJ403" s="0"/>
      <c r="AK403" s="0"/>
      <c r="AL403" s="0"/>
      <c r="AM403" s="0"/>
      <c r="AN403" s="0"/>
      <c r="AO403" s="0"/>
      <c r="AP403" s="0"/>
      <c r="AQ403" s="0"/>
      <c r="AR403" s="0"/>
      <c r="AS403" s="0"/>
      <c r="AT403" s="0"/>
      <c r="AU403" s="0"/>
      <c r="AV403" s="0"/>
      <c r="AW403" s="0"/>
      <c r="AX403" s="0"/>
      <c r="AY403" s="0"/>
      <c r="AZ403" s="0"/>
    </row>
    <row r="404" customFormat="false" ht="15.75" hidden="false" customHeight="false" outlineLevel="0" collapsed="false">
      <c r="AF404" s="0"/>
      <c r="AG404" s="0"/>
      <c r="AH404" s="0"/>
      <c r="AI404" s="0"/>
      <c r="AJ404" s="0"/>
      <c r="AK404" s="0"/>
      <c r="AL404" s="0"/>
      <c r="AM404" s="0"/>
      <c r="AN404" s="0"/>
      <c r="AO404" s="0"/>
      <c r="AP404" s="0"/>
      <c r="AQ404" s="0"/>
      <c r="AR404" s="0"/>
      <c r="AS404" s="0"/>
      <c r="AT404" s="0"/>
      <c r="AU404" s="0"/>
      <c r="AV404" s="0"/>
      <c r="AW404" s="0"/>
      <c r="AX404" s="0"/>
      <c r="AY404" s="0"/>
      <c r="AZ404" s="0"/>
    </row>
    <row r="405" customFormat="false" ht="15.75" hidden="false" customHeight="false" outlineLevel="0" collapsed="false">
      <c r="AF405" s="0"/>
      <c r="AG405" s="0"/>
      <c r="AH405" s="0"/>
      <c r="AI405" s="0"/>
      <c r="AJ405" s="0"/>
      <c r="AK405" s="0"/>
      <c r="AL405" s="0"/>
      <c r="AM405" s="0"/>
      <c r="AN405" s="0"/>
      <c r="AO405" s="0"/>
      <c r="AP405" s="0"/>
      <c r="AQ405" s="0"/>
      <c r="AR405" s="0"/>
      <c r="AS405" s="0"/>
      <c r="AT405" s="0"/>
      <c r="AU405" s="0"/>
      <c r="AV405" s="0"/>
      <c r="AW405" s="0"/>
      <c r="AX405" s="0"/>
      <c r="AY405" s="0"/>
      <c r="AZ405" s="0"/>
    </row>
    <row r="406" customFormat="false" ht="15.75" hidden="false" customHeight="false" outlineLevel="0" collapsed="false">
      <c r="AF406" s="0"/>
      <c r="AG406" s="0"/>
      <c r="AH406" s="0"/>
      <c r="AI406" s="0"/>
      <c r="AJ406" s="0"/>
      <c r="AK406" s="0"/>
      <c r="AL406" s="0"/>
      <c r="AM406" s="0"/>
      <c r="AN406" s="0"/>
      <c r="AO406" s="0"/>
      <c r="AP406" s="0"/>
      <c r="AQ406" s="0"/>
      <c r="AR406" s="0"/>
      <c r="AS406" s="0"/>
      <c r="AT406" s="0"/>
      <c r="AU406" s="0"/>
      <c r="AV406" s="0"/>
      <c r="AW406" s="0"/>
      <c r="AX406" s="0"/>
      <c r="AY406" s="0"/>
      <c r="AZ406" s="0"/>
    </row>
    <row r="407" customFormat="false" ht="15.75" hidden="false" customHeight="false" outlineLevel="0" collapsed="false">
      <c r="AF407" s="0"/>
      <c r="AG407" s="0"/>
      <c r="AH407" s="0"/>
      <c r="AI407" s="0"/>
      <c r="AJ407" s="0"/>
      <c r="AK407" s="0"/>
      <c r="AL407" s="0"/>
      <c r="AM407" s="0"/>
      <c r="AN407" s="0"/>
      <c r="AO407" s="0"/>
      <c r="AP407" s="0"/>
      <c r="AQ407" s="0"/>
      <c r="AR407" s="0"/>
      <c r="AS407" s="0"/>
      <c r="AT407" s="0"/>
      <c r="AU407" s="0"/>
      <c r="AV407" s="0"/>
      <c r="AW407" s="0"/>
      <c r="AX407" s="0"/>
      <c r="AY407" s="0"/>
      <c r="AZ407" s="0"/>
    </row>
    <row r="408" customFormat="false" ht="15.75" hidden="false" customHeight="false" outlineLevel="0" collapsed="false">
      <c r="AF408" s="0"/>
      <c r="AG408" s="0"/>
      <c r="AH408" s="0"/>
      <c r="AI408" s="0"/>
      <c r="AJ408" s="0"/>
      <c r="AK408" s="0"/>
      <c r="AL408" s="0"/>
      <c r="AM408" s="0"/>
      <c r="AN408" s="0"/>
      <c r="AO408" s="0"/>
      <c r="AP408" s="0"/>
      <c r="AQ408" s="0"/>
      <c r="AR408" s="0"/>
      <c r="AS408" s="0"/>
      <c r="AT408" s="0"/>
      <c r="AU408" s="0"/>
      <c r="AV408" s="0"/>
      <c r="AW408" s="0"/>
      <c r="AX408" s="0"/>
      <c r="AY408" s="0"/>
      <c r="AZ408" s="0"/>
    </row>
    <row r="409" customFormat="false" ht="15.75" hidden="false" customHeight="false" outlineLevel="0" collapsed="false">
      <c r="AF409" s="0"/>
      <c r="AG409" s="0"/>
      <c r="AH409" s="0"/>
      <c r="AI409" s="0"/>
      <c r="AJ409" s="0"/>
      <c r="AK409" s="0"/>
      <c r="AL409" s="0"/>
      <c r="AM409" s="0"/>
      <c r="AN409" s="0"/>
      <c r="AO409" s="0"/>
      <c r="AP409" s="0"/>
      <c r="AQ409" s="0"/>
      <c r="AR409" s="0"/>
      <c r="AS409" s="0"/>
      <c r="AT409" s="0"/>
      <c r="AU409" s="0"/>
      <c r="AV409" s="0"/>
      <c r="AW409" s="0"/>
      <c r="AX409" s="0"/>
      <c r="AY409" s="0"/>
      <c r="AZ409" s="0"/>
    </row>
    <row r="410" customFormat="false" ht="15.75" hidden="false" customHeight="false" outlineLevel="0" collapsed="false">
      <c r="AF410" s="0"/>
      <c r="AG410" s="0"/>
      <c r="AH410" s="0"/>
      <c r="AI410" s="0"/>
      <c r="AJ410" s="0"/>
      <c r="AK410" s="0"/>
      <c r="AL410" s="0"/>
      <c r="AM410" s="0"/>
      <c r="AN410" s="0"/>
      <c r="AO410" s="0"/>
      <c r="AP410" s="0"/>
      <c r="AQ410" s="0"/>
      <c r="AR410" s="0"/>
      <c r="AS410" s="0"/>
      <c r="AT410" s="0"/>
      <c r="AU410" s="0"/>
      <c r="AV410" s="0"/>
      <c r="AW410" s="0"/>
      <c r="AX410" s="0"/>
      <c r="AY410" s="0"/>
      <c r="AZ410" s="0"/>
    </row>
    <row r="411" customFormat="false" ht="15.75" hidden="false" customHeight="false" outlineLevel="0" collapsed="false">
      <c r="AF411" s="0"/>
      <c r="AG411" s="0"/>
      <c r="AH411" s="0"/>
      <c r="AI411" s="0"/>
      <c r="AJ411" s="0"/>
      <c r="AK411" s="0"/>
      <c r="AL411" s="0"/>
      <c r="AM411" s="0"/>
      <c r="AN411" s="0"/>
      <c r="AO411" s="0"/>
      <c r="AP411" s="0"/>
      <c r="AQ411" s="0"/>
      <c r="AR411" s="0"/>
      <c r="AS411" s="0"/>
      <c r="AT411" s="0"/>
      <c r="AU411" s="0"/>
      <c r="AV411" s="0"/>
      <c r="AW411" s="0"/>
      <c r="AX411" s="0"/>
      <c r="AY411" s="0"/>
      <c r="AZ411" s="0"/>
    </row>
    <row r="412" customFormat="false" ht="15.75" hidden="false" customHeight="false" outlineLevel="0" collapsed="false">
      <c r="AF412" s="0"/>
      <c r="AG412" s="0"/>
      <c r="AH412" s="0"/>
      <c r="AI412" s="0"/>
      <c r="AJ412" s="0"/>
      <c r="AK412" s="0"/>
      <c r="AL412" s="0"/>
      <c r="AM412" s="0"/>
      <c r="AN412" s="0"/>
      <c r="AO412" s="0"/>
      <c r="AP412" s="0"/>
      <c r="AQ412" s="0"/>
      <c r="AR412" s="0"/>
      <c r="AS412" s="0"/>
      <c r="AT412" s="0"/>
      <c r="AU412" s="0"/>
      <c r="AV412" s="0"/>
      <c r="AW412" s="0"/>
      <c r="AX412" s="0"/>
      <c r="AY412" s="0"/>
      <c r="AZ412" s="0"/>
    </row>
    <row r="413" customFormat="false" ht="15.75" hidden="false" customHeight="false" outlineLevel="0" collapsed="false">
      <c r="AF413" s="0"/>
      <c r="AG413" s="0"/>
      <c r="AH413" s="0"/>
      <c r="AI413" s="0"/>
      <c r="AJ413" s="0"/>
      <c r="AK413" s="0"/>
      <c r="AL413" s="0"/>
      <c r="AM413" s="0"/>
      <c r="AN413" s="0"/>
      <c r="AO413" s="0"/>
      <c r="AP413" s="0"/>
      <c r="AQ413" s="0"/>
      <c r="AR413" s="0"/>
      <c r="AS413" s="0"/>
      <c r="AT413" s="0"/>
      <c r="AU413" s="0"/>
      <c r="AV413" s="0"/>
      <c r="AW413" s="0"/>
      <c r="AX413" s="0"/>
      <c r="AY413" s="0"/>
      <c r="AZ413" s="0"/>
    </row>
    <row r="414" customFormat="false" ht="15.75" hidden="false" customHeight="false" outlineLevel="0" collapsed="false">
      <c r="AF414" s="0"/>
      <c r="AG414" s="0"/>
      <c r="AH414" s="0"/>
      <c r="AI414" s="0"/>
      <c r="AJ414" s="0"/>
      <c r="AK414" s="0"/>
      <c r="AL414" s="0"/>
      <c r="AM414" s="0"/>
      <c r="AN414" s="0"/>
      <c r="AO414" s="0"/>
      <c r="AP414" s="0"/>
      <c r="AQ414" s="0"/>
      <c r="AR414" s="0"/>
      <c r="AS414" s="0"/>
      <c r="AT414" s="0"/>
      <c r="AU414" s="0"/>
      <c r="AV414" s="0"/>
      <c r="AW414" s="0"/>
      <c r="AX414" s="0"/>
      <c r="AY414" s="0"/>
      <c r="AZ414" s="0"/>
    </row>
    <row r="415" customFormat="false" ht="15.75" hidden="false" customHeight="false" outlineLevel="0" collapsed="false">
      <c r="AF415" s="0"/>
      <c r="AG415" s="0"/>
      <c r="AH415" s="0"/>
      <c r="AI415" s="0"/>
      <c r="AJ415" s="0"/>
      <c r="AK415" s="0"/>
      <c r="AL415" s="0"/>
      <c r="AM415" s="0"/>
      <c r="AN415" s="0"/>
      <c r="AO415" s="0"/>
      <c r="AP415" s="0"/>
      <c r="AQ415" s="0"/>
      <c r="AR415" s="0"/>
      <c r="AS415" s="0"/>
      <c r="AT415" s="0"/>
      <c r="AU415" s="0"/>
      <c r="AV415" s="0"/>
      <c r="AW415" s="0"/>
      <c r="AX415" s="0"/>
      <c r="AY415" s="0"/>
      <c r="AZ415" s="0"/>
    </row>
    <row r="416" customFormat="false" ht="15.75" hidden="false" customHeight="false" outlineLevel="0" collapsed="false">
      <c r="AF416" s="0"/>
      <c r="AG416" s="0"/>
      <c r="AH416" s="0"/>
      <c r="AI416" s="0"/>
      <c r="AJ416" s="0"/>
      <c r="AK416" s="0"/>
      <c r="AL416" s="0"/>
      <c r="AM416" s="0"/>
      <c r="AN416" s="0"/>
      <c r="AO416" s="0"/>
      <c r="AP416" s="0"/>
      <c r="AQ416" s="0"/>
      <c r="AR416" s="0"/>
      <c r="AS416" s="0"/>
      <c r="AT416" s="0"/>
      <c r="AU416" s="0"/>
      <c r="AV416" s="0"/>
      <c r="AW416" s="0"/>
      <c r="AX416" s="0"/>
      <c r="AY416" s="0"/>
      <c r="AZ416" s="0"/>
    </row>
    <row r="417" customFormat="false" ht="15.75" hidden="false" customHeight="false" outlineLevel="0" collapsed="false">
      <c r="AF417" s="0"/>
      <c r="AG417" s="0"/>
      <c r="AH417" s="0"/>
      <c r="AI417" s="0"/>
      <c r="AJ417" s="0"/>
      <c r="AK417" s="0"/>
      <c r="AL417" s="0"/>
      <c r="AM417" s="0"/>
      <c r="AN417" s="0"/>
      <c r="AO417" s="0"/>
      <c r="AP417" s="0"/>
      <c r="AQ417" s="0"/>
      <c r="AR417" s="0"/>
      <c r="AS417" s="0"/>
      <c r="AT417" s="0"/>
      <c r="AU417" s="0"/>
      <c r="AV417" s="0"/>
      <c r="AW417" s="0"/>
      <c r="AX417" s="0"/>
      <c r="AY417" s="0"/>
      <c r="AZ417" s="0"/>
    </row>
    <row r="418" customFormat="false" ht="15.75" hidden="false" customHeight="false" outlineLevel="0" collapsed="false">
      <c r="AF418" s="0"/>
      <c r="AG418" s="0"/>
      <c r="AH418" s="0"/>
      <c r="AI418" s="0"/>
      <c r="AJ418" s="0"/>
      <c r="AK418" s="0"/>
      <c r="AL418" s="0"/>
      <c r="AM418" s="0"/>
      <c r="AN418" s="0"/>
      <c r="AO418" s="0"/>
      <c r="AP418" s="0"/>
      <c r="AQ418" s="0"/>
      <c r="AR418" s="0"/>
      <c r="AS418" s="0"/>
      <c r="AT418" s="0"/>
      <c r="AU418" s="0"/>
      <c r="AV418" s="0"/>
      <c r="AW418" s="0"/>
      <c r="AX418" s="0"/>
      <c r="AY418" s="0"/>
      <c r="AZ418" s="0"/>
    </row>
    <row r="419" customFormat="false" ht="15.75" hidden="false" customHeight="false" outlineLevel="0" collapsed="false">
      <c r="AF419" s="0"/>
      <c r="AG419" s="0"/>
      <c r="AH419" s="0"/>
      <c r="AI419" s="0"/>
      <c r="AJ419" s="0"/>
      <c r="AK419" s="0"/>
      <c r="AL419" s="0"/>
      <c r="AM419" s="0"/>
      <c r="AN419" s="0"/>
      <c r="AO419" s="0"/>
      <c r="AP419" s="0"/>
      <c r="AQ419" s="0"/>
      <c r="AR419" s="0"/>
      <c r="AS419" s="0"/>
      <c r="AT419" s="0"/>
      <c r="AU419" s="0"/>
      <c r="AV419" s="0"/>
      <c r="AW419" s="0"/>
      <c r="AX419" s="0"/>
      <c r="AY419" s="0"/>
      <c r="AZ419" s="0"/>
    </row>
    <row r="420" customFormat="false" ht="15.75" hidden="false" customHeight="false" outlineLevel="0" collapsed="false">
      <c r="AF420" s="0"/>
      <c r="AG420" s="0"/>
      <c r="AH420" s="0"/>
      <c r="AI420" s="0"/>
      <c r="AJ420" s="0"/>
      <c r="AK420" s="0"/>
      <c r="AL420" s="0"/>
      <c r="AM420" s="0"/>
      <c r="AN420" s="0"/>
      <c r="AO420" s="0"/>
      <c r="AP420" s="0"/>
      <c r="AQ420" s="0"/>
      <c r="AR420" s="0"/>
      <c r="AS420" s="0"/>
      <c r="AT420" s="0"/>
      <c r="AU420" s="0"/>
      <c r="AV420" s="0"/>
      <c r="AW420" s="0"/>
      <c r="AX420" s="0"/>
      <c r="AY420" s="0"/>
      <c r="AZ420" s="0"/>
    </row>
    <row r="421" customFormat="false" ht="15.75" hidden="false" customHeight="false" outlineLevel="0" collapsed="false">
      <c r="AF421" s="0"/>
      <c r="AG421" s="0"/>
      <c r="AH421" s="0"/>
      <c r="AI421" s="0"/>
      <c r="AJ421" s="0"/>
      <c r="AK421" s="0"/>
      <c r="AL421" s="0"/>
      <c r="AM421" s="0"/>
      <c r="AN421" s="0"/>
      <c r="AO421" s="0"/>
      <c r="AP421" s="0"/>
      <c r="AQ421" s="0"/>
      <c r="AR421" s="0"/>
      <c r="AS421" s="0"/>
      <c r="AT421" s="0"/>
      <c r="AU421" s="0"/>
      <c r="AV421" s="0"/>
      <c r="AW421" s="0"/>
      <c r="AX421" s="0"/>
      <c r="AY421" s="0"/>
      <c r="AZ421" s="0"/>
    </row>
    <row r="422" customFormat="false" ht="15.75" hidden="false" customHeight="false" outlineLevel="0" collapsed="false">
      <c r="AF422" s="0"/>
      <c r="AG422" s="0"/>
      <c r="AH422" s="0"/>
      <c r="AI422" s="0"/>
      <c r="AJ422" s="0"/>
      <c r="AK422" s="0"/>
      <c r="AL422" s="0"/>
      <c r="AM422" s="0"/>
      <c r="AN422" s="0"/>
      <c r="AO422" s="0"/>
      <c r="AP422" s="0"/>
      <c r="AQ422" s="0"/>
      <c r="AR422" s="0"/>
      <c r="AS422" s="0"/>
      <c r="AT422" s="0"/>
      <c r="AU422" s="0"/>
      <c r="AV422" s="0"/>
      <c r="AW422" s="0"/>
      <c r="AX422" s="0"/>
      <c r="AY422" s="0"/>
      <c r="AZ422" s="0"/>
    </row>
    <row r="423" customFormat="false" ht="15.75" hidden="false" customHeight="false" outlineLevel="0" collapsed="false">
      <c r="AF423" s="0"/>
      <c r="AG423" s="0"/>
      <c r="AH423" s="0"/>
      <c r="AI423" s="0"/>
      <c r="AJ423" s="0"/>
      <c r="AK423" s="0"/>
      <c r="AL423" s="0"/>
      <c r="AM423" s="0"/>
      <c r="AN423" s="0"/>
      <c r="AO423" s="0"/>
      <c r="AP423" s="0"/>
      <c r="AQ423" s="0"/>
      <c r="AR423" s="0"/>
      <c r="AS423" s="0"/>
      <c r="AT423" s="0"/>
      <c r="AU423" s="0"/>
      <c r="AV423" s="0"/>
      <c r="AW423" s="0"/>
      <c r="AX423" s="0"/>
      <c r="AY423" s="0"/>
      <c r="AZ423" s="0"/>
    </row>
    <row r="424" customFormat="false" ht="15.75" hidden="false" customHeight="false" outlineLevel="0" collapsed="false">
      <c r="AF424" s="0"/>
      <c r="AG424" s="0"/>
      <c r="AH424" s="0"/>
      <c r="AI424" s="0"/>
      <c r="AJ424" s="0"/>
      <c r="AK424" s="0"/>
      <c r="AL424" s="0"/>
      <c r="AM424" s="0"/>
      <c r="AN424" s="0"/>
      <c r="AO424" s="0"/>
      <c r="AP424" s="0"/>
      <c r="AQ424" s="0"/>
      <c r="AR424" s="0"/>
      <c r="AS424" s="0"/>
      <c r="AT424" s="0"/>
      <c r="AU424" s="0"/>
      <c r="AV424" s="0"/>
      <c r="AW424" s="0"/>
      <c r="AX424" s="0"/>
      <c r="AY424" s="0"/>
      <c r="AZ424" s="0"/>
    </row>
    <row r="425" customFormat="false" ht="15.75" hidden="false" customHeight="false" outlineLevel="0" collapsed="false">
      <c r="AF425" s="0"/>
      <c r="AG425" s="0"/>
      <c r="AH425" s="0"/>
      <c r="AI425" s="0"/>
      <c r="AJ425" s="0"/>
      <c r="AK425" s="0"/>
      <c r="AL425" s="0"/>
      <c r="AM425" s="0"/>
      <c r="AN425" s="0"/>
      <c r="AO425" s="0"/>
      <c r="AP425" s="0"/>
      <c r="AQ425" s="0"/>
      <c r="AR425" s="0"/>
      <c r="AS425" s="0"/>
      <c r="AT425" s="0"/>
      <c r="AU425" s="0"/>
      <c r="AV425" s="0"/>
      <c r="AW425" s="0"/>
      <c r="AX425" s="0"/>
      <c r="AY425" s="0"/>
      <c r="AZ425" s="0"/>
    </row>
    <row r="426" customFormat="false" ht="15.75" hidden="false" customHeight="false" outlineLevel="0" collapsed="false">
      <c r="AF426" s="0"/>
      <c r="AG426" s="0"/>
      <c r="AH426" s="0"/>
      <c r="AI426" s="0"/>
      <c r="AJ426" s="0"/>
      <c r="AK426" s="0"/>
      <c r="AL426" s="0"/>
      <c r="AM426" s="0"/>
      <c r="AN426" s="0"/>
      <c r="AO426" s="0"/>
      <c r="AP426" s="0"/>
      <c r="AQ426" s="0"/>
      <c r="AR426" s="0"/>
      <c r="AS426" s="0"/>
      <c r="AT426" s="0"/>
      <c r="AU426" s="0"/>
      <c r="AV426" s="0"/>
      <c r="AW426" s="0"/>
      <c r="AX426" s="0"/>
      <c r="AY426" s="0"/>
      <c r="AZ426" s="0"/>
    </row>
    <row r="427" customFormat="false" ht="15.75" hidden="false" customHeight="false" outlineLevel="0" collapsed="false">
      <c r="AF427" s="0"/>
      <c r="AG427" s="0"/>
      <c r="AH427" s="0"/>
      <c r="AI427" s="0"/>
      <c r="AJ427" s="0"/>
      <c r="AK427" s="0"/>
      <c r="AL427" s="0"/>
      <c r="AM427" s="0"/>
      <c r="AN427" s="0"/>
      <c r="AO427" s="0"/>
      <c r="AP427" s="0"/>
      <c r="AQ427" s="0"/>
      <c r="AR427" s="0"/>
      <c r="AS427" s="0"/>
      <c r="AT427" s="0"/>
      <c r="AU427" s="0"/>
      <c r="AV427" s="0"/>
      <c r="AW427" s="0"/>
      <c r="AX427" s="0"/>
      <c r="AY427" s="0"/>
      <c r="AZ427" s="0"/>
    </row>
    <row r="428" customFormat="false" ht="15.75" hidden="false" customHeight="false" outlineLevel="0" collapsed="false">
      <c r="AF428" s="0"/>
      <c r="AG428" s="0"/>
      <c r="AH428" s="0"/>
      <c r="AI428" s="0"/>
      <c r="AJ428" s="0"/>
      <c r="AK428" s="0"/>
      <c r="AL428" s="0"/>
      <c r="AM428" s="0"/>
      <c r="AN428" s="0"/>
      <c r="AO428" s="0"/>
      <c r="AP428" s="0"/>
      <c r="AQ428" s="0"/>
      <c r="AR428" s="0"/>
      <c r="AS428" s="0"/>
      <c r="AT428" s="0"/>
      <c r="AU428" s="0"/>
      <c r="AV428" s="0"/>
      <c r="AW428" s="0"/>
      <c r="AX428" s="0"/>
      <c r="AY428" s="0"/>
      <c r="AZ428" s="0"/>
    </row>
    <row r="429" customFormat="false" ht="15.75" hidden="false" customHeight="false" outlineLevel="0" collapsed="false">
      <c r="AF429" s="0"/>
      <c r="AG429" s="0"/>
      <c r="AH429" s="0"/>
      <c r="AI429" s="0"/>
      <c r="AJ429" s="0"/>
      <c r="AK429" s="0"/>
      <c r="AL429" s="0"/>
      <c r="AM429" s="0"/>
      <c r="AN429" s="0"/>
      <c r="AO429" s="0"/>
      <c r="AP429" s="0"/>
      <c r="AQ429" s="0"/>
      <c r="AR429" s="0"/>
      <c r="AS429" s="0"/>
      <c r="AT429" s="0"/>
      <c r="AU429" s="0"/>
      <c r="AV429" s="0"/>
      <c r="AW429" s="0"/>
      <c r="AX429" s="0"/>
      <c r="AY429" s="0"/>
      <c r="AZ429" s="0"/>
    </row>
    <row r="430" customFormat="false" ht="15.75" hidden="false" customHeight="false" outlineLevel="0" collapsed="false">
      <c r="AF430" s="0"/>
      <c r="AG430" s="0"/>
      <c r="AH430" s="0"/>
      <c r="AI430" s="0"/>
      <c r="AJ430" s="0"/>
      <c r="AK430" s="0"/>
      <c r="AL430" s="0"/>
      <c r="AM430" s="0"/>
      <c r="AN430" s="0"/>
      <c r="AO430" s="0"/>
      <c r="AP430" s="0"/>
      <c r="AQ430" s="0"/>
      <c r="AR430" s="0"/>
      <c r="AS430" s="0"/>
      <c r="AT430" s="0"/>
      <c r="AU430" s="0"/>
      <c r="AV430" s="0"/>
      <c r="AW430" s="0"/>
      <c r="AX430" s="0"/>
      <c r="AY430" s="0"/>
      <c r="AZ430" s="0"/>
    </row>
    <row r="431" customFormat="false" ht="15.75" hidden="false" customHeight="false" outlineLevel="0" collapsed="false">
      <c r="AF431" s="0"/>
      <c r="AG431" s="0"/>
      <c r="AH431" s="0"/>
      <c r="AI431" s="0"/>
      <c r="AJ431" s="0"/>
      <c r="AK431" s="0"/>
      <c r="AL431" s="0"/>
      <c r="AM431" s="0"/>
      <c r="AN431" s="0"/>
      <c r="AO431" s="0"/>
      <c r="AP431" s="0"/>
      <c r="AQ431" s="0"/>
      <c r="AR431" s="0"/>
      <c r="AS431" s="0"/>
      <c r="AT431" s="0"/>
      <c r="AU431" s="0"/>
      <c r="AV431" s="0"/>
      <c r="AW431" s="0"/>
      <c r="AX431" s="0"/>
      <c r="AY431" s="0"/>
      <c r="AZ431" s="0"/>
    </row>
    <row r="432" customFormat="false" ht="15.75" hidden="false" customHeight="false" outlineLevel="0" collapsed="false">
      <c r="AF432" s="0"/>
      <c r="AG432" s="0"/>
      <c r="AH432" s="0"/>
      <c r="AI432" s="0"/>
      <c r="AJ432" s="0"/>
      <c r="AK432" s="0"/>
      <c r="AL432" s="0"/>
      <c r="AM432" s="0"/>
      <c r="AN432" s="0"/>
      <c r="AO432" s="0"/>
      <c r="AP432" s="0"/>
      <c r="AQ432" s="0"/>
      <c r="AR432" s="0"/>
      <c r="AS432" s="0"/>
      <c r="AT432" s="0"/>
      <c r="AU432" s="0"/>
      <c r="AV432" s="0"/>
      <c r="AW432" s="0"/>
      <c r="AX432" s="0"/>
      <c r="AY432" s="0"/>
      <c r="AZ432" s="0"/>
    </row>
    <row r="433" customFormat="false" ht="15.75" hidden="false" customHeight="false" outlineLevel="0" collapsed="false">
      <c r="AF433" s="0"/>
      <c r="AG433" s="0"/>
      <c r="AH433" s="0"/>
      <c r="AI433" s="0"/>
      <c r="AJ433" s="0"/>
      <c r="AK433" s="0"/>
      <c r="AL433" s="0"/>
      <c r="AM433" s="0"/>
      <c r="AN433" s="0"/>
      <c r="AO433" s="0"/>
      <c r="AP433" s="0"/>
      <c r="AQ433" s="0"/>
      <c r="AR433" s="0"/>
      <c r="AS433" s="0"/>
      <c r="AT433" s="0"/>
      <c r="AU433" s="0"/>
      <c r="AV433" s="0"/>
      <c r="AW433" s="0"/>
      <c r="AX433" s="0"/>
      <c r="AY433" s="0"/>
      <c r="AZ433" s="0"/>
    </row>
    <row r="434" customFormat="false" ht="15.75" hidden="false" customHeight="false" outlineLevel="0" collapsed="false">
      <c r="AF434" s="0"/>
      <c r="AG434" s="0"/>
      <c r="AH434" s="0"/>
      <c r="AI434" s="0"/>
      <c r="AJ434" s="0"/>
      <c r="AK434" s="0"/>
      <c r="AL434" s="0"/>
      <c r="AM434" s="0"/>
      <c r="AN434" s="0"/>
      <c r="AO434" s="0"/>
      <c r="AP434" s="0"/>
      <c r="AQ434" s="0"/>
      <c r="AR434" s="0"/>
      <c r="AS434" s="0"/>
      <c r="AT434" s="0"/>
      <c r="AU434" s="0"/>
      <c r="AV434" s="0"/>
      <c r="AW434" s="0"/>
      <c r="AX434" s="0"/>
      <c r="AY434" s="0"/>
      <c r="AZ434" s="0"/>
    </row>
    <row r="435" customFormat="false" ht="15.75" hidden="false" customHeight="false" outlineLevel="0" collapsed="false">
      <c r="AF435" s="0"/>
      <c r="AG435" s="0"/>
      <c r="AH435" s="0"/>
      <c r="AI435" s="0"/>
      <c r="AJ435" s="0"/>
      <c r="AK435" s="0"/>
      <c r="AL435" s="0"/>
      <c r="AM435" s="0"/>
      <c r="AN435" s="0"/>
      <c r="AO435" s="0"/>
      <c r="AP435" s="0"/>
      <c r="AQ435" s="0"/>
      <c r="AR435" s="0"/>
      <c r="AS435" s="0"/>
      <c r="AT435" s="0"/>
      <c r="AU435" s="0"/>
      <c r="AV435" s="0"/>
      <c r="AW435" s="0"/>
      <c r="AX435" s="0"/>
      <c r="AY435" s="0"/>
      <c r="AZ435" s="0"/>
    </row>
    <row r="436" customFormat="false" ht="15.75" hidden="false" customHeight="false" outlineLevel="0" collapsed="false">
      <c r="AF436" s="0"/>
      <c r="AG436" s="0"/>
      <c r="AH436" s="0"/>
      <c r="AI436" s="0"/>
      <c r="AJ436" s="0"/>
      <c r="AK436" s="0"/>
      <c r="AL436" s="0"/>
      <c r="AM436" s="0"/>
      <c r="AN436" s="0"/>
      <c r="AO436" s="0"/>
      <c r="AP436" s="0"/>
      <c r="AQ436" s="0"/>
      <c r="AR436" s="0"/>
      <c r="AS436" s="0"/>
      <c r="AT436" s="0"/>
      <c r="AU436" s="0"/>
      <c r="AV436" s="0"/>
      <c r="AW436" s="0"/>
      <c r="AX436" s="0"/>
      <c r="AY436" s="0"/>
      <c r="AZ436" s="0"/>
    </row>
    <row r="437" customFormat="false" ht="15.75" hidden="false" customHeight="false" outlineLevel="0" collapsed="false">
      <c r="AF437" s="0"/>
      <c r="AG437" s="0"/>
      <c r="AH437" s="0"/>
      <c r="AI437" s="0"/>
      <c r="AJ437" s="0"/>
      <c r="AK437" s="0"/>
      <c r="AL437" s="0"/>
      <c r="AM437" s="0"/>
      <c r="AN437" s="0"/>
      <c r="AO437" s="0"/>
      <c r="AP437" s="0"/>
      <c r="AQ437" s="0"/>
      <c r="AR437" s="0"/>
      <c r="AS437" s="0"/>
      <c r="AT437" s="0"/>
      <c r="AU437" s="0"/>
      <c r="AV437" s="0"/>
      <c r="AW437" s="0"/>
      <c r="AX437" s="0"/>
      <c r="AY437" s="0"/>
      <c r="AZ437" s="0"/>
    </row>
    <row r="438" customFormat="false" ht="15.75" hidden="false" customHeight="false" outlineLevel="0" collapsed="false">
      <c r="AF438" s="0"/>
      <c r="AG438" s="0"/>
      <c r="AH438" s="0"/>
      <c r="AI438" s="0"/>
      <c r="AJ438" s="0"/>
      <c r="AK438" s="0"/>
      <c r="AL438" s="0"/>
      <c r="AM438" s="0"/>
      <c r="AN438" s="0"/>
      <c r="AO438" s="0"/>
      <c r="AP438" s="0"/>
      <c r="AQ438" s="0"/>
      <c r="AR438" s="0"/>
      <c r="AS438" s="0"/>
      <c r="AT438" s="0"/>
      <c r="AU438" s="0"/>
      <c r="AV438" s="0"/>
      <c r="AW438" s="0"/>
      <c r="AX438" s="0"/>
      <c r="AY438" s="0"/>
      <c r="AZ438" s="0"/>
    </row>
    <row r="439" customFormat="false" ht="15.75" hidden="false" customHeight="false" outlineLevel="0" collapsed="false">
      <c r="AF439" s="0"/>
      <c r="AG439" s="0"/>
      <c r="AH439" s="0"/>
      <c r="AI439" s="0"/>
      <c r="AJ439" s="0"/>
      <c r="AK439" s="0"/>
      <c r="AL439" s="0"/>
      <c r="AM439" s="0"/>
      <c r="AN439" s="0"/>
      <c r="AO439" s="0"/>
      <c r="AP439" s="0"/>
      <c r="AQ439" s="0"/>
      <c r="AR439" s="0"/>
      <c r="AS439" s="0"/>
      <c r="AT439" s="0"/>
      <c r="AU439" s="0"/>
      <c r="AV439" s="0"/>
      <c r="AW439" s="0"/>
      <c r="AX439" s="0"/>
      <c r="AY439" s="0"/>
      <c r="AZ439" s="0"/>
    </row>
    <row r="440" customFormat="false" ht="15.75" hidden="false" customHeight="false" outlineLevel="0" collapsed="false">
      <c r="AF440" s="0"/>
      <c r="AG440" s="0"/>
      <c r="AH440" s="0"/>
      <c r="AI440" s="0"/>
      <c r="AJ440" s="0"/>
      <c r="AK440" s="0"/>
      <c r="AL440" s="0"/>
      <c r="AM440" s="0"/>
      <c r="AN440" s="0"/>
      <c r="AO440" s="0"/>
      <c r="AP440" s="0"/>
      <c r="AQ440" s="0"/>
      <c r="AR440" s="0"/>
      <c r="AS440" s="0"/>
      <c r="AT440" s="0"/>
      <c r="AU440" s="0"/>
      <c r="AV440" s="0"/>
      <c r="AW440" s="0"/>
      <c r="AX440" s="0"/>
      <c r="AY440" s="0"/>
      <c r="AZ440" s="0"/>
    </row>
    <row r="441" customFormat="false" ht="15.75" hidden="false" customHeight="false" outlineLevel="0" collapsed="false">
      <c r="AF441" s="0"/>
      <c r="AG441" s="0"/>
      <c r="AH441" s="0"/>
      <c r="AI441" s="0"/>
      <c r="AJ441" s="0"/>
      <c r="AK441" s="0"/>
      <c r="AL441" s="0"/>
      <c r="AM441" s="0"/>
      <c r="AN441" s="0"/>
      <c r="AO441" s="0"/>
      <c r="AP441" s="0"/>
      <c r="AQ441" s="0"/>
      <c r="AR441" s="0"/>
      <c r="AS441" s="0"/>
      <c r="AT441" s="0"/>
      <c r="AU441" s="0"/>
      <c r="AV441" s="0"/>
      <c r="AW441" s="0"/>
      <c r="AX441" s="0"/>
      <c r="AY441" s="0"/>
      <c r="AZ441" s="0"/>
    </row>
    <row r="442" customFormat="false" ht="15.75" hidden="false" customHeight="false" outlineLevel="0" collapsed="false">
      <c r="AF442" s="0"/>
      <c r="AG442" s="0"/>
      <c r="AH442" s="0"/>
      <c r="AI442" s="0"/>
      <c r="AJ442" s="0"/>
      <c r="AK442" s="0"/>
      <c r="AL442" s="0"/>
      <c r="AM442" s="0"/>
      <c r="AN442" s="0"/>
      <c r="AO442" s="0"/>
      <c r="AP442" s="0"/>
      <c r="AQ442" s="0"/>
      <c r="AR442" s="0"/>
      <c r="AS442" s="0"/>
      <c r="AT442" s="0"/>
      <c r="AU442" s="0"/>
      <c r="AV442" s="0"/>
      <c r="AW442" s="0"/>
      <c r="AX442" s="0"/>
      <c r="AY442" s="0"/>
      <c r="AZ442" s="0"/>
    </row>
    <row r="443" customFormat="false" ht="15.75" hidden="false" customHeight="false" outlineLevel="0" collapsed="false">
      <c r="AF443" s="0"/>
      <c r="AG443" s="0"/>
      <c r="AH443" s="0"/>
      <c r="AI443" s="0"/>
      <c r="AJ443" s="0"/>
      <c r="AK443" s="0"/>
      <c r="AL443" s="0"/>
      <c r="AM443" s="0"/>
      <c r="AN443" s="0"/>
      <c r="AO443" s="0"/>
      <c r="AP443" s="0"/>
      <c r="AQ443" s="0"/>
      <c r="AR443" s="0"/>
      <c r="AS443" s="0"/>
      <c r="AT443" s="0"/>
      <c r="AU443" s="0"/>
      <c r="AV443" s="0"/>
      <c r="AW443" s="0"/>
      <c r="AX443" s="0"/>
      <c r="AY443" s="0"/>
      <c r="AZ443" s="0"/>
    </row>
    <row r="444" customFormat="false" ht="15.75" hidden="false" customHeight="false" outlineLevel="0" collapsed="false">
      <c r="AF444" s="0"/>
      <c r="AG444" s="0"/>
      <c r="AH444" s="0"/>
      <c r="AI444" s="0"/>
      <c r="AJ444" s="0"/>
      <c r="AK444" s="0"/>
      <c r="AL444" s="0"/>
      <c r="AM444" s="0"/>
      <c r="AN444" s="0"/>
      <c r="AO444" s="0"/>
      <c r="AP444" s="0"/>
      <c r="AQ444" s="0"/>
      <c r="AR444" s="0"/>
      <c r="AS444" s="0"/>
      <c r="AT444" s="0"/>
      <c r="AU444" s="0"/>
      <c r="AV444" s="0"/>
      <c r="AW444" s="0"/>
      <c r="AX444" s="0"/>
      <c r="AY444" s="0"/>
      <c r="AZ444" s="0"/>
    </row>
    <row r="445" customFormat="false" ht="15.75" hidden="false" customHeight="false" outlineLevel="0" collapsed="false">
      <c r="AF445" s="0"/>
      <c r="AG445" s="0"/>
      <c r="AH445" s="0"/>
      <c r="AI445" s="0"/>
      <c r="AJ445" s="0"/>
      <c r="AK445" s="0"/>
      <c r="AL445" s="0"/>
      <c r="AM445" s="0"/>
      <c r="AN445" s="0"/>
      <c r="AO445" s="0"/>
      <c r="AP445" s="0"/>
      <c r="AQ445" s="0"/>
      <c r="AR445" s="0"/>
      <c r="AS445" s="0"/>
      <c r="AT445" s="0"/>
      <c r="AU445" s="0"/>
      <c r="AV445" s="0"/>
      <c r="AW445" s="0"/>
      <c r="AX445" s="0"/>
      <c r="AY445" s="0"/>
      <c r="AZ445" s="0"/>
    </row>
    <row r="446" customFormat="false" ht="15.75" hidden="false" customHeight="false" outlineLevel="0" collapsed="false">
      <c r="AF446" s="0"/>
      <c r="AG446" s="0"/>
      <c r="AH446" s="0"/>
      <c r="AI446" s="0"/>
      <c r="AJ446" s="0"/>
      <c r="AK446" s="0"/>
      <c r="AL446" s="0"/>
      <c r="AM446" s="0"/>
      <c r="AN446" s="0"/>
      <c r="AO446" s="0"/>
      <c r="AP446" s="0"/>
      <c r="AQ446" s="0"/>
      <c r="AR446" s="0"/>
      <c r="AS446" s="0"/>
      <c r="AT446" s="0"/>
      <c r="AU446" s="0"/>
      <c r="AV446" s="0"/>
      <c r="AW446" s="0"/>
      <c r="AX446" s="0"/>
      <c r="AY446" s="0"/>
      <c r="AZ446" s="0"/>
    </row>
    <row r="447" customFormat="false" ht="15.75" hidden="false" customHeight="false" outlineLevel="0" collapsed="false">
      <c r="AF447" s="0"/>
      <c r="AG447" s="0"/>
      <c r="AH447" s="0"/>
      <c r="AI447" s="0"/>
      <c r="AJ447" s="0"/>
      <c r="AK447" s="0"/>
      <c r="AL447" s="0"/>
      <c r="AM447" s="0"/>
      <c r="AN447" s="0"/>
      <c r="AO447" s="0"/>
      <c r="AP447" s="0"/>
      <c r="AQ447" s="0"/>
      <c r="AR447" s="0"/>
      <c r="AS447" s="0"/>
      <c r="AT447" s="0"/>
      <c r="AU447" s="0"/>
      <c r="AV447" s="0"/>
      <c r="AW447" s="0"/>
      <c r="AX447" s="0"/>
      <c r="AY447" s="0"/>
      <c r="AZ447" s="0"/>
    </row>
    <row r="448" customFormat="false" ht="15.75" hidden="false" customHeight="false" outlineLevel="0" collapsed="false">
      <c r="AF448" s="0"/>
      <c r="AG448" s="0"/>
      <c r="AH448" s="0"/>
      <c r="AI448" s="0"/>
      <c r="AJ448" s="0"/>
      <c r="AK448" s="0"/>
      <c r="AL448" s="0"/>
      <c r="AM448" s="0"/>
      <c r="AN448" s="0"/>
      <c r="AO448" s="0"/>
      <c r="AP448" s="0"/>
      <c r="AQ448" s="0"/>
      <c r="AR448" s="0"/>
      <c r="AS448" s="0"/>
      <c r="AT448" s="0"/>
      <c r="AU448" s="0"/>
      <c r="AV448" s="0"/>
      <c r="AW448" s="0"/>
      <c r="AX448" s="0"/>
      <c r="AY448" s="0"/>
      <c r="AZ448" s="0"/>
    </row>
    <row r="449" customFormat="false" ht="15.75" hidden="false" customHeight="false" outlineLevel="0" collapsed="false">
      <c r="AF449" s="0"/>
      <c r="AG449" s="0"/>
      <c r="AH449" s="0"/>
      <c r="AI449" s="0"/>
      <c r="AJ449" s="0"/>
      <c r="AK449" s="0"/>
      <c r="AL449" s="0"/>
      <c r="AM449" s="0"/>
      <c r="AN449" s="0"/>
      <c r="AO449" s="0"/>
      <c r="AP449" s="0"/>
      <c r="AQ449" s="0"/>
      <c r="AR449" s="0"/>
      <c r="AS449" s="0"/>
      <c r="AT449" s="0"/>
      <c r="AU449" s="0"/>
      <c r="AV449" s="0"/>
      <c r="AW449" s="0"/>
      <c r="AX449" s="0"/>
      <c r="AY449" s="0"/>
      <c r="AZ449" s="0"/>
    </row>
    <row r="450" customFormat="false" ht="15.75" hidden="false" customHeight="false" outlineLevel="0" collapsed="false">
      <c r="AF450" s="0"/>
      <c r="AG450" s="0"/>
      <c r="AH450" s="0"/>
      <c r="AI450" s="0"/>
      <c r="AJ450" s="0"/>
      <c r="AK450" s="0"/>
      <c r="AL450" s="0"/>
      <c r="AM450" s="0"/>
      <c r="AN450" s="0"/>
      <c r="AO450" s="0"/>
      <c r="AP450" s="0"/>
      <c r="AQ450" s="0"/>
      <c r="AR450" s="0"/>
      <c r="AS450" s="0"/>
      <c r="AT450" s="0"/>
      <c r="AU450" s="0"/>
      <c r="AV450" s="0"/>
      <c r="AW450" s="0"/>
      <c r="AX450" s="0"/>
      <c r="AY450" s="0"/>
      <c r="AZ450" s="0"/>
    </row>
    <row r="451" customFormat="false" ht="15.75" hidden="false" customHeight="false" outlineLevel="0" collapsed="false">
      <c r="AF451" s="0"/>
      <c r="AG451" s="0"/>
      <c r="AH451" s="0"/>
      <c r="AI451" s="0"/>
      <c r="AJ451" s="0"/>
      <c r="AK451" s="0"/>
      <c r="AL451" s="0"/>
      <c r="AM451" s="0"/>
      <c r="AN451" s="0"/>
      <c r="AO451" s="0"/>
      <c r="AP451" s="0"/>
      <c r="AQ451" s="0"/>
      <c r="AR451" s="0"/>
      <c r="AS451" s="0"/>
      <c r="AT451" s="0"/>
      <c r="AU451" s="0"/>
      <c r="AV451" s="0"/>
      <c r="AW451" s="0"/>
      <c r="AX451" s="0"/>
      <c r="AY451" s="0"/>
      <c r="AZ451" s="0"/>
    </row>
    <row r="452" customFormat="false" ht="15.75" hidden="false" customHeight="false" outlineLevel="0" collapsed="false">
      <c r="AF452" s="0"/>
      <c r="AG452" s="0"/>
      <c r="AH452" s="0"/>
      <c r="AI452" s="0"/>
      <c r="AJ452" s="0"/>
      <c r="AK452" s="0"/>
      <c r="AL452" s="0"/>
      <c r="AM452" s="0"/>
      <c r="AN452" s="0"/>
      <c r="AO452" s="0"/>
      <c r="AP452" s="0"/>
      <c r="AQ452" s="0"/>
      <c r="AR452" s="0"/>
      <c r="AS452" s="0"/>
      <c r="AT452" s="0"/>
      <c r="AU452" s="0"/>
      <c r="AV452" s="0"/>
      <c r="AW452" s="0"/>
      <c r="AX452" s="0"/>
      <c r="AY452" s="0"/>
      <c r="AZ452" s="0"/>
    </row>
    <row r="453" customFormat="false" ht="15.75" hidden="false" customHeight="false" outlineLevel="0" collapsed="false">
      <c r="AF453" s="0"/>
      <c r="AG453" s="0"/>
      <c r="AH453" s="0"/>
      <c r="AI453" s="0"/>
      <c r="AJ453" s="0"/>
      <c r="AK453" s="0"/>
      <c r="AL453" s="0"/>
      <c r="AM453" s="0"/>
      <c r="AN453" s="0"/>
      <c r="AO453" s="0"/>
      <c r="AP453" s="0"/>
      <c r="AQ453" s="0"/>
      <c r="AR453" s="0"/>
      <c r="AS453" s="0"/>
      <c r="AT453" s="0"/>
      <c r="AU453" s="0"/>
      <c r="AV453" s="0"/>
      <c r="AW453" s="0"/>
      <c r="AX453" s="0"/>
      <c r="AY453" s="0"/>
      <c r="AZ453" s="0"/>
    </row>
    <row r="454" customFormat="false" ht="15.75" hidden="false" customHeight="false" outlineLevel="0" collapsed="false">
      <c r="AF454" s="0"/>
      <c r="AG454" s="0"/>
      <c r="AH454" s="0"/>
      <c r="AI454" s="0"/>
      <c r="AJ454" s="0"/>
      <c r="AK454" s="0"/>
      <c r="AL454" s="0"/>
      <c r="AM454" s="0"/>
      <c r="AN454" s="0"/>
      <c r="AO454" s="0"/>
      <c r="AP454" s="0"/>
      <c r="AQ454" s="0"/>
      <c r="AR454" s="0"/>
      <c r="AS454" s="0"/>
      <c r="AT454" s="0"/>
      <c r="AU454" s="0"/>
      <c r="AV454" s="0"/>
      <c r="AW454" s="0"/>
      <c r="AX454" s="0"/>
      <c r="AY454" s="0"/>
      <c r="AZ454" s="0"/>
    </row>
    <row r="455" customFormat="false" ht="15.75" hidden="false" customHeight="false" outlineLevel="0" collapsed="false">
      <c r="AF455" s="0"/>
      <c r="AG455" s="0"/>
      <c r="AH455" s="0"/>
      <c r="AI455" s="0"/>
      <c r="AJ455" s="0"/>
      <c r="AK455" s="0"/>
      <c r="AL455" s="0"/>
      <c r="AM455" s="0"/>
      <c r="AN455" s="0"/>
      <c r="AO455" s="0"/>
      <c r="AP455" s="0"/>
      <c r="AQ455" s="0"/>
      <c r="AR455" s="0"/>
      <c r="AS455" s="0"/>
      <c r="AT455" s="0"/>
      <c r="AU455" s="0"/>
      <c r="AV455" s="0"/>
      <c r="AW455" s="0"/>
      <c r="AX455" s="0"/>
      <c r="AY455" s="0"/>
      <c r="AZ455" s="0"/>
    </row>
    <row r="456" customFormat="false" ht="15.75" hidden="false" customHeight="false" outlineLevel="0" collapsed="false">
      <c r="AF456" s="0"/>
      <c r="AG456" s="0"/>
      <c r="AH456" s="0"/>
      <c r="AI456" s="0"/>
      <c r="AJ456" s="0"/>
      <c r="AK456" s="0"/>
      <c r="AL456" s="0"/>
      <c r="AM456" s="0"/>
      <c r="AN456" s="0"/>
      <c r="AO456" s="0"/>
      <c r="AP456" s="0"/>
      <c r="AQ456" s="0"/>
      <c r="AR456" s="0"/>
      <c r="AS456" s="0"/>
      <c r="AT456" s="0"/>
      <c r="AU456" s="0"/>
      <c r="AV456" s="0"/>
      <c r="AW456" s="0"/>
      <c r="AX456" s="0"/>
      <c r="AY456" s="0"/>
      <c r="AZ456" s="0"/>
    </row>
    <row r="457" customFormat="false" ht="15.75" hidden="false" customHeight="false" outlineLevel="0" collapsed="false">
      <c r="AF457" s="0"/>
      <c r="AG457" s="0"/>
      <c r="AH457" s="0"/>
      <c r="AI457" s="0"/>
      <c r="AJ457" s="0"/>
      <c r="AK457" s="0"/>
      <c r="AL457" s="0"/>
      <c r="AM457" s="0"/>
      <c r="AN457" s="0"/>
      <c r="AO457" s="0"/>
      <c r="AP457" s="0"/>
      <c r="AQ457" s="0"/>
      <c r="AR457" s="0"/>
      <c r="AS457" s="0"/>
      <c r="AT457" s="0"/>
      <c r="AU457" s="0"/>
      <c r="AV457" s="0"/>
      <c r="AW457" s="0"/>
      <c r="AX457" s="0"/>
      <c r="AY457" s="0"/>
      <c r="AZ457" s="0"/>
    </row>
    <row r="458" customFormat="false" ht="15.75" hidden="false" customHeight="false" outlineLevel="0" collapsed="false">
      <c r="AF458" s="0"/>
      <c r="AG458" s="0"/>
      <c r="AH458" s="0"/>
      <c r="AI458" s="0"/>
      <c r="AJ458" s="0"/>
      <c r="AK458" s="0"/>
      <c r="AL458" s="0"/>
      <c r="AM458" s="0"/>
      <c r="AN458" s="0"/>
      <c r="AO458" s="0"/>
      <c r="AP458" s="0"/>
      <c r="AQ458" s="0"/>
      <c r="AR458" s="0"/>
      <c r="AS458" s="0"/>
      <c r="AT458" s="0"/>
      <c r="AU458" s="0"/>
      <c r="AV458" s="0"/>
      <c r="AW458" s="0"/>
      <c r="AX458" s="0"/>
      <c r="AY458" s="0"/>
      <c r="AZ458" s="0"/>
    </row>
    <row r="459" customFormat="false" ht="15.75" hidden="false" customHeight="false" outlineLevel="0" collapsed="false">
      <c r="AF459" s="0"/>
      <c r="AG459" s="0"/>
      <c r="AH459" s="0"/>
      <c r="AI459" s="0"/>
      <c r="AJ459" s="0"/>
      <c r="AK459" s="0"/>
      <c r="AL459" s="0"/>
      <c r="AM459" s="0"/>
      <c r="AN459" s="0"/>
      <c r="AO459" s="0"/>
      <c r="AP459" s="0"/>
      <c r="AQ459" s="0"/>
      <c r="AR459" s="0"/>
      <c r="AS459" s="0"/>
      <c r="AT459" s="0"/>
      <c r="AU459" s="0"/>
      <c r="AV459" s="0"/>
      <c r="AW459" s="0"/>
      <c r="AX459" s="0"/>
      <c r="AY459" s="0"/>
      <c r="AZ459" s="0"/>
    </row>
    <row r="460" customFormat="false" ht="15.75" hidden="false" customHeight="false" outlineLevel="0" collapsed="false">
      <c r="AF460" s="0"/>
      <c r="AG460" s="0"/>
      <c r="AH460" s="0"/>
      <c r="AI460" s="0"/>
      <c r="AJ460" s="0"/>
      <c r="AK460" s="0"/>
      <c r="AL460" s="0"/>
      <c r="AM460" s="0"/>
      <c r="AN460" s="0"/>
      <c r="AO460" s="0"/>
      <c r="AP460" s="0"/>
      <c r="AQ460" s="0"/>
      <c r="AR460" s="0"/>
      <c r="AS460" s="0"/>
      <c r="AT460" s="0"/>
      <c r="AU460" s="0"/>
      <c r="AV460" s="0"/>
      <c r="AW460" s="0"/>
      <c r="AX460" s="0"/>
      <c r="AY460" s="0"/>
      <c r="AZ460" s="0"/>
    </row>
    <row r="461" customFormat="false" ht="15.75" hidden="false" customHeight="false" outlineLevel="0" collapsed="false">
      <c r="AF461" s="0"/>
      <c r="AG461" s="0"/>
      <c r="AH461" s="0"/>
      <c r="AI461" s="0"/>
      <c r="AJ461" s="0"/>
      <c r="AK461" s="0"/>
      <c r="AL461" s="0"/>
      <c r="AM461" s="0"/>
      <c r="AN461" s="0"/>
      <c r="AO461" s="0"/>
      <c r="AP461" s="0"/>
      <c r="AQ461" s="0"/>
      <c r="AR461" s="0"/>
      <c r="AS461" s="0"/>
      <c r="AT461" s="0"/>
      <c r="AU461" s="0"/>
      <c r="AV461" s="0"/>
      <c r="AW461" s="0"/>
      <c r="AX461" s="0"/>
      <c r="AY461" s="0"/>
      <c r="AZ461" s="0"/>
    </row>
    <row r="462" customFormat="false" ht="15.75" hidden="false" customHeight="false" outlineLevel="0" collapsed="false">
      <c r="AF462" s="0"/>
      <c r="AG462" s="0"/>
      <c r="AH462" s="0"/>
      <c r="AI462" s="0"/>
      <c r="AJ462" s="0"/>
      <c r="AK462" s="0"/>
      <c r="AL462" s="0"/>
      <c r="AM462" s="0"/>
      <c r="AN462" s="0"/>
      <c r="AO462" s="0"/>
      <c r="AP462" s="0"/>
      <c r="AQ462" s="0"/>
      <c r="AR462" s="0"/>
      <c r="AS462" s="0"/>
      <c r="AT462" s="0"/>
      <c r="AU462" s="0"/>
      <c r="AV462" s="0"/>
      <c r="AW462" s="0"/>
      <c r="AX462" s="0"/>
      <c r="AY462" s="0"/>
      <c r="AZ462" s="0"/>
    </row>
    <row r="463" customFormat="false" ht="15.75" hidden="false" customHeight="false" outlineLevel="0" collapsed="false">
      <c r="AF463" s="0"/>
      <c r="AG463" s="0"/>
      <c r="AH463" s="0"/>
      <c r="AI463" s="0"/>
      <c r="AJ463" s="0"/>
      <c r="AK463" s="0"/>
      <c r="AL463" s="0"/>
      <c r="AM463" s="0"/>
      <c r="AN463" s="0"/>
      <c r="AO463" s="0"/>
      <c r="AP463" s="0"/>
      <c r="AQ463" s="0"/>
      <c r="AR463" s="0"/>
      <c r="AS463" s="0"/>
      <c r="AT463" s="0"/>
      <c r="AU463" s="0"/>
      <c r="AV463" s="0"/>
      <c r="AW463" s="0"/>
      <c r="AX463" s="0"/>
      <c r="AY463" s="0"/>
      <c r="AZ463" s="0"/>
    </row>
    <row r="464" customFormat="false" ht="15.75" hidden="false" customHeight="false" outlineLevel="0" collapsed="false">
      <c r="AF464" s="0"/>
      <c r="AG464" s="0"/>
      <c r="AH464" s="0"/>
      <c r="AI464" s="0"/>
      <c r="AJ464" s="0"/>
      <c r="AK464" s="0"/>
      <c r="AL464" s="0"/>
      <c r="AM464" s="0"/>
      <c r="AN464" s="0"/>
      <c r="AO464" s="0"/>
      <c r="AP464" s="0"/>
      <c r="AQ464" s="0"/>
      <c r="AR464" s="0"/>
      <c r="AS464" s="0"/>
      <c r="AT464" s="0"/>
      <c r="AU464" s="0"/>
      <c r="AV464" s="0"/>
      <c r="AW464" s="0"/>
      <c r="AX464" s="0"/>
      <c r="AY464" s="0"/>
      <c r="AZ464" s="0"/>
    </row>
    <row r="465" customFormat="false" ht="15.75" hidden="false" customHeight="false" outlineLevel="0" collapsed="false">
      <c r="AF465" s="0"/>
      <c r="AG465" s="0"/>
      <c r="AH465" s="0"/>
      <c r="AI465" s="0"/>
      <c r="AJ465" s="0"/>
      <c r="AK465" s="0"/>
      <c r="AL465" s="0"/>
      <c r="AM465" s="0"/>
      <c r="AN465" s="0"/>
      <c r="AO465" s="0"/>
      <c r="AP465" s="0"/>
      <c r="AQ465" s="0"/>
      <c r="AR465" s="0"/>
      <c r="AS465" s="0"/>
      <c r="AT465" s="0"/>
      <c r="AU465" s="0"/>
      <c r="AV465" s="0"/>
      <c r="AW465" s="0"/>
      <c r="AX465" s="0"/>
      <c r="AY465" s="0"/>
      <c r="AZ465" s="0"/>
    </row>
    <row r="466" customFormat="false" ht="15.75" hidden="false" customHeight="false" outlineLevel="0" collapsed="false">
      <c r="AF466" s="0"/>
      <c r="AG466" s="0"/>
      <c r="AH466" s="0"/>
      <c r="AI466" s="0"/>
      <c r="AJ466" s="0"/>
      <c r="AK466" s="0"/>
      <c r="AL466" s="0"/>
      <c r="AM466" s="0"/>
      <c r="AN466" s="0"/>
      <c r="AO466" s="0"/>
      <c r="AP466" s="0"/>
      <c r="AQ466" s="0"/>
      <c r="AR466" s="0"/>
      <c r="AS466" s="0"/>
      <c r="AT466" s="0"/>
      <c r="AU466" s="0"/>
      <c r="AV466" s="0"/>
      <c r="AW466" s="0"/>
      <c r="AX466" s="0"/>
      <c r="AY466" s="0"/>
      <c r="AZ466" s="0"/>
    </row>
    <row r="467" customFormat="false" ht="15.75" hidden="false" customHeight="false" outlineLevel="0" collapsed="false">
      <c r="AF467" s="0"/>
      <c r="AG467" s="0"/>
      <c r="AH467" s="0"/>
      <c r="AI467" s="0"/>
      <c r="AJ467" s="0"/>
      <c r="AK467" s="0"/>
      <c r="AL467" s="0"/>
      <c r="AM467" s="0"/>
      <c r="AN467" s="0"/>
      <c r="AO467" s="0"/>
      <c r="AP467" s="0"/>
      <c r="AQ467" s="0"/>
      <c r="AR467" s="0"/>
      <c r="AS467" s="0"/>
      <c r="AT467" s="0"/>
      <c r="AU467" s="0"/>
      <c r="AV467" s="0"/>
      <c r="AW467" s="0"/>
      <c r="AX467" s="0"/>
      <c r="AY467" s="0"/>
      <c r="AZ467" s="0"/>
    </row>
    <row r="468" customFormat="false" ht="15.75" hidden="false" customHeight="false" outlineLevel="0" collapsed="false">
      <c r="AF468" s="0"/>
      <c r="AG468" s="0"/>
      <c r="AH468" s="0"/>
      <c r="AI468" s="0"/>
      <c r="AJ468" s="0"/>
      <c r="AK468" s="0"/>
      <c r="AL468" s="0"/>
      <c r="AM468" s="0"/>
      <c r="AN468" s="0"/>
      <c r="AO468" s="0"/>
      <c r="AP468" s="0"/>
      <c r="AQ468" s="0"/>
      <c r="AR468" s="0"/>
      <c r="AS468" s="0"/>
      <c r="AT468" s="0"/>
      <c r="AU468" s="0"/>
      <c r="AV468" s="0"/>
      <c r="AW468" s="0"/>
      <c r="AX468" s="0"/>
      <c r="AY468" s="0"/>
      <c r="AZ468" s="0"/>
    </row>
    <row r="469" customFormat="false" ht="15.75" hidden="false" customHeight="false" outlineLevel="0" collapsed="false">
      <c r="AF469" s="0"/>
      <c r="AG469" s="0"/>
      <c r="AH469" s="0"/>
      <c r="AI469" s="0"/>
      <c r="AJ469" s="0"/>
      <c r="AK469" s="0"/>
      <c r="AL469" s="0"/>
      <c r="AM469" s="0"/>
      <c r="AN469" s="0"/>
      <c r="AO469" s="0"/>
      <c r="AP469" s="0"/>
      <c r="AQ469" s="0"/>
      <c r="AR469" s="0"/>
      <c r="AS469" s="0"/>
      <c r="AT469" s="0"/>
      <c r="AU469" s="0"/>
      <c r="AV469" s="0"/>
      <c r="AW469" s="0"/>
      <c r="AX469" s="0"/>
      <c r="AY469" s="0"/>
      <c r="AZ469" s="0"/>
    </row>
    <row r="470" customFormat="false" ht="15.75" hidden="false" customHeight="false" outlineLevel="0" collapsed="false">
      <c r="AF470" s="0"/>
      <c r="AG470" s="0"/>
      <c r="AH470" s="0"/>
      <c r="AI470" s="0"/>
      <c r="AJ470" s="0"/>
      <c r="AK470" s="0"/>
      <c r="AL470" s="0"/>
      <c r="AM470" s="0"/>
      <c r="AN470" s="0"/>
      <c r="AO470" s="0"/>
      <c r="AP470" s="0"/>
      <c r="AQ470" s="0"/>
      <c r="AR470" s="0"/>
      <c r="AS470" s="0"/>
      <c r="AT470" s="0"/>
      <c r="AU470" s="0"/>
      <c r="AV470" s="0"/>
      <c r="AW470" s="0"/>
      <c r="AX470" s="0"/>
      <c r="AY470" s="0"/>
      <c r="AZ470" s="0"/>
    </row>
    <row r="471" customFormat="false" ht="15.75" hidden="false" customHeight="false" outlineLevel="0" collapsed="false">
      <c r="AF471" s="0"/>
      <c r="AG471" s="0"/>
      <c r="AH471" s="0"/>
      <c r="AI471" s="0"/>
      <c r="AJ471" s="0"/>
      <c r="AK471" s="0"/>
      <c r="AL471" s="0"/>
      <c r="AM471" s="0"/>
      <c r="AN471" s="0"/>
      <c r="AO471" s="0"/>
      <c r="AP471" s="0"/>
      <c r="AQ471" s="0"/>
      <c r="AR471" s="0"/>
      <c r="AS471" s="0"/>
      <c r="AT471" s="0"/>
      <c r="AU471" s="0"/>
      <c r="AV471" s="0"/>
      <c r="AW471" s="0"/>
      <c r="AX471" s="0"/>
      <c r="AY471" s="0"/>
      <c r="AZ471" s="0"/>
    </row>
    <row r="472" customFormat="false" ht="15.75" hidden="false" customHeight="false" outlineLevel="0" collapsed="false">
      <c r="AF472" s="0"/>
      <c r="AG472" s="0"/>
      <c r="AH472" s="0"/>
      <c r="AI472" s="0"/>
      <c r="AJ472" s="0"/>
      <c r="AK472" s="0"/>
      <c r="AL472" s="0"/>
      <c r="AM472" s="0"/>
      <c r="AN472" s="0"/>
      <c r="AO472" s="0"/>
      <c r="AP472" s="0"/>
      <c r="AQ472" s="0"/>
      <c r="AR472" s="0"/>
      <c r="AS472" s="0"/>
      <c r="AT472" s="0"/>
      <c r="AU472" s="0"/>
      <c r="AV472" s="0"/>
      <c r="AW472" s="0"/>
      <c r="AX472" s="0"/>
      <c r="AY472" s="0"/>
      <c r="AZ472" s="0"/>
    </row>
    <row r="473" customFormat="false" ht="15.75" hidden="false" customHeight="false" outlineLevel="0" collapsed="false">
      <c r="AF473" s="0"/>
      <c r="AG473" s="0"/>
      <c r="AH473" s="0"/>
      <c r="AI473" s="0"/>
      <c r="AJ473" s="0"/>
      <c r="AK473" s="0"/>
      <c r="AL473" s="0"/>
      <c r="AM473" s="0"/>
      <c r="AN473" s="0"/>
      <c r="AO473" s="0"/>
      <c r="AP473" s="0"/>
      <c r="AQ473" s="0"/>
      <c r="AR473" s="0"/>
      <c r="AS473" s="0"/>
      <c r="AT473" s="0"/>
      <c r="AU473" s="0"/>
      <c r="AV473" s="0"/>
      <c r="AW473" s="0"/>
      <c r="AX473" s="0"/>
      <c r="AY473" s="0"/>
      <c r="AZ473" s="0"/>
    </row>
    <row r="474" customFormat="false" ht="15.75" hidden="false" customHeight="false" outlineLevel="0" collapsed="false">
      <c r="AF474" s="0"/>
      <c r="AG474" s="0"/>
      <c r="AH474" s="0"/>
      <c r="AI474" s="0"/>
      <c r="AJ474" s="0"/>
      <c r="AK474" s="0"/>
      <c r="AL474" s="0"/>
      <c r="AM474" s="0"/>
      <c r="AN474" s="0"/>
      <c r="AO474" s="0"/>
      <c r="AP474" s="0"/>
      <c r="AQ474" s="0"/>
      <c r="AR474" s="0"/>
      <c r="AS474" s="0"/>
      <c r="AT474" s="0"/>
      <c r="AU474" s="0"/>
      <c r="AV474" s="0"/>
      <c r="AW474" s="0"/>
      <c r="AX474" s="0"/>
      <c r="AY474" s="0"/>
      <c r="AZ474" s="0"/>
    </row>
    <row r="475" customFormat="false" ht="15.75" hidden="false" customHeight="false" outlineLevel="0" collapsed="false">
      <c r="AF475" s="0"/>
      <c r="AG475" s="0"/>
      <c r="AH475" s="0"/>
      <c r="AI475" s="0"/>
      <c r="AJ475" s="0"/>
      <c r="AK475" s="0"/>
      <c r="AL475" s="0"/>
      <c r="AM475" s="0"/>
      <c r="AN475" s="0"/>
      <c r="AO475" s="0"/>
      <c r="AP475" s="0"/>
      <c r="AQ475" s="0"/>
      <c r="AR475" s="0"/>
      <c r="AS475" s="0"/>
      <c r="AT475" s="0"/>
      <c r="AU475" s="0"/>
      <c r="AV475" s="0"/>
      <c r="AW475" s="0"/>
      <c r="AX475" s="0"/>
      <c r="AY475" s="0"/>
      <c r="AZ475" s="0"/>
    </row>
    <row r="476" customFormat="false" ht="15.75" hidden="false" customHeight="false" outlineLevel="0" collapsed="false">
      <c r="AF476" s="0"/>
      <c r="AG476" s="0"/>
      <c r="AH476" s="0"/>
      <c r="AI476" s="0"/>
      <c r="AJ476" s="0"/>
      <c r="AK476" s="0"/>
      <c r="AL476" s="0"/>
      <c r="AM476" s="0"/>
      <c r="AN476" s="0"/>
      <c r="AO476" s="0"/>
      <c r="AP476" s="0"/>
      <c r="AQ476" s="0"/>
      <c r="AR476" s="0"/>
      <c r="AS476" s="0"/>
      <c r="AT476" s="0"/>
      <c r="AU476" s="0"/>
      <c r="AV476" s="0"/>
      <c r="AW476" s="0"/>
      <c r="AX476" s="0"/>
      <c r="AY476" s="0"/>
      <c r="AZ476" s="0"/>
    </row>
    <row r="477" customFormat="false" ht="15.75" hidden="false" customHeight="false" outlineLevel="0" collapsed="false">
      <c r="AF477" s="0"/>
      <c r="AG477" s="0"/>
      <c r="AH477" s="0"/>
      <c r="AI477" s="0"/>
      <c r="AJ477" s="0"/>
      <c r="AK477" s="0"/>
      <c r="AL477" s="0"/>
      <c r="AM477" s="0"/>
      <c r="AN477" s="0"/>
      <c r="AO477" s="0"/>
      <c r="AP477" s="0"/>
      <c r="AQ477" s="0"/>
      <c r="AR477" s="0"/>
      <c r="AS477" s="0"/>
      <c r="AT477" s="0"/>
      <c r="AU477" s="0"/>
      <c r="AV477" s="0"/>
      <c r="AW477" s="0"/>
      <c r="AX477" s="0"/>
      <c r="AY477" s="0"/>
      <c r="AZ477" s="0"/>
    </row>
    <row r="478" customFormat="false" ht="15.75" hidden="false" customHeight="false" outlineLevel="0" collapsed="false">
      <c r="AF478" s="0"/>
      <c r="AG478" s="0"/>
      <c r="AH478" s="0"/>
      <c r="AI478" s="0"/>
      <c r="AJ478" s="0"/>
      <c r="AK478" s="0"/>
      <c r="AL478" s="0"/>
      <c r="AM478" s="0"/>
      <c r="AN478" s="0"/>
      <c r="AO478" s="0"/>
      <c r="AP478" s="0"/>
      <c r="AQ478" s="0"/>
      <c r="AR478" s="0"/>
      <c r="AS478" s="0"/>
      <c r="AT478" s="0"/>
      <c r="AU478" s="0"/>
      <c r="AV478" s="0"/>
      <c r="AW478" s="0"/>
      <c r="AX478" s="0"/>
      <c r="AY478" s="0"/>
      <c r="AZ478" s="0"/>
    </row>
    <row r="479" customFormat="false" ht="15.75" hidden="false" customHeight="false" outlineLevel="0" collapsed="false">
      <c r="AF479" s="0"/>
      <c r="AG479" s="0"/>
      <c r="AH479" s="0"/>
      <c r="AI479" s="0"/>
      <c r="AJ479" s="0"/>
      <c r="AK479" s="0"/>
      <c r="AL479" s="0"/>
      <c r="AM479" s="0"/>
      <c r="AN479" s="0"/>
      <c r="AO479" s="0"/>
      <c r="AP479" s="0"/>
      <c r="AQ479" s="0"/>
      <c r="AR479" s="0"/>
      <c r="AS479" s="0"/>
      <c r="AT479" s="0"/>
      <c r="AU479" s="0"/>
      <c r="AV479" s="0"/>
      <c r="AW479" s="0"/>
      <c r="AX479" s="0"/>
      <c r="AY479" s="0"/>
      <c r="AZ479" s="0"/>
    </row>
    <row r="480" customFormat="false" ht="15.75" hidden="false" customHeight="false" outlineLevel="0" collapsed="false">
      <c r="AF480" s="0"/>
      <c r="AG480" s="0"/>
      <c r="AH480" s="0"/>
      <c r="AI480" s="0"/>
      <c r="AJ480" s="0"/>
      <c r="AK480" s="0"/>
      <c r="AL480" s="0"/>
      <c r="AM480" s="0"/>
      <c r="AN480" s="0"/>
      <c r="AO480" s="0"/>
      <c r="AP480" s="0"/>
      <c r="AQ480" s="0"/>
      <c r="AR480" s="0"/>
      <c r="AS480" s="0"/>
      <c r="AT480" s="0"/>
      <c r="AU480" s="0"/>
      <c r="AV480" s="0"/>
      <c r="AW480" s="0"/>
      <c r="AX480" s="0"/>
      <c r="AY480" s="0"/>
      <c r="AZ480" s="0"/>
    </row>
    <row r="481" customFormat="false" ht="15.75" hidden="false" customHeight="false" outlineLevel="0" collapsed="false">
      <c r="AF481" s="0"/>
      <c r="AG481" s="0"/>
      <c r="AH481" s="0"/>
      <c r="AI481" s="0"/>
      <c r="AJ481" s="0"/>
      <c r="AK481" s="0"/>
      <c r="AL481" s="0"/>
      <c r="AM481" s="0"/>
      <c r="AN481" s="0"/>
      <c r="AO481" s="0"/>
      <c r="AP481" s="0"/>
      <c r="AQ481" s="0"/>
      <c r="AR481" s="0"/>
      <c r="AS481" s="0"/>
      <c r="AT481" s="0"/>
      <c r="AU481" s="0"/>
      <c r="AV481" s="0"/>
      <c r="AW481" s="0"/>
      <c r="AX481" s="0"/>
      <c r="AY481" s="0"/>
      <c r="AZ481" s="0"/>
    </row>
    <row r="482" customFormat="false" ht="15.75" hidden="false" customHeight="false" outlineLevel="0" collapsed="false">
      <c r="AF482" s="0"/>
      <c r="AG482" s="0"/>
      <c r="AH482" s="0"/>
      <c r="AI482" s="0"/>
      <c r="AJ482" s="0"/>
      <c r="AK482" s="0"/>
      <c r="AL482" s="0"/>
      <c r="AM482" s="0"/>
      <c r="AN482" s="0"/>
      <c r="AO482" s="0"/>
      <c r="AP482" s="0"/>
      <c r="AQ482" s="0"/>
      <c r="AR482" s="0"/>
      <c r="AS482" s="0"/>
      <c r="AT482" s="0"/>
      <c r="AU482" s="0"/>
      <c r="AV482" s="0"/>
      <c r="AW482" s="0"/>
      <c r="AX482" s="0"/>
      <c r="AY482" s="0"/>
      <c r="AZ482" s="0"/>
    </row>
    <row r="483" customFormat="false" ht="15.75" hidden="false" customHeight="false" outlineLevel="0" collapsed="false">
      <c r="AF483" s="0"/>
      <c r="AG483" s="0"/>
      <c r="AH483" s="0"/>
      <c r="AI483" s="0"/>
      <c r="AJ483" s="0"/>
      <c r="AK483" s="0"/>
      <c r="AL483" s="0"/>
      <c r="AM483" s="0"/>
      <c r="AN483" s="0"/>
      <c r="AO483" s="0"/>
      <c r="AP483" s="0"/>
      <c r="AQ483" s="0"/>
      <c r="AR483" s="0"/>
      <c r="AS483" s="0"/>
      <c r="AT483" s="0"/>
      <c r="AU483" s="0"/>
      <c r="AV483" s="0"/>
      <c r="AW483" s="0"/>
      <c r="AX483" s="0"/>
      <c r="AY483" s="0"/>
      <c r="AZ483" s="0"/>
    </row>
    <row r="484" customFormat="false" ht="15.75" hidden="false" customHeight="false" outlineLevel="0" collapsed="false">
      <c r="AF484" s="0"/>
      <c r="AG484" s="0"/>
      <c r="AH484" s="0"/>
      <c r="AI484" s="0"/>
      <c r="AJ484" s="0"/>
      <c r="AK484" s="0"/>
      <c r="AL484" s="0"/>
      <c r="AM484" s="0"/>
      <c r="AN484" s="0"/>
      <c r="AO484" s="0"/>
      <c r="AP484" s="0"/>
      <c r="AQ484" s="0"/>
      <c r="AR484" s="0"/>
      <c r="AS484" s="0"/>
      <c r="AT484" s="0"/>
      <c r="AU484" s="0"/>
      <c r="AV484" s="0"/>
      <c r="AW484" s="0"/>
      <c r="AX484" s="0"/>
      <c r="AY484" s="0"/>
      <c r="AZ484" s="0"/>
    </row>
    <row r="485" customFormat="false" ht="15.75" hidden="false" customHeight="false" outlineLevel="0" collapsed="false">
      <c r="AF485" s="0"/>
      <c r="AG485" s="0"/>
      <c r="AH485" s="0"/>
      <c r="AI485" s="0"/>
      <c r="AJ485" s="0"/>
      <c r="AK485" s="0"/>
      <c r="AL485" s="0"/>
      <c r="AM485" s="0"/>
      <c r="AN485" s="0"/>
      <c r="AO485" s="0"/>
      <c r="AP485" s="0"/>
      <c r="AQ485" s="0"/>
      <c r="AR485" s="0"/>
      <c r="AS485" s="0"/>
      <c r="AT485" s="0"/>
      <c r="AU485" s="0"/>
      <c r="AV485" s="0"/>
      <c r="AW485" s="0"/>
      <c r="AX485" s="0"/>
      <c r="AY485" s="0"/>
      <c r="AZ485" s="0"/>
    </row>
    <row r="486" customFormat="false" ht="15.75" hidden="false" customHeight="false" outlineLevel="0" collapsed="false">
      <c r="AF486" s="0"/>
      <c r="AG486" s="0"/>
      <c r="AH486" s="0"/>
      <c r="AI486" s="0"/>
      <c r="AJ486" s="0"/>
      <c r="AK486" s="0"/>
      <c r="AL486" s="0"/>
      <c r="AM486" s="0"/>
      <c r="AN486" s="0"/>
      <c r="AO486" s="0"/>
      <c r="AP486" s="0"/>
      <c r="AQ486" s="0"/>
      <c r="AR486" s="0"/>
      <c r="AS486" s="0"/>
      <c r="AT486" s="0"/>
      <c r="AU486" s="0"/>
      <c r="AV486" s="0"/>
      <c r="AW486" s="0"/>
      <c r="AX486" s="0"/>
      <c r="AY486" s="0"/>
      <c r="AZ486" s="0"/>
    </row>
    <row r="487" customFormat="false" ht="15.75" hidden="false" customHeight="false" outlineLevel="0" collapsed="false">
      <c r="AF487" s="0"/>
      <c r="AG487" s="0"/>
      <c r="AH487" s="0"/>
      <c r="AI487" s="0"/>
      <c r="AJ487" s="0"/>
      <c r="AK487" s="0"/>
      <c r="AL487" s="0"/>
      <c r="AM487" s="0"/>
      <c r="AN487" s="0"/>
      <c r="AO487" s="0"/>
      <c r="AP487" s="0"/>
      <c r="AQ487" s="0"/>
      <c r="AR487" s="0"/>
      <c r="AS487" s="0"/>
      <c r="AT487" s="0"/>
      <c r="AU487" s="0"/>
      <c r="AV487" s="0"/>
      <c r="AW487" s="0"/>
      <c r="AX487" s="0"/>
      <c r="AY487" s="0"/>
      <c r="AZ487" s="0"/>
    </row>
    <row r="488" customFormat="false" ht="15.75" hidden="false" customHeight="false" outlineLevel="0" collapsed="false">
      <c r="AF488" s="0"/>
      <c r="AG488" s="0"/>
      <c r="AH488" s="0"/>
      <c r="AI488" s="0"/>
      <c r="AJ488" s="0"/>
      <c r="AK488" s="0"/>
      <c r="AL488" s="0"/>
      <c r="AM488" s="0"/>
      <c r="AN488" s="0"/>
      <c r="AO488" s="0"/>
      <c r="AP488" s="0"/>
      <c r="AQ488" s="0"/>
      <c r="AR488" s="0"/>
      <c r="AS488" s="0"/>
      <c r="AT488" s="0"/>
      <c r="AU488" s="0"/>
      <c r="AV488" s="0"/>
      <c r="AW488" s="0"/>
      <c r="AX488" s="0"/>
      <c r="AY488" s="0"/>
      <c r="AZ488" s="0"/>
    </row>
    <row r="489" customFormat="false" ht="15.75" hidden="false" customHeight="false" outlineLevel="0" collapsed="false">
      <c r="AF489" s="0"/>
      <c r="AG489" s="0"/>
      <c r="AH489" s="0"/>
      <c r="AI489" s="0"/>
      <c r="AJ489" s="0"/>
      <c r="AK489" s="0"/>
      <c r="AL489" s="0"/>
      <c r="AM489" s="0"/>
      <c r="AN489" s="0"/>
      <c r="AO489" s="0"/>
      <c r="AP489" s="0"/>
      <c r="AQ489" s="0"/>
      <c r="AR489" s="0"/>
      <c r="AS489" s="0"/>
      <c r="AT489" s="0"/>
      <c r="AU489" s="0"/>
      <c r="AV489" s="0"/>
      <c r="AW489" s="0"/>
      <c r="AX489" s="0"/>
      <c r="AY489" s="0"/>
      <c r="AZ489" s="0"/>
    </row>
    <row r="490" customFormat="false" ht="15.75" hidden="false" customHeight="false" outlineLevel="0" collapsed="false">
      <c r="AF490" s="0"/>
      <c r="AG490" s="0"/>
      <c r="AH490" s="0"/>
      <c r="AI490" s="0"/>
      <c r="AJ490" s="0"/>
      <c r="AK490" s="0"/>
      <c r="AL490" s="0"/>
      <c r="AM490" s="0"/>
      <c r="AN490" s="0"/>
      <c r="AO490" s="0"/>
      <c r="AP490" s="0"/>
      <c r="AQ490" s="0"/>
      <c r="AR490" s="0"/>
      <c r="AS490" s="0"/>
      <c r="AT490" s="0"/>
      <c r="AU490" s="0"/>
      <c r="AV490" s="0"/>
      <c r="AW490" s="0"/>
      <c r="AX490" s="0"/>
      <c r="AY490" s="0"/>
      <c r="AZ490" s="0"/>
    </row>
    <row r="491" customFormat="false" ht="15.75" hidden="false" customHeight="false" outlineLevel="0" collapsed="false">
      <c r="AF491" s="0"/>
      <c r="AG491" s="0"/>
      <c r="AH491" s="0"/>
      <c r="AI491" s="0"/>
      <c r="AJ491" s="0"/>
      <c r="AK491" s="0"/>
      <c r="AL491" s="0"/>
      <c r="AM491" s="0"/>
      <c r="AN491" s="0"/>
      <c r="AO491" s="0"/>
      <c r="AP491" s="0"/>
      <c r="AQ491" s="0"/>
      <c r="AR491" s="0"/>
      <c r="AS491" s="0"/>
      <c r="AT491" s="0"/>
      <c r="AU491" s="0"/>
      <c r="AV491" s="0"/>
      <c r="AW491" s="0"/>
      <c r="AX491" s="0"/>
      <c r="AY491" s="0"/>
      <c r="AZ491" s="0"/>
    </row>
    <row r="492" customFormat="false" ht="15.75" hidden="false" customHeight="false" outlineLevel="0" collapsed="false">
      <c r="AF492" s="0"/>
      <c r="AG492" s="0"/>
      <c r="AH492" s="0"/>
      <c r="AI492" s="0"/>
      <c r="AJ492" s="0"/>
      <c r="AK492" s="0"/>
      <c r="AL492" s="0"/>
      <c r="AM492" s="0"/>
      <c r="AN492" s="0"/>
      <c r="AO492" s="0"/>
      <c r="AP492" s="0"/>
      <c r="AQ492" s="0"/>
      <c r="AR492" s="0"/>
      <c r="AS492" s="0"/>
      <c r="AT492" s="0"/>
      <c r="AU492" s="0"/>
      <c r="AV492" s="0"/>
      <c r="AW492" s="0"/>
      <c r="AX492" s="0"/>
      <c r="AY492" s="0"/>
      <c r="AZ492" s="0"/>
    </row>
    <row r="493" customFormat="false" ht="15.75" hidden="false" customHeight="false" outlineLevel="0" collapsed="false">
      <c r="AF493" s="0"/>
      <c r="AG493" s="0"/>
      <c r="AH493" s="0"/>
      <c r="AI493" s="0"/>
      <c r="AJ493" s="0"/>
      <c r="AK493" s="0"/>
      <c r="AL493" s="0"/>
      <c r="AM493" s="0"/>
      <c r="AN493" s="0"/>
      <c r="AO493" s="0"/>
      <c r="AP493" s="0"/>
      <c r="AQ493" s="0"/>
      <c r="AR493" s="0"/>
      <c r="AS493" s="0"/>
      <c r="AT493" s="0"/>
      <c r="AU493" s="0"/>
      <c r="AV493" s="0"/>
      <c r="AW493" s="0"/>
      <c r="AX493" s="0"/>
      <c r="AY493" s="0"/>
      <c r="AZ493" s="0"/>
    </row>
    <row r="494" customFormat="false" ht="15.75" hidden="false" customHeight="false" outlineLevel="0" collapsed="false">
      <c r="AF494" s="0"/>
      <c r="AG494" s="0"/>
      <c r="AH494" s="0"/>
      <c r="AI494" s="0"/>
      <c r="AJ494" s="0"/>
      <c r="AK494" s="0"/>
      <c r="AL494" s="0"/>
      <c r="AM494" s="0"/>
      <c r="AN494" s="0"/>
      <c r="AO494" s="0"/>
      <c r="AP494" s="0"/>
      <c r="AQ494" s="0"/>
      <c r="AR494" s="0"/>
      <c r="AS494" s="0"/>
      <c r="AT494" s="0"/>
      <c r="AU494" s="0"/>
      <c r="AV494" s="0"/>
      <c r="AW494" s="0"/>
      <c r="AX494" s="0"/>
      <c r="AY494" s="0"/>
      <c r="AZ494" s="0"/>
    </row>
    <row r="495" customFormat="false" ht="15.75" hidden="false" customHeight="false" outlineLevel="0" collapsed="false">
      <c r="AF495" s="0"/>
      <c r="AG495" s="0"/>
      <c r="AH495" s="0"/>
      <c r="AI495" s="0"/>
      <c r="AJ495" s="0"/>
      <c r="AK495" s="0"/>
      <c r="AL495" s="0"/>
      <c r="AM495" s="0"/>
      <c r="AN495" s="0"/>
      <c r="AO495" s="0"/>
      <c r="AP495" s="0"/>
      <c r="AQ495" s="0"/>
      <c r="AR495" s="0"/>
      <c r="AS495" s="0"/>
      <c r="AT495" s="0"/>
      <c r="AU495" s="0"/>
      <c r="AV495" s="0"/>
      <c r="AW495" s="0"/>
      <c r="AX495" s="0"/>
      <c r="AY495" s="0"/>
      <c r="AZ495" s="0"/>
    </row>
    <row r="496" customFormat="false" ht="15.75" hidden="false" customHeight="false" outlineLevel="0" collapsed="false">
      <c r="AF496" s="0"/>
      <c r="AG496" s="0"/>
      <c r="AH496" s="0"/>
      <c r="AI496" s="0"/>
      <c r="AJ496" s="0"/>
      <c r="AK496" s="0"/>
      <c r="AL496" s="0"/>
      <c r="AM496" s="0"/>
      <c r="AN496" s="0"/>
      <c r="AO496" s="0"/>
      <c r="AP496" s="0"/>
      <c r="AQ496" s="0"/>
      <c r="AR496" s="0"/>
      <c r="AS496" s="0"/>
      <c r="AT496" s="0"/>
      <c r="AU496" s="0"/>
      <c r="AV496" s="0"/>
      <c r="AW496" s="0"/>
      <c r="AX496" s="0"/>
      <c r="AY496" s="0"/>
      <c r="AZ496" s="0"/>
    </row>
    <row r="497" customFormat="false" ht="15.75" hidden="false" customHeight="false" outlineLevel="0" collapsed="false">
      <c r="AF497" s="0"/>
      <c r="AG497" s="0"/>
      <c r="AH497" s="0"/>
      <c r="AI497" s="0"/>
      <c r="AJ497" s="0"/>
      <c r="AK497" s="0"/>
      <c r="AL497" s="0"/>
      <c r="AM497" s="0"/>
      <c r="AN497" s="0"/>
      <c r="AO497" s="0"/>
      <c r="AP497" s="0"/>
      <c r="AQ497" s="0"/>
      <c r="AR497" s="0"/>
      <c r="AS497" s="0"/>
      <c r="AT497" s="0"/>
      <c r="AU497" s="0"/>
      <c r="AV497" s="0"/>
      <c r="AW497" s="0"/>
      <c r="AX497" s="0"/>
      <c r="AY497" s="0"/>
      <c r="AZ497" s="0"/>
    </row>
    <row r="498" customFormat="false" ht="15.75" hidden="false" customHeight="false" outlineLevel="0" collapsed="false">
      <c r="AF498" s="0"/>
      <c r="AG498" s="0"/>
      <c r="AH498" s="0"/>
      <c r="AI498" s="0"/>
      <c r="AJ498" s="0"/>
      <c r="AK498" s="0"/>
      <c r="AL498" s="0"/>
      <c r="AM498" s="0"/>
      <c r="AN498" s="0"/>
      <c r="AO498" s="0"/>
      <c r="AP498" s="0"/>
      <c r="AQ498" s="0"/>
      <c r="AR498" s="0"/>
      <c r="AS498" s="0"/>
      <c r="AT498" s="0"/>
      <c r="AU498" s="0"/>
      <c r="AV498" s="0"/>
      <c r="AW498" s="0"/>
      <c r="AX498" s="0"/>
      <c r="AY498" s="0"/>
      <c r="AZ498" s="0"/>
    </row>
    <row r="499" customFormat="false" ht="15.75" hidden="false" customHeight="false" outlineLevel="0" collapsed="false">
      <c r="AF499" s="0"/>
      <c r="AG499" s="0"/>
      <c r="AH499" s="0"/>
      <c r="AI499" s="0"/>
      <c r="AJ499" s="0"/>
      <c r="AK499" s="0"/>
      <c r="AL499" s="0"/>
      <c r="AM499" s="0"/>
      <c r="AN499" s="0"/>
      <c r="AO499" s="0"/>
      <c r="AP499" s="0"/>
      <c r="AQ499" s="0"/>
      <c r="AR499" s="0"/>
      <c r="AS499" s="0"/>
      <c r="AT499" s="0"/>
      <c r="AU499" s="0"/>
      <c r="AV499" s="0"/>
      <c r="AW499" s="0"/>
      <c r="AX499" s="0"/>
      <c r="AY499" s="0"/>
      <c r="AZ499" s="0"/>
    </row>
    <row r="500" customFormat="false" ht="15.75" hidden="false" customHeight="false" outlineLevel="0" collapsed="false">
      <c r="AF500" s="0"/>
      <c r="AG500" s="0"/>
      <c r="AH500" s="0"/>
      <c r="AI500" s="0"/>
      <c r="AJ500" s="0"/>
      <c r="AK500" s="0"/>
      <c r="AL500" s="0"/>
      <c r="AM500" s="0"/>
      <c r="AN500" s="0"/>
      <c r="AO500" s="0"/>
      <c r="AP500" s="0"/>
      <c r="AQ500" s="0"/>
      <c r="AR500" s="0"/>
      <c r="AS500" s="0"/>
      <c r="AT500" s="0"/>
      <c r="AU500" s="0"/>
      <c r="AV500" s="0"/>
      <c r="AW500" s="0"/>
      <c r="AX500" s="0"/>
      <c r="AY500" s="0"/>
      <c r="AZ500" s="0"/>
    </row>
    <row r="501" customFormat="false" ht="15.75" hidden="false" customHeight="false" outlineLevel="0" collapsed="false">
      <c r="AF501" s="0"/>
      <c r="AG501" s="0"/>
      <c r="AH501" s="0"/>
      <c r="AI501" s="0"/>
      <c r="AJ501" s="0"/>
      <c r="AK501" s="0"/>
      <c r="AL501" s="0"/>
      <c r="AM501" s="0"/>
      <c r="AN501" s="0"/>
      <c r="AO501" s="0"/>
      <c r="AP501" s="0"/>
      <c r="AQ501" s="0"/>
      <c r="AR501" s="0"/>
      <c r="AS501" s="0"/>
      <c r="AT501" s="0"/>
      <c r="AU501" s="0"/>
      <c r="AV501" s="0"/>
      <c r="AW501" s="0"/>
      <c r="AX501" s="0"/>
      <c r="AY501" s="0"/>
      <c r="AZ501" s="0"/>
    </row>
    <row r="502" customFormat="false" ht="15.75" hidden="false" customHeight="false" outlineLevel="0" collapsed="false">
      <c r="AF502" s="0"/>
      <c r="AG502" s="0"/>
      <c r="AH502" s="0"/>
      <c r="AI502" s="0"/>
      <c r="AJ502" s="0"/>
      <c r="AK502" s="0"/>
      <c r="AL502" s="0"/>
      <c r="AM502" s="0"/>
      <c r="AN502" s="0"/>
      <c r="AO502" s="0"/>
      <c r="AP502" s="0"/>
      <c r="AQ502" s="0"/>
      <c r="AR502" s="0"/>
      <c r="AS502" s="0"/>
      <c r="AT502" s="0"/>
      <c r="AU502" s="0"/>
      <c r="AV502" s="0"/>
      <c r="AW502" s="0"/>
      <c r="AX502" s="0"/>
      <c r="AY502" s="0"/>
      <c r="AZ502" s="0"/>
    </row>
    <row r="503" customFormat="false" ht="15.75" hidden="false" customHeight="false" outlineLevel="0" collapsed="false">
      <c r="AF503" s="0"/>
      <c r="AG503" s="0"/>
      <c r="AH503" s="0"/>
      <c r="AI503" s="0"/>
      <c r="AJ503" s="0"/>
      <c r="AK503" s="0"/>
      <c r="AL503" s="0"/>
      <c r="AM503" s="0"/>
      <c r="AN503" s="0"/>
      <c r="AO503" s="0"/>
      <c r="AP503" s="0"/>
      <c r="AQ503" s="0"/>
      <c r="AR503" s="0"/>
      <c r="AS503" s="0"/>
      <c r="AT503" s="0"/>
      <c r="AU503" s="0"/>
      <c r="AV503" s="0"/>
      <c r="AW503" s="0"/>
      <c r="AX503" s="0"/>
      <c r="AY503" s="0"/>
      <c r="AZ503" s="0"/>
    </row>
    <row r="504" customFormat="false" ht="15.75" hidden="false" customHeight="false" outlineLevel="0" collapsed="false">
      <c r="AF504" s="0"/>
      <c r="AG504" s="0"/>
      <c r="AH504" s="0"/>
      <c r="AI504" s="0"/>
      <c r="AJ504" s="0"/>
      <c r="AK504" s="0"/>
      <c r="AL504" s="0"/>
      <c r="AM504" s="0"/>
      <c r="AN504" s="0"/>
      <c r="AO504" s="0"/>
      <c r="AP504" s="0"/>
      <c r="AQ504" s="0"/>
      <c r="AR504" s="0"/>
      <c r="AS504" s="0"/>
      <c r="AT504" s="0"/>
      <c r="AU504" s="0"/>
      <c r="AV504" s="0"/>
      <c r="AW504" s="0"/>
      <c r="AX504" s="0"/>
      <c r="AY504" s="0"/>
      <c r="AZ504" s="0"/>
    </row>
    <row r="505" customFormat="false" ht="15.75" hidden="false" customHeight="false" outlineLevel="0" collapsed="false">
      <c r="AF505" s="0"/>
      <c r="AG505" s="0"/>
      <c r="AH505" s="0"/>
      <c r="AI505" s="0"/>
      <c r="AJ505" s="0"/>
      <c r="AK505" s="0"/>
      <c r="AL505" s="0"/>
      <c r="AM505" s="0"/>
      <c r="AN505" s="0"/>
      <c r="AO505" s="0"/>
      <c r="AP505" s="0"/>
      <c r="AQ505" s="0"/>
      <c r="AR505" s="0"/>
      <c r="AS505" s="0"/>
      <c r="AT505" s="0"/>
      <c r="AU505" s="0"/>
      <c r="AV505" s="0"/>
      <c r="AW505" s="0"/>
      <c r="AX505" s="0"/>
      <c r="AY505" s="0"/>
      <c r="AZ505" s="0"/>
    </row>
    <row r="506" customFormat="false" ht="15.75" hidden="false" customHeight="false" outlineLevel="0" collapsed="false">
      <c r="AF506" s="0"/>
      <c r="AG506" s="0"/>
      <c r="AH506" s="0"/>
      <c r="AI506" s="0"/>
      <c r="AJ506" s="0"/>
      <c r="AK506" s="0"/>
      <c r="AL506" s="0"/>
      <c r="AM506" s="0"/>
      <c r="AN506" s="0"/>
      <c r="AO506" s="0"/>
      <c r="AP506" s="0"/>
      <c r="AQ506" s="0"/>
      <c r="AR506" s="0"/>
      <c r="AS506" s="0"/>
      <c r="AT506" s="0"/>
      <c r="AU506" s="0"/>
      <c r="AV506" s="0"/>
      <c r="AW506" s="0"/>
      <c r="AX506" s="0"/>
      <c r="AY506" s="0"/>
      <c r="AZ506" s="0"/>
    </row>
    <row r="507" customFormat="false" ht="15.75" hidden="false" customHeight="false" outlineLevel="0" collapsed="false">
      <c r="AF507" s="0"/>
      <c r="AG507" s="0"/>
      <c r="AH507" s="0"/>
      <c r="AI507" s="0"/>
      <c r="AJ507" s="0"/>
      <c r="AK507" s="0"/>
      <c r="AL507" s="0"/>
      <c r="AM507" s="0"/>
      <c r="AN507" s="0"/>
      <c r="AO507" s="0"/>
      <c r="AP507" s="0"/>
      <c r="AQ507" s="0"/>
      <c r="AR507" s="0"/>
      <c r="AS507" s="0"/>
      <c r="AT507" s="0"/>
      <c r="AU507" s="0"/>
      <c r="AV507" s="0"/>
      <c r="AW507" s="0"/>
      <c r="AX507" s="0"/>
      <c r="AY507" s="0"/>
      <c r="AZ507" s="0"/>
    </row>
    <row r="508" customFormat="false" ht="15.75" hidden="false" customHeight="false" outlineLevel="0" collapsed="false">
      <c r="AF508" s="0"/>
      <c r="AG508" s="0"/>
      <c r="AH508" s="0"/>
      <c r="AI508" s="0"/>
      <c r="AJ508" s="0"/>
      <c r="AK508" s="0"/>
      <c r="AL508" s="0"/>
      <c r="AM508" s="0"/>
      <c r="AN508" s="0"/>
      <c r="AO508" s="0"/>
      <c r="AP508" s="0"/>
      <c r="AQ508" s="0"/>
      <c r="AR508" s="0"/>
      <c r="AS508" s="0"/>
      <c r="AT508" s="0"/>
      <c r="AU508" s="0"/>
      <c r="AV508" s="0"/>
      <c r="AW508" s="0"/>
      <c r="AX508" s="0"/>
      <c r="AY508" s="0"/>
      <c r="AZ508" s="0"/>
    </row>
    <row r="509" customFormat="false" ht="15.75" hidden="false" customHeight="false" outlineLevel="0" collapsed="false">
      <c r="AF509" s="0"/>
      <c r="AG509" s="0"/>
      <c r="AH509" s="0"/>
      <c r="AI509" s="0"/>
      <c r="AJ509" s="0"/>
      <c r="AK509" s="0"/>
      <c r="AL509" s="0"/>
      <c r="AM509" s="0"/>
      <c r="AN509" s="0"/>
      <c r="AO509" s="0"/>
      <c r="AP509" s="0"/>
      <c r="AQ509" s="0"/>
      <c r="AR509" s="0"/>
      <c r="AS509" s="0"/>
      <c r="AT509" s="0"/>
      <c r="AU509" s="0"/>
      <c r="AV509" s="0"/>
      <c r="AW509" s="0"/>
      <c r="AX509" s="0"/>
      <c r="AY509" s="0"/>
      <c r="AZ509" s="0"/>
    </row>
    <row r="510" customFormat="false" ht="15.75" hidden="false" customHeight="false" outlineLevel="0" collapsed="false">
      <c r="AF510" s="0"/>
      <c r="AG510" s="0"/>
      <c r="AH510" s="0"/>
      <c r="AI510" s="0"/>
      <c r="AJ510" s="0"/>
      <c r="AK510" s="0"/>
      <c r="AL510" s="0"/>
      <c r="AM510" s="0"/>
      <c r="AN510" s="0"/>
      <c r="AO510" s="0"/>
      <c r="AP510" s="0"/>
      <c r="AQ510" s="0"/>
      <c r="AR510" s="0"/>
      <c r="AS510" s="0"/>
      <c r="AT510" s="0"/>
      <c r="AU510" s="0"/>
      <c r="AV510" s="0"/>
      <c r="AW510" s="0"/>
      <c r="AX510" s="0"/>
      <c r="AY510" s="0"/>
      <c r="AZ510" s="0"/>
    </row>
    <row r="511" customFormat="false" ht="15.75" hidden="false" customHeight="false" outlineLevel="0" collapsed="false">
      <c r="AF511" s="0"/>
      <c r="AG511" s="0"/>
      <c r="AH511" s="0"/>
      <c r="AI511" s="0"/>
      <c r="AJ511" s="0"/>
      <c r="AK511" s="0"/>
      <c r="AL511" s="0"/>
      <c r="AM511" s="0"/>
      <c r="AN511" s="0"/>
      <c r="AO511" s="0"/>
      <c r="AP511" s="0"/>
      <c r="AQ511" s="0"/>
      <c r="AR511" s="0"/>
      <c r="AS511" s="0"/>
      <c r="AT511" s="0"/>
      <c r="AU511" s="0"/>
      <c r="AV511" s="0"/>
      <c r="AW511" s="0"/>
      <c r="AX511" s="0"/>
      <c r="AY511" s="0"/>
      <c r="AZ511" s="0"/>
    </row>
    <row r="512" customFormat="false" ht="15.75" hidden="false" customHeight="false" outlineLevel="0" collapsed="false">
      <c r="AF512" s="0"/>
      <c r="AG512" s="0"/>
      <c r="AH512" s="0"/>
      <c r="AI512" s="0"/>
      <c r="AJ512" s="0"/>
      <c r="AK512" s="0"/>
      <c r="AL512" s="0"/>
      <c r="AM512" s="0"/>
      <c r="AN512" s="0"/>
      <c r="AO512" s="0"/>
      <c r="AP512" s="0"/>
      <c r="AQ512" s="0"/>
      <c r="AR512" s="0"/>
      <c r="AS512" s="0"/>
      <c r="AT512" s="0"/>
      <c r="AU512" s="0"/>
      <c r="AV512" s="0"/>
      <c r="AW512" s="0"/>
      <c r="AX512" s="0"/>
      <c r="AY512" s="0"/>
      <c r="AZ512" s="0"/>
    </row>
    <row r="513" customFormat="false" ht="15.75" hidden="false" customHeight="false" outlineLevel="0" collapsed="false">
      <c r="AF513" s="0"/>
      <c r="AG513" s="0"/>
      <c r="AH513" s="0"/>
      <c r="AI513" s="0"/>
      <c r="AJ513" s="0"/>
      <c r="AK513" s="0"/>
      <c r="AL513" s="0"/>
      <c r="AM513" s="0"/>
      <c r="AN513" s="0"/>
      <c r="AO513" s="0"/>
      <c r="AP513" s="0"/>
      <c r="AQ513" s="0"/>
      <c r="AR513" s="0"/>
      <c r="AS513" s="0"/>
      <c r="AT513" s="0"/>
      <c r="AU513" s="0"/>
      <c r="AV513" s="0"/>
      <c r="AW513" s="0"/>
      <c r="AX513" s="0"/>
      <c r="AY513" s="0"/>
      <c r="AZ513" s="0"/>
    </row>
    <row r="514" customFormat="false" ht="15.75" hidden="false" customHeight="false" outlineLevel="0" collapsed="false">
      <c r="AF514" s="0"/>
      <c r="AG514" s="0"/>
      <c r="AH514" s="0"/>
      <c r="AI514" s="0"/>
      <c r="AJ514" s="0"/>
      <c r="AK514" s="0"/>
      <c r="AL514" s="0"/>
      <c r="AM514" s="0"/>
      <c r="AN514" s="0"/>
      <c r="AO514" s="0"/>
      <c r="AP514" s="0"/>
      <c r="AQ514" s="0"/>
      <c r="AR514" s="0"/>
      <c r="AS514" s="0"/>
      <c r="AT514" s="0"/>
      <c r="AU514" s="0"/>
      <c r="AV514" s="0"/>
      <c r="AW514" s="0"/>
      <c r="AX514" s="0"/>
      <c r="AY514" s="0"/>
      <c r="AZ514" s="0"/>
    </row>
    <row r="515" customFormat="false" ht="15.75" hidden="false" customHeight="false" outlineLevel="0" collapsed="false">
      <c r="AF515" s="0"/>
      <c r="AG515" s="0"/>
      <c r="AH515" s="0"/>
      <c r="AI515" s="0"/>
      <c r="AJ515" s="0"/>
      <c r="AK515" s="0"/>
      <c r="AL515" s="0"/>
      <c r="AM515" s="0"/>
      <c r="AN515" s="0"/>
      <c r="AO515" s="0"/>
      <c r="AP515" s="0"/>
      <c r="AQ515" s="0"/>
      <c r="AR515" s="0"/>
      <c r="AS515" s="0"/>
      <c r="AT515" s="0"/>
      <c r="AU515" s="0"/>
      <c r="AV515" s="0"/>
      <c r="AW515" s="0"/>
      <c r="AX515" s="0"/>
      <c r="AY515" s="0"/>
      <c r="AZ515" s="0"/>
    </row>
    <row r="516" customFormat="false" ht="15.75" hidden="false" customHeight="false" outlineLevel="0" collapsed="false">
      <c r="AF516" s="0"/>
      <c r="AG516" s="0"/>
      <c r="AH516" s="0"/>
      <c r="AI516" s="0"/>
      <c r="AJ516" s="0"/>
      <c r="AK516" s="0"/>
      <c r="AL516" s="0"/>
      <c r="AM516" s="0"/>
      <c r="AN516" s="0"/>
      <c r="AO516" s="0"/>
      <c r="AP516" s="0"/>
      <c r="AQ516" s="0"/>
      <c r="AR516" s="0"/>
      <c r="AS516" s="0"/>
      <c r="AT516" s="0"/>
      <c r="AU516" s="0"/>
      <c r="AV516" s="0"/>
      <c r="AW516" s="0"/>
      <c r="AX516" s="0"/>
      <c r="AY516" s="0"/>
      <c r="AZ516" s="0"/>
    </row>
    <row r="517" customFormat="false" ht="15.75" hidden="false" customHeight="false" outlineLevel="0" collapsed="false">
      <c r="AF517" s="0"/>
      <c r="AG517" s="0"/>
      <c r="AH517" s="0"/>
      <c r="AI517" s="0"/>
      <c r="AJ517" s="0"/>
      <c r="AK517" s="0"/>
      <c r="AL517" s="0"/>
      <c r="AM517" s="0"/>
      <c r="AN517" s="0"/>
      <c r="AO517" s="0"/>
      <c r="AP517" s="0"/>
      <c r="AQ517" s="0"/>
      <c r="AR517" s="0"/>
      <c r="AS517" s="0"/>
      <c r="AT517" s="0"/>
      <c r="AU517" s="0"/>
      <c r="AV517" s="0"/>
      <c r="AW517" s="0"/>
      <c r="AX517" s="0"/>
      <c r="AY517" s="0"/>
      <c r="AZ517" s="0"/>
    </row>
    <row r="518" customFormat="false" ht="15.75" hidden="false" customHeight="false" outlineLevel="0" collapsed="false">
      <c r="AF518" s="0"/>
      <c r="AG518" s="0"/>
      <c r="AH518" s="0"/>
      <c r="AI518" s="0"/>
      <c r="AJ518" s="0"/>
      <c r="AK518" s="0"/>
      <c r="AL518" s="0"/>
      <c r="AM518" s="0"/>
      <c r="AN518" s="0"/>
      <c r="AO518" s="0"/>
      <c r="AP518" s="0"/>
      <c r="AQ518" s="0"/>
      <c r="AR518" s="0"/>
      <c r="AS518" s="0"/>
      <c r="AT518" s="0"/>
      <c r="AU518" s="0"/>
      <c r="AV518" s="0"/>
      <c r="AW518" s="0"/>
      <c r="AX518" s="0"/>
      <c r="AY518" s="0"/>
      <c r="AZ518" s="0"/>
    </row>
    <row r="519" customFormat="false" ht="15.75" hidden="false" customHeight="false" outlineLevel="0" collapsed="false">
      <c r="AF519" s="0"/>
      <c r="AG519" s="0"/>
      <c r="AH519" s="0"/>
      <c r="AI519" s="0"/>
      <c r="AJ519" s="0"/>
      <c r="AK519" s="0"/>
      <c r="AL519" s="0"/>
      <c r="AM519" s="0"/>
      <c r="AN519" s="0"/>
      <c r="AO519" s="0"/>
      <c r="AP519" s="0"/>
      <c r="AQ519" s="0"/>
      <c r="AR519" s="0"/>
      <c r="AS519" s="0"/>
      <c r="AT519" s="0"/>
      <c r="AU519" s="0"/>
      <c r="AV519" s="0"/>
      <c r="AW519" s="0"/>
      <c r="AX519" s="0"/>
      <c r="AY519" s="0"/>
      <c r="AZ519" s="0"/>
    </row>
    <row r="520" customFormat="false" ht="15.75" hidden="false" customHeight="false" outlineLevel="0" collapsed="false">
      <c r="AF520" s="0"/>
      <c r="AG520" s="0"/>
      <c r="AH520" s="0"/>
      <c r="AI520" s="0"/>
      <c r="AJ520" s="0"/>
      <c r="AK520" s="0"/>
      <c r="AL520" s="0"/>
      <c r="AM520" s="0"/>
      <c r="AN520" s="0"/>
      <c r="AO520" s="0"/>
      <c r="AP520" s="0"/>
      <c r="AQ520" s="0"/>
      <c r="AR520" s="0"/>
      <c r="AS520" s="0"/>
      <c r="AT520" s="0"/>
      <c r="AU520" s="0"/>
      <c r="AV520" s="0"/>
      <c r="AW520" s="0"/>
      <c r="AX520" s="0"/>
      <c r="AY520" s="0"/>
      <c r="AZ520" s="0"/>
    </row>
    <row r="521" customFormat="false" ht="15.75" hidden="false" customHeight="false" outlineLevel="0" collapsed="false">
      <c r="AF521" s="0"/>
      <c r="AG521" s="0"/>
      <c r="AH521" s="0"/>
      <c r="AI521" s="0"/>
      <c r="AJ521" s="0"/>
      <c r="AK521" s="0"/>
      <c r="AL521" s="0"/>
      <c r="AM521" s="0"/>
      <c r="AN521" s="0"/>
      <c r="AO521" s="0"/>
      <c r="AP521" s="0"/>
      <c r="AQ521" s="0"/>
      <c r="AR521" s="0"/>
      <c r="AS521" s="0"/>
      <c r="AT521" s="0"/>
      <c r="AU521" s="0"/>
      <c r="AV521" s="0"/>
      <c r="AW521" s="0"/>
      <c r="AX521" s="0"/>
      <c r="AY521" s="0"/>
      <c r="AZ521" s="0"/>
    </row>
    <row r="522" customFormat="false" ht="15.75" hidden="false" customHeight="false" outlineLevel="0" collapsed="false">
      <c r="AF522" s="0"/>
      <c r="AG522" s="0"/>
      <c r="AH522" s="0"/>
      <c r="AI522" s="0"/>
      <c r="AJ522" s="0"/>
      <c r="AK522" s="0"/>
      <c r="AL522" s="0"/>
      <c r="AM522" s="0"/>
      <c r="AN522" s="0"/>
      <c r="AO522" s="0"/>
      <c r="AP522" s="0"/>
      <c r="AQ522" s="0"/>
      <c r="AR522" s="0"/>
      <c r="AS522" s="0"/>
      <c r="AT522" s="0"/>
      <c r="AU522" s="0"/>
      <c r="AV522" s="0"/>
      <c r="AW522" s="0"/>
      <c r="AX522" s="0"/>
      <c r="AY522" s="0"/>
      <c r="AZ522" s="0"/>
    </row>
    <row r="523" customFormat="false" ht="15.75" hidden="false" customHeight="false" outlineLevel="0" collapsed="false">
      <c r="AF523" s="0"/>
      <c r="AG523" s="0"/>
      <c r="AH523" s="0"/>
      <c r="AI523" s="0"/>
      <c r="AJ523" s="0"/>
      <c r="AK523" s="0"/>
      <c r="AL523" s="0"/>
      <c r="AM523" s="0"/>
      <c r="AN523" s="0"/>
      <c r="AO523" s="0"/>
      <c r="AP523" s="0"/>
      <c r="AQ523" s="0"/>
      <c r="AR523" s="0"/>
      <c r="AS523" s="0"/>
      <c r="AT523" s="0"/>
      <c r="AU523" s="0"/>
      <c r="AV523" s="0"/>
      <c r="AW523" s="0"/>
      <c r="AX523" s="0"/>
      <c r="AY523" s="0"/>
      <c r="AZ523" s="0"/>
    </row>
    <row r="524" customFormat="false" ht="15.75" hidden="false" customHeight="false" outlineLevel="0" collapsed="false">
      <c r="AF524" s="0"/>
      <c r="AG524" s="0"/>
      <c r="AH524" s="0"/>
      <c r="AI524" s="0"/>
      <c r="AJ524" s="0"/>
      <c r="AK524" s="0"/>
      <c r="AL524" s="0"/>
      <c r="AM524" s="0"/>
      <c r="AN524" s="0"/>
      <c r="AO524" s="0"/>
      <c r="AP524" s="0"/>
      <c r="AQ524" s="0"/>
      <c r="AR524" s="0"/>
      <c r="AS524" s="0"/>
      <c r="AT524" s="0"/>
      <c r="AU524" s="0"/>
      <c r="AV524" s="0"/>
      <c r="AW524" s="0"/>
      <c r="AX524" s="0"/>
      <c r="AY524" s="0"/>
      <c r="AZ524" s="0"/>
    </row>
    <row r="525" customFormat="false" ht="15.75" hidden="false" customHeight="false" outlineLevel="0" collapsed="false">
      <c r="AF525" s="0"/>
      <c r="AG525" s="0"/>
      <c r="AH525" s="0"/>
      <c r="AI525" s="0"/>
      <c r="AJ525" s="0"/>
      <c r="AK525" s="0"/>
      <c r="AL525" s="0"/>
      <c r="AM525" s="0"/>
      <c r="AN525" s="0"/>
      <c r="AO525" s="0"/>
      <c r="AP525" s="0"/>
      <c r="AQ525" s="0"/>
      <c r="AR525" s="0"/>
      <c r="AS525" s="0"/>
      <c r="AT525" s="0"/>
      <c r="AU525" s="0"/>
      <c r="AV525" s="0"/>
      <c r="AW525" s="0"/>
      <c r="AX525" s="0"/>
      <c r="AY525" s="0"/>
      <c r="AZ525" s="0"/>
    </row>
    <row r="526" customFormat="false" ht="15.75" hidden="false" customHeight="false" outlineLevel="0" collapsed="false">
      <c r="AF526" s="0"/>
      <c r="AG526" s="0"/>
      <c r="AH526" s="0"/>
      <c r="AI526" s="0"/>
      <c r="AJ526" s="0"/>
      <c r="AK526" s="0"/>
      <c r="AL526" s="0"/>
      <c r="AM526" s="0"/>
      <c r="AN526" s="0"/>
      <c r="AO526" s="0"/>
      <c r="AP526" s="0"/>
      <c r="AQ526" s="0"/>
      <c r="AR526" s="0"/>
      <c r="AS526" s="0"/>
      <c r="AT526" s="0"/>
      <c r="AU526" s="0"/>
      <c r="AV526" s="0"/>
      <c r="AW526" s="0"/>
      <c r="AX526" s="0"/>
      <c r="AY526" s="0"/>
      <c r="AZ526" s="0"/>
    </row>
    <row r="527" customFormat="false" ht="15.75" hidden="false" customHeight="false" outlineLevel="0" collapsed="false">
      <c r="AF527" s="0"/>
      <c r="AG527" s="0"/>
      <c r="AH527" s="0"/>
      <c r="AI527" s="0"/>
      <c r="AJ527" s="0"/>
      <c r="AK527" s="0"/>
      <c r="AL527" s="0"/>
      <c r="AM527" s="0"/>
      <c r="AN527" s="0"/>
      <c r="AO527" s="0"/>
      <c r="AP527" s="0"/>
      <c r="AQ527" s="0"/>
      <c r="AR527" s="0"/>
      <c r="AS527" s="0"/>
      <c r="AT527" s="0"/>
      <c r="AU527" s="0"/>
      <c r="AV527" s="0"/>
      <c r="AW527" s="0"/>
      <c r="AX527" s="0"/>
      <c r="AY527" s="0"/>
      <c r="AZ527" s="0"/>
    </row>
    <row r="528" customFormat="false" ht="15.75" hidden="false" customHeight="false" outlineLevel="0" collapsed="false">
      <c r="AF528" s="0"/>
      <c r="AG528" s="0"/>
      <c r="AH528" s="0"/>
      <c r="AI528" s="0"/>
      <c r="AJ528" s="0"/>
      <c r="AK528" s="0"/>
      <c r="AL528" s="0"/>
      <c r="AM528" s="0"/>
      <c r="AN528" s="0"/>
      <c r="AO528" s="0"/>
      <c r="AP528" s="0"/>
      <c r="AQ528" s="0"/>
      <c r="AR528" s="0"/>
      <c r="AS528" s="0"/>
      <c r="AT528" s="0"/>
      <c r="AU528" s="0"/>
      <c r="AV528" s="0"/>
      <c r="AW528" s="0"/>
      <c r="AX528" s="0"/>
      <c r="AY528" s="0"/>
      <c r="AZ528" s="0"/>
    </row>
    <row r="529" customFormat="false" ht="15.75" hidden="false" customHeight="false" outlineLevel="0" collapsed="false">
      <c r="AF529" s="0"/>
      <c r="AG529" s="0"/>
      <c r="AH529" s="0"/>
      <c r="AI529" s="0"/>
      <c r="AJ529" s="0"/>
      <c r="AK529" s="0"/>
      <c r="AL529" s="0"/>
      <c r="AM529" s="0"/>
      <c r="AN529" s="0"/>
      <c r="AO529" s="0"/>
      <c r="AP529" s="0"/>
      <c r="AQ529" s="0"/>
      <c r="AR529" s="0"/>
      <c r="AS529" s="0"/>
      <c r="AT529" s="0"/>
      <c r="AU529" s="0"/>
      <c r="AV529" s="0"/>
      <c r="AW529" s="0"/>
      <c r="AX529" s="0"/>
      <c r="AY529" s="0"/>
      <c r="AZ529" s="0"/>
    </row>
    <row r="530" customFormat="false" ht="15.75" hidden="false" customHeight="false" outlineLevel="0" collapsed="false">
      <c r="AF530" s="0"/>
      <c r="AG530" s="0"/>
      <c r="AH530" s="0"/>
      <c r="AI530" s="0"/>
      <c r="AJ530" s="0"/>
      <c r="AK530" s="0"/>
      <c r="AL530" s="0"/>
      <c r="AM530" s="0"/>
      <c r="AN530" s="0"/>
      <c r="AO530" s="0"/>
      <c r="AP530" s="0"/>
      <c r="AQ530" s="0"/>
      <c r="AR530" s="0"/>
      <c r="AS530" s="0"/>
      <c r="AT530" s="0"/>
      <c r="AU530" s="0"/>
      <c r="AV530" s="0"/>
      <c r="AW530" s="0"/>
      <c r="AX530" s="0"/>
      <c r="AY530" s="0"/>
      <c r="AZ530" s="0"/>
    </row>
    <row r="531" customFormat="false" ht="15.75" hidden="false" customHeight="false" outlineLevel="0" collapsed="false">
      <c r="AF531" s="0"/>
      <c r="AG531" s="0"/>
      <c r="AH531" s="0"/>
      <c r="AI531" s="0"/>
      <c r="AJ531" s="0"/>
      <c r="AK531" s="0"/>
      <c r="AL531" s="0"/>
      <c r="AM531" s="0"/>
      <c r="AN531" s="0"/>
      <c r="AO531" s="0"/>
      <c r="AP531" s="0"/>
      <c r="AQ531" s="0"/>
      <c r="AR531" s="0"/>
      <c r="AS531" s="0"/>
      <c r="AT531" s="0"/>
      <c r="AU531" s="0"/>
      <c r="AV531" s="0"/>
      <c r="AW531" s="0"/>
      <c r="AX531" s="0"/>
      <c r="AY531" s="0"/>
      <c r="AZ531" s="0"/>
    </row>
    <row r="532" customFormat="false" ht="15.75" hidden="false" customHeight="false" outlineLevel="0" collapsed="false">
      <c r="AF532" s="0"/>
      <c r="AG532" s="0"/>
      <c r="AH532" s="0"/>
      <c r="AI532" s="0"/>
      <c r="AJ532" s="0"/>
      <c r="AK532" s="0"/>
      <c r="AL532" s="0"/>
      <c r="AM532" s="0"/>
      <c r="AN532" s="0"/>
      <c r="AO532" s="0"/>
      <c r="AP532" s="0"/>
      <c r="AQ532" s="0"/>
      <c r="AR532" s="0"/>
      <c r="AS532" s="0"/>
      <c r="AT532" s="0"/>
      <c r="AU532" s="0"/>
      <c r="AV532" s="0"/>
      <c r="AW532" s="0"/>
      <c r="AX532" s="0"/>
      <c r="AY532" s="0"/>
      <c r="AZ532" s="0"/>
    </row>
    <row r="533" customFormat="false" ht="15.75" hidden="false" customHeight="false" outlineLevel="0" collapsed="false">
      <c r="AF533" s="0"/>
      <c r="AG533" s="0"/>
      <c r="AH533" s="0"/>
      <c r="AI533" s="0"/>
      <c r="AJ533" s="0"/>
      <c r="AK533" s="0"/>
      <c r="AL533" s="0"/>
      <c r="AM533" s="0"/>
      <c r="AN533" s="0"/>
      <c r="AO533" s="0"/>
      <c r="AP533" s="0"/>
      <c r="AQ533" s="0"/>
      <c r="AR533" s="0"/>
      <c r="AS533" s="0"/>
      <c r="AT533" s="0"/>
      <c r="AU533" s="0"/>
      <c r="AV533" s="0"/>
      <c r="AW533" s="0"/>
      <c r="AX533" s="0"/>
      <c r="AY533" s="0"/>
      <c r="AZ533" s="0"/>
    </row>
    <row r="534" customFormat="false" ht="15.75" hidden="false" customHeight="false" outlineLevel="0" collapsed="false">
      <c r="AF534" s="0"/>
      <c r="AG534" s="0"/>
      <c r="AH534" s="0"/>
      <c r="AI534" s="0"/>
      <c r="AJ534" s="0"/>
      <c r="AK534" s="0"/>
      <c r="AL534" s="0"/>
      <c r="AM534" s="0"/>
      <c r="AN534" s="0"/>
      <c r="AO534" s="0"/>
      <c r="AP534" s="0"/>
      <c r="AQ534" s="0"/>
      <c r="AR534" s="0"/>
      <c r="AS534" s="0"/>
      <c r="AT534" s="0"/>
      <c r="AU534" s="0"/>
      <c r="AV534" s="0"/>
      <c r="AW534" s="0"/>
      <c r="AX534" s="0"/>
      <c r="AY534" s="0"/>
      <c r="AZ534" s="0"/>
    </row>
    <row r="535" customFormat="false" ht="15.75" hidden="false" customHeight="false" outlineLevel="0" collapsed="false">
      <c r="AF535" s="0"/>
      <c r="AG535" s="0"/>
      <c r="AH535" s="0"/>
      <c r="AI535" s="0"/>
      <c r="AJ535" s="0"/>
      <c r="AK535" s="0"/>
      <c r="AL535" s="0"/>
      <c r="AM535" s="0"/>
      <c r="AN535" s="0"/>
      <c r="AO535" s="0"/>
      <c r="AP535" s="0"/>
      <c r="AQ535" s="0"/>
      <c r="AR535" s="0"/>
      <c r="AS535" s="0"/>
      <c r="AT535" s="0"/>
      <c r="AU535" s="0"/>
      <c r="AV535" s="0"/>
      <c r="AW535" s="0"/>
      <c r="AX535" s="0"/>
      <c r="AY535" s="0"/>
      <c r="AZ535" s="0"/>
    </row>
    <row r="536" customFormat="false" ht="15.75" hidden="false" customHeight="false" outlineLevel="0" collapsed="false">
      <c r="AF536" s="0"/>
      <c r="AG536" s="0"/>
      <c r="AH536" s="0"/>
      <c r="AI536" s="0"/>
      <c r="AJ536" s="0"/>
      <c r="AK536" s="0"/>
      <c r="AL536" s="0"/>
      <c r="AM536" s="0"/>
      <c r="AN536" s="0"/>
      <c r="AO536" s="0"/>
      <c r="AP536" s="0"/>
      <c r="AQ536" s="0"/>
      <c r="AR536" s="0"/>
      <c r="AS536" s="0"/>
      <c r="AT536" s="0"/>
      <c r="AU536" s="0"/>
      <c r="AV536" s="0"/>
      <c r="AW536" s="0"/>
      <c r="AX536" s="0"/>
      <c r="AY536" s="0"/>
      <c r="AZ536" s="0"/>
    </row>
    <row r="537" customFormat="false" ht="15.75" hidden="false" customHeight="false" outlineLevel="0" collapsed="false">
      <c r="AF537" s="0"/>
      <c r="AG537" s="0"/>
      <c r="AH537" s="0"/>
      <c r="AI537" s="0"/>
      <c r="AJ537" s="0"/>
      <c r="AK537" s="0"/>
      <c r="AL537" s="0"/>
      <c r="AM537" s="0"/>
      <c r="AN537" s="0"/>
      <c r="AO537" s="0"/>
      <c r="AP537" s="0"/>
      <c r="AQ537" s="0"/>
      <c r="AR537" s="0"/>
      <c r="AS537" s="0"/>
      <c r="AT537" s="0"/>
      <c r="AU537" s="0"/>
      <c r="AV537" s="0"/>
      <c r="AW537" s="0"/>
      <c r="AX537" s="0"/>
      <c r="AY537" s="0"/>
      <c r="AZ537" s="0"/>
    </row>
    <row r="538" customFormat="false" ht="15.75" hidden="false" customHeight="false" outlineLevel="0" collapsed="false">
      <c r="AF538" s="0"/>
      <c r="AG538" s="0"/>
      <c r="AH538" s="0"/>
      <c r="AI538" s="0"/>
      <c r="AJ538" s="0"/>
      <c r="AK538" s="0"/>
      <c r="AL538" s="0"/>
      <c r="AM538" s="0"/>
      <c r="AN538" s="0"/>
      <c r="AO538" s="0"/>
      <c r="AP538" s="0"/>
      <c r="AQ538" s="0"/>
      <c r="AR538" s="0"/>
      <c r="AS538" s="0"/>
      <c r="AT538" s="0"/>
      <c r="AU538" s="0"/>
      <c r="AV538" s="0"/>
      <c r="AW538" s="0"/>
      <c r="AX538" s="0"/>
      <c r="AY538" s="0"/>
      <c r="AZ538" s="0"/>
    </row>
    <row r="539" customFormat="false" ht="15.75" hidden="false" customHeight="false" outlineLevel="0" collapsed="false">
      <c r="AF539" s="0"/>
      <c r="AG539" s="0"/>
      <c r="AH539" s="0"/>
      <c r="AI539" s="0"/>
      <c r="AJ539" s="0"/>
      <c r="AK539" s="0"/>
      <c r="AL539" s="0"/>
      <c r="AM539" s="0"/>
      <c r="AN539" s="0"/>
      <c r="AO539" s="0"/>
      <c r="AP539" s="0"/>
      <c r="AQ539" s="0"/>
      <c r="AR539" s="0"/>
      <c r="AS539" s="0"/>
      <c r="AT539" s="0"/>
      <c r="AU539" s="0"/>
      <c r="AV539" s="0"/>
      <c r="AW539" s="0"/>
      <c r="AX539" s="0"/>
      <c r="AY539" s="0"/>
      <c r="AZ539" s="0"/>
    </row>
    <row r="540" customFormat="false" ht="15.75" hidden="false" customHeight="false" outlineLevel="0" collapsed="false">
      <c r="AF540" s="0"/>
      <c r="AG540" s="0"/>
      <c r="AH540" s="0"/>
      <c r="AI540" s="0"/>
      <c r="AJ540" s="0"/>
      <c r="AK540" s="0"/>
      <c r="AL540" s="0"/>
      <c r="AM540" s="0"/>
      <c r="AN540" s="0"/>
      <c r="AO540" s="0"/>
      <c r="AP540" s="0"/>
      <c r="AQ540" s="0"/>
      <c r="AR540" s="0"/>
      <c r="AS540" s="0"/>
      <c r="AT540" s="0"/>
      <c r="AU540" s="0"/>
      <c r="AV540" s="0"/>
      <c r="AW540" s="0"/>
      <c r="AX540" s="0"/>
      <c r="AY540" s="0"/>
      <c r="AZ540" s="0"/>
    </row>
    <row r="541" customFormat="false" ht="15.75" hidden="false" customHeight="false" outlineLevel="0" collapsed="false">
      <c r="AF541" s="0"/>
      <c r="AG541" s="0"/>
      <c r="AH541" s="0"/>
      <c r="AI541" s="0"/>
      <c r="AJ541" s="0"/>
      <c r="AK541" s="0"/>
      <c r="AL541" s="0"/>
      <c r="AM541" s="0"/>
      <c r="AN541" s="0"/>
      <c r="AO541" s="0"/>
      <c r="AP541" s="0"/>
      <c r="AQ541" s="0"/>
      <c r="AR541" s="0"/>
      <c r="AS541" s="0"/>
      <c r="AT541" s="0"/>
      <c r="AU541" s="0"/>
      <c r="AV541" s="0"/>
      <c r="AW541" s="0"/>
      <c r="AX541" s="0"/>
      <c r="AY541" s="0"/>
      <c r="AZ541" s="0"/>
    </row>
    <row r="542" customFormat="false" ht="15.75" hidden="false" customHeight="false" outlineLevel="0" collapsed="false">
      <c r="AF542" s="0"/>
      <c r="AG542" s="0"/>
      <c r="AH542" s="0"/>
      <c r="AI542" s="0"/>
      <c r="AJ542" s="0"/>
      <c r="AK542" s="0"/>
      <c r="AL542" s="0"/>
      <c r="AM542" s="0"/>
      <c r="AN542" s="0"/>
      <c r="AO542" s="0"/>
      <c r="AP542" s="0"/>
      <c r="AQ542" s="0"/>
      <c r="AR542" s="0"/>
      <c r="AS542" s="0"/>
      <c r="AT542" s="0"/>
      <c r="AU542" s="0"/>
      <c r="AV542" s="0"/>
      <c r="AW542" s="0"/>
      <c r="AX542" s="0"/>
      <c r="AY542" s="0"/>
      <c r="AZ542" s="0"/>
    </row>
    <row r="543" customFormat="false" ht="15.75" hidden="false" customHeight="false" outlineLevel="0" collapsed="false">
      <c r="AF543" s="0"/>
      <c r="AG543" s="0"/>
      <c r="AH543" s="0"/>
      <c r="AI543" s="0"/>
      <c r="AJ543" s="0"/>
      <c r="AK543" s="0"/>
      <c r="AL543" s="0"/>
      <c r="AM543" s="0"/>
      <c r="AN543" s="0"/>
      <c r="AO543" s="0"/>
      <c r="AP543" s="0"/>
      <c r="AQ543" s="0"/>
      <c r="AR543" s="0"/>
      <c r="AS543" s="0"/>
      <c r="AT543" s="0"/>
      <c r="AU543" s="0"/>
      <c r="AV543" s="0"/>
      <c r="AW543" s="0"/>
      <c r="AX543" s="0"/>
      <c r="AY543" s="0"/>
      <c r="AZ543" s="0"/>
    </row>
    <row r="544" customFormat="false" ht="15.75" hidden="false" customHeight="false" outlineLevel="0" collapsed="false">
      <c r="AF544" s="0"/>
      <c r="AG544" s="0"/>
      <c r="AH544" s="0"/>
      <c r="AI544" s="0"/>
      <c r="AJ544" s="0"/>
      <c r="AK544" s="0"/>
      <c r="AL544" s="0"/>
      <c r="AM544" s="0"/>
      <c r="AN544" s="0"/>
      <c r="AO544" s="0"/>
      <c r="AP544" s="0"/>
      <c r="AQ544" s="0"/>
      <c r="AR544" s="0"/>
      <c r="AS544" s="0"/>
      <c r="AT544" s="0"/>
      <c r="AU544" s="0"/>
      <c r="AV544" s="0"/>
      <c r="AW544" s="0"/>
      <c r="AX544" s="0"/>
      <c r="AY544" s="0"/>
      <c r="AZ544" s="0"/>
    </row>
    <row r="545" customFormat="false" ht="15.75" hidden="false" customHeight="false" outlineLevel="0" collapsed="false">
      <c r="AF545" s="0"/>
      <c r="AG545" s="0"/>
      <c r="AH545" s="0"/>
      <c r="AI545" s="0"/>
      <c r="AJ545" s="0"/>
      <c r="AK545" s="0"/>
      <c r="AL545" s="0"/>
      <c r="AM545" s="0"/>
      <c r="AN545" s="0"/>
      <c r="AO545" s="0"/>
      <c r="AP545" s="0"/>
      <c r="AQ545" s="0"/>
      <c r="AR545" s="0"/>
      <c r="AS545" s="0"/>
      <c r="AT545" s="0"/>
      <c r="AU545" s="0"/>
      <c r="AV545" s="0"/>
      <c r="AW545" s="0"/>
      <c r="AX545" s="0"/>
      <c r="AY545" s="0"/>
      <c r="AZ545" s="0"/>
    </row>
    <row r="546" customFormat="false" ht="15.75" hidden="false" customHeight="false" outlineLevel="0" collapsed="false">
      <c r="AF546" s="0"/>
      <c r="AG546" s="0"/>
      <c r="AH546" s="0"/>
      <c r="AI546" s="0"/>
      <c r="AJ546" s="0"/>
      <c r="AK546" s="0"/>
      <c r="AL546" s="0"/>
      <c r="AM546" s="0"/>
      <c r="AN546" s="0"/>
      <c r="AO546" s="0"/>
      <c r="AP546" s="0"/>
      <c r="AQ546" s="0"/>
      <c r="AR546" s="0"/>
      <c r="AS546" s="0"/>
      <c r="AT546" s="0"/>
      <c r="AU546" s="0"/>
      <c r="AV546" s="0"/>
      <c r="AW546" s="0"/>
      <c r="AX546" s="0"/>
      <c r="AY546" s="0"/>
      <c r="AZ546" s="0"/>
    </row>
    <row r="547" customFormat="false" ht="15.75" hidden="false" customHeight="false" outlineLevel="0" collapsed="false">
      <c r="AF547" s="0"/>
      <c r="AG547" s="0"/>
      <c r="AH547" s="0"/>
      <c r="AI547" s="0"/>
      <c r="AJ547" s="0"/>
      <c r="AK547" s="0"/>
      <c r="AL547" s="0"/>
      <c r="AM547" s="0"/>
      <c r="AN547" s="0"/>
      <c r="AO547" s="0"/>
      <c r="AP547" s="0"/>
      <c r="AQ547" s="0"/>
      <c r="AR547" s="0"/>
      <c r="AS547" s="0"/>
      <c r="AT547" s="0"/>
      <c r="AU547" s="0"/>
      <c r="AV547" s="0"/>
      <c r="AW547" s="0"/>
      <c r="AX547" s="0"/>
      <c r="AY547" s="0"/>
      <c r="AZ547" s="0"/>
    </row>
    <row r="548" customFormat="false" ht="15.75" hidden="false" customHeight="false" outlineLevel="0" collapsed="false">
      <c r="AF548" s="0"/>
      <c r="AG548" s="0"/>
      <c r="AH548" s="0"/>
      <c r="AI548" s="0"/>
      <c r="AJ548" s="0"/>
      <c r="AK548" s="0"/>
      <c r="AL548" s="0"/>
      <c r="AM548" s="0"/>
      <c r="AN548" s="0"/>
      <c r="AO548" s="0"/>
      <c r="AP548" s="0"/>
      <c r="AQ548" s="0"/>
      <c r="AR548" s="0"/>
      <c r="AS548" s="0"/>
      <c r="AT548" s="0"/>
      <c r="AU548" s="0"/>
      <c r="AV548" s="0"/>
      <c r="AW548" s="0"/>
      <c r="AX548" s="0"/>
      <c r="AY548" s="0"/>
      <c r="AZ548" s="0"/>
    </row>
    <row r="549" customFormat="false" ht="15.75" hidden="false" customHeight="false" outlineLevel="0" collapsed="false">
      <c r="AF549" s="0"/>
      <c r="AG549" s="0"/>
      <c r="AH549" s="0"/>
      <c r="AI549" s="0"/>
      <c r="AJ549" s="0"/>
      <c r="AK549" s="0"/>
      <c r="AL549" s="0"/>
      <c r="AM549" s="0"/>
      <c r="AN549" s="0"/>
      <c r="AO549" s="0"/>
      <c r="AP549" s="0"/>
      <c r="AQ549" s="0"/>
      <c r="AR549" s="0"/>
      <c r="AS549" s="0"/>
      <c r="AT549" s="0"/>
      <c r="AU549" s="0"/>
      <c r="AV549" s="0"/>
      <c r="AW549" s="0"/>
      <c r="AX549" s="0"/>
      <c r="AY549" s="0"/>
      <c r="AZ549" s="0"/>
    </row>
    <row r="550" customFormat="false" ht="15.75" hidden="false" customHeight="false" outlineLevel="0" collapsed="false">
      <c r="AF550" s="0"/>
      <c r="AG550" s="0"/>
      <c r="AH550" s="0"/>
      <c r="AI550" s="0"/>
      <c r="AJ550" s="0"/>
      <c r="AK550" s="0"/>
      <c r="AL550" s="0"/>
      <c r="AM550" s="0"/>
      <c r="AN550" s="0"/>
      <c r="AO550" s="0"/>
      <c r="AP550" s="0"/>
      <c r="AQ550" s="0"/>
      <c r="AR550" s="0"/>
      <c r="AS550" s="0"/>
      <c r="AT550" s="0"/>
      <c r="AU550" s="0"/>
      <c r="AV550" s="0"/>
      <c r="AW550" s="0"/>
      <c r="AX550" s="0"/>
      <c r="AY550" s="0"/>
      <c r="AZ550" s="0"/>
    </row>
    <row r="551" customFormat="false" ht="15.75" hidden="false" customHeight="false" outlineLevel="0" collapsed="false">
      <c r="AF551" s="0"/>
      <c r="AG551" s="0"/>
      <c r="AH551" s="0"/>
      <c r="AI551" s="0"/>
      <c r="AJ551" s="0"/>
      <c r="AK551" s="0"/>
      <c r="AL551" s="0"/>
      <c r="AM551" s="0"/>
      <c r="AN551" s="0"/>
      <c r="AO551" s="0"/>
      <c r="AP551" s="0"/>
      <c r="AQ551" s="0"/>
      <c r="AR551" s="0"/>
      <c r="AS551" s="0"/>
      <c r="AT551" s="0"/>
      <c r="AU551" s="0"/>
      <c r="AV551" s="0"/>
      <c r="AW551" s="0"/>
      <c r="AX551" s="0"/>
      <c r="AY551" s="0"/>
      <c r="AZ551" s="0"/>
    </row>
    <row r="552" customFormat="false" ht="15.75" hidden="false" customHeight="false" outlineLevel="0" collapsed="false">
      <c r="AF552" s="0"/>
      <c r="AG552" s="0"/>
      <c r="AH552" s="0"/>
      <c r="AI552" s="0"/>
      <c r="AJ552" s="0"/>
      <c r="AK552" s="0"/>
      <c r="AL552" s="0"/>
      <c r="AM552" s="0"/>
      <c r="AN552" s="0"/>
      <c r="AO552" s="0"/>
      <c r="AP552" s="0"/>
      <c r="AQ552" s="0"/>
      <c r="AR552" s="0"/>
      <c r="AS552" s="0"/>
      <c r="AT552" s="0"/>
      <c r="AU552" s="0"/>
      <c r="AV552" s="0"/>
      <c r="AW552" s="0"/>
      <c r="AX552" s="0"/>
      <c r="AY552" s="0"/>
      <c r="AZ552" s="0"/>
    </row>
    <row r="553" customFormat="false" ht="15.75" hidden="false" customHeight="false" outlineLevel="0" collapsed="false">
      <c r="AF553" s="0"/>
      <c r="AG553" s="0"/>
      <c r="AH553" s="0"/>
      <c r="AI553" s="0"/>
      <c r="AJ553" s="0"/>
      <c r="AK553" s="0"/>
      <c r="AL553" s="0"/>
      <c r="AM553" s="0"/>
      <c r="AN553" s="0"/>
      <c r="AO553" s="0"/>
      <c r="AP553" s="0"/>
      <c r="AQ553" s="0"/>
      <c r="AR553" s="0"/>
      <c r="AS553" s="0"/>
      <c r="AT553" s="0"/>
      <c r="AU553" s="0"/>
      <c r="AV553" s="0"/>
      <c r="AW553" s="0"/>
      <c r="AX553" s="0"/>
      <c r="AY553" s="0"/>
      <c r="AZ553" s="0"/>
    </row>
    <row r="554" customFormat="false" ht="15.75" hidden="false" customHeight="false" outlineLevel="0" collapsed="false">
      <c r="AF554" s="0"/>
      <c r="AG554" s="0"/>
      <c r="AH554" s="0"/>
      <c r="AI554" s="0"/>
      <c r="AJ554" s="0"/>
      <c r="AK554" s="0"/>
      <c r="AL554" s="0"/>
      <c r="AM554" s="0"/>
      <c r="AN554" s="0"/>
      <c r="AO554" s="0"/>
      <c r="AP554" s="0"/>
      <c r="AQ554" s="0"/>
      <c r="AR554" s="0"/>
      <c r="AS554" s="0"/>
      <c r="AT554" s="0"/>
      <c r="AU554" s="0"/>
      <c r="AV554" s="0"/>
      <c r="AW554" s="0"/>
      <c r="AX554" s="0"/>
      <c r="AY554" s="0"/>
      <c r="AZ554" s="0"/>
    </row>
    <row r="555" customFormat="false" ht="15.75" hidden="false" customHeight="false" outlineLevel="0" collapsed="false">
      <c r="AF555" s="0"/>
      <c r="AG555" s="0"/>
      <c r="AH555" s="0"/>
      <c r="AI555" s="0"/>
      <c r="AJ555" s="0"/>
      <c r="AK555" s="0"/>
      <c r="AL555" s="0"/>
      <c r="AM555" s="0"/>
      <c r="AN555" s="0"/>
      <c r="AO555" s="0"/>
      <c r="AP555" s="0"/>
      <c r="AQ555" s="0"/>
      <c r="AR555" s="0"/>
      <c r="AS555" s="0"/>
      <c r="AT555" s="0"/>
      <c r="AU555" s="0"/>
      <c r="AV555" s="0"/>
      <c r="AW555" s="0"/>
      <c r="AX555" s="0"/>
      <c r="AY555" s="0"/>
      <c r="AZ555" s="0"/>
    </row>
    <row r="556" customFormat="false" ht="15.75" hidden="false" customHeight="false" outlineLevel="0" collapsed="false">
      <c r="AF556" s="0"/>
      <c r="AG556" s="0"/>
      <c r="AH556" s="0"/>
      <c r="AI556" s="0"/>
      <c r="AJ556" s="0"/>
      <c r="AK556" s="0"/>
      <c r="AL556" s="0"/>
      <c r="AM556" s="0"/>
      <c r="AN556" s="0"/>
      <c r="AO556" s="0"/>
      <c r="AP556" s="0"/>
      <c r="AQ556" s="0"/>
      <c r="AR556" s="0"/>
      <c r="AS556" s="0"/>
      <c r="AT556" s="0"/>
      <c r="AU556" s="0"/>
      <c r="AV556" s="0"/>
      <c r="AW556" s="0"/>
      <c r="AX556" s="0"/>
      <c r="AY556" s="0"/>
      <c r="AZ556" s="0"/>
    </row>
    <row r="557" customFormat="false" ht="15.75" hidden="false" customHeight="false" outlineLevel="0" collapsed="false">
      <c r="AF557" s="0"/>
      <c r="AG557" s="0"/>
      <c r="AH557" s="0"/>
      <c r="AI557" s="0"/>
      <c r="AJ557" s="0"/>
      <c r="AK557" s="0"/>
      <c r="AL557" s="0"/>
      <c r="AM557" s="0"/>
      <c r="AN557" s="0"/>
      <c r="AO557" s="0"/>
      <c r="AP557" s="0"/>
      <c r="AQ557" s="0"/>
      <c r="AR557" s="0"/>
      <c r="AS557" s="0"/>
      <c r="AT557" s="0"/>
      <c r="AU557" s="0"/>
      <c r="AV557" s="0"/>
      <c r="AW557" s="0"/>
      <c r="AX557" s="0"/>
      <c r="AY557" s="0"/>
      <c r="AZ557" s="0"/>
    </row>
    <row r="558" customFormat="false" ht="15.75" hidden="false" customHeight="false" outlineLevel="0" collapsed="false">
      <c r="AF558" s="0"/>
      <c r="AG558" s="0"/>
      <c r="AH558" s="0"/>
      <c r="AI558" s="0"/>
      <c r="AJ558" s="0"/>
      <c r="AK558" s="0"/>
      <c r="AL558" s="0"/>
      <c r="AM558" s="0"/>
      <c r="AN558" s="0"/>
      <c r="AO558" s="0"/>
      <c r="AP558" s="0"/>
      <c r="AQ558" s="0"/>
      <c r="AR558" s="0"/>
      <c r="AS558" s="0"/>
      <c r="AT558" s="0"/>
      <c r="AU558" s="0"/>
      <c r="AV558" s="0"/>
      <c r="AW558" s="0"/>
      <c r="AX558" s="0"/>
      <c r="AY558" s="0"/>
      <c r="AZ558" s="0"/>
    </row>
    <row r="559" customFormat="false" ht="15.75" hidden="false" customHeight="false" outlineLevel="0" collapsed="false">
      <c r="AF559" s="0"/>
      <c r="AG559" s="0"/>
      <c r="AH559" s="0"/>
      <c r="AI559" s="0"/>
      <c r="AJ559" s="0"/>
      <c r="AK559" s="0"/>
      <c r="AL559" s="0"/>
      <c r="AM559" s="0"/>
      <c r="AN559" s="0"/>
      <c r="AO559" s="0"/>
      <c r="AP559" s="0"/>
      <c r="AQ559" s="0"/>
      <c r="AR559" s="0"/>
      <c r="AS559" s="0"/>
      <c r="AT559" s="0"/>
      <c r="AU559" s="0"/>
      <c r="AV559" s="0"/>
      <c r="AW559" s="0"/>
      <c r="AX559" s="0"/>
      <c r="AY559" s="0"/>
      <c r="AZ559" s="0"/>
    </row>
    <row r="560" customFormat="false" ht="15.75" hidden="false" customHeight="false" outlineLevel="0" collapsed="false">
      <c r="AF560" s="0"/>
      <c r="AG560" s="0"/>
      <c r="AH560" s="0"/>
      <c r="AI560" s="0"/>
      <c r="AJ560" s="0"/>
      <c r="AK560" s="0"/>
      <c r="AL560" s="0"/>
      <c r="AM560" s="0"/>
      <c r="AN560" s="0"/>
      <c r="AO560" s="0"/>
      <c r="AP560" s="0"/>
      <c r="AQ560" s="0"/>
      <c r="AR560" s="0"/>
      <c r="AS560" s="0"/>
      <c r="AT560" s="0"/>
      <c r="AU560" s="0"/>
      <c r="AV560" s="0"/>
      <c r="AW560" s="0"/>
      <c r="AX560" s="0"/>
      <c r="AY560" s="0"/>
      <c r="AZ560" s="0"/>
    </row>
    <row r="561" customFormat="false" ht="15.75" hidden="false" customHeight="false" outlineLevel="0" collapsed="false">
      <c r="AF561" s="0"/>
      <c r="AG561" s="0"/>
      <c r="AH561" s="0"/>
      <c r="AI561" s="0"/>
      <c r="AJ561" s="0"/>
      <c r="AK561" s="0"/>
      <c r="AL561" s="0"/>
      <c r="AM561" s="0"/>
      <c r="AN561" s="0"/>
      <c r="AO561" s="0"/>
      <c r="AP561" s="0"/>
      <c r="AQ561" s="0"/>
      <c r="AR561" s="0"/>
      <c r="AS561" s="0"/>
      <c r="AT561" s="0"/>
      <c r="AU561" s="0"/>
      <c r="AV561" s="0"/>
      <c r="AW561" s="0"/>
      <c r="AX561" s="0"/>
      <c r="AY561" s="0"/>
      <c r="AZ561" s="0"/>
    </row>
    <row r="562" customFormat="false" ht="15.75" hidden="false" customHeight="false" outlineLevel="0" collapsed="false">
      <c r="AF562" s="0"/>
      <c r="AG562" s="0"/>
      <c r="AH562" s="0"/>
      <c r="AI562" s="0"/>
      <c r="AJ562" s="0"/>
      <c r="AK562" s="0"/>
      <c r="AL562" s="0"/>
      <c r="AM562" s="0"/>
      <c r="AN562" s="0"/>
      <c r="AO562" s="0"/>
      <c r="AP562" s="0"/>
      <c r="AQ562" s="0"/>
      <c r="AR562" s="0"/>
      <c r="AS562" s="0"/>
      <c r="AT562" s="0"/>
      <c r="AU562" s="0"/>
      <c r="AV562" s="0"/>
      <c r="AW562" s="0"/>
      <c r="AX562" s="0"/>
      <c r="AY562" s="0"/>
      <c r="AZ562" s="0"/>
    </row>
    <row r="563" customFormat="false" ht="15.75" hidden="false" customHeight="false" outlineLevel="0" collapsed="false">
      <c r="AF563" s="0"/>
      <c r="AG563" s="0"/>
      <c r="AH563" s="0"/>
      <c r="AI563" s="0"/>
      <c r="AJ563" s="0"/>
      <c r="AK563" s="0"/>
      <c r="AL563" s="0"/>
      <c r="AM563" s="0"/>
      <c r="AN563" s="0"/>
      <c r="AO563" s="0"/>
      <c r="AP563" s="0"/>
      <c r="AQ563" s="0"/>
      <c r="AR563" s="0"/>
      <c r="AS563" s="0"/>
      <c r="AT563" s="0"/>
      <c r="AU563" s="0"/>
      <c r="AV563" s="0"/>
      <c r="AW563" s="0"/>
      <c r="AX563" s="0"/>
      <c r="AY563" s="0"/>
      <c r="AZ563" s="0"/>
    </row>
    <row r="564" customFormat="false" ht="15.75" hidden="false" customHeight="false" outlineLevel="0" collapsed="false">
      <c r="AF564" s="0"/>
      <c r="AG564" s="0"/>
      <c r="AH564" s="0"/>
      <c r="AI564" s="0"/>
      <c r="AJ564" s="0"/>
      <c r="AK564" s="0"/>
      <c r="AL564" s="0"/>
      <c r="AM564" s="0"/>
      <c r="AN564" s="0"/>
      <c r="AO564" s="0"/>
      <c r="AP564" s="0"/>
      <c r="AQ564" s="0"/>
      <c r="AR564" s="0"/>
      <c r="AS564" s="0"/>
      <c r="AT564" s="0"/>
      <c r="AU564" s="0"/>
      <c r="AV564" s="0"/>
      <c r="AW564" s="0"/>
      <c r="AX564" s="0"/>
      <c r="AY564" s="0"/>
      <c r="AZ564" s="0"/>
    </row>
    <row r="565" customFormat="false" ht="15.75" hidden="false" customHeight="false" outlineLevel="0" collapsed="false">
      <c r="AF565" s="0"/>
      <c r="AG565" s="0"/>
      <c r="AH565" s="0"/>
      <c r="AI565" s="0"/>
      <c r="AJ565" s="0"/>
      <c r="AK565" s="0"/>
      <c r="AL565" s="0"/>
      <c r="AM565" s="0"/>
      <c r="AN565" s="0"/>
      <c r="AO565" s="0"/>
      <c r="AP565" s="0"/>
      <c r="AQ565" s="0"/>
      <c r="AR565" s="0"/>
      <c r="AS565" s="0"/>
      <c r="AT565" s="0"/>
      <c r="AU565" s="0"/>
      <c r="AV565" s="0"/>
      <c r="AW565" s="0"/>
      <c r="AX565" s="0"/>
      <c r="AY565" s="0"/>
      <c r="AZ565" s="0"/>
    </row>
    <row r="566" customFormat="false" ht="15.75" hidden="false" customHeight="false" outlineLevel="0" collapsed="false">
      <c r="AF566" s="0"/>
      <c r="AG566" s="0"/>
      <c r="AH566" s="0"/>
      <c r="AI566" s="0"/>
      <c r="AJ566" s="0"/>
      <c r="AK566" s="0"/>
      <c r="AL566" s="0"/>
      <c r="AM566" s="0"/>
      <c r="AN566" s="0"/>
      <c r="AO566" s="0"/>
      <c r="AP566" s="0"/>
      <c r="AQ566" s="0"/>
      <c r="AR566" s="0"/>
      <c r="AS566" s="0"/>
      <c r="AT566" s="0"/>
      <c r="AU566" s="0"/>
      <c r="AV566" s="0"/>
      <c r="AW566" s="0"/>
      <c r="AX566" s="0"/>
      <c r="AY566" s="0"/>
      <c r="AZ566" s="0"/>
    </row>
    <row r="567" customFormat="false" ht="15.75" hidden="false" customHeight="false" outlineLevel="0" collapsed="false">
      <c r="AF567" s="0"/>
      <c r="AG567" s="0"/>
      <c r="AH567" s="0"/>
      <c r="AI567" s="0"/>
      <c r="AJ567" s="0"/>
      <c r="AK567" s="0"/>
      <c r="AL567" s="0"/>
      <c r="AM567" s="0"/>
      <c r="AN567" s="0"/>
      <c r="AO567" s="0"/>
      <c r="AP567" s="0"/>
      <c r="AQ567" s="0"/>
      <c r="AR567" s="0"/>
      <c r="AS567" s="0"/>
      <c r="AT567" s="0"/>
      <c r="AU567" s="0"/>
      <c r="AV567" s="0"/>
      <c r="AW567" s="0"/>
      <c r="AX567" s="0"/>
      <c r="AY567" s="0"/>
      <c r="AZ567" s="0"/>
    </row>
    <row r="568" customFormat="false" ht="15.75" hidden="false" customHeight="false" outlineLevel="0" collapsed="false">
      <c r="AF568" s="0"/>
      <c r="AG568" s="0"/>
      <c r="AH568" s="0"/>
      <c r="AI568" s="0"/>
      <c r="AJ568" s="0"/>
      <c r="AK568" s="0"/>
      <c r="AL568" s="0"/>
      <c r="AM568" s="0"/>
      <c r="AN568" s="0"/>
      <c r="AO568" s="0"/>
      <c r="AP568" s="0"/>
      <c r="AQ568" s="0"/>
      <c r="AR568" s="0"/>
      <c r="AS568" s="0"/>
      <c r="AT568" s="0"/>
      <c r="AU568" s="0"/>
      <c r="AV568" s="0"/>
      <c r="AW568" s="0"/>
      <c r="AX568" s="0"/>
      <c r="AY568" s="0"/>
      <c r="AZ568" s="0"/>
    </row>
    <row r="569" customFormat="false" ht="15.75" hidden="false" customHeight="false" outlineLevel="0" collapsed="false">
      <c r="AF569" s="0"/>
      <c r="AG569" s="0"/>
      <c r="AH569" s="0"/>
      <c r="AI569" s="0"/>
      <c r="AJ569" s="0"/>
      <c r="AK569" s="0"/>
      <c r="AL569" s="0"/>
      <c r="AM569" s="0"/>
      <c r="AN569" s="0"/>
      <c r="AO569" s="0"/>
      <c r="AP569" s="0"/>
      <c r="AQ569" s="0"/>
      <c r="AR569" s="0"/>
      <c r="AS569" s="0"/>
      <c r="AT569" s="0"/>
      <c r="AU569" s="0"/>
      <c r="AV569" s="0"/>
      <c r="AW569" s="0"/>
      <c r="AX569" s="0"/>
      <c r="AY569" s="0"/>
      <c r="AZ569" s="0"/>
    </row>
    <row r="570" customFormat="false" ht="15.75" hidden="false" customHeight="false" outlineLevel="0" collapsed="false">
      <c r="AF570" s="0"/>
      <c r="AG570" s="0"/>
      <c r="AH570" s="0"/>
      <c r="AI570" s="0"/>
      <c r="AJ570" s="0"/>
      <c r="AK570" s="0"/>
      <c r="AL570" s="0"/>
      <c r="AM570" s="0"/>
      <c r="AN570" s="0"/>
      <c r="AO570" s="0"/>
      <c r="AP570" s="0"/>
      <c r="AQ570" s="0"/>
      <c r="AR570" s="0"/>
      <c r="AS570" s="0"/>
      <c r="AT570" s="0"/>
      <c r="AU570" s="0"/>
      <c r="AV570" s="0"/>
      <c r="AW570" s="0"/>
      <c r="AX570" s="0"/>
      <c r="AY570" s="0"/>
      <c r="AZ570" s="0"/>
    </row>
    <row r="571" customFormat="false" ht="15.75" hidden="false" customHeight="false" outlineLevel="0" collapsed="false">
      <c r="AF571" s="0"/>
      <c r="AG571" s="0"/>
      <c r="AH571" s="0"/>
      <c r="AI571" s="0"/>
      <c r="AJ571" s="0"/>
      <c r="AK571" s="0"/>
      <c r="AL571" s="0"/>
      <c r="AM571" s="0"/>
      <c r="AN571" s="0"/>
      <c r="AO571" s="0"/>
      <c r="AP571" s="0"/>
      <c r="AQ571" s="0"/>
      <c r="AR571" s="0"/>
      <c r="AS571" s="0"/>
      <c r="AT571" s="0"/>
      <c r="AU571" s="0"/>
      <c r="AV571" s="0"/>
      <c r="AW571" s="0"/>
      <c r="AX571" s="0"/>
      <c r="AY571" s="0"/>
      <c r="AZ571" s="0"/>
    </row>
    <row r="572" customFormat="false" ht="15.75" hidden="false" customHeight="false" outlineLevel="0" collapsed="false">
      <c r="AF572" s="0"/>
      <c r="AG572" s="0"/>
      <c r="AH572" s="0"/>
      <c r="AI572" s="0"/>
      <c r="AJ572" s="0"/>
      <c r="AK572" s="0"/>
      <c r="AL572" s="0"/>
      <c r="AM572" s="0"/>
      <c r="AN572" s="0"/>
      <c r="AO572" s="0"/>
      <c r="AP572" s="0"/>
      <c r="AQ572" s="0"/>
      <c r="AR572" s="0"/>
      <c r="AS572" s="0"/>
      <c r="AT572" s="0"/>
      <c r="AU572" s="0"/>
      <c r="AV572" s="0"/>
      <c r="AW572" s="0"/>
      <c r="AX572" s="0"/>
      <c r="AY572" s="0"/>
      <c r="AZ572" s="0"/>
    </row>
    <row r="573" customFormat="false" ht="15.75" hidden="false" customHeight="false" outlineLevel="0" collapsed="false">
      <c r="AF573" s="0"/>
      <c r="AG573" s="0"/>
      <c r="AH573" s="0"/>
      <c r="AI573" s="0"/>
      <c r="AJ573" s="0"/>
      <c r="AK573" s="0"/>
      <c r="AL573" s="0"/>
      <c r="AM573" s="0"/>
      <c r="AN573" s="0"/>
      <c r="AO573" s="0"/>
      <c r="AP573" s="0"/>
      <c r="AQ573" s="0"/>
      <c r="AR573" s="0"/>
      <c r="AS573" s="0"/>
      <c r="AT573" s="0"/>
      <c r="AU573" s="0"/>
      <c r="AV573" s="0"/>
      <c r="AW573" s="0"/>
      <c r="AX573" s="0"/>
      <c r="AY573" s="0"/>
      <c r="AZ573" s="0"/>
    </row>
    <row r="574" customFormat="false" ht="15.75" hidden="false" customHeight="false" outlineLevel="0" collapsed="false">
      <c r="AF574" s="0"/>
      <c r="AG574" s="0"/>
      <c r="AH574" s="0"/>
      <c r="AI574" s="0"/>
      <c r="AJ574" s="0"/>
      <c r="AK574" s="0"/>
      <c r="AL574" s="0"/>
      <c r="AM574" s="0"/>
      <c r="AN574" s="0"/>
      <c r="AO574" s="0"/>
      <c r="AP574" s="0"/>
      <c r="AQ574" s="0"/>
      <c r="AR574" s="0"/>
      <c r="AS574" s="0"/>
      <c r="AT574" s="0"/>
      <c r="AU574" s="0"/>
      <c r="AV574" s="0"/>
      <c r="AW574" s="0"/>
      <c r="AX574" s="0"/>
      <c r="AY574" s="0"/>
      <c r="AZ574" s="0"/>
    </row>
    <row r="575" customFormat="false" ht="15.75" hidden="false" customHeight="false" outlineLevel="0" collapsed="false">
      <c r="AF575" s="0"/>
      <c r="AG575" s="0"/>
      <c r="AH575" s="0"/>
      <c r="AI575" s="0"/>
      <c r="AJ575" s="0"/>
      <c r="AK575" s="0"/>
      <c r="AL575" s="0"/>
      <c r="AM575" s="0"/>
      <c r="AN575" s="0"/>
      <c r="AO575" s="0"/>
      <c r="AP575" s="0"/>
      <c r="AQ575" s="0"/>
      <c r="AR575" s="0"/>
      <c r="AS575" s="0"/>
      <c r="AT575" s="0"/>
      <c r="AU575" s="0"/>
      <c r="AV575" s="0"/>
      <c r="AW575" s="0"/>
      <c r="AX575" s="0"/>
      <c r="AY575" s="0"/>
      <c r="AZ575" s="0"/>
    </row>
    <row r="576" customFormat="false" ht="15.75" hidden="false" customHeight="false" outlineLevel="0" collapsed="false">
      <c r="AF576" s="0"/>
      <c r="AG576" s="0"/>
      <c r="AH576" s="0"/>
      <c r="AI576" s="0"/>
      <c r="AJ576" s="0"/>
      <c r="AK576" s="0"/>
      <c r="AL576" s="0"/>
      <c r="AM576" s="0"/>
      <c r="AN576" s="0"/>
      <c r="AO576" s="0"/>
      <c r="AP576" s="0"/>
      <c r="AQ576" s="0"/>
      <c r="AR576" s="0"/>
      <c r="AS576" s="0"/>
      <c r="AT576" s="0"/>
      <c r="AU576" s="0"/>
      <c r="AV576" s="0"/>
      <c r="AW576" s="0"/>
      <c r="AX576" s="0"/>
      <c r="AY576" s="0"/>
      <c r="AZ576" s="0"/>
    </row>
    <row r="577" customFormat="false" ht="15.75" hidden="false" customHeight="false" outlineLevel="0" collapsed="false">
      <c r="AF577" s="0"/>
      <c r="AG577" s="0"/>
      <c r="AH577" s="0"/>
      <c r="AI577" s="0"/>
      <c r="AJ577" s="0"/>
      <c r="AK577" s="0"/>
      <c r="AL577" s="0"/>
      <c r="AM577" s="0"/>
      <c r="AN577" s="0"/>
      <c r="AO577" s="0"/>
      <c r="AP577" s="0"/>
      <c r="AQ577" s="0"/>
      <c r="AR577" s="0"/>
      <c r="AS577" s="0"/>
      <c r="AT577" s="0"/>
      <c r="AU577" s="0"/>
      <c r="AV577" s="0"/>
      <c r="AW577" s="0"/>
      <c r="AX577" s="0"/>
      <c r="AY577" s="0"/>
      <c r="AZ577" s="0"/>
    </row>
    <row r="578" customFormat="false" ht="15.75" hidden="false" customHeight="false" outlineLevel="0" collapsed="false">
      <c r="AF578" s="0"/>
      <c r="AG578" s="0"/>
      <c r="AH578" s="0"/>
      <c r="AI578" s="0"/>
      <c r="AJ578" s="0"/>
      <c r="AK578" s="0"/>
      <c r="AL578" s="0"/>
      <c r="AM578" s="0"/>
      <c r="AN578" s="0"/>
      <c r="AO578" s="0"/>
      <c r="AP578" s="0"/>
      <c r="AQ578" s="0"/>
      <c r="AR578" s="0"/>
      <c r="AS578" s="0"/>
      <c r="AT578" s="0"/>
      <c r="AU578" s="0"/>
      <c r="AV578" s="0"/>
      <c r="AW578" s="0"/>
      <c r="AX578" s="0"/>
      <c r="AY578" s="0"/>
      <c r="AZ578" s="0"/>
    </row>
    <row r="579" customFormat="false" ht="15.75" hidden="false" customHeight="false" outlineLevel="0" collapsed="false">
      <c r="AF579" s="0"/>
      <c r="AG579" s="0"/>
      <c r="AH579" s="0"/>
      <c r="AI579" s="0"/>
      <c r="AJ579" s="0"/>
      <c r="AK579" s="0"/>
      <c r="AL579" s="0"/>
      <c r="AM579" s="0"/>
      <c r="AN579" s="0"/>
      <c r="AO579" s="0"/>
      <c r="AP579" s="0"/>
      <c r="AQ579" s="0"/>
      <c r="AR579" s="0"/>
      <c r="AS579" s="0"/>
      <c r="AT579" s="0"/>
      <c r="AU579" s="0"/>
      <c r="AV579" s="0"/>
      <c r="AW579" s="0"/>
      <c r="AX579" s="0"/>
      <c r="AY579" s="0"/>
      <c r="AZ579" s="0"/>
    </row>
    <row r="580" customFormat="false" ht="15.75" hidden="false" customHeight="false" outlineLevel="0" collapsed="false">
      <c r="AF580" s="0"/>
      <c r="AG580" s="0"/>
      <c r="AH580" s="0"/>
      <c r="AI580" s="0"/>
      <c r="AJ580" s="0"/>
      <c r="AK580" s="0"/>
      <c r="AL580" s="0"/>
      <c r="AM580" s="0"/>
      <c r="AN580" s="0"/>
      <c r="AO580" s="0"/>
      <c r="AP580" s="0"/>
      <c r="AQ580" s="0"/>
      <c r="AR580" s="0"/>
      <c r="AS580" s="0"/>
      <c r="AT580" s="0"/>
      <c r="AU580" s="0"/>
      <c r="AV580" s="0"/>
      <c r="AW580" s="0"/>
      <c r="AX580" s="0"/>
      <c r="AY580" s="0"/>
      <c r="AZ580" s="0"/>
    </row>
    <row r="581" customFormat="false" ht="15.75" hidden="false" customHeight="false" outlineLevel="0" collapsed="false">
      <c r="AF581" s="0"/>
      <c r="AG581" s="0"/>
      <c r="AH581" s="0"/>
      <c r="AI581" s="0"/>
      <c r="AJ581" s="0"/>
      <c r="AK581" s="0"/>
      <c r="AL581" s="0"/>
      <c r="AM581" s="0"/>
      <c r="AN581" s="0"/>
      <c r="AO581" s="0"/>
      <c r="AP581" s="0"/>
      <c r="AQ581" s="0"/>
      <c r="AR581" s="0"/>
      <c r="AS581" s="0"/>
      <c r="AT581" s="0"/>
      <c r="AU581" s="0"/>
      <c r="AV581" s="0"/>
      <c r="AW581" s="0"/>
      <c r="AX581" s="0"/>
      <c r="AY581" s="0"/>
      <c r="AZ581" s="0"/>
    </row>
    <row r="582" customFormat="false" ht="15.75" hidden="false" customHeight="false" outlineLevel="0" collapsed="false">
      <c r="AF582" s="0"/>
      <c r="AG582" s="0"/>
      <c r="AH582" s="0"/>
      <c r="AI582" s="0"/>
      <c r="AJ582" s="0"/>
      <c r="AK582" s="0"/>
      <c r="AL582" s="0"/>
      <c r="AM582" s="0"/>
      <c r="AN582" s="0"/>
      <c r="AO582" s="0"/>
      <c r="AP582" s="0"/>
      <c r="AQ582" s="0"/>
      <c r="AR582" s="0"/>
      <c r="AS582" s="0"/>
      <c r="AT582" s="0"/>
      <c r="AU582" s="0"/>
      <c r="AV582" s="0"/>
      <c r="AW582" s="0"/>
      <c r="AX582" s="0"/>
      <c r="AY582" s="0"/>
      <c r="AZ582" s="0"/>
    </row>
    <row r="583" customFormat="false" ht="15.75" hidden="false" customHeight="false" outlineLevel="0" collapsed="false">
      <c r="AF583" s="0"/>
      <c r="AG583" s="0"/>
      <c r="AH583" s="0"/>
      <c r="AI583" s="0"/>
      <c r="AJ583" s="0"/>
      <c r="AK583" s="0"/>
      <c r="AL583" s="0"/>
      <c r="AM583" s="0"/>
      <c r="AN583" s="0"/>
      <c r="AO583" s="0"/>
      <c r="AP583" s="0"/>
      <c r="AQ583" s="0"/>
      <c r="AR583" s="0"/>
      <c r="AS583" s="0"/>
      <c r="AT583" s="0"/>
      <c r="AU583" s="0"/>
      <c r="AV583" s="0"/>
      <c r="AW583" s="0"/>
      <c r="AX583" s="0"/>
      <c r="AY583" s="0"/>
      <c r="AZ583" s="0"/>
    </row>
    <row r="584" customFormat="false" ht="15.75" hidden="false" customHeight="false" outlineLevel="0" collapsed="false">
      <c r="AF584" s="0"/>
      <c r="AG584" s="0"/>
      <c r="AH584" s="0"/>
      <c r="AI584" s="0"/>
      <c r="AJ584" s="0"/>
      <c r="AK584" s="0"/>
      <c r="AL584" s="0"/>
      <c r="AM584" s="0"/>
      <c r="AN584" s="0"/>
      <c r="AO584" s="0"/>
      <c r="AP584" s="0"/>
      <c r="AQ584" s="0"/>
      <c r="AR584" s="0"/>
      <c r="AS584" s="0"/>
      <c r="AT584" s="0"/>
      <c r="AU584" s="0"/>
      <c r="AV584" s="0"/>
      <c r="AW584" s="0"/>
      <c r="AX584" s="0"/>
      <c r="AY584" s="0"/>
      <c r="AZ584" s="0"/>
    </row>
    <row r="585" customFormat="false" ht="15.75" hidden="false" customHeight="false" outlineLevel="0" collapsed="false">
      <c r="AF585" s="0"/>
      <c r="AG585" s="0"/>
      <c r="AH585" s="0"/>
      <c r="AI585" s="0"/>
      <c r="AJ585" s="0"/>
      <c r="AK585" s="0"/>
      <c r="AL585" s="0"/>
      <c r="AM585" s="0"/>
      <c r="AN585" s="0"/>
      <c r="AO585" s="0"/>
      <c r="AP585" s="0"/>
      <c r="AQ585" s="0"/>
      <c r="AR585" s="0"/>
      <c r="AS585" s="0"/>
      <c r="AT585" s="0"/>
      <c r="AU585" s="0"/>
      <c r="AV585" s="0"/>
      <c r="AW585" s="0"/>
      <c r="AX585" s="0"/>
      <c r="AY585" s="0"/>
      <c r="AZ585" s="0"/>
    </row>
    <row r="586" customFormat="false" ht="15.75" hidden="false" customHeight="false" outlineLevel="0" collapsed="false">
      <c r="AF586" s="0"/>
      <c r="AG586" s="0"/>
      <c r="AH586" s="0"/>
      <c r="AI586" s="0"/>
      <c r="AJ586" s="0"/>
      <c r="AK586" s="0"/>
      <c r="AL586" s="0"/>
      <c r="AM586" s="0"/>
      <c r="AN586" s="0"/>
      <c r="AO586" s="0"/>
      <c r="AP586" s="0"/>
      <c r="AQ586" s="0"/>
      <c r="AR586" s="0"/>
      <c r="AS586" s="0"/>
      <c r="AT586" s="0"/>
      <c r="AU586" s="0"/>
      <c r="AV586" s="0"/>
      <c r="AW586" s="0"/>
      <c r="AX586" s="0"/>
      <c r="AY586" s="0"/>
      <c r="AZ586" s="0"/>
    </row>
    <row r="587" customFormat="false" ht="15.75" hidden="false" customHeight="false" outlineLevel="0" collapsed="false">
      <c r="AF587" s="0"/>
      <c r="AG587" s="0"/>
      <c r="AH587" s="0"/>
      <c r="AI587" s="0"/>
      <c r="AJ587" s="0"/>
      <c r="AK587" s="0"/>
      <c r="AL587" s="0"/>
      <c r="AM587" s="0"/>
      <c r="AN587" s="0"/>
      <c r="AO587" s="0"/>
      <c r="AP587" s="0"/>
      <c r="AQ587" s="0"/>
      <c r="AR587" s="0"/>
      <c r="AS587" s="0"/>
      <c r="AT587" s="0"/>
      <c r="AU587" s="0"/>
      <c r="AV587" s="0"/>
      <c r="AW587" s="0"/>
      <c r="AX587" s="0"/>
      <c r="AY587" s="0"/>
      <c r="AZ587" s="0"/>
    </row>
    <row r="588" customFormat="false" ht="15.75" hidden="false" customHeight="false" outlineLevel="0" collapsed="false">
      <c r="AF588" s="0"/>
      <c r="AG588" s="0"/>
      <c r="AH588" s="0"/>
      <c r="AI588" s="0"/>
      <c r="AJ588" s="0"/>
      <c r="AK588" s="0"/>
      <c r="AL588" s="0"/>
      <c r="AM588" s="0"/>
      <c r="AN588" s="0"/>
      <c r="AO588" s="0"/>
      <c r="AP588" s="0"/>
      <c r="AQ588" s="0"/>
      <c r="AR588" s="0"/>
      <c r="AS588" s="0"/>
      <c r="AT588" s="0"/>
      <c r="AU588" s="0"/>
      <c r="AV588" s="0"/>
      <c r="AW588" s="0"/>
      <c r="AX588" s="0"/>
      <c r="AY588" s="0"/>
      <c r="AZ588" s="0"/>
    </row>
    <row r="589" customFormat="false" ht="15.75" hidden="false" customHeight="false" outlineLevel="0" collapsed="false">
      <c r="AF589" s="0"/>
      <c r="AG589" s="0"/>
      <c r="AH589" s="0"/>
      <c r="AI589" s="0"/>
      <c r="AJ589" s="0"/>
      <c r="AK589" s="0"/>
      <c r="AL589" s="0"/>
      <c r="AM589" s="0"/>
      <c r="AN589" s="0"/>
      <c r="AO589" s="0"/>
      <c r="AP589" s="0"/>
      <c r="AQ589" s="0"/>
      <c r="AR589" s="0"/>
      <c r="AS589" s="0"/>
      <c r="AT589" s="0"/>
      <c r="AU589" s="0"/>
      <c r="AV589" s="0"/>
      <c r="AW589" s="0"/>
      <c r="AX589" s="0"/>
      <c r="AY589" s="0"/>
      <c r="AZ589" s="0"/>
    </row>
    <row r="590" customFormat="false" ht="15.75" hidden="false" customHeight="false" outlineLevel="0" collapsed="false">
      <c r="AF590" s="0"/>
      <c r="AG590" s="0"/>
      <c r="AH590" s="0"/>
      <c r="AI590" s="0"/>
      <c r="AJ590" s="0"/>
      <c r="AK590" s="0"/>
      <c r="AL590" s="0"/>
      <c r="AM590" s="0"/>
      <c r="AN590" s="0"/>
      <c r="AO590" s="0"/>
      <c r="AP590" s="0"/>
      <c r="AQ590" s="0"/>
      <c r="AR590" s="0"/>
      <c r="AS590" s="0"/>
      <c r="AT590" s="0"/>
      <c r="AU590" s="0"/>
      <c r="AV590" s="0"/>
      <c r="AW590" s="0"/>
      <c r="AX590" s="0"/>
      <c r="AY590" s="0"/>
      <c r="AZ590" s="0"/>
    </row>
    <row r="591" customFormat="false" ht="15.75" hidden="false" customHeight="false" outlineLevel="0" collapsed="false">
      <c r="AF591" s="0"/>
      <c r="AG591" s="0"/>
      <c r="AH591" s="0"/>
      <c r="AI591" s="0"/>
      <c r="AJ591" s="0"/>
      <c r="AK591" s="0"/>
      <c r="AL591" s="0"/>
      <c r="AM591" s="0"/>
      <c r="AN591" s="0"/>
      <c r="AO591" s="0"/>
      <c r="AP591" s="0"/>
      <c r="AQ591" s="0"/>
      <c r="AR591" s="0"/>
      <c r="AS591" s="0"/>
      <c r="AT591" s="0"/>
      <c r="AU591" s="0"/>
      <c r="AV591" s="0"/>
      <c r="AW591" s="0"/>
      <c r="AX591" s="0"/>
      <c r="AY591" s="0"/>
      <c r="AZ591" s="0"/>
    </row>
    <row r="592" customFormat="false" ht="15.75" hidden="false" customHeight="false" outlineLevel="0" collapsed="false">
      <c r="AF592" s="0"/>
      <c r="AG592" s="0"/>
      <c r="AH592" s="0"/>
      <c r="AI592" s="0"/>
      <c r="AJ592" s="0"/>
      <c r="AK592" s="0"/>
      <c r="AL592" s="0"/>
      <c r="AM592" s="0"/>
      <c r="AN592" s="0"/>
      <c r="AO592" s="0"/>
      <c r="AP592" s="0"/>
      <c r="AQ592" s="0"/>
      <c r="AR592" s="0"/>
      <c r="AS592" s="0"/>
      <c r="AT592" s="0"/>
      <c r="AU592" s="0"/>
      <c r="AV592" s="0"/>
      <c r="AW592" s="0"/>
      <c r="AX592" s="0"/>
      <c r="AY592" s="0"/>
      <c r="AZ592" s="0"/>
    </row>
    <row r="593" customFormat="false" ht="15.75" hidden="false" customHeight="false" outlineLevel="0" collapsed="false">
      <c r="AF593" s="0"/>
      <c r="AG593" s="0"/>
      <c r="AH593" s="0"/>
      <c r="AI593" s="0"/>
      <c r="AJ593" s="0"/>
      <c r="AK593" s="0"/>
      <c r="AL593" s="0"/>
      <c r="AM593" s="0"/>
      <c r="AN593" s="0"/>
      <c r="AO593" s="0"/>
      <c r="AP593" s="0"/>
      <c r="AQ593" s="0"/>
      <c r="AR593" s="0"/>
      <c r="AS593" s="0"/>
      <c r="AT593" s="0"/>
      <c r="AU593" s="0"/>
      <c r="AV593" s="0"/>
      <c r="AW593" s="0"/>
      <c r="AX593" s="0"/>
      <c r="AY593" s="0"/>
      <c r="AZ593" s="0"/>
    </row>
    <row r="594" customFormat="false" ht="15.75" hidden="false" customHeight="false" outlineLevel="0" collapsed="false">
      <c r="AF594" s="0"/>
      <c r="AG594" s="0"/>
      <c r="AH594" s="0"/>
      <c r="AI594" s="0"/>
      <c r="AJ594" s="0"/>
      <c r="AK594" s="0"/>
      <c r="AL594" s="0"/>
      <c r="AM594" s="0"/>
      <c r="AN594" s="0"/>
      <c r="AO594" s="0"/>
      <c r="AP594" s="0"/>
      <c r="AQ594" s="0"/>
      <c r="AR594" s="0"/>
      <c r="AS594" s="0"/>
      <c r="AT594" s="0"/>
      <c r="AU594" s="0"/>
      <c r="AV594" s="0"/>
      <c r="AW594" s="0"/>
      <c r="AX594" s="0"/>
      <c r="AY594" s="0"/>
      <c r="AZ594" s="0"/>
    </row>
    <row r="595" customFormat="false" ht="15.75" hidden="false" customHeight="false" outlineLevel="0" collapsed="false">
      <c r="AF595" s="0"/>
      <c r="AG595" s="0"/>
      <c r="AH595" s="0"/>
      <c r="AI595" s="0"/>
      <c r="AJ595" s="0"/>
      <c r="AK595" s="0"/>
      <c r="AL595" s="0"/>
      <c r="AM595" s="0"/>
      <c r="AN595" s="0"/>
      <c r="AO595" s="0"/>
      <c r="AP595" s="0"/>
      <c r="AQ595" s="0"/>
      <c r="AR595" s="0"/>
      <c r="AS595" s="0"/>
      <c r="AT595" s="0"/>
      <c r="AU595" s="0"/>
      <c r="AV595" s="0"/>
      <c r="AW595" s="0"/>
      <c r="AX595" s="0"/>
      <c r="AY595" s="0"/>
      <c r="AZ595" s="0"/>
    </row>
    <row r="596" customFormat="false" ht="15.75" hidden="false" customHeight="false" outlineLevel="0" collapsed="false">
      <c r="AF596" s="0"/>
      <c r="AG596" s="0"/>
      <c r="AH596" s="0"/>
      <c r="AI596" s="0"/>
      <c r="AJ596" s="0"/>
      <c r="AK596" s="0"/>
      <c r="AL596" s="0"/>
      <c r="AM596" s="0"/>
      <c r="AN596" s="0"/>
      <c r="AO596" s="0"/>
      <c r="AP596" s="0"/>
      <c r="AQ596" s="0"/>
      <c r="AR596" s="0"/>
      <c r="AS596" s="0"/>
      <c r="AT596" s="0"/>
      <c r="AU596" s="0"/>
      <c r="AV596" s="0"/>
      <c r="AW596" s="0"/>
      <c r="AX596" s="0"/>
      <c r="AY596" s="0"/>
      <c r="AZ596" s="0"/>
    </row>
    <row r="597" customFormat="false" ht="15.75" hidden="false" customHeight="false" outlineLevel="0" collapsed="false">
      <c r="AF597" s="0"/>
      <c r="AG597" s="0"/>
      <c r="AH597" s="0"/>
      <c r="AI597" s="0"/>
      <c r="AJ597" s="0"/>
      <c r="AK597" s="0"/>
      <c r="AL597" s="0"/>
      <c r="AM597" s="0"/>
      <c r="AN597" s="0"/>
      <c r="AO597" s="0"/>
      <c r="AP597" s="0"/>
      <c r="AQ597" s="0"/>
      <c r="AR597" s="0"/>
      <c r="AS597" s="0"/>
      <c r="AT597" s="0"/>
      <c r="AU597" s="0"/>
      <c r="AV597" s="0"/>
      <c r="AW597" s="0"/>
      <c r="AX597" s="0"/>
      <c r="AY597" s="0"/>
      <c r="AZ597" s="0"/>
    </row>
    <row r="598" customFormat="false" ht="15.75" hidden="false" customHeight="false" outlineLevel="0" collapsed="false">
      <c r="AF598" s="0"/>
      <c r="AG598" s="0"/>
      <c r="AH598" s="0"/>
      <c r="AI598" s="0"/>
      <c r="AJ598" s="0"/>
      <c r="AK598" s="0"/>
      <c r="AL598" s="0"/>
      <c r="AM598" s="0"/>
      <c r="AN598" s="0"/>
      <c r="AO598" s="0"/>
      <c r="AP598" s="0"/>
      <c r="AQ598" s="0"/>
      <c r="AR598" s="0"/>
      <c r="AS598" s="0"/>
      <c r="AT598" s="0"/>
      <c r="AU598" s="0"/>
      <c r="AV598" s="0"/>
      <c r="AW598" s="0"/>
      <c r="AX598" s="0"/>
      <c r="AY598" s="0"/>
      <c r="AZ598" s="0"/>
    </row>
    <row r="599" customFormat="false" ht="15.75" hidden="false" customHeight="false" outlineLevel="0" collapsed="false">
      <c r="AF599" s="0"/>
      <c r="AG599" s="0"/>
      <c r="AH599" s="0"/>
      <c r="AI599" s="0"/>
      <c r="AJ599" s="0"/>
      <c r="AK599" s="0"/>
      <c r="AL599" s="0"/>
      <c r="AM599" s="0"/>
      <c r="AN599" s="0"/>
      <c r="AO599" s="0"/>
      <c r="AP599" s="0"/>
      <c r="AQ599" s="0"/>
      <c r="AR599" s="0"/>
      <c r="AS599" s="0"/>
      <c r="AT599" s="0"/>
      <c r="AU599" s="0"/>
      <c r="AV599" s="0"/>
      <c r="AW599" s="0"/>
      <c r="AX599" s="0"/>
      <c r="AY599" s="0"/>
      <c r="AZ599" s="0"/>
    </row>
    <row r="600" customFormat="false" ht="15.75" hidden="false" customHeight="false" outlineLevel="0" collapsed="false">
      <c r="AF600" s="0"/>
      <c r="AG600" s="0"/>
      <c r="AH600" s="0"/>
      <c r="AI600" s="0"/>
      <c r="AJ600" s="0"/>
      <c r="AK600" s="0"/>
      <c r="AL600" s="0"/>
      <c r="AM600" s="0"/>
      <c r="AN600" s="0"/>
      <c r="AO600" s="0"/>
      <c r="AP600" s="0"/>
      <c r="AQ600" s="0"/>
      <c r="AR600" s="0"/>
      <c r="AS600" s="0"/>
      <c r="AT600" s="0"/>
      <c r="AU600" s="0"/>
      <c r="AV600" s="0"/>
      <c r="AW600" s="0"/>
      <c r="AX600" s="0"/>
      <c r="AY600" s="0"/>
      <c r="AZ600" s="0"/>
    </row>
    <row r="601" customFormat="false" ht="15.75" hidden="false" customHeight="false" outlineLevel="0" collapsed="false">
      <c r="AF601" s="0"/>
      <c r="AG601" s="0"/>
      <c r="AH601" s="0"/>
      <c r="AI601" s="0"/>
      <c r="AJ601" s="0"/>
      <c r="AK601" s="0"/>
      <c r="AL601" s="0"/>
      <c r="AM601" s="0"/>
      <c r="AN601" s="0"/>
      <c r="AO601" s="0"/>
      <c r="AP601" s="0"/>
      <c r="AQ601" s="0"/>
      <c r="AR601" s="0"/>
      <c r="AS601" s="0"/>
      <c r="AT601" s="0"/>
      <c r="AU601" s="0"/>
      <c r="AV601" s="0"/>
      <c r="AW601" s="0"/>
      <c r="AX601" s="0"/>
      <c r="AY601" s="0"/>
      <c r="AZ601" s="0"/>
    </row>
    <row r="602" customFormat="false" ht="15.75" hidden="false" customHeight="false" outlineLevel="0" collapsed="false">
      <c r="AF602" s="0"/>
      <c r="AG602" s="0"/>
      <c r="AH602" s="0"/>
      <c r="AI602" s="0"/>
      <c r="AJ602" s="0"/>
      <c r="AK602" s="0"/>
      <c r="AL602" s="0"/>
      <c r="AM602" s="0"/>
      <c r="AN602" s="0"/>
      <c r="AO602" s="0"/>
      <c r="AP602" s="0"/>
      <c r="AQ602" s="0"/>
      <c r="AR602" s="0"/>
      <c r="AS602" s="0"/>
      <c r="AT602" s="0"/>
      <c r="AU602" s="0"/>
      <c r="AV602" s="0"/>
      <c r="AW602" s="0"/>
      <c r="AX602" s="0"/>
      <c r="AY602" s="0"/>
      <c r="AZ602" s="0"/>
    </row>
    <row r="603" customFormat="false" ht="15.75" hidden="false" customHeight="false" outlineLevel="0" collapsed="false">
      <c r="AF603" s="0"/>
      <c r="AG603" s="0"/>
      <c r="AH603" s="0"/>
      <c r="AI603" s="0"/>
      <c r="AJ603" s="0"/>
      <c r="AK603" s="0"/>
      <c r="AL603" s="0"/>
      <c r="AM603" s="0"/>
      <c r="AN603" s="0"/>
      <c r="AO603" s="0"/>
      <c r="AP603" s="0"/>
      <c r="AQ603" s="0"/>
      <c r="AR603" s="0"/>
      <c r="AS603" s="0"/>
      <c r="AT603" s="0"/>
      <c r="AU603" s="0"/>
      <c r="AV603" s="0"/>
      <c r="AW603" s="0"/>
      <c r="AX603" s="0"/>
      <c r="AY603" s="0"/>
      <c r="AZ603" s="0"/>
    </row>
    <row r="604" customFormat="false" ht="15.75" hidden="false" customHeight="false" outlineLevel="0" collapsed="false">
      <c r="AF604" s="0"/>
      <c r="AG604" s="0"/>
      <c r="AH604" s="0"/>
      <c r="AI604" s="0"/>
      <c r="AJ604" s="0"/>
      <c r="AK604" s="0"/>
      <c r="AL604" s="0"/>
      <c r="AM604" s="0"/>
      <c r="AN604" s="0"/>
      <c r="AO604" s="0"/>
      <c r="AP604" s="0"/>
      <c r="AQ604" s="0"/>
      <c r="AR604" s="0"/>
      <c r="AS604" s="0"/>
      <c r="AT604" s="0"/>
      <c r="AU604" s="0"/>
      <c r="AV604" s="0"/>
      <c r="AW604" s="0"/>
      <c r="AX604" s="0"/>
      <c r="AY604" s="0"/>
      <c r="AZ604" s="0"/>
    </row>
    <row r="605" customFormat="false" ht="15.75" hidden="false" customHeight="false" outlineLevel="0" collapsed="false">
      <c r="AF605" s="0"/>
      <c r="AG605" s="0"/>
      <c r="AH605" s="0"/>
      <c r="AI605" s="0"/>
      <c r="AJ605" s="0"/>
      <c r="AK605" s="0"/>
      <c r="AL605" s="0"/>
      <c r="AM605" s="0"/>
      <c r="AN605" s="0"/>
      <c r="AO605" s="0"/>
      <c r="AP605" s="0"/>
      <c r="AQ605" s="0"/>
      <c r="AR605" s="0"/>
      <c r="AS605" s="0"/>
      <c r="AT605" s="0"/>
      <c r="AU605" s="0"/>
      <c r="AV605" s="0"/>
      <c r="AW605" s="0"/>
      <c r="AX605" s="0"/>
      <c r="AY605" s="0"/>
      <c r="AZ605" s="0"/>
    </row>
    <row r="606" customFormat="false" ht="15.75" hidden="false" customHeight="false" outlineLevel="0" collapsed="false">
      <c r="AF606" s="0"/>
      <c r="AG606" s="0"/>
      <c r="AH606" s="0"/>
      <c r="AI606" s="0"/>
      <c r="AJ606" s="0"/>
      <c r="AK606" s="0"/>
      <c r="AL606" s="0"/>
      <c r="AM606" s="0"/>
      <c r="AN606" s="0"/>
      <c r="AO606" s="0"/>
      <c r="AP606" s="0"/>
      <c r="AQ606" s="0"/>
      <c r="AR606" s="0"/>
      <c r="AS606" s="0"/>
      <c r="AT606" s="0"/>
      <c r="AU606" s="0"/>
      <c r="AV606" s="0"/>
      <c r="AW606" s="0"/>
      <c r="AX606" s="0"/>
      <c r="AY606" s="0"/>
      <c r="AZ606" s="0"/>
    </row>
    <row r="607" customFormat="false" ht="15.75" hidden="false" customHeight="false" outlineLevel="0" collapsed="false">
      <c r="AF607" s="0"/>
      <c r="AG607" s="0"/>
      <c r="AH607" s="0"/>
      <c r="AI607" s="0"/>
      <c r="AJ607" s="0"/>
      <c r="AK607" s="0"/>
      <c r="AL607" s="0"/>
      <c r="AM607" s="0"/>
      <c r="AN607" s="0"/>
      <c r="AO607" s="0"/>
      <c r="AP607" s="0"/>
      <c r="AQ607" s="0"/>
      <c r="AR607" s="0"/>
      <c r="AS607" s="0"/>
      <c r="AT607" s="0"/>
      <c r="AU607" s="0"/>
      <c r="AV607" s="0"/>
      <c r="AW607" s="0"/>
      <c r="AX607" s="0"/>
      <c r="AY607" s="0"/>
      <c r="AZ607" s="0"/>
    </row>
    <row r="608" customFormat="false" ht="15.75" hidden="false" customHeight="false" outlineLevel="0" collapsed="false">
      <c r="AF608" s="0"/>
      <c r="AG608" s="0"/>
      <c r="AH608" s="0"/>
      <c r="AI608" s="0"/>
      <c r="AJ608" s="0"/>
      <c r="AK608" s="0"/>
      <c r="AL608" s="0"/>
      <c r="AM608" s="0"/>
      <c r="AN608" s="0"/>
      <c r="AO608" s="0"/>
      <c r="AP608" s="0"/>
      <c r="AQ608" s="0"/>
      <c r="AR608" s="0"/>
      <c r="AS608" s="0"/>
      <c r="AT608" s="0"/>
      <c r="AU608" s="0"/>
      <c r="AV608" s="0"/>
      <c r="AW608" s="0"/>
      <c r="AX608" s="0"/>
      <c r="AY608" s="0"/>
      <c r="AZ608" s="0"/>
    </row>
    <row r="609" customFormat="false" ht="15.75" hidden="false" customHeight="false" outlineLevel="0" collapsed="false">
      <c r="AF609" s="0"/>
      <c r="AG609" s="0"/>
      <c r="AH609" s="0"/>
      <c r="AI609" s="0"/>
      <c r="AJ609" s="0"/>
      <c r="AK609" s="0"/>
      <c r="AL609" s="0"/>
      <c r="AM609" s="0"/>
      <c r="AN609" s="0"/>
      <c r="AO609" s="0"/>
      <c r="AP609" s="0"/>
      <c r="AQ609" s="0"/>
      <c r="AR609" s="0"/>
      <c r="AS609" s="0"/>
      <c r="AT609" s="0"/>
      <c r="AU609" s="0"/>
      <c r="AV609" s="0"/>
      <c r="AW609" s="0"/>
      <c r="AX609" s="0"/>
      <c r="AY609" s="0"/>
      <c r="AZ609" s="0"/>
    </row>
    <row r="610" customFormat="false" ht="15.75" hidden="false" customHeight="false" outlineLevel="0" collapsed="false">
      <c r="AF610" s="0"/>
      <c r="AG610" s="0"/>
      <c r="AH610" s="0"/>
      <c r="AI610" s="0"/>
      <c r="AJ610" s="0"/>
      <c r="AK610" s="0"/>
      <c r="AL610" s="0"/>
      <c r="AM610" s="0"/>
      <c r="AN610" s="0"/>
      <c r="AO610" s="0"/>
      <c r="AP610" s="0"/>
      <c r="AQ610" s="0"/>
      <c r="AR610" s="0"/>
      <c r="AS610" s="0"/>
      <c r="AT610" s="0"/>
      <c r="AU610" s="0"/>
      <c r="AV610" s="0"/>
      <c r="AW610" s="0"/>
      <c r="AX610" s="0"/>
      <c r="AY610" s="0"/>
      <c r="AZ610" s="0"/>
    </row>
    <row r="611" customFormat="false" ht="15.75" hidden="false" customHeight="false" outlineLevel="0" collapsed="false">
      <c r="AF611" s="0"/>
      <c r="AG611" s="0"/>
      <c r="AH611" s="0"/>
      <c r="AI611" s="0"/>
      <c r="AJ611" s="0"/>
      <c r="AK611" s="0"/>
      <c r="AL611" s="0"/>
      <c r="AM611" s="0"/>
      <c r="AN611" s="0"/>
      <c r="AO611" s="0"/>
      <c r="AP611" s="0"/>
      <c r="AQ611" s="0"/>
      <c r="AR611" s="0"/>
      <c r="AS611" s="0"/>
      <c r="AT611" s="0"/>
      <c r="AU611" s="0"/>
      <c r="AV611" s="0"/>
      <c r="AW611" s="0"/>
      <c r="AX611" s="0"/>
      <c r="AY611" s="0"/>
      <c r="AZ611" s="0"/>
    </row>
    <row r="612" customFormat="false" ht="15.75" hidden="false" customHeight="false" outlineLevel="0" collapsed="false">
      <c r="AF612" s="0"/>
      <c r="AG612" s="0"/>
      <c r="AH612" s="0"/>
      <c r="AI612" s="0"/>
      <c r="AJ612" s="0"/>
      <c r="AK612" s="0"/>
      <c r="AL612" s="0"/>
      <c r="AM612" s="0"/>
      <c r="AN612" s="0"/>
      <c r="AO612" s="0"/>
      <c r="AP612" s="0"/>
      <c r="AQ612" s="0"/>
      <c r="AR612" s="0"/>
      <c r="AS612" s="0"/>
      <c r="AT612" s="0"/>
      <c r="AU612" s="0"/>
      <c r="AV612" s="0"/>
      <c r="AW612" s="0"/>
      <c r="AX612" s="0"/>
      <c r="AY612" s="0"/>
      <c r="AZ612" s="0"/>
    </row>
    <row r="613" customFormat="false" ht="15.75" hidden="false" customHeight="false" outlineLevel="0" collapsed="false">
      <c r="AF613" s="0"/>
      <c r="AG613" s="0"/>
      <c r="AH613" s="0"/>
      <c r="AI613" s="0"/>
      <c r="AJ613" s="0"/>
      <c r="AK613" s="0"/>
      <c r="AL613" s="0"/>
      <c r="AM613" s="0"/>
      <c r="AN613" s="0"/>
      <c r="AO613" s="0"/>
      <c r="AP613" s="0"/>
      <c r="AQ613" s="0"/>
      <c r="AR613" s="0"/>
      <c r="AS613" s="0"/>
      <c r="AT613" s="0"/>
      <c r="AU613" s="0"/>
      <c r="AV613" s="0"/>
      <c r="AW613" s="0"/>
      <c r="AX613" s="0"/>
      <c r="AY613" s="0"/>
      <c r="AZ613" s="0"/>
    </row>
    <row r="614" customFormat="false" ht="15.75" hidden="false" customHeight="false" outlineLevel="0" collapsed="false">
      <c r="AF614" s="0"/>
      <c r="AG614" s="0"/>
      <c r="AH614" s="0"/>
      <c r="AI614" s="0"/>
      <c r="AJ614" s="0"/>
      <c r="AK614" s="0"/>
      <c r="AL614" s="0"/>
      <c r="AM614" s="0"/>
      <c r="AN614" s="0"/>
      <c r="AO614" s="0"/>
      <c r="AP614" s="0"/>
      <c r="AQ614" s="0"/>
      <c r="AR614" s="0"/>
      <c r="AS614" s="0"/>
      <c r="AT614" s="0"/>
      <c r="AU614" s="0"/>
      <c r="AV614" s="0"/>
      <c r="AW614" s="0"/>
      <c r="AX614" s="0"/>
      <c r="AY614" s="0"/>
      <c r="AZ614" s="0"/>
    </row>
    <row r="615" customFormat="false" ht="15.75" hidden="false" customHeight="false" outlineLevel="0" collapsed="false">
      <c r="AF615" s="0"/>
      <c r="AG615" s="0"/>
      <c r="AH615" s="0"/>
      <c r="AI615" s="0"/>
      <c r="AJ615" s="0"/>
      <c r="AK615" s="0"/>
      <c r="AL615" s="0"/>
      <c r="AM615" s="0"/>
      <c r="AN615" s="0"/>
      <c r="AO615" s="0"/>
      <c r="AP615" s="0"/>
      <c r="AQ615" s="0"/>
      <c r="AR615" s="0"/>
      <c r="AS615" s="0"/>
      <c r="AT615" s="0"/>
      <c r="AU615" s="0"/>
      <c r="AV615" s="0"/>
      <c r="AW615" s="0"/>
      <c r="AX615" s="0"/>
      <c r="AY615" s="0"/>
      <c r="AZ615" s="0"/>
    </row>
    <row r="616" customFormat="false" ht="15.75" hidden="false" customHeight="false" outlineLevel="0" collapsed="false">
      <c r="AF616" s="0"/>
      <c r="AG616" s="0"/>
      <c r="AH616" s="0"/>
      <c r="AI616" s="0"/>
      <c r="AJ616" s="0"/>
      <c r="AK616" s="0"/>
      <c r="AL616" s="0"/>
      <c r="AM616" s="0"/>
      <c r="AN616" s="0"/>
      <c r="AO616" s="0"/>
      <c r="AP616" s="0"/>
      <c r="AQ616" s="0"/>
      <c r="AR616" s="0"/>
      <c r="AS616" s="0"/>
      <c r="AT616" s="0"/>
      <c r="AU616" s="0"/>
      <c r="AV616" s="0"/>
      <c r="AW616" s="0"/>
      <c r="AX616" s="0"/>
      <c r="AY616" s="0"/>
      <c r="AZ616" s="0"/>
    </row>
    <row r="617" customFormat="false" ht="15.75" hidden="false" customHeight="false" outlineLevel="0" collapsed="false">
      <c r="AF617" s="0"/>
      <c r="AG617" s="0"/>
      <c r="AH617" s="0"/>
      <c r="AI617" s="0"/>
      <c r="AJ617" s="0"/>
      <c r="AK617" s="0"/>
      <c r="AL617" s="0"/>
      <c r="AM617" s="0"/>
      <c r="AN617" s="0"/>
      <c r="AO617" s="0"/>
      <c r="AP617" s="0"/>
      <c r="AQ617" s="0"/>
      <c r="AR617" s="0"/>
      <c r="AS617" s="0"/>
      <c r="AT617" s="0"/>
      <c r="AU617" s="0"/>
      <c r="AV617" s="0"/>
      <c r="AW617" s="0"/>
      <c r="AX617" s="0"/>
      <c r="AY617" s="0"/>
      <c r="AZ617" s="0"/>
    </row>
    <row r="618" customFormat="false" ht="15.75" hidden="false" customHeight="false" outlineLevel="0" collapsed="false">
      <c r="AF618" s="0"/>
      <c r="AG618" s="0"/>
      <c r="AH618" s="0"/>
      <c r="AI618" s="0"/>
      <c r="AJ618" s="0"/>
      <c r="AK618" s="0"/>
      <c r="AL618" s="0"/>
      <c r="AM618" s="0"/>
      <c r="AN618" s="0"/>
      <c r="AO618" s="0"/>
      <c r="AP618" s="0"/>
      <c r="AQ618" s="0"/>
      <c r="AR618" s="0"/>
      <c r="AS618" s="0"/>
      <c r="AT618" s="0"/>
      <c r="AU618" s="0"/>
      <c r="AV618" s="0"/>
      <c r="AW618" s="0"/>
      <c r="AX618" s="0"/>
      <c r="AY618" s="0"/>
      <c r="AZ618" s="0"/>
    </row>
    <row r="619" customFormat="false" ht="15.75" hidden="false" customHeight="false" outlineLevel="0" collapsed="false">
      <c r="AF619" s="0"/>
      <c r="AG619" s="0"/>
      <c r="AH619" s="0"/>
      <c r="AI619" s="0"/>
      <c r="AJ619" s="0"/>
      <c r="AK619" s="0"/>
      <c r="AL619" s="0"/>
      <c r="AM619" s="0"/>
      <c r="AN619" s="0"/>
      <c r="AO619" s="0"/>
      <c r="AP619" s="0"/>
      <c r="AQ619" s="0"/>
      <c r="AR619" s="0"/>
      <c r="AS619" s="0"/>
      <c r="AT619" s="0"/>
      <c r="AU619" s="0"/>
      <c r="AV619" s="0"/>
      <c r="AW619" s="0"/>
      <c r="AX619" s="0"/>
      <c r="AY619" s="0"/>
      <c r="AZ619" s="0"/>
    </row>
    <row r="620" customFormat="false" ht="15.75" hidden="false" customHeight="false" outlineLevel="0" collapsed="false">
      <c r="AF620" s="0"/>
      <c r="AG620" s="0"/>
      <c r="AH620" s="0"/>
      <c r="AI620" s="0"/>
      <c r="AJ620" s="0"/>
      <c r="AK620" s="0"/>
      <c r="AL620" s="0"/>
      <c r="AM620" s="0"/>
      <c r="AN620" s="0"/>
      <c r="AO620" s="0"/>
      <c r="AP620" s="0"/>
      <c r="AQ620" s="0"/>
      <c r="AR620" s="0"/>
      <c r="AS620" s="0"/>
      <c r="AT620" s="0"/>
      <c r="AU620" s="0"/>
      <c r="AV620" s="0"/>
      <c r="AW620" s="0"/>
      <c r="AX620" s="0"/>
      <c r="AY620" s="0"/>
      <c r="AZ620" s="0"/>
    </row>
    <row r="621" customFormat="false" ht="15.75" hidden="false" customHeight="false" outlineLevel="0" collapsed="false">
      <c r="AF621" s="0"/>
      <c r="AG621" s="0"/>
      <c r="AH621" s="0"/>
      <c r="AI621" s="0"/>
      <c r="AJ621" s="0"/>
      <c r="AK621" s="0"/>
      <c r="AL621" s="0"/>
      <c r="AM621" s="0"/>
      <c r="AN621" s="0"/>
      <c r="AO621" s="0"/>
      <c r="AP621" s="0"/>
      <c r="AQ621" s="0"/>
      <c r="AR621" s="0"/>
      <c r="AS621" s="0"/>
      <c r="AT621" s="0"/>
      <c r="AU621" s="0"/>
      <c r="AV621" s="0"/>
      <c r="AW621" s="0"/>
      <c r="AX621" s="0"/>
      <c r="AY621" s="0"/>
      <c r="AZ621" s="0"/>
    </row>
    <row r="622" customFormat="false" ht="15.75" hidden="false" customHeight="false" outlineLevel="0" collapsed="false">
      <c r="AF622" s="0"/>
      <c r="AG622" s="0"/>
      <c r="AH622" s="0"/>
      <c r="AI622" s="0"/>
      <c r="AJ622" s="0"/>
      <c r="AK622" s="0"/>
      <c r="AL622" s="0"/>
      <c r="AM622" s="0"/>
      <c r="AN622" s="0"/>
      <c r="AO622" s="0"/>
      <c r="AP622" s="0"/>
      <c r="AQ622" s="0"/>
      <c r="AR622" s="0"/>
      <c r="AS622" s="0"/>
      <c r="AT622" s="0"/>
      <c r="AU622" s="0"/>
      <c r="AV622" s="0"/>
      <c r="AW622" s="0"/>
      <c r="AX622" s="0"/>
      <c r="AY622" s="0"/>
      <c r="AZ622" s="0"/>
    </row>
    <row r="623" customFormat="false" ht="15.75" hidden="false" customHeight="false" outlineLevel="0" collapsed="false">
      <c r="AF623" s="0"/>
      <c r="AG623" s="0"/>
      <c r="AH623" s="0"/>
      <c r="AI623" s="0"/>
      <c r="AJ623" s="0"/>
      <c r="AK623" s="0"/>
      <c r="AL623" s="0"/>
      <c r="AM623" s="0"/>
      <c r="AN623" s="0"/>
      <c r="AO623" s="0"/>
      <c r="AP623" s="0"/>
      <c r="AQ623" s="0"/>
      <c r="AR623" s="0"/>
      <c r="AS623" s="0"/>
      <c r="AT623" s="0"/>
      <c r="AU623" s="0"/>
      <c r="AV623" s="0"/>
      <c r="AW623" s="0"/>
      <c r="AX623" s="0"/>
      <c r="AY623" s="0"/>
      <c r="AZ623" s="0"/>
    </row>
    <row r="624" customFormat="false" ht="15.75" hidden="false" customHeight="false" outlineLevel="0" collapsed="false">
      <c r="AF624" s="0"/>
      <c r="AG624" s="0"/>
      <c r="AH624" s="0"/>
      <c r="AI624" s="0"/>
      <c r="AJ624" s="0"/>
      <c r="AK624" s="0"/>
      <c r="AL624" s="0"/>
      <c r="AM624" s="0"/>
      <c r="AN624" s="0"/>
      <c r="AO624" s="0"/>
      <c r="AP624" s="0"/>
      <c r="AQ624" s="0"/>
      <c r="AR624" s="0"/>
      <c r="AS624" s="0"/>
      <c r="AT624" s="0"/>
      <c r="AU624" s="0"/>
      <c r="AV624" s="0"/>
      <c r="AW624" s="0"/>
      <c r="AX624" s="0"/>
      <c r="AY624" s="0"/>
      <c r="AZ624" s="0"/>
    </row>
    <row r="625" customFormat="false" ht="15.75" hidden="false" customHeight="false" outlineLevel="0" collapsed="false">
      <c r="AF625" s="0"/>
      <c r="AG625" s="0"/>
      <c r="AH625" s="0"/>
      <c r="AI625" s="0"/>
      <c r="AJ625" s="0"/>
      <c r="AK625" s="0"/>
      <c r="AL625" s="0"/>
      <c r="AM625" s="0"/>
      <c r="AN625" s="0"/>
      <c r="AO625" s="0"/>
      <c r="AP625" s="0"/>
      <c r="AQ625" s="0"/>
      <c r="AR625" s="0"/>
      <c r="AS625" s="0"/>
      <c r="AT625" s="0"/>
      <c r="AU625" s="0"/>
      <c r="AV625" s="0"/>
      <c r="AW625" s="0"/>
      <c r="AX625" s="0"/>
      <c r="AY625" s="0"/>
      <c r="AZ625" s="0"/>
    </row>
    <row r="626" customFormat="false" ht="15.75" hidden="false" customHeight="false" outlineLevel="0" collapsed="false">
      <c r="AF626" s="0"/>
      <c r="AG626" s="0"/>
      <c r="AH626" s="0"/>
      <c r="AI626" s="0"/>
      <c r="AJ626" s="0"/>
      <c r="AK626" s="0"/>
      <c r="AL626" s="0"/>
      <c r="AM626" s="0"/>
      <c r="AN626" s="0"/>
      <c r="AO626" s="0"/>
      <c r="AP626" s="0"/>
      <c r="AQ626" s="0"/>
      <c r="AR626" s="0"/>
      <c r="AS626" s="0"/>
      <c r="AT626" s="0"/>
      <c r="AU626" s="0"/>
      <c r="AV626" s="0"/>
      <c r="AW626" s="0"/>
      <c r="AX626" s="0"/>
      <c r="AY626" s="0"/>
      <c r="AZ626" s="0"/>
    </row>
    <row r="627" customFormat="false" ht="15.75" hidden="false" customHeight="false" outlineLevel="0" collapsed="false">
      <c r="AF627" s="0"/>
      <c r="AG627" s="0"/>
      <c r="AH627" s="0"/>
      <c r="AI627" s="0"/>
      <c r="AJ627" s="0"/>
      <c r="AK627" s="0"/>
      <c r="AL627" s="0"/>
      <c r="AM627" s="0"/>
      <c r="AN627" s="0"/>
      <c r="AO627" s="0"/>
      <c r="AP627" s="0"/>
      <c r="AQ627" s="0"/>
      <c r="AR627" s="0"/>
      <c r="AS627" s="0"/>
      <c r="AT627" s="0"/>
      <c r="AU627" s="0"/>
      <c r="AV627" s="0"/>
      <c r="AW627" s="0"/>
      <c r="AX627" s="0"/>
      <c r="AY627" s="0"/>
      <c r="AZ627" s="0"/>
    </row>
    <row r="628" customFormat="false" ht="15.75" hidden="false" customHeight="false" outlineLevel="0" collapsed="false">
      <c r="AF628" s="0"/>
      <c r="AG628" s="0"/>
      <c r="AH628" s="0"/>
      <c r="AI628" s="0"/>
      <c r="AJ628" s="0"/>
      <c r="AK628" s="0"/>
      <c r="AL628" s="0"/>
      <c r="AM628" s="0"/>
      <c r="AN628" s="0"/>
      <c r="AO628" s="0"/>
      <c r="AP628" s="0"/>
      <c r="AQ628" s="0"/>
      <c r="AR628" s="0"/>
      <c r="AS628" s="0"/>
      <c r="AT628" s="0"/>
      <c r="AU628" s="0"/>
      <c r="AV628" s="0"/>
      <c r="AW628" s="0"/>
      <c r="AX628" s="0"/>
      <c r="AY628" s="0"/>
      <c r="AZ628" s="0"/>
    </row>
    <row r="629" customFormat="false" ht="15.75" hidden="false" customHeight="false" outlineLevel="0" collapsed="false">
      <c r="AF629" s="0"/>
      <c r="AG629" s="0"/>
      <c r="AH629" s="0"/>
      <c r="AI629" s="0"/>
      <c r="AJ629" s="0"/>
      <c r="AK629" s="0"/>
      <c r="AL629" s="0"/>
      <c r="AM629" s="0"/>
      <c r="AN629" s="0"/>
      <c r="AO629" s="0"/>
      <c r="AP629" s="0"/>
      <c r="AQ629" s="0"/>
      <c r="AR629" s="0"/>
      <c r="AS629" s="0"/>
      <c r="AT629" s="0"/>
      <c r="AU629" s="0"/>
      <c r="AV629" s="0"/>
      <c r="AW629" s="0"/>
      <c r="AX629" s="0"/>
      <c r="AY629" s="0"/>
      <c r="AZ629" s="0"/>
    </row>
    <row r="630" customFormat="false" ht="15.75" hidden="false" customHeight="false" outlineLevel="0" collapsed="false">
      <c r="AF630" s="0"/>
      <c r="AG630" s="0"/>
      <c r="AH630" s="0"/>
      <c r="AI630" s="0"/>
      <c r="AJ630" s="0"/>
      <c r="AK630" s="0"/>
      <c r="AL630" s="0"/>
      <c r="AM630" s="0"/>
      <c r="AN630" s="0"/>
      <c r="AO630" s="0"/>
      <c r="AP630" s="0"/>
      <c r="AQ630" s="0"/>
      <c r="AR630" s="0"/>
      <c r="AS630" s="0"/>
      <c r="AT630" s="0"/>
      <c r="AU630" s="0"/>
      <c r="AV630" s="0"/>
      <c r="AW630" s="0"/>
      <c r="AX630" s="0"/>
      <c r="AY630" s="0"/>
      <c r="AZ630" s="0"/>
    </row>
    <row r="631" customFormat="false" ht="15.75" hidden="false" customHeight="false" outlineLevel="0" collapsed="false">
      <c r="AF631" s="0"/>
      <c r="AG631" s="0"/>
      <c r="AH631" s="0"/>
      <c r="AI631" s="0"/>
      <c r="AJ631" s="0"/>
      <c r="AK631" s="0"/>
      <c r="AL631" s="0"/>
      <c r="AM631" s="0"/>
      <c r="AN631" s="0"/>
      <c r="AO631" s="0"/>
      <c r="AP631" s="0"/>
      <c r="AQ631" s="0"/>
      <c r="AR631" s="0"/>
      <c r="AS631" s="0"/>
      <c r="AT631" s="0"/>
      <c r="AU631" s="0"/>
      <c r="AV631" s="0"/>
      <c r="AW631" s="0"/>
      <c r="AX631" s="0"/>
      <c r="AY631" s="0"/>
      <c r="AZ631" s="0"/>
    </row>
    <row r="632" customFormat="false" ht="15.75" hidden="false" customHeight="false" outlineLevel="0" collapsed="false">
      <c r="AF632" s="0"/>
      <c r="AG632" s="0"/>
      <c r="AH632" s="0"/>
      <c r="AI632" s="0"/>
      <c r="AJ632" s="0"/>
      <c r="AK632" s="0"/>
      <c r="AL632" s="0"/>
      <c r="AM632" s="0"/>
      <c r="AN632" s="0"/>
      <c r="AO632" s="0"/>
      <c r="AP632" s="0"/>
      <c r="AQ632" s="0"/>
      <c r="AR632" s="0"/>
      <c r="AS632" s="0"/>
      <c r="AT632" s="0"/>
      <c r="AU632" s="0"/>
      <c r="AV632" s="0"/>
      <c r="AW632" s="0"/>
      <c r="AX632" s="0"/>
      <c r="AY632" s="0"/>
      <c r="AZ632" s="0"/>
    </row>
    <row r="633" customFormat="false" ht="15.75" hidden="false" customHeight="false" outlineLevel="0" collapsed="false">
      <c r="AF633" s="0"/>
      <c r="AG633" s="0"/>
      <c r="AH633" s="0"/>
      <c r="AI633" s="0"/>
      <c r="AJ633" s="0"/>
      <c r="AK633" s="0"/>
      <c r="AL633" s="0"/>
      <c r="AM633" s="0"/>
      <c r="AN633" s="0"/>
      <c r="AO633" s="0"/>
      <c r="AP633" s="0"/>
      <c r="AQ633" s="0"/>
      <c r="AR633" s="0"/>
      <c r="AS633" s="0"/>
      <c r="AT633" s="0"/>
      <c r="AU633" s="0"/>
      <c r="AV633" s="0"/>
      <c r="AW633" s="0"/>
      <c r="AX633" s="0"/>
      <c r="AY633" s="0"/>
      <c r="AZ633" s="0"/>
    </row>
    <row r="634" customFormat="false" ht="15.75" hidden="false" customHeight="false" outlineLevel="0" collapsed="false">
      <c r="AF634" s="0"/>
      <c r="AG634" s="0"/>
      <c r="AH634" s="0"/>
      <c r="AI634" s="0"/>
      <c r="AJ634" s="0"/>
      <c r="AK634" s="0"/>
      <c r="AL634" s="0"/>
      <c r="AM634" s="0"/>
      <c r="AN634" s="0"/>
      <c r="AO634" s="0"/>
      <c r="AP634" s="0"/>
      <c r="AQ634" s="0"/>
      <c r="AR634" s="0"/>
      <c r="AS634" s="0"/>
      <c r="AT634" s="0"/>
      <c r="AU634" s="0"/>
      <c r="AV634" s="0"/>
      <c r="AW634" s="0"/>
      <c r="AX634" s="0"/>
      <c r="AY634" s="0"/>
      <c r="AZ634" s="0"/>
    </row>
    <row r="635" customFormat="false" ht="15.75" hidden="false" customHeight="false" outlineLevel="0" collapsed="false">
      <c r="AF635" s="0"/>
      <c r="AG635" s="0"/>
      <c r="AH635" s="0"/>
      <c r="AI635" s="0"/>
      <c r="AJ635" s="0"/>
      <c r="AK635" s="0"/>
      <c r="AL635" s="0"/>
      <c r="AM635" s="0"/>
      <c r="AN635" s="0"/>
      <c r="AO635" s="0"/>
      <c r="AP635" s="0"/>
      <c r="AQ635" s="0"/>
      <c r="AR635" s="0"/>
      <c r="AS635" s="0"/>
      <c r="AT635" s="0"/>
      <c r="AU635" s="0"/>
      <c r="AV635" s="0"/>
      <c r="AW635" s="0"/>
      <c r="AX635" s="0"/>
      <c r="AY635" s="0"/>
      <c r="AZ635" s="0"/>
    </row>
    <row r="636" customFormat="false" ht="15.75" hidden="false" customHeight="false" outlineLevel="0" collapsed="false">
      <c r="AF636" s="0"/>
      <c r="AG636" s="0"/>
      <c r="AH636" s="0"/>
      <c r="AI636" s="0"/>
      <c r="AJ636" s="0"/>
      <c r="AK636" s="0"/>
      <c r="AL636" s="0"/>
      <c r="AM636" s="0"/>
      <c r="AN636" s="0"/>
      <c r="AO636" s="0"/>
      <c r="AP636" s="0"/>
      <c r="AQ636" s="0"/>
      <c r="AR636" s="0"/>
      <c r="AS636" s="0"/>
      <c r="AT636" s="0"/>
      <c r="AU636" s="0"/>
      <c r="AV636" s="0"/>
      <c r="AW636" s="0"/>
      <c r="AX636" s="0"/>
      <c r="AY636" s="0"/>
      <c r="AZ636" s="0"/>
    </row>
    <row r="637" customFormat="false" ht="15.75" hidden="false" customHeight="false" outlineLevel="0" collapsed="false">
      <c r="AF637" s="0"/>
      <c r="AG637" s="0"/>
      <c r="AH637" s="0"/>
      <c r="AI637" s="0"/>
      <c r="AJ637" s="0"/>
      <c r="AK637" s="0"/>
      <c r="AL637" s="0"/>
      <c r="AM637" s="0"/>
      <c r="AN637" s="0"/>
      <c r="AO637" s="0"/>
      <c r="AP637" s="0"/>
      <c r="AQ637" s="0"/>
      <c r="AR637" s="0"/>
      <c r="AS637" s="0"/>
      <c r="AT637" s="0"/>
      <c r="AU637" s="0"/>
      <c r="AV637" s="0"/>
      <c r="AW637" s="0"/>
      <c r="AX637" s="0"/>
      <c r="AY637" s="0"/>
      <c r="AZ637" s="0"/>
    </row>
    <row r="638" customFormat="false" ht="15.75" hidden="false" customHeight="false" outlineLevel="0" collapsed="false">
      <c r="AF638" s="0"/>
      <c r="AG638" s="0"/>
      <c r="AH638" s="0"/>
      <c r="AI638" s="0"/>
      <c r="AJ638" s="0"/>
      <c r="AK638" s="0"/>
      <c r="AL638" s="0"/>
      <c r="AM638" s="0"/>
      <c r="AN638" s="0"/>
      <c r="AO638" s="0"/>
      <c r="AP638" s="0"/>
      <c r="AQ638" s="0"/>
      <c r="AR638" s="0"/>
      <c r="AS638" s="0"/>
      <c r="AT638" s="0"/>
      <c r="AU638" s="0"/>
      <c r="AV638" s="0"/>
      <c r="AW638" s="0"/>
      <c r="AX638" s="0"/>
      <c r="AY638" s="0"/>
      <c r="AZ638" s="0"/>
    </row>
    <row r="639" customFormat="false" ht="15.75" hidden="false" customHeight="false" outlineLevel="0" collapsed="false">
      <c r="AF639" s="0"/>
      <c r="AG639" s="0"/>
      <c r="AH639" s="0"/>
      <c r="AI639" s="0"/>
      <c r="AJ639" s="0"/>
      <c r="AK639" s="0"/>
      <c r="AL639" s="0"/>
      <c r="AM639" s="0"/>
      <c r="AN639" s="0"/>
      <c r="AO639" s="0"/>
      <c r="AP639" s="0"/>
      <c r="AQ639" s="0"/>
      <c r="AR639" s="0"/>
      <c r="AS639" s="0"/>
      <c r="AT639" s="0"/>
      <c r="AU639" s="0"/>
      <c r="AV639" s="0"/>
      <c r="AW639" s="0"/>
      <c r="AX639" s="0"/>
      <c r="AY639" s="0"/>
      <c r="AZ639" s="0"/>
    </row>
    <row r="640" customFormat="false" ht="15.75" hidden="false" customHeight="false" outlineLevel="0" collapsed="false">
      <c r="AF640" s="0"/>
      <c r="AG640" s="0"/>
      <c r="AH640" s="0"/>
      <c r="AI640" s="0"/>
      <c r="AJ640" s="0"/>
      <c r="AK640" s="0"/>
      <c r="AL640" s="0"/>
      <c r="AM640" s="0"/>
      <c r="AN640" s="0"/>
      <c r="AO640" s="0"/>
      <c r="AP640" s="0"/>
      <c r="AQ640" s="0"/>
      <c r="AR640" s="0"/>
      <c r="AS640" s="0"/>
      <c r="AT640" s="0"/>
      <c r="AU640" s="0"/>
      <c r="AV640" s="0"/>
      <c r="AW640" s="0"/>
      <c r="AX640" s="0"/>
      <c r="AY640" s="0"/>
      <c r="AZ640" s="0"/>
    </row>
    <row r="641" customFormat="false" ht="15.75" hidden="false" customHeight="false" outlineLevel="0" collapsed="false">
      <c r="AF641" s="0"/>
      <c r="AG641" s="0"/>
      <c r="AH641" s="0"/>
      <c r="AI641" s="0"/>
      <c r="AJ641" s="0"/>
      <c r="AK641" s="0"/>
      <c r="AL641" s="0"/>
      <c r="AM641" s="0"/>
      <c r="AN641" s="0"/>
      <c r="AO641" s="0"/>
      <c r="AP641" s="0"/>
      <c r="AQ641" s="0"/>
      <c r="AR641" s="0"/>
      <c r="AS641" s="0"/>
      <c r="AT641" s="0"/>
      <c r="AU641" s="0"/>
      <c r="AV641" s="0"/>
      <c r="AW641" s="0"/>
      <c r="AX641" s="0"/>
      <c r="AY641" s="0"/>
      <c r="AZ641" s="0"/>
    </row>
    <row r="642" customFormat="false" ht="15.75" hidden="false" customHeight="false" outlineLevel="0" collapsed="false">
      <c r="AF642" s="0"/>
      <c r="AG642" s="0"/>
      <c r="AH642" s="0"/>
      <c r="AI642" s="0"/>
      <c r="AJ642" s="0"/>
      <c r="AK642" s="0"/>
      <c r="AL642" s="0"/>
      <c r="AM642" s="0"/>
      <c r="AN642" s="0"/>
      <c r="AO642" s="0"/>
      <c r="AP642" s="0"/>
      <c r="AQ642" s="0"/>
      <c r="AR642" s="0"/>
      <c r="AS642" s="0"/>
      <c r="AT642" s="0"/>
      <c r="AU642" s="0"/>
      <c r="AV642" s="0"/>
      <c r="AW642" s="0"/>
      <c r="AX642" s="0"/>
      <c r="AY642" s="0"/>
      <c r="AZ642" s="0"/>
    </row>
    <row r="643" customFormat="false" ht="15.75" hidden="false" customHeight="false" outlineLevel="0" collapsed="false">
      <c r="AF643" s="0"/>
      <c r="AG643" s="0"/>
      <c r="AH643" s="0"/>
      <c r="AI643" s="0"/>
      <c r="AJ643" s="0"/>
      <c r="AK643" s="0"/>
      <c r="AL643" s="0"/>
      <c r="AM643" s="0"/>
      <c r="AN643" s="0"/>
      <c r="AO643" s="0"/>
      <c r="AP643" s="0"/>
      <c r="AQ643" s="0"/>
      <c r="AR643" s="0"/>
      <c r="AS643" s="0"/>
      <c r="AT643" s="0"/>
      <c r="AU643" s="0"/>
      <c r="AV643" s="0"/>
      <c r="AW643" s="0"/>
      <c r="AX643" s="0"/>
      <c r="AY643" s="0"/>
      <c r="AZ643" s="0"/>
    </row>
    <row r="644" customFormat="false" ht="15.75" hidden="false" customHeight="false" outlineLevel="0" collapsed="false">
      <c r="AF644" s="0"/>
      <c r="AG644" s="0"/>
      <c r="AH644" s="0"/>
      <c r="AI644" s="0"/>
      <c r="AJ644" s="0"/>
      <c r="AK644" s="0"/>
      <c r="AL644" s="0"/>
      <c r="AM644" s="0"/>
      <c r="AN644" s="0"/>
      <c r="AO644" s="0"/>
      <c r="AP644" s="0"/>
      <c r="AQ644" s="0"/>
      <c r="AR644" s="0"/>
      <c r="AS644" s="0"/>
      <c r="AT644" s="0"/>
      <c r="AU644" s="0"/>
      <c r="AV644" s="0"/>
      <c r="AW644" s="0"/>
      <c r="AX644" s="0"/>
      <c r="AY644" s="0"/>
      <c r="AZ644" s="0"/>
    </row>
    <row r="645" customFormat="false" ht="15.75" hidden="false" customHeight="false" outlineLevel="0" collapsed="false">
      <c r="AF645" s="0"/>
      <c r="AG645" s="0"/>
      <c r="AH645" s="0"/>
      <c r="AI645" s="0"/>
      <c r="AJ645" s="0"/>
      <c r="AK645" s="0"/>
      <c r="AL645" s="0"/>
      <c r="AM645" s="0"/>
      <c r="AN645" s="0"/>
      <c r="AO645" s="0"/>
      <c r="AP645" s="0"/>
      <c r="AQ645" s="0"/>
      <c r="AR645" s="0"/>
      <c r="AS645" s="0"/>
      <c r="AT645" s="0"/>
      <c r="AU645" s="0"/>
      <c r="AV645" s="0"/>
      <c r="AW645" s="0"/>
      <c r="AX645" s="0"/>
      <c r="AY645" s="0"/>
      <c r="AZ645" s="0"/>
    </row>
    <row r="646" customFormat="false" ht="15.75" hidden="false" customHeight="false" outlineLevel="0" collapsed="false">
      <c r="AF646" s="0"/>
      <c r="AG646" s="0"/>
      <c r="AH646" s="0"/>
      <c r="AI646" s="0"/>
      <c r="AJ646" s="0"/>
      <c r="AK646" s="0"/>
      <c r="AL646" s="0"/>
      <c r="AM646" s="0"/>
      <c r="AN646" s="0"/>
      <c r="AO646" s="0"/>
      <c r="AP646" s="0"/>
      <c r="AQ646" s="0"/>
      <c r="AR646" s="0"/>
      <c r="AS646" s="0"/>
      <c r="AT646" s="0"/>
      <c r="AU646" s="0"/>
      <c r="AV646" s="0"/>
      <c r="AW646" s="0"/>
      <c r="AX646" s="0"/>
      <c r="AY646" s="0"/>
      <c r="AZ646" s="0"/>
    </row>
    <row r="647" customFormat="false" ht="15.75" hidden="false" customHeight="false" outlineLevel="0" collapsed="false">
      <c r="AF647" s="0"/>
      <c r="AG647" s="0"/>
      <c r="AH647" s="0"/>
      <c r="AI647" s="0"/>
      <c r="AJ647" s="0"/>
      <c r="AK647" s="0"/>
      <c r="AL647" s="0"/>
      <c r="AM647" s="0"/>
      <c r="AN647" s="0"/>
      <c r="AO647" s="0"/>
      <c r="AP647" s="0"/>
      <c r="AQ647" s="0"/>
      <c r="AR647" s="0"/>
      <c r="AS647" s="0"/>
      <c r="AT647" s="0"/>
      <c r="AU647" s="0"/>
      <c r="AV647" s="0"/>
      <c r="AW647" s="0"/>
      <c r="AX647" s="0"/>
      <c r="AY647" s="0"/>
      <c r="AZ647" s="0"/>
    </row>
    <row r="648" customFormat="false" ht="15.75" hidden="false" customHeight="false" outlineLevel="0" collapsed="false">
      <c r="AF648" s="0"/>
      <c r="AG648" s="0"/>
      <c r="AH648" s="0"/>
      <c r="AI648" s="0"/>
      <c r="AJ648" s="0"/>
      <c r="AK648" s="0"/>
      <c r="AL648" s="0"/>
      <c r="AM648" s="0"/>
      <c r="AN648" s="0"/>
      <c r="AO648" s="0"/>
      <c r="AP648" s="0"/>
      <c r="AQ648" s="0"/>
      <c r="AR648" s="0"/>
      <c r="AS648" s="0"/>
      <c r="AT648" s="0"/>
      <c r="AU648" s="0"/>
      <c r="AV648" s="0"/>
      <c r="AW648" s="0"/>
      <c r="AX648" s="0"/>
      <c r="AY648" s="0"/>
      <c r="AZ648" s="0"/>
    </row>
    <row r="649" customFormat="false" ht="15.75" hidden="false" customHeight="false" outlineLevel="0" collapsed="false">
      <c r="AF649" s="0"/>
      <c r="AG649" s="0"/>
      <c r="AH649" s="0"/>
      <c r="AI649" s="0"/>
      <c r="AJ649" s="0"/>
      <c r="AK649" s="0"/>
      <c r="AL649" s="0"/>
      <c r="AM649" s="0"/>
      <c r="AN649" s="0"/>
      <c r="AO649" s="0"/>
      <c r="AP649" s="0"/>
      <c r="AQ649" s="0"/>
      <c r="AR649" s="0"/>
      <c r="AS649" s="0"/>
      <c r="AT649" s="0"/>
      <c r="AU649" s="0"/>
      <c r="AV649" s="0"/>
      <c r="AW649" s="0"/>
      <c r="AX649" s="0"/>
      <c r="AY649" s="0"/>
      <c r="AZ649" s="0"/>
    </row>
    <row r="650" customFormat="false" ht="15.75" hidden="false" customHeight="false" outlineLevel="0" collapsed="false">
      <c r="AF650" s="0"/>
      <c r="AG650" s="0"/>
      <c r="AH650" s="0"/>
      <c r="AI650" s="0"/>
      <c r="AJ650" s="0"/>
      <c r="AK650" s="0"/>
      <c r="AL650" s="0"/>
      <c r="AM650" s="0"/>
      <c r="AN650" s="0"/>
      <c r="AO650" s="0"/>
      <c r="AP650" s="0"/>
      <c r="AQ650" s="0"/>
      <c r="AR650" s="0"/>
      <c r="AS650" s="0"/>
      <c r="AT650" s="0"/>
      <c r="AU650" s="0"/>
      <c r="AV650" s="0"/>
      <c r="AW650" s="0"/>
      <c r="AX650" s="0"/>
      <c r="AY650" s="0"/>
      <c r="AZ650" s="0"/>
    </row>
    <row r="651" customFormat="false" ht="15.75" hidden="false" customHeight="false" outlineLevel="0" collapsed="false">
      <c r="AF651" s="0"/>
      <c r="AG651" s="0"/>
      <c r="AH651" s="0"/>
      <c r="AI651" s="0"/>
      <c r="AJ651" s="0"/>
      <c r="AK651" s="0"/>
      <c r="AL651" s="0"/>
      <c r="AM651" s="0"/>
      <c r="AN651" s="0"/>
      <c r="AO651" s="0"/>
      <c r="AP651" s="0"/>
      <c r="AQ651" s="0"/>
      <c r="AR651" s="0"/>
      <c r="AS651" s="0"/>
      <c r="AT651" s="0"/>
      <c r="AU651" s="0"/>
      <c r="AV651" s="0"/>
      <c r="AW651" s="0"/>
      <c r="AX651" s="0"/>
      <c r="AY651" s="0"/>
      <c r="AZ651" s="0"/>
    </row>
    <row r="652" customFormat="false" ht="15.75" hidden="false" customHeight="false" outlineLevel="0" collapsed="false">
      <c r="AF652" s="0"/>
      <c r="AG652" s="0"/>
      <c r="AH652" s="0"/>
      <c r="AI652" s="0"/>
      <c r="AJ652" s="0"/>
      <c r="AK652" s="0"/>
      <c r="AL652" s="0"/>
      <c r="AM652" s="0"/>
      <c r="AN652" s="0"/>
      <c r="AO652" s="0"/>
      <c r="AP652" s="0"/>
      <c r="AQ652" s="0"/>
      <c r="AR652" s="0"/>
      <c r="AS652" s="0"/>
      <c r="AT652" s="0"/>
      <c r="AU652" s="0"/>
      <c r="AV652" s="0"/>
      <c r="AW652" s="0"/>
      <c r="AX652" s="0"/>
      <c r="AY652" s="0"/>
      <c r="AZ652" s="0"/>
    </row>
    <row r="653" customFormat="false" ht="15.75" hidden="false" customHeight="false" outlineLevel="0" collapsed="false">
      <c r="AF653" s="0"/>
      <c r="AG653" s="0"/>
      <c r="AH653" s="0"/>
      <c r="AI653" s="0"/>
      <c r="AJ653" s="0"/>
      <c r="AK653" s="0"/>
      <c r="AL653" s="0"/>
      <c r="AM653" s="0"/>
      <c r="AN653" s="0"/>
      <c r="AO653" s="0"/>
      <c r="AP653" s="0"/>
      <c r="AQ653" s="0"/>
      <c r="AR653" s="0"/>
      <c r="AS653" s="0"/>
      <c r="AT653" s="0"/>
      <c r="AU653" s="0"/>
      <c r="AV653" s="0"/>
      <c r="AW653" s="0"/>
      <c r="AX653" s="0"/>
      <c r="AY653" s="0"/>
      <c r="AZ653" s="0"/>
    </row>
    <row r="654" customFormat="false" ht="15.75" hidden="false" customHeight="false" outlineLevel="0" collapsed="false">
      <c r="AF654" s="0"/>
      <c r="AG654" s="0"/>
      <c r="AH654" s="0"/>
      <c r="AI654" s="0"/>
      <c r="AJ654" s="0"/>
      <c r="AK654" s="0"/>
      <c r="AL654" s="0"/>
      <c r="AM654" s="0"/>
      <c r="AN654" s="0"/>
      <c r="AO654" s="0"/>
      <c r="AP654" s="0"/>
      <c r="AQ654" s="0"/>
      <c r="AR654" s="0"/>
      <c r="AS654" s="0"/>
      <c r="AT654" s="0"/>
      <c r="AU654" s="0"/>
      <c r="AV654" s="0"/>
      <c r="AW654" s="0"/>
      <c r="AX654" s="0"/>
      <c r="AY654" s="0"/>
      <c r="AZ654" s="0"/>
    </row>
    <row r="655" customFormat="false" ht="15.75" hidden="false" customHeight="false" outlineLevel="0" collapsed="false">
      <c r="AF655" s="0"/>
      <c r="AG655" s="0"/>
      <c r="AH655" s="0"/>
      <c r="AI655" s="0"/>
      <c r="AJ655" s="0"/>
      <c r="AK655" s="0"/>
      <c r="AL655" s="0"/>
      <c r="AM655" s="0"/>
      <c r="AN655" s="0"/>
      <c r="AO655" s="0"/>
      <c r="AP655" s="0"/>
      <c r="AQ655" s="0"/>
      <c r="AR655" s="0"/>
      <c r="AS655" s="0"/>
      <c r="AT655" s="0"/>
      <c r="AU655" s="0"/>
      <c r="AV655" s="0"/>
      <c r="AW655" s="0"/>
      <c r="AX655" s="0"/>
      <c r="AY655" s="0"/>
      <c r="AZ655" s="0"/>
    </row>
    <row r="656" customFormat="false" ht="15.75" hidden="false" customHeight="false" outlineLevel="0" collapsed="false">
      <c r="AF656" s="0"/>
      <c r="AG656" s="0"/>
      <c r="AH656" s="0"/>
      <c r="AI656" s="0"/>
      <c r="AJ656" s="0"/>
      <c r="AK656" s="0"/>
      <c r="AL656" s="0"/>
      <c r="AM656" s="0"/>
      <c r="AN656" s="0"/>
      <c r="AO656" s="0"/>
      <c r="AP656" s="0"/>
      <c r="AQ656" s="0"/>
      <c r="AR656" s="0"/>
      <c r="AS656" s="0"/>
      <c r="AT656" s="0"/>
      <c r="AU656" s="0"/>
      <c r="AV656" s="0"/>
      <c r="AW656" s="0"/>
      <c r="AX656" s="0"/>
      <c r="AY656" s="0"/>
      <c r="AZ656" s="0"/>
    </row>
    <row r="657" customFormat="false" ht="15.75" hidden="false" customHeight="false" outlineLevel="0" collapsed="false">
      <c r="AF657" s="0"/>
      <c r="AG657" s="0"/>
      <c r="AH657" s="0"/>
      <c r="AI657" s="0"/>
      <c r="AJ657" s="0"/>
      <c r="AK657" s="0"/>
      <c r="AL657" s="0"/>
      <c r="AM657" s="0"/>
      <c r="AN657" s="0"/>
      <c r="AO657" s="0"/>
      <c r="AP657" s="0"/>
      <c r="AQ657" s="0"/>
      <c r="AR657" s="0"/>
      <c r="AS657" s="0"/>
      <c r="AT657" s="0"/>
      <c r="AU657" s="0"/>
      <c r="AV657" s="0"/>
      <c r="AW657" s="0"/>
      <c r="AX657" s="0"/>
      <c r="AY657" s="0"/>
      <c r="AZ657" s="0"/>
    </row>
    <row r="658" customFormat="false" ht="15.75" hidden="false" customHeight="false" outlineLevel="0" collapsed="false">
      <c r="AF658" s="0"/>
      <c r="AG658" s="0"/>
      <c r="AH658" s="0"/>
      <c r="AI658" s="0"/>
      <c r="AJ658" s="0"/>
      <c r="AK658" s="0"/>
      <c r="AL658" s="0"/>
      <c r="AM658" s="0"/>
      <c r="AN658" s="0"/>
      <c r="AO658" s="0"/>
      <c r="AP658" s="0"/>
      <c r="AQ658" s="0"/>
      <c r="AR658" s="0"/>
      <c r="AS658" s="0"/>
      <c r="AT658" s="0"/>
      <c r="AU658" s="0"/>
      <c r="AV658" s="0"/>
      <c r="AW658" s="0"/>
      <c r="AX658" s="0"/>
      <c r="AY658" s="0"/>
      <c r="AZ658" s="0"/>
    </row>
    <row r="659" customFormat="false" ht="15.75" hidden="false" customHeight="false" outlineLevel="0" collapsed="false">
      <c r="AF659" s="0"/>
      <c r="AG659" s="0"/>
      <c r="AH659" s="0"/>
      <c r="AI659" s="0"/>
      <c r="AJ659" s="0"/>
      <c r="AK659" s="0"/>
      <c r="AL659" s="0"/>
      <c r="AM659" s="0"/>
      <c r="AN659" s="0"/>
      <c r="AO659" s="0"/>
      <c r="AP659" s="0"/>
      <c r="AQ659" s="0"/>
      <c r="AR659" s="0"/>
      <c r="AS659" s="0"/>
      <c r="AT659" s="0"/>
      <c r="AU659" s="0"/>
      <c r="AV659" s="0"/>
      <c r="AW659" s="0"/>
      <c r="AX659" s="0"/>
      <c r="AY659" s="0"/>
      <c r="AZ659" s="0"/>
    </row>
    <row r="660" customFormat="false" ht="15.75" hidden="false" customHeight="false" outlineLevel="0" collapsed="false">
      <c r="AF660" s="0"/>
      <c r="AG660" s="0"/>
      <c r="AH660" s="0"/>
      <c r="AI660" s="0"/>
      <c r="AJ660" s="0"/>
      <c r="AK660" s="0"/>
      <c r="AL660" s="0"/>
      <c r="AM660" s="0"/>
      <c r="AN660" s="0"/>
      <c r="AO660" s="0"/>
      <c r="AP660" s="0"/>
      <c r="AQ660" s="0"/>
      <c r="AR660" s="0"/>
      <c r="AS660" s="0"/>
      <c r="AT660" s="0"/>
      <c r="AU660" s="0"/>
      <c r="AV660" s="0"/>
      <c r="AW660" s="0"/>
      <c r="AX660" s="0"/>
      <c r="AY660" s="0"/>
      <c r="AZ660" s="0"/>
    </row>
    <row r="661" customFormat="false" ht="15.75" hidden="false" customHeight="false" outlineLevel="0" collapsed="false">
      <c r="AF661" s="0"/>
      <c r="AG661" s="0"/>
      <c r="AH661" s="0"/>
      <c r="AI661" s="0"/>
      <c r="AJ661" s="0"/>
      <c r="AK661" s="0"/>
      <c r="AL661" s="0"/>
      <c r="AM661" s="0"/>
      <c r="AN661" s="0"/>
      <c r="AO661" s="0"/>
      <c r="AP661" s="0"/>
      <c r="AQ661" s="0"/>
      <c r="AR661" s="0"/>
      <c r="AS661" s="0"/>
      <c r="AT661" s="0"/>
      <c r="AU661" s="0"/>
      <c r="AV661" s="0"/>
      <c r="AW661" s="0"/>
      <c r="AX661" s="0"/>
      <c r="AY661" s="0"/>
      <c r="AZ661" s="0"/>
    </row>
    <row r="662" customFormat="false" ht="15.75" hidden="false" customHeight="false" outlineLevel="0" collapsed="false">
      <c r="AF662" s="0"/>
      <c r="AG662" s="0"/>
      <c r="AH662" s="0"/>
      <c r="AI662" s="0"/>
      <c r="AJ662" s="0"/>
      <c r="AK662" s="0"/>
      <c r="AL662" s="0"/>
      <c r="AM662" s="0"/>
      <c r="AN662" s="0"/>
      <c r="AO662" s="0"/>
      <c r="AP662" s="0"/>
      <c r="AQ662" s="0"/>
      <c r="AR662" s="0"/>
      <c r="AS662" s="0"/>
      <c r="AT662" s="0"/>
      <c r="AU662" s="0"/>
      <c r="AV662" s="0"/>
      <c r="AW662" s="0"/>
      <c r="AX662" s="0"/>
      <c r="AY662" s="0"/>
      <c r="AZ662" s="0"/>
    </row>
    <row r="663" customFormat="false" ht="15.75" hidden="false" customHeight="false" outlineLevel="0" collapsed="false">
      <c r="AF663" s="0"/>
      <c r="AG663" s="0"/>
      <c r="AH663" s="0"/>
      <c r="AI663" s="0"/>
      <c r="AJ663" s="0"/>
      <c r="AK663" s="0"/>
      <c r="AL663" s="0"/>
      <c r="AM663" s="0"/>
      <c r="AN663" s="0"/>
      <c r="AO663" s="0"/>
      <c r="AP663" s="0"/>
      <c r="AQ663" s="0"/>
      <c r="AR663" s="0"/>
      <c r="AS663" s="0"/>
      <c r="AT663" s="0"/>
      <c r="AU663" s="0"/>
      <c r="AV663" s="0"/>
      <c r="AW663" s="0"/>
      <c r="AX663" s="0"/>
      <c r="AY663" s="0"/>
      <c r="AZ663" s="0"/>
    </row>
    <row r="664" customFormat="false" ht="15.75" hidden="false" customHeight="false" outlineLevel="0" collapsed="false">
      <c r="AF664" s="0"/>
      <c r="AG664" s="0"/>
      <c r="AH664" s="0"/>
      <c r="AI664" s="0"/>
      <c r="AJ664" s="0"/>
      <c r="AK664" s="0"/>
      <c r="AL664" s="0"/>
      <c r="AM664" s="0"/>
      <c r="AN664" s="0"/>
      <c r="AO664" s="0"/>
      <c r="AP664" s="0"/>
      <c r="AQ664" s="0"/>
      <c r="AR664" s="0"/>
      <c r="AS664" s="0"/>
      <c r="AT664" s="0"/>
      <c r="AU664" s="0"/>
      <c r="AV664" s="0"/>
      <c r="AW664" s="0"/>
      <c r="AX664" s="0"/>
      <c r="AY664" s="0"/>
      <c r="AZ664" s="0"/>
    </row>
    <row r="665" customFormat="false" ht="15.75" hidden="false" customHeight="false" outlineLevel="0" collapsed="false">
      <c r="AF665" s="0"/>
      <c r="AG665" s="0"/>
      <c r="AH665" s="0"/>
      <c r="AI665" s="0"/>
      <c r="AJ665" s="0"/>
      <c r="AK665" s="0"/>
      <c r="AL665" s="0"/>
      <c r="AM665" s="0"/>
      <c r="AN665" s="0"/>
      <c r="AO665" s="0"/>
      <c r="AP665" s="0"/>
      <c r="AQ665" s="0"/>
      <c r="AR665" s="0"/>
      <c r="AS665" s="0"/>
      <c r="AT665" s="0"/>
      <c r="AU665" s="0"/>
      <c r="AV665" s="0"/>
      <c r="AW665" s="0"/>
      <c r="AX665" s="0"/>
      <c r="AY665" s="0"/>
      <c r="AZ665" s="0"/>
    </row>
    <row r="666" customFormat="false" ht="15.75" hidden="false" customHeight="false" outlineLevel="0" collapsed="false">
      <c r="AF666" s="0"/>
      <c r="AG666" s="0"/>
      <c r="AH666" s="0"/>
      <c r="AI666" s="0"/>
      <c r="AJ666" s="0"/>
      <c r="AK666" s="0"/>
      <c r="AL666" s="0"/>
      <c r="AM666" s="0"/>
      <c r="AN666" s="0"/>
      <c r="AO666" s="0"/>
      <c r="AP666" s="0"/>
      <c r="AQ666" s="0"/>
      <c r="AR666" s="0"/>
      <c r="AS666" s="0"/>
      <c r="AT666" s="0"/>
      <c r="AU666" s="0"/>
      <c r="AV666" s="0"/>
      <c r="AW666" s="0"/>
      <c r="AX666" s="0"/>
      <c r="AY666" s="0"/>
      <c r="AZ666" s="0"/>
    </row>
    <row r="667" customFormat="false" ht="15.75" hidden="false" customHeight="false" outlineLevel="0" collapsed="false">
      <c r="AF667" s="0"/>
      <c r="AG667" s="0"/>
      <c r="AH667" s="0"/>
      <c r="AI667" s="0"/>
      <c r="AJ667" s="0"/>
      <c r="AK667" s="0"/>
      <c r="AL667" s="0"/>
      <c r="AM667" s="0"/>
      <c r="AN667" s="0"/>
      <c r="AO667" s="0"/>
      <c r="AP667" s="0"/>
      <c r="AQ667" s="0"/>
      <c r="AR667" s="0"/>
      <c r="AS667" s="0"/>
      <c r="AT667" s="0"/>
      <c r="AU667" s="0"/>
      <c r="AV667" s="0"/>
      <c r="AW667" s="0"/>
      <c r="AX667" s="0"/>
      <c r="AY667" s="0"/>
      <c r="AZ667" s="0"/>
    </row>
    <row r="668" customFormat="false" ht="15.75" hidden="false" customHeight="false" outlineLevel="0" collapsed="false">
      <c r="AF668" s="0"/>
      <c r="AG668" s="0"/>
      <c r="AH668" s="0"/>
      <c r="AI668" s="0"/>
      <c r="AJ668" s="0"/>
      <c r="AK668" s="0"/>
      <c r="AL668" s="0"/>
      <c r="AM668" s="0"/>
      <c r="AN668" s="0"/>
      <c r="AO668" s="0"/>
      <c r="AP668" s="0"/>
      <c r="AQ668" s="0"/>
      <c r="AR668" s="0"/>
      <c r="AS668" s="0"/>
      <c r="AT668" s="0"/>
      <c r="AU668" s="0"/>
      <c r="AV668" s="0"/>
      <c r="AW668" s="0"/>
      <c r="AX668" s="0"/>
      <c r="AY668" s="0"/>
      <c r="AZ668" s="0"/>
    </row>
    <row r="669" customFormat="false" ht="15.75" hidden="false" customHeight="false" outlineLevel="0" collapsed="false">
      <c r="AF669" s="0"/>
      <c r="AG669" s="0"/>
      <c r="AH669" s="0"/>
      <c r="AI669" s="0"/>
      <c r="AJ669" s="0"/>
      <c r="AK669" s="0"/>
      <c r="AL669" s="0"/>
      <c r="AM669" s="0"/>
      <c r="AN669" s="0"/>
      <c r="AO669" s="0"/>
      <c r="AP669" s="0"/>
      <c r="AQ669" s="0"/>
      <c r="AR669" s="0"/>
      <c r="AS669" s="0"/>
      <c r="AT669" s="0"/>
      <c r="AU669" s="0"/>
      <c r="AV669" s="0"/>
      <c r="AW669" s="0"/>
      <c r="AX669" s="0"/>
      <c r="AY669" s="0"/>
      <c r="AZ669" s="0"/>
    </row>
    <row r="670" customFormat="false" ht="15.75" hidden="false" customHeight="false" outlineLevel="0" collapsed="false">
      <c r="AF670" s="0"/>
      <c r="AG670" s="0"/>
      <c r="AH670" s="0"/>
      <c r="AI670" s="0"/>
      <c r="AJ670" s="0"/>
      <c r="AK670" s="0"/>
      <c r="AL670" s="0"/>
      <c r="AM670" s="0"/>
      <c r="AN670" s="0"/>
      <c r="AO670" s="0"/>
      <c r="AP670" s="0"/>
      <c r="AQ670" s="0"/>
      <c r="AR670" s="0"/>
      <c r="AS670" s="0"/>
      <c r="AT670" s="0"/>
      <c r="AU670" s="0"/>
      <c r="AV670" s="0"/>
      <c r="AW670" s="0"/>
      <c r="AX670" s="0"/>
      <c r="AY670" s="0"/>
      <c r="AZ670" s="0"/>
    </row>
    <row r="671" customFormat="false" ht="15.75" hidden="false" customHeight="false" outlineLevel="0" collapsed="false">
      <c r="AF671" s="0"/>
      <c r="AG671" s="0"/>
      <c r="AH671" s="0"/>
      <c r="AI671" s="0"/>
      <c r="AJ671" s="0"/>
      <c r="AK671" s="0"/>
      <c r="AL671" s="0"/>
      <c r="AM671" s="0"/>
      <c r="AN671" s="0"/>
      <c r="AO671" s="0"/>
      <c r="AP671" s="0"/>
      <c r="AQ671" s="0"/>
      <c r="AR671" s="0"/>
      <c r="AS671" s="0"/>
      <c r="AT671" s="0"/>
      <c r="AU671" s="0"/>
      <c r="AV671" s="0"/>
      <c r="AW671" s="0"/>
      <c r="AX671" s="0"/>
      <c r="AY671" s="0"/>
      <c r="AZ671" s="0"/>
    </row>
    <row r="672" customFormat="false" ht="15.75" hidden="false" customHeight="false" outlineLevel="0" collapsed="false">
      <c r="AF672" s="0"/>
      <c r="AG672" s="0"/>
      <c r="AH672" s="0"/>
      <c r="AI672" s="0"/>
      <c r="AJ672" s="0"/>
      <c r="AK672" s="0"/>
      <c r="AL672" s="0"/>
      <c r="AM672" s="0"/>
      <c r="AN672" s="0"/>
      <c r="AO672" s="0"/>
      <c r="AP672" s="0"/>
      <c r="AQ672" s="0"/>
      <c r="AR672" s="0"/>
      <c r="AS672" s="0"/>
      <c r="AT672" s="0"/>
      <c r="AU672" s="0"/>
      <c r="AV672" s="0"/>
      <c r="AW672" s="0"/>
      <c r="AX672" s="0"/>
      <c r="AY672" s="0"/>
      <c r="AZ672" s="0"/>
    </row>
    <row r="673" customFormat="false" ht="15.75" hidden="false" customHeight="false" outlineLevel="0" collapsed="false">
      <c r="AF673" s="0"/>
      <c r="AG673" s="0"/>
      <c r="AH673" s="0"/>
      <c r="AI673" s="0"/>
      <c r="AJ673" s="0"/>
      <c r="AK673" s="0"/>
      <c r="AL673" s="0"/>
      <c r="AM673" s="0"/>
      <c r="AN673" s="0"/>
      <c r="AO673" s="0"/>
      <c r="AP673" s="0"/>
      <c r="AQ673" s="0"/>
      <c r="AR673" s="0"/>
      <c r="AS673" s="0"/>
      <c r="AT673" s="0"/>
      <c r="AU673" s="0"/>
      <c r="AV673" s="0"/>
      <c r="AW673" s="0"/>
      <c r="AX673" s="0"/>
      <c r="AY673" s="0"/>
      <c r="AZ673" s="0"/>
    </row>
    <row r="674" customFormat="false" ht="15.75" hidden="false" customHeight="false" outlineLevel="0" collapsed="false">
      <c r="AF674" s="0"/>
      <c r="AG674" s="0"/>
      <c r="AH674" s="0"/>
      <c r="AI674" s="0"/>
      <c r="AJ674" s="0"/>
      <c r="AK674" s="0"/>
      <c r="AL674" s="0"/>
      <c r="AM674" s="0"/>
      <c r="AN674" s="0"/>
      <c r="AO674" s="0"/>
      <c r="AP674" s="0"/>
      <c r="AQ674" s="0"/>
      <c r="AR674" s="0"/>
      <c r="AS674" s="0"/>
      <c r="AT674" s="0"/>
      <c r="AU674" s="0"/>
      <c r="AV674" s="0"/>
      <c r="AW674" s="0"/>
      <c r="AX674" s="0"/>
      <c r="AY674" s="0"/>
      <c r="AZ674" s="0"/>
    </row>
    <row r="675" customFormat="false" ht="15.75" hidden="false" customHeight="false" outlineLevel="0" collapsed="false">
      <c r="AF675" s="0"/>
      <c r="AG675" s="0"/>
      <c r="AH675" s="0"/>
      <c r="AI675" s="0"/>
      <c r="AJ675" s="0"/>
      <c r="AK675" s="0"/>
      <c r="AL675" s="0"/>
      <c r="AM675" s="0"/>
      <c r="AN675" s="0"/>
      <c r="AO675" s="0"/>
      <c r="AP675" s="0"/>
      <c r="AQ675" s="0"/>
      <c r="AR675" s="0"/>
      <c r="AS675" s="0"/>
      <c r="AT675" s="0"/>
      <c r="AU675" s="0"/>
      <c r="AV675" s="0"/>
      <c r="AW675" s="0"/>
      <c r="AX675" s="0"/>
      <c r="AY675" s="0"/>
      <c r="AZ675" s="0"/>
    </row>
    <row r="676" customFormat="false" ht="15.75" hidden="false" customHeight="false" outlineLevel="0" collapsed="false">
      <c r="AF676" s="0"/>
      <c r="AG676" s="0"/>
      <c r="AH676" s="0"/>
      <c r="AI676" s="0"/>
      <c r="AJ676" s="0"/>
      <c r="AK676" s="0"/>
      <c r="AL676" s="0"/>
      <c r="AM676" s="0"/>
      <c r="AN676" s="0"/>
      <c r="AO676" s="0"/>
      <c r="AP676" s="0"/>
      <c r="AQ676" s="0"/>
      <c r="AR676" s="0"/>
      <c r="AS676" s="0"/>
      <c r="AT676" s="0"/>
      <c r="AU676" s="0"/>
      <c r="AV676" s="0"/>
      <c r="AW676" s="0"/>
      <c r="AX676" s="0"/>
      <c r="AY676" s="0"/>
      <c r="AZ676" s="0"/>
    </row>
    <row r="677" customFormat="false" ht="15.75" hidden="false" customHeight="false" outlineLevel="0" collapsed="false">
      <c r="AF677" s="0"/>
      <c r="AG677" s="0"/>
      <c r="AH677" s="0"/>
      <c r="AI677" s="0"/>
      <c r="AJ677" s="0"/>
      <c r="AK677" s="0"/>
      <c r="AL677" s="0"/>
      <c r="AM677" s="0"/>
      <c r="AN677" s="0"/>
      <c r="AO677" s="0"/>
      <c r="AP677" s="0"/>
      <c r="AQ677" s="0"/>
      <c r="AR677" s="0"/>
      <c r="AS677" s="0"/>
      <c r="AT677" s="0"/>
      <c r="AU677" s="0"/>
      <c r="AV677" s="0"/>
      <c r="AW677" s="0"/>
      <c r="AX677" s="0"/>
      <c r="AY677" s="0"/>
      <c r="AZ677" s="0"/>
    </row>
    <row r="678" customFormat="false" ht="15.75" hidden="false" customHeight="false" outlineLevel="0" collapsed="false">
      <c r="AF678" s="0"/>
      <c r="AG678" s="0"/>
      <c r="AH678" s="0"/>
      <c r="AI678" s="0"/>
      <c r="AJ678" s="0"/>
      <c r="AK678" s="0"/>
      <c r="AL678" s="0"/>
      <c r="AM678" s="0"/>
      <c r="AN678" s="0"/>
      <c r="AO678" s="0"/>
      <c r="AP678" s="0"/>
      <c r="AQ678" s="0"/>
      <c r="AR678" s="0"/>
      <c r="AS678" s="0"/>
      <c r="AT678" s="0"/>
      <c r="AU678" s="0"/>
      <c r="AV678" s="0"/>
      <c r="AW678" s="0"/>
      <c r="AX678" s="0"/>
      <c r="AY678" s="0"/>
      <c r="AZ678" s="0"/>
    </row>
    <row r="679" customFormat="false" ht="15.75" hidden="false" customHeight="false" outlineLevel="0" collapsed="false">
      <c r="AF679" s="0"/>
      <c r="AG679" s="0"/>
      <c r="AH679" s="0"/>
      <c r="AI679" s="0"/>
      <c r="AJ679" s="0"/>
      <c r="AK679" s="0"/>
      <c r="AL679" s="0"/>
      <c r="AM679" s="0"/>
      <c r="AN679" s="0"/>
      <c r="AO679" s="0"/>
      <c r="AP679" s="0"/>
      <c r="AQ679" s="0"/>
      <c r="AR679" s="0"/>
      <c r="AS679" s="0"/>
      <c r="AT679" s="0"/>
      <c r="AU679" s="0"/>
      <c r="AV679" s="0"/>
      <c r="AW679" s="0"/>
      <c r="AX679" s="0"/>
      <c r="AY679" s="0"/>
      <c r="AZ679" s="0"/>
    </row>
    <row r="680" customFormat="false" ht="15.75" hidden="false" customHeight="false" outlineLevel="0" collapsed="false">
      <c r="AF680" s="0"/>
      <c r="AG680" s="0"/>
      <c r="AH680" s="0"/>
      <c r="AI680" s="0"/>
      <c r="AJ680" s="0"/>
      <c r="AK680" s="0"/>
      <c r="AL680" s="0"/>
      <c r="AM680" s="0"/>
      <c r="AN680" s="0"/>
      <c r="AO680" s="0"/>
      <c r="AP680" s="0"/>
      <c r="AQ680" s="0"/>
      <c r="AR680" s="0"/>
      <c r="AS680" s="0"/>
      <c r="AT680" s="0"/>
      <c r="AU680" s="0"/>
      <c r="AV680" s="0"/>
      <c r="AW680" s="0"/>
      <c r="AX680" s="0"/>
      <c r="AY680" s="0"/>
      <c r="AZ680" s="0"/>
    </row>
    <row r="681" customFormat="false" ht="15.75" hidden="false" customHeight="false" outlineLevel="0" collapsed="false">
      <c r="AF681" s="0"/>
      <c r="AG681" s="0"/>
      <c r="AH681" s="0"/>
      <c r="AI681" s="0"/>
      <c r="AJ681" s="0"/>
      <c r="AK681" s="0"/>
      <c r="AL681" s="0"/>
      <c r="AM681" s="0"/>
      <c r="AN681" s="0"/>
      <c r="AO681" s="0"/>
      <c r="AP681" s="0"/>
      <c r="AQ681" s="0"/>
      <c r="AR681" s="0"/>
      <c r="AS681" s="0"/>
      <c r="AT681" s="0"/>
      <c r="AU681" s="0"/>
      <c r="AV681" s="0"/>
      <c r="AW681" s="0"/>
      <c r="AX681" s="0"/>
      <c r="AY681" s="0"/>
      <c r="AZ681" s="0"/>
    </row>
    <row r="682" customFormat="false" ht="15.75" hidden="false" customHeight="false" outlineLevel="0" collapsed="false">
      <c r="AF682" s="0"/>
      <c r="AG682" s="0"/>
      <c r="AH682" s="0"/>
      <c r="AI682" s="0"/>
      <c r="AJ682" s="0"/>
      <c r="AK682" s="0"/>
      <c r="AL682" s="0"/>
      <c r="AM682" s="0"/>
      <c r="AN682" s="0"/>
      <c r="AO682" s="0"/>
      <c r="AP682" s="0"/>
      <c r="AQ682" s="0"/>
      <c r="AR682" s="0"/>
      <c r="AS682" s="0"/>
      <c r="AT682" s="0"/>
      <c r="AU682" s="0"/>
      <c r="AV682" s="0"/>
      <c r="AW682" s="0"/>
      <c r="AX682" s="0"/>
      <c r="AY682" s="0"/>
      <c r="AZ682" s="0"/>
    </row>
    <row r="683" customFormat="false" ht="15.75" hidden="false" customHeight="false" outlineLevel="0" collapsed="false">
      <c r="AF683" s="0"/>
      <c r="AG683" s="0"/>
      <c r="AH683" s="0"/>
      <c r="AI683" s="0"/>
      <c r="AJ683" s="0"/>
      <c r="AK683" s="0"/>
      <c r="AL683" s="0"/>
      <c r="AM683" s="0"/>
      <c r="AN683" s="0"/>
      <c r="AO683" s="0"/>
      <c r="AP683" s="0"/>
      <c r="AQ683" s="0"/>
      <c r="AR683" s="0"/>
      <c r="AS683" s="0"/>
      <c r="AT683" s="0"/>
      <c r="AU683" s="0"/>
      <c r="AV683" s="0"/>
      <c r="AW683" s="0"/>
      <c r="AX683" s="0"/>
      <c r="AY683" s="0"/>
      <c r="AZ683" s="0"/>
    </row>
    <row r="684" customFormat="false" ht="15.75" hidden="false" customHeight="false" outlineLevel="0" collapsed="false">
      <c r="AF684" s="0"/>
      <c r="AG684" s="0"/>
      <c r="AH684" s="0"/>
      <c r="AI684" s="0"/>
      <c r="AJ684" s="0"/>
      <c r="AK684" s="0"/>
      <c r="AL684" s="0"/>
      <c r="AM684" s="0"/>
      <c r="AN684" s="0"/>
      <c r="AO684" s="0"/>
      <c r="AP684" s="0"/>
      <c r="AQ684" s="0"/>
      <c r="AR684" s="0"/>
      <c r="AS684" s="0"/>
      <c r="AT684" s="0"/>
      <c r="AU684" s="0"/>
      <c r="AV684" s="0"/>
      <c r="AW684" s="0"/>
      <c r="AX684" s="0"/>
      <c r="AY684" s="0"/>
      <c r="AZ684" s="0"/>
    </row>
    <row r="685" customFormat="false" ht="15.75" hidden="false" customHeight="false" outlineLevel="0" collapsed="false">
      <c r="AF685" s="0"/>
      <c r="AG685" s="0"/>
      <c r="AH685" s="0"/>
      <c r="AI685" s="0"/>
      <c r="AJ685" s="0"/>
      <c r="AK685" s="0"/>
      <c r="AL685" s="0"/>
      <c r="AM685" s="0"/>
      <c r="AN685" s="0"/>
      <c r="AO685" s="0"/>
      <c r="AP685" s="0"/>
      <c r="AQ685" s="0"/>
      <c r="AR685" s="0"/>
      <c r="AS685" s="0"/>
      <c r="AT685" s="0"/>
      <c r="AU685" s="0"/>
      <c r="AV685" s="0"/>
      <c r="AW685" s="0"/>
      <c r="AX685" s="0"/>
      <c r="AY685" s="0"/>
      <c r="AZ685" s="0"/>
    </row>
    <row r="686" customFormat="false" ht="15.75" hidden="false" customHeight="false" outlineLevel="0" collapsed="false">
      <c r="AF686" s="0"/>
      <c r="AG686" s="0"/>
      <c r="AH686" s="0"/>
      <c r="AI686" s="0"/>
      <c r="AJ686" s="0"/>
      <c r="AK686" s="0"/>
      <c r="AL686" s="0"/>
      <c r="AM686" s="0"/>
      <c r="AN686" s="0"/>
      <c r="AO686" s="0"/>
      <c r="AP686" s="0"/>
      <c r="AQ686" s="0"/>
      <c r="AR686" s="0"/>
      <c r="AS686" s="0"/>
      <c r="AT686" s="0"/>
      <c r="AU686" s="0"/>
      <c r="AV686" s="0"/>
      <c r="AW686" s="0"/>
      <c r="AX686" s="0"/>
      <c r="AY686" s="0"/>
      <c r="AZ686" s="0"/>
    </row>
    <row r="687" customFormat="false" ht="15.75" hidden="false" customHeight="false" outlineLevel="0" collapsed="false">
      <c r="AF687" s="0"/>
      <c r="AG687" s="0"/>
      <c r="AH687" s="0"/>
      <c r="AI687" s="0"/>
      <c r="AJ687" s="0"/>
      <c r="AK687" s="0"/>
      <c r="AL687" s="0"/>
      <c r="AM687" s="0"/>
      <c r="AN687" s="0"/>
      <c r="AO687" s="0"/>
      <c r="AP687" s="0"/>
      <c r="AQ687" s="0"/>
      <c r="AR687" s="0"/>
      <c r="AS687" s="0"/>
      <c r="AT687" s="0"/>
      <c r="AU687" s="0"/>
      <c r="AV687" s="0"/>
      <c r="AW687" s="0"/>
      <c r="AX687" s="0"/>
      <c r="AY687" s="0"/>
      <c r="AZ687" s="0"/>
    </row>
    <row r="688" customFormat="false" ht="15.75" hidden="false" customHeight="false" outlineLevel="0" collapsed="false">
      <c r="AF688" s="0"/>
      <c r="AG688" s="0"/>
      <c r="AH688" s="0"/>
      <c r="AI688" s="0"/>
      <c r="AJ688" s="0"/>
      <c r="AK688" s="0"/>
      <c r="AL688" s="0"/>
      <c r="AM688" s="0"/>
      <c r="AN688" s="0"/>
      <c r="AO688" s="0"/>
      <c r="AP688" s="0"/>
      <c r="AQ688" s="0"/>
      <c r="AR688" s="0"/>
      <c r="AS688" s="0"/>
      <c r="AT688" s="0"/>
      <c r="AU688" s="0"/>
      <c r="AV688" s="0"/>
      <c r="AW688" s="0"/>
      <c r="AX688" s="0"/>
      <c r="AY688" s="0"/>
      <c r="AZ688" s="0"/>
    </row>
    <row r="689" customFormat="false" ht="15.75" hidden="false" customHeight="false" outlineLevel="0" collapsed="false">
      <c r="AF689" s="0"/>
      <c r="AG689" s="0"/>
      <c r="AH689" s="0"/>
      <c r="AI689" s="0"/>
      <c r="AJ689" s="0"/>
      <c r="AK689" s="0"/>
      <c r="AL689" s="0"/>
      <c r="AM689" s="0"/>
      <c r="AN689" s="0"/>
      <c r="AO689" s="0"/>
      <c r="AP689" s="0"/>
      <c r="AQ689" s="0"/>
      <c r="AR689" s="0"/>
      <c r="AS689" s="0"/>
      <c r="AT689" s="0"/>
      <c r="AU689" s="0"/>
      <c r="AV689" s="0"/>
      <c r="AW689" s="0"/>
      <c r="AX689" s="0"/>
      <c r="AY689" s="0"/>
      <c r="AZ689" s="0"/>
    </row>
  </sheetData>
  <dataValidations count="1">
    <dataValidation allowBlank="true" errorStyle="stop" operator="between" showDropDown="false" showErrorMessage="true" showInputMessage="true" sqref="B23:B237" type="list">
      <formula1>$B$23:$B$237</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K349"/>
  <sheetViews>
    <sheetView showFormulas="false" showGridLines="true" showRowColHeaders="true" showZeros="true" rightToLeft="false" tabSelected="false" showOutlineSymbols="true" defaultGridColor="true" view="normal" topLeftCell="A2" colorId="64" zoomScale="115" zoomScaleNormal="115" zoomScalePageLayoutView="100" workbookViewId="0">
      <pane xSplit="0" ySplit="2" topLeftCell="A4" activePane="bottomLeft" state="frozen"/>
      <selection pane="topLeft" activeCell="A2" activeCellId="0" sqref="A2"/>
      <selection pane="bottomLeft" activeCell="A349" activeCellId="0" sqref="A349"/>
    </sheetView>
  </sheetViews>
  <sheetFormatPr defaultColWidth="8.625" defaultRowHeight="15.75" customHeight="false" zeroHeight="false" outlineLevelRow="0" outlineLevelCol="0"/>
  <cols>
    <col collapsed="false" customWidth="true" hidden="false" outlineLevel="0" max="1" min="1" style="388" width="29.38"/>
    <col collapsed="false" customWidth="true" hidden="false" outlineLevel="0" max="2" min="2" style="388" width="16.12"/>
    <col collapsed="false" customWidth="true" hidden="false" outlineLevel="0" max="3" min="3" style="388" width="49.62"/>
    <col collapsed="false" customWidth="true" hidden="false" outlineLevel="0" max="4" min="4" style="388" width="20.88"/>
    <col collapsed="false" customWidth="true" hidden="false" outlineLevel="0" max="5" min="5" style="388" width="15"/>
    <col collapsed="false" customWidth="true" hidden="false" outlineLevel="0" max="6" min="6" style="388" width="22.88"/>
    <col collapsed="false" customWidth="true" hidden="false" outlineLevel="0" max="7" min="7" style="388" width="15"/>
    <col collapsed="false" customWidth="true" hidden="false" outlineLevel="0" max="8" min="8" style="388" width="14.62"/>
    <col collapsed="false" customWidth="true" hidden="false" outlineLevel="0" max="9" min="9" style="388" width="18.5"/>
    <col collapsed="false" customWidth="true" hidden="false" outlineLevel="0" max="10" min="10" style="388" width="21.13"/>
    <col collapsed="false" customWidth="true" hidden="false" outlineLevel="0" max="11" min="11" style="388" width="18.88"/>
    <col collapsed="false" customWidth="true" hidden="false" outlineLevel="0" max="12" min="12" style="388" width="19.62"/>
    <col collapsed="false" customWidth="true" hidden="false" outlineLevel="0" max="13" min="13" style="388" width="15.88"/>
    <col collapsed="false" customWidth="true" hidden="false" outlineLevel="0" max="40" min="14" style="388" width="14.62"/>
    <col collapsed="false" customWidth="false" hidden="false" outlineLevel="0" max="42" min="41" style="388" width="8.62"/>
    <col collapsed="false" customWidth="true" hidden="false" outlineLevel="0" max="77" min="43" style="388" width="8.88"/>
    <col collapsed="false" customWidth="false" hidden="false" outlineLevel="0" max="79" min="78" style="388" width="8.62"/>
    <col collapsed="false" customWidth="true" hidden="false" outlineLevel="0" max="115" min="80" style="388" width="8.88"/>
    <col collapsed="false" customWidth="false" hidden="false" outlineLevel="0" max="16384" min="116" style="388" width="8.62"/>
  </cols>
  <sheetData>
    <row r="1" customFormat="false" ht="15.75" hidden="true" customHeight="false" outlineLevel="0" collapsed="false"/>
    <row r="2" customFormat="false" ht="15" hidden="false" customHeight="true" outlineLevel="0" collapsed="false">
      <c r="A2" s="389"/>
      <c r="B2" s="389" t="s">
        <v>287</v>
      </c>
      <c r="C2" s="389"/>
      <c r="D2" s="389" t="s">
        <v>1328</v>
      </c>
      <c r="E2" s="390" t="s">
        <v>1329</v>
      </c>
      <c r="F2" s="390"/>
      <c r="G2" s="390"/>
      <c r="H2" s="390"/>
      <c r="I2" s="389"/>
      <c r="J2" s="389" t="s">
        <v>1330</v>
      </c>
      <c r="K2" s="391" t="s">
        <v>1331</v>
      </c>
      <c r="L2" s="392"/>
      <c r="M2" s="393"/>
    </row>
    <row r="3" customFormat="false" ht="15" hidden="false" customHeight="true" outlineLevel="0" collapsed="false">
      <c r="A3" s="394" t="s">
        <v>1332</v>
      </c>
      <c r="B3" s="394"/>
      <c r="C3" s="394" t="s">
        <v>1333</v>
      </c>
      <c r="D3" s="394"/>
      <c r="E3" s="394" t="s">
        <v>1334</v>
      </c>
      <c r="F3" s="394" t="s">
        <v>1335</v>
      </c>
      <c r="G3" s="394" t="s">
        <v>1336</v>
      </c>
      <c r="H3" s="394" t="s">
        <v>1337</v>
      </c>
      <c r="I3" s="394" t="s">
        <v>1338</v>
      </c>
      <c r="J3" s="394"/>
      <c r="K3" s="391"/>
      <c r="L3" s="395"/>
      <c r="M3" s="396" t="s">
        <v>1339</v>
      </c>
      <c r="N3" s="389" t="s">
        <v>1340</v>
      </c>
    </row>
    <row r="4" customFormat="false" ht="15.75" hidden="false" customHeight="false" outlineLevel="0" collapsed="false">
      <c r="A4" s="397" t="s">
        <v>1341</v>
      </c>
      <c r="B4" s="394" t="str">
        <f aca="false">data!D4</f>
        <v>PWT 8.1</v>
      </c>
      <c r="C4" s="394" t="s">
        <v>1342</v>
      </c>
      <c r="D4" s="398" t="n">
        <f aca="false">IF(ISNUMBER(data!D3)=TRUE(),data!D3,".")</f>
        <v>0.0490078665316105</v>
      </c>
      <c r="E4" s="399"/>
      <c r="F4" s="399"/>
      <c r="G4" s="399"/>
      <c r="H4" s="399"/>
      <c r="I4" s="400" t="n">
        <f aca="false">data!D6</f>
        <v>2011</v>
      </c>
      <c r="J4" s="401" t="s">
        <v>1343</v>
      </c>
      <c r="K4" s="402" t="str">
        <f aca="false">data!E3</f>
        <v>PWT 8.1</v>
      </c>
      <c r="L4" s="403"/>
      <c r="M4" s="404" t="s">
        <v>1344</v>
      </c>
      <c r="N4" s="405" t="s">
        <v>1344</v>
      </c>
    </row>
    <row r="5" customFormat="false" ht="15.75" hidden="false" customHeight="false" outlineLevel="0" collapsed="false">
      <c r="A5" s="397" t="s">
        <v>1341</v>
      </c>
      <c r="B5" s="394" t="str">
        <f aca="false">data!F4</f>
        <v>PWT 9.0</v>
      </c>
      <c r="C5" s="394" t="s">
        <v>1345</v>
      </c>
      <c r="D5" s="398" t="n">
        <f aca="false">IF(ISNUMBER(data!F3)=TRUE(),data!F3,".")</f>
        <v>0.0424433201551437</v>
      </c>
      <c r="E5" s="399"/>
      <c r="F5" s="399"/>
      <c r="G5" s="399"/>
      <c r="H5" s="399"/>
      <c r="I5" s="399" t="n">
        <f aca="false">data!F6</f>
        <v>2014</v>
      </c>
      <c r="J5" s="401" t="s">
        <v>1346</v>
      </c>
      <c r="K5" s="402" t="str">
        <f aca="false">data!G3</f>
        <v>PWT 9.0</v>
      </c>
      <c r="M5" s="404" t="s">
        <v>1347</v>
      </c>
      <c r="N5" s="405" t="s">
        <v>1347</v>
      </c>
    </row>
    <row r="6" customFormat="false" ht="15.75" hidden="false" customHeight="false" outlineLevel="0" collapsed="false">
      <c r="A6" s="397" t="s">
        <v>1341</v>
      </c>
      <c r="B6" s="394" t="s">
        <v>317</v>
      </c>
      <c r="C6" s="394" t="s">
        <v>1348</v>
      </c>
      <c r="D6" s="398" t="n">
        <f aca="false">data!H3</f>
        <v>0.0430725812911987</v>
      </c>
      <c r="E6" s="399"/>
      <c r="F6" s="399"/>
      <c r="G6" s="399"/>
      <c r="H6" s="399"/>
      <c r="I6" s="399" t="n">
        <f aca="false">data!H6</f>
        <v>2017</v>
      </c>
      <c r="J6" s="401" t="s">
        <v>1349</v>
      </c>
      <c r="K6" s="402" t="str">
        <f aca="false">data!I3</f>
        <v>PWT 9.1</v>
      </c>
    </row>
    <row r="7" customFormat="false" ht="15.75" hidden="false" customHeight="false" outlineLevel="0" collapsed="false">
      <c r="A7" s="397" t="s">
        <v>1341</v>
      </c>
      <c r="B7" s="394" t="str">
        <f aca="false">data!L4</f>
        <v>PWT 8.1</v>
      </c>
      <c r="C7" s="394" t="s">
        <v>1350</v>
      </c>
      <c r="D7" s="398" t="n">
        <f aca="false">data!K3</f>
        <v>0.617999970912933</v>
      </c>
      <c r="E7" s="399"/>
      <c r="F7" s="399"/>
      <c r="G7" s="399"/>
      <c r="H7" s="399"/>
      <c r="I7" s="399" t="n">
        <f aca="false">data!K6</f>
        <v>2010</v>
      </c>
      <c r="J7" s="401" t="s">
        <v>1351</v>
      </c>
      <c r="K7" s="402" t="str">
        <f aca="false">data!J3</f>
        <v>GTAP</v>
      </c>
    </row>
    <row r="8" customFormat="false" ht="15.75" hidden="false" customHeight="false" outlineLevel="0" collapsed="false">
      <c r="A8" s="397" t="s">
        <v>1341</v>
      </c>
      <c r="B8" s="394" t="str">
        <f aca="false">data!L4</f>
        <v>PWT 8.1</v>
      </c>
      <c r="C8" s="406" t="s">
        <v>1352</v>
      </c>
      <c r="D8" s="398" t="str">
        <f aca="false">data!L3</f>
        <v>.</v>
      </c>
      <c r="E8" s="399"/>
      <c r="F8" s="399"/>
      <c r="G8" s="399"/>
      <c r="H8" s="399"/>
      <c r="I8" s="399" t="n">
        <f aca="false">data!L6</f>
        <v>2010</v>
      </c>
      <c r="J8" s="401" t="s">
        <v>1351</v>
      </c>
      <c r="K8" s="402" t="str">
        <f aca="false">data!M3</f>
        <v>No Data</v>
      </c>
      <c r="O8" s="395"/>
    </row>
    <row r="9" customFormat="false" ht="15.75" hidden="false" customHeight="false" outlineLevel="0" collapsed="false">
      <c r="A9" s="397" t="s">
        <v>1341</v>
      </c>
      <c r="B9" s="394" t="str">
        <f aca="false">data!N4</f>
        <v>PWT 8.1</v>
      </c>
      <c r="C9" s="406" t="s">
        <v>1353</v>
      </c>
      <c r="D9" s="398" t="str">
        <f aca="false">data!N3</f>
        <v>.</v>
      </c>
      <c r="E9" s="399"/>
      <c r="F9" s="399"/>
      <c r="G9" s="399"/>
      <c r="H9" s="399"/>
      <c r="I9" s="399" t="n">
        <f aca="false">data!N6</f>
        <v>2010</v>
      </c>
      <c r="J9" s="401" t="s">
        <v>1351</v>
      </c>
      <c r="K9" s="402" t="str">
        <f aca="false">data!O3</f>
        <v>No Data</v>
      </c>
    </row>
    <row r="10" customFormat="false" ht="15.75" hidden="false" customHeight="false" outlineLevel="0" collapsed="false">
      <c r="A10" s="397" t="s">
        <v>1341</v>
      </c>
      <c r="B10" s="394" t="str">
        <f aca="false">data!P4</f>
        <v>PWT 8.1</v>
      </c>
      <c r="C10" s="406" t="s">
        <v>1354</v>
      </c>
      <c r="D10" s="398" t="str">
        <f aca="false">data!P3</f>
        <v>.</v>
      </c>
      <c r="E10" s="399"/>
      <c r="F10" s="399"/>
      <c r="G10" s="399"/>
      <c r="H10" s="399"/>
      <c r="I10" s="399" t="n">
        <f aca="false">data!P6</f>
        <v>2010</v>
      </c>
      <c r="J10" s="401" t="s">
        <v>1351</v>
      </c>
      <c r="K10" s="402" t="str">
        <f aca="false">data!Q3</f>
        <v>No Data</v>
      </c>
    </row>
    <row r="11" customFormat="false" ht="15.75" hidden="false" customHeight="false" outlineLevel="0" collapsed="false">
      <c r="A11" s="397" t="s">
        <v>1341</v>
      </c>
      <c r="B11" s="394" t="str">
        <f aca="false">data!R4</f>
        <v>PWT 8.1</v>
      </c>
      <c r="C11" s="406" t="s">
        <v>1355</v>
      </c>
      <c r="D11" s="398" t="str">
        <f aca="false">data!R3</f>
        <v>.</v>
      </c>
      <c r="E11" s="399"/>
      <c r="F11" s="399"/>
      <c r="G11" s="399"/>
      <c r="H11" s="399"/>
      <c r="I11" s="399" t="n">
        <f aca="false">data!R6</f>
        <v>2010</v>
      </c>
      <c r="J11" s="401" t="s">
        <v>1351</v>
      </c>
      <c r="K11" s="402" t="str">
        <f aca="false">data!S3</f>
        <v>No Data</v>
      </c>
    </row>
    <row r="12" customFormat="false" ht="15.75" hidden="false" customHeight="false" outlineLevel="0" collapsed="false">
      <c r="A12" s="397" t="s">
        <v>1341</v>
      </c>
      <c r="B12" s="394" t="s">
        <v>318</v>
      </c>
      <c r="C12" s="394" t="s">
        <v>285</v>
      </c>
      <c r="D12" s="398" t="n">
        <f aca="false">data!V3</f>
        <v>0.50167715549469</v>
      </c>
      <c r="E12" s="399"/>
      <c r="F12" s="399"/>
      <c r="G12" s="399"/>
      <c r="H12" s="399"/>
      <c r="I12" s="399" t="n">
        <f aca="false">data!V6</f>
        <v>2014</v>
      </c>
      <c r="J12" s="401" t="s">
        <v>1346</v>
      </c>
      <c r="K12" s="402" t="str">
        <f aca="false">data!U3</f>
        <v>Interpolated</v>
      </c>
    </row>
    <row r="13" customFormat="false" ht="15.75" hidden="false" customHeight="false" outlineLevel="0" collapsed="false">
      <c r="A13" s="397" t="s">
        <v>1341</v>
      </c>
      <c r="B13" s="394" t="str">
        <f aca="false">data!W4</f>
        <v>PWT 9</v>
      </c>
      <c r="C13" s="406" t="s">
        <v>1352</v>
      </c>
      <c r="D13" s="398" t="n">
        <f aca="false">data!W3</f>
        <v>0</v>
      </c>
      <c r="E13" s="399"/>
      <c r="F13" s="399"/>
      <c r="G13" s="399"/>
      <c r="H13" s="399"/>
      <c r="I13" s="399" t="n">
        <f aca="false">data!W6</f>
        <v>2014</v>
      </c>
      <c r="J13" s="401" t="s">
        <v>1346</v>
      </c>
      <c r="K13" s="402" t="str">
        <f aca="false">data!X3</f>
        <v>No Data</v>
      </c>
    </row>
    <row r="14" customFormat="false" ht="15.75" hidden="false" customHeight="false" outlineLevel="0" collapsed="false">
      <c r="A14" s="397" t="s">
        <v>1341</v>
      </c>
      <c r="B14" s="394" t="str">
        <f aca="false">data!Y4</f>
        <v>PWT 9</v>
      </c>
      <c r="C14" s="406" t="s">
        <v>1353</v>
      </c>
      <c r="D14" s="398" t="n">
        <f aca="false">data!Y3</f>
        <v>0</v>
      </c>
      <c r="E14" s="399"/>
      <c r="F14" s="399"/>
      <c r="G14" s="399"/>
      <c r="H14" s="399"/>
      <c r="I14" s="399" t="n">
        <f aca="false">data!Y6</f>
        <v>2014</v>
      </c>
      <c r="J14" s="401" t="s">
        <v>1346</v>
      </c>
      <c r="K14" s="402" t="str">
        <f aca="false">data!Z3</f>
        <v>No Data</v>
      </c>
    </row>
    <row r="15" customFormat="false" ht="15.75" hidden="false" customHeight="false" outlineLevel="0" collapsed="false">
      <c r="A15" s="397" t="s">
        <v>1341</v>
      </c>
      <c r="B15" s="394" t="str">
        <f aca="false">data!AA4</f>
        <v>PWT 9</v>
      </c>
      <c r="C15" s="406" t="s">
        <v>1354</v>
      </c>
      <c r="D15" s="398" t="n">
        <f aca="false">data!AA3</f>
        <v>0</v>
      </c>
      <c r="E15" s="399"/>
      <c r="F15" s="399"/>
      <c r="G15" s="399"/>
      <c r="H15" s="399"/>
      <c r="I15" s="399" t="n">
        <f aca="false">data!AA6</f>
        <v>2014</v>
      </c>
      <c r="J15" s="401" t="s">
        <v>1346</v>
      </c>
      <c r="K15" s="402" t="str">
        <f aca="false">data!AB3</f>
        <v>No Data</v>
      </c>
    </row>
    <row r="16" customFormat="false" ht="15" hidden="false" customHeight="true" outlineLevel="0" collapsed="false">
      <c r="A16" s="397" t="s">
        <v>1341</v>
      </c>
      <c r="B16" s="394" t="str">
        <f aca="false">data!AC4</f>
        <v>PWT 9</v>
      </c>
      <c r="C16" s="406" t="s">
        <v>1355</v>
      </c>
      <c r="D16" s="398" t="n">
        <f aca="false">data!AC3</f>
        <v>0</v>
      </c>
      <c r="E16" s="399"/>
      <c r="F16" s="399"/>
      <c r="G16" s="399"/>
      <c r="H16" s="399"/>
      <c r="I16" s="399" t="n">
        <f aca="false">data!AC6</f>
        <v>2014</v>
      </c>
      <c r="J16" s="401" t="s">
        <v>1346</v>
      </c>
      <c r="K16" s="402" t="str">
        <f aca="false">data!AD3</f>
        <v>No Data</v>
      </c>
    </row>
    <row r="17" customFormat="false" ht="15.75" hidden="false" customHeight="false" outlineLevel="0" collapsed="false">
      <c r="A17" s="397" t="s">
        <v>1341</v>
      </c>
      <c r="B17" s="394" t="s">
        <v>317</v>
      </c>
      <c r="C17" s="394" t="s">
        <v>285</v>
      </c>
      <c r="D17" s="398" t="n">
        <f aca="false">data!AG3</f>
        <v>0.517520666122437</v>
      </c>
      <c r="E17" s="399"/>
      <c r="F17" s="399"/>
      <c r="G17" s="399"/>
      <c r="H17" s="399"/>
      <c r="I17" s="399" t="n">
        <f aca="false">data!AG6</f>
        <v>2017</v>
      </c>
      <c r="J17" s="401" t="s">
        <v>1349</v>
      </c>
      <c r="K17" s="402" t="str">
        <f aca="false">data!AF3</f>
        <v>Interpolated</v>
      </c>
    </row>
    <row r="18" customFormat="false" ht="15.75" hidden="false" customHeight="false" outlineLevel="0" collapsed="false">
      <c r="A18" s="397" t="s">
        <v>1341</v>
      </c>
      <c r="B18" s="394" t="s">
        <v>317</v>
      </c>
      <c r="C18" s="406" t="s">
        <v>1352</v>
      </c>
      <c r="D18" s="398" t="str">
        <f aca="false">data!AH3</f>
        <v>.</v>
      </c>
      <c r="E18" s="399"/>
      <c r="F18" s="399"/>
      <c r="G18" s="399"/>
      <c r="H18" s="399"/>
      <c r="I18" s="399" t="n">
        <f aca="false">data!AH6</f>
        <v>2017</v>
      </c>
      <c r="J18" s="401" t="s">
        <v>1349</v>
      </c>
      <c r="K18" s="402" t="str">
        <f aca="false">data!AI3</f>
        <v>No Data</v>
      </c>
    </row>
    <row r="19" customFormat="false" ht="15.75" hidden="false" customHeight="false" outlineLevel="0" collapsed="false">
      <c r="A19" s="397" t="s">
        <v>1341</v>
      </c>
      <c r="B19" s="394" t="s">
        <v>317</v>
      </c>
      <c r="C19" s="406" t="s">
        <v>1353</v>
      </c>
      <c r="D19" s="398" t="str">
        <f aca="false">data!AJ3</f>
        <v>.</v>
      </c>
      <c r="E19" s="399"/>
      <c r="F19" s="399"/>
      <c r="G19" s="399"/>
      <c r="H19" s="399"/>
      <c r="I19" s="399" t="n">
        <f aca="false">data!AJ6</f>
        <v>2017</v>
      </c>
      <c r="J19" s="401" t="s">
        <v>1349</v>
      </c>
      <c r="K19" s="402" t="str">
        <f aca="false">data!AK3</f>
        <v>No Data</v>
      </c>
    </row>
    <row r="20" customFormat="false" ht="15.75" hidden="false" customHeight="false" outlineLevel="0" collapsed="false">
      <c r="A20" s="397" t="s">
        <v>1341</v>
      </c>
      <c r="B20" s="394" t="s">
        <v>317</v>
      </c>
      <c r="C20" s="406" t="s">
        <v>1354</v>
      </c>
      <c r="D20" s="398" t="str">
        <f aca="false">data!AL3</f>
        <v>.</v>
      </c>
      <c r="E20" s="399"/>
      <c r="F20" s="399"/>
      <c r="G20" s="399"/>
      <c r="H20" s="399"/>
      <c r="I20" s="399" t="n">
        <f aca="false">data!AL6</f>
        <v>2017</v>
      </c>
      <c r="J20" s="401" t="s">
        <v>1349</v>
      </c>
      <c r="K20" s="402" t="str">
        <f aca="false">data!AM3</f>
        <v>No Data</v>
      </c>
    </row>
    <row r="21" customFormat="false" ht="15.75" hidden="false" customHeight="false" outlineLevel="0" collapsed="false">
      <c r="A21" s="397" t="s">
        <v>1341</v>
      </c>
      <c r="B21" s="394" t="s">
        <v>317</v>
      </c>
      <c r="C21" s="406" t="s">
        <v>1355</v>
      </c>
      <c r="D21" s="398" t="str">
        <f aca="false">data!AN3</f>
        <v>.</v>
      </c>
      <c r="E21" s="399"/>
      <c r="F21" s="399"/>
      <c r="G21" s="399"/>
      <c r="H21" s="399"/>
      <c r="I21" s="399" t="n">
        <f aca="false">data!AN6</f>
        <v>2017</v>
      </c>
      <c r="J21" s="401" t="s">
        <v>1349</v>
      </c>
      <c r="K21" s="402" t="str">
        <f aca="false">data!AO3</f>
        <v>No Data</v>
      </c>
    </row>
    <row r="22" customFormat="false" ht="15.75" hidden="false" customHeight="false" outlineLevel="0" collapsed="false">
      <c r="A22" s="397" t="s">
        <v>1341</v>
      </c>
      <c r="B22" s="394" t="s">
        <v>102</v>
      </c>
      <c r="C22" s="394" t="s">
        <v>1356</v>
      </c>
      <c r="D22" s="407" t="n">
        <f aca="false">data!AR3</f>
        <v>2.4169921875</v>
      </c>
      <c r="E22" s="399"/>
      <c r="F22" s="399"/>
      <c r="G22" s="399"/>
      <c r="H22" s="399"/>
      <c r="I22" s="400" t="n">
        <f aca="false">data!AR6</f>
        <v>2011</v>
      </c>
      <c r="J22" s="401" t="s">
        <v>1351</v>
      </c>
      <c r="K22" s="402" t="str">
        <f aca="false">data!AQ4</f>
        <v>PWT 8.1</v>
      </c>
    </row>
    <row r="23" customFormat="false" ht="15.75" hidden="false" customHeight="false" outlineLevel="0" collapsed="false">
      <c r="A23" s="397" t="s">
        <v>1341</v>
      </c>
      <c r="B23" s="394" t="s">
        <v>318</v>
      </c>
      <c r="C23" s="394" t="s">
        <v>1356</v>
      </c>
      <c r="D23" s="407" t="n">
        <f aca="false">data!AT3</f>
        <v>5.0558705329895</v>
      </c>
      <c r="E23" s="399"/>
      <c r="F23" s="399"/>
      <c r="G23" s="399"/>
      <c r="H23" s="399"/>
      <c r="I23" s="399" t="n">
        <f aca="false">data!AS6</f>
        <v>2014</v>
      </c>
      <c r="J23" s="401" t="s">
        <v>1346</v>
      </c>
      <c r="K23" s="408" t="str">
        <f aca="false">data!AS3</f>
        <v>PWT 9</v>
      </c>
    </row>
    <row r="24" customFormat="false" ht="15.75" hidden="false" customHeight="false" outlineLevel="0" collapsed="false">
      <c r="A24" s="397" t="s">
        <v>1341</v>
      </c>
      <c r="B24" s="394" t="s">
        <v>317</v>
      </c>
      <c r="C24" s="394" t="s">
        <v>1356</v>
      </c>
      <c r="D24" s="407" t="n">
        <f aca="false">data!AV3</f>
        <v>5.82538223266602</v>
      </c>
      <c r="E24" s="399"/>
      <c r="F24" s="399"/>
      <c r="G24" s="399"/>
      <c r="H24" s="399"/>
      <c r="I24" s="399" t="n">
        <v>2017</v>
      </c>
      <c r="J24" s="401" t="s">
        <v>1349</v>
      </c>
      <c r="K24" s="408" t="s">
        <v>317</v>
      </c>
    </row>
    <row r="25" customFormat="false" ht="15.75" hidden="false" customHeight="false" outlineLevel="0" collapsed="false">
      <c r="A25" s="397" t="s">
        <v>1341</v>
      </c>
      <c r="B25" s="394" t="s">
        <v>104</v>
      </c>
      <c r="C25" s="394" t="s">
        <v>1356</v>
      </c>
      <c r="D25" s="407" t="n">
        <f aca="false">data!AX3</f>
        <v>3.5266227722168</v>
      </c>
      <c r="E25" s="399"/>
      <c r="F25" s="399"/>
      <c r="G25" s="399"/>
      <c r="H25" s="399"/>
      <c r="I25" s="399" t="n">
        <v>2018</v>
      </c>
      <c r="J25" s="409" t="s">
        <v>1357</v>
      </c>
      <c r="K25" s="402" t="str">
        <f aca="false">data!AX5</f>
        <v>MFMOD</v>
      </c>
    </row>
    <row r="26" customFormat="false" ht="15.75" hidden="false" customHeight="false" outlineLevel="0" collapsed="false">
      <c r="A26" s="397" t="s">
        <v>1341</v>
      </c>
      <c r="B26" s="394" t="str">
        <f aca="false">data!BB4</f>
        <v>PWT 8.1</v>
      </c>
      <c r="C26" s="394" t="s">
        <v>1358</v>
      </c>
      <c r="D26" s="398" t="n">
        <f aca="false">data!BF3</f>
        <v>0.0079237287864089</v>
      </c>
      <c r="E26" s="410" t="n">
        <f aca="false">data!BB3</f>
        <v>0.00904428865760565</v>
      </c>
      <c r="F26" s="410" t="n">
        <f aca="false">data!BC3</f>
        <v>0.00460980460047722</v>
      </c>
      <c r="G26" s="410" t="n">
        <f aca="false">data!BD3</f>
        <v>0.00594555353745818</v>
      </c>
      <c r="H26" s="410" t="n">
        <f aca="false">data!BE3</f>
        <v>0.00792376231402159</v>
      </c>
      <c r="I26" s="400" t="n">
        <f aca="false">data!BB6</f>
        <v>2010</v>
      </c>
      <c r="J26" s="401" t="s">
        <v>1346</v>
      </c>
      <c r="K26" s="402" t="str">
        <f aca="false">data!BA4</f>
        <v>PWT 8.1</v>
      </c>
    </row>
    <row r="27" customFormat="false" ht="15.75" hidden="false" customHeight="false" outlineLevel="0" collapsed="false">
      <c r="A27" s="397" t="s">
        <v>1341</v>
      </c>
      <c r="B27" s="394" t="s">
        <v>318</v>
      </c>
      <c r="C27" s="394" t="s">
        <v>1358</v>
      </c>
      <c r="D27" s="398" t="n">
        <f aca="false">data!BM3</f>
        <v>0.0237083341926336</v>
      </c>
      <c r="E27" s="410" t="n">
        <f aca="false">data!BI3</f>
        <v>0.00893975794315338</v>
      </c>
      <c r="F27" s="410" t="n">
        <f aca="false">data!BJ3</f>
        <v>0.010949382558465</v>
      </c>
      <c r="G27" s="410" t="n">
        <f aca="false">data!BK3</f>
        <v>0.0131687009707093</v>
      </c>
      <c r="H27" s="410" t="n">
        <f aca="false">data!BL3</f>
        <v>0.0200830772519112</v>
      </c>
      <c r="I27" s="400" t="n">
        <f aca="false">data!BI6</f>
        <v>2014</v>
      </c>
      <c r="J27" s="401" t="s">
        <v>1346</v>
      </c>
      <c r="K27" s="402" t="str">
        <f aca="false">data!BH4</f>
        <v>PWT 9</v>
      </c>
    </row>
    <row r="28" customFormat="false" ht="15.75" hidden="false" customHeight="false" outlineLevel="0" collapsed="false">
      <c r="A28" s="397" t="s">
        <v>1341</v>
      </c>
      <c r="B28" s="394" t="s">
        <v>317</v>
      </c>
      <c r="C28" s="394" t="s">
        <v>1358</v>
      </c>
      <c r="D28" s="398" t="n">
        <f aca="false">data!BT3</f>
        <v>0.015962015837431</v>
      </c>
      <c r="E28" s="410" t="n">
        <f aca="false">data!BP3</f>
        <v>0.0110474918037653</v>
      </c>
      <c r="F28" s="410" t="n">
        <f aca="false">data!BQ3</f>
        <v>0.0141811771318316</v>
      </c>
      <c r="G28" s="410" t="n">
        <f aca="false">data!BR3</f>
        <v>0.0174724515527487</v>
      </c>
      <c r="H28" s="410" t="n">
        <f aca="false">data!BS3</f>
        <v>0.0221122987568378</v>
      </c>
      <c r="I28" s="400" t="n">
        <v>2017</v>
      </c>
      <c r="J28" s="401" t="s">
        <v>1349</v>
      </c>
      <c r="K28" s="402" t="str">
        <f aca="false">data!BO4</f>
        <v>PWT 9.1</v>
      </c>
    </row>
    <row r="29" customFormat="false" ht="15.75" hidden="false" customHeight="false" outlineLevel="0" collapsed="false">
      <c r="A29" s="397" t="s">
        <v>1341</v>
      </c>
      <c r="B29" s="394" t="s">
        <v>318</v>
      </c>
      <c r="C29" s="394" t="s">
        <v>1359</v>
      </c>
      <c r="D29" s="407" t="n">
        <f aca="false">data!BZ3</f>
        <v>7.53761196136475</v>
      </c>
      <c r="E29" s="410"/>
      <c r="F29" s="410"/>
      <c r="G29" s="410"/>
      <c r="H29" s="410"/>
      <c r="I29" s="400" t="n">
        <f aca="false">data!BZ5</f>
        <v>2014</v>
      </c>
      <c r="J29" s="401" t="s">
        <v>1346</v>
      </c>
      <c r="K29" s="402" t="str">
        <f aca="false">data!CA3</f>
        <v>PWT 9.0</v>
      </c>
    </row>
    <row r="30" customFormat="false" ht="15.75" hidden="false" customHeight="false" outlineLevel="0" collapsed="false">
      <c r="A30" s="397" t="s">
        <v>1341</v>
      </c>
      <c r="B30" s="394" t="s">
        <v>317</v>
      </c>
      <c r="C30" s="394" t="s">
        <v>1359</v>
      </c>
      <c r="D30" s="407" t="n">
        <f aca="false">data!CG3</f>
        <v>8.24181842803955</v>
      </c>
      <c r="E30" s="410"/>
      <c r="F30" s="410"/>
      <c r="G30" s="410"/>
      <c r="H30" s="410"/>
      <c r="I30" s="400" t="n">
        <v>2017</v>
      </c>
      <c r="J30" s="401" t="s">
        <v>1349</v>
      </c>
      <c r="K30" s="408" t="str">
        <f aca="false">data!CH3</f>
        <v>PWT 9.1</v>
      </c>
    </row>
    <row r="31" customFormat="false" ht="15.75" hidden="false" customHeight="false" outlineLevel="0" collapsed="false">
      <c r="A31" s="397" t="s">
        <v>1341</v>
      </c>
      <c r="B31" s="394" t="s">
        <v>1360</v>
      </c>
      <c r="C31" s="394" t="s">
        <v>1359</v>
      </c>
      <c r="D31" s="407" t="n">
        <f aca="false">data!CK3</f>
        <v>7</v>
      </c>
      <c r="E31" s="410"/>
      <c r="F31" s="410"/>
      <c r="G31" s="410"/>
      <c r="H31" s="410"/>
      <c r="I31" s="400" t="n">
        <v>2017</v>
      </c>
      <c r="J31" s="411" t="s">
        <v>1361</v>
      </c>
      <c r="K31" s="408" t="str">
        <f aca="false">data!CL3</f>
        <v>United Nations</v>
      </c>
    </row>
    <row r="32" customFormat="false" ht="15.75" hidden="false" customHeight="false" outlineLevel="0" collapsed="false">
      <c r="A32" s="397" t="s">
        <v>1341</v>
      </c>
      <c r="B32" s="412" t="s">
        <v>102</v>
      </c>
      <c r="C32" s="394" t="s">
        <v>1362</v>
      </c>
      <c r="D32" s="398" t="n">
        <f aca="false">data!CT3</f>
        <v>0.0324312001466751</v>
      </c>
      <c r="E32" s="413" t="n">
        <f aca="false">data!CP3</f>
        <v>-0.000654914474580437</v>
      </c>
      <c r="F32" s="413" t="n">
        <f aca="false">data!CQ3</f>
        <v>0.0140082724392414</v>
      </c>
      <c r="G32" s="413" t="n">
        <f aca="false">data!CR3</f>
        <v>0.0209074672311544</v>
      </c>
      <c r="H32" s="413" t="n">
        <f aca="false">data!CS3</f>
        <v>0.0221961606293917</v>
      </c>
      <c r="I32" s="400" t="n">
        <f aca="false">data!CP6</f>
        <v>2010</v>
      </c>
      <c r="J32" s="401" t="s">
        <v>1351</v>
      </c>
      <c r="K32" s="408" t="str">
        <f aca="false">data!CO3</f>
        <v>PWT 8.1 &amp; GTAP</v>
      </c>
    </row>
    <row r="33" customFormat="false" ht="15.75" hidden="false" customHeight="false" outlineLevel="0" collapsed="false">
      <c r="A33" s="397" t="s">
        <v>1341</v>
      </c>
      <c r="B33" s="394" t="s">
        <v>318</v>
      </c>
      <c r="C33" s="394" t="s">
        <v>1362</v>
      </c>
      <c r="D33" s="398" t="n">
        <f aca="false">data!DA3</f>
        <v>0.000149999978020787</v>
      </c>
      <c r="E33" s="413" t="n">
        <f aca="false">data!CW3</f>
        <v>0.00774499960243702</v>
      </c>
      <c r="F33" s="413" t="n">
        <f aca="false">data!CX3</f>
        <v>0.0071666669100523</v>
      </c>
      <c r="G33" s="413" t="n">
        <f aca="false">data!CY3</f>
        <v>0.00690000038594008</v>
      </c>
      <c r="H33" s="413" t="n">
        <f aca="false">data!CZ3</f>
        <v>0.00619999971240759</v>
      </c>
      <c r="I33" s="400" t="n">
        <f aca="false">data!DA5</f>
        <v>2014</v>
      </c>
      <c r="J33" s="401" t="s">
        <v>1346</v>
      </c>
      <c r="K33" s="402" t="str">
        <f aca="false">data!CV4</f>
        <v>Interpolated</v>
      </c>
    </row>
    <row r="34" customFormat="false" ht="15.75" hidden="false" customHeight="false" outlineLevel="0" collapsed="false">
      <c r="A34" s="397" t="s">
        <v>1341</v>
      </c>
      <c r="B34" s="394" t="s">
        <v>317</v>
      </c>
      <c r="C34" s="394" t="s">
        <v>1363</v>
      </c>
      <c r="D34" s="398" t="n">
        <f aca="false">data!DH3</f>
        <v>0.00132879172451794</v>
      </c>
      <c r="E34" s="413" t="n">
        <f aca="false">data!DD3</f>
        <v>0.00343576888553798</v>
      </c>
      <c r="F34" s="413" t="n">
        <f aca="false">data!DE3</f>
        <v>0.0052266726270318</v>
      </c>
      <c r="G34" s="413" t="n">
        <f aca="false">data!DF3</f>
        <v>0.00523549132049084</v>
      </c>
      <c r="H34" s="413" t="n">
        <f aca="false">data!DG3</f>
        <v>0.00496621569618583</v>
      </c>
      <c r="I34" s="400" t="n">
        <v>2017</v>
      </c>
      <c r="J34" s="401" t="s">
        <v>1349</v>
      </c>
      <c r="K34" s="402" t="str">
        <f aca="false">data!DC4</f>
        <v>Interpolated</v>
      </c>
    </row>
    <row r="35" customFormat="false" ht="15.75" hidden="false" customHeight="false" outlineLevel="0" collapsed="false">
      <c r="A35" s="397" t="s">
        <v>1341</v>
      </c>
      <c r="B35" s="394" t="s">
        <v>1364</v>
      </c>
      <c r="C35" s="394" t="s">
        <v>140</v>
      </c>
      <c r="D35" s="398" t="n">
        <f aca="false">D36*D44+D37*(1-D44)</f>
        <v>0.752897292346918</v>
      </c>
      <c r="E35" s="399"/>
      <c r="F35" s="399"/>
      <c r="G35" s="399"/>
      <c r="H35" s="399"/>
      <c r="I35" s="399" t="n">
        <v>2019</v>
      </c>
      <c r="J35" s="409" t="s">
        <v>1365</v>
      </c>
      <c r="K35" s="408" t="str">
        <f aca="false">data!DM3</f>
        <v>WDI &amp; ILO</v>
      </c>
    </row>
    <row r="36" customFormat="false" ht="15.75" hidden="false" customHeight="false" outlineLevel="0" collapsed="false">
      <c r="A36" s="397" t="s">
        <v>1341</v>
      </c>
      <c r="B36" s="394" t="s">
        <v>1364</v>
      </c>
      <c r="C36" s="394" t="s">
        <v>1366</v>
      </c>
      <c r="D36" s="398" t="n">
        <f aca="false">data!DP3</f>
        <v>0.793980026245117</v>
      </c>
      <c r="E36" s="399"/>
      <c r="F36" s="399"/>
      <c r="G36" s="399"/>
      <c r="H36" s="399"/>
      <c r="I36" s="399" t="n">
        <v>2019</v>
      </c>
      <c r="J36" s="409" t="s">
        <v>1365</v>
      </c>
      <c r="K36" s="408" t="str">
        <f aca="false">data!DQ3</f>
        <v>WDI &amp; ILO</v>
      </c>
    </row>
    <row r="37" customFormat="false" ht="15.75" hidden="false" customHeight="false" outlineLevel="0" collapsed="false">
      <c r="A37" s="397" t="s">
        <v>1341</v>
      </c>
      <c r="B37" s="394" t="s">
        <v>1364</v>
      </c>
      <c r="C37" s="394" t="s">
        <v>1367</v>
      </c>
      <c r="D37" s="398" t="n">
        <f aca="false">data!DT3</f>
        <v>0.712610015869141</v>
      </c>
      <c r="E37" s="399"/>
      <c r="F37" s="399"/>
      <c r="G37" s="399"/>
      <c r="H37" s="399"/>
      <c r="I37" s="399" t="n">
        <v>2019</v>
      </c>
      <c r="J37" s="409" t="s">
        <v>1365</v>
      </c>
      <c r="K37" s="408" t="str">
        <f aca="false">data!DU3</f>
        <v>WDI &amp; ILO</v>
      </c>
    </row>
    <row r="38" customFormat="false" ht="17.25" hidden="false" customHeight="true" outlineLevel="0" collapsed="false">
      <c r="A38" s="397" t="s">
        <v>1341</v>
      </c>
      <c r="B38" s="394" t="s">
        <v>104</v>
      </c>
      <c r="C38" s="394" t="s">
        <v>292</v>
      </c>
      <c r="D38" s="398" t="n">
        <f aca="false">data!EA3</f>
        <v>0.0105213886126876</v>
      </c>
      <c r="E38" s="413" t="n">
        <f aca="false">data!DW3</f>
        <v>-0.0297675598412752</v>
      </c>
      <c r="F38" s="413" t="n">
        <f aca="false">data!DX3</f>
        <v>0.0089034428820014</v>
      </c>
      <c r="G38" s="413" t="n">
        <f aca="false">data!DY3</f>
        <v>0.0101113170385361</v>
      </c>
      <c r="H38" s="413" t="n">
        <f aca="false">data!DZ3</f>
        <v>-0.01569639518857</v>
      </c>
      <c r="I38" s="399" t="n">
        <v>2019</v>
      </c>
      <c r="J38" s="409" t="s">
        <v>1357</v>
      </c>
      <c r="K38" s="402" t="str">
        <f aca="false">data!EB3</f>
        <v>MFMOD</v>
      </c>
    </row>
    <row r="39" customFormat="false" ht="15.75" hidden="false" customHeight="false" outlineLevel="0" collapsed="false">
      <c r="A39" s="397" t="s">
        <v>1341</v>
      </c>
      <c r="B39" s="394" t="s">
        <v>248</v>
      </c>
      <c r="C39" s="394" t="s">
        <v>292</v>
      </c>
      <c r="D39" s="398" t="n">
        <f aca="false">data!EH3</f>
        <v>0.00629402417689562</v>
      </c>
      <c r="E39" s="414" t="n">
        <f aca="false">data!ED3</f>
        <v>-0.0323030166327953</v>
      </c>
      <c r="F39" s="414" t="n">
        <f aca="false">data!EE3</f>
        <v>0.00552365463227034</v>
      </c>
      <c r="G39" s="414" t="n">
        <f aca="false">data!EF3</f>
        <v>0.00504089239984751</v>
      </c>
      <c r="H39" s="414" t="n">
        <f aca="false">data!EG3</f>
        <v>-0.0210389029234648</v>
      </c>
      <c r="I39" s="399" t="n">
        <v>2019</v>
      </c>
      <c r="J39" s="409" t="s">
        <v>1365</v>
      </c>
      <c r="K39" s="415" t="str">
        <f aca="false">data!EI3</f>
        <v>WDI</v>
      </c>
    </row>
    <row r="40" customFormat="false" ht="15.75" hidden="false" customHeight="false" outlineLevel="0" collapsed="false">
      <c r="A40" s="397" t="s">
        <v>1341</v>
      </c>
      <c r="B40" s="394" t="s">
        <v>248</v>
      </c>
      <c r="C40" s="394" t="s">
        <v>1368</v>
      </c>
      <c r="D40" s="398" t="n">
        <f aca="false">data!EK3</f>
        <v>1.17295980453491</v>
      </c>
      <c r="E40" s="399"/>
      <c r="F40" s="399"/>
      <c r="G40" s="399"/>
      <c r="H40" s="416"/>
      <c r="I40" s="399" t="n">
        <v>2019</v>
      </c>
      <c r="J40" s="409" t="s">
        <v>1365</v>
      </c>
      <c r="K40" s="402" t="str">
        <f aca="false">data!EL3</f>
        <v>WDI</v>
      </c>
    </row>
    <row r="41" customFormat="false" ht="15.75" hidden="false" customHeight="false" outlineLevel="0" collapsed="false">
      <c r="A41" s="397" t="s">
        <v>1341</v>
      </c>
      <c r="B41" s="394" t="s">
        <v>248</v>
      </c>
      <c r="C41" s="394" t="s">
        <v>294</v>
      </c>
      <c r="D41" s="398" t="n">
        <f aca="false">data!ES3</f>
        <v>0.0235080756247044</v>
      </c>
      <c r="E41" s="417" t="n">
        <f aca="false">data!EO3</f>
        <v>0.0535777471959591</v>
      </c>
      <c r="F41" s="413" t="n">
        <f aca="false">data!EP3</f>
        <v>0.0534590557217598</v>
      </c>
      <c r="G41" s="413" t="n">
        <f aca="false">data!EQ3</f>
        <v>0.0518860258162022</v>
      </c>
      <c r="H41" s="413" t="n">
        <f aca="false">data!ER3</f>
        <v>0.0375954806804657</v>
      </c>
      <c r="I41" s="399" t="n">
        <v>2019</v>
      </c>
      <c r="J41" s="409" t="s">
        <v>1365</v>
      </c>
      <c r="K41" s="402" t="str">
        <f aca="false">data!ET3</f>
        <v>WDI</v>
      </c>
    </row>
    <row r="42" customFormat="false" ht="15.75" hidden="false" customHeight="false" outlineLevel="0" collapsed="false">
      <c r="A42" s="397" t="s">
        <v>1341</v>
      </c>
      <c r="B42" s="394" t="s">
        <v>889</v>
      </c>
      <c r="C42" s="394" t="s">
        <v>1369</v>
      </c>
      <c r="D42" s="398" t="n">
        <f aca="false">F81</f>
        <v>0.0293460825036125</v>
      </c>
      <c r="E42" s="399"/>
      <c r="F42" s="399"/>
      <c r="G42" s="399"/>
      <c r="H42" s="399"/>
      <c r="I42" s="418" t="n">
        <f aca="false">F79</f>
        <v>2019</v>
      </c>
      <c r="J42" s="409" t="s">
        <v>1365</v>
      </c>
      <c r="K42" s="402" t="str">
        <f aca="false">data!IP3</f>
        <v>UN &amp; WDI</v>
      </c>
    </row>
    <row r="43" customFormat="false" ht="15.75" hidden="false" customHeight="false" outlineLevel="0" collapsed="false">
      <c r="A43" s="397" t="s">
        <v>1341</v>
      </c>
      <c r="B43" s="394" t="s">
        <v>889</v>
      </c>
      <c r="C43" s="394" t="str">
        <f aca="false">"Population growth rate by "&amp;DataSummary!AK79&amp;" "</f>
        <v>Population growth rate by 2050 </v>
      </c>
      <c r="D43" s="398" t="n">
        <f aca="false">AK81</f>
        <v>0.0210627968888657</v>
      </c>
      <c r="E43" s="399"/>
      <c r="F43" s="399"/>
      <c r="G43" s="399"/>
      <c r="H43" s="399"/>
      <c r="I43" s="399" t="n">
        <v>2050</v>
      </c>
      <c r="J43" s="409" t="s">
        <v>1365</v>
      </c>
      <c r="K43" s="402" t="str">
        <f aca="false">data!IP3</f>
        <v>UN &amp; WDI</v>
      </c>
    </row>
    <row r="44" customFormat="false" ht="15.75" hidden="false" customHeight="false" outlineLevel="0" collapsed="false">
      <c r="A44" s="397" t="s">
        <v>1341</v>
      </c>
      <c r="B44" s="394" t="s">
        <v>889</v>
      </c>
      <c r="C44" s="394" t="s">
        <v>297</v>
      </c>
      <c r="D44" s="398" t="n">
        <f aca="false">F82</f>
        <v>0.495112097093595</v>
      </c>
      <c r="E44" s="399"/>
      <c r="F44" s="399"/>
      <c r="G44" s="399"/>
      <c r="H44" s="399"/>
      <c r="I44" s="400" t="n">
        <f aca="false">F79</f>
        <v>2019</v>
      </c>
      <c r="J44" s="409" t="s">
        <v>1365</v>
      </c>
      <c r="K44" s="408" t="str">
        <f aca="false">data!IU3</f>
        <v>UN &amp; WDI</v>
      </c>
    </row>
    <row r="45" customFormat="false" ht="15.75" hidden="false" customHeight="false" outlineLevel="0" collapsed="false">
      <c r="A45" s="397" t="s">
        <v>1341</v>
      </c>
      <c r="B45" s="394" t="s">
        <v>889</v>
      </c>
      <c r="C45" s="394" t="s">
        <v>1370</v>
      </c>
      <c r="D45" s="398" t="n">
        <f aca="false">F83</f>
        <v>0.534221768379211</v>
      </c>
      <c r="E45" s="399"/>
      <c r="F45" s="399"/>
      <c r="G45" s="399"/>
      <c r="H45" s="399"/>
      <c r="I45" s="400" t="n">
        <f aca="false">F79</f>
        <v>2019</v>
      </c>
      <c r="J45" s="409" t="s">
        <v>1365</v>
      </c>
      <c r="K45" s="402" t="str">
        <f aca="false">data!KH3</f>
        <v>UN &amp; WDI</v>
      </c>
    </row>
    <row r="46" customFormat="false" ht="15.75" hidden="false" customHeight="false" outlineLevel="0" collapsed="false">
      <c r="A46" s="397" t="s">
        <v>1341</v>
      </c>
      <c r="B46" s="394" t="s">
        <v>889</v>
      </c>
      <c r="C46" s="394" t="s">
        <v>1371</v>
      </c>
      <c r="D46" s="398" t="n">
        <f aca="false">F84</f>
        <v>0.00864728055580089</v>
      </c>
      <c r="E46" s="399"/>
      <c r="F46" s="399"/>
      <c r="G46" s="399"/>
      <c r="H46" s="399"/>
      <c r="I46" s="400" t="n">
        <f aca="false">F79</f>
        <v>2019</v>
      </c>
      <c r="J46" s="409" t="s">
        <v>1365</v>
      </c>
      <c r="K46" s="402" t="str">
        <f aca="false">data!KH3</f>
        <v>UN &amp; WDI</v>
      </c>
    </row>
    <row r="47" customFormat="false" ht="15.75" hidden="false" customHeight="false" outlineLevel="0" collapsed="false">
      <c r="A47" s="397" t="s">
        <v>1341</v>
      </c>
      <c r="B47" s="394" t="s">
        <v>889</v>
      </c>
      <c r="C47" s="394" t="s">
        <v>1372</v>
      </c>
      <c r="D47" s="398" t="n">
        <f aca="false">F85</f>
        <v>0.521532952785492</v>
      </c>
      <c r="E47" s="399"/>
      <c r="F47" s="399"/>
      <c r="G47" s="399"/>
      <c r="H47" s="399"/>
      <c r="I47" s="400" t="n">
        <f aca="false">F79</f>
        <v>2019</v>
      </c>
      <c r="J47" s="409" t="s">
        <v>1365</v>
      </c>
      <c r="K47" s="402" t="str">
        <f aca="false">data!LT3</f>
        <v>UN &amp; WDI</v>
      </c>
    </row>
    <row r="48" customFormat="false" ht="18" hidden="false" customHeight="true" outlineLevel="0" collapsed="false">
      <c r="A48" s="397" t="s">
        <v>1341</v>
      </c>
      <c r="B48" s="394" t="s">
        <v>889</v>
      </c>
      <c r="C48" s="394" t="s">
        <v>1373</v>
      </c>
      <c r="D48" s="398" t="n">
        <f aca="false">F86</f>
        <v>0.00843827488819127</v>
      </c>
      <c r="E48" s="399"/>
      <c r="F48" s="399"/>
      <c r="G48" s="399"/>
      <c r="H48" s="399"/>
      <c r="I48" s="400" t="n">
        <f aca="false">F79</f>
        <v>2019</v>
      </c>
      <c r="J48" s="409" t="s">
        <v>1365</v>
      </c>
      <c r="K48" s="402" t="str">
        <f aca="false">data!LT3</f>
        <v>UN &amp; WDI</v>
      </c>
    </row>
    <row r="49" customFormat="false" ht="18" hidden="false" customHeight="true" outlineLevel="0" collapsed="false">
      <c r="A49" s="397" t="s">
        <v>1341</v>
      </c>
      <c r="B49" s="394" t="s">
        <v>889</v>
      </c>
      <c r="C49" s="394" t="s">
        <v>1374</v>
      </c>
      <c r="D49" s="398" t="n">
        <f aca="false">F87</f>
        <v>0.419227838516235</v>
      </c>
      <c r="E49" s="399"/>
      <c r="F49" s="399"/>
      <c r="G49" s="399"/>
      <c r="H49" s="399"/>
      <c r="I49" s="400" t="n">
        <f aca="false">F79</f>
        <v>2019</v>
      </c>
      <c r="J49" s="409" t="s">
        <v>1365</v>
      </c>
      <c r="K49" s="402" t="str">
        <f aca="false">data!NG3</f>
        <v>UN &amp; WDI</v>
      </c>
    </row>
    <row r="50" customFormat="false" ht="18" hidden="false" customHeight="true" outlineLevel="0" collapsed="false">
      <c r="A50" s="397" t="s">
        <v>1341</v>
      </c>
      <c r="B50" s="394" t="s">
        <v>889</v>
      </c>
      <c r="C50" s="394" t="s">
        <v>1375</v>
      </c>
      <c r="D50" s="398" t="n">
        <f aca="false">F88</f>
        <v>0.00919759728796321</v>
      </c>
      <c r="E50" s="399"/>
      <c r="F50" s="399"/>
      <c r="G50" s="399"/>
      <c r="H50" s="399"/>
      <c r="I50" s="400" t="n">
        <f aca="false">F79</f>
        <v>2019</v>
      </c>
      <c r="J50" s="409" t="s">
        <v>1365</v>
      </c>
      <c r="K50" s="402" t="str">
        <f aca="false">data!NG3</f>
        <v>UN &amp; WDI</v>
      </c>
    </row>
    <row r="51" customFormat="false" ht="15.75" hidden="false" customHeight="false" outlineLevel="0" collapsed="false">
      <c r="A51" s="397" t="s">
        <v>1341</v>
      </c>
      <c r="B51" s="394" t="s">
        <v>248</v>
      </c>
      <c r="C51" s="394" t="s">
        <v>1376</v>
      </c>
      <c r="D51" s="398" t="n">
        <f aca="false">data!PQ3</f>
        <v>-0.000717276183422655</v>
      </c>
      <c r="E51" s="399"/>
      <c r="F51" s="399"/>
      <c r="G51" s="399"/>
      <c r="H51" s="399"/>
      <c r="I51" s="419" t="n">
        <v>2019</v>
      </c>
      <c r="J51" s="409" t="s">
        <v>1365</v>
      </c>
      <c r="K51" s="408" t="str">
        <f aca="false">K35</f>
        <v>WDI &amp; ILO</v>
      </c>
    </row>
    <row r="52" customFormat="false" ht="15.75" hidden="false" customHeight="false" outlineLevel="0" collapsed="false">
      <c r="A52" s="397"/>
      <c r="B52" s="394"/>
      <c r="C52" s="394"/>
      <c r="D52" s="398"/>
      <c r="E52" s="399"/>
      <c r="F52" s="399"/>
      <c r="G52" s="399"/>
      <c r="H52" s="399"/>
      <c r="I52" s="400"/>
      <c r="J52" s="409" t="s">
        <v>1365</v>
      </c>
      <c r="K52" s="402"/>
    </row>
    <row r="53" customFormat="false" ht="15.75" hidden="false" customHeight="false" outlineLevel="0" collapsed="false">
      <c r="A53" s="397" t="s">
        <v>1341</v>
      </c>
      <c r="B53" s="394" t="s">
        <v>248</v>
      </c>
      <c r="C53" s="394" t="s">
        <v>1377</v>
      </c>
      <c r="D53" s="398" t="n">
        <f aca="false">data!QD3</f>
        <v>0.587</v>
      </c>
      <c r="E53" s="399"/>
      <c r="F53" s="399"/>
      <c r="G53" s="399"/>
      <c r="H53" s="399"/>
      <c r="I53" s="400" t="n">
        <f aca="false">data!QE3</f>
        <v>2015</v>
      </c>
      <c r="J53" s="409" t="s">
        <v>1365</v>
      </c>
      <c r="K53" s="402" t="str">
        <f aca="false">data!QF3</f>
        <v>WDI</v>
      </c>
    </row>
    <row r="54" customFormat="false" ht="15.75" hidden="false" customHeight="false" outlineLevel="0" collapsed="false">
      <c r="A54" s="397" t="s">
        <v>1341</v>
      </c>
      <c r="B54" s="394" t="s">
        <v>248</v>
      </c>
      <c r="C54" s="394" t="s">
        <v>1378</v>
      </c>
      <c r="D54" s="398" t="n">
        <f aca="false">data!QH3</f>
        <v>0.754</v>
      </c>
      <c r="E54" s="399"/>
      <c r="F54" s="399"/>
      <c r="G54" s="399"/>
      <c r="H54" s="399"/>
      <c r="I54" s="400" t="n">
        <f aca="false">data!QI3</f>
        <v>2015</v>
      </c>
      <c r="J54" s="409" t="s">
        <v>1365</v>
      </c>
      <c r="K54" s="402" t="str">
        <f aca="false">data!QJ3</f>
        <v>WDI</v>
      </c>
    </row>
    <row r="55" customFormat="false" ht="15.75" hidden="false" customHeight="false" outlineLevel="0" collapsed="false">
      <c r="A55" s="397" t="s">
        <v>1341</v>
      </c>
      <c r="B55" s="394" t="s">
        <v>248</v>
      </c>
      <c r="C55" s="394" t="s">
        <v>1379</v>
      </c>
      <c r="D55" s="398" t="n">
        <f aca="false">data!QL3</f>
        <v>0.881</v>
      </c>
      <c r="E55" s="399"/>
      <c r="F55" s="399"/>
      <c r="G55" s="399"/>
      <c r="H55" s="399"/>
      <c r="I55" s="400" t="n">
        <f aca="false">data!QM3</f>
        <v>2015</v>
      </c>
      <c r="J55" s="409" t="s">
        <v>1365</v>
      </c>
      <c r="K55" s="402" t="str">
        <f aca="false">data!QN3</f>
        <v>WDI</v>
      </c>
    </row>
    <row r="56" customFormat="false" ht="15.75" hidden="false" customHeight="false" outlineLevel="0" collapsed="false">
      <c r="A56" s="397" t="s">
        <v>1341</v>
      </c>
      <c r="B56" s="394" t="s">
        <v>248</v>
      </c>
      <c r="C56" s="394" t="s">
        <v>1380</v>
      </c>
      <c r="D56" s="398" t="n">
        <f aca="false">data!QP3</f>
        <v>0.544</v>
      </c>
      <c r="E56" s="399"/>
      <c r="F56" s="399"/>
      <c r="G56" s="399"/>
      <c r="H56" s="399"/>
      <c r="I56" s="400" t="n">
        <f aca="false">data!QQ3</f>
        <v>2015</v>
      </c>
      <c r="J56" s="409" t="s">
        <v>1365</v>
      </c>
      <c r="K56" s="402" t="str">
        <f aca="false">data!QR3</f>
        <v>WDI</v>
      </c>
    </row>
    <row r="57" customFormat="false" ht="15.75" hidden="false" customHeight="false" outlineLevel="0" collapsed="false">
      <c r="A57" s="397"/>
      <c r="B57" s="394"/>
      <c r="C57" s="394"/>
      <c r="D57" s="398"/>
      <c r="E57" s="399"/>
      <c r="F57" s="399"/>
      <c r="G57" s="399"/>
      <c r="H57" s="399"/>
      <c r="I57" s="400"/>
      <c r="J57" s="409" t="s">
        <v>1365</v>
      </c>
      <c r="K57" s="402"/>
    </row>
    <row r="58" customFormat="false" ht="16.5" hidden="false" customHeight="true" outlineLevel="0" collapsed="false">
      <c r="A58" s="397" t="s">
        <v>1341</v>
      </c>
      <c r="B58" s="394" t="s">
        <v>248</v>
      </c>
      <c r="C58" s="394" t="s">
        <v>1381</v>
      </c>
      <c r="D58" s="398" t="n">
        <f aca="false">data!PZ3</f>
        <v>0.571</v>
      </c>
      <c r="E58" s="399"/>
      <c r="F58" s="399"/>
      <c r="G58" s="399"/>
      <c r="H58" s="399"/>
      <c r="I58" s="400" t="n">
        <f aca="false">data!QA3</f>
        <v>2015</v>
      </c>
      <c r="J58" s="409" t="s">
        <v>1365</v>
      </c>
      <c r="K58" s="402" t="str">
        <f aca="false">data!QB3</f>
        <v>WDI</v>
      </c>
    </row>
    <row r="59" customFormat="false" ht="15.75" hidden="false" customHeight="false" outlineLevel="0" collapsed="false">
      <c r="A59" s="420"/>
      <c r="B59" s="394"/>
      <c r="C59" s="394"/>
      <c r="D59" s="398"/>
      <c r="E59" s="399"/>
      <c r="F59" s="399"/>
      <c r="G59" s="399"/>
      <c r="H59" s="399"/>
      <c r="I59" s="421"/>
      <c r="J59" s="401"/>
      <c r="K59" s="402"/>
    </row>
    <row r="60" customFormat="false" ht="15.75" hidden="false" customHeight="false" outlineLevel="0" collapsed="false">
      <c r="A60" s="422" t="s">
        <v>1382</v>
      </c>
      <c r="B60" s="394" t="s">
        <v>104</v>
      </c>
      <c r="C60" s="394" t="s">
        <v>1383</v>
      </c>
      <c r="D60" s="398" t="n">
        <f aca="false">data!QY3</f>
        <v>0.345953792333603</v>
      </c>
      <c r="E60" s="398" t="n">
        <f aca="false">data!QU3</f>
        <v>0.286946207284927</v>
      </c>
      <c r="F60" s="398" t="n">
        <f aca="false">data!QV3</f>
        <v>0.306029796600342</v>
      </c>
      <c r="G60" s="398" t="n">
        <f aca="false">data!QW3</f>
        <v>0.324981987476349</v>
      </c>
      <c r="H60" s="398" t="n">
        <f aca="false">data!QX3</f>
        <v>0.378391444683075</v>
      </c>
      <c r="I60" s="399" t="n">
        <v>2019</v>
      </c>
      <c r="J60" s="409" t="s">
        <v>1357</v>
      </c>
      <c r="K60" s="408" t="str">
        <f aca="false">data!QT3</f>
        <v>MFMOD</v>
      </c>
    </row>
    <row r="61" customFormat="false" ht="15.75" hidden="false" customHeight="false" outlineLevel="0" collapsed="false">
      <c r="A61" s="422" t="s">
        <v>1382</v>
      </c>
      <c r="B61" s="394" t="s">
        <v>248</v>
      </c>
      <c r="C61" s="394" t="s">
        <v>1383</v>
      </c>
      <c r="D61" s="398" t="n">
        <f aca="false">data!RF3</f>
        <v>0.357564836740494</v>
      </c>
      <c r="E61" s="398" t="n">
        <f aca="false">data!RB3</f>
        <v>0.320361793041229</v>
      </c>
      <c r="F61" s="398" t="n">
        <f aca="false">data!RC3</f>
        <v>0.320361793041229</v>
      </c>
      <c r="G61" s="398" t="n">
        <f aca="false">data!RD3</f>
        <v>0.320361793041229</v>
      </c>
      <c r="H61" s="398" t="n">
        <f aca="false">data!RE3</f>
        <v>0.369097977876663</v>
      </c>
      <c r="I61" s="399" t="n">
        <v>2019</v>
      </c>
      <c r="J61" s="409" t="s">
        <v>1365</v>
      </c>
      <c r="K61" s="402" t="str">
        <f aca="false">data!RG3</f>
        <v>WDI</v>
      </c>
    </row>
    <row r="62" customFormat="false" ht="15.75" hidden="false" customHeight="false" outlineLevel="0" collapsed="false">
      <c r="A62" s="422" t="s">
        <v>1382</v>
      </c>
      <c r="B62" s="394" t="s">
        <v>104</v>
      </c>
      <c r="C62" s="394" t="s">
        <v>311</v>
      </c>
      <c r="D62" s="413" t="n">
        <f aca="false">data!RN3</f>
        <v>0.0143142081797123</v>
      </c>
      <c r="E62" s="410" t="n">
        <f aca="false">data!RJ3</f>
        <v>0.0566620789468288</v>
      </c>
      <c r="F62" s="410" t="n">
        <f aca="false">data!RK3</f>
        <v>0.0576016642153263</v>
      </c>
      <c r="G62" s="410" t="n">
        <f aca="false">data!RL3</f>
        <v>0.0474816486239433</v>
      </c>
      <c r="H62" s="410" t="n">
        <f aca="false">data!RM3</f>
        <v>0.0308346040546894</v>
      </c>
      <c r="I62" s="399" t="n">
        <v>2019</v>
      </c>
      <c r="J62" s="409" t="s">
        <v>1357</v>
      </c>
      <c r="K62" s="402" t="str">
        <f aca="false">data!RO3</f>
        <v>MFMOD</v>
      </c>
    </row>
    <row r="63" customFormat="false" ht="15.75" hidden="false" customHeight="false" outlineLevel="0" collapsed="false">
      <c r="A63" s="422" t="s">
        <v>1382</v>
      </c>
      <c r="B63" s="394" t="s">
        <v>248</v>
      </c>
      <c r="C63" s="394" t="s">
        <v>311</v>
      </c>
      <c r="D63" s="413" t="n">
        <f aca="false">data!RV3</f>
        <v>0.0143148964270949</v>
      </c>
      <c r="E63" s="410" t="n">
        <f aca="false">data!RR3</f>
        <v>0.0566617213189602</v>
      </c>
      <c r="F63" s="410" t="n">
        <f aca="false">data!RS3</f>
        <v>0.057601198554039</v>
      </c>
      <c r="G63" s="410" t="n">
        <f aca="false">data!RT3</f>
        <v>0.0474809445440769</v>
      </c>
      <c r="H63" s="410" t="n">
        <f aca="false">data!RU3</f>
        <v>0.0308331940323114</v>
      </c>
      <c r="I63" s="399" t="n">
        <v>2019</v>
      </c>
      <c r="J63" s="409" t="s">
        <v>1365</v>
      </c>
      <c r="K63" s="402" t="str">
        <f aca="false">data!RW3</f>
        <v>WDI</v>
      </c>
    </row>
    <row r="64" customFormat="false" ht="15" hidden="false" customHeight="true" outlineLevel="0" collapsed="false">
      <c r="A64" s="422" t="s">
        <v>1382</v>
      </c>
      <c r="B64" s="394" t="s">
        <v>104</v>
      </c>
      <c r="C64" s="394" t="s">
        <v>312</v>
      </c>
      <c r="D64" s="398" t="n">
        <f aca="false">data!SE3</f>
        <v>-0.0152297103777528</v>
      </c>
      <c r="E64" s="410" t="n">
        <f aca="false">data!SA3</f>
        <v>0.0280779916793108</v>
      </c>
      <c r="F64" s="410" t="n">
        <f aca="false">data!SB3</f>
        <v>0.028557701036334</v>
      </c>
      <c r="G64" s="410" t="n">
        <f aca="false">data!SC3</f>
        <v>0.0176317263394594</v>
      </c>
      <c r="H64" s="410" t="n">
        <f aca="false">data!SD3</f>
        <v>0.000967031402979046</v>
      </c>
      <c r="I64" s="399" t="n">
        <v>2019</v>
      </c>
      <c r="J64" s="409" t="s">
        <v>1357</v>
      </c>
      <c r="K64" s="402" t="str">
        <f aca="false">data!SF3</f>
        <v>MFMOD</v>
      </c>
    </row>
    <row r="65" customFormat="false" ht="15.75" hidden="false" customHeight="false" outlineLevel="0" collapsed="false">
      <c r="A65" s="422" t="s">
        <v>1382</v>
      </c>
      <c r="B65" s="394" t="s">
        <v>248</v>
      </c>
      <c r="C65" s="394" t="s">
        <v>312</v>
      </c>
      <c r="D65" s="398" t="n">
        <f aca="false">data!SN3</f>
        <v>-0.0146088330075145</v>
      </c>
      <c r="E65" s="410" t="n">
        <f aca="false">data!SJ3</f>
        <v>0.0283578243106604</v>
      </c>
      <c r="F65" s="410" t="n">
        <f aca="false">data!SK3</f>
        <v>0.0285425167530775</v>
      </c>
      <c r="G65" s="410" t="n">
        <f aca="false">data!SL3</f>
        <v>0.0173551272600889</v>
      </c>
      <c r="H65" s="410" t="n">
        <f aca="false">data!SM3</f>
        <v>0.00117923913057894</v>
      </c>
      <c r="I65" s="399" t="n">
        <v>2019</v>
      </c>
      <c r="J65" s="409" t="s">
        <v>1365</v>
      </c>
      <c r="K65" s="402" t="str">
        <f aca="false">data!SO3</f>
        <v>WDI</v>
      </c>
    </row>
    <row r="66" customFormat="false" ht="15.75" hidden="false" customHeight="false" outlineLevel="0" collapsed="false">
      <c r="A66" s="420" t="s">
        <v>1384</v>
      </c>
      <c r="B66" s="394" t="s">
        <v>104</v>
      </c>
      <c r="C66" s="394" t="s">
        <v>1385</v>
      </c>
      <c r="D66" s="423" t="n">
        <f aca="false">data!ST3</f>
        <v>1329.12365722656</v>
      </c>
      <c r="E66" s="399"/>
      <c r="F66" s="399"/>
      <c r="G66" s="399"/>
      <c r="H66" s="399"/>
      <c r="I66" s="399" t="n">
        <v>2019</v>
      </c>
      <c r="J66" s="409" t="s">
        <v>1357</v>
      </c>
      <c r="K66" s="402" t="str">
        <f aca="false">data!SU3</f>
        <v>MFMOD</v>
      </c>
    </row>
    <row r="67" customFormat="false" ht="15.75" hidden="false" customHeight="false" outlineLevel="0" collapsed="false">
      <c r="A67" s="420" t="s">
        <v>1384</v>
      </c>
      <c r="B67" s="394" t="s">
        <v>248</v>
      </c>
      <c r="C67" s="394" t="s">
        <v>1385</v>
      </c>
      <c r="D67" s="423" t="n">
        <f aca="false">data!SW3</f>
        <v>1653.82940051561</v>
      </c>
      <c r="E67" s="399"/>
      <c r="F67" s="399"/>
      <c r="G67" s="399"/>
      <c r="H67" s="399"/>
      <c r="I67" s="399" t="n">
        <v>2019</v>
      </c>
      <c r="J67" s="409" t="s">
        <v>1365</v>
      </c>
      <c r="K67" s="388" t="str">
        <f aca="false">data!SR3</f>
        <v>WDI</v>
      </c>
    </row>
    <row r="68" customFormat="false" ht="15.75" hidden="false" customHeight="false" outlineLevel="0" collapsed="false">
      <c r="A68" s="420" t="s">
        <v>1384</v>
      </c>
      <c r="B68" s="394" t="s">
        <v>248</v>
      </c>
      <c r="C68" s="394" t="s">
        <v>1386</v>
      </c>
      <c r="D68" s="423" t="n">
        <f aca="false">data!SQ3</f>
        <v>1430</v>
      </c>
      <c r="E68" s="399"/>
      <c r="F68" s="399"/>
      <c r="G68" s="399"/>
      <c r="H68" s="399"/>
      <c r="I68" s="399" t="n">
        <f aca="false">data!SQ5</f>
        <v>2019</v>
      </c>
      <c r="J68" s="409" t="s">
        <v>1365</v>
      </c>
      <c r="K68" s="402" t="str">
        <f aca="false">data!SX3</f>
        <v>WDI</v>
      </c>
      <c r="O68" s="424"/>
    </row>
    <row r="69" customFormat="false" ht="15.75" hidden="false" customHeight="false" outlineLevel="0" collapsed="false">
      <c r="A69" s="422" t="s">
        <v>1382</v>
      </c>
      <c r="B69" s="394" t="s">
        <v>104</v>
      </c>
      <c r="C69" s="394" t="s">
        <v>1387</v>
      </c>
      <c r="D69" s="398" t="n">
        <f aca="false">data!TE3</f>
        <v>0.356475174427032</v>
      </c>
      <c r="E69" s="410" t="n">
        <f aca="false">data!TA3</f>
        <v>0.257178664207459</v>
      </c>
      <c r="F69" s="410" t="n">
        <f aca="false">data!TB3</f>
        <v>0.314933240413666</v>
      </c>
      <c r="G69" s="410" t="n">
        <f aca="false">data!TC3</f>
        <v>0.335093289613724</v>
      </c>
      <c r="H69" s="410" t="n">
        <f aca="false">data!TD3</f>
        <v>0.362695068120956</v>
      </c>
      <c r="I69" s="399" t="n">
        <v>2019</v>
      </c>
      <c r="J69" s="409" t="s">
        <v>1357</v>
      </c>
      <c r="K69" s="408" t="str">
        <f aca="false">data!TF3</f>
        <v>MFMOD</v>
      </c>
      <c r="O69" s="424"/>
    </row>
    <row r="70" customFormat="false" ht="15.75" hidden="false" customHeight="false" outlineLevel="0" collapsed="false">
      <c r="A70" s="422" t="s">
        <v>1382</v>
      </c>
      <c r="B70" s="394" t="s">
        <v>248</v>
      </c>
      <c r="C70" s="394" t="s">
        <v>1387</v>
      </c>
      <c r="D70" s="398" t="n">
        <f aca="false">data!TN3</f>
        <v>0.363858848810196</v>
      </c>
      <c r="E70" s="410" t="n">
        <f aca="false">data!TJ3</f>
        <v>0.325402706861496</v>
      </c>
      <c r="F70" s="410" t="n">
        <f aca="false">data!TK3</f>
        <v>0.325402706861496</v>
      </c>
      <c r="G70" s="410" t="n">
        <f aca="false">data!TL3</f>
        <v>0.325402706861496</v>
      </c>
      <c r="H70" s="410" t="n">
        <f aca="false">data!TM3</f>
        <v>0.348059058189392</v>
      </c>
      <c r="I70" s="399" t="n">
        <v>2019</v>
      </c>
      <c r="J70" s="409" t="s">
        <v>1365</v>
      </c>
      <c r="K70" s="402" t="str">
        <f aca="false">data!TO3</f>
        <v>WDI</v>
      </c>
      <c r="O70" s="424"/>
    </row>
    <row r="71" customFormat="false" ht="15.75" hidden="false" customHeight="false" outlineLevel="0" collapsed="false">
      <c r="A71" s="397"/>
      <c r="B71" s="394"/>
      <c r="C71" s="394"/>
      <c r="D71" s="421"/>
      <c r="E71" s="399"/>
      <c r="F71" s="399"/>
      <c r="G71" s="399"/>
      <c r="H71" s="399"/>
      <c r="I71" s="399"/>
      <c r="J71" s="419"/>
      <c r="K71" s="402"/>
      <c r="O71" s="424"/>
    </row>
    <row r="72" customFormat="false" ht="15.75" hidden="false" customHeight="false" outlineLevel="0" collapsed="false">
      <c r="C72" s="388" t="s">
        <v>1388</v>
      </c>
      <c r="O72" s="424"/>
    </row>
    <row r="73" customFormat="false" ht="15" hidden="false" customHeight="true" outlineLevel="0" collapsed="false">
      <c r="C73" s="388" t="s">
        <v>1389</v>
      </c>
      <c r="O73" s="424"/>
    </row>
    <row r="74" customFormat="false" ht="15.75" hidden="false" customHeight="false" outlineLevel="0" collapsed="false">
      <c r="O74" s="424"/>
    </row>
    <row r="75" customFormat="false" ht="15.75" hidden="false" customHeight="false" outlineLevel="0" collapsed="false">
      <c r="AN75" s="424"/>
    </row>
    <row r="76" customFormat="false" ht="15.75" hidden="false" customHeight="false" outlineLevel="0" collapsed="false">
      <c r="AN76" s="424"/>
    </row>
    <row r="77" customFormat="false" ht="15.75" hidden="true" customHeight="false" outlineLevel="0" collapsed="false">
      <c r="AN77" s="424"/>
    </row>
    <row r="78" customFormat="false" ht="15.75" hidden="true" customHeight="false" outlineLevel="0" collapsed="false">
      <c r="F78" s="388" t="s">
        <v>1390</v>
      </c>
      <c r="AN78" s="424"/>
    </row>
    <row r="79" customFormat="false" ht="15.75" hidden="true" customHeight="false" outlineLevel="0" collapsed="false">
      <c r="A79" s="425"/>
      <c r="B79" s="425"/>
      <c r="C79" s="425"/>
      <c r="D79" s="425"/>
      <c r="E79" s="426" t="n">
        <f aca="false">F79-1</f>
        <v>2018</v>
      </c>
      <c r="F79" s="426" t="n">
        <f aca="false">InputDataA_GeneralAssumptions!D7</f>
        <v>2019</v>
      </c>
      <c r="G79" s="425" t="n">
        <f aca="false">F79+1</f>
        <v>2020</v>
      </c>
      <c r="H79" s="425" t="n">
        <f aca="false">G79+1</f>
        <v>2021</v>
      </c>
      <c r="I79" s="425" t="n">
        <f aca="false">H79+1</f>
        <v>2022</v>
      </c>
      <c r="J79" s="425" t="n">
        <f aca="false">I79+1</f>
        <v>2023</v>
      </c>
      <c r="K79" s="425" t="n">
        <f aca="false">J79+1</f>
        <v>2024</v>
      </c>
      <c r="L79" s="425" t="n">
        <f aca="false">K79+1</f>
        <v>2025</v>
      </c>
      <c r="M79" s="425" t="n">
        <f aca="false">L79+1</f>
        <v>2026</v>
      </c>
      <c r="N79" s="425" t="n">
        <f aca="false">M79+1</f>
        <v>2027</v>
      </c>
      <c r="O79" s="425" t="n">
        <f aca="false">N79+1</f>
        <v>2028</v>
      </c>
      <c r="P79" s="425" t="n">
        <f aca="false">O79+1</f>
        <v>2029</v>
      </c>
      <c r="Q79" s="425" t="n">
        <f aca="false">P79+1</f>
        <v>2030</v>
      </c>
      <c r="R79" s="425" t="n">
        <f aca="false">Q79+1</f>
        <v>2031</v>
      </c>
      <c r="S79" s="425" t="n">
        <f aca="false">R79+1</f>
        <v>2032</v>
      </c>
      <c r="T79" s="425" t="n">
        <f aca="false">S79+1</f>
        <v>2033</v>
      </c>
      <c r="U79" s="425" t="n">
        <f aca="false">T79+1</f>
        <v>2034</v>
      </c>
      <c r="V79" s="425" t="n">
        <f aca="false">U79+1</f>
        <v>2035</v>
      </c>
      <c r="W79" s="425" t="n">
        <f aca="false">V79+1</f>
        <v>2036</v>
      </c>
      <c r="X79" s="425" t="n">
        <f aca="false">W79+1</f>
        <v>2037</v>
      </c>
      <c r="Y79" s="425" t="n">
        <f aca="false">X79+1</f>
        <v>2038</v>
      </c>
      <c r="Z79" s="425" t="n">
        <f aca="false">Y79+1</f>
        <v>2039</v>
      </c>
      <c r="AA79" s="425" t="n">
        <f aca="false">Z79+1</f>
        <v>2040</v>
      </c>
      <c r="AB79" s="425" t="n">
        <f aca="false">AA79+1</f>
        <v>2041</v>
      </c>
      <c r="AC79" s="425" t="n">
        <f aca="false">AB79+1</f>
        <v>2042</v>
      </c>
      <c r="AD79" s="425" t="n">
        <f aca="false">AC79+1</f>
        <v>2043</v>
      </c>
      <c r="AE79" s="425" t="n">
        <f aca="false">AD79+1</f>
        <v>2044</v>
      </c>
      <c r="AF79" s="425" t="n">
        <f aca="false">AE79+1</f>
        <v>2045</v>
      </c>
      <c r="AG79" s="425" t="n">
        <f aca="false">AF79+1</f>
        <v>2046</v>
      </c>
      <c r="AH79" s="425" t="n">
        <f aca="false">AG79+1</f>
        <v>2047</v>
      </c>
      <c r="AI79" s="425" t="n">
        <f aca="false">AH79+1</f>
        <v>2048</v>
      </c>
      <c r="AJ79" s="425" t="n">
        <f aca="false">AI79+1</f>
        <v>2049</v>
      </c>
      <c r="AK79" s="425" t="n">
        <f aca="false">AJ79+1</f>
        <v>2050</v>
      </c>
      <c r="AL79" s="427"/>
      <c r="AM79" s="427"/>
      <c r="AN79" s="427"/>
    </row>
    <row r="80" customFormat="false" ht="15.75" hidden="true" customHeight="false" outlineLevel="0" collapsed="false">
      <c r="A80" s="428" t="s">
        <v>1391</v>
      </c>
      <c r="B80" s="428"/>
      <c r="C80" s="428" t="str">
        <f aca="false">data!B3</f>
        <v>Zambia</v>
      </c>
      <c r="D80" s="429" t="str">
        <f aca="false">data!C3</f>
        <v>ZMB</v>
      </c>
      <c r="E80" s="430" t="n">
        <f aca="false">HLOOKUP(DataSummary!E79,data!$FE$2:$HC$3,2,FALSE())</f>
        <v>17351822</v>
      </c>
      <c r="F80" s="430" t="n">
        <f aca="false">HLOOKUP(DataSummary!F79,data!$FE$2:$HC$3,2,FALSE())</f>
        <v>17861030</v>
      </c>
      <c r="G80" s="430" t="n">
        <f aca="false">HLOOKUP(DataSummary!G79,data!$FE$2:$HC$3,2,FALSE())</f>
        <v>18384000</v>
      </c>
      <c r="H80" s="431" t="n">
        <f aca="false">HLOOKUP(DataSummary!H79,data!$FE$2:$HC$3,2,FALSE())</f>
        <v>18921000</v>
      </c>
      <c r="I80" s="431" t="n">
        <f aca="false">HLOOKUP(DataSummary!I79,data!$FE$2:$HC$3,2,FALSE())</f>
        <v>19470000</v>
      </c>
      <c r="J80" s="431" t="n">
        <f aca="false">HLOOKUP(DataSummary!J79,data!$FE$2:$HC$3,2,FALSE())</f>
        <v>20033000</v>
      </c>
      <c r="K80" s="431" t="n">
        <f aca="false">HLOOKUP(DataSummary!K79,data!$FE$2:$HC$3,2,FALSE())</f>
        <v>20608000</v>
      </c>
      <c r="L80" s="431" t="n">
        <f aca="false">HLOOKUP(DataSummary!L79,data!$FE$2:$HC$3,2,FALSE())</f>
        <v>21197000</v>
      </c>
      <c r="M80" s="431" t="n">
        <f aca="false">HLOOKUP(DataSummary!M79,data!$FE$2:$HC$3,2,FALSE())</f>
        <v>21798000</v>
      </c>
      <c r="N80" s="431" t="n">
        <f aca="false">HLOOKUP(DataSummary!N79,data!$FE$2:$HC$3,2,FALSE())</f>
        <v>22412000</v>
      </c>
      <c r="O80" s="431" t="n">
        <f aca="false">HLOOKUP(DataSummary!O79,data!$FE$2:$HC$3,2,FALSE())</f>
        <v>23039000</v>
      </c>
      <c r="P80" s="431" t="n">
        <f aca="false">HLOOKUP(DataSummary!P79,data!$FE$2:$HC$3,2,FALSE())</f>
        <v>23677000</v>
      </c>
      <c r="Q80" s="431" t="n">
        <f aca="false">HLOOKUP(DataSummary!Q79,data!$FE$2:$HC$3,2,FALSE())</f>
        <v>24326000</v>
      </c>
      <c r="R80" s="431" t="n">
        <f aca="false">HLOOKUP(DataSummary!R79,data!$FE$2:$HC$3,2,FALSE())</f>
        <v>24985000</v>
      </c>
      <c r="S80" s="431" t="n">
        <f aca="false">HLOOKUP(DataSummary!S79,data!$FE$2:$HC$3,2,FALSE())</f>
        <v>25655000</v>
      </c>
      <c r="T80" s="431" t="n">
        <f aca="false">HLOOKUP(DataSummary!T79,data!$FE$2:$HC$3,2,FALSE())</f>
        <v>26335000</v>
      </c>
      <c r="U80" s="431" t="n">
        <f aca="false">HLOOKUP(DataSummary!U79,data!$FE$2:$HC$3,2,FALSE())</f>
        <v>27024000</v>
      </c>
      <c r="V80" s="431" t="n">
        <f aca="false">HLOOKUP(DataSummary!V79,data!$FE$2:$HC$3,2,FALSE())</f>
        <v>27722000</v>
      </c>
      <c r="W80" s="431" t="n">
        <f aca="false">HLOOKUP(DataSummary!W79,data!$FE$2:$HC$3,2,FALSE())</f>
        <v>28429000</v>
      </c>
      <c r="X80" s="431" t="n">
        <f aca="false">HLOOKUP(DataSummary!X79,data!$FE$2:$HC$3,2,FALSE())</f>
        <v>29144000</v>
      </c>
      <c r="Y80" s="431" t="n">
        <f aca="false">HLOOKUP(DataSummary!Y79,data!$FE$2:$HC$3,2,FALSE())</f>
        <v>29867000</v>
      </c>
      <c r="Z80" s="431" t="n">
        <f aca="false">HLOOKUP(DataSummary!Z79,data!$FE$2:$HC$3,2,FALSE())</f>
        <v>30599000</v>
      </c>
      <c r="AA80" s="431" t="n">
        <f aca="false">HLOOKUP(DataSummary!AA79,data!$FE$2:$HC$3,2,FALSE())</f>
        <v>31338000</v>
      </c>
      <c r="AB80" s="431" t="n">
        <f aca="false">HLOOKUP(DataSummary!AB79,data!$FE$2:$HC$3,2,FALSE())</f>
        <v>32086000</v>
      </c>
      <c r="AC80" s="431" t="n">
        <f aca="false">HLOOKUP(DataSummary!AC79,data!$FE$2:$HC$3,2,FALSE())</f>
        <v>32841000</v>
      </c>
      <c r="AD80" s="431" t="n">
        <f aca="false">HLOOKUP(DataSummary!AD79,data!$FE$2:$HC$3,2,FALSE())</f>
        <v>33604000</v>
      </c>
      <c r="AE80" s="431" t="n">
        <f aca="false">HLOOKUP(DataSummary!AE79,data!$FE$2:$HC$3,2,FALSE())</f>
        <v>34373000</v>
      </c>
      <c r="AF80" s="431" t="n">
        <f aca="false">HLOOKUP(DataSummary!AF79,data!$FE$2:$HC$3,2,FALSE())</f>
        <v>35149000</v>
      </c>
      <c r="AG80" s="431" t="n">
        <f aca="false">HLOOKUP(DataSummary!AG79,data!$FE$2:$HC$3,2,FALSE())</f>
        <v>35931000</v>
      </c>
      <c r="AH80" s="431" t="n">
        <f aca="false">HLOOKUP(DataSummary!AH79,data!$FE$2:$HC$3,2,FALSE())</f>
        <v>36719000</v>
      </c>
      <c r="AI80" s="431" t="n">
        <f aca="false">HLOOKUP(DataSummary!AI79,data!$FE$2:$HC$3,2,FALSE())</f>
        <v>37514000</v>
      </c>
      <c r="AJ80" s="431" t="n">
        <f aca="false">HLOOKUP(DataSummary!AJ79,data!$FE$2:$HC$3,2,FALSE())</f>
        <v>38314000</v>
      </c>
      <c r="AK80" s="431" t="n">
        <f aca="false">HLOOKUP(DataSummary!AK79,data!$FE$2:$HC$3,2,FALSE())</f>
        <v>39121000</v>
      </c>
      <c r="AL80" s="432"/>
      <c r="AM80" s="432"/>
      <c r="AN80" s="432"/>
      <c r="AO80" s="432"/>
      <c r="AP80" s="433"/>
      <c r="AQ80" s="433"/>
      <c r="AR80" s="433"/>
      <c r="AS80" s="433"/>
      <c r="AT80" s="433"/>
      <c r="AU80" s="433"/>
      <c r="AV80" s="433"/>
      <c r="AW80" s="433"/>
      <c r="AX80" s="433"/>
      <c r="AY80" s="433"/>
      <c r="AZ80" s="433"/>
      <c r="BA80" s="433"/>
      <c r="BB80" s="433"/>
      <c r="BC80" s="433"/>
      <c r="BD80" s="433"/>
      <c r="BE80" s="433"/>
      <c r="BF80" s="433"/>
      <c r="BG80" s="433"/>
      <c r="BH80" s="433"/>
      <c r="BI80" s="433"/>
      <c r="BJ80" s="433"/>
      <c r="BK80" s="433"/>
      <c r="BL80" s="433"/>
      <c r="BM80" s="433"/>
      <c r="BN80" s="433"/>
      <c r="BO80" s="433"/>
      <c r="BP80" s="433"/>
      <c r="BQ80" s="433"/>
      <c r="BR80" s="433"/>
      <c r="BS80" s="433"/>
      <c r="BT80" s="433"/>
      <c r="BU80" s="433"/>
      <c r="BV80" s="433"/>
      <c r="BW80" s="433"/>
      <c r="BX80" s="433"/>
      <c r="BY80" s="433"/>
      <c r="CB80" s="433"/>
      <c r="CC80" s="433"/>
      <c r="CD80" s="433"/>
      <c r="CE80" s="433"/>
      <c r="CF80" s="433"/>
      <c r="CG80" s="433"/>
      <c r="CH80" s="433"/>
      <c r="CI80" s="433"/>
      <c r="CJ80" s="433"/>
      <c r="CK80" s="433"/>
      <c r="CL80" s="433"/>
      <c r="CM80" s="433"/>
      <c r="CN80" s="433"/>
      <c r="CO80" s="433"/>
      <c r="CP80" s="433"/>
      <c r="CQ80" s="433"/>
      <c r="CR80" s="433"/>
      <c r="CS80" s="433"/>
      <c r="CT80" s="433"/>
      <c r="CU80" s="433"/>
      <c r="CV80" s="433"/>
      <c r="CW80" s="433"/>
      <c r="CX80" s="433"/>
      <c r="CY80" s="433"/>
      <c r="CZ80" s="433"/>
      <c r="DA80" s="433"/>
      <c r="DB80" s="433"/>
      <c r="DC80" s="433"/>
      <c r="DD80" s="433"/>
      <c r="DE80" s="433"/>
      <c r="DF80" s="433"/>
      <c r="DG80" s="433"/>
      <c r="DH80" s="433"/>
      <c r="DI80" s="433"/>
      <c r="DJ80" s="433"/>
      <c r="DK80" s="433"/>
    </row>
    <row r="81" customFormat="false" ht="15.75" hidden="true" customHeight="false" outlineLevel="0" collapsed="false">
      <c r="A81" s="428" t="s">
        <v>1392</v>
      </c>
      <c r="B81" s="428"/>
      <c r="C81" s="428"/>
      <c r="D81" s="428"/>
      <c r="E81" s="434"/>
      <c r="F81" s="434" t="n">
        <f aca="false">F80/E80-1</f>
        <v>0.0293460825036125</v>
      </c>
      <c r="G81" s="434" t="n">
        <f aca="false">G80/F80-1</f>
        <v>0.0292799463412805</v>
      </c>
      <c r="H81" s="434" t="n">
        <f aca="false">H80/G80-1</f>
        <v>0.0292101827676241</v>
      </c>
      <c r="I81" s="434" t="n">
        <f aca="false">I80/H80-1</f>
        <v>0.0290153797368005</v>
      </c>
      <c r="J81" s="434" t="n">
        <f aca="false">J80/I80-1</f>
        <v>0.0289162814586543</v>
      </c>
      <c r="K81" s="434" t="n">
        <f aca="false">K80/J80-1</f>
        <v>0.0287026406429391</v>
      </c>
      <c r="L81" s="434" t="n">
        <f aca="false">L80/K80-1</f>
        <v>0.0285811335403727</v>
      </c>
      <c r="M81" s="434" t="n">
        <f aca="false">M80/L80-1</f>
        <v>0.0283530688304949</v>
      </c>
      <c r="N81" s="434" t="n">
        <f aca="false">N80/M80-1</f>
        <v>0.0281677218093404</v>
      </c>
      <c r="O81" s="434" t="n">
        <f aca="false">O80/N80-1</f>
        <v>0.0279760842405854</v>
      </c>
      <c r="P81" s="434" t="n">
        <f aca="false">P80/O80-1</f>
        <v>0.0276921741395026</v>
      </c>
      <c r="Q81" s="434" t="n">
        <f aca="false">Q80/P80-1</f>
        <v>0.0274105672171305</v>
      </c>
      <c r="R81" s="434" t="n">
        <f aca="false">R80/Q80-1</f>
        <v>0.027090355997698</v>
      </c>
      <c r="S81" s="434" t="n">
        <f aca="false">S80/R80-1</f>
        <v>0.0268160896537923</v>
      </c>
      <c r="T81" s="434" t="n">
        <f aca="false">T80/S80-1</f>
        <v>0.0265055544728123</v>
      </c>
      <c r="U81" s="434" t="n">
        <f aca="false">U80/T80-1</f>
        <v>0.02616290108221</v>
      </c>
      <c r="V81" s="434" t="n">
        <f aca="false">V80/U80-1</f>
        <v>0.0258288928359975</v>
      </c>
      <c r="W81" s="434" t="n">
        <f aca="false">W80/V80-1</f>
        <v>0.0255032104465767</v>
      </c>
      <c r="X81" s="434" t="n">
        <f aca="false">X80/W80-1</f>
        <v>0.0251503746174682</v>
      </c>
      <c r="Y81" s="434" t="n">
        <f aca="false">Y80/X80-1</f>
        <v>0.0248078506725227</v>
      </c>
      <c r="Z81" s="434" t="n">
        <f aca="false">Z80/Y80-1</f>
        <v>0.0245086550373321</v>
      </c>
      <c r="AA81" s="434" t="n">
        <f aca="false">AA80/Z80-1</f>
        <v>0.024151116049544</v>
      </c>
      <c r="AB81" s="434" t="n">
        <f aca="false">AB80/AA80-1</f>
        <v>0.0238687855000319</v>
      </c>
      <c r="AC81" s="434" t="n">
        <f aca="false">AC80/AB80-1</f>
        <v>0.0235305117496727</v>
      </c>
      <c r="AD81" s="434" t="n">
        <f aca="false">AD80/AC80-1</f>
        <v>0.0232331536798514</v>
      </c>
      <c r="AE81" s="434" t="n">
        <f aca="false">AE80/AD80-1</f>
        <v>0.0228841804547077</v>
      </c>
      <c r="AF81" s="434" t="n">
        <f aca="false">AF80/AE80-1</f>
        <v>0.0225758589590668</v>
      </c>
      <c r="AG81" s="434" t="n">
        <f aca="false">AG80/AF80-1</f>
        <v>0.0222481436171726</v>
      </c>
      <c r="AH81" s="434" t="n">
        <f aca="false">AH80/AG80-1</f>
        <v>0.0219309231582756</v>
      </c>
      <c r="AI81" s="434" t="n">
        <f aca="false">AI80/AH80-1</f>
        <v>0.0216509164192924</v>
      </c>
      <c r="AJ81" s="434" t="n">
        <f aca="false">AJ80/AI80-1</f>
        <v>0.0213253718611719</v>
      </c>
      <c r="AK81" s="434" t="n">
        <f aca="false">AK80/AJ80-1</f>
        <v>0.0210627968888657</v>
      </c>
      <c r="AL81" s="223"/>
      <c r="AM81" s="223"/>
      <c r="AN81" s="223"/>
    </row>
    <row r="82" customFormat="false" ht="15.75" hidden="true" customHeight="false" outlineLevel="0" collapsed="false">
      <c r="A82" s="425" t="s">
        <v>1393</v>
      </c>
      <c r="B82" s="425"/>
      <c r="C82" s="425"/>
      <c r="D82" s="425"/>
      <c r="E82" s="435" t="n">
        <f aca="false">HLOOKUP(E79,data!$IV$2:$KE$3,2,FALSE())</f>
        <v>0.4950679223966</v>
      </c>
      <c r="F82" s="435" t="n">
        <f aca="false">HLOOKUP(F79,data!$IV$2:$KE$3,2,FALSE())</f>
        <v>0.495112097093595</v>
      </c>
      <c r="G82" s="435" t="n">
        <f aca="false">HLOOKUP(G79,data!$IV$2:$KE$3,2,FALSE())</f>
        <v>0.495160345248868</v>
      </c>
      <c r="H82" s="435" t="n">
        <f aca="false">HLOOKUP(H79,data!$IV$2:$KE$3,2,FALSE())</f>
        <v>0.495212137718051</v>
      </c>
      <c r="I82" s="435" t="n">
        <f aca="false">HLOOKUP(I79,data!$IV$2:$KE$3,2,FALSE())</f>
        <v>0.495263642899486</v>
      </c>
      <c r="J82" s="435" t="n">
        <f aca="false">HLOOKUP(J79,data!$IV$2:$KE$3,2,FALSE())</f>
        <v>0.495313560994291</v>
      </c>
      <c r="K82" s="435" t="n">
        <f aca="false">HLOOKUP(K79,data!$IV$2:$KE$3,2,FALSE())</f>
        <v>0.495361493172963</v>
      </c>
      <c r="L82" s="435" t="n">
        <f aca="false">HLOOKUP(L79,data!$IV$2:$KE$3,2,FALSE())</f>
        <v>0.495407064644166</v>
      </c>
      <c r="M82" s="435" t="n">
        <f aca="false">HLOOKUP(M79,data!$IV$2:$KE$3,2,FALSE())</f>
        <v>0.49545067064841</v>
      </c>
      <c r="N82" s="435" t="n">
        <f aca="false">HLOOKUP(N79,data!$IV$2:$KE$3,2,FALSE())</f>
        <v>0.49549194170525</v>
      </c>
      <c r="O82" s="435" t="n">
        <f aca="false">HLOOKUP(O79,data!$IV$2:$KE$3,2,FALSE())</f>
        <v>0.495529701895052</v>
      </c>
      <c r="P82" s="435" t="n">
        <f aca="false">HLOOKUP(P79,data!$IV$2:$KE$3,2,FALSE())</f>
        <v>0.495561959610361</v>
      </c>
      <c r="Q82" s="435" t="n">
        <f aca="false">HLOOKUP(Q79,data!$IV$2:$KE$3,2,FALSE())</f>
        <v>0.495587346974381</v>
      </c>
      <c r="R82" s="435" t="n">
        <f aca="false">HLOOKUP(R79,data!$IV$2:$KE$3,2,FALSE())</f>
        <v>0.495605416746064</v>
      </c>
      <c r="S82" s="435" t="n">
        <f aca="false">HLOOKUP(S79,data!$IV$2:$KE$3,2,FALSE())</f>
        <v>0.495617116143343</v>
      </c>
      <c r="T82" s="435" t="n">
        <f aca="false">HLOOKUP(T79,data!$IV$2:$KE$3,2,FALSE())</f>
        <v>0.495622444090385</v>
      </c>
      <c r="U82" s="435" t="n">
        <f aca="false">HLOOKUP(U79,data!$IV$2:$KE$3,2,FALSE())</f>
        <v>0.495622015563577</v>
      </c>
      <c r="V82" s="435" t="n">
        <f aca="false">HLOOKUP(V79,data!$IV$2:$KE$3,2,FALSE())</f>
        <v>0.495615596649898</v>
      </c>
      <c r="W82" s="435" t="n">
        <f aca="false">HLOOKUP(W79,data!$IV$2:$KE$3,2,FALSE())</f>
        <v>0.495604085593874</v>
      </c>
      <c r="X82" s="435" t="n">
        <f aca="false">HLOOKUP(X79,data!$IV$2:$KE$3,2,FALSE())</f>
        <v>0.49558740008515</v>
      </c>
      <c r="Y82" s="435" t="n">
        <f aca="false">HLOOKUP(Y79,data!$IV$2:$KE$3,2,FALSE())</f>
        <v>0.495565169370044</v>
      </c>
      <c r="Z82" s="435" t="n">
        <f aca="false">HLOOKUP(Z79,data!$IV$2:$KE$3,2,FALSE())</f>
        <v>0.495537519766712</v>
      </c>
      <c r="AA82" s="435" t="n">
        <f aca="false">HLOOKUP(AA79,data!$IV$2:$KE$3,2,FALSE())</f>
        <v>0.495504489415842</v>
      </c>
      <c r="AB82" s="435" t="n">
        <f aca="false">HLOOKUP(AB79,data!$IV$2:$KE$3,2,FALSE())</f>
        <v>0.495466417769735</v>
      </c>
      <c r="AC82" s="435" t="n">
        <f aca="false">HLOOKUP(AC79,data!$IV$2:$KE$3,2,FALSE())</f>
        <v>0.495423618385353</v>
      </c>
      <c r="AD82" s="435" t="n">
        <f aca="false">HLOOKUP(AD79,data!$IV$2:$KE$3,2,FALSE())</f>
        <v>0.495376318349722</v>
      </c>
      <c r="AE82" s="435" t="n">
        <f aca="false">HLOOKUP(AE79,data!$IV$2:$KE$3,2,FALSE())</f>
        <v>0.495324714505009</v>
      </c>
      <c r="AF82" s="435" t="n">
        <f aca="false">HLOOKUP(AF79,data!$IV$2:$KE$3,2,FALSE())</f>
        <v>0.495269146138419</v>
      </c>
      <c r="AG82" s="435" t="n">
        <f aca="false">HLOOKUP(AG79,data!$IV$2:$KE$3,2,FALSE())</f>
        <v>0.495210194754372</v>
      </c>
      <c r="AH82" s="435" t="n">
        <f aca="false">HLOOKUP(AH79,data!$IV$2:$KE$3,2,FALSE())</f>
        <v>0.495147755556098</v>
      </c>
      <c r="AI82" s="435" t="n">
        <f aca="false">HLOOKUP(AI79,data!$IV$2:$KE$3,2,FALSE())</f>
        <v>0.495082489690338</v>
      </c>
      <c r="AJ82" s="435" t="n">
        <f aca="false">HLOOKUP(AJ79,data!$IV$2:$KE$3,2,FALSE())</f>
        <v>0.495014764263508</v>
      </c>
      <c r="AK82" s="435" t="n">
        <f aca="false">HLOOKUP(AK79,data!$IV$2:$KE$3,2,FALSE())</f>
        <v>0.494944902349654</v>
      </c>
      <c r="AL82" s="436"/>
      <c r="AM82" s="436"/>
      <c r="AN82" s="437"/>
    </row>
    <row r="83" customFormat="false" ht="15.75" hidden="true" customHeight="false" outlineLevel="0" collapsed="false">
      <c r="A83" s="428" t="s">
        <v>190</v>
      </c>
      <c r="B83" s="428"/>
      <c r="C83" s="428"/>
      <c r="D83" s="428"/>
      <c r="E83" s="434" t="n">
        <f aca="false">HLOOKUP(E79,data!$KI$2:$LR$3,2,FALSE())</f>
        <v>0.529641807079315</v>
      </c>
      <c r="F83" s="434" t="n">
        <f aca="false">HLOOKUP(F79,data!$KI$2:$LR$3,2,FALSE())</f>
        <v>0.534221768379211</v>
      </c>
      <c r="G83" s="434" t="n">
        <f aca="false">HLOOKUP(G79,data!$KI$2:$LR$3,2,FALSE())</f>
        <v>0.538511753082275</v>
      </c>
      <c r="H83" s="434" t="n">
        <f aca="false">HLOOKUP(H79,data!$KI$2:$LR$3,2,FALSE())</f>
        <v>0.542677462100983</v>
      </c>
      <c r="I83" s="434" t="n">
        <f aca="false">HLOOKUP(I79,data!$KI$2:$LR$3,2,FALSE())</f>
        <v>0.546327710151672</v>
      </c>
      <c r="J83" s="434" t="n">
        <f aca="false">HLOOKUP(J79,data!$KI$2:$LR$3,2,FALSE())</f>
        <v>0.549692988395691</v>
      </c>
      <c r="K83" s="434" t="n">
        <f aca="false">HLOOKUP(K79,data!$KI$2:$LR$3,2,FALSE())</f>
        <v>0.553134679794312</v>
      </c>
      <c r="L83" s="434" t="n">
        <f aca="false">HLOOKUP(L79,data!$KI$2:$LR$3,2,FALSE())</f>
        <v>0.556729733943939</v>
      </c>
      <c r="M83" s="434" t="n">
        <f aca="false">HLOOKUP(M79,data!$KI$2:$LR$3,2,FALSE())</f>
        <v>0.559500873088837</v>
      </c>
      <c r="N83" s="434" t="n">
        <f aca="false">HLOOKUP(N79,data!$KI$2:$LR$3,2,FALSE())</f>
        <v>0.562645018100739</v>
      </c>
      <c r="O83" s="434" t="n">
        <f aca="false">HLOOKUP(O79,data!$KI$2:$LR$3,2,FALSE())</f>
        <v>0.5659099817276</v>
      </c>
      <c r="P83" s="434" t="n">
        <f aca="false">HLOOKUP(P79,data!$KI$2:$LR$3,2,FALSE())</f>
        <v>0.568948745727539</v>
      </c>
      <c r="Q83" s="434" t="n">
        <f aca="false">HLOOKUP(Q79,data!$KI$2:$LR$3,2,FALSE())</f>
        <v>0.571569502353668</v>
      </c>
      <c r="R83" s="434" t="n">
        <f aca="false">HLOOKUP(R79,data!$KI$2:$LR$3,2,FALSE())</f>
        <v>0.573704242706299</v>
      </c>
      <c r="S83" s="434" t="n">
        <f aca="false">HLOOKUP(S79,data!$KI$2:$LR$3,2,FALSE())</f>
        <v>0.575560331344605</v>
      </c>
      <c r="T83" s="434" t="n">
        <f aca="false">HLOOKUP(T79,data!$KI$2:$LR$3,2,FALSE())</f>
        <v>0.577254593372345</v>
      </c>
      <c r="U83" s="434" t="n">
        <f aca="false">HLOOKUP(U79,data!$KI$2:$LR$3,2,FALSE())</f>
        <v>0.578966856002808</v>
      </c>
      <c r="V83" s="434" t="n">
        <f aca="false">HLOOKUP(V79,data!$KI$2:$LR$3,2,FALSE())</f>
        <v>0.580874383449554</v>
      </c>
      <c r="W83" s="434" t="n">
        <f aca="false">HLOOKUP(W79,data!$KI$2:$LR$3,2,FALSE())</f>
        <v>0.582538962364197</v>
      </c>
      <c r="X83" s="434" t="n">
        <f aca="false">HLOOKUP(X79,data!$KI$2:$LR$3,2,FALSE())</f>
        <v>0.584374129772186</v>
      </c>
      <c r="Y83" s="434" t="n">
        <f aca="false">HLOOKUP(Y79,data!$KI$2:$LR$3,2,FALSE())</f>
        <v>0.586366236209869</v>
      </c>
      <c r="Z83" s="434" t="n">
        <f aca="false">HLOOKUP(Z79,data!$KI$2:$LR$3,2,FALSE())</f>
        <v>0.588385224342346</v>
      </c>
      <c r="AA83" s="434" t="n">
        <f aca="false">HLOOKUP(AA79,data!$KI$2:$LR$3,2,FALSE())</f>
        <v>0.590401411056519</v>
      </c>
      <c r="AB83" s="434" t="n">
        <f aca="false">HLOOKUP(AB79,data!$KI$2:$LR$3,2,FALSE())</f>
        <v>0.592158555984497</v>
      </c>
      <c r="AC83" s="434" t="n">
        <f aca="false">HLOOKUP(AC79,data!$KI$2:$LR$3,2,FALSE())</f>
        <v>0.593952655792236</v>
      </c>
      <c r="AD83" s="434" t="n">
        <f aca="false">HLOOKUP(AD79,data!$KI$2:$LR$3,2,FALSE())</f>
        <v>0.595821917057037</v>
      </c>
      <c r="AE83" s="434" t="n">
        <f aca="false">HLOOKUP(AE79,data!$KI$2:$LR$3,2,FALSE())</f>
        <v>0.597765684127808</v>
      </c>
      <c r="AF83" s="434" t="n">
        <f aca="false">HLOOKUP(AF79,data!$KI$2:$LR$3,2,FALSE())</f>
        <v>0.599789440631867</v>
      </c>
      <c r="AG83" s="434" t="n">
        <f aca="false">HLOOKUP(AG79,data!$KI$2:$LR$3,2,FALSE())</f>
        <v>0.601541817188263</v>
      </c>
      <c r="AH83" s="434" t="n">
        <f aca="false">HLOOKUP(AH79,data!$KI$2:$LR$3,2,FALSE())</f>
        <v>0.603420555591583</v>
      </c>
      <c r="AI83" s="434" t="n">
        <f aca="false">HLOOKUP(AI79,data!$KI$2:$LR$3,2,FALSE())</f>
        <v>0.605347335338593</v>
      </c>
      <c r="AJ83" s="434" t="n">
        <f aca="false">HLOOKUP(AJ79,data!$KI$2:$LR$3,2,FALSE())</f>
        <v>0.607297599315643</v>
      </c>
      <c r="AK83" s="434" t="n">
        <f aca="false">HLOOKUP(AK79,data!$KI$2:$LR$3,2,FALSE())</f>
        <v>0.609212458133698</v>
      </c>
      <c r="AL83" s="436"/>
      <c r="AM83" s="436"/>
      <c r="AN83" s="437"/>
      <c r="AO83" s="433"/>
    </row>
    <row r="84" customFormat="false" ht="15.75" hidden="true" customHeight="false" outlineLevel="0" collapsed="false">
      <c r="A84" s="428" t="s">
        <v>1371</v>
      </c>
      <c r="B84" s="428"/>
      <c r="C84" s="428"/>
      <c r="D84" s="428"/>
      <c r="E84" s="434"/>
      <c r="F84" s="438" t="n">
        <f aca="false">F83/E83-1</f>
        <v>0.00864728055580089</v>
      </c>
      <c r="G84" s="439" t="n">
        <f aca="false">G83/F83-1</f>
        <v>0.00803034424463722</v>
      </c>
      <c r="H84" s="434" t="n">
        <f aca="false">H83/G83-1</f>
        <v>0.00773559536048007</v>
      </c>
      <c r="I84" s="434" t="n">
        <f aca="false">I83/H83-1</f>
        <v>0.00672636751221933</v>
      </c>
      <c r="J84" s="434" t="n">
        <f aca="false">J83/I83-1</f>
        <v>0.00615981613505245</v>
      </c>
      <c r="K84" s="434" t="n">
        <f aca="false">K83/J83-1</f>
        <v>0.00626111569781052</v>
      </c>
      <c r="L84" s="434" t="n">
        <f aca="false">L83/K83-1</f>
        <v>0.0064994191847898</v>
      </c>
      <c r="M84" s="434" t="n">
        <f aca="false">M83/L83-1</f>
        <v>0.00497753034540915</v>
      </c>
      <c r="N84" s="434" t="n">
        <f aca="false">N83/M83-1</f>
        <v>0.00561955336109476</v>
      </c>
      <c r="O84" s="434" t="n">
        <f aca="false">O83/N83-1</f>
        <v>0.00580288373988047</v>
      </c>
      <c r="P84" s="434" t="n">
        <f aca="false">P83/O83-1</f>
        <v>0.0053696950010711</v>
      </c>
      <c r="Q84" s="434" t="n">
        <f aca="false">Q83/P83-1</f>
        <v>0.00460631409386081</v>
      </c>
      <c r="R84" s="434" t="n">
        <f aca="false">R83/Q83-1</f>
        <v>0.00373487448829923</v>
      </c>
      <c r="S84" s="434" t="n">
        <f aca="false">S83/R83-1</f>
        <v>0.00323527089419806</v>
      </c>
      <c r="T84" s="434" t="n">
        <f aca="false">T83/S83-1</f>
        <v>0.00294367407806306</v>
      </c>
      <c r="U84" s="434" t="n">
        <f aca="false">U83/T83-1</f>
        <v>0.0029662174196996</v>
      </c>
      <c r="V84" s="434" t="n">
        <f aca="false">V83/U83-1</f>
        <v>0.00329470923416308</v>
      </c>
      <c r="W84" s="434" t="n">
        <f aca="false">W83/V83-1</f>
        <v>0.00286564352305763</v>
      </c>
      <c r="X84" s="434" t="n">
        <f aca="false">X83/W83-1</f>
        <v>0.00315029127071886</v>
      </c>
      <c r="Y84" s="434" t="n">
        <f aca="false">Y83/X83-1</f>
        <v>0.00340895726930923</v>
      </c>
      <c r="Z84" s="434" t="n">
        <f aca="false">Z83/Y83-1</f>
        <v>0.00344322030805699</v>
      </c>
      <c r="AA84" s="434" t="n">
        <f aca="false">AA83/Z83-1</f>
        <v>0.00342664402632797</v>
      </c>
      <c r="AB84" s="434" t="n">
        <f aca="false">AB83/AA83-1</f>
        <v>0.00297618687061418</v>
      </c>
      <c r="AC84" s="434" t="n">
        <f aca="false">AC83/AB83-1</f>
        <v>0.00302976253506371</v>
      </c>
      <c r="AD84" s="434" t="n">
        <f aca="false">AD83/AC83-1</f>
        <v>0.00314715532723353</v>
      </c>
      <c r="AE84" s="434" t="n">
        <f aca="false">AE83/AD83-1</f>
        <v>0.00326232891930389</v>
      </c>
      <c r="AF84" s="434" t="n">
        <f aca="false">AF83/AE83-1</f>
        <v>0.0033855347635281</v>
      </c>
      <c r="AG84" s="434" t="n">
        <f aca="false">AG83/AF83-1</f>
        <v>0.00292165289630697</v>
      </c>
      <c r="AH84" s="434" t="n">
        <f aca="false">AH83/AG83-1</f>
        <v>0.0031232049869816</v>
      </c>
      <c r="AI84" s="434" t="n">
        <f aca="false">AI83/AH83-1</f>
        <v>0.00319309597453188</v>
      </c>
      <c r="AJ84" s="434" t="n">
        <f aca="false">AJ83/AI83-1</f>
        <v>0.00322172720221836</v>
      </c>
      <c r="AK84" s="434" t="n">
        <f aca="false">AK83/AJ83-1</f>
        <v>0.00315308148790971</v>
      </c>
      <c r="AL84" s="223"/>
      <c r="AM84" s="223"/>
      <c r="AN84" s="440"/>
    </row>
    <row r="85" customFormat="false" ht="15.75" hidden="true" customHeight="false" outlineLevel="0" collapsed="false">
      <c r="A85" s="425" t="s">
        <v>1394</v>
      </c>
      <c r="B85" s="425"/>
      <c r="C85" s="425"/>
      <c r="D85" s="425"/>
      <c r="E85" s="435" t="n">
        <f aca="false">HLOOKUP(E79,data!$LU$2:$ND$3,2,FALSE())</f>
        <v>0.517168939113617</v>
      </c>
      <c r="F85" s="435" t="n">
        <f aca="false">HLOOKUP(F79,data!$LU$2:$ND$3,2,FALSE())</f>
        <v>0.521532952785492</v>
      </c>
      <c r="G85" s="435" t="n">
        <f aca="false">HLOOKUP(G79,data!$LU$2:$ND$3,2,FALSE())</f>
        <v>0.525620102882385</v>
      </c>
      <c r="H85" s="435" t="n">
        <f aca="false">HLOOKUP(H79,data!$LU$2:$ND$3,2,FALSE())</f>
        <v>0.52957034111023</v>
      </c>
      <c r="I85" s="435" t="n">
        <f aca="false">HLOOKUP(I79,data!$LU$2:$ND$3,2,FALSE())</f>
        <v>0.532973825931549</v>
      </c>
      <c r="J85" s="435" t="n">
        <f aca="false">HLOOKUP(J79,data!$LU$2:$ND$3,2,FALSE())</f>
        <v>0.536115407943726</v>
      </c>
      <c r="K85" s="435" t="n">
        <f aca="false">HLOOKUP(K79,data!$LU$2:$ND$3,2,FALSE())</f>
        <v>0.539256572723389</v>
      </c>
      <c r="L85" s="435" t="n">
        <f aca="false">HLOOKUP(L79,data!$LU$2:$ND$3,2,FALSE())</f>
        <v>0.542671144008637</v>
      </c>
      <c r="M85" s="435" t="n">
        <f aca="false">HLOOKUP(M79,data!$LU$2:$ND$3,2,FALSE())</f>
        <v>0.545279383659363</v>
      </c>
      <c r="N85" s="435" t="n">
        <f aca="false">HLOOKUP(N79,data!$LU$2:$ND$3,2,FALSE())</f>
        <v>0.548277735710144</v>
      </c>
      <c r="O85" s="435" t="n">
        <f aca="false">HLOOKUP(O79,data!$LU$2:$ND$3,2,FALSE())</f>
        <v>0.551369428634644</v>
      </c>
      <c r="P85" s="435" t="n">
        <f aca="false">HLOOKUP(P79,data!$LU$2:$ND$3,2,FALSE())</f>
        <v>0.554082036018372</v>
      </c>
      <c r="Q85" s="435" t="n">
        <f aca="false">HLOOKUP(Q79,data!$LU$2:$ND$3,2,FALSE())</f>
        <v>0.556359469890595</v>
      </c>
      <c r="R85" s="435" t="n">
        <f aca="false">HLOOKUP(R79,data!$LU$2:$ND$3,2,FALSE())</f>
        <v>0.55809485912323</v>
      </c>
      <c r="S85" s="435" t="n">
        <f aca="false">HLOOKUP(S79,data!$LU$2:$ND$3,2,FALSE())</f>
        <v>0.559462070465088</v>
      </c>
      <c r="T85" s="435" t="n">
        <f aca="false">HLOOKUP(T79,data!$LU$2:$ND$3,2,FALSE())</f>
        <v>0.560584783554077</v>
      </c>
      <c r="U85" s="435" t="n">
        <f aca="false">HLOOKUP(U79,data!$LU$2:$ND$3,2,FALSE())</f>
        <v>0.561722934246063</v>
      </c>
      <c r="V85" s="435" t="n">
        <f aca="false">HLOOKUP(V79,data!$LU$2:$ND$3,2,FALSE())</f>
        <v>0.563018560409546</v>
      </c>
      <c r="W85" s="435" t="n">
        <f aca="false">HLOOKUP(W79,data!$LU$2:$ND$3,2,FALSE())</f>
        <v>0.564142227172852</v>
      </c>
      <c r="X85" s="435" t="n">
        <f aca="false">HLOOKUP(X79,data!$LU$2:$ND$3,2,FALSE())</f>
        <v>0.5654336810112</v>
      </c>
      <c r="Y85" s="435" t="n">
        <f aca="false">HLOOKUP(Y79,data!$LU$2:$ND$3,2,FALSE())</f>
        <v>0.566879808902741</v>
      </c>
      <c r="Z85" s="435" t="n">
        <f aca="false">HLOOKUP(Z79,data!$LU$2:$ND$3,2,FALSE())</f>
        <v>0.568351924419403</v>
      </c>
      <c r="AA85" s="435" t="n">
        <f aca="false">HLOOKUP(AA79,data!$LU$2:$ND$3,2,FALSE())</f>
        <v>0.569915115833283</v>
      </c>
      <c r="AB85" s="435" t="n">
        <f aca="false">HLOOKUP(AB79,data!$LU$2:$ND$3,2,FALSE())</f>
        <v>0.571339547634125</v>
      </c>
      <c r="AC85" s="435" t="n">
        <f aca="false">HLOOKUP(AC79,data!$LU$2:$ND$3,2,FALSE())</f>
        <v>0.572851002216339</v>
      </c>
      <c r="AD85" s="435" t="n">
        <f aca="false">HLOOKUP(AD79,data!$LU$2:$ND$3,2,FALSE())</f>
        <v>0.574425637722015</v>
      </c>
      <c r="AE85" s="435" t="n">
        <f aca="false">HLOOKUP(AE79,data!$LU$2:$ND$3,2,FALSE())</f>
        <v>0.576062619686127</v>
      </c>
      <c r="AF85" s="435" t="n">
        <f aca="false">HLOOKUP(AF79,data!$LU$2:$ND$3,2,FALSE())</f>
        <v>0.577768921852112</v>
      </c>
      <c r="AG85" s="435" t="n">
        <f aca="false">HLOOKUP(AG79,data!$LU$2:$ND$3,2,FALSE())</f>
        <v>0.579276919364929</v>
      </c>
      <c r="AH85" s="435" t="n">
        <f aca="false">HLOOKUP(AH79,data!$LU$2:$ND$3,2,FALSE())</f>
        <v>0.580870926380158</v>
      </c>
      <c r="AI85" s="435" t="n">
        <f aca="false">HLOOKUP(AI79,data!$LU$2:$ND$3,2,FALSE())</f>
        <v>0.582502543926239</v>
      </c>
      <c r="AJ85" s="435" t="n">
        <f aca="false">HLOOKUP(AJ79,data!$LU$2:$ND$3,2,FALSE())</f>
        <v>0.584068477153778</v>
      </c>
      <c r="AK85" s="435" t="n">
        <f aca="false">HLOOKUP(AK79,data!$LU$2:$ND$3,2,FALSE())</f>
        <v>0.58561897277832</v>
      </c>
      <c r="AL85" s="433"/>
      <c r="AM85" s="433"/>
      <c r="AN85" s="437"/>
    </row>
    <row r="86" customFormat="false" ht="15.75" hidden="true" customHeight="false" outlineLevel="0" collapsed="false">
      <c r="A86" s="425" t="s">
        <v>1373</v>
      </c>
      <c r="B86" s="441"/>
      <c r="C86" s="441"/>
      <c r="D86" s="441"/>
      <c r="E86" s="435"/>
      <c r="F86" s="435" t="n">
        <f aca="false">F85/E85-1</f>
        <v>0.00843827488819127</v>
      </c>
      <c r="G86" s="435" t="n">
        <f aca="false">G85/F85-1</f>
        <v>0.00783680125112696</v>
      </c>
      <c r="H86" s="435" t="n">
        <f aca="false">H85/G85-1</f>
        <v>0.00751538650478167</v>
      </c>
      <c r="I86" s="435" t="n">
        <f aca="false">I85/H85-1</f>
        <v>0.00642687959862753</v>
      </c>
      <c r="J86" s="435" t="n">
        <f aca="false">J85/I85-1</f>
        <v>0.00589443957531222</v>
      </c>
      <c r="K86" s="435" t="n">
        <f aca="false">K85/J85-1</f>
        <v>0.00585912050487614</v>
      </c>
      <c r="L86" s="435" t="n">
        <f aca="false">L85/K85-1</f>
        <v>0.00633199752763947</v>
      </c>
      <c r="M86" s="435" t="n">
        <f aca="false">M85/L85-1</f>
        <v>0.00480629876772065</v>
      </c>
      <c r="N86" s="435" t="n">
        <f aca="false">N85/M85-1</f>
        <v>0.00549874457137789</v>
      </c>
      <c r="O86" s="435" t="n">
        <f aca="false">O85/N85-1</f>
        <v>0.00563891751047496</v>
      </c>
      <c r="P86" s="435" t="n">
        <f aca="false">P85/O85-1</f>
        <v>0.00491976385133519</v>
      </c>
      <c r="Q86" s="435" t="n">
        <f aca="false">Q85/P85-1</f>
        <v>0.00411028281766446</v>
      </c>
      <c r="R86" s="435" t="n">
        <f aca="false">R85/Q85-1</f>
        <v>0.00311918701226888</v>
      </c>
      <c r="S86" s="435" t="n">
        <f aca="false">S85/R85-1</f>
        <v>0.00244978307810584</v>
      </c>
      <c r="T86" s="435" t="n">
        <f aca="false">T85/S85-1</f>
        <v>0.00200677248424719</v>
      </c>
      <c r="U86" s="435" t="n">
        <f aca="false">U85/T85-1</f>
        <v>0.00203029180487246</v>
      </c>
      <c r="V86" s="435" t="n">
        <f aca="false">V85/U85-1</f>
        <v>0.00230652174674262</v>
      </c>
      <c r="W86" s="435" t="n">
        <f aca="false">W85/V85-1</f>
        <v>0.00199578991230465</v>
      </c>
      <c r="X86" s="435" t="n">
        <f aca="false">X85/W85-1</f>
        <v>0.00228923448049678</v>
      </c>
      <c r="Y86" s="435" t="n">
        <f aca="false">Y85/X85-1</f>
        <v>0.0025575552714765</v>
      </c>
      <c r="Z86" s="435" t="n">
        <f aca="false">Z85/Y85-1</f>
        <v>0.00259687414076715</v>
      </c>
      <c r="AA86" s="435" t="n">
        <f aca="false">AA85/Z85-1</f>
        <v>0.00275039345644212</v>
      </c>
      <c r="AB86" s="435" t="n">
        <f aca="false">AB85/AA85-1</f>
        <v>0.00249937536532885</v>
      </c>
      <c r="AC86" s="435" t="n">
        <f aca="false">AC85/AB85-1</f>
        <v>0.0026454576590631</v>
      </c>
      <c r="AD86" s="435" t="n">
        <f aca="false">AD85/AC85-1</f>
        <v>0.00274876974917393</v>
      </c>
      <c r="AE86" s="435" t="n">
        <f aca="false">AE85/AD85-1</f>
        <v>0.00284977176611245</v>
      </c>
      <c r="AF86" s="435" t="n">
        <f aca="false">AF85/AE85-1</f>
        <v>0.00296200813535652</v>
      </c>
      <c r="AG86" s="435" t="n">
        <f aca="false">AG85/AF85-1</f>
        <v>0.00261003570074925</v>
      </c>
      <c r="AH86" s="435" t="n">
        <f aca="false">AH85/AG85-1</f>
        <v>0.00275171849929023</v>
      </c>
      <c r="AI86" s="435" t="n">
        <f aca="false">AI85/AH85-1</f>
        <v>0.00280891583996024</v>
      </c>
      <c r="AJ86" s="435" t="n">
        <f aca="false">AJ85/AI85-1</f>
        <v>0.0026882856459034</v>
      </c>
      <c r="AK86" s="435" t="n">
        <f aca="false">AK85/AJ85-1</f>
        <v>0.00265464698950701</v>
      </c>
    </row>
    <row r="87" customFormat="false" ht="15.75" hidden="true" customHeight="false" outlineLevel="0" collapsed="false">
      <c r="A87" s="428" t="s">
        <v>1395</v>
      </c>
      <c r="B87" s="442"/>
      <c r="C87" s="442"/>
      <c r="D87" s="442"/>
      <c r="E87" s="434" t="n">
        <f aca="false">HLOOKUP(E79,data!$NH$2:$OQ$3,2,FALSE())</f>
        <v>0.415407091379166</v>
      </c>
      <c r="F87" s="434" t="n">
        <f aca="false">HLOOKUP(F79,data!$NH$2:$OQ$3,2,FALSE())</f>
        <v>0.419227838516235</v>
      </c>
      <c r="G87" s="434" t="n">
        <f aca="false">HLOOKUP(G79,data!$NH$2:$OQ$3,2,FALSE())</f>
        <v>0.423139691352844</v>
      </c>
      <c r="H87" s="434" t="n">
        <f aca="false">HLOOKUP(H79,data!$NH$2:$OQ$3,2,FALSE())</f>
        <v>0.427197307348251</v>
      </c>
      <c r="I87" s="434" t="n">
        <f aca="false">HLOOKUP(I79,data!$NH$2:$OQ$3,2,FALSE())</f>
        <v>0.431124806404114</v>
      </c>
      <c r="J87" s="434" t="n">
        <f aca="false">HLOOKUP(J79,data!$NH$2:$OQ$3,2,FALSE())</f>
        <v>0.434932351112366</v>
      </c>
      <c r="K87" s="434" t="n">
        <f aca="false">HLOOKUP(K79,data!$NH$2:$OQ$3,2,FALSE())</f>
        <v>0.438907206058502</v>
      </c>
      <c r="L87" s="434" t="n">
        <f aca="false">HLOOKUP(L79,data!$NH$2:$OQ$3,2,FALSE())</f>
        <v>0.442940026521683</v>
      </c>
      <c r="M87" s="434" t="n">
        <f aca="false">HLOOKUP(M79,data!$NH$2:$OQ$3,2,FALSE())</f>
        <v>0.446279466152191</v>
      </c>
      <c r="N87" s="434" t="n">
        <f aca="false">HLOOKUP(N79,data!$NH$2:$OQ$3,2,FALSE())</f>
        <v>0.449892908334732</v>
      </c>
      <c r="O87" s="434" t="n">
        <f aca="false">HLOOKUP(O79,data!$NH$2:$OQ$3,2,FALSE())</f>
        <v>0.453665524721146</v>
      </c>
      <c r="P87" s="434" t="n">
        <f aca="false">HLOOKUP(P79,data!$NH$2:$OQ$3,2,FALSE())</f>
        <v>0.457405924797058</v>
      </c>
      <c r="Q87" s="434" t="n">
        <f aca="false">HLOOKUP(Q79,data!$NH$2:$OQ$3,2,FALSE())</f>
        <v>0.461029350757599</v>
      </c>
      <c r="R87" s="434" t="n">
        <f aca="false">HLOOKUP(R79,data!$NH$2:$OQ$3,2,FALSE())</f>
        <v>0.464438676834106</v>
      </c>
      <c r="S87" s="434" t="n">
        <f aca="false">HLOOKUP(S79,data!$NH$2:$OQ$3,2,FALSE())</f>
        <v>0.467745065689087</v>
      </c>
      <c r="T87" s="434" t="n">
        <f aca="false">HLOOKUP(T79,data!$NH$2:$OQ$3,2,FALSE())</f>
        <v>0.470970183610916</v>
      </c>
      <c r="U87" s="434" t="n">
        <f aca="false">HLOOKUP(U79,data!$NH$2:$OQ$3,2,FALSE())</f>
        <v>0.473949074745178</v>
      </c>
      <c r="V87" s="434" t="n">
        <f aca="false">HLOOKUP(V79,data!$NH$2:$OQ$3,2,FALSE())</f>
        <v>0.476733267307282</v>
      </c>
      <c r="W87" s="434" t="n">
        <f aca="false">HLOOKUP(W79,data!$NH$2:$OQ$3,2,FALSE())</f>
        <v>0.478947550058365</v>
      </c>
      <c r="X87" s="434" t="n">
        <f aca="false">HLOOKUP(X79,data!$NH$2:$OQ$3,2,FALSE())</f>
        <v>0.480990946292877</v>
      </c>
      <c r="Y87" s="434" t="n">
        <f aca="false">HLOOKUP(Y79,data!$NH$2:$OQ$3,2,FALSE())</f>
        <v>0.482974529266357</v>
      </c>
      <c r="Z87" s="434" t="n">
        <f aca="false">HLOOKUP(Z79,data!$NH$2:$OQ$3,2,FALSE())</f>
        <v>0.48491781949997</v>
      </c>
      <c r="AA87" s="434" t="n">
        <f aca="false">HLOOKUP(AA79,data!$NH$2:$OQ$3,2,FALSE())</f>
        <v>0.486980676651001</v>
      </c>
      <c r="AB87" s="434" t="n">
        <f aca="false">HLOOKUP(AB79,data!$NH$2:$OQ$3,2,FALSE())</f>
        <v>0.488842487335205</v>
      </c>
      <c r="AC87" s="434" t="n">
        <f aca="false">HLOOKUP(AC79,data!$NH$2:$OQ$3,2,FALSE())</f>
        <v>0.490849852561951</v>
      </c>
      <c r="AD87" s="434" t="n">
        <f aca="false">HLOOKUP(AD79,data!$NH$2:$OQ$3,2,FALSE())</f>
        <v>0.492947280406952</v>
      </c>
      <c r="AE87" s="434" t="n">
        <f aca="false">HLOOKUP(AE79,data!$NH$2:$OQ$3,2,FALSE())</f>
        <v>0.495126992464066</v>
      </c>
      <c r="AF87" s="434" t="n">
        <f aca="false">HLOOKUP(AF79,data!$NH$2:$OQ$3,2,FALSE())</f>
        <v>0.497453689575195</v>
      </c>
      <c r="AG87" s="434" t="n">
        <f aca="false">HLOOKUP(AG79,data!$NH$2:$OQ$3,2,FALSE())</f>
        <v>0.49948513507843</v>
      </c>
      <c r="AH87" s="434" t="n">
        <f aca="false">HLOOKUP(AH79,data!$NH$2:$OQ$3,2,FALSE())</f>
        <v>0.501702129840851</v>
      </c>
      <c r="AI87" s="434" t="n">
        <f aca="false">HLOOKUP(AI79,data!$NH$2:$OQ$3,2,FALSE())</f>
        <v>0.503971874713898</v>
      </c>
      <c r="AJ87" s="434" t="n">
        <f aca="false">HLOOKUP(AJ79,data!$NH$2:$OQ$3,2,FALSE())</f>
        <v>0.506342351436615</v>
      </c>
      <c r="AK87" s="434" t="n">
        <f aca="false">HLOOKUP(AK79,data!$NH$2:$OQ$3,2,FALSE())</f>
        <v>0.508678197860718</v>
      </c>
    </row>
    <row r="88" customFormat="false" ht="15.75" hidden="true" customHeight="false" outlineLevel="0" collapsed="false">
      <c r="A88" s="428" t="s">
        <v>1375</v>
      </c>
      <c r="B88" s="442"/>
      <c r="C88" s="442"/>
      <c r="D88" s="442"/>
      <c r="E88" s="434"/>
      <c r="F88" s="434" t="n">
        <f aca="false">F87/E87-1</f>
        <v>0.00919759728796321</v>
      </c>
      <c r="G88" s="434" t="n">
        <f aca="false">G87/F87-1</f>
        <v>0.0093310903456556</v>
      </c>
      <c r="H88" s="434" t="n">
        <f aca="false">H87/G87-1</f>
        <v>0.00958930603374575</v>
      </c>
      <c r="I88" s="434" t="n">
        <f aca="false">I87/H87-1</f>
        <v>0.00919364188000538</v>
      </c>
      <c r="J88" s="434" t="n">
        <f aca="false">J87/I87-1</f>
        <v>0.00883165304267597</v>
      </c>
      <c r="K88" s="434" t="n">
        <f aca="false">K87/J87-1</f>
        <v>0.00913901882895241</v>
      </c>
      <c r="L88" s="434" t="n">
        <f aca="false">L87/K87-1</f>
        <v>0.00918832137525438</v>
      </c>
      <c r="M88" s="434" t="n">
        <f aca="false">M87/L87-1</f>
        <v>0.00753925911083808</v>
      </c>
      <c r="N88" s="434" t="n">
        <f aca="false">N87/M87-1</f>
        <v>0.00809681479117974</v>
      </c>
      <c r="O88" s="434" t="n">
        <f aca="false">O87/N87-1</f>
        <v>0.00838558758433838</v>
      </c>
      <c r="P88" s="434" t="n">
        <f aca="false">P87/O87-1</f>
        <v>0.00824484090610933</v>
      </c>
      <c r="Q88" s="434" t="n">
        <f aca="false">Q87/P87-1</f>
        <v>0.00792168567153651</v>
      </c>
      <c r="R88" s="434" t="n">
        <f aca="false">R87/Q87-1</f>
        <v>0.00739503042681577</v>
      </c>
      <c r="S88" s="434" t="n">
        <f aca="false">S87/R87-1</f>
        <v>0.00711910747295819</v>
      </c>
      <c r="T88" s="434" t="n">
        <f aca="false">T87/S87-1</f>
        <v>0.00689503355225773</v>
      </c>
      <c r="U88" s="434" t="n">
        <f aca="false">U87/T87-1</f>
        <v>0.00632501002807229</v>
      </c>
      <c r="V88" s="434" t="n">
        <f aca="false">V87/U87-1</f>
        <v>0.00587445510596307</v>
      </c>
      <c r="W88" s="434" t="n">
        <f aca="false">W87/V87-1</f>
        <v>0.00464469946389579</v>
      </c>
      <c r="X88" s="434" t="n">
        <f aca="false">X87/W87-1</f>
        <v>0.0042664300804196</v>
      </c>
      <c r="Y88" s="434" t="n">
        <f aca="false">Y87/X87-1</f>
        <v>0.00412395074952698</v>
      </c>
      <c r="Z88" s="434" t="n">
        <f aca="false">Z87/Y87-1</f>
        <v>0.00402358740649111</v>
      </c>
      <c r="AA88" s="434" t="n">
        <f aca="false">AA87/Z87-1</f>
        <v>0.00425403453549844</v>
      </c>
      <c r="AB88" s="434" t="n">
        <f aca="false">AB87/AA87-1</f>
        <v>0.003823171582511</v>
      </c>
      <c r="AC88" s="434" t="n">
        <f aca="false">AC87/AB87-1</f>
        <v>0.00410636407176512</v>
      </c>
      <c r="AD88" s="434" t="n">
        <f aca="false">AD87/AC87-1</f>
        <v>0.00427305383520826</v>
      </c>
      <c r="AE88" s="434" t="n">
        <f aca="false">AE87/AD87-1</f>
        <v>0.00442179548148469</v>
      </c>
      <c r="AF88" s="434" t="n">
        <f aca="false">AF87/AE87-1</f>
        <v>0.00469919262440266</v>
      </c>
      <c r="AG88" s="434" t="n">
        <f aca="false">AG87/AF87-1</f>
        <v>0.00408368767948963</v>
      </c>
      <c r="AH88" s="434" t="n">
        <f aca="false">AH87/AG87-1</f>
        <v>0.00443856004257781</v>
      </c>
      <c r="AI88" s="434" t="n">
        <f aca="false">AI87/AH87-1</f>
        <v>0.00452408857376563</v>
      </c>
      <c r="AJ88" s="434" t="n">
        <f aca="false">AJ87/AI87-1</f>
        <v>0.00470358931054049</v>
      </c>
      <c r="AK88" s="434" t="n">
        <f aca="false">AK87/AJ87-1</f>
        <v>0.00461317608032474</v>
      </c>
    </row>
    <row r="89" customFormat="false" ht="15.75" hidden="true" customHeight="false" outlineLevel="0" collapsed="false"/>
    <row r="90" customFormat="false" ht="15.75" hidden="true" customHeight="false" outlineLevel="0" collapsed="false"/>
    <row r="91" customFormat="false" ht="16.5" hidden="true" customHeight="true" outlineLevel="0" collapsed="false"/>
    <row r="92" customFormat="false" ht="15.75" hidden="true" customHeight="false" outlineLevel="0" collapsed="false"/>
    <row r="93" customFormat="false" ht="15.75" hidden="true" customHeight="false" outlineLevel="0" collapsed="false">
      <c r="A93" s="443" t="s">
        <v>1396</v>
      </c>
      <c r="B93" s="443"/>
      <c r="C93" s="443"/>
      <c r="D93" s="443"/>
      <c r="E93" s="443"/>
      <c r="F93" s="443"/>
      <c r="G93" s="443"/>
      <c r="H93" s="443"/>
      <c r="I93" s="443"/>
      <c r="J93" s="443"/>
      <c r="K93" s="443"/>
    </row>
    <row r="94" customFormat="false" ht="15.75" hidden="true" customHeight="false" outlineLevel="0" collapsed="false">
      <c r="A94" s="444" t="s">
        <v>1397</v>
      </c>
      <c r="B94" s="444"/>
      <c r="C94" s="444"/>
      <c r="D94" s="444"/>
      <c r="E94" s="444"/>
      <c r="F94" s="445"/>
      <c r="G94" s="444" t="s">
        <v>1398</v>
      </c>
      <c r="H94" s="444"/>
      <c r="I94" s="444"/>
      <c r="J94" s="444"/>
      <c r="K94" s="444"/>
    </row>
    <row r="95" customFormat="false" ht="15.75" hidden="true" customHeight="false" outlineLevel="0" collapsed="false">
      <c r="A95" s="446" t="s">
        <v>1399</v>
      </c>
      <c r="B95" s="446" t="s">
        <v>1400</v>
      </c>
      <c r="C95" s="444" t="s">
        <v>1401</v>
      </c>
      <c r="D95" s="444"/>
      <c r="E95" s="444"/>
      <c r="F95" s="447"/>
      <c r="G95" s="446" t="s">
        <v>1399</v>
      </c>
      <c r="H95" s="446" t="s">
        <v>1400</v>
      </c>
      <c r="I95" s="444" t="s">
        <v>1401</v>
      </c>
      <c r="J95" s="444"/>
      <c r="K95" s="444"/>
    </row>
    <row r="96" customFormat="false" ht="15.75" hidden="true" customHeight="false" outlineLevel="0" collapsed="false">
      <c r="A96" s="448"/>
      <c r="B96" s="448"/>
      <c r="C96" s="449" t="s">
        <v>1402</v>
      </c>
      <c r="D96" s="450" t="s">
        <v>1403</v>
      </c>
      <c r="E96" s="451" t="s">
        <v>1404</v>
      </c>
      <c r="F96" s="447"/>
      <c r="G96" s="448"/>
      <c r="H96" s="448"/>
      <c r="I96" s="449" t="s">
        <v>1402</v>
      </c>
      <c r="J96" s="450" t="s">
        <v>1403</v>
      </c>
      <c r="K96" s="451" t="s">
        <v>1404</v>
      </c>
    </row>
    <row r="97" customFormat="false" ht="15.75" hidden="true" customHeight="false" outlineLevel="0" collapsed="false">
      <c r="A97" s="452" t="n">
        <v>0.99</v>
      </c>
      <c r="B97" s="452" t="n">
        <v>0.2</v>
      </c>
      <c r="C97" s="453" t="e">
        <f aca="false">-LN(((InputDataA_GeneralAssumptions!D78-InputDataA_GeneralAssumptions!D75)/(DataSummary!A97*InputDataA_GeneralAssumptions!D78-InputDataA_GeneralAssumptions!D75))^DataSummary!B97-1)/(InputDataA_GeneralAssumptions!D79-InputDataA_GeneralAssumptions!D7)</f>
        <v>#VALUE!</v>
      </c>
      <c r="D97" s="454" t="e">
        <f aca="false">-LN(((InputDataA_GeneralAssumptions!D75-InputDataA_GeneralAssumptions!D78)/(DataSummary!A97*InputDataA_GeneralAssumptions!D75-InputDataA_GeneralAssumptions!D78))^DataSummary!B97-1)/(InputDataA_GeneralAssumptions!D79-InputDataA_GeneralAssumptions!D7)</f>
        <v>#VALUE!</v>
      </c>
      <c r="E97" s="455" t="n">
        <f aca="false">IF(InputDataA_GeneralAssumptions!D78=InputDataA_GeneralAssumptions!D75,1,IF(ISNUMBER(DataSummary!C97)=TRUE(),C97,D97))</f>
        <v>1</v>
      </c>
      <c r="F97" s="447"/>
      <c r="G97" s="452" t="n">
        <v>0.99</v>
      </c>
      <c r="H97" s="452" t="n">
        <v>0.2</v>
      </c>
      <c r="I97" s="453" t="e">
        <f aca="false">-LN(((InputDataA_GeneralAssumptions!E78-InputDataA_GeneralAssumptions!D75)/(DataSummary!G97*InputDataA_GeneralAssumptions!E78-InputDataA_GeneralAssumptions!D75))^DataSummary!H97-1)/(InputDataA_GeneralAssumptions!E79-InputDataA_GeneralAssumptions!D7)</f>
        <v>#VALUE!</v>
      </c>
      <c r="J97" s="454" t="e">
        <f aca="false">-LN(((InputDataA_GeneralAssumptions!D75-InputDataA_GeneralAssumptions!E78)/(DataSummary!G97*InputDataA_GeneralAssumptions!D75-InputDataA_GeneralAssumptions!E78))^DataSummary!H97-1)/(InputDataA_GeneralAssumptions!E79-InputDataA_GeneralAssumptions!D7)</f>
        <v>#VALUE!</v>
      </c>
      <c r="K97" s="455" t="n">
        <f aca="false">IF(InputDataA_GeneralAssumptions!E78=InputDataA_GeneralAssumptions!D75,1,IF(ISNUMBER(DataSummary!I97)=TRUE(),I97,DataSummary!J97))</f>
        <v>1</v>
      </c>
    </row>
    <row r="98" customFormat="false" ht="15.75" hidden="true" customHeight="false" outlineLevel="0" collapsed="false"/>
    <row r="99" customFormat="false" ht="15.75" hidden="true" customHeight="false" outlineLevel="0" collapsed="false">
      <c r="F99" s="388" t="n">
        <v>1</v>
      </c>
      <c r="G99" s="388" t="n">
        <v>2</v>
      </c>
      <c r="H99" s="388" t="n">
        <f aca="false">G99+1</f>
        <v>3</v>
      </c>
      <c r="I99" s="388" t="n">
        <f aca="false">H99+1</f>
        <v>4</v>
      </c>
      <c r="J99" s="388" t="n">
        <f aca="false">I99+1</f>
        <v>5</v>
      </c>
      <c r="K99" s="388" t="n">
        <f aca="false">J99+1</f>
        <v>6</v>
      </c>
      <c r="L99" s="388" t="n">
        <f aca="false">K99+1</f>
        <v>7</v>
      </c>
      <c r="M99" s="388" t="n">
        <f aca="false">L99+1</f>
        <v>8</v>
      </c>
      <c r="N99" s="388" t="n">
        <f aca="false">M99+1</f>
        <v>9</v>
      </c>
      <c r="O99" s="388" t="n">
        <f aca="false">N99+1</f>
        <v>10</v>
      </c>
      <c r="P99" s="388" t="n">
        <f aca="false">O99+1</f>
        <v>11</v>
      </c>
      <c r="Q99" s="388" t="n">
        <f aca="false">P99+1</f>
        <v>12</v>
      </c>
      <c r="R99" s="388" t="n">
        <f aca="false">Q99+1</f>
        <v>13</v>
      </c>
      <c r="S99" s="388" t="n">
        <f aca="false">R99+1</f>
        <v>14</v>
      </c>
      <c r="T99" s="388" t="n">
        <f aca="false">S99+1</f>
        <v>15</v>
      </c>
      <c r="U99" s="388" t="n">
        <f aca="false">T99+1</f>
        <v>16</v>
      </c>
      <c r="V99" s="388" t="n">
        <f aca="false">U99+1</f>
        <v>17</v>
      </c>
      <c r="W99" s="388" t="n">
        <f aca="false">V99+1</f>
        <v>18</v>
      </c>
      <c r="X99" s="388" t="n">
        <f aca="false">W99+1</f>
        <v>19</v>
      </c>
      <c r="Y99" s="388" t="n">
        <f aca="false">X99+1</f>
        <v>20</v>
      </c>
      <c r="Z99" s="388" t="n">
        <f aca="false">Y99+1</f>
        <v>21</v>
      </c>
      <c r="AA99" s="388" t="n">
        <f aca="false">Z99+1</f>
        <v>22</v>
      </c>
      <c r="AB99" s="388" t="n">
        <f aca="false">AA99+1</f>
        <v>23</v>
      </c>
      <c r="AC99" s="388" t="n">
        <f aca="false">AB99+1</f>
        <v>24</v>
      </c>
      <c r="AD99" s="388" t="n">
        <f aca="false">AC99+1</f>
        <v>25</v>
      </c>
      <c r="AE99" s="388" t="n">
        <f aca="false">AD99+1</f>
        <v>26</v>
      </c>
      <c r="AF99" s="388" t="n">
        <f aca="false">AE99+1</f>
        <v>27</v>
      </c>
      <c r="AG99" s="388" t="n">
        <f aca="false">AF99+1</f>
        <v>28</v>
      </c>
      <c r="AH99" s="388" t="n">
        <f aca="false">AG99+1</f>
        <v>29</v>
      </c>
      <c r="AI99" s="388" t="n">
        <f aca="false">AH99+1</f>
        <v>30</v>
      </c>
      <c r="AJ99" s="388" t="n">
        <f aca="false">AI99+1</f>
        <v>31</v>
      </c>
      <c r="AK99" s="388" t="n">
        <f aca="false">AJ99+1</f>
        <v>32</v>
      </c>
      <c r="AL99" s="388" t="n">
        <f aca="false">AK99+1</f>
        <v>33</v>
      </c>
    </row>
    <row r="100" customFormat="false" ht="15.75" hidden="true" customHeight="false" outlineLevel="0" collapsed="false">
      <c r="A100" s="389" t="s">
        <v>1405</v>
      </c>
      <c r="B100" s="389" t="s">
        <v>1406</v>
      </c>
      <c r="C100" s="394" t="s">
        <v>1407</v>
      </c>
      <c r="E100" s="389" t="s">
        <v>1405</v>
      </c>
      <c r="F100" s="389" t="s">
        <v>1406</v>
      </c>
      <c r="G100" s="456" t="n">
        <f aca="false">F79</f>
        <v>2019</v>
      </c>
      <c r="H100" s="456" t="n">
        <f aca="false">G79</f>
        <v>2020</v>
      </c>
      <c r="I100" s="456" t="n">
        <f aca="false">H79</f>
        <v>2021</v>
      </c>
      <c r="J100" s="456" t="n">
        <f aca="false">I79</f>
        <v>2022</v>
      </c>
      <c r="K100" s="456" t="n">
        <f aca="false">J79</f>
        <v>2023</v>
      </c>
      <c r="L100" s="456" t="n">
        <f aca="false">K79</f>
        <v>2024</v>
      </c>
      <c r="M100" s="456" t="n">
        <f aca="false">L79</f>
        <v>2025</v>
      </c>
      <c r="N100" s="456" t="n">
        <f aca="false">M79</f>
        <v>2026</v>
      </c>
      <c r="O100" s="456" t="n">
        <f aca="false">N79</f>
        <v>2027</v>
      </c>
      <c r="P100" s="456" t="n">
        <f aca="false">O79</f>
        <v>2028</v>
      </c>
      <c r="Q100" s="456" t="n">
        <f aca="false">P79</f>
        <v>2029</v>
      </c>
      <c r="R100" s="456" t="n">
        <f aca="false">Q79</f>
        <v>2030</v>
      </c>
      <c r="S100" s="456" t="n">
        <f aca="false">R79</f>
        <v>2031</v>
      </c>
      <c r="T100" s="456" t="n">
        <f aca="false">S79</f>
        <v>2032</v>
      </c>
      <c r="U100" s="456" t="n">
        <f aca="false">T79</f>
        <v>2033</v>
      </c>
      <c r="V100" s="456" t="n">
        <f aca="false">U79</f>
        <v>2034</v>
      </c>
      <c r="W100" s="456" t="n">
        <f aca="false">V79</f>
        <v>2035</v>
      </c>
      <c r="X100" s="456" t="n">
        <f aca="false">W79</f>
        <v>2036</v>
      </c>
      <c r="Y100" s="456" t="n">
        <f aca="false">X79</f>
        <v>2037</v>
      </c>
      <c r="Z100" s="456" t="n">
        <f aca="false">Y79</f>
        <v>2038</v>
      </c>
      <c r="AA100" s="456" t="n">
        <f aca="false">Z79</f>
        <v>2039</v>
      </c>
      <c r="AB100" s="456" t="n">
        <f aca="false">AA79</f>
        <v>2040</v>
      </c>
      <c r="AC100" s="456" t="n">
        <f aca="false">AB79</f>
        <v>2041</v>
      </c>
      <c r="AD100" s="456" t="n">
        <f aca="false">AC79</f>
        <v>2042</v>
      </c>
      <c r="AE100" s="456" t="n">
        <f aca="false">AD79</f>
        <v>2043</v>
      </c>
      <c r="AF100" s="456" t="n">
        <f aca="false">AE79</f>
        <v>2044</v>
      </c>
      <c r="AG100" s="456" t="n">
        <f aca="false">AF79</f>
        <v>2045</v>
      </c>
      <c r="AH100" s="456" t="n">
        <f aca="false">AG79</f>
        <v>2046</v>
      </c>
      <c r="AI100" s="456" t="n">
        <f aca="false">AH79</f>
        <v>2047</v>
      </c>
      <c r="AJ100" s="456" t="n">
        <f aca="false">AI79</f>
        <v>2048</v>
      </c>
      <c r="AK100" s="456" t="n">
        <f aca="false">AJ79</f>
        <v>2049</v>
      </c>
      <c r="AL100" s="456" t="n">
        <f aca="false">AK79</f>
        <v>2050</v>
      </c>
    </row>
    <row r="101" customFormat="false" ht="15.75" hidden="true" customHeight="false" outlineLevel="0" collapsed="false">
      <c r="A101" s="457" t="str">
        <f aca="false">A83</f>
        <v>WATP ratio 15-64</v>
      </c>
      <c r="B101" s="405" t="n">
        <v>1</v>
      </c>
      <c r="C101" s="458" t="n">
        <f aca="false">F84</f>
        <v>0.00864728055580089</v>
      </c>
      <c r="E101" s="457" t="str">
        <f aca="false">A83</f>
        <v>WATP ratio 15-64</v>
      </c>
      <c r="F101" s="405" t="n">
        <v>1</v>
      </c>
      <c r="G101" s="458" t="n">
        <f aca="false">F83</f>
        <v>0.534221768379211</v>
      </c>
      <c r="H101" s="458" t="n">
        <f aca="false">G83</f>
        <v>0.538511753082275</v>
      </c>
      <c r="I101" s="458" t="n">
        <f aca="false">H83</f>
        <v>0.542677462100983</v>
      </c>
      <c r="J101" s="458" t="n">
        <f aca="false">I83</f>
        <v>0.546327710151672</v>
      </c>
      <c r="K101" s="458" t="n">
        <f aca="false">J83</f>
        <v>0.549692988395691</v>
      </c>
      <c r="L101" s="458" t="n">
        <f aca="false">K83</f>
        <v>0.553134679794312</v>
      </c>
      <c r="M101" s="458" t="n">
        <f aca="false">L83</f>
        <v>0.556729733943939</v>
      </c>
      <c r="N101" s="458" t="n">
        <f aca="false">M83</f>
        <v>0.559500873088837</v>
      </c>
      <c r="O101" s="458" t="n">
        <f aca="false">N83</f>
        <v>0.562645018100739</v>
      </c>
      <c r="P101" s="458" t="n">
        <f aca="false">O83</f>
        <v>0.5659099817276</v>
      </c>
      <c r="Q101" s="458" t="n">
        <f aca="false">P83</f>
        <v>0.568948745727539</v>
      </c>
      <c r="R101" s="458" t="n">
        <f aca="false">Q83</f>
        <v>0.571569502353668</v>
      </c>
      <c r="S101" s="458" t="n">
        <f aca="false">R83</f>
        <v>0.573704242706299</v>
      </c>
      <c r="T101" s="458" t="n">
        <f aca="false">S83</f>
        <v>0.575560331344605</v>
      </c>
      <c r="U101" s="458" t="n">
        <f aca="false">T83</f>
        <v>0.577254593372345</v>
      </c>
      <c r="V101" s="458" t="n">
        <f aca="false">U83</f>
        <v>0.578966856002808</v>
      </c>
      <c r="W101" s="458" t="n">
        <f aca="false">V83</f>
        <v>0.580874383449554</v>
      </c>
      <c r="X101" s="458" t="n">
        <f aca="false">W83</f>
        <v>0.582538962364197</v>
      </c>
      <c r="Y101" s="458" t="n">
        <f aca="false">X83</f>
        <v>0.584374129772186</v>
      </c>
      <c r="Z101" s="458" t="n">
        <f aca="false">Y83</f>
        <v>0.586366236209869</v>
      </c>
      <c r="AA101" s="458" t="n">
        <f aca="false">Z83</f>
        <v>0.588385224342346</v>
      </c>
      <c r="AB101" s="458" t="n">
        <f aca="false">AA83</f>
        <v>0.590401411056519</v>
      </c>
      <c r="AC101" s="458" t="n">
        <f aca="false">AB83</f>
        <v>0.592158555984497</v>
      </c>
      <c r="AD101" s="458" t="n">
        <f aca="false">AC83</f>
        <v>0.593952655792236</v>
      </c>
      <c r="AE101" s="458" t="n">
        <f aca="false">AD83</f>
        <v>0.595821917057037</v>
      </c>
      <c r="AF101" s="458" t="n">
        <f aca="false">AE83</f>
        <v>0.597765684127808</v>
      </c>
      <c r="AG101" s="458" t="n">
        <f aca="false">AF83</f>
        <v>0.599789440631867</v>
      </c>
      <c r="AH101" s="458" t="n">
        <f aca="false">AG83</f>
        <v>0.601541817188263</v>
      </c>
      <c r="AI101" s="458" t="n">
        <f aca="false">AH83</f>
        <v>0.603420555591583</v>
      </c>
      <c r="AJ101" s="458" t="n">
        <f aca="false">AI83</f>
        <v>0.605347335338593</v>
      </c>
      <c r="AK101" s="458" t="n">
        <f aca="false">AJ83</f>
        <v>0.607297599315643</v>
      </c>
      <c r="AL101" s="458" t="n">
        <f aca="false">AK83</f>
        <v>0.609212458133698</v>
      </c>
    </row>
    <row r="102" customFormat="false" ht="15.75" hidden="true" customHeight="false" outlineLevel="0" collapsed="false">
      <c r="A102" s="404" t="str">
        <f aca="false">A85</f>
        <v>WATP ratio 15-59</v>
      </c>
      <c r="B102" s="405" t="n">
        <v>2</v>
      </c>
      <c r="C102" s="414" t="n">
        <f aca="false">F86</f>
        <v>0.00843827488819127</v>
      </c>
      <c r="E102" s="404" t="str">
        <f aca="false">A85</f>
        <v>WATP ratio 15-59</v>
      </c>
      <c r="F102" s="405" t="n">
        <v>2</v>
      </c>
      <c r="G102" s="458" t="n">
        <f aca="false">F85</f>
        <v>0.521532952785492</v>
      </c>
      <c r="H102" s="458" t="n">
        <f aca="false">G85</f>
        <v>0.525620102882385</v>
      </c>
      <c r="I102" s="458" t="n">
        <f aca="false">H85</f>
        <v>0.52957034111023</v>
      </c>
      <c r="J102" s="458" t="n">
        <f aca="false">I85</f>
        <v>0.532973825931549</v>
      </c>
      <c r="K102" s="458" t="n">
        <f aca="false">J85</f>
        <v>0.536115407943726</v>
      </c>
      <c r="L102" s="458" t="n">
        <f aca="false">K85</f>
        <v>0.539256572723389</v>
      </c>
      <c r="M102" s="458" t="n">
        <f aca="false">L85</f>
        <v>0.542671144008637</v>
      </c>
      <c r="N102" s="458" t="n">
        <f aca="false">M85</f>
        <v>0.545279383659363</v>
      </c>
      <c r="O102" s="458" t="n">
        <f aca="false">N85</f>
        <v>0.548277735710144</v>
      </c>
      <c r="P102" s="458" t="n">
        <f aca="false">O85</f>
        <v>0.551369428634644</v>
      </c>
      <c r="Q102" s="458" t="n">
        <f aca="false">P85</f>
        <v>0.554082036018372</v>
      </c>
      <c r="R102" s="458" t="n">
        <f aca="false">Q85</f>
        <v>0.556359469890595</v>
      </c>
      <c r="S102" s="458" t="n">
        <f aca="false">R85</f>
        <v>0.55809485912323</v>
      </c>
      <c r="T102" s="458" t="n">
        <f aca="false">S85</f>
        <v>0.559462070465088</v>
      </c>
      <c r="U102" s="458" t="n">
        <f aca="false">T85</f>
        <v>0.560584783554077</v>
      </c>
      <c r="V102" s="458" t="n">
        <f aca="false">U85</f>
        <v>0.561722934246063</v>
      </c>
      <c r="W102" s="458" t="n">
        <f aca="false">V85</f>
        <v>0.563018560409546</v>
      </c>
      <c r="X102" s="458" t="n">
        <f aca="false">W85</f>
        <v>0.564142227172852</v>
      </c>
      <c r="Y102" s="458" t="n">
        <f aca="false">X85</f>
        <v>0.5654336810112</v>
      </c>
      <c r="Z102" s="458" t="n">
        <f aca="false">Y85</f>
        <v>0.566879808902741</v>
      </c>
      <c r="AA102" s="458" t="n">
        <f aca="false">Z85</f>
        <v>0.568351924419403</v>
      </c>
      <c r="AB102" s="458" t="n">
        <f aca="false">AA85</f>
        <v>0.569915115833283</v>
      </c>
      <c r="AC102" s="458" t="n">
        <f aca="false">AB85</f>
        <v>0.571339547634125</v>
      </c>
      <c r="AD102" s="458" t="n">
        <f aca="false">AC85</f>
        <v>0.572851002216339</v>
      </c>
      <c r="AE102" s="458" t="n">
        <f aca="false">AD85</f>
        <v>0.574425637722015</v>
      </c>
      <c r="AF102" s="458" t="n">
        <f aca="false">AE85</f>
        <v>0.576062619686127</v>
      </c>
      <c r="AG102" s="458" t="n">
        <f aca="false">AF85</f>
        <v>0.577768921852112</v>
      </c>
      <c r="AH102" s="458" t="n">
        <f aca="false">AG85</f>
        <v>0.579276919364929</v>
      </c>
      <c r="AI102" s="458" t="n">
        <f aca="false">AH85</f>
        <v>0.580870926380158</v>
      </c>
      <c r="AJ102" s="458" t="n">
        <f aca="false">AI85</f>
        <v>0.582502543926239</v>
      </c>
      <c r="AK102" s="458" t="n">
        <f aca="false">AJ85</f>
        <v>0.584068477153778</v>
      </c>
      <c r="AL102" s="458" t="n">
        <f aca="false">AK85</f>
        <v>0.58561897277832</v>
      </c>
    </row>
    <row r="103" customFormat="false" ht="21" hidden="true" customHeight="true" outlineLevel="0" collapsed="false">
      <c r="A103" s="404" t="str">
        <f aca="false">A87</f>
        <v>WATP ratio 20-64</v>
      </c>
      <c r="B103" s="405" t="n">
        <v>3</v>
      </c>
      <c r="C103" s="414" t="n">
        <f aca="false">F88</f>
        <v>0.00919759728796321</v>
      </c>
      <c r="E103" s="404" t="str">
        <f aca="false">A87</f>
        <v>WATP ratio 20-64</v>
      </c>
      <c r="F103" s="405" t="n">
        <v>3</v>
      </c>
      <c r="G103" s="458" t="n">
        <f aca="false">F87</f>
        <v>0.419227838516235</v>
      </c>
      <c r="H103" s="458" t="n">
        <f aca="false">G87</f>
        <v>0.423139691352844</v>
      </c>
      <c r="I103" s="458" t="n">
        <f aca="false">H87</f>
        <v>0.427197307348251</v>
      </c>
      <c r="J103" s="458" t="n">
        <f aca="false">I87</f>
        <v>0.431124806404114</v>
      </c>
      <c r="K103" s="458" t="n">
        <f aca="false">J87</f>
        <v>0.434932351112366</v>
      </c>
      <c r="L103" s="458" t="n">
        <f aca="false">K87</f>
        <v>0.438907206058502</v>
      </c>
      <c r="M103" s="458" t="n">
        <f aca="false">L87</f>
        <v>0.442940026521683</v>
      </c>
      <c r="N103" s="458" t="n">
        <f aca="false">M87</f>
        <v>0.446279466152191</v>
      </c>
      <c r="O103" s="458" t="n">
        <f aca="false">N87</f>
        <v>0.449892908334732</v>
      </c>
      <c r="P103" s="458" t="n">
        <f aca="false">O87</f>
        <v>0.453665524721146</v>
      </c>
      <c r="Q103" s="458" t="n">
        <f aca="false">P87</f>
        <v>0.457405924797058</v>
      </c>
      <c r="R103" s="458" t="n">
        <f aca="false">Q87</f>
        <v>0.461029350757599</v>
      </c>
      <c r="S103" s="458" t="n">
        <f aca="false">R87</f>
        <v>0.464438676834106</v>
      </c>
      <c r="T103" s="458" t="n">
        <f aca="false">S87</f>
        <v>0.467745065689087</v>
      </c>
      <c r="U103" s="458" t="n">
        <f aca="false">T87</f>
        <v>0.470970183610916</v>
      </c>
      <c r="V103" s="458" t="n">
        <f aca="false">U87</f>
        <v>0.473949074745178</v>
      </c>
      <c r="W103" s="458" t="n">
        <f aca="false">V87</f>
        <v>0.476733267307282</v>
      </c>
      <c r="X103" s="458" t="n">
        <f aca="false">W87</f>
        <v>0.478947550058365</v>
      </c>
      <c r="Y103" s="458" t="n">
        <f aca="false">X87</f>
        <v>0.480990946292877</v>
      </c>
      <c r="Z103" s="458" t="n">
        <f aca="false">Y87</f>
        <v>0.482974529266357</v>
      </c>
      <c r="AA103" s="458" t="n">
        <f aca="false">Z87</f>
        <v>0.48491781949997</v>
      </c>
      <c r="AB103" s="458" t="n">
        <f aca="false">AA87</f>
        <v>0.486980676651001</v>
      </c>
      <c r="AC103" s="458" t="n">
        <f aca="false">AB87</f>
        <v>0.488842487335205</v>
      </c>
      <c r="AD103" s="458" t="n">
        <f aca="false">AC87</f>
        <v>0.490849852561951</v>
      </c>
      <c r="AE103" s="458" t="n">
        <f aca="false">AD87</f>
        <v>0.492947280406952</v>
      </c>
      <c r="AF103" s="458" t="n">
        <f aca="false">AE87</f>
        <v>0.495126992464066</v>
      </c>
      <c r="AG103" s="458" t="n">
        <f aca="false">AF87</f>
        <v>0.497453689575195</v>
      </c>
      <c r="AH103" s="458" t="n">
        <f aca="false">AG87</f>
        <v>0.49948513507843</v>
      </c>
      <c r="AI103" s="458" t="n">
        <f aca="false">AH87</f>
        <v>0.501702129840851</v>
      </c>
      <c r="AJ103" s="458" t="n">
        <f aca="false">AI87</f>
        <v>0.503971874713898</v>
      </c>
      <c r="AK103" s="458" t="n">
        <f aca="false">AJ87</f>
        <v>0.506342351436615</v>
      </c>
      <c r="AL103" s="458" t="n">
        <f aca="false">AK87</f>
        <v>0.508678197860718</v>
      </c>
    </row>
    <row r="104" customFormat="false" ht="15.75" hidden="true" customHeight="false" outlineLevel="0" collapsed="false">
      <c r="A104" s="404" t="s">
        <v>1408</v>
      </c>
      <c r="B104" s="405" t="n">
        <f aca="false">VLOOKUP(A105,A101:B103,2,FALSE())</f>
        <v>1</v>
      </c>
      <c r="C104" s="405"/>
      <c r="E104" s="404" t="s">
        <v>1408</v>
      </c>
      <c r="F104" s="405" t="n">
        <f aca="false">VLOOKUP(E105,E101:F103,2,FALSE())</f>
        <v>1</v>
      </c>
      <c r="G104" s="405"/>
      <c r="H104" s="405"/>
      <c r="I104" s="405"/>
      <c r="J104" s="405"/>
      <c r="K104" s="405"/>
      <c r="L104" s="405"/>
      <c r="M104" s="405"/>
      <c r="N104" s="405"/>
      <c r="O104" s="405"/>
      <c r="P104" s="405"/>
      <c r="Q104" s="405"/>
      <c r="R104" s="405"/>
      <c r="S104" s="405"/>
      <c r="T104" s="405"/>
      <c r="U104" s="405"/>
      <c r="V104" s="405"/>
      <c r="W104" s="405"/>
      <c r="X104" s="405"/>
      <c r="Y104" s="405"/>
      <c r="Z104" s="405"/>
      <c r="AA104" s="405"/>
      <c r="AB104" s="405"/>
      <c r="AC104" s="405"/>
      <c r="AD104" s="405"/>
      <c r="AE104" s="405"/>
      <c r="AF104" s="405"/>
      <c r="AG104" s="405"/>
      <c r="AH104" s="405"/>
      <c r="AI104" s="405"/>
      <c r="AJ104" s="405"/>
      <c r="AK104" s="405"/>
      <c r="AL104" s="405"/>
    </row>
    <row r="105" customFormat="false" ht="15.75" hidden="true" customHeight="false" outlineLevel="0" collapsed="false">
      <c r="A105" s="404" t="str">
        <f aca="false">InputDataA_GeneralAssumptions!D109</f>
        <v>WATP ratio 15-64</v>
      </c>
      <c r="B105" s="459" t="n">
        <f aca="false">VLOOKUP(B104,B101:C103,2,FALSE())</f>
        <v>0.00864728055580089</v>
      </c>
      <c r="C105" s="405"/>
      <c r="E105" s="404" t="str">
        <f aca="false">InputDataA_GeneralAssumptions!D109</f>
        <v>WATP ratio 15-64</v>
      </c>
      <c r="F105" s="405"/>
      <c r="G105" s="417" t="n">
        <f aca="false">VLOOKUP($F$104,$F$101:$AL$103,G99,FALSE())</f>
        <v>0.534221768379211</v>
      </c>
      <c r="H105" s="417" t="n">
        <f aca="false">VLOOKUP($F$104,$F$101:$AL$103,H99,FALSE())</f>
        <v>0.538511753082275</v>
      </c>
      <c r="I105" s="417" t="n">
        <f aca="false">VLOOKUP($F$104,$F$101:$AL$103,I99,FALSE())</f>
        <v>0.542677462100983</v>
      </c>
      <c r="J105" s="417" t="n">
        <f aca="false">VLOOKUP($F$104,$F$101:$AL$103,J99,FALSE())</f>
        <v>0.546327710151672</v>
      </c>
      <c r="K105" s="417" t="n">
        <f aca="false">VLOOKUP($F$104,$F$101:$AL$103,K99,FALSE())</f>
        <v>0.549692988395691</v>
      </c>
      <c r="L105" s="417" t="n">
        <f aca="false">VLOOKUP($F$104,$F$101:$AL$103,L99,FALSE())</f>
        <v>0.553134679794312</v>
      </c>
      <c r="M105" s="417" t="n">
        <f aca="false">VLOOKUP($F$104,$F$101:$AL$103,M99,FALSE())</f>
        <v>0.556729733943939</v>
      </c>
      <c r="N105" s="417" t="n">
        <f aca="false">VLOOKUP($F$104,$F$101:$AL$103,N99,FALSE())</f>
        <v>0.559500873088837</v>
      </c>
      <c r="O105" s="417" t="n">
        <f aca="false">VLOOKUP($F$104,$F$101:$AL$103,O99,FALSE())</f>
        <v>0.562645018100739</v>
      </c>
      <c r="P105" s="417" t="n">
        <f aca="false">VLOOKUP($F$104,$F$101:$AL$103,P99,FALSE())</f>
        <v>0.5659099817276</v>
      </c>
      <c r="Q105" s="417" t="n">
        <f aca="false">VLOOKUP($F$104,$F$101:$AL$103,Q99,FALSE())</f>
        <v>0.568948745727539</v>
      </c>
      <c r="R105" s="417" t="n">
        <f aca="false">VLOOKUP($F$104,$F$101:$AL$103,R99,FALSE())</f>
        <v>0.571569502353668</v>
      </c>
      <c r="S105" s="417" t="n">
        <f aca="false">VLOOKUP($F$104,$F$101:$AL$103,S99,FALSE())</f>
        <v>0.573704242706299</v>
      </c>
      <c r="T105" s="417" t="n">
        <f aca="false">VLOOKUP($F$104,$F$101:$AL$103,T99,FALSE())</f>
        <v>0.575560331344605</v>
      </c>
      <c r="U105" s="417" t="n">
        <f aca="false">VLOOKUP($F$104,$F$101:$AL$103,U99,FALSE())</f>
        <v>0.577254593372345</v>
      </c>
      <c r="V105" s="417" t="n">
        <f aca="false">VLOOKUP($F$104,$F$101:$AL$103,V99,FALSE())</f>
        <v>0.578966856002808</v>
      </c>
      <c r="W105" s="417" t="n">
        <f aca="false">VLOOKUP($F$104,$F$101:$AL$103,W99,FALSE())</f>
        <v>0.580874383449554</v>
      </c>
      <c r="X105" s="417" t="n">
        <f aca="false">VLOOKUP($F$104,$F$101:$AL$103,X99,FALSE())</f>
        <v>0.582538962364197</v>
      </c>
      <c r="Y105" s="417" t="n">
        <f aca="false">VLOOKUP($F$104,$F$101:$AL$103,Y99,FALSE())</f>
        <v>0.584374129772186</v>
      </c>
      <c r="Z105" s="417" t="n">
        <f aca="false">VLOOKUP($F$104,$F$101:$AL$103,Z99,FALSE())</f>
        <v>0.586366236209869</v>
      </c>
      <c r="AA105" s="417" t="n">
        <f aca="false">VLOOKUP($F$104,$F$101:$AL$103,AA99,FALSE())</f>
        <v>0.588385224342346</v>
      </c>
      <c r="AB105" s="417" t="n">
        <f aca="false">VLOOKUP($F$104,$F$101:$AL$103,AB99,FALSE())</f>
        <v>0.590401411056519</v>
      </c>
      <c r="AC105" s="417" t="n">
        <f aca="false">VLOOKUP($F$104,$F$101:$AL$103,AC99,FALSE())</f>
        <v>0.592158555984497</v>
      </c>
      <c r="AD105" s="417" t="n">
        <f aca="false">VLOOKUP($F$104,$F$101:$AL$103,AD99,FALSE())</f>
        <v>0.593952655792236</v>
      </c>
      <c r="AE105" s="417" t="n">
        <f aca="false">VLOOKUP($F$104,$F$101:$AL$103,AE99,FALSE())</f>
        <v>0.595821917057037</v>
      </c>
      <c r="AF105" s="417" t="n">
        <f aca="false">VLOOKUP($F$104,$F$101:$AL$103,AF99,FALSE())</f>
        <v>0.597765684127808</v>
      </c>
      <c r="AG105" s="417" t="n">
        <f aca="false">VLOOKUP($F$104,$F$101:$AL$103,AG99,FALSE())</f>
        <v>0.599789440631867</v>
      </c>
      <c r="AH105" s="417" t="n">
        <f aca="false">VLOOKUP($F$104,$F$101:$AL$103,AH99,FALSE())</f>
        <v>0.601541817188263</v>
      </c>
      <c r="AI105" s="417" t="n">
        <f aca="false">VLOOKUP($F$104,$F$101:$AL$103,AI99,FALSE())</f>
        <v>0.603420555591583</v>
      </c>
      <c r="AJ105" s="417" t="n">
        <f aca="false">VLOOKUP($F$104,$F$101:$AL$103,AJ99,FALSE())</f>
        <v>0.605347335338593</v>
      </c>
      <c r="AK105" s="417" t="n">
        <f aca="false">VLOOKUP($F$104,$F$101:$AL$103,AK99,FALSE())</f>
        <v>0.607297599315643</v>
      </c>
      <c r="AL105" s="417" t="n">
        <f aca="false">VLOOKUP($F$104,$F$101:$AL$103,AL99,FALSE())</f>
        <v>0.609212458133698</v>
      </c>
    </row>
    <row r="106" customFormat="false" ht="15.75" hidden="true" customHeight="false" outlineLevel="0" collapsed="false"/>
    <row r="107" customFormat="false" ht="15.75" hidden="true" customHeight="false" outlineLevel="0" collapsed="false"/>
    <row r="108" customFormat="false" ht="15.75" hidden="true" customHeight="false" outlineLevel="0" collapsed="false"/>
    <row r="109" customFormat="false" ht="15.75" hidden="true" customHeight="false" outlineLevel="0" collapsed="false"/>
    <row r="110" customFormat="false" ht="15.75" hidden="true" customHeight="false" outlineLevel="0" collapsed="false">
      <c r="A110" s="460" t="s">
        <v>1409</v>
      </c>
      <c r="B110" s="461" t="s">
        <v>1406</v>
      </c>
    </row>
    <row r="111" customFormat="false" ht="15.75" hidden="true" customHeight="false" outlineLevel="0" collapsed="false">
      <c r="A111" s="462" t="s">
        <v>1410</v>
      </c>
      <c r="B111" s="462" t="n">
        <v>1</v>
      </c>
    </row>
    <row r="112" customFormat="false" ht="15.75" hidden="true" customHeight="false" outlineLevel="0" collapsed="false">
      <c r="A112" s="462" t="s">
        <v>129</v>
      </c>
      <c r="B112" s="462" t="n">
        <v>2</v>
      </c>
    </row>
    <row r="113" customFormat="false" ht="15.75" hidden="true" customHeight="false" outlineLevel="0" collapsed="false"/>
    <row r="114" customFormat="false" ht="15.75" hidden="true" customHeight="false" outlineLevel="0" collapsed="false"/>
    <row r="115" customFormat="false" ht="15.75" hidden="true" customHeight="false" outlineLevel="0" collapsed="false">
      <c r="A115" s="389" t="s">
        <v>1411</v>
      </c>
      <c r="B115" s="389" t="s">
        <v>1406</v>
      </c>
      <c r="C115" s="463" t="s">
        <v>1407</v>
      </c>
      <c r="D115" s="389" t="s">
        <v>1340</v>
      </c>
    </row>
    <row r="116" customFormat="false" ht="15.75" hidden="true" customHeight="false" outlineLevel="0" collapsed="false">
      <c r="A116" s="405" t="s">
        <v>157</v>
      </c>
      <c r="B116" s="405" t="n">
        <v>1</v>
      </c>
      <c r="C116" s="398" t="n">
        <f aca="false">B226</f>
        <v>0.0534590557217598</v>
      </c>
      <c r="D116" s="405" t="s">
        <v>1412</v>
      </c>
    </row>
    <row r="117" customFormat="false" ht="15.75" hidden="true" customHeight="false" outlineLevel="0" collapsed="false">
      <c r="A117" s="405" t="s">
        <v>1413</v>
      </c>
      <c r="B117" s="405" t="n">
        <v>2</v>
      </c>
      <c r="C117" s="398" t="n">
        <f aca="false">D40</f>
        <v>1.17295980453491</v>
      </c>
      <c r="D117" s="405" t="s">
        <v>1414</v>
      </c>
    </row>
    <row r="118" customFormat="false" ht="15.75" hidden="true" customHeight="false" outlineLevel="0" collapsed="false">
      <c r="A118" s="405" t="s">
        <v>1408</v>
      </c>
      <c r="B118" s="405" t="n">
        <f aca="false">VLOOKUP(InputDataA_GeneralAssumptions!D60,A116:B117,2,FALSE())</f>
        <v>1</v>
      </c>
      <c r="C118" s="405"/>
      <c r="D118" s="405"/>
    </row>
    <row r="119" customFormat="false" ht="15.75" hidden="true" customHeight="false" outlineLevel="0" collapsed="false">
      <c r="A119" s="405" t="str">
        <f aca="false">InputDataA_GeneralAssumptions!D60</f>
        <v>CAB</v>
      </c>
      <c r="B119" s="405" t="n">
        <f aca="false">VLOOKUP(B118,B116:C117,2,FALSE())</f>
        <v>0.0534590557217598</v>
      </c>
      <c r="C119" s="405"/>
      <c r="D119" s="405"/>
    </row>
    <row r="120" customFormat="false" ht="15.75" hidden="true" customHeight="false" outlineLevel="0" collapsed="false"/>
    <row r="121" customFormat="false" ht="15.75" hidden="true" customHeight="false" outlineLevel="0" collapsed="false">
      <c r="A121" s="389" t="s">
        <v>1415</v>
      </c>
      <c r="B121" s="389" t="s">
        <v>1406</v>
      </c>
      <c r="C121" s="389" t="s">
        <v>1340</v>
      </c>
    </row>
    <row r="122" customFormat="false" ht="15.75" hidden="true" customHeight="false" outlineLevel="0" collapsed="false">
      <c r="A122" s="405" t="s">
        <v>253</v>
      </c>
      <c r="B122" s="405" t="n">
        <v>1</v>
      </c>
      <c r="C122" s="405" t="s">
        <v>1416</v>
      </c>
    </row>
    <row r="123" customFormat="false" ht="15.75" hidden="true" customHeight="false" outlineLevel="0" collapsed="false">
      <c r="A123" s="405" t="s">
        <v>312</v>
      </c>
      <c r="B123" s="405" t="n">
        <v>2</v>
      </c>
      <c r="C123" s="405" t="s">
        <v>1417</v>
      </c>
      <c r="H123" s="464" t="s">
        <v>104</v>
      </c>
    </row>
    <row r="124" customFormat="false" ht="15.75" hidden="true" customHeight="false" outlineLevel="0" collapsed="false">
      <c r="A124" s="405" t="s">
        <v>1418</v>
      </c>
      <c r="B124" s="405" t="n">
        <v>3</v>
      </c>
      <c r="C124" s="405" t="s">
        <v>1419</v>
      </c>
    </row>
    <row r="125" customFormat="false" ht="15.75" hidden="true" customHeight="false" outlineLevel="0" collapsed="false">
      <c r="A125" s="405"/>
      <c r="B125" s="405"/>
      <c r="C125" s="405"/>
      <c r="I125" s="388" t="n">
        <v>1</v>
      </c>
      <c r="J125" s="388" t="n">
        <v>2</v>
      </c>
      <c r="K125" s="388" t="n">
        <v>3</v>
      </c>
      <c r="L125" s="388" t="n">
        <v>4</v>
      </c>
      <c r="M125" s="388" t="n">
        <v>5</v>
      </c>
    </row>
    <row r="126" customFormat="false" ht="15.75" hidden="true" customHeight="false" outlineLevel="0" collapsed="false">
      <c r="H126" s="390"/>
      <c r="I126" s="465" t="s">
        <v>1420</v>
      </c>
      <c r="J126" s="390" t="s">
        <v>251</v>
      </c>
      <c r="K126" s="390" t="s">
        <v>1421</v>
      </c>
      <c r="L126" s="390" t="s">
        <v>1422</v>
      </c>
      <c r="M126" s="405" t="s">
        <v>1423</v>
      </c>
      <c r="O126" s="389" t="s">
        <v>287</v>
      </c>
      <c r="P126" s="389" t="s">
        <v>1406</v>
      </c>
    </row>
    <row r="127" customFormat="false" ht="15.75" hidden="true" customHeight="false" outlineLevel="0" collapsed="false">
      <c r="A127" s="389" t="s">
        <v>1333</v>
      </c>
      <c r="B127" s="389" t="s">
        <v>1406</v>
      </c>
      <c r="C127" s="389" t="s">
        <v>1407</v>
      </c>
      <c r="D127" s="389" t="s">
        <v>1424</v>
      </c>
      <c r="E127" s="389" t="s">
        <v>1406</v>
      </c>
      <c r="F127" s="466"/>
      <c r="G127" s="388" t="n">
        <v>1</v>
      </c>
      <c r="H127" s="390" t="s">
        <v>311</v>
      </c>
      <c r="I127" s="467" t="n">
        <f aca="false">E62</f>
        <v>0.0566620789468288</v>
      </c>
      <c r="J127" s="468" t="n">
        <f aca="false">F62</f>
        <v>0.0576016642153263</v>
      </c>
      <c r="K127" s="468" t="n">
        <f aca="false">G62</f>
        <v>0.0474816486239433</v>
      </c>
      <c r="L127" s="468" t="n">
        <f aca="false">H62</f>
        <v>0.0308346040546894</v>
      </c>
      <c r="M127" s="469" t="n">
        <f aca="false">D62</f>
        <v>0.0143142081797123</v>
      </c>
      <c r="O127" s="470" t="str">
        <f aca="false">B62</f>
        <v>MFMOD</v>
      </c>
      <c r="P127" s="405" t="n">
        <v>1</v>
      </c>
      <c r="Q127" s="388" t="n">
        <f aca="false">I62</f>
        <v>2019</v>
      </c>
    </row>
    <row r="128" customFormat="false" ht="15.75" hidden="true" customHeight="false" outlineLevel="0" collapsed="false">
      <c r="A128" s="471" t="s">
        <v>1425</v>
      </c>
      <c r="B128" s="471" t="n">
        <v>1</v>
      </c>
      <c r="C128" s="398" t="n">
        <f aca="false">D62</f>
        <v>0.0143142081797123</v>
      </c>
      <c r="D128" s="472" t="s">
        <v>1420</v>
      </c>
      <c r="E128" s="473" t="n">
        <v>1</v>
      </c>
      <c r="F128" s="474"/>
      <c r="G128" s="388" t="n">
        <v>2</v>
      </c>
      <c r="H128" s="390" t="s">
        <v>312</v>
      </c>
      <c r="I128" s="467" t="n">
        <f aca="false">E64</f>
        <v>0.0280779916793108</v>
      </c>
      <c r="J128" s="468" t="n">
        <f aca="false">F64</f>
        <v>0.028557701036334</v>
      </c>
      <c r="K128" s="468" t="n">
        <f aca="false">G64</f>
        <v>0.0176317263394594</v>
      </c>
      <c r="L128" s="468" t="n">
        <f aca="false">H64</f>
        <v>0.000967031402979046</v>
      </c>
      <c r="M128" s="469" t="n">
        <f aca="false">D64</f>
        <v>-0.0152297103777528</v>
      </c>
      <c r="O128" s="470" t="str">
        <f aca="false">B63</f>
        <v>WDI</v>
      </c>
      <c r="P128" s="405" t="n">
        <v>2</v>
      </c>
      <c r="Q128" s="388" t="n">
        <f aca="false">I63</f>
        <v>2019</v>
      </c>
    </row>
    <row r="129" customFormat="false" ht="15.75" hidden="true" customHeight="false" outlineLevel="0" collapsed="false">
      <c r="A129" s="471" t="s">
        <v>1426</v>
      </c>
      <c r="B129" s="471" t="n">
        <v>2</v>
      </c>
      <c r="C129" s="398" t="n">
        <f aca="false">D64</f>
        <v>-0.0152297103777528</v>
      </c>
      <c r="D129" s="473" t="s">
        <v>251</v>
      </c>
      <c r="E129" s="473" t="n">
        <v>2</v>
      </c>
      <c r="F129" s="474"/>
      <c r="G129" s="388" t="n">
        <v>3</v>
      </c>
      <c r="H129" s="390" t="s">
        <v>1385</v>
      </c>
      <c r="I129" s="475" t="n">
        <f aca="false">D66</f>
        <v>1329.12365722656</v>
      </c>
      <c r="J129" s="475" t="n">
        <f aca="false">$D$66</f>
        <v>1329.12365722656</v>
      </c>
      <c r="K129" s="475" t="n">
        <f aca="false">$D$66</f>
        <v>1329.12365722656</v>
      </c>
      <c r="L129" s="475" t="n">
        <f aca="false">$D$66</f>
        <v>1329.12365722656</v>
      </c>
      <c r="M129" s="475" t="n">
        <f aca="false">D66</f>
        <v>1329.12365722656</v>
      </c>
      <c r="O129" s="389" t="s">
        <v>1427</v>
      </c>
      <c r="P129" s="405" t="n">
        <f aca="false">VLOOKUP(InputDataB_ModelSpecAssumptions!C14,O127:P128,2,FALSE())</f>
        <v>2</v>
      </c>
      <c r="Q129" s="388" t="n">
        <f aca="false">VLOOKUP(InputDataB_ModelSpecAssumptions!C14,O127:Q128,3,FALSE())</f>
        <v>2019</v>
      </c>
    </row>
    <row r="130" customFormat="false" ht="15.75" hidden="true" customHeight="false" outlineLevel="0" collapsed="false">
      <c r="A130" s="471" t="s">
        <v>1428</v>
      </c>
      <c r="B130" s="471" t="n">
        <v>3</v>
      </c>
      <c r="C130" s="476" t="n">
        <f aca="false">D66</f>
        <v>1329.12365722656</v>
      </c>
      <c r="D130" s="473" t="s">
        <v>1421</v>
      </c>
      <c r="E130" s="473" t="n">
        <v>3</v>
      </c>
      <c r="F130" s="474"/>
      <c r="G130" s="388" t="n">
        <v>4</v>
      </c>
      <c r="H130" s="390" t="s">
        <v>1429</v>
      </c>
      <c r="I130" s="477" t="n">
        <f aca="false">D68</f>
        <v>1430</v>
      </c>
      <c r="J130" s="477" t="n">
        <f aca="false">D68</f>
        <v>1430</v>
      </c>
      <c r="K130" s="477" t="n">
        <f aca="false">D68</f>
        <v>1430</v>
      </c>
      <c r="L130" s="477" t="n">
        <f aca="false">D68</f>
        <v>1430</v>
      </c>
      <c r="M130" s="477" t="n">
        <f aca="false">D68</f>
        <v>1430</v>
      </c>
      <c r="O130" s="389" t="str">
        <f aca="false">InputDataB_ModelSpecAssumptions!C14</f>
        <v>WDI</v>
      </c>
      <c r="P130" s="405"/>
    </row>
    <row r="131" customFormat="false" ht="15.75" hidden="true" customHeight="false" outlineLevel="0" collapsed="false">
      <c r="A131" s="471"/>
      <c r="B131" s="471"/>
      <c r="C131" s="476"/>
      <c r="D131" s="473" t="s">
        <v>1430</v>
      </c>
      <c r="E131" s="473" t="n">
        <v>4</v>
      </c>
      <c r="F131" s="474"/>
    </row>
    <row r="132" customFormat="false" ht="15.75" hidden="true" customHeight="false" outlineLevel="0" collapsed="false">
      <c r="A132" s="471"/>
      <c r="B132" s="471"/>
      <c r="C132" s="476"/>
      <c r="D132" s="405" t="s">
        <v>1423</v>
      </c>
      <c r="E132" s="473" t="n">
        <v>5</v>
      </c>
      <c r="H132" s="464" t="s">
        <v>248</v>
      </c>
    </row>
    <row r="133" customFormat="false" ht="15.75" hidden="true" customHeight="false" outlineLevel="0" collapsed="false">
      <c r="A133" s="405" t="s">
        <v>1427</v>
      </c>
      <c r="B133" s="405" t="n">
        <f aca="false">VLOOKUP(InputDataB_ModelSpecAssumptions!D20,A122:B125,2,FALSE())</f>
        <v>1</v>
      </c>
      <c r="C133" s="405"/>
      <c r="D133" s="405" t="s">
        <v>1427</v>
      </c>
      <c r="E133" s="405" t="n">
        <f aca="false">VLOOKUP(InputDataB_ModelSpecAssumptions!$C$16,D128:E132,2,FALSE())</f>
        <v>2</v>
      </c>
      <c r="I133" s="388" t="n">
        <v>1</v>
      </c>
      <c r="J133" s="388" t="n">
        <v>2</v>
      </c>
      <c r="K133" s="388" t="n">
        <v>3</v>
      </c>
      <c r="L133" s="388" t="n">
        <v>4</v>
      </c>
      <c r="M133" s="388" t="n">
        <v>5</v>
      </c>
    </row>
    <row r="134" customFormat="false" ht="15.75" hidden="true" customHeight="false" outlineLevel="0" collapsed="false">
      <c r="A134" s="404" t="str">
        <f aca="false">InputDataB_ModelSpecAssumptions!D20</f>
        <v>GDP Growth </v>
      </c>
      <c r="B134" s="404" t="n">
        <f aca="false">VLOOKUP(B133,B128:C131,2,FALSE())</f>
        <v>0.0143142081797123</v>
      </c>
      <c r="C134" s="405"/>
      <c r="D134" s="405" t="s">
        <v>1431</v>
      </c>
      <c r="E134" s="423" t="n">
        <f aca="false">IF(P129=1,INDEX($I$127:$M$130,$B$133,$E$133),INDEX($I$135:$M$138,$B$133,$E$133))</f>
        <v>0.057601198554039</v>
      </c>
      <c r="H134" s="390"/>
      <c r="I134" s="465" t="s">
        <v>1420</v>
      </c>
      <c r="J134" s="390" t="s">
        <v>251</v>
      </c>
      <c r="K134" s="390" t="s">
        <v>1421</v>
      </c>
      <c r="L134" s="390" t="s">
        <v>1422</v>
      </c>
      <c r="M134" s="405" t="s">
        <v>1423</v>
      </c>
    </row>
    <row r="135" customFormat="false" ht="15.75" hidden="true" customHeight="false" outlineLevel="0" collapsed="false">
      <c r="G135" s="388" t="n">
        <v>1</v>
      </c>
      <c r="H135" s="390" t="s">
        <v>311</v>
      </c>
      <c r="I135" s="467" t="n">
        <f aca="false">E63</f>
        <v>0.0566617213189602</v>
      </c>
      <c r="J135" s="468" t="n">
        <f aca="false">F63</f>
        <v>0.057601198554039</v>
      </c>
      <c r="K135" s="468" t="n">
        <f aca="false">G63</f>
        <v>0.0474809445440769</v>
      </c>
      <c r="L135" s="468" t="n">
        <f aca="false">H63</f>
        <v>0.0308331940323114</v>
      </c>
      <c r="M135" s="469" t="n">
        <f aca="false">D63</f>
        <v>0.0143148964270949</v>
      </c>
    </row>
    <row r="136" customFormat="false" ht="15.75" hidden="true" customHeight="false" outlineLevel="0" collapsed="false">
      <c r="G136" s="388" t="n">
        <v>2</v>
      </c>
      <c r="H136" s="390" t="s">
        <v>312</v>
      </c>
      <c r="I136" s="467" t="n">
        <f aca="false">E65</f>
        <v>0.0283578243106604</v>
      </c>
      <c r="J136" s="468" t="n">
        <f aca="false">F65</f>
        <v>0.0285425167530775</v>
      </c>
      <c r="K136" s="468" t="n">
        <f aca="false">G65</f>
        <v>0.0173551272600889</v>
      </c>
      <c r="L136" s="468" t="n">
        <f aca="false">H65</f>
        <v>0.00117923913057894</v>
      </c>
      <c r="M136" s="469" t="n">
        <f aca="false">D65</f>
        <v>-0.0146088330075145</v>
      </c>
    </row>
    <row r="137" customFormat="false" ht="15.75" hidden="true" customHeight="false" outlineLevel="0" collapsed="false">
      <c r="A137" s="389" t="s">
        <v>1432</v>
      </c>
      <c r="B137" s="389" t="s">
        <v>1406</v>
      </c>
      <c r="C137" s="389" t="s">
        <v>1407</v>
      </c>
      <c r="D137" s="389" t="s">
        <v>287</v>
      </c>
      <c r="G137" s="388" t="n">
        <v>3</v>
      </c>
      <c r="H137" s="390" t="s">
        <v>1385</v>
      </c>
      <c r="I137" s="475" t="n">
        <f aca="false">$D$67</f>
        <v>1653.82940051561</v>
      </c>
      <c r="J137" s="475" t="n">
        <f aca="false">$D$67</f>
        <v>1653.82940051561</v>
      </c>
      <c r="K137" s="475" t="n">
        <f aca="false">$D$67</f>
        <v>1653.82940051561</v>
      </c>
      <c r="L137" s="475" t="n">
        <f aca="false">$D$67</f>
        <v>1653.82940051561</v>
      </c>
      <c r="M137" s="475" t="n">
        <f aca="false">$D$67</f>
        <v>1653.82940051561</v>
      </c>
    </row>
    <row r="138" customFormat="false" ht="15.75" hidden="true" customHeight="false" outlineLevel="0" collapsed="false">
      <c r="A138" s="405" t="str">
        <f aca="false">B4</f>
        <v>PWT 8.1</v>
      </c>
      <c r="B138" s="405" t="n">
        <v>1</v>
      </c>
      <c r="C138" s="476" t="n">
        <f aca="false">D4</f>
        <v>0.0490078665316105</v>
      </c>
      <c r="D138" s="405" t="str">
        <f aca="false">K4</f>
        <v>PWT 8.1</v>
      </c>
      <c r="G138" s="388" t="n">
        <v>4</v>
      </c>
      <c r="H138" s="390" t="s">
        <v>1429</v>
      </c>
      <c r="I138" s="475" t="n">
        <f aca="false">$D$68</f>
        <v>1430</v>
      </c>
      <c r="J138" s="475" t="n">
        <f aca="false">$D$68</f>
        <v>1430</v>
      </c>
      <c r="K138" s="475" t="n">
        <f aca="false">$D$68</f>
        <v>1430</v>
      </c>
      <c r="L138" s="475" t="n">
        <f aca="false">$D$68</f>
        <v>1430</v>
      </c>
      <c r="M138" s="475" t="n">
        <f aca="false">$D$68</f>
        <v>1430</v>
      </c>
    </row>
    <row r="139" customFormat="false" ht="15.75" hidden="true" customHeight="false" outlineLevel="0" collapsed="false">
      <c r="A139" s="405" t="str">
        <f aca="false">B5</f>
        <v>PWT 9.0</v>
      </c>
      <c r="B139" s="405" t="n">
        <f aca="false">B138+1</f>
        <v>2</v>
      </c>
      <c r="C139" s="476" t="n">
        <f aca="false">D5</f>
        <v>0.0424433201551437</v>
      </c>
      <c r="D139" s="405" t="str">
        <f aca="false">K5</f>
        <v>PWT 9.0</v>
      </c>
    </row>
    <row r="140" customFormat="false" ht="15.75" hidden="true" customHeight="false" outlineLevel="0" collapsed="false">
      <c r="A140" s="405" t="s">
        <v>317</v>
      </c>
      <c r="B140" s="405" t="n">
        <v>3</v>
      </c>
      <c r="C140" s="476" t="n">
        <f aca="false">DataSummary!D6</f>
        <v>0.0430725812911987</v>
      </c>
      <c r="D140" s="405" t="str">
        <f aca="false">K6</f>
        <v>PWT 9.1</v>
      </c>
    </row>
    <row r="141" customFormat="false" ht="15.75" hidden="true" customHeight="false" outlineLevel="0" collapsed="false">
      <c r="A141" s="405" t="s">
        <v>1427</v>
      </c>
      <c r="B141" s="405" t="n">
        <f aca="false">VLOOKUP(InputDataA_GeneralAssumptions!C12,A138:B140,2,FALSE())</f>
        <v>1</v>
      </c>
      <c r="C141" s="405"/>
      <c r="D141" s="405"/>
    </row>
    <row r="142" customFormat="false" ht="15.75" hidden="true" customHeight="false" outlineLevel="0" collapsed="false">
      <c r="A142" s="404" t="str">
        <f aca="false">InputDataA_GeneralAssumptions!C12</f>
        <v>PWT 8.1</v>
      </c>
      <c r="B142" s="404" t="n">
        <f aca="false">VLOOKUP(B141,B138:C140,2,FALSE())</f>
        <v>0.0490078665316105</v>
      </c>
      <c r="C142" s="405"/>
      <c r="D142" s="405" t="str">
        <f aca="false">VLOOKUP(B141,B138:D140,3,FALSE())</f>
        <v>PWT 8.1</v>
      </c>
    </row>
    <row r="143" customFormat="false" ht="15.75" hidden="true" customHeight="false" outlineLevel="0" collapsed="false">
      <c r="A143" s="395"/>
      <c r="B143" s="395"/>
      <c r="C143" s="395"/>
      <c r="D143" s="395"/>
    </row>
    <row r="144" customFormat="false" ht="15.75" hidden="true" customHeight="false" outlineLevel="0" collapsed="false">
      <c r="A144" s="389" t="s">
        <v>1433</v>
      </c>
      <c r="B144" s="389" t="s">
        <v>1406</v>
      </c>
      <c r="C144" s="389" t="s">
        <v>1431</v>
      </c>
      <c r="D144" s="389" t="s">
        <v>287</v>
      </c>
    </row>
    <row r="145" customFormat="false" ht="15.75" hidden="true" customHeight="false" outlineLevel="0" collapsed="false">
      <c r="A145" s="405" t="s">
        <v>110</v>
      </c>
      <c r="B145" s="405" t="n">
        <v>1</v>
      </c>
      <c r="C145" s="476" t="n">
        <f aca="false">D7</f>
        <v>0.617999970912933</v>
      </c>
      <c r="D145" s="478" t="str">
        <f aca="false">K7</f>
        <v>GTAP</v>
      </c>
    </row>
    <row r="146" customFormat="false" ht="15.75" hidden="true" customHeight="false" outlineLevel="0" collapsed="false">
      <c r="A146" s="405" t="str">
        <f aca="false">B8&amp;" "&amp;C8</f>
        <v>PWT 8.1 LS. 1 Mixed Inc.</v>
      </c>
      <c r="B146" s="405" t="n">
        <f aca="false">B145+1</f>
        <v>2</v>
      </c>
      <c r="C146" s="476" t="str">
        <f aca="false">D8</f>
        <v>.</v>
      </c>
      <c r="D146" s="478" t="str">
        <f aca="false">B8</f>
        <v>PWT 8.1</v>
      </c>
    </row>
    <row r="147" customFormat="false" ht="15.75" hidden="true" customHeight="false" outlineLevel="0" collapsed="false">
      <c r="A147" s="405" t="str">
        <f aca="false">B9&amp;" "&amp;C9</f>
        <v>PWT 8.1 LS. 2 Part Mixed Inc.</v>
      </c>
      <c r="B147" s="405" t="n">
        <f aca="false">B146+1</f>
        <v>3</v>
      </c>
      <c r="C147" s="476" t="str">
        <f aca="false">D9</f>
        <v>.</v>
      </c>
      <c r="D147" s="478" t="str">
        <f aca="false">B9</f>
        <v>PWT 8.1</v>
      </c>
    </row>
    <row r="148" customFormat="false" ht="15.75" hidden="true" customHeight="false" outlineLevel="0" collapsed="false">
      <c r="A148" s="405" t="str">
        <f aca="false">B10&amp;" "&amp;C10</f>
        <v>PWT 8.1 LS. 3 Avg Wage</v>
      </c>
      <c r="B148" s="405" t="n">
        <f aca="false">B147+1</f>
        <v>4</v>
      </c>
      <c r="C148" s="476" t="str">
        <f aca="false">D10</f>
        <v>.</v>
      </c>
      <c r="D148" s="478" t="str">
        <f aca="false">B10</f>
        <v>PWT 8.1</v>
      </c>
    </row>
    <row r="149" customFormat="false" ht="15.75" hidden="true" customHeight="false" outlineLevel="0" collapsed="false">
      <c r="A149" s="405" t="str">
        <f aca="false">B11&amp;" "&amp;C11</f>
        <v>PWT 8.1 LS. 4 Agriculture</v>
      </c>
      <c r="B149" s="405" t="n">
        <f aca="false">B148+1</f>
        <v>5</v>
      </c>
      <c r="C149" s="476" t="str">
        <f aca="false">D11</f>
        <v>.</v>
      </c>
      <c r="D149" s="478" t="str">
        <f aca="false">B11</f>
        <v>PWT 8.1</v>
      </c>
    </row>
    <row r="150" customFormat="false" ht="15.75" hidden="true" customHeight="false" outlineLevel="0" collapsed="false">
      <c r="A150" s="405" t="str">
        <f aca="false">B12&amp;" "&amp;C12</f>
        <v>PWT 9 Labor Share</v>
      </c>
      <c r="B150" s="405" t="n">
        <f aca="false">B149+1</f>
        <v>6</v>
      </c>
      <c r="C150" s="476" t="n">
        <f aca="false">D12</f>
        <v>0.50167715549469</v>
      </c>
      <c r="D150" s="478" t="str">
        <f aca="false">K12</f>
        <v>Interpolated</v>
      </c>
    </row>
    <row r="151" customFormat="false" ht="15.75" hidden="true" customHeight="false" outlineLevel="0" collapsed="false">
      <c r="A151" s="405" t="str">
        <f aca="false">B13&amp;" "&amp;C13</f>
        <v>PWT 9 LS. 1 Mixed Inc.</v>
      </c>
      <c r="B151" s="405" t="n">
        <f aca="false">B150+1</f>
        <v>7</v>
      </c>
      <c r="C151" s="476" t="n">
        <f aca="false">D13</f>
        <v>0</v>
      </c>
      <c r="D151" s="478" t="str">
        <f aca="false">B13</f>
        <v>PWT 9</v>
      </c>
    </row>
    <row r="152" customFormat="false" ht="15.75" hidden="true" customHeight="false" outlineLevel="0" collapsed="false">
      <c r="A152" s="405" t="str">
        <f aca="false">B14&amp;" "&amp;C14</f>
        <v>PWT 9 LS. 2 Part Mixed Inc.</v>
      </c>
      <c r="B152" s="405" t="n">
        <f aca="false">B151+1</f>
        <v>8</v>
      </c>
      <c r="C152" s="476" t="n">
        <f aca="false">D14</f>
        <v>0</v>
      </c>
      <c r="D152" s="478" t="str">
        <f aca="false">B14</f>
        <v>PWT 9</v>
      </c>
    </row>
    <row r="153" customFormat="false" ht="15.75" hidden="true" customHeight="false" outlineLevel="0" collapsed="false">
      <c r="A153" s="405" t="str">
        <f aca="false">B15&amp;" "&amp;C15</f>
        <v>PWT 9 LS. 3 Avg Wage</v>
      </c>
      <c r="B153" s="405" t="n">
        <f aca="false">B152+1</f>
        <v>9</v>
      </c>
      <c r="C153" s="476" t="n">
        <f aca="false">D15</f>
        <v>0</v>
      </c>
      <c r="D153" s="478" t="str">
        <f aca="false">B15</f>
        <v>PWT 9</v>
      </c>
    </row>
    <row r="154" customFormat="false" ht="15.75" hidden="true" customHeight="false" outlineLevel="0" collapsed="false">
      <c r="A154" s="405" t="str">
        <f aca="false">B16&amp;" "&amp;C16</f>
        <v>PWT 9 LS. 4 Agriculture</v>
      </c>
      <c r="B154" s="405" t="n">
        <f aca="false">B153+1</f>
        <v>10</v>
      </c>
      <c r="C154" s="476" t="n">
        <f aca="false">D16</f>
        <v>0</v>
      </c>
      <c r="D154" s="478" t="str">
        <f aca="false">B16</f>
        <v>PWT 9</v>
      </c>
    </row>
    <row r="155" customFormat="false" ht="15.75" hidden="true" customHeight="false" outlineLevel="0" collapsed="false">
      <c r="A155" s="405" t="str">
        <f aca="false">B17&amp;" "&amp;C17</f>
        <v>PWT 9.1 Labor Share</v>
      </c>
      <c r="B155" s="405" t="n">
        <f aca="false">B154+1</f>
        <v>11</v>
      </c>
      <c r="C155" s="476" t="n">
        <f aca="false">D17</f>
        <v>0.517520666122437</v>
      </c>
      <c r="D155" s="478" t="str">
        <f aca="false">K17</f>
        <v>Interpolated</v>
      </c>
    </row>
    <row r="156" customFormat="false" ht="15.75" hidden="true" customHeight="false" outlineLevel="0" collapsed="false">
      <c r="A156" s="405" t="str">
        <f aca="false">B18&amp;" "&amp;C18</f>
        <v>PWT 9.1 LS. 1 Mixed Inc.</v>
      </c>
      <c r="B156" s="405" t="n">
        <f aca="false">B155+1</f>
        <v>12</v>
      </c>
      <c r="C156" s="476" t="str">
        <f aca="false">D18</f>
        <v>.</v>
      </c>
      <c r="D156" s="478" t="str">
        <f aca="false">K17</f>
        <v>Interpolated</v>
      </c>
    </row>
    <row r="157" customFormat="false" ht="15.75" hidden="true" customHeight="false" outlineLevel="0" collapsed="false">
      <c r="A157" s="405" t="str">
        <f aca="false">B19&amp;" "&amp;C19</f>
        <v>PWT 9.1 LS. 2 Part Mixed Inc.</v>
      </c>
      <c r="B157" s="405" t="n">
        <f aca="false">B156+1</f>
        <v>13</v>
      </c>
      <c r="C157" s="476" t="str">
        <f aca="false">D19</f>
        <v>.</v>
      </c>
      <c r="D157" s="478" t="str">
        <f aca="false">K17</f>
        <v>Interpolated</v>
      </c>
    </row>
    <row r="158" customFormat="false" ht="15.75" hidden="true" customHeight="false" outlineLevel="0" collapsed="false">
      <c r="A158" s="405" t="str">
        <f aca="false">B20&amp;" "&amp;C20</f>
        <v>PWT 9.1 LS. 3 Avg Wage</v>
      </c>
      <c r="B158" s="405" t="n">
        <f aca="false">B157+1</f>
        <v>14</v>
      </c>
      <c r="C158" s="476" t="str">
        <f aca="false">D20</f>
        <v>.</v>
      </c>
      <c r="D158" s="478" t="str">
        <f aca="false">K17</f>
        <v>Interpolated</v>
      </c>
    </row>
    <row r="159" customFormat="false" ht="15.75" hidden="true" customHeight="false" outlineLevel="0" collapsed="false">
      <c r="A159" s="405" t="str">
        <f aca="false">B21&amp;" "&amp;C21</f>
        <v>PWT 9.1 LS. 4 Agriculture</v>
      </c>
      <c r="B159" s="405" t="n">
        <f aca="false">B158+1</f>
        <v>15</v>
      </c>
      <c r="C159" s="476" t="str">
        <f aca="false">D21</f>
        <v>.</v>
      </c>
      <c r="D159" s="478" t="str">
        <f aca="false">K17</f>
        <v>Interpolated</v>
      </c>
    </row>
    <row r="160" customFormat="false" ht="15.75" hidden="true" customHeight="false" outlineLevel="0" collapsed="false">
      <c r="A160" s="405" t="s">
        <v>1427</v>
      </c>
      <c r="B160" s="405" t="n">
        <f aca="false">VLOOKUP(InputDataA_GeneralAssumptions!C15,A145:B159,2,FALSE())</f>
        <v>1</v>
      </c>
      <c r="C160" s="405"/>
      <c r="D160" s="479"/>
    </row>
    <row r="161" customFormat="false" ht="15.75" hidden="true" customHeight="false" outlineLevel="0" collapsed="false">
      <c r="A161" s="405" t="str">
        <f aca="false">InputDataA_GeneralAssumptions!C15</f>
        <v>Default (PWT 8.1 / GTAP / Interpolated)</v>
      </c>
      <c r="B161" s="405" t="n">
        <f aca="false">VLOOKUP(B160,B145:C159,2,FALSE())</f>
        <v>0.617999970912933</v>
      </c>
      <c r="C161" s="405"/>
      <c r="D161" s="478" t="str">
        <f aca="false">VLOOKUP(B160,B145:D159,3,FALSE())</f>
        <v>GTAP</v>
      </c>
    </row>
    <row r="162" customFormat="false" ht="15.75" hidden="true" customHeight="false" outlineLevel="0" collapsed="false">
      <c r="A162" s="395"/>
      <c r="B162" s="395"/>
      <c r="C162" s="395"/>
    </row>
    <row r="163" customFormat="false" ht="15.75" hidden="true" customHeight="false" outlineLevel="0" collapsed="false"/>
    <row r="164" customFormat="false" ht="15.75" hidden="true" customHeight="false" outlineLevel="0" collapsed="false"/>
    <row r="165" customFormat="false" ht="15.75" hidden="true" customHeight="false" outlineLevel="0" collapsed="false">
      <c r="A165" s="389" t="s">
        <v>1434</v>
      </c>
      <c r="B165" s="389" t="s">
        <v>1406</v>
      </c>
      <c r="C165" s="389" t="s">
        <v>1431</v>
      </c>
      <c r="D165" s="389" t="s">
        <v>287</v>
      </c>
    </row>
    <row r="166" customFormat="false" ht="15.75" hidden="true" customHeight="false" outlineLevel="0" collapsed="false">
      <c r="A166" s="473" t="str">
        <f aca="false">B26&amp;" "&amp;I26</f>
        <v>PWT 8.1 2010</v>
      </c>
      <c r="B166" s="473" t="n">
        <v>1</v>
      </c>
      <c r="C166" s="480" t="n">
        <f aca="false">D26</f>
        <v>0.0079237287864089</v>
      </c>
      <c r="D166" s="405" t="str">
        <f aca="false">K26</f>
        <v>PWT 8.1</v>
      </c>
    </row>
    <row r="167" customFormat="false" ht="15.75" hidden="true" customHeight="false" outlineLevel="0" collapsed="false">
      <c r="A167" s="473" t="s">
        <v>1435</v>
      </c>
      <c r="B167" s="473" t="n">
        <f aca="false">B166+1</f>
        <v>2</v>
      </c>
      <c r="C167" s="480" t="n">
        <f aca="false">H26</f>
        <v>0.00792376231402159</v>
      </c>
      <c r="D167" s="405" t="str">
        <f aca="false">K26</f>
        <v>PWT 8.1</v>
      </c>
    </row>
    <row r="168" customFormat="false" ht="15.75" hidden="true" customHeight="false" outlineLevel="0" collapsed="false">
      <c r="A168" s="473" t="s">
        <v>1436</v>
      </c>
      <c r="B168" s="473" t="n">
        <f aca="false">B167+1</f>
        <v>3</v>
      </c>
      <c r="C168" s="480" t="n">
        <f aca="false">G26</f>
        <v>0.00594555353745818</v>
      </c>
      <c r="D168" s="405" t="str">
        <f aca="false">K26</f>
        <v>PWT 8.1</v>
      </c>
    </row>
    <row r="169" customFormat="false" ht="15.75" hidden="true" customHeight="false" outlineLevel="0" collapsed="false">
      <c r="A169" s="473" t="s">
        <v>1437</v>
      </c>
      <c r="B169" s="473" t="n">
        <f aca="false">B168+1</f>
        <v>4</v>
      </c>
      <c r="C169" s="480" t="n">
        <f aca="false">F26</f>
        <v>0.00460980460047722</v>
      </c>
      <c r="D169" s="405" t="str">
        <f aca="false">K26</f>
        <v>PWT 8.1</v>
      </c>
    </row>
    <row r="170" customFormat="false" ht="15.75" hidden="true" customHeight="false" outlineLevel="0" collapsed="false">
      <c r="A170" s="473" t="s">
        <v>1438</v>
      </c>
      <c r="B170" s="473" t="n">
        <f aca="false">B169+1</f>
        <v>5</v>
      </c>
      <c r="C170" s="480" t="n">
        <f aca="false">E26</f>
        <v>0.00904428865760565</v>
      </c>
      <c r="D170" s="405" t="str">
        <f aca="false">K26</f>
        <v>PWT 8.1</v>
      </c>
    </row>
    <row r="171" customFormat="false" ht="15.75" hidden="true" customHeight="false" outlineLevel="0" collapsed="false">
      <c r="A171" s="473" t="str">
        <f aca="false">B27&amp;" "&amp;I27</f>
        <v>PWT 9 2014</v>
      </c>
      <c r="B171" s="473" t="n">
        <f aca="false">B170+1</f>
        <v>6</v>
      </c>
      <c r="C171" s="480" t="n">
        <f aca="false">D27</f>
        <v>0.0237083341926336</v>
      </c>
      <c r="D171" s="405" t="str">
        <f aca="false">K27</f>
        <v>PWT 9</v>
      </c>
    </row>
    <row r="172" customFormat="false" ht="15.75" hidden="true" customHeight="false" outlineLevel="0" collapsed="false">
      <c r="A172" s="473" t="s">
        <v>1439</v>
      </c>
      <c r="B172" s="473" t="n">
        <f aca="false">B171+1</f>
        <v>7</v>
      </c>
      <c r="C172" s="480" t="n">
        <f aca="false">H27</f>
        <v>0.0200830772519112</v>
      </c>
      <c r="D172" s="405" t="str">
        <f aca="false">K27</f>
        <v>PWT 9</v>
      </c>
    </row>
    <row r="173" customFormat="false" ht="15.75" hidden="true" customHeight="false" outlineLevel="0" collapsed="false">
      <c r="A173" s="473" t="s">
        <v>1440</v>
      </c>
      <c r="B173" s="473" t="n">
        <f aca="false">B172+1</f>
        <v>8</v>
      </c>
      <c r="C173" s="480" t="n">
        <f aca="false">G27</f>
        <v>0.0131687009707093</v>
      </c>
      <c r="D173" s="405" t="str">
        <f aca="false">K27</f>
        <v>PWT 9</v>
      </c>
    </row>
    <row r="174" customFormat="false" ht="15.75" hidden="true" customHeight="false" outlineLevel="0" collapsed="false">
      <c r="A174" s="473" t="s">
        <v>1441</v>
      </c>
      <c r="B174" s="473" t="n">
        <f aca="false">B173+1</f>
        <v>9</v>
      </c>
      <c r="C174" s="480" t="n">
        <f aca="false">F27</f>
        <v>0.010949382558465</v>
      </c>
      <c r="D174" s="405" t="str">
        <f aca="false">K27</f>
        <v>PWT 9</v>
      </c>
    </row>
    <row r="175" customFormat="false" ht="15.75" hidden="true" customHeight="false" outlineLevel="0" collapsed="false">
      <c r="A175" s="473" t="s">
        <v>1442</v>
      </c>
      <c r="B175" s="473" t="n">
        <f aca="false">B174+1</f>
        <v>10</v>
      </c>
      <c r="C175" s="480" t="n">
        <f aca="false">E27</f>
        <v>0.00893975794315338</v>
      </c>
      <c r="D175" s="405" t="str">
        <f aca="false">K27</f>
        <v>PWT 9</v>
      </c>
      <c r="E175" s="395"/>
      <c r="F175" s="395"/>
    </row>
    <row r="176" customFormat="false" ht="15.75" hidden="true" customHeight="false" outlineLevel="0" collapsed="false">
      <c r="A176" s="473" t="str">
        <f aca="false">B34&amp;" "&amp;I28</f>
        <v>PWT 9.1 2017</v>
      </c>
      <c r="B176" s="473" t="n">
        <f aca="false">B175+1</f>
        <v>11</v>
      </c>
      <c r="C176" s="480" t="n">
        <f aca="false">D28</f>
        <v>0.015962015837431</v>
      </c>
      <c r="D176" s="478" t="str">
        <f aca="false">K28</f>
        <v>PWT 9.1</v>
      </c>
      <c r="E176" s="395"/>
      <c r="F176" s="395"/>
    </row>
    <row r="177" customFormat="false" ht="15.75" hidden="true" customHeight="false" outlineLevel="0" collapsed="false">
      <c r="A177" s="473" t="s">
        <v>1443</v>
      </c>
      <c r="B177" s="473" t="n">
        <f aca="false">B176+1</f>
        <v>12</v>
      </c>
      <c r="C177" s="480" t="n">
        <f aca="false">H28</f>
        <v>0.0221122987568378</v>
      </c>
      <c r="D177" s="478" t="str">
        <f aca="false">K28</f>
        <v>PWT 9.1</v>
      </c>
      <c r="E177" s="395"/>
      <c r="F177" s="395"/>
    </row>
    <row r="178" customFormat="false" ht="15.75" hidden="true" customHeight="false" outlineLevel="0" collapsed="false">
      <c r="A178" s="473" t="s">
        <v>1444</v>
      </c>
      <c r="B178" s="473" t="n">
        <f aca="false">B177+1</f>
        <v>13</v>
      </c>
      <c r="C178" s="480" t="n">
        <f aca="false">G28</f>
        <v>0.0174724515527487</v>
      </c>
      <c r="D178" s="478" t="str">
        <f aca="false">K28</f>
        <v>PWT 9.1</v>
      </c>
      <c r="E178" s="395"/>
      <c r="F178" s="395"/>
    </row>
    <row r="179" customFormat="false" ht="15.75" hidden="true" customHeight="false" outlineLevel="0" collapsed="false">
      <c r="A179" s="473" t="s">
        <v>123</v>
      </c>
      <c r="B179" s="473" t="n">
        <f aca="false">B178+1</f>
        <v>14</v>
      </c>
      <c r="C179" s="480" t="n">
        <f aca="false">F28</f>
        <v>0.0141811771318316</v>
      </c>
      <c r="D179" s="478" t="str">
        <f aca="false">K28</f>
        <v>PWT 9.1</v>
      </c>
      <c r="E179" s="395"/>
      <c r="F179" s="395"/>
    </row>
    <row r="180" customFormat="false" ht="15.75" hidden="true" customHeight="false" outlineLevel="0" collapsed="false">
      <c r="A180" s="473" t="s">
        <v>1445</v>
      </c>
      <c r="B180" s="473" t="n">
        <f aca="false">B179+1</f>
        <v>15</v>
      </c>
      <c r="C180" s="480" t="n">
        <f aca="false">E28</f>
        <v>0.0110474918037653</v>
      </c>
      <c r="D180" s="478" t="str">
        <f aca="false">K28</f>
        <v>PWT 9.1</v>
      </c>
      <c r="E180" s="395"/>
      <c r="F180" s="395"/>
    </row>
    <row r="181" customFormat="false" ht="15.75" hidden="true" customHeight="false" outlineLevel="0" collapsed="false">
      <c r="A181" s="473" t="s">
        <v>1427</v>
      </c>
      <c r="B181" s="473" t="n">
        <f aca="false">VLOOKUP(InputDataA_GeneralAssumptions!C21,A166:B180,2,FALSE())</f>
        <v>14</v>
      </c>
      <c r="C181" s="473"/>
      <c r="D181" s="405"/>
    </row>
    <row r="182" customFormat="false" ht="15.75" hidden="true" customHeight="false" outlineLevel="0" collapsed="false">
      <c r="A182" s="405" t="str">
        <f aca="false">InputDataA_GeneralAssumptions!C21</f>
        <v>PWT 9.1 15yr avg</v>
      </c>
      <c r="B182" s="413" t="n">
        <f aca="false">VLOOKUP(B181,B166:C180,2,FALSE())</f>
        <v>0.0141811771318316</v>
      </c>
      <c r="C182" s="405"/>
      <c r="D182" s="405" t="str">
        <f aca="false">VLOOKUP(B181,B166:D180,3,FALSE())</f>
        <v>PWT 9.1</v>
      </c>
    </row>
    <row r="183" customFormat="false" ht="15.75" hidden="true" customHeight="false" outlineLevel="0" collapsed="false"/>
    <row r="184" customFormat="false" ht="15.75" hidden="true" customHeight="false" outlineLevel="0" collapsed="false"/>
    <row r="185" customFormat="false" ht="15.75" hidden="true" customHeight="false" outlineLevel="0" collapsed="false">
      <c r="A185" s="389" t="s">
        <v>1446</v>
      </c>
      <c r="B185" s="389" t="s">
        <v>1406</v>
      </c>
      <c r="C185" s="389" t="s">
        <v>1431</v>
      </c>
      <c r="D185" s="389" t="s">
        <v>287</v>
      </c>
    </row>
    <row r="186" customFormat="false" ht="15.75" hidden="true" customHeight="false" outlineLevel="0" collapsed="false">
      <c r="A186" s="405" t="str">
        <f aca="false">B22</f>
        <v>PWT 8.1</v>
      </c>
      <c r="B186" s="405" t="n">
        <v>1</v>
      </c>
      <c r="C186" s="481" t="n">
        <f aca="false">D22</f>
        <v>2.4169921875</v>
      </c>
      <c r="D186" s="405" t="str">
        <f aca="false">K22</f>
        <v>PWT 8.1</v>
      </c>
    </row>
    <row r="187" customFormat="false" ht="15.75" hidden="true" customHeight="false" outlineLevel="0" collapsed="false">
      <c r="A187" s="405" t="str">
        <f aca="false">B23</f>
        <v>PWT 9</v>
      </c>
      <c r="B187" s="405" t="n">
        <f aca="false">B186+1</f>
        <v>2</v>
      </c>
      <c r="C187" s="481" t="n">
        <f aca="false">D23</f>
        <v>5.0558705329895</v>
      </c>
      <c r="D187" s="405" t="str">
        <f aca="false">K23</f>
        <v>PWT 9</v>
      </c>
    </row>
    <row r="188" customFormat="false" ht="15.75" hidden="true" customHeight="false" outlineLevel="0" collapsed="false">
      <c r="A188" s="405" t="s">
        <v>317</v>
      </c>
      <c r="B188" s="405" t="n">
        <v>3</v>
      </c>
      <c r="C188" s="407" t="n">
        <f aca="false">D24</f>
        <v>5.82538223266602</v>
      </c>
      <c r="D188" s="405" t="str">
        <f aca="false">B24</f>
        <v>PWT 9.1</v>
      </c>
    </row>
    <row r="189" customFormat="false" ht="15.75" hidden="true" customHeight="false" outlineLevel="0" collapsed="false">
      <c r="A189" s="405" t="str">
        <f aca="false">B25</f>
        <v>MFMOD</v>
      </c>
      <c r="B189" s="405" t="n">
        <v>4</v>
      </c>
      <c r="C189" s="481" t="n">
        <f aca="false">D25</f>
        <v>3.5266227722168</v>
      </c>
      <c r="D189" s="405" t="str">
        <f aca="false">K25</f>
        <v>MFMOD</v>
      </c>
    </row>
    <row r="190" customFormat="false" ht="15.75" hidden="true" customHeight="false" outlineLevel="0" collapsed="false">
      <c r="A190" s="405" t="s">
        <v>1408</v>
      </c>
      <c r="B190" s="405" t="n">
        <f aca="false">VLOOKUP(InputDataA_GeneralAssumptions!H12,A186:B189,2,FALSE())</f>
        <v>4</v>
      </c>
      <c r="C190" s="405"/>
      <c r="D190" s="405"/>
    </row>
    <row r="191" customFormat="false" ht="15.75" hidden="true" customHeight="false" outlineLevel="0" collapsed="false">
      <c r="A191" s="405" t="str">
        <f aca="false">InputDataA_GeneralAssumptions!H12</f>
        <v>MFMOD</v>
      </c>
      <c r="B191" s="478" t="n">
        <f aca="false">VLOOKUP(B190,B186:C189,2,FALSE())</f>
        <v>3.5266227722168</v>
      </c>
      <c r="C191" s="405"/>
      <c r="D191" s="405" t="str">
        <f aca="false">VLOOKUP(B190,B186:D189,3,FALSE())</f>
        <v>MFMOD</v>
      </c>
    </row>
    <row r="192" customFormat="false" ht="15.75" hidden="true" customHeight="false" outlineLevel="0" collapsed="false"/>
    <row r="193" customFormat="false" ht="15.75" hidden="true" customHeight="false" outlineLevel="0" collapsed="false"/>
    <row r="194" customFormat="false" ht="15.75" hidden="true" customHeight="false" outlineLevel="0" collapsed="false">
      <c r="A194" s="389" t="s">
        <v>1447</v>
      </c>
      <c r="B194" s="389" t="s">
        <v>1406</v>
      </c>
      <c r="C194" s="389" t="s">
        <v>1431</v>
      </c>
      <c r="D194" s="389" t="s">
        <v>287</v>
      </c>
    </row>
    <row r="195" customFormat="false" ht="15.75" hidden="true" customHeight="false" outlineLevel="0" collapsed="false">
      <c r="A195" s="482" t="str">
        <f aca="false">B32&amp;" "&amp;I32</f>
        <v>PWT 8.1 2010</v>
      </c>
      <c r="B195" s="415" t="n">
        <v>1</v>
      </c>
      <c r="C195" s="483" t="n">
        <f aca="false">D32</f>
        <v>0.0324312001466751</v>
      </c>
      <c r="D195" s="478" t="str">
        <f aca="false">K32</f>
        <v>PWT 8.1 &amp; GTAP</v>
      </c>
    </row>
    <row r="196" customFormat="false" ht="15.75" hidden="true" customHeight="false" outlineLevel="0" collapsed="false">
      <c r="A196" s="405" t="s">
        <v>1435</v>
      </c>
      <c r="B196" s="405" t="n">
        <f aca="false">B195+1</f>
        <v>2</v>
      </c>
      <c r="C196" s="413" t="n">
        <f aca="false">H32</f>
        <v>0.0221961606293917</v>
      </c>
      <c r="D196" s="478" t="str">
        <f aca="false">K32</f>
        <v>PWT 8.1 &amp; GTAP</v>
      </c>
    </row>
    <row r="197" customFormat="false" ht="15.75" hidden="true" customHeight="false" outlineLevel="0" collapsed="false">
      <c r="A197" s="405" t="s">
        <v>1436</v>
      </c>
      <c r="B197" s="405" t="n">
        <f aca="false">B196+1</f>
        <v>3</v>
      </c>
      <c r="C197" s="413" t="n">
        <f aca="false">G32</f>
        <v>0.0209074672311544</v>
      </c>
      <c r="D197" s="478" t="str">
        <f aca="false">K32</f>
        <v>PWT 8.1 &amp; GTAP</v>
      </c>
    </row>
    <row r="198" customFormat="false" ht="15.75" hidden="true" customHeight="false" outlineLevel="0" collapsed="false">
      <c r="A198" s="405" t="s">
        <v>1437</v>
      </c>
      <c r="B198" s="405" t="n">
        <f aca="false">B197+1</f>
        <v>4</v>
      </c>
      <c r="C198" s="413" t="n">
        <f aca="false">F32</f>
        <v>0.0140082724392414</v>
      </c>
      <c r="D198" s="478" t="str">
        <f aca="false">K32</f>
        <v>PWT 8.1 &amp; GTAP</v>
      </c>
    </row>
    <row r="199" customFormat="false" ht="15.75" hidden="true" customHeight="false" outlineLevel="0" collapsed="false">
      <c r="A199" s="405" t="s">
        <v>1438</v>
      </c>
      <c r="B199" s="405" t="n">
        <f aca="false">B198+1</f>
        <v>5</v>
      </c>
      <c r="C199" s="413" t="n">
        <f aca="false">E32</f>
        <v>-0.000654914474580437</v>
      </c>
      <c r="D199" s="478" t="str">
        <f aca="false">K32</f>
        <v>PWT 8.1 &amp; GTAP</v>
      </c>
    </row>
    <row r="200" customFormat="false" ht="15.75" hidden="true" customHeight="false" outlineLevel="0" collapsed="false">
      <c r="A200" s="405" t="str">
        <f aca="false">B33&amp;" "&amp;I33</f>
        <v>PWT 9 2014</v>
      </c>
      <c r="B200" s="405" t="n">
        <f aca="false">B199+1</f>
        <v>6</v>
      </c>
      <c r="C200" s="476" t="n">
        <f aca="false">D33</f>
        <v>0.000149999978020787</v>
      </c>
      <c r="D200" s="405" t="str">
        <f aca="false">K33</f>
        <v>Interpolated</v>
      </c>
    </row>
    <row r="201" customFormat="false" ht="15.75" hidden="true" customHeight="false" outlineLevel="0" collapsed="false">
      <c r="A201" s="405" t="s">
        <v>1439</v>
      </c>
      <c r="B201" s="405" t="n">
        <f aca="false">B200+1</f>
        <v>7</v>
      </c>
      <c r="C201" s="414" t="n">
        <f aca="false">H33</f>
        <v>0.00619999971240759</v>
      </c>
      <c r="D201" s="405" t="str">
        <f aca="false">K33</f>
        <v>Interpolated</v>
      </c>
    </row>
    <row r="202" customFormat="false" ht="15.75" hidden="true" customHeight="false" outlineLevel="0" collapsed="false">
      <c r="A202" s="405" t="s">
        <v>1440</v>
      </c>
      <c r="B202" s="405" t="n">
        <f aca="false">B201+1</f>
        <v>8</v>
      </c>
      <c r="C202" s="414" t="n">
        <f aca="false">G33</f>
        <v>0.00690000038594008</v>
      </c>
      <c r="D202" s="405" t="str">
        <f aca="false">K33</f>
        <v>Interpolated</v>
      </c>
    </row>
    <row r="203" customFormat="false" ht="15.75" hidden="true" customHeight="false" outlineLevel="0" collapsed="false">
      <c r="A203" s="405" t="s">
        <v>1441</v>
      </c>
      <c r="B203" s="405" t="n">
        <f aca="false">B202+1</f>
        <v>9</v>
      </c>
      <c r="C203" s="414" t="n">
        <f aca="false">F33</f>
        <v>0.0071666669100523</v>
      </c>
      <c r="D203" s="405" t="str">
        <f aca="false">K33</f>
        <v>Interpolated</v>
      </c>
    </row>
    <row r="204" customFormat="false" ht="15.75" hidden="true" customHeight="false" outlineLevel="0" collapsed="false">
      <c r="A204" s="405" t="s">
        <v>1442</v>
      </c>
      <c r="B204" s="405" t="n">
        <f aca="false">B203+1</f>
        <v>10</v>
      </c>
      <c r="C204" s="414" t="n">
        <f aca="false">E33</f>
        <v>0.00774499960243702</v>
      </c>
      <c r="D204" s="405" t="str">
        <f aca="false">K33</f>
        <v>Interpolated</v>
      </c>
    </row>
    <row r="205" customFormat="false" ht="15.75" hidden="true" customHeight="false" outlineLevel="0" collapsed="false">
      <c r="A205" s="473" t="s">
        <v>1448</v>
      </c>
      <c r="B205" s="405" t="n">
        <f aca="false">B204+1</f>
        <v>11</v>
      </c>
      <c r="C205" s="414" t="n">
        <f aca="false">D34</f>
        <v>0.00132879172451794</v>
      </c>
      <c r="D205" s="405" t="str">
        <f aca="false">K34</f>
        <v>Interpolated</v>
      </c>
    </row>
    <row r="206" customFormat="false" ht="15.75" hidden="true" customHeight="false" outlineLevel="0" collapsed="false">
      <c r="A206" s="473" t="s">
        <v>1443</v>
      </c>
      <c r="B206" s="405" t="n">
        <f aca="false">B205+1</f>
        <v>12</v>
      </c>
      <c r="C206" s="414" t="n">
        <f aca="false">H34</f>
        <v>0.00496621569618583</v>
      </c>
      <c r="D206" s="405" t="str">
        <f aca="false">K34</f>
        <v>Interpolated</v>
      </c>
    </row>
    <row r="207" customFormat="false" ht="15.75" hidden="true" customHeight="false" outlineLevel="0" collapsed="false">
      <c r="A207" s="473" t="s">
        <v>1444</v>
      </c>
      <c r="B207" s="405" t="n">
        <f aca="false">B206+1</f>
        <v>13</v>
      </c>
      <c r="C207" s="414" t="n">
        <f aca="false">G34</f>
        <v>0.00523549132049084</v>
      </c>
      <c r="D207" s="405" t="str">
        <f aca="false">K34</f>
        <v>Interpolated</v>
      </c>
    </row>
    <row r="208" customFormat="false" ht="15.75" hidden="true" customHeight="false" outlineLevel="0" collapsed="false">
      <c r="A208" s="473" t="s">
        <v>123</v>
      </c>
      <c r="B208" s="405" t="n">
        <f aca="false">B207+1</f>
        <v>14</v>
      </c>
      <c r="C208" s="414" t="n">
        <f aca="false">F34</f>
        <v>0.0052266726270318</v>
      </c>
      <c r="D208" s="405" t="str">
        <f aca="false">K34</f>
        <v>Interpolated</v>
      </c>
    </row>
    <row r="209" customFormat="false" ht="15.75" hidden="true" customHeight="false" outlineLevel="0" collapsed="false">
      <c r="A209" s="473" t="s">
        <v>1445</v>
      </c>
      <c r="B209" s="405" t="n">
        <f aca="false">B208+1</f>
        <v>15</v>
      </c>
      <c r="C209" s="414" t="n">
        <f aca="false">E34</f>
        <v>0.00343576888553798</v>
      </c>
      <c r="D209" s="405" t="str">
        <f aca="false">K34</f>
        <v>Interpolated</v>
      </c>
    </row>
    <row r="210" customFormat="false" ht="15.75" hidden="true" customHeight="false" outlineLevel="0" collapsed="false">
      <c r="A210" s="405" t="s">
        <v>1427</v>
      </c>
      <c r="B210" s="405" t="n">
        <f aca="false">VLOOKUP(InputDataA_GeneralAssumptions!C30,A195:B209,2,FALSE())</f>
        <v>14</v>
      </c>
      <c r="C210" s="405"/>
      <c r="D210" s="405"/>
    </row>
    <row r="211" customFormat="false" ht="15.75" hidden="true" customHeight="false" outlineLevel="0" collapsed="false">
      <c r="A211" s="405" t="str">
        <f aca="false">InputDataA_GeneralAssumptions!C30</f>
        <v>PWT 9.1 15yr avg</v>
      </c>
      <c r="B211" s="413" t="n">
        <f aca="false">VLOOKUP(B210,B195:C209,2,FALSE())</f>
        <v>0.0052266726270318</v>
      </c>
      <c r="C211" s="405"/>
      <c r="D211" s="405" t="str">
        <f aca="false">VLOOKUP(B210,B195:D209,3,FALSE())</f>
        <v>Interpolated</v>
      </c>
    </row>
    <row r="212" customFormat="false" ht="15.75" hidden="true" customHeight="false" outlineLevel="0" collapsed="false"/>
    <row r="213" customFormat="false" ht="15.75" hidden="true" customHeight="false" outlineLevel="0" collapsed="false"/>
    <row r="214" customFormat="false" ht="15.75" hidden="true" customHeight="false" outlineLevel="0" collapsed="false">
      <c r="A214" s="389" t="s">
        <v>160</v>
      </c>
      <c r="B214" s="389" t="s">
        <v>1406</v>
      </c>
      <c r="C214" s="389" t="s">
        <v>1431</v>
      </c>
      <c r="D214" s="389" t="s">
        <v>287</v>
      </c>
    </row>
    <row r="215" customFormat="false" ht="15.75" hidden="true" customHeight="false" outlineLevel="0" collapsed="false">
      <c r="A215" s="405" t="str">
        <f aca="false">B38&amp;" "&amp;I38</f>
        <v>MFMOD 2019</v>
      </c>
      <c r="B215" s="405" t="n">
        <v>1</v>
      </c>
      <c r="C215" s="413" t="n">
        <f aca="false">D38</f>
        <v>0.0105213886126876</v>
      </c>
      <c r="D215" s="405" t="str">
        <f aca="false">K38</f>
        <v>MFMOD</v>
      </c>
    </row>
    <row r="216" customFormat="false" ht="15.75" hidden="true" customHeight="false" outlineLevel="0" collapsed="false">
      <c r="A216" s="405" t="str">
        <f aca="false">B38&amp;" "&amp;H3</f>
        <v>MFMOD 5yr ave</v>
      </c>
      <c r="B216" s="405" t="n">
        <f aca="false">B215+1</f>
        <v>2</v>
      </c>
      <c r="C216" s="413" t="n">
        <f aca="false">H38</f>
        <v>-0.01569639518857</v>
      </c>
      <c r="D216" s="405" t="str">
        <f aca="false">K38</f>
        <v>MFMOD</v>
      </c>
    </row>
    <row r="217" customFormat="false" ht="15.75" hidden="true" customHeight="false" outlineLevel="0" collapsed="false">
      <c r="A217" s="405" t="str">
        <f aca="false">B38&amp;" "&amp;G3</f>
        <v>MFMOD 10 yr ave</v>
      </c>
      <c r="B217" s="405" t="n">
        <f aca="false">B216+1</f>
        <v>3</v>
      </c>
      <c r="C217" s="413" t="n">
        <f aca="false">G38</f>
        <v>0.0101113170385361</v>
      </c>
      <c r="D217" s="405" t="str">
        <f aca="false">K38</f>
        <v>MFMOD</v>
      </c>
      <c r="G217" s="424"/>
      <c r="H217" s="424"/>
    </row>
    <row r="218" customFormat="false" ht="15.75" hidden="true" customHeight="false" outlineLevel="0" collapsed="false">
      <c r="A218" s="405" t="str">
        <f aca="false">B38&amp;" "&amp;F3</f>
        <v>MFMOD 15yr ave</v>
      </c>
      <c r="B218" s="405" t="n">
        <f aca="false">B217+1</f>
        <v>4</v>
      </c>
      <c r="C218" s="413" t="n">
        <f aca="false">F38</f>
        <v>0.0089034428820014</v>
      </c>
      <c r="D218" s="405" t="str">
        <f aca="false">K38</f>
        <v>MFMOD</v>
      </c>
      <c r="G218" s="424"/>
      <c r="H218" s="424"/>
    </row>
    <row r="219" customFormat="false" ht="15.75" hidden="true" customHeight="false" outlineLevel="0" collapsed="false">
      <c r="A219" s="405" t="str">
        <f aca="false">B38&amp;" "&amp;E3</f>
        <v>MFMOD 20 yr ave</v>
      </c>
      <c r="B219" s="405" t="n">
        <f aca="false">B218+1</f>
        <v>5</v>
      </c>
      <c r="C219" s="413" t="n">
        <f aca="false">E38</f>
        <v>-0.0297675598412752</v>
      </c>
      <c r="D219" s="405" t="str">
        <f aca="false">K38</f>
        <v>MFMOD</v>
      </c>
      <c r="G219" s="457"/>
      <c r="H219" s="424"/>
    </row>
    <row r="220" customFormat="false" ht="15.75" hidden="true" customHeight="false" outlineLevel="0" collapsed="false">
      <c r="A220" s="405" t="str">
        <f aca="false">B39&amp;" "&amp;I39</f>
        <v>WDI 2019</v>
      </c>
      <c r="B220" s="405" t="n">
        <f aca="false">B219+1</f>
        <v>6</v>
      </c>
      <c r="C220" s="414" t="n">
        <f aca="false">D39</f>
        <v>0.00629402417689562</v>
      </c>
      <c r="D220" s="405" t="str">
        <f aca="false">K39</f>
        <v>WDI</v>
      </c>
      <c r="G220" s="424"/>
      <c r="H220" s="424"/>
    </row>
    <row r="221" customFormat="false" ht="15.75" hidden="true" customHeight="false" outlineLevel="0" collapsed="false">
      <c r="A221" s="405" t="str">
        <f aca="false">B39&amp;" "&amp;H3</f>
        <v>WDI 5yr ave</v>
      </c>
      <c r="B221" s="405" t="n">
        <f aca="false">B220+1</f>
        <v>7</v>
      </c>
      <c r="C221" s="414" t="n">
        <f aca="false">H39</f>
        <v>-0.0210389029234648</v>
      </c>
      <c r="D221" s="405" t="str">
        <f aca="false">K39</f>
        <v>WDI</v>
      </c>
      <c r="G221" s="424"/>
      <c r="H221" s="424"/>
    </row>
    <row r="222" customFormat="false" ht="15.75" hidden="true" customHeight="false" outlineLevel="0" collapsed="false">
      <c r="A222" s="405" t="str">
        <f aca="false">B39&amp;" "&amp;G3</f>
        <v>WDI 10 yr ave</v>
      </c>
      <c r="B222" s="405" t="n">
        <f aca="false">B221+1</f>
        <v>8</v>
      </c>
      <c r="C222" s="414" t="n">
        <f aca="false">G41</f>
        <v>0.0518860258162022</v>
      </c>
      <c r="D222" s="405" t="str">
        <f aca="false">K39</f>
        <v>WDI</v>
      </c>
      <c r="G222" s="424"/>
      <c r="H222" s="424"/>
    </row>
    <row r="223" customFormat="false" ht="15.75" hidden="true" customHeight="false" outlineLevel="0" collapsed="false">
      <c r="A223" s="405" t="str">
        <f aca="false">B39&amp;" "&amp;F3</f>
        <v>WDI 15yr ave</v>
      </c>
      <c r="B223" s="405" t="n">
        <f aca="false">B222+1</f>
        <v>9</v>
      </c>
      <c r="C223" s="414" t="n">
        <f aca="false">F41</f>
        <v>0.0534590557217598</v>
      </c>
      <c r="D223" s="405" t="str">
        <f aca="false">K39</f>
        <v>WDI</v>
      </c>
      <c r="G223" s="424"/>
      <c r="H223" s="424"/>
    </row>
    <row r="224" customFormat="false" ht="15.75" hidden="true" customHeight="false" outlineLevel="0" collapsed="false">
      <c r="A224" s="405" t="str">
        <f aca="false">B39&amp;" "&amp;E3</f>
        <v>WDI 20 yr ave</v>
      </c>
      <c r="B224" s="405" t="n">
        <f aca="false">B223+1</f>
        <v>10</v>
      </c>
      <c r="C224" s="458" t="n">
        <f aca="false">E41</f>
        <v>0.0535777471959591</v>
      </c>
      <c r="D224" s="405" t="str">
        <f aca="false">K39</f>
        <v>WDI</v>
      </c>
      <c r="G224" s="424"/>
      <c r="H224" s="424"/>
    </row>
    <row r="225" customFormat="false" ht="15.75" hidden="true" customHeight="false" outlineLevel="0" collapsed="false">
      <c r="A225" s="405" t="s">
        <v>1427</v>
      </c>
      <c r="B225" s="405" t="n">
        <f aca="false">VLOOKUP(InputDataA_GeneralAssumptions!C65,A215:B224,2,FALSE())</f>
        <v>9</v>
      </c>
      <c r="C225" s="405"/>
      <c r="D225" s="405"/>
      <c r="G225" s="424"/>
      <c r="H225" s="424"/>
    </row>
    <row r="226" customFormat="false" ht="15.75" hidden="true" customHeight="false" outlineLevel="0" collapsed="false">
      <c r="A226" s="405" t="str">
        <f aca="false">InputDataA_GeneralAssumptions!C65</f>
        <v>WDI 15yr ave</v>
      </c>
      <c r="B226" s="413" t="n">
        <f aca="false">VLOOKUP(B225,B215:C224,2,FALSE())</f>
        <v>0.0534590557217598</v>
      </c>
      <c r="C226" s="405"/>
      <c r="D226" s="405"/>
      <c r="G226" s="424"/>
      <c r="H226" s="424"/>
    </row>
    <row r="227" customFormat="false" ht="15.75" hidden="true" customHeight="false" outlineLevel="0" collapsed="false">
      <c r="A227" s="395"/>
      <c r="B227" s="436"/>
      <c r="C227" s="395"/>
      <c r="G227" s="424"/>
      <c r="H227" s="424"/>
    </row>
    <row r="228" customFormat="false" ht="15.75" hidden="true" customHeight="false" outlineLevel="0" collapsed="false">
      <c r="A228" s="395"/>
      <c r="B228" s="436"/>
      <c r="C228" s="395"/>
      <c r="G228" s="424"/>
      <c r="H228" s="424"/>
    </row>
    <row r="229" customFormat="false" ht="15.75" hidden="true" customHeight="false" outlineLevel="0" collapsed="false">
      <c r="A229" s="395"/>
      <c r="B229" s="436"/>
      <c r="C229" s="395"/>
      <c r="G229" s="424"/>
      <c r="H229" s="424"/>
    </row>
    <row r="230" customFormat="false" ht="15.75" hidden="true" customHeight="false" outlineLevel="0" collapsed="false">
      <c r="A230" s="395"/>
      <c r="B230" s="436"/>
      <c r="C230" s="395"/>
      <c r="G230" s="424"/>
      <c r="H230" s="424"/>
    </row>
    <row r="231" customFormat="false" ht="15.75" hidden="true" customHeight="false" outlineLevel="0" collapsed="false">
      <c r="A231" s="395"/>
      <c r="B231" s="436"/>
      <c r="C231" s="395"/>
      <c r="G231" s="424"/>
      <c r="H231" s="424"/>
    </row>
    <row r="232" customFormat="false" ht="15.75" hidden="true" customHeight="false" outlineLevel="0" collapsed="false"/>
    <row r="233" customFormat="false" ht="15.75" hidden="true" customHeight="false" outlineLevel="0" collapsed="false">
      <c r="A233" s="389" t="s">
        <v>1449</v>
      </c>
      <c r="B233" s="389" t="s">
        <v>1406</v>
      </c>
      <c r="C233" s="389" t="s">
        <v>1431</v>
      </c>
    </row>
    <row r="234" customFormat="false" ht="15.75" hidden="true" customHeight="false" outlineLevel="0" collapsed="false">
      <c r="A234" s="405" t="n">
        <f aca="false">I41</f>
        <v>2019</v>
      </c>
      <c r="B234" s="405" t="n">
        <v>1</v>
      </c>
      <c r="C234" s="413" t="n">
        <f aca="false">D41</f>
        <v>0.0235080756247044</v>
      </c>
    </row>
    <row r="235" customFormat="false" ht="15.75" hidden="true" customHeight="false" outlineLevel="0" collapsed="false">
      <c r="A235" s="405" t="s">
        <v>1422</v>
      </c>
      <c r="B235" s="405" t="n">
        <f aca="false">B234+1</f>
        <v>2</v>
      </c>
      <c r="C235" s="413" t="n">
        <f aca="false">H41</f>
        <v>0.0375954806804657</v>
      </c>
    </row>
    <row r="236" customFormat="false" ht="15.75" hidden="true" customHeight="false" outlineLevel="0" collapsed="false">
      <c r="A236" s="405" t="s">
        <v>1421</v>
      </c>
      <c r="B236" s="405" t="n">
        <f aca="false">B235+1</f>
        <v>3</v>
      </c>
      <c r="C236" s="413" t="n">
        <f aca="false">G41</f>
        <v>0.0518860258162022</v>
      </c>
    </row>
    <row r="237" customFormat="false" ht="15.75" hidden="true" customHeight="false" outlineLevel="0" collapsed="false">
      <c r="A237" s="405" t="s">
        <v>251</v>
      </c>
      <c r="B237" s="405" t="n">
        <f aca="false">B236+1</f>
        <v>4</v>
      </c>
      <c r="C237" s="413" t="n">
        <f aca="false">F41</f>
        <v>0.0534590557217598</v>
      </c>
    </row>
    <row r="238" customFormat="false" ht="15.75" hidden="true" customHeight="false" outlineLevel="0" collapsed="false">
      <c r="A238" s="405" t="s">
        <v>1420</v>
      </c>
      <c r="B238" s="405" t="n">
        <f aca="false">B237+1</f>
        <v>5</v>
      </c>
      <c r="C238" s="413" t="n">
        <f aca="false">E41</f>
        <v>0.0535777471959591</v>
      </c>
    </row>
    <row r="239" customFormat="false" ht="15.75" hidden="true" customHeight="false" outlineLevel="0" collapsed="false">
      <c r="A239" s="405" t="s">
        <v>1427</v>
      </c>
      <c r="B239" s="405" t="n">
        <f aca="false">VLOOKUP(InputDataA_GeneralAssumptions!C84,A234:B238,2,FALSE())</f>
        <v>1</v>
      </c>
      <c r="C239" s="405"/>
    </row>
    <row r="240" customFormat="false" ht="15.75" hidden="true" customHeight="false" outlineLevel="0" collapsed="false">
      <c r="A240" s="405" t="n">
        <f aca="false">InputDataA_GeneralAssumptions!C84</f>
        <v>2019</v>
      </c>
      <c r="B240" s="413" t="n">
        <f aca="false">VLOOKUP(B239,B234:C238,2,FALSE())</f>
        <v>0.0235080756247044</v>
      </c>
      <c r="C240" s="405"/>
    </row>
    <row r="241" customFormat="false" ht="15.75" hidden="true" customHeight="false" outlineLevel="0" collapsed="false">
      <c r="A241" s="395"/>
      <c r="B241" s="436"/>
      <c r="C241" s="395"/>
    </row>
    <row r="242" customFormat="false" ht="15.75" hidden="true" customHeight="false" outlineLevel="0" collapsed="false">
      <c r="A242" s="389" t="s">
        <v>1450</v>
      </c>
      <c r="B242" s="484" t="s">
        <v>1406</v>
      </c>
      <c r="C242" s="389" t="s">
        <v>1431</v>
      </c>
      <c r="D242" s="389" t="s">
        <v>1451</v>
      </c>
      <c r="E242" s="389" t="s">
        <v>287</v>
      </c>
      <c r="F242" s="389" t="s">
        <v>1452</v>
      </c>
    </row>
    <row r="243" customFormat="false" ht="15.75" hidden="true" customHeight="false" outlineLevel="0" collapsed="false">
      <c r="A243" s="405"/>
      <c r="B243" s="485"/>
      <c r="C243" s="405"/>
      <c r="D243" s="476"/>
      <c r="E243" s="405"/>
      <c r="F243" s="486"/>
    </row>
    <row r="244" customFormat="false" ht="15.75" hidden="true" customHeight="false" outlineLevel="0" collapsed="false">
      <c r="A244" s="405" t="s">
        <v>1453</v>
      </c>
      <c r="B244" s="485" t="n">
        <v>1</v>
      </c>
      <c r="C244" s="405" t="n">
        <v>1.9</v>
      </c>
      <c r="D244" s="476" t="n">
        <f aca="false">D53</f>
        <v>0.587</v>
      </c>
      <c r="E244" s="405" t="str">
        <f aca="false">K53</f>
        <v>WDI</v>
      </c>
      <c r="F244" s="486" t="n">
        <f aca="false">I53</f>
        <v>2015</v>
      </c>
    </row>
    <row r="245" customFormat="false" ht="15.75" hidden="true" customHeight="false" outlineLevel="0" collapsed="false">
      <c r="A245" s="405" t="s">
        <v>1454</v>
      </c>
      <c r="B245" s="485" t="n">
        <v>2</v>
      </c>
      <c r="C245" s="405" t="n">
        <v>3.2</v>
      </c>
      <c r="D245" s="476" t="n">
        <f aca="false">D54</f>
        <v>0.754</v>
      </c>
      <c r="E245" s="405" t="str">
        <f aca="false">K54</f>
        <v>WDI</v>
      </c>
      <c r="F245" s="486" t="n">
        <f aca="false">I54</f>
        <v>2015</v>
      </c>
    </row>
    <row r="246" customFormat="false" ht="15.75" hidden="true" customHeight="false" outlineLevel="0" collapsed="false">
      <c r="A246" s="405" t="s">
        <v>1455</v>
      </c>
      <c r="B246" s="485" t="n">
        <v>3</v>
      </c>
      <c r="C246" s="405" t="n">
        <v>5.5</v>
      </c>
      <c r="D246" s="476" t="n">
        <f aca="false">D55</f>
        <v>0.881</v>
      </c>
      <c r="E246" s="405" t="str">
        <f aca="false">K55</f>
        <v>WDI</v>
      </c>
      <c r="F246" s="486" t="n">
        <f aca="false">I55</f>
        <v>2015</v>
      </c>
    </row>
    <row r="247" customFormat="false" ht="15.75" hidden="true" customHeight="false" outlineLevel="0" collapsed="false">
      <c r="A247" s="405" t="s">
        <v>202</v>
      </c>
      <c r="B247" s="485" t="n">
        <v>4</v>
      </c>
      <c r="C247" s="405" t="s">
        <v>1456</v>
      </c>
      <c r="D247" s="476" t="n">
        <f aca="false">D56</f>
        <v>0.544</v>
      </c>
      <c r="E247" s="405" t="str">
        <f aca="false">K56</f>
        <v>WDI</v>
      </c>
      <c r="F247" s="486" t="n">
        <f aca="false">I56</f>
        <v>2015</v>
      </c>
    </row>
    <row r="248" customFormat="false" ht="15.75" hidden="true" customHeight="false" outlineLevel="0" collapsed="false">
      <c r="A248" s="405" t="s">
        <v>1427</v>
      </c>
      <c r="B248" s="485" t="n">
        <f aca="false">VLOOKUP(InputDataA_GeneralAssumptions!C130,A243:B247,2,FALSE())</f>
        <v>4</v>
      </c>
      <c r="C248" s="405"/>
      <c r="D248" s="405"/>
      <c r="E248" s="405"/>
      <c r="F248" s="405"/>
    </row>
    <row r="249" customFormat="false" ht="15.75" hidden="true" customHeight="false" outlineLevel="0" collapsed="false">
      <c r="A249" s="405" t="str">
        <f aca="false">InputDataA_GeneralAssumptions!C130</f>
        <v>WDI Ntl Pvrty Line</v>
      </c>
      <c r="B249" s="485" t="str">
        <f aca="false">VLOOKUP(B248,B243:C247,2,FALSE())</f>
        <v>National Poverty Line</v>
      </c>
      <c r="C249" s="405"/>
      <c r="D249" s="405" t="n">
        <f aca="false">VLOOKUP(B248,B243:D247,3,FALSE())</f>
        <v>0.544</v>
      </c>
      <c r="E249" s="405" t="str">
        <f aca="false">VLOOKUP(B248,B243:E247,4,FALSE())</f>
        <v>WDI</v>
      </c>
      <c r="F249" s="405" t="n">
        <f aca="false">VLOOKUP(B248,B243:F247,5,FALSE())</f>
        <v>2015</v>
      </c>
    </row>
    <row r="250" customFormat="false" ht="15.75" hidden="true" customHeight="false" outlineLevel="0" collapsed="false">
      <c r="A250" s="395"/>
      <c r="B250" s="436"/>
      <c r="C250" s="395"/>
    </row>
    <row r="251" customFormat="false" ht="15.75" hidden="true" customHeight="false" outlineLevel="0" collapsed="false">
      <c r="A251" s="395"/>
      <c r="B251" s="436"/>
      <c r="C251" s="395"/>
    </row>
    <row r="252" customFormat="false" ht="15.75" hidden="true" customHeight="false" outlineLevel="0" collapsed="false">
      <c r="A252" s="389" t="s">
        <v>1457</v>
      </c>
      <c r="B252" s="484" t="s">
        <v>1406</v>
      </c>
      <c r="C252" s="389" t="s">
        <v>1431</v>
      </c>
      <c r="D252" s="389" t="s">
        <v>1452</v>
      </c>
      <c r="E252" s="389" t="s">
        <v>287</v>
      </c>
    </row>
    <row r="253" customFormat="false" ht="15.75" hidden="true" customHeight="false" outlineLevel="0" collapsed="false">
      <c r="A253" s="405"/>
      <c r="B253" s="485" t="n">
        <v>1</v>
      </c>
      <c r="C253" s="476" t="n">
        <f aca="false">D57</f>
        <v>0</v>
      </c>
      <c r="D253" s="486" t="n">
        <f aca="false">I57</f>
        <v>0</v>
      </c>
      <c r="E253" s="405" t="n">
        <f aca="false">B57</f>
        <v>0</v>
      </c>
    </row>
    <row r="254" customFormat="false" ht="15.75" hidden="true" customHeight="false" outlineLevel="0" collapsed="false">
      <c r="A254" s="405" t="s">
        <v>212</v>
      </c>
      <c r="B254" s="485" t="n">
        <v>2</v>
      </c>
      <c r="C254" s="476" t="n">
        <f aca="false">D58</f>
        <v>0.571</v>
      </c>
      <c r="D254" s="486" t="n">
        <f aca="false">I58</f>
        <v>2015</v>
      </c>
      <c r="E254" s="405" t="str">
        <f aca="false">K58</f>
        <v>WDI</v>
      </c>
    </row>
    <row r="255" customFormat="false" ht="15.75" hidden="true" customHeight="false" outlineLevel="0" collapsed="false">
      <c r="A255" s="405" t="s">
        <v>1427</v>
      </c>
      <c r="B255" s="405" t="n">
        <f aca="false">VLOOKUP(InputDataA_GeneralAssumptions!C138,A253:B254,2,FALSE())</f>
        <v>2</v>
      </c>
      <c r="C255" s="405"/>
      <c r="D255" s="405"/>
      <c r="E255" s="405"/>
    </row>
    <row r="256" customFormat="false" ht="15.75" hidden="true" customHeight="false" outlineLevel="0" collapsed="false">
      <c r="A256" s="405" t="str">
        <f aca="false">InputDataA_GeneralAssumptions!C138</f>
        <v>WDI Gini Cf.</v>
      </c>
      <c r="B256" s="405" t="n">
        <f aca="false">VLOOKUP(B255,B253:C254,2,FALSE())</f>
        <v>0.571</v>
      </c>
      <c r="C256" s="405"/>
      <c r="D256" s="405" t="n">
        <f aca="false">VLOOKUP(B255,B253:D254,3,FALSE())</f>
        <v>2015</v>
      </c>
      <c r="E256" s="405" t="str">
        <f aca="false">VLOOKUP(B255,B253:E254,4,FALSE())</f>
        <v>WDI</v>
      </c>
    </row>
    <row r="257" customFormat="false" ht="15.75" hidden="true" customHeight="false" outlineLevel="0" collapsed="false">
      <c r="A257" s="395"/>
      <c r="B257" s="395"/>
      <c r="C257" s="395"/>
      <c r="D257" s="395"/>
      <c r="E257" s="395"/>
    </row>
    <row r="258" customFormat="false" ht="15.75" hidden="true" customHeight="false" outlineLevel="0" collapsed="false">
      <c r="A258" s="395"/>
      <c r="B258" s="395"/>
      <c r="C258" s="395"/>
      <c r="D258" s="395"/>
      <c r="E258" s="395"/>
    </row>
    <row r="259" customFormat="false" ht="15.75" hidden="true" customHeight="false" outlineLevel="0" collapsed="false">
      <c r="A259" s="389" t="s">
        <v>1457</v>
      </c>
      <c r="B259" s="484" t="s">
        <v>1406</v>
      </c>
      <c r="C259" s="395"/>
      <c r="D259" s="395"/>
      <c r="E259" s="395"/>
    </row>
    <row r="260" customFormat="false" ht="15.75" hidden="true" customHeight="false" outlineLevel="0" collapsed="false">
      <c r="A260" s="405" t="s">
        <v>215</v>
      </c>
      <c r="B260" s="405" t="n">
        <v>1</v>
      </c>
      <c r="C260" s="395"/>
      <c r="D260" s="395"/>
      <c r="E260" s="395"/>
    </row>
    <row r="261" customFormat="false" ht="15.75" hidden="true" customHeight="false" outlineLevel="0" collapsed="false">
      <c r="A261" s="405" t="s">
        <v>1458</v>
      </c>
      <c r="B261" s="405" t="n">
        <v>2</v>
      </c>
      <c r="C261" s="395"/>
      <c r="D261" s="395"/>
      <c r="E261" s="395"/>
    </row>
    <row r="262" customFormat="false" ht="15.75" hidden="true" customHeight="false" outlineLevel="0" collapsed="false">
      <c r="A262" s="405" t="s">
        <v>1427</v>
      </c>
      <c r="B262" s="405" t="n">
        <f aca="false">VLOOKUP(InputDataA_GeneralAssumptions!D140,A260:B261,2,FALSE())</f>
        <v>1</v>
      </c>
      <c r="C262" s="395"/>
      <c r="D262" s="395"/>
      <c r="E262" s="395"/>
    </row>
    <row r="263" customFormat="false" ht="15.75" hidden="true" customHeight="false" outlineLevel="0" collapsed="false">
      <c r="A263" s="405" t="str">
        <f aca="false">InputDataA_GeneralAssumptions!D140</f>
        <v>Gini Coefficient</v>
      </c>
      <c r="B263" s="405"/>
      <c r="C263" s="395"/>
      <c r="D263" s="395"/>
      <c r="E263" s="395"/>
    </row>
    <row r="264" customFormat="false" ht="15.75" hidden="true" customHeight="false" outlineLevel="0" collapsed="false">
      <c r="A264" s="395"/>
      <c r="B264" s="395"/>
      <c r="C264" s="395"/>
      <c r="D264" s="395"/>
      <c r="E264" s="395"/>
    </row>
    <row r="265" customFormat="false" ht="15.75" hidden="true" customHeight="false" outlineLevel="0" collapsed="false"/>
    <row r="266" customFormat="false" ht="15.75" hidden="true" customHeight="false" outlineLevel="0" collapsed="false">
      <c r="A266" s="389" t="s">
        <v>1459</v>
      </c>
      <c r="B266" s="389" t="s">
        <v>1406</v>
      </c>
      <c r="C266" s="389" t="s">
        <v>1431</v>
      </c>
      <c r="D266" s="389" t="s">
        <v>287</v>
      </c>
    </row>
    <row r="267" customFormat="false" ht="15.75" hidden="true" customHeight="false" outlineLevel="0" collapsed="false">
      <c r="A267" s="405" t="str">
        <f aca="false">$B$60&amp;" "&amp;I60</f>
        <v>MFMOD 2019</v>
      </c>
      <c r="B267" s="405" t="n">
        <v>1</v>
      </c>
      <c r="C267" s="398" t="n">
        <f aca="false">D60</f>
        <v>0.345953792333603</v>
      </c>
      <c r="D267" s="478" t="str">
        <f aca="false">$K$60</f>
        <v>MFMOD</v>
      </c>
    </row>
    <row r="268" customFormat="false" ht="15.75" hidden="true" customHeight="false" outlineLevel="0" collapsed="false">
      <c r="A268" s="405" t="str">
        <f aca="false">$B$60&amp;" "&amp;H3</f>
        <v>MFMOD 5yr ave</v>
      </c>
      <c r="B268" s="405" t="n">
        <f aca="false">B267+1</f>
        <v>2</v>
      </c>
      <c r="C268" s="398" t="n">
        <f aca="false">H60</f>
        <v>0.378391444683075</v>
      </c>
      <c r="D268" s="478" t="str">
        <f aca="false">$K$60</f>
        <v>MFMOD</v>
      </c>
    </row>
    <row r="269" customFormat="false" ht="15.75" hidden="true" customHeight="false" outlineLevel="0" collapsed="false">
      <c r="A269" s="405" t="str">
        <f aca="false">$B$60&amp;" "&amp;G3</f>
        <v>MFMOD 10 yr ave</v>
      </c>
      <c r="B269" s="405" t="n">
        <f aca="false">B268+1</f>
        <v>3</v>
      </c>
      <c r="C269" s="398" t="n">
        <f aca="false">G60</f>
        <v>0.324981987476349</v>
      </c>
      <c r="D269" s="478" t="str">
        <f aca="false">$K$60</f>
        <v>MFMOD</v>
      </c>
    </row>
    <row r="270" customFormat="false" ht="15.75" hidden="true" customHeight="false" outlineLevel="0" collapsed="false">
      <c r="A270" s="405" t="str">
        <f aca="false">$B$60&amp;" "&amp;F3</f>
        <v>MFMOD 15yr ave</v>
      </c>
      <c r="B270" s="405" t="n">
        <f aca="false">B269+1</f>
        <v>4</v>
      </c>
      <c r="C270" s="398" t="n">
        <f aca="false">F60</f>
        <v>0.306029796600342</v>
      </c>
      <c r="D270" s="478" t="str">
        <f aca="false">$K$60</f>
        <v>MFMOD</v>
      </c>
    </row>
    <row r="271" customFormat="false" ht="15.75" hidden="true" customHeight="false" outlineLevel="0" collapsed="false">
      <c r="A271" s="405" t="str">
        <f aca="false">$B$60&amp;" "&amp;E3</f>
        <v>MFMOD 20 yr ave</v>
      </c>
      <c r="B271" s="405" t="n">
        <f aca="false">B270+1</f>
        <v>5</v>
      </c>
      <c r="C271" s="398" t="n">
        <f aca="false">E60</f>
        <v>0.286946207284927</v>
      </c>
      <c r="D271" s="478" t="str">
        <f aca="false">$K$60</f>
        <v>MFMOD</v>
      </c>
    </row>
    <row r="272" customFormat="false" ht="15.75" hidden="true" customHeight="false" outlineLevel="0" collapsed="false">
      <c r="A272" s="405" t="str">
        <f aca="false">$B$61&amp;" "&amp;I61</f>
        <v>WDI 2019</v>
      </c>
      <c r="B272" s="405" t="n">
        <f aca="false">B271+1</f>
        <v>6</v>
      </c>
      <c r="C272" s="398" t="n">
        <f aca="false">D61</f>
        <v>0.357564836740494</v>
      </c>
      <c r="D272" s="405" t="str">
        <f aca="false">$K$61</f>
        <v>WDI</v>
      </c>
    </row>
    <row r="273" customFormat="false" ht="15.75" hidden="true" customHeight="false" outlineLevel="0" collapsed="false">
      <c r="A273" s="405" t="str">
        <f aca="false">$B$61&amp;" "&amp;H3</f>
        <v>WDI 5yr ave</v>
      </c>
      <c r="B273" s="405" t="n">
        <f aca="false">B272+1</f>
        <v>7</v>
      </c>
      <c r="C273" s="398" t="n">
        <f aca="false">H61</f>
        <v>0.369097977876663</v>
      </c>
      <c r="D273" s="405" t="str">
        <f aca="false">$K$61</f>
        <v>WDI</v>
      </c>
    </row>
    <row r="274" customFormat="false" ht="15.75" hidden="true" customHeight="false" outlineLevel="0" collapsed="false">
      <c r="A274" s="405" t="str">
        <f aca="false">$B$61&amp;" "&amp;G3</f>
        <v>WDI 10 yr ave</v>
      </c>
      <c r="B274" s="405" t="n">
        <f aca="false">B273+1</f>
        <v>8</v>
      </c>
      <c r="C274" s="398" t="n">
        <f aca="false">G61</f>
        <v>0.320361793041229</v>
      </c>
      <c r="D274" s="405" t="str">
        <f aca="false">$K$61</f>
        <v>WDI</v>
      </c>
    </row>
    <row r="275" customFormat="false" ht="15.75" hidden="true" customHeight="false" outlineLevel="0" collapsed="false">
      <c r="A275" s="405" t="str">
        <f aca="false">$B$61&amp;" "&amp;F3</f>
        <v>WDI 15yr ave</v>
      </c>
      <c r="B275" s="405" t="n">
        <f aca="false">B274+1</f>
        <v>9</v>
      </c>
      <c r="C275" s="398" t="n">
        <f aca="false">F61</f>
        <v>0.320361793041229</v>
      </c>
      <c r="D275" s="405" t="str">
        <f aca="false">$K$61</f>
        <v>WDI</v>
      </c>
    </row>
    <row r="276" customFormat="false" ht="15.75" hidden="true" customHeight="false" outlineLevel="0" collapsed="false">
      <c r="A276" s="405" t="str">
        <f aca="false">$B$61&amp;" "&amp;E3</f>
        <v>WDI 20 yr ave</v>
      </c>
      <c r="B276" s="405" t="n">
        <f aca="false">B275+1</f>
        <v>10</v>
      </c>
      <c r="C276" s="398" t="n">
        <f aca="false">E61</f>
        <v>0.320361793041229</v>
      </c>
      <c r="D276" s="405" t="str">
        <f aca="false">$K$61</f>
        <v>WDI</v>
      </c>
    </row>
    <row r="277" customFormat="false" ht="15.75" hidden="true" customHeight="false" outlineLevel="0" collapsed="false">
      <c r="A277" s="405" t="s">
        <v>1427</v>
      </c>
      <c r="B277" s="405" t="n">
        <f aca="false">VLOOKUP(InputDataB_ModelSpecAssumptions!C5,A267:B276,2,FALSE())</f>
        <v>6</v>
      </c>
      <c r="C277" s="405"/>
      <c r="D277" s="405"/>
    </row>
    <row r="278" customFormat="false" ht="15.75" hidden="true" customHeight="false" outlineLevel="0" collapsed="false">
      <c r="A278" s="405" t="str">
        <f aca="false">InputDataB_ModelSpecAssumptions!C5</f>
        <v>WDI 2019</v>
      </c>
      <c r="B278" s="398" t="n">
        <f aca="false">VLOOKUP(B277,B267:C276,2,FALSE())</f>
        <v>0.357564836740494</v>
      </c>
      <c r="C278" s="405"/>
      <c r="D278" s="405" t="str">
        <f aca="false">VLOOKUP(B277,B267:D276,3,FALSE())</f>
        <v>WDI</v>
      </c>
    </row>
    <row r="279" customFormat="false" ht="15.75" hidden="true" customHeight="false" outlineLevel="0" collapsed="false"/>
    <row r="280" customFormat="false" ht="15.75" hidden="true" customHeight="false" outlineLevel="0" collapsed="false">
      <c r="A280" s="395"/>
      <c r="B280" s="487"/>
      <c r="C280" s="395"/>
    </row>
    <row r="281" customFormat="false" ht="15.75" hidden="true" customHeight="false" outlineLevel="0" collapsed="false">
      <c r="A281" s="389" t="s">
        <v>1460</v>
      </c>
      <c r="B281" s="389" t="s">
        <v>1406</v>
      </c>
      <c r="C281" s="389" t="s">
        <v>1431</v>
      </c>
      <c r="D281" s="389" t="s">
        <v>1461</v>
      </c>
    </row>
    <row r="282" customFormat="false" ht="15.75" hidden="true" customHeight="false" outlineLevel="0" collapsed="false">
      <c r="A282" s="486" t="str">
        <f aca="false">B66&amp;" "&amp;I66</f>
        <v>MFMOD 2019</v>
      </c>
      <c r="B282" s="485" t="n">
        <v>1</v>
      </c>
      <c r="C282" s="476" t="n">
        <f aca="false">D66</f>
        <v>1329.12365722656</v>
      </c>
      <c r="D282" s="486" t="n">
        <f aca="false">I66</f>
        <v>2019</v>
      </c>
    </row>
    <row r="283" customFormat="false" ht="15.75" hidden="true" customHeight="false" outlineLevel="0" collapsed="false">
      <c r="A283" s="405" t="str">
        <f aca="false">B67&amp;" "&amp;I67</f>
        <v>WDI 2019</v>
      </c>
      <c r="B283" s="488" t="n">
        <v>2</v>
      </c>
      <c r="C283" s="476" t="n">
        <f aca="false">D67</f>
        <v>1653.82940051561</v>
      </c>
      <c r="D283" s="405" t="n">
        <f aca="false">I67</f>
        <v>2019</v>
      </c>
    </row>
    <row r="284" customFormat="false" ht="15.75" hidden="true" customHeight="false" outlineLevel="0" collapsed="false">
      <c r="A284" s="405" t="s">
        <v>1462</v>
      </c>
      <c r="B284" s="488" t="n">
        <v>3</v>
      </c>
      <c r="C284" s="476" t="n">
        <f aca="false">D68</f>
        <v>1430</v>
      </c>
      <c r="D284" s="405" t="n">
        <f aca="false">I68</f>
        <v>2019</v>
      </c>
    </row>
    <row r="285" customFormat="false" ht="15.75" hidden="true" customHeight="false" outlineLevel="0" collapsed="false">
      <c r="A285" s="405" t="s">
        <v>1427</v>
      </c>
      <c r="B285" s="485" t="n">
        <f aca="false">VLOOKUP(InputDataA_GeneralAssumptions!H15,A282:B284,2,FALSE())</f>
        <v>2</v>
      </c>
      <c r="C285" s="405"/>
      <c r="D285" s="405"/>
    </row>
    <row r="286" customFormat="false" ht="15.75" hidden="true" customHeight="false" outlineLevel="0" collapsed="false">
      <c r="A286" s="405" t="str">
        <f aca="false">InputDataA_GeneralAssumptions!H15</f>
        <v>WDI 2019</v>
      </c>
      <c r="B286" s="486" t="n">
        <f aca="false">VLOOKUP(B285,B282:C284,2,FALSE())</f>
        <v>1653.82940051561</v>
      </c>
      <c r="C286" s="405"/>
      <c r="D286" s="405" t="n">
        <f aca="false">VLOOKUP(B285,B282:D284,3,FALSE())</f>
        <v>2019</v>
      </c>
    </row>
    <row r="287" customFormat="false" ht="15.75" hidden="true" customHeight="false" outlineLevel="0" collapsed="false"/>
    <row r="288" customFormat="false" ht="15.75" hidden="true" customHeight="false" outlineLevel="0" collapsed="false"/>
    <row r="289" customFormat="false" ht="15.75" hidden="true" customHeight="false" outlineLevel="0" collapsed="false">
      <c r="A289" s="389" t="s">
        <v>1463</v>
      </c>
      <c r="B289" s="389" t="s">
        <v>1406</v>
      </c>
      <c r="C289" s="389" t="s">
        <v>1431</v>
      </c>
      <c r="D289" s="389" t="s">
        <v>1431</v>
      </c>
    </row>
    <row r="290" customFormat="false" ht="15.75" hidden="true" customHeight="false" outlineLevel="0" collapsed="false">
      <c r="A290" s="405" t="str">
        <f aca="false">$B$69&amp;" "&amp;I69</f>
        <v>MFMOD 2019</v>
      </c>
      <c r="B290" s="405" t="n">
        <v>1</v>
      </c>
      <c r="C290" s="398" t="n">
        <f aca="false">D69</f>
        <v>0.356475174427032</v>
      </c>
      <c r="D290" s="478" t="str">
        <f aca="false">$K$69</f>
        <v>MFMOD</v>
      </c>
    </row>
    <row r="291" customFormat="false" ht="15.75" hidden="true" customHeight="false" outlineLevel="0" collapsed="false">
      <c r="A291" s="405" t="str">
        <f aca="false">$B$69&amp;" "&amp;H3</f>
        <v>MFMOD 5yr ave</v>
      </c>
      <c r="B291" s="405" t="n">
        <f aca="false">B290+1</f>
        <v>2</v>
      </c>
      <c r="C291" s="398" t="n">
        <f aca="false">H69</f>
        <v>0.362695068120956</v>
      </c>
      <c r="D291" s="478" t="str">
        <f aca="false">$K$69</f>
        <v>MFMOD</v>
      </c>
    </row>
    <row r="292" customFormat="false" ht="15.75" hidden="true" customHeight="false" outlineLevel="0" collapsed="false">
      <c r="A292" s="405" t="str">
        <f aca="false">$B$69&amp;" "&amp;G3</f>
        <v>MFMOD 10 yr ave</v>
      </c>
      <c r="B292" s="405" t="n">
        <f aca="false">B291+1</f>
        <v>3</v>
      </c>
      <c r="C292" s="398" t="n">
        <f aca="false">G69</f>
        <v>0.335093289613724</v>
      </c>
      <c r="D292" s="478" t="str">
        <f aca="false">$K$69</f>
        <v>MFMOD</v>
      </c>
    </row>
    <row r="293" customFormat="false" ht="15.75" hidden="true" customHeight="false" outlineLevel="0" collapsed="false">
      <c r="A293" s="405" t="str">
        <f aca="false">$B$69&amp;" "&amp;F3</f>
        <v>MFMOD 15yr ave</v>
      </c>
      <c r="B293" s="405" t="n">
        <f aca="false">B292+1</f>
        <v>4</v>
      </c>
      <c r="C293" s="398" t="n">
        <f aca="false">F69</f>
        <v>0.314933240413666</v>
      </c>
      <c r="D293" s="478" t="str">
        <f aca="false">$K$69</f>
        <v>MFMOD</v>
      </c>
    </row>
    <row r="294" customFormat="false" ht="15.75" hidden="true" customHeight="false" outlineLevel="0" collapsed="false">
      <c r="A294" s="405" t="str">
        <f aca="false">$B$69&amp;" "&amp;E3</f>
        <v>MFMOD 20 yr ave</v>
      </c>
      <c r="B294" s="405" t="n">
        <f aca="false">B293+1</f>
        <v>5</v>
      </c>
      <c r="C294" s="398" t="n">
        <f aca="false">E69</f>
        <v>0.257178664207459</v>
      </c>
      <c r="D294" s="478" t="str">
        <f aca="false">$K$69</f>
        <v>MFMOD</v>
      </c>
    </row>
    <row r="295" customFormat="false" ht="15.75" hidden="true" customHeight="false" outlineLevel="0" collapsed="false">
      <c r="A295" s="405" t="str">
        <f aca="false">$B$70&amp;" "&amp;I70</f>
        <v>WDI 2019</v>
      </c>
      <c r="B295" s="405" t="n">
        <f aca="false">B294+1</f>
        <v>6</v>
      </c>
      <c r="C295" s="398" t="n">
        <f aca="false">D70</f>
        <v>0.363858848810196</v>
      </c>
      <c r="D295" s="405" t="str">
        <f aca="false">$K$70</f>
        <v>WDI</v>
      </c>
    </row>
    <row r="296" customFormat="false" ht="15.75" hidden="true" customHeight="false" outlineLevel="0" collapsed="false">
      <c r="A296" s="405" t="str">
        <f aca="false">$B$70&amp;" "&amp;H3</f>
        <v>WDI 5yr ave</v>
      </c>
      <c r="B296" s="405" t="n">
        <f aca="false">B295+1</f>
        <v>7</v>
      </c>
      <c r="C296" s="398" t="n">
        <f aca="false">H70</f>
        <v>0.348059058189392</v>
      </c>
      <c r="D296" s="405" t="str">
        <f aca="false">$K$70</f>
        <v>WDI</v>
      </c>
    </row>
    <row r="297" customFormat="false" ht="15.75" hidden="true" customHeight="false" outlineLevel="0" collapsed="false">
      <c r="A297" s="405" t="str">
        <f aca="false">$B$70&amp;" "&amp;G3</f>
        <v>WDI 10 yr ave</v>
      </c>
      <c r="B297" s="405" t="n">
        <f aca="false">B296+1</f>
        <v>8</v>
      </c>
      <c r="C297" s="398" t="n">
        <f aca="false">G70</f>
        <v>0.325402706861496</v>
      </c>
      <c r="D297" s="405" t="str">
        <f aca="false">$K$70</f>
        <v>WDI</v>
      </c>
    </row>
    <row r="298" customFormat="false" ht="15.75" hidden="true" customHeight="false" outlineLevel="0" collapsed="false">
      <c r="A298" s="405" t="str">
        <f aca="false">$B$70&amp;" "&amp;F3</f>
        <v>WDI 15yr ave</v>
      </c>
      <c r="B298" s="405" t="n">
        <f aca="false">B297+1</f>
        <v>9</v>
      </c>
      <c r="C298" s="398" t="n">
        <f aca="false">F70</f>
        <v>0.325402706861496</v>
      </c>
      <c r="D298" s="405" t="str">
        <f aca="false">$K$70</f>
        <v>WDI</v>
      </c>
    </row>
    <row r="299" customFormat="false" ht="15.75" hidden="true" customHeight="false" outlineLevel="0" collapsed="false">
      <c r="A299" s="405" t="str">
        <f aca="false">$B$70&amp;" "&amp;E3</f>
        <v>WDI 20 yr ave</v>
      </c>
      <c r="B299" s="405" t="n">
        <f aca="false">B298+1</f>
        <v>10</v>
      </c>
      <c r="C299" s="398" t="n">
        <f aca="false">E70</f>
        <v>0.325402706861496</v>
      </c>
      <c r="D299" s="405" t="str">
        <f aca="false">$K$70</f>
        <v>WDI</v>
      </c>
    </row>
    <row r="300" customFormat="false" ht="15.75" hidden="true" customHeight="false" outlineLevel="0" collapsed="false">
      <c r="A300" s="405" t="s">
        <v>1427</v>
      </c>
      <c r="B300" s="405" t="n">
        <f aca="false">VLOOKUP(InputDataB_ModelSpecAssumptions!C27,A290:B299,2,FALSE())</f>
        <v>9</v>
      </c>
      <c r="C300" s="405"/>
      <c r="D300" s="405"/>
    </row>
    <row r="301" customFormat="false" ht="15.75" hidden="true" customHeight="false" outlineLevel="0" collapsed="false">
      <c r="A301" s="405" t="str">
        <f aca="false">InputDataB_ModelSpecAssumptions!C27</f>
        <v>WDI 15yr ave</v>
      </c>
      <c r="B301" s="398" t="n">
        <f aca="false">VLOOKUP(B300,B290:C299,2,FALSE())</f>
        <v>0.325402706861496</v>
      </c>
      <c r="C301" s="405"/>
      <c r="D301" s="405" t="str">
        <f aca="false">VLOOKUP(B300,B290:D299,3,FALSE())</f>
        <v>WDI</v>
      </c>
    </row>
    <row r="302" customFormat="false" ht="15.75" hidden="true" customHeight="false" outlineLevel="0" collapsed="false"/>
    <row r="303" customFormat="false" ht="15.75" hidden="true" customHeight="false" outlineLevel="0" collapsed="false"/>
    <row r="304" customFormat="false" ht="15.75" hidden="true" customHeight="false" outlineLevel="0" collapsed="false"/>
    <row r="305" customFormat="false" ht="15.75" hidden="true" customHeight="false" outlineLevel="0" collapsed="false"/>
    <row r="306" customFormat="false" ht="15.75" hidden="true" customHeight="false" outlineLevel="0" collapsed="false"/>
    <row r="307" customFormat="false" ht="15.75" hidden="true" customHeight="false" outlineLevel="0" collapsed="false"/>
    <row r="308" customFormat="false" ht="15.75" hidden="true" customHeight="false" outlineLevel="0" collapsed="false"/>
    <row r="309" customFormat="false" ht="15.75" hidden="true" customHeight="false" outlineLevel="0" collapsed="false"/>
    <row r="310" customFormat="false" ht="15.75" hidden="true" customHeight="false" outlineLevel="0" collapsed="false">
      <c r="A310" s="464" t="s">
        <v>1464</v>
      </c>
    </row>
    <row r="311" customFormat="false" ht="15.75" hidden="true" customHeight="false" outlineLevel="0" collapsed="false"/>
    <row r="312" customFormat="false" ht="15.75" hidden="true" customHeight="false" outlineLevel="0" collapsed="false">
      <c r="A312" s="464" t="s">
        <v>1465</v>
      </c>
      <c r="H312" s="464" t="s">
        <v>1466</v>
      </c>
    </row>
    <row r="313" customFormat="false" ht="15.75" hidden="true" customHeight="false" outlineLevel="0" collapsed="false">
      <c r="H313" s="464" t="s">
        <v>1467</v>
      </c>
    </row>
    <row r="314" customFormat="false" ht="15.75" hidden="true" customHeight="false" outlineLevel="0" collapsed="false">
      <c r="H314" s="489" t="str">
        <f aca="false">data!C$3</f>
        <v>ZMB</v>
      </c>
      <c r="I314" s="489" t="s">
        <v>1468</v>
      </c>
      <c r="J314" s="489" t="s">
        <v>1459</v>
      </c>
      <c r="K314" s="489" t="str">
        <f aca="false">H314&amp;": "&amp;J314</f>
        <v>ZMB: Investment-to-GDP Ratio</v>
      </c>
    </row>
    <row r="315" customFormat="false" ht="17.35" hidden="true" customHeight="false" outlineLevel="0" collapsed="false">
      <c r="A315" s="489" t="str">
        <f aca="false">data!C$3</f>
        <v>ZMB</v>
      </c>
      <c r="B315" s="489" t="s">
        <v>1468</v>
      </c>
      <c r="C315" s="489" t="s">
        <v>1469</v>
      </c>
      <c r="D315" s="489" t="str">
        <f aca="false">A315&amp;": "&amp;C315</f>
        <v>ZMB: Human Capital Growth</v>
      </c>
      <c r="H315" s="489" t="str">
        <f aca="false">data!C$3</f>
        <v>ZMB</v>
      </c>
      <c r="I315" s="489" t="s">
        <v>1468</v>
      </c>
      <c r="J315" s="490" t="s">
        <v>1470</v>
      </c>
      <c r="K315" s="489" t="str">
        <f aca="false">H315&amp;": "&amp;J315</f>
        <v>ZMB: GDP Per Capita Growth Rate</v>
      </c>
    </row>
    <row r="316" customFormat="false" ht="17.35" hidden="true" customHeight="false" outlineLevel="0" collapsed="false">
      <c r="A316" s="489" t="str">
        <f aca="false">data!C$3</f>
        <v>ZMB</v>
      </c>
      <c r="B316" s="489" t="s">
        <v>1468</v>
      </c>
      <c r="C316" s="489" t="s">
        <v>1471</v>
      </c>
      <c r="D316" s="489" t="str">
        <f aca="false">A316&amp;": "&amp;C316</f>
        <v>ZMB: Total Factor Productivity Growth</v>
      </c>
      <c r="H316" s="489" t="str">
        <f aca="false">data!C$3</f>
        <v>ZMB</v>
      </c>
      <c r="I316" s="489" t="s">
        <v>1468</v>
      </c>
      <c r="J316" s="490" t="s">
        <v>1472</v>
      </c>
      <c r="K316" s="489" t="str">
        <f aca="false">H316&amp;": "&amp;J316</f>
        <v>ZMB: [Marginal] ICOR</v>
      </c>
    </row>
    <row r="317" customFormat="false" ht="17.35" hidden="true" customHeight="false" outlineLevel="0" collapsed="false">
      <c r="A317" s="489" t="str">
        <f aca="false">data!C$3</f>
        <v>ZMB</v>
      </c>
      <c r="B317" s="489" t="s">
        <v>1468</v>
      </c>
      <c r="C317" s="490" t="s">
        <v>141</v>
      </c>
      <c r="D317" s="489" t="str">
        <f aca="false">A317&amp;": "&amp;C317</f>
        <v>ZMB: Participation rate, male</v>
      </c>
      <c r="H317" s="489" t="str">
        <f aca="false">data!C$3</f>
        <v>ZMB</v>
      </c>
      <c r="I317" s="489" t="s">
        <v>1468</v>
      </c>
      <c r="J317" s="490" t="s">
        <v>1473</v>
      </c>
      <c r="K317" s="489" t="str">
        <f aca="false">H317&amp;": "&amp;J317</f>
        <v>ZMB: Capital-to-Output Ratio (K/Y)</v>
      </c>
    </row>
    <row r="318" customFormat="false" ht="17.35" hidden="true" customHeight="false" outlineLevel="0" collapsed="false">
      <c r="A318" s="489" t="str">
        <f aca="false">data!C$3</f>
        <v>ZMB</v>
      </c>
      <c r="B318" s="489" t="s">
        <v>1468</v>
      </c>
      <c r="C318" s="490" t="s">
        <v>148</v>
      </c>
      <c r="D318" s="489" t="str">
        <f aca="false">A318&amp;": "&amp;C318</f>
        <v>ZMB: Participation rate, female</v>
      </c>
      <c r="H318" s="489" t="str">
        <f aca="false">data!C$3</f>
        <v>ZMB</v>
      </c>
      <c r="I318" s="489" t="s">
        <v>1468</v>
      </c>
      <c r="J318" s="490" t="s">
        <v>1474</v>
      </c>
      <c r="K318" s="489" t="str">
        <f aca="false">H318&amp;": "&amp;J318</f>
        <v>ZMB: Poverty Headcount Rate</v>
      </c>
    </row>
    <row r="319" customFormat="false" ht="17.35" hidden="true" customHeight="false" outlineLevel="0" collapsed="false">
      <c r="A319" s="489" t="str">
        <f aca="false">data!C$3</f>
        <v>ZMB</v>
      </c>
      <c r="B319" s="489" t="s">
        <v>1468</v>
      </c>
      <c r="C319" s="490" t="s">
        <v>1475</v>
      </c>
      <c r="D319" s="489" t="str">
        <f aca="false">A319&amp;": "&amp;C319</f>
        <v>ZMB: Labor force participation rate, Total </v>
      </c>
      <c r="H319" s="489" t="str">
        <f aca="false">data!C$3</f>
        <v>ZMB</v>
      </c>
      <c r="I319" s="489" t="s">
        <v>1468</v>
      </c>
      <c r="J319" s="490" t="s">
        <v>1476</v>
      </c>
      <c r="K319" s="489" t="str">
        <f aca="false">H319&amp;": "&amp;J319</f>
        <v>ZMB: Real GDP Growth Rate</v>
      </c>
    </row>
    <row r="320" customFormat="false" ht="17.35" hidden="true" customHeight="false" outlineLevel="0" collapsed="false">
      <c r="A320" s="489" t="str">
        <f aca="false">data!C$3</f>
        <v>ZMB</v>
      </c>
      <c r="B320" s="489" t="s">
        <v>1468</v>
      </c>
      <c r="C320" s="490" t="s">
        <v>160</v>
      </c>
      <c r="D320" s="489" t="str">
        <f aca="false">A320&amp;": "&amp;C320</f>
        <v>ZMB: Current Account Balance</v>
      </c>
      <c r="H320" s="489" t="str">
        <f aca="false">data!C$3</f>
        <v>ZMB</v>
      </c>
      <c r="I320" s="489" t="s">
        <v>1468</v>
      </c>
      <c r="J320" s="490" t="s">
        <v>1477</v>
      </c>
      <c r="K320" s="489" t="str">
        <f aca="false">H320&amp;": "&amp;J320</f>
        <v>ZMB: Real GDP PC Level (in US$ 2010)</v>
      </c>
    </row>
    <row r="321" customFormat="false" ht="17.35" hidden="true" customHeight="false" outlineLevel="0" collapsed="false">
      <c r="A321" s="489" t="str">
        <f aca="false">data!C$3</f>
        <v>ZMB</v>
      </c>
      <c r="B321" s="489" t="s">
        <v>1468</v>
      </c>
      <c r="C321" s="490" t="s">
        <v>170</v>
      </c>
      <c r="D321" s="489" t="str">
        <f aca="false">A321&amp;": "&amp;C321</f>
        <v>ZMB: Debt Ratio to GDP (end of period)</v>
      </c>
      <c r="H321" s="489" t="str">
        <f aca="false">data!C$3</f>
        <v>ZMB</v>
      </c>
      <c r="I321" s="489" t="s">
        <v>1468</v>
      </c>
      <c r="J321" s="490" t="s">
        <v>1478</v>
      </c>
      <c r="K321" s="489" t="str">
        <f aca="false">H321&amp;": "&amp;J321</f>
        <v>ZMB: Growth Rate of Bottom 40%</v>
      </c>
    </row>
    <row r="322" customFormat="false" ht="17.35" hidden="true" customHeight="false" outlineLevel="0" collapsed="false">
      <c r="A322" s="489" t="str">
        <f aca="false">data!C$3</f>
        <v>ZMB</v>
      </c>
      <c r="B322" s="489" t="s">
        <v>1468</v>
      </c>
      <c r="C322" s="490" t="s">
        <v>1479</v>
      </c>
      <c r="D322" s="489" t="str">
        <f aca="false">A322&amp;": "&amp;C322</f>
        <v>ZMB: Net Foreign Direct Invest. Ratio to GDP </v>
      </c>
      <c r="K322" s="489"/>
    </row>
    <row r="323" customFormat="false" ht="17.35" hidden="true" customHeight="false" outlineLevel="0" collapsed="false">
      <c r="A323" s="489" t="str">
        <f aca="false">data!C$3</f>
        <v>ZMB</v>
      </c>
      <c r="B323" s="489" t="s">
        <v>1468</v>
      </c>
      <c r="C323" s="490" t="s">
        <v>1480</v>
      </c>
      <c r="D323" s="489" t="str">
        <f aca="false">A323&amp;": "&amp;C323</f>
        <v>ZMB: Total Population Annual Growth Rate </v>
      </c>
      <c r="K323" s="489"/>
    </row>
    <row r="324" customFormat="false" ht="17.35" hidden="true" customHeight="false" outlineLevel="0" collapsed="false">
      <c r="A324" s="489" t="str">
        <f aca="false">data!C$3</f>
        <v>ZMB</v>
      </c>
      <c r="B324" s="489" t="s">
        <v>1468</v>
      </c>
      <c r="C324" s="490" t="s">
        <v>1481</v>
      </c>
      <c r="D324" s="489" t="str">
        <f aca="false">A324&amp;": "&amp;C324</f>
        <v>ZMB: Working age population to total pop. ratio </v>
      </c>
      <c r="H324" s="464" t="s">
        <v>1482</v>
      </c>
      <c r="K324" s="489"/>
    </row>
    <row r="325" customFormat="false" ht="17.35" hidden="true" customHeight="false" outlineLevel="0" collapsed="false">
      <c r="A325" s="489" t="str">
        <f aca="false">data!C$3</f>
        <v>ZMB</v>
      </c>
      <c r="B325" s="489" t="s">
        <v>1468</v>
      </c>
      <c r="C325" s="490" t="s">
        <v>1483</v>
      </c>
      <c r="D325" s="489" t="str">
        <f aca="false">A325&amp;": "&amp;C325</f>
        <v>ZMB: Growth Working age to total pop. ratio </v>
      </c>
      <c r="H325" s="489" t="str">
        <f aca="false">data!C$3</f>
        <v>ZMB</v>
      </c>
      <c r="I325" s="489" t="s">
        <v>1468</v>
      </c>
      <c r="J325" s="489" t="str">
        <f aca="false">InputDataB_ModelSpecAssumptions!$G$12</f>
        <v>Real GDP annual growth rate</v>
      </c>
      <c r="K325" s="489" t="str">
        <f aca="false">H325&amp;": "&amp;J325</f>
        <v>ZMB: Real GDP annual growth rate</v>
      </c>
    </row>
    <row r="326" customFormat="false" ht="17.35" hidden="true" customHeight="false" outlineLevel="0" collapsed="false">
      <c r="A326" s="489" t="str">
        <f aca="false">data!C$3</f>
        <v>ZMB</v>
      </c>
      <c r="B326" s="489" t="s">
        <v>1468</v>
      </c>
      <c r="C326" s="490" t="s">
        <v>1484</v>
      </c>
      <c r="D326" s="489" t="str">
        <f aca="false">A326&amp;": "&amp;C326</f>
        <v>ZMB: Share of male population in total population </v>
      </c>
      <c r="H326" s="489" t="str">
        <f aca="false">data!C$3</f>
        <v>ZMB</v>
      </c>
      <c r="I326" s="489" t="s">
        <v>1468</v>
      </c>
      <c r="J326" s="489" t="str">
        <f aca="false">Submodel2!$C$18</f>
        <v>Investment Ratio to reach target growth rate</v>
      </c>
      <c r="K326" s="489" t="str">
        <f aca="false">H326&amp;": "&amp;J326</f>
        <v>ZMB: Investment Ratio to reach target growth rate</v>
      </c>
    </row>
    <row r="327" customFormat="false" ht="17.35" hidden="true" customHeight="false" outlineLevel="0" collapsed="false">
      <c r="A327" s="489" t="str">
        <f aca="false">data!C$3</f>
        <v>ZMB</v>
      </c>
      <c r="B327" s="489" t="s">
        <v>1468</v>
      </c>
      <c r="C327" s="490" t="s">
        <v>1485</v>
      </c>
      <c r="D327" s="489" t="str">
        <f aca="false">A327&amp;": "&amp;C327</f>
        <v>ZMB: Labor Force Growth</v>
      </c>
      <c r="H327" s="489" t="str">
        <f aca="false">data!C$3</f>
        <v>ZMB</v>
      </c>
      <c r="I327" s="489" t="s">
        <v>1468</v>
      </c>
      <c r="J327" s="491" t="s">
        <v>1472</v>
      </c>
      <c r="K327" s="489" t="str">
        <f aca="false">H327&amp;": "&amp;J327</f>
        <v>ZMB: [Marginal] ICOR</v>
      </c>
    </row>
    <row r="328" customFormat="false" ht="17.35" hidden="true" customHeight="false" outlineLevel="0" collapsed="false">
      <c r="A328" s="489" t="str">
        <f aca="false">data!C$3</f>
        <v>ZMB</v>
      </c>
      <c r="B328" s="489" t="s">
        <v>1468</v>
      </c>
      <c r="C328" s="490" t="s">
        <v>1486</v>
      </c>
      <c r="D328" s="489" t="str">
        <f aca="false">A328&amp;": "&amp;C328</f>
        <v>ZMB: Gini Coefficent of Income</v>
      </c>
      <c r="H328" s="489" t="str">
        <f aca="false">data!C$3</f>
        <v>ZMB</v>
      </c>
      <c r="I328" s="489" t="s">
        <v>1468</v>
      </c>
      <c r="J328" s="491" t="s">
        <v>1473</v>
      </c>
      <c r="K328" s="489" t="str">
        <f aca="false">H328&amp;": "&amp;J328</f>
        <v>ZMB: Capital-to-Output Ratio (K/Y)</v>
      </c>
    </row>
    <row r="329" customFormat="false" ht="17.35" hidden="true" customHeight="false" outlineLevel="0" collapsed="false">
      <c r="A329" s="489" t="str">
        <f aca="false">data!C$3</f>
        <v>ZMB</v>
      </c>
      <c r="B329" s="489" t="s">
        <v>1468</v>
      </c>
      <c r="C329" s="490" t="s">
        <v>1487</v>
      </c>
      <c r="D329" s="489" t="str">
        <f aca="false">A329&amp;": "&amp;C329</f>
        <v>ZMB: Shared Prosperity Premium</v>
      </c>
      <c r="H329" s="489" t="str">
        <f aca="false">data!C$3</f>
        <v>ZMB</v>
      </c>
      <c r="I329" s="489" t="s">
        <v>1468</v>
      </c>
      <c r="J329" s="489" t="str">
        <f aca="false">Submodel2!$C$42</f>
        <v>Poverty Headcount Rate target</v>
      </c>
      <c r="K329" s="489" t="str">
        <f aca="false">H329&amp;": "&amp;J329</f>
        <v>ZMB: Poverty Headcount Rate target</v>
      </c>
    </row>
    <row r="330" customFormat="false" ht="17.35" hidden="true" customHeight="false" outlineLevel="0" collapsed="false">
      <c r="A330" s="489" t="str">
        <f aca="false">data!C$3</f>
        <v>ZMB</v>
      </c>
      <c r="B330" s="489" t="s">
        <v>1468</v>
      </c>
      <c r="C330" s="490" t="s">
        <v>1488</v>
      </c>
      <c r="D330" s="489" t="str">
        <f aca="false">A330&amp;": "&amp;C330</f>
        <v>ZMB: Income share of Bottom 40% of Population</v>
      </c>
      <c r="H330" s="489" t="str">
        <f aca="false">data!C$3</f>
        <v>ZMB</v>
      </c>
      <c r="I330" s="489" t="s">
        <v>1468</v>
      </c>
      <c r="J330" s="490" t="s">
        <v>1477</v>
      </c>
      <c r="K330" s="489" t="str">
        <f aca="false">H330&amp;": "&amp;J330</f>
        <v>ZMB: Real GDP PC Level (in US$ 2010)</v>
      </c>
    </row>
    <row r="331" customFormat="false" ht="17.35" hidden="true" customHeight="false" outlineLevel="0" collapsed="false">
      <c r="H331" s="489" t="str">
        <f aca="false">data!C$3</f>
        <v>ZMB</v>
      </c>
      <c r="I331" s="489" t="s">
        <v>1468</v>
      </c>
      <c r="J331" s="490" t="s">
        <v>1489</v>
      </c>
      <c r="K331" s="489" t="str">
        <f aca="false">H331&amp;": "&amp;J331</f>
        <v>ZMB: Real GDP PC Growth Rate</v>
      </c>
    </row>
    <row r="332" customFormat="false" ht="17.35" hidden="true" customHeight="false" outlineLevel="0" collapsed="false">
      <c r="H332" s="489" t="str">
        <f aca="false">data!C$3</f>
        <v>ZMB</v>
      </c>
      <c r="I332" s="489" t="s">
        <v>1468</v>
      </c>
      <c r="J332" s="490" t="s">
        <v>1490</v>
      </c>
      <c r="K332" s="489" t="str">
        <f aca="false">H332&amp;": "&amp;J332</f>
        <v>ZMB: Real GDP Headline Growth Rate</v>
      </c>
    </row>
    <row r="333" customFormat="false" ht="17.35" hidden="true" customHeight="false" outlineLevel="0" collapsed="false">
      <c r="H333" s="489" t="str">
        <f aca="false">data!C$3</f>
        <v>ZMB</v>
      </c>
      <c r="I333" s="489" t="s">
        <v>1468</v>
      </c>
      <c r="J333" s="490" t="s">
        <v>1478</v>
      </c>
      <c r="K333" s="489" t="str">
        <f aca="false">H333&amp;": "&amp;J333</f>
        <v>ZMB: Growth Rate of Bottom 40%</v>
      </c>
    </row>
    <row r="334" customFormat="false" ht="15.75" hidden="true" customHeight="false" outlineLevel="0" collapsed="false">
      <c r="K334" s="489"/>
    </row>
    <row r="335" customFormat="false" ht="15.75" hidden="true" customHeight="false" outlineLevel="0" collapsed="false">
      <c r="K335" s="489"/>
    </row>
    <row r="336" customFormat="false" ht="15.75" hidden="true" customHeight="false" outlineLevel="0" collapsed="false">
      <c r="K336" s="489"/>
    </row>
    <row r="337" customFormat="false" ht="15.75" hidden="true" customHeight="false" outlineLevel="0" collapsed="false">
      <c r="H337" s="464" t="s">
        <v>1491</v>
      </c>
      <c r="K337" s="489"/>
    </row>
    <row r="338" customFormat="false" ht="17.35" hidden="true" customHeight="false" outlineLevel="0" collapsed="false">
      <c r="H338" s="489" t="str">
        <f aca="false">data!C$3</f>
        <v>ZMB</v>
      </c>
      <c r="I338" s="489" t="s">
        <v>1468</v>
      </c>
      <c r="J338" s="490" t="s">
        <v>258</v>
      </c>
      <c r="K338" s="489" t="str">
        <f aca="false">H338&amp;": "&amp;J338</f>
        <v>ZMB: Gross National Savings Ratio to GDP</v>
      </c>
    </row>
    <row r="339" customFormat="false" ht="17.35" hidden="true" customHeight="false" outlineLevel="0" collapsed="false">
      <c r="H339" s="489" t="str">
        <f aca="false">data!C$3</f>
        <v>ZMB</v>
      </c>
      <c r="I339" s="489" t="s">
        <v>1468</v>
      </c>
      <c r="J339" s="490" t="s">
        <v>1492</v>
      </c>
      <c r="K339" s="489" t="str">
        <f aca="false">H339&amp;": "&amp;J339</f>
        <v>ZMB: Real GDP Per Capita Growth</v>
      </c>
    </row>
    <row r="340" customFormat="false" ht="17.35" hidden="true" customHeight="false" outlineLevel="0" collapsed="false">
      <c r="H340" s="489" t="str">
        <f aca="false">data!C$3</f>
        <v>ZMB</v>
      </c>
      <c r="I340" s="489" t="s">
        <v>1468</v>
      </c>
      <c r="J340" s="490" t="s">
        <v>1493</v>
      </c>
      <c r="K340" s="489" t="str">
        <f aca="false">H340&amp;": "&amp;J340</f>
        <v>ZMB: Investment to GDP </v>
      </c>
    </row>
    <row r="341" customFormat="false" ht="17.35" hidden="true" customHeight="false" outlineLevel="0" collapsed="false">
      <c r="H341" s="489" t="str">
        <f aca="false">data!C$3</f>
        <v>ZMB</v>
      </c>
      <c r="I341" s="489" t="s">
        <v>1468</v>
      </c>
      <c r="J341" s="490" t="s">
        <v>1472</v>
      </c>
      <c r="K341" s="489" t="str">
        <f aca="false">H341&amp;": "&amp;J341</f>
        <v>ZMB: [Marginal] ICOR</v>
      </c>
    </row>
    <row r="342" customFormat="false" ht="17.35" hidden="true" customHeight="false" outlineLevel="0" collapsed="false">
      <c r="H342" s="489" t="str">
        <f aca="false">data!C$3</f>
        <v>ZMB</v>
      </c>
      <c r="I342" s="489" t="s">
        <v>1468</v>
      </c>
      <c r="J342" s="490" t="s">
        <v>1473</v>
      </c>
      <c r="K342" s="489" t="str">
        <f aca="false">H342&amp;": "&amp;J342</f>
        <v>ZMB: Capital-to-Output Ratio (K/Y)</v>
      </c>
    </row>
    <row r="343" customFormat="false" ht="17.35" hidden="true" customHeight="false" outlineLevel="0" collapsed="false">
      <c r="H343" s="489" t="str">
        <f aca="false">data!C$3</f>
        <v>ZMB</v>
      </c>
      <c r="I343" s="489" t="s">
        <v>1468</v>
      </c>
      <c r="J343" s="490" t="s">
        <v>1474</v>
      </c>
      <c r="K343" s="489" t="str">
        <f aca="false">H343&amp;": "&amp;J343</f>
        <v>ZMB: Poverty Headcount Rate</v>
      </c>
    </row>
    <row r="344" customFormat="false" ht="17.35" hidden="true" customHeight="false" outlineLevel="0" collapsed="false">
      <c r="H344" s="489" t="str">
        <f aca="false">data!C$3</f>
        <v>ZMB</v>
      </c>
      <c r="I344" s="489" t="s">
        <v>1468</v>
      </c>
      <c r="J344" s="490" t="s">
        <v>1476</v>
      </c>
      <c r="K344" s="489" t="str">
        <f aca="false">H344&amp;": "&amp;J344</f>
        <v>ZMB: Real GDP Growth Rate</v>
      </c>
    </row>
    <row r="345" customFormat="false" ht="17.35" hidden="true" customHeight="false" outlineLevel="0" collapsed="false">
      <c r="H345" s="489" t="str">
        <f aca="false">data!C$3</f>
        <v>ZMB</v>
      </c>
      <c r="I345" s="489" t="s">
        <v>1468</v>
      </c>
      <c r="J345" s="490" t="s">
        <v>1477</v>
      </c>
      <c r="K345" s="489" t="str">
        <f aca="false">H345&amp;": "&amp;J345</f>
        <v>ZMB: Real GDP PC Level (in US$ 2010)</v>
      </c>
    </row>
    <row r="346" customFormat="false" ht="17.35" hidden="true" customHeight="false" outlineLevel="0" collapsed="false">
      <c r="H346" s="489" t="str">
        <f aca="false">data!C$3</f>
        <v>ZMB</v>
      </c>
      <c r="I346" s="489" t="s">
        <v>1468</v>
      </c>
      <c r="J346" s="490" t="s">
        <v>1478</v>
      </c>
      <c r="K346" s="489" t="str">
        <f aca="false">H346&amp;": "&amp;J346</f>
        <v>ZMB: Growth Rate of Bottom 40%</v>
      </c>
    </row>
    <row r="347" customFormat="false" ht="15.75" hidden="true" customHeight="false" outlineLevel="0" collapsed="false"/>
    <row r="348" customFormat="false" ht="15.75" hidden="true" customHeight="false" outlineLevel="0" collapsed="false"/>
    <row r="349" customFormat="false" ht="15.75" hidden="true" customHeight="false" outlineLevel="0" collapsed="false"/>
  </sheetData>
  <mergeCells count="6">
    <mergeCell ref="E2:H2"/>
    <mergeCell ref="A93:K93"/>
    <mergeCell ref="A94:E94"/>
    <mergeCell ref="G94:K94"/>
    <mergeCell ref="C95:E95"/>
    <mergeCell ref="I95:K95"/>
  </mergeCells>
  <conditionalFormatting sqref="C10">
    <cfRule type="expression" priority="2" aboveAverage="0" equalAverage="0" bottom="0" percent="0" rank="0" text="" dxfId="120">
      <formula>$D$142="Interpolated"</formula>
    </cfRule>
  </conditionalFormatting>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U71"/>
  <sheetViews>
    <sheetView showFormulas="false" showGridLines="true" showRowColHeaders="true" showZeros="true" rightToLeft="false" tabSelected="false" showOutlineSymbols="true" defaultGridColor="true" view="normal" topLeftCell="A1" colorId="64" zoomScale="86" zoomScaleNormal="86"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L36" activeCellId="0" sqref="L36"/>
    </sheetView>
  </sheetViews>
  <sheetFormatPr defaultColWidth="11.00390625" defaultRowHeight="15.75" customHeight="false" zeroHeight="false" outlineLevelRow="0" outlineLevelCol="0"/>
  <cols>
    <col collapsed="false" customWidth="true" hidden="false" outlineLevel="0" max="1" min="1" style="492" width="1.5"/>
    <col collapsed="false" customWidth="true" hidden="false" outlineLevel="0" max="2" min="2" style="0" width="2.62"/>
    <col collapsed="false" customWidth="true" hidden="false" outlineLevel="0" max="3" min="3" style="0" width="38.12"/>
    <col collapsed="false" customWidth="true" hidden="false" outlineLevel="0" max="4" min="4" style="0" width="10.38"/>
    <col collapsed="false" customWidth="true" hidden="false" outlineLevel="0" max="5" min="5" style="0" width="16"/>
    <col collapsed="false" customWidth="true" hidden="false" outlineLevel="0" max="6" min="6" style="0" width="10"/>
    <col collapsed="false" customWidth="true" hidden="true" outlineLevel="0" max="38" min="37" style="0" width="10.49"/>
    <col collapsed="false" customWidth="false" hidden="true" outlineLevel="0" max="41" min="39" style="0" width="11"/>
    <col collapsed="false" customWidth="true" hidden="true" outlineLevel="0" max="42" min="42" style="0" width="10.62"/>
    <col collapsed="false" customWidth="true" hidden="true" outlineLevel="0" max="69" min="43" style="0" width="12"/>
    <col collapsed="false" customWidth="true" hidden="true" outlineLevel="0" max="71" min="70" style="0" width="11.88"/>
    <col collapsed="false" customWidth="true" hidden="false" outlineLevel="0" max="72" min="72" style="0" width="11.62"/>
  </cols>
  <sheetData>
    <row r="1" customFormat="false" ht="17.35" hidden="false" customHeight="false" outlineLevel="0" collapsed="false">
      <c r="C1" s="493" t="s">
        <v>1467</v>
      </c>
      <c r="D1" s="145"/>
      <c r="E1" s="19"/>
      <c r="F1" s="19"/>
      <c r="G1" s="19"/>
      <c r="H1" s="19"/>
      <c r="I1" s="19"/>
      <c r="J1" s="19"/>
      <c r="K1" s="19"/>
      <c r="L1" s="19"/>
      <c r="M1" s="19"/>
      <c r="N1" s="19"/>
      <c r="O1" s="19"/>
      <c r="P1" s="19"/>
      <c r="Q1" s="19"/>
      <c r="R1" s="19"/>
      <c r="S1" s="19"/>
      <c r="T1" s="19"/>
      <c r="U1" s="19"/>
      <c r="V1" s="19"/>
      <c r="W1" s="19"/>
      <c r="X1" s="19"/>
      <c r="Y1" s="19"/>
      <c r="Z1" s="19"/>
      <c r="AA1" s="19"/>
      <c r="AB1" s="19"/>
      <c r="AC1" s="19"/>
      <c r="AD1" s="19"/>
      <c r="AE1" s="19"/>
      <c r="AF1" s="19"/>
      <c r="AG1" s="19"/>
      <c r="AH1" s="19"/>
      <c r="AI1" s="19"/>
      <c r="AJ1" s="19"/>
      <c r="AK1" s="19"/>
      <c r="AL1" s="19"/>
      <c r="AM1" s="19"/>
      <c r="AN1" s="19"/>
      <c r="AO1" s="19"/>
      <c r="AP1" s="19"/>
      <c r="AQ1" s="19"/>
      <c r="AR1" s="19"/>
      <c r="AS1" s="19"/>
      <c r="AT1" s="19"/>
      <c r="AU1" s="19"/>
      <c r="AV1" s="19"/>
      <c r="AW1" s="19"/>
      <c r="AX1" s="19"/>
      <c r="AY1" s="19"/>
      <c r="AZ1" s="19"/>
      <c r="BA1" s="19"/>
      <c r="BB1" s="19"/>
      <c r="BC1" s="19"/>
      <c r="BD1" s="19"/>
      <c r="BE1" s="19"/>
      <c r="BF1" s="19"/>
      <c r="BG1" s="19"/>
      <c r="BH1" s="19"/>
      <c r="BI1" s="19"/>
      <c r="BJ1" s="19"/>
      <c r="BK1" s="19"/>
      <c r="BL1" s="19"/>
      <c r="BM1" s="19"/>
      <c r="BN1" s="19"/>
      <c r="BO1" s="19"/>
      <c r="BP1" s="19"/>
      <c r="BQ1" s="19"/>
      <c r="BR1" s="19"/>
      <c r="BS1" s="19"/>
    </row>
    <row r="2" customFormat="false" ht="15.75" hidden="false" customHeight="false" outlineLevel="0" collapsed="false">
      <c r="C2" s="494" t="s">
        <v>1494</v>
      </c>
      <c r="D2" s="495" t="n">
        <f aca="false">InputDataA_GeneralAssumptions!D16</f>
        <v>0.618</v>
      </c>
      <c r="AJ2" s="35" t="str">
        <f aca="false">"35 hidden columns for years "&amp;AJ4+1&amp;" to "&amp;BS4&amp;" --&gt;"</f>
        <v>35 hidden columns for years 2051 to 2085 --&gt;</v>
      </c>
      <c r="AM2" s="496" t="s">
        <v>1495</v>
      </c>
    </row>
    <row r="3" customFormat="false" ht="15.75" hidden="false" customHeight="false" outlineLevel="0" collapsed="false">
      <c r="C3" s="497" t="s">
        <v>1496</v>
      </c>
      <c r="D3" s="498" t="n">
        <f aca="false">InputDataA_GeneralAssumptions!D13</f>
        <v>0.049</v>
      </c>
      <c r="E3" s="0" t="n">
        <v>0</v>
      </c>
      <c r="F3" s="0" t="n">
        <f aca="false">E3+1</f>
        <v>1</v>
      </c>
      <c r="G3" s="0" t="n">
        <f aca="false">F3+1</f>
        <v>2</v>
      </c>
      <c r="H3" s="0" t="n">
        <f aca="false">G3+1</f>
        <v>3</v>
      </c>
      <c r="I3" s="0" t="n">
        <f aca="false">H3+1</f>
        <v>4</v>
      </c>
      <c r="J3" s="0" t="n">
        <f aca="false">I3+1</f>
        <v>5</v>
      </c>
      <c r="K3" s="0" t="n">
        <f aca="false">J3+1</f>
        <v>6</v>
      </c>
      <c r="L3" s="0" t="n">
        <f aca="false">K3+1</f>
        <v>7</v>
      </c>
      <c r="M3" s="0" t="n">
        <f aca="false">L3+1</f>
        <v>8</v>
      </c>
      <c r="N3" s="0" t="n">
        <f aca="false">M3+1</f>
        <v>9</v>
      </c>
      <c r="O3" s="0" t="n">
        <f aca="false">N3+1</f>
        <v>10</v>
      </c>
      <c r="P3" s="0" t="n">
        <f aca="false">O3+1</f>
        <v>11</v>
      </c>
      <c r="Q3" s="0" t="n">
        <f aca="false">P3+1</f>
        <v>12</v>
      </c>
      <c r="R3" s="0" t="n">
        <f aca="false">Q3+1</f>
        <v>13</v>
      </c>
      <c r="S3" s="0" t="n">
        <f aca="false">R3+1</f>
        <v>14</v>
      </c>
      <c r="T3" s="0" t="n">
        <f aca="false">S3+1</f>
        <v>15</v>
      </c>
      <c r="U3" s="0" t="n">
        <f aca="false">T3+1</f>
        <v>16</v>
      </c>
      <c r="V3" s="0" t="n">
        <f aca="false">U3+1</f>
        <v>17</v>
      </c>
      <c r="W3" s="0" t="n">
        <f aca="false">V3+1</f>
        <v>18</v>
      </c>
      <c r="X3" s="0" t="n">
        <f aca="false">W3+1</f>
        <v>19</v>
      </c>
      <c r="Y3" s="0" t="n">
        <f aca="false">X3+1</f>
        <v>20</v>
      </c>
      <c r="Z3" s="0" t="n">
        <f aca="false">Y3+1</f>
        <v>21</v>
      </c>
      <c r="AA3" s="0" t="n">
        <f aca="false">Z3+1</f>
        <v>22</v>
      </c>
      <c r="AB3" s="0" t="n">
        <f aca="false">AA3+1</f>
        <v>23</v>
      </c>
      <c r="AC3" s="0" t="n">
        <f aca="false">AB3+1</f>
        <v>24</v>
      </c>
      <c r="AD3" s="0" t="n">
        <f aca="false">AC3+1</f>
        <v>25</v>
      </c>
      <c r="AE3" s="0" t="n">
        <f aca="false">AD3+1</f>
        <v>26</v>
      </c>
      <c r="AF3" s="0" t="n">
        <f aca="false">AE3+1</f>
        <v>27</v>
      </c>
      <c r="AG3" s="0" t="n">
        <f aca="false">AF3+1</f>
        <v>28</v>
      </c>
      <c r="AH3" s="0" t="n">
        <f aca="false">AG3+1</f>
        <v>29</v>
      </c>
      <c r="AI3" s="0" t="n">
        <f aca="false">AH3+1</f>
        <v>30</v>
      </c>
      <c r="AJ3" s="0" t="n">
        <f aca="false">AI3+1</f>
        <v>31</v>
      </c>
      <c r="AK3" s="0" t="n">
        <f aca="false">AJ3+1</f>
        <v>32</v>
      </c>
      <c r="AL3" s="0" t="n">
        <f aca="false">AK3+1</f>
        <v>33</v>
      </c>
      <c r="AM3" s="0" t="n">
        <f aca="false">AL3+1</f>
        <v>34</v>
      </c>
      <c r="AN3" s="0" t="n">
        <f aca="false">AM3+1</f>
        <v>35</v>
      </c>
      <c r="AO3" s="0" t="n">
        <f aca="false">AN3+1</f>
        <v>36</v>
      </c>
      <c r="AP3" s="0" t="n">
        <f aca="false">AO3+1</f>
        <v>37</v>
      </c>
      <c r="AQ3" s="0" t="n">
        <f aca="false">AP3+1</f>
        <v>38</v>
      </c>
      <c r="AR3" s="0" t="n">
        <f aca="false">AQ3+1</f>
        <v>39</v>
      </c>
      <c r="AS3" s="0" t="n">
        <f aca="false">AR3+1</f>
        <v>40</v>
      </c>
      <c r="AT3" s="0" t="n">
        <f aca="false">AS3+1</f>
        <v>41</v>
      </c>
      <c r="AU3" s="0" t="n">
        <f aca="false">AT3+1</f>
        <v>42</v>
      </c>
      <c r="AV3" s="0" t="n">
        <f aca="false">AU3+1</f>
        <v>43</v>
      </c>
      <c r="AW3" s="0" t="n">
        <f aca="false">AV3+1</f>
        <v>44</v>
      </c>
      <c r="AX3" s="0" t="n">
        <f aca="false">AW3+1</f>
        <v>45</v>
      </c>
      <c r="AY3" s="0" t="n">
        <f aca="false">AX3+1</f>
        <v>46</v>
      </c>
      <c r="AZ3" s="0" t="n">
        <f aca="false">AY3+1</f>
        <v>47</v>
      </c>
      <c r="BA3" s="0" t="n">
        <f aca="false">AZ3+1</f>
        <v>48</v>
      </c>
      <c r="BB3" s="0" t="n">
        <f aca="false">BA3+1</f>
        <v>49</v>
      </c>
      <c r="BC3" s="0" t="n">
        <f aca="false">BB3+1</f>
        <v>50</v>
      </c>
      <c r="BD3" s="0" t="n">
        <f aca="false">BC3+1</f>
        <v>51</v>
      </c>
      <c r="BE3" s="0" t="n">
        <f aca="false">BD3+1</f>
        <v>52</v>
      </c>
      <c r="BF3" s="0" t="n">
        <f aca="false">BE3+1</f>
        <v>53</v>
      </c>
      <c r="BG3" s="0" t="n">
        <f aca="false">BF3+1</f>
        <v>54</v>
      </c>
      <c r="BH3" s="0" t="n">
        <f aca="false">BG3+1</f>
        <v>55</v>
      </c>
      <c r="BI3" s="0" t="n">
        <f aca="false">BH3+1</f>
        <v>56</v>
      </c>
      <c r="BJ3" s="0" t="n">
        <f aca="false">BI3+1</f>
        <v>57</v>
      </c>
      <c r="BK3" s="0" t="n">
        <f aca="false">BJ3+1</f>
        <v>58</v>
      </c>
      <c r="BL3" s="0" t="n">
        <f aca="false">BK3+1</f>
        <v>59</v>
      </c>
      <c r="BM3" s="0" t="n">
        <f aca="false">BL3+1</f>
        <v>60</v>
      </c>
      <c r="BN3" s="0" t="n">
        <f aca="false">BM3+1</f>
        <v>61</v>
      </c>
      <c r="BO3" s="0" t="n">
        <f aca="false">BN3+1</f>
        <v>62</v>
      </c>
      <c r="BP3" s="0" t="n">
        <f aca="false">BO3+1</f>
        <v>63</v>
      </c>
      <c r="BQ3" s="0" t="n">
        <f aca="false">BP3+1</f>
        <v>64</v>
      </c>
      <c r="BR3" s="0" t="n">
        <f aca="false">BQ3+1</f>
        <v>65</v>
      </c>
      <c r="BS3" s="0" t="n">
        <f aca="false">BR3+1</f>
        <v>66</v>
      </c>
    </row>
    <row r="4" customFormat="false" ht="15.75" hidden="false" customHeight="false" outlineLevel="0" collapsed="false">
      <c r="B4" s="496"/>
      <c r="C4" s="499" t="s">
        <v>1461</v>
      </c>
      <c r="D4" s="500" t="n">
        <f aca="false">E4-1</f>
        <v>2018</v>
      </c>
      <c r="E4" s="501" t="n">
        <f aca="false">InputDataA_GeneralAssumptions!D7</f>
        <v>2019</v>
      </c>
      <c r="F4" s="501" t="n">
        <f aca="false">E4+1</f>
        <v>2020</v>
      </c>
      <c r="G4" s="501" t="n">
        <f aca="false">F4+1</f>
        <v>2021</v>
      </c>
      <c r="H4" s="501" t="n">
        <f aca="false">G4+1</f>
        <v>2022</v>
      </c>
      <c r="I4" s="501" t="n">
        <f aca="false">H4+1</f>
        <v>2023</v>
      </c>
      <c r="J4" s="501" t="n">
        <f aca="false">I4+1</f>
        <v>2024</v>
      </c>
      <c r="K4" s="501" t="n">
        <f aca="false">J4+1</f>
        <v>2025</v>
      </c>
      <c r="L4" s="501" t="n">
        <f aca="false">K4+1</f>
        <v>2026</v>
      </c>
      <c r="M4" s="501" t="n">
        <f aca="false">L4+1</f>
        <v>2027</v>
      </c>
      <c r="N4" s="501" t="n">
        <f aca="false">M4+1</f>
        <v>2028</v>
      </c>
      <c r="O4" s="501" t="n">
        <f aca="false">N4+1</f>
        <v>2029</v>
      </c>
      <c r="P4" s="501" t="n">
        <f aca="false">O4+1</f>
        <v>2030</v>
      </c>
      <c r="Q4" s="501" t="n">
        <f aca="false">P4+1</f>
        <v>2031</v>
      </c>
      <c r="R4" s="501" t="n">
        <f aca="false">Q4+1</f>
        <v>2032</v>
      </c>
      <c r="S4" s="501" t="n">
        <f aca="false">R4+1</f>
        <v>2033</v>
      </c>
      <c r="T4" s="501" t="n">
        <f aca="false">S4+1</f>
        <v>2034</v>
      </c>
      <c r="U4" s="501" t="n">
        <f aca="false">T4+1</f>
        <v>2035</v>
      </c>
      <c r="V4" s="501" t="n">
        <f aca="false">U4+1</f>
        <v>2036</v>
      </c>
      <c r="W4" s="501" t="n">
        <f aca="false">V4+1</f>
        <v>2037</v>
      </c>
      <c r="X4" s="501" t="n">
        <f aca="false">W4+1</f>
        <v>2038</v>
      </c>
      <c r="Y4" s="501" t="n">
        <f aca="false">X4+1</f>
        <v>2039</v>
      </c>
      <c r="Z4" s="501" t="n">
        <f aca="false">Y4+1</f>
        <v>2040</v>
      </c>
      <c r="AA4" s="501" t="n">
        <f aca="false">Z4+1</f>
        <v>2041</v>
      </c>
      <c r="AB4" s="501" t="n">
        <f aca="false">AA4+1</f>
        <v>2042</v>
      </c>
      <c r="AC4" s="501" t="n">
        <f aca="false">AB4+1</f>
        <v>2043</v>
      </c>
      <c r="AD4" s="501" t="n">
        <f aca="false">AC4+1</f>
        <v>2044</v>
      </c>
      <c r="AE4" s="501" t="n">
        <f aca="false">AD4+1</f>
        <v>2045</v>
      </c>
      <c r="AF4" s="501" t="n">
        <f aca="false">AE4+1</f>
        <v>2046</v>
      </c>
      <c r="AG4" s="501" t="n">
        <f aca="false">AF4+1</f>
        <v>2047</v>
      </c>
      <c r="AH4" s="501" t="n">
        <f aca="false">AG4+1</f>
        <v>2048</v>
      </c>
      <c r="AI4" s="501" t="n">
        <f aca="false">AH4+1</f>
        <v>2049</v>
      </c>
      <c r="AJ4" s="501" t="n">
        <f aca="false">AI4+1</f>
        <v>2050</v>
      </c>
      <c r="AK4" s="501" t="n">
        <f aca="false">AJ4+1</f>
        <v>2051</v>
      </c>
      <c r="AL4" s="501" t="n">
        <f aca="false">AK4+1</f>
        <v>2052</v>
      </c>
      <c r="AM4" s="501" t="n">
        <f aca="false">AL4+1</f>
        <v>2053</v>
      </c>
      <c r="AN4" s="501" t="n">
        <f aca="false">AM4+1</f>
        <v>2054</v>
      </c>
      <c r="AO4" s="502" t="n">
        <f aca="false">AN4+1</f>
        <v>2055</v>
      </c>
      <c r="AP4" s="501" t="n">
        <f aca="false">AO4+1</f>
        <v>2056</v>
      </c>
      <c r="AQ4" s="501" t="n">
        <f aca="false">AP4+1</f>
        <v>2057</v>
      </c>
      <c r="AR4" s="501" t="n">
        <f aca="false">AQ4+1</f>
        <v>2058</v>
      </c>
      <c r="AS4" s="501" t="n">
        <f aca="false">AR4+1</f>
        <v>2059</v>
      </c>
      <c r="AT4" s="501" t="n">
        <f aca="false">AS4+1</f>
        <v>2060</v>
      </c>
      <c r="AU4" s="501" t="n">
        <f aca="false">AT4+1</f>
        <v>2061</v>
      </c>
      <c r="AV4" s="501" t="n">
        <f aca="false">AU4+1</f>
        <v>2062</v>
      </c>
      <c r="AW4" s="501" t="n">
        <f aca="false">AV4+1</f>
        <v>2063</v>
      </c>
      <c r="AX4" s="501" t="n">
        <f aca="false">AW4+1</f>
        <v>2064</v>
      </c>
      <c r="AY4" s="501" t="n">
        <f aca="false">AX4+1</f>
        <v>2065</v>
      </c>
      <c r="AZ4" s="501" t="n">
        <f aca="false">AY4+1</f>
        <v>2066</v>
      </c>
      <c r="BA4" s="501" t="n">
        <f aca="false">AZ4+1</f>
        <v>2067</v>
      </c>
      <c r="BB4" s="501" t="n">
        <f aca="false">BA4+1</f>
        <v>2068</v>
      </c>
      <c r="BC4" s="501" t="n">
        <f aca="false">BB4+1</f>
        <v>2069</v>
      </c>
      <c r="BD4" s="501" t="n">
        <f aca="false">BC4+1</f>
        <v>2070</v>
      </c>
      <c r="BE4" s="501" t="n">
        <f aca="false">BD4+1</f>
        <v>2071</v>
      </c>
      <c r="BF4" s="501" t="n">
        <f aca="false">BE4+1</f>
        <v>2072</v>
      </c>
      <c r="BG4" s="501" t="n">
        <f aca="false">BF4+1</f>
        <v>2073</v>
      </c>
      <c r="BH4" s="501" t="n">
        <f aca="false">BG4+1</f>
        <v>2074</v>
      </c>
      <c r="BI4" s="501" t="n">
        <f aca="false">BH4+1</f>
        <v>2075</v>
      </c>
      <c r="BJ4" s="501" t="n">
        <f aca="false">BI4+1</f>
        <v>2076</v>
      </c>
      <c r="BK4" s="501" t="n">
        <f aca="false">BJ4+1</f>
        <v>2077</v>
      </c>
      <c r="BL4" s="501" t="n">
        <f aca="false">BK4+1</f>
        <v>2078</v>
      </c>
      <c r="BM4" s="501" t="n">
        <f aca="false">BL4+1</f>
        <v>2079</v>
      </c>
      <c r="BN4" s="501" t="n">
        <f aca="false">BM4+1</f>
        <v>2080</v>
      </c>
      <c r="BO4" s="501" t="n">
        <f aca="false">BN4+1</f>
        <v>2081</v>
      </c>
      <c r="BP4" s="501" t="n">
        <f aca="false">BO4+1</f>
        <v>2082</v>
      </c>
      <c r="BQ4" s="501" t="n">
        <f aca="false">BP4+1</f>
        <v>2083</v>
      </c>
      <c r="BR4" s="501" t="n">
        <f aca="false">BQ4+1</f>
        <v>2084</v>
      </c>
      <c r="BS4" s="502" t="n">
        <f aca="false">BR4+1</f>
        <v>2085</v>
      </c>
      <c r="BU4" s="387"/>
    </row>
    <row r="5" customFormat="false" ht="15.75" hidden="false" customHeight="false" outlineLevel="0" collapsed="false">
      <c r="B5" s="496"/>
      <c r="C5" s="17" t="s">
        <v>1497</v>
      </c>
    </row>
    <row r="6" customFormat="false" ht="15.75" hidden="false" customHeight="false" outlineLevel="0" collapsed="false">
      <c r="A6" s="503"/>
      <c r="B6" s="496" t="str">
        <f aca="false">LEFT(InputDataA_GeneralAssumptions!D24,1)</f>
        <v>A</v>
      </c>
      <c r="C6" s="497" t="s">
        <v>116</v>
      </c>
      <c r="D6" s="108" t="s">
        <v>121</v>
      </c>
      <c r="E6" s="504" t="n">
        <f aca="false">InputDataA_GeneralAssumptions!I22</f>
        <v>0.006</v>
      </c>
      <c r="F6" s="504" t="n">
        <f aca="false">InputDataA_GeneralAssumptions!J22</f>
        <v>0.006</v>
      </c>
      <c r="G6" s="504" t="n">
        <f aca="false">InputDataA_GeneralAssumptions!K22</f>
        <v>0.006</v>
      </c>
      <c r="H6" s="504" t="n">
        <f aca="false">InputDataA_GeneralAssumptions!L22</f>
        <v>0.006</v>
      </c>
      <c r="I6" s="504" t="n">
        <f aca="false">InputDataA_GeneralAssumptions!M22</f>
        <v>0.006</v>
      </c>
      <c r="J6" s="504" t="n">
        <f aca="false">InputDataA_GeneralAssumptions!N22</f>
        <v>0.006</v>
      </c>
      <c r="K6" s="504" t="n">
        <f aca="false">InputDataA_GeneralAssumptions!O22</f>
        <v>0.006</v>
      </c>
      <c r="L6" s="504" t="n">
        <f aca="false">InputDataA_GeneralAssumptions!P22</f>
        <v>0.006</v>
      </c>
      <c r="M6" s="504" t="n">
        <f aca="false">InputDataA_GeneralAssumptions!Q22</f>
        <v>0.006</v>
      </c>
      <c r="N6" s="504" t="n">
        <f aca="false">InputDataA_GeneralAssumptions!R22</f>
        <v>0.006</v>
      </c>
      <c r="O6" s="504" t="n">
        <f aca="false">InputDataA_GeneralAssumptions!S22</f>
        <v>0.006</v>
      </c>
      <c r="P6" s="504" t="n">
        <f aca="false">InputDataA_GeneralAssumptions!T22</f>
        <v>0.006</v>
      </c>
      <c r="Q6" s="504" t="n">
        <f aca="false">InputDataA_GeneralAssumptions!U22</f>
        <v>0.006</v>
      </c>
      <c r="R6" s="504" t="n">
        <f aca="false">InputDataA_GeneralAssumptions!V22</f>
        <v>0.006</v>
      </c>
      <c r="S6" s="504" t="n">
        <f aca="false">InputDataA_GeneralAssumptions!W22</f>
        <v>0.006</v>
      </c>
      <c r="T6" s="504" t="n">
        <f aca="false">InputDataA_GeneralAssumptions!X22</f>
        <v>0.006</v>
      </c>
      <c r="U6" s="504" t="n">
        <f aca="false">InputDataA_GeneralAssumptions!Y22</f>
        <v>0.006</v>
      </c>
      <c r="V6" s="504" t="n">
        <f aca="false">InputDataA_GeneralAssumptions!Z22</f>
        <v>0.006</v>
      </c>
      <c r="W6" s="504" t="n">
        <f aca="false">InputDataA_GeneralAssumptions!AA22</f>
        <v>0.006</v>
      </c>
      <c r="X6" s="504" t="n">
        <f aca="false">InputDataA_GeneralAssumptions!AB22</f>
        <v>0.006</v>
      </c>
      <c r="Y6" s="504" t="n">
        <f aca="false">InputDataA_GeneralAssumptions!AC22</f>
        <v>0.006</v>
      </c>
      <c r="Z6" s="504" t="n">
        <f aca="false">InputDataA_GeneralAssumptions!AD22</f>
        <v>0.006</v>
      </c>
      <c r="AA6" s="504" t="n">
        <f aca="false">InputDataA_GeneralAssumptions!AE22</f>
        <v>0.006</v>
      </c>
      <c r="AB6" s="504" t="n">
        <f aca="false">InputDataA_GeneralAssumptions!AF22</f>
        <v>0.006</v>
      </c>
      <c r="AC6" s="504" t="n">
        <f aca="false">InputDataA_GeneralAssumptions!AG22</f>
        <v>0.006</v>
      </c>
      <c r="AD6" s="504" t="n">
        <f aca="false">InputDataA_GeneralAssumptions!AH22</f>
        <v>0.006</v>
      </c>
      <c r="AE6" s="504" t="n">
        <f aca="false">InputDataA_GeneralAssumptions!AI22</f>
        <v>0.006</v>
      </c>
      <c r="AF6" s="504" t="n">
        <f aca="false">InputDataA_GeneralAssumptions!AJ22</f>
        <v>0.006</v>
      </c>
      <c r="AG6" s="504" t="n">
        <f aca="false">InputDataA_GeneralAssumptions!AK22</f>
        <v>0.006</v>
      </c>
      <c r="AH6" s="504" t="n">
        <f aca="false">InputDataA_GeneralAssumptions!AL22</f>
        <v>0.006</v>
      </c>
      <c r="AI6" s="504" t="n">
        <f aca="false">InputDataA_GeneralAssumptions!AM22</f>
        <v>0.006</v>
      </c>
      <c r="AJ6" s="504" t="n">
        <f aca="false">InputDataA_GeneralAssumptions!AN22</f>
        <v>0.006</v>
      </c>
      <c r="AK6" s="504" t="n">
        <f aca="false">InputDataA_GeneralAssumptions!AO22</f>
        <v>0.006</v>
      </c>
      <c r="AL6" s="504" t="n">
        <f aca="false">InputDataA_GeneralAssumptions!AP22</f>
        <v>0.006</v>
      </c>
      <c r="AM6" s="504" t="n">
        <f aca="false">InputDataA_GeneralAssumptions!AQ22</f>
        <v>0.006</v>
      </c>
      <c r="AN6" s="504" t="n">
        <f aca="false">InputDataA_GeneralAssumptions!AR22</f>
        <v>0.006</v>
      </c>
      <c r="AO6" s="504" t="n">
        <f aca="false">InputDataA_GeneralAssumptions!AS22</f>
        <v>0.006</v>
      </c>
      <c r="AP6" s="504" t="n">
        <f aca="false">InputDataA_GeneralAssumptions!AT22</f>
        <v>0.006</v>
      </c>
      <c r="AQ6" s="504" t="n">
        <f aca="false">InputDataA_GeneralAssumptions!AU22</f>
        <v>0.006</v>
      </c>
      <c r="AR6" s="504" t="n">
        <f aca="false">InputDataA_GeneralAssumptions!AV22</f>
        <v>0.006</v>
      </c>
      <c r="AS6" s="504" t="n">
        <f aca="false">InputDataA_GeneralAssumptions!AW22</f>
        <v>0.006</v>
      </c>
      <c r="AT6" s="504" t="n">
        <f aca="false">InputDataA_GeneralAssumptions!AX22</f>
        <v>0.006</v>
      </c>
      <c r="AU6" s="504" t="n">
        <f aca="false">InputDataA_GeneralAssumptions!AY22</f>
        <v>0.006</v>
      </c>
      <c r="AV6" s="504" t="n">
        <f aca="false">InputDataA_GeneralAssumptions!AZ22</f>
        <v>0.006</v>
      </c>
      <c r="AW6" s="504" t="n">
        <f aca="false">InputDataA_GeneralAssumptions!BA22</f>
        <v>0.006</v>
      </c>
      <c r="AX6" s="504" t="n">
        <f aca="false">InputDataA_GeneralAssumptions!BB22</f>
        <v>0.006</v>
      </c>
      <c r="AY6" s="504" t="n">
        <f aca="false">InputDataA_GeneralAssumptions!BC22</f>
        <v>0.006</v>
      </c>
      <c r="AZ6" s="504" t="n">
        <f aca="false">InputDataA_GeneralAssumptions!BD22</f>
        <v>0.006</v>
      </c>
      <c r="BA6" s="504" t="n">
        <f aca="false">InputDataA_GeneralAssumptions!BE22</f>
        <v>0.006</v>
      </c>
      <c r="BB6" s="504" t="n">
        <f aca="false">InputDataA_GeneralAssumptions!BF22</f>
        <v>0.006</v>
      </c>
      <c r="BC6" s="504" t="n">
        <f aca="false">InputDataA_GeneralAssumptions!BG22</f>
        <v>0.006</v>
      </c>
      <c r="BD6" s="504" t="n">
        <f aca="false">InputDataA_GeneralAssumptions!BH22</f>
        <v>0.006</v>
      </c>
      <c r="BE6" s="504" t="n">
        <f aca="false">InputDataA_GeneralAssumptions!BI22</f>
        <v>0.006</v>
      </c>
      <c r="BF6" s="504" t="n">
        <f aca="false">InputDataA_GeneralAssumptions!BJ22</f>
        <v>0.006</v>
      </c>
      <c r="BG6" s="504" t="n">
        <f aca="false">InputDataA_GeneralAssumptions!BK22</f>
        <v>0.006</v>
      </c>
      <c r="BH6" s="504" t="n">
        <f aca="false">InputDataA_GeneralAssumptions!BL22</f>
        <v>0.006</v>
      </c>
      <c r="BI6" s="504" t="n">
        <f aca="false">InputDataA_GeneralAssumptions!BM22</f>
        <v>0.006</v>
      </c>
      <c r="BJ6" s="504" t="n">
        <f aca="false">InputDataA_GeneralAssumptions!BN22</f>
        <v>0.006</v>
      </c>
      <c r="BK6" s="504" t="n">
        <f aca="false">InputDataA_GeneralAssumptions!BO22</f>
        <v>0.006</v>
      </c>
      <c r="BL6" s="504" t="n">
        <f aca="false">InputDataA_GeneralAssumptions!BP22</f>
        <v>0.006</v>
      </c>
      <c r="BM6" s="504" t="n">
        <f aca="false">InputDataA_GeneralAssumptions!BQ22</f>
        <v>0.006</v>
      </c>
      <c r="BN6" s="504" t="n">
        <f aca="false">InputDataA_GeneralAssumptions!BR22</f>
        <v>0.006</v>
      </c>
      <c r="BO6" s="504" t="n">
        <f aca="false">InputDataA_GeneralAssumptions!BS22</f>
        <v>0.006</v>
      </c>
      <c r="BP6" s="504" t="n">
        <f aca="false">InputDataA_GeneralAssumptions!BT22</f>
        <v>0.006</v>
      </c>
      <c r="BQ6" s="504" t="n">
        <f aca="false">InputDataA_GeneralAssumptions!BU22</f>
        <v>0.006</v>
      </c>
      <c r="BR6" s="504" t="n">
        <f aca="false">InputDataA_GeneralAssumptions!BV22</f>
        <v>0.006</v>
      </c>
      <c r="BS6" s="504" t="n">
        <f aca="false">InputDataA_GeneralAssumptions!BW22</f>
        <v>0.006</v>
      </c>
    </row>
    <row r="7" s="24" customFormat="true" ht="15.75" hidden="false" customHeight="false" outlineLevel="0" collapsed="false">
      <c r="A7" s="503"/>
      <c r="B7" s="496" t="str">
        <f aca="false">LEFT(InputDataA_GeneralAssumptions!D33,1)</f>
        <v>A</v>
      </c>
      <c r="C7" s="505" t="s">
        <v>134</v>
      </c>
      <c r="D7" s="138" t="s">
        <v>121</v>
      </c>
      <c r="E7" s="115" t="n">
        <f aca="false">InputDataA_GeneralAssumptions!I31</f>
        <v>0.01</v>
      </c>
      <c r="F7" s="115" t="n">
        <f aca="false">InputDataA_GeneralAssumptions!J31</f>
        <v>0.01</v>
      </c>
      <c r="G7" s="115" t="n">
        <f aca="false">InputDataA_GeneralAssumptions!K31</f>
        <v>0.01</v>
      </c>
      <c r="H7" s="115" t="n">
        <f aca="false">InputDataA_GeneralAssumptions!L31</f>
        <v>0.01</v>
      </c>
      <c r="I7" s="115" t="n">
        <f aca="false">InputDataA_GeneralAssumptions!M31</f>
        <v>0.01</v>
      </c>
      <c r="J7" s="115" t="n">
        <f aca="false">InputDataA_GeneralAssumptions!N31</f>
        <v>0.01</v>
      </c>
      <c r="K7" s="115" t="n">
        <f aca="false">InputDataA_GeneralAssumptions!O31</f>
        <v>0.01</v>
      </c>
      <c r="L7" s="115" t="n">
        <f aca="false">InputDataA_GeneralAssumptions!P31</f>
        <v>0.01</v>
      </c>
      <c r="M7" s="115" t="n">
        <f aca="false">InputDataA_GeneralAssumptions!Q31</f>
        <v>0.01</v>
      </c>
      <c r="N7" s="115" t="n">
        <f aca="false">InputDataA_GeneralAssumptions!R31</f>
        <v>0.01</v>
      </c>
      <c r="O7" s="115" t="n">
        <f aca="false">InputDataA_GeneralAssumptions!S31</f>
        <v>0.01</v>
      </c>
      <c r="P7" s="115" t="n">
        <f aca="false">InputDataA_GeneralAssumptions!T31</f>
        <v>0.01</v>
      </c>
      <c r="Q7" s="115" t="n">
        <f aca="false">InputDataA_GeneralAssumptions!U31</f>
        <v>0.01</v>
      </c>
      <c r="R7" s="115" t="n">
        <f aca="false">InputDataA_GeneralAssumptions!V31</f>
        <v>0.01</v>
      </c>
      <c r="S7" s="115" t="n">
        <f aca="false">InputDataA_GeneralAssumptions!W31</f>
        <v>0.01</v>
      </c>
      <c r="T7" s="115" t="n">
        <f aca="false">InputDataA_GeneralAssumptions!X31</f>
        <v>0.01</v>
      </c>
      <c r="U7" s="115" t="n">
        <f aca="false">InputDataA_GeneralAssumptions!Y31</f>
        <v>0.01</v>
      </c>
      <c r="V7" s="115" t="n">
        <f aca="false">InputDataA_GeneralAssumptions!Z31</f>
        <v>0.01</v>
      </c>
      <c r="W7" s="115" t="n">
        <f aca="false">InputDataA_GeneralAssumptions!AA31</f>
        <v>0.01</v>
      </c>
      <c r="X7" s="115" t="n">
        <f aca="false">InputDataA_GeneralAssumptions!AB31</f>
        <v>0.01</v>
      </c>
      <c r="Y7" s="115" t="n">
        <f aca="false">InputDataA_GeneralAssumptions!AC31</f>
        <v>0.01</v>
      </c>
      <c r="Z7" s="115" t="n">
        <f aca="false">InputDataA_GeneralAssumptions!AD31</f>
        <v>0.01</v>
      </c>
      <c r="AA7" s="115" t="n">
        <f aca="false">InputDataA_GeneralAssumptions!AE31</f>
        <v>0.01</v>
      </c>
      <c r="AB7" s="115" t="n">
        <f aca="false">InputDataA_GeneralAssumptions!AF31</f>
        <v>0.01</v>
      </c>
      <c r="AC7" s="115" t="n">
        <f aca="false">InputDataA_GeneralAssumptions!AG31</f>
        <v>0.01</v>
      </c>
      <c r="AD7" s="115" t="n">
        <f aca="false">InputDataA_GeneralAssumptions!AH31</f>
        <v>0.01</v>
      </c>
      <c r="AE7" s="115" t="n">
        <f aca="false">InputDataA_GeneralAssumptions!AI31</f>
        <v>0.01</v>
      </c>
      <c r="AF7" s="115" t="n">
        <f aca="false">InputDataA_GeneralAssumptions!AJ31</f>
        <v>0.01</v>
      </c>
      <c r="AG7" s="115" t="n">
        <f aca="false">InputDataA_GeneralAssumptions!AK31</f>
        <v>0.01</v>
      </c>
      <c r="AH7" s="115" t="n">
        <f aca="false">InputDataA_GeneralAssumptions!AL31</f>
        <v>0.01</v>
      </c>
      <c r="AI7" s="115" t="n">
        <f aca="false">InputDataA_GeneralAssumptions!AM31</f>
        <v>0.01</v>
      </c>
      <c r="AJ7" s="115" t="n">
        <f aca="false">InputDataA_GeneralAssumptions!AN31</f>
        <v>0.01</v>
      </c>
      <c r="AK7" s="115" t="n">
        <f aca="false">InputDataA_GeneralAssumptions!AO31</f>
        <v>0.01</v>
      </c>
      <c r="AL7" s="115" t="n">
        <f aca="false">InputDataA_GeneralAssumptions!AP31</f>
        <v>0.01</v>
      </c>
      <c r="AM7" s="115" t="n">
        <f aca="false">InputDataA_GeneralAssumptions!AQ31</f>
        <v>0.01</v>
      </c>
      <c r="AN7" s="115" t="n">
        <f aca="false">InputDataA_GeneralAssumptions!AR31</f>
        <v>0.01</v>
      </c>
      <c r="AO7" s="115" t="n">
        <f aca="false">InputDataA_GeneralAssumptions!AS31</f>
        <v>0.01</v>
      </c>
      <c r="AP7" s="115" t="n">
        <f aca="false">InputDataA_GeneralAssumptions!AT31</f>
        <v>0.01</v>
      </c>
      <c r="AQ7" s="115" t="n">
        <f aca="false">InputDataA_GeneralAssumptions!AU31</f>
        <v>0.01</v>
      </c>
      <c r="AR7" s="115" t="n">
        <f aca="false">InputDataA_GeneralAssumptions!AV31</f>
        <v>0.01</v>
      </c>
      <c r="AS7" s="115" t="n">
        <f aca="false">InputDataA_GeneralAssumptions!AW31</f>
        <v>0.01</v>
      </c>
      <c r="AT7" s="115" t="n">
        <f aca="false">InputDataA_GeneralAssumptions!AX31</f>
        <v>0.01</v>
      </c>
      <c r="AU7" s="115" t="n">
        <f aca="false">InputDataA_GeneralAssumptions!AY31</f>
        <v>0.01</v>
      </c>
      <c r="AV7" s="115" t="n">
        <f aca="false">InputDataA_GeneralAssumptions!AZ31</f>
        <v>0.01</v>
      </c>
      <c r="AW7" s="115" t="n">
        <f aca="false">InputDataA_GeneralAssumptions!BA31</f>
        <v>0.01</v>
      </c>
      <c r="AX7" s="115" t="n">
        <f aca="false">InputDataA_GeneralAssumptions!BB31</f>
        <v>0.01</v>
      </c>
      <c r="AY7" s="115" t="n">
        <f aca="false">InputDataA_GeneralAssumptions!BC31</f>
        <v>0.01</v>
      </c>
      <c r="AZ7" s="115" t="n">
        <f aca="false">InputDataA_GeneralAssumptions!BD31</f>
        <v>0.01</v>
      </c>
      <c r="BA7" s="115" t="n">
        <f aca="false">InputDataA_GeneralAssumptions!BE31</f>
        <v>0.01</v>
      </c>
      <c r="BB7" s="115" t="n">
        <f aca="false">InputDataA_GeneralAssumptions!BF31</f>
        <v>0.01</v>
      </c>
      <c r="BC7" s="115" t="n">
        <f aca="false">InputDataA_GeneralAssumptions!BG31</f>
        <v>0.01</v>
      </c>
      <c r="BD7" s="115" t="n">
        <f aca="false">InputDataA_GeneralAssumptions!BH31</f>
        <v>0.01</v>
      </c>
      <c r="BE7" s="115" t="n">
        <f aca="false">InputDataA_GeneralAssumptions!BI31</f>
        <v>0.01</v>
      </c>
      <c r="BF7" s="115" t="n">
        <f aca="false">InputDataA_GeneralAssumptions!BJ31</f>
        <v>0.01</v>
      </c>
      <c r="BG7" s="115" t="n">
        <f aca="false">InputDataA_GeneralAssumptions!BK31</f>
        <v>0.01</v>
      </c>
      <c r="BH7" s="115" t="n">
        <f aca="false">InputDataA_GeneralAssumptions!BL31</f>
        <v>0.01</v>
      </c>
      <c r="BI7" s="115" t="n">
        <f aca="false">InputDataA_GeneralAssumptions!BM31</f>
        <v>0.01</v>
      </c>
      <c r="BJ7" s="115" t="n">
        <f aca="false">InputDataA_GeneralAssumptions!BN31</f>
        <v>0.01</v>
      </c>
      <c r="BK7" s="115" t="n">
        <f aca="false">InputDataA_GeneralAssumptions!BO31</f>
        <v>0.01</v>
      </c>
      <c r="BL7" s="115" t="n">
        <f aca="false">InputDataA_GeneralAssumptions!BP31</f>
        <v>0.01</v>
      </c>
      <c r="BM7" s="115" t="n">
        <f aca="false">InputDataA_GeneralAssumptions!BQ31</f>
        <v>0.01</v>
      </c>
      <c r="BN7" s="115" t="n">
        <f aca="false">InputDataA_GeneralAssumptions!BR31</f>
        <v>0.01</v>
      </c>
      <c r="BO7" s="115" t="n">
        <f aca="false">InputDataA_GeneralAssumptions!BS31</f>
        <v>0.01</v>
      </c>
      <c r="BP7" s="115" t="n">
        <f aca="false">InputDataA_GeneralAssumptions!BT31</f>
        <v>0.01</v>
      </c>
      <c r="BQ7" s="115" t="n">
        <f aca="false">InputDataA_GeneralAssumptions!BU31</f>
        <v>0.01</v>
      </c>
      <c r="BR7" s="115" t="n">
        <f aca="false">InputDataA_GeneralAssumptions!BV31</f>
        <v>0.01</v>
      </c>
      <c r="BS7" s="115" t="n">
        <f aca="false">InputDataA_GeneralAssumptions!BW31</f>
        <v>0.01</v>
      </c>
    </row>
    <row r="8" s="24" customFormat="true" ht="15.75" hidden="false" customHeight="false" outlineLevel="0" collapsed="false">
      <c r="A8" s="503"/>
      <c r="B8" s="496" t="str">
        <f aca="false">LEFT(InputDataA_GeneralAssumptions!D92,1)</f>
        <v>A</v>
      </c>
      <c r="C8" s="505" t="s">
        <v>185</v>
      </c>
      <c r="D8" s="138" t="s">
        <v>121</v>
      </c>
      <c r="E8" s="115" t="n">
        <f aca="false">InputDataA_GeneralAssumptions!I94</f>
        <v>0.0293460825036125</v>
      </c>
      <c r="F8" s="115" t="n">
        <f aca="false">InputDataA_GeneralAssumptions!J94</f>
        <v>0.0292799463412805</v>
      </c>
      <c r="G8" s="115" t="n">
        <f aca="false">InputDataA_GeneralAssumptions!K94</f>
        <v>0.0292101827676241</v>
      </c>
      <c r="H8" s="115" t="n">
        <f aca="false">InputDataA_GeneralAssumptions!L94</f>
        <v>0.0290153797368005</v>
      </c>
      <c r="I8" s="115" t="n">
        <f aca="false">InputDataA_GeneralAssumptions!M94</f>
        <v>0.0289162814586543</v>
      </c>
      <c r="J8" s="115" t="n">
        <f aca="false">InputDataA_GeneralAssumptions!N94</f>
        <v>0.0287026406429391</v>
      </c>
      <c r="K8" s="115" t="n">
        <f aca="false">InputDataA_GeneralAssumptions!O94</f>
        <v>0.0285811335403727</v>
      </c>
      <c r="L8" s="115" t="n">
        <f aca="false">InputDataA_GeneralAssumptions!P94</f>
        <v>0.0283530688304949</v>
      </c>
      <c r="M8" s="115" t="n">
        <f aca="false">InputDataA_GeneralAssumptions!Q94</f>
        <v>0.0281677218093404</v>
      </c>
      <c r="N8" s="115" t="n">
        <f aca="false">InputDataA_GeneralAssumptions!R94</f>
        <v>0.0279760842405854</v>
      </c>
      <c r="O8" s="115" t="n">
        <f aca="false">InputDataA_GeneralAssumptions!S94</f>
        <v>0.0276921741395026</v>
      </c>
      <c r="P8" s="115" t="n">
        <f aca="false">InputDataA_GeneralAssumptions!T94</f>
        <v>0.0274105672171305</v>
      </c>
      <c r="Q8" s="115" t="n">
        <f aca="false">InputDataA_GeneralAssumptions!U94</f>
        <v>0.027090355997698</v>
      </c>
      <c r="R8" s="115" t="n">
        <f aca="false">InputDataA_GeneralAssumptions!V94</f>
        <v>0.0268160896537923</v>
      </c>
      <c r="S8" s="115" t="n">
        <f aca="false">InputDataA_GeneralAssumptions!W94</f>
        <v>0.0265055544728123</v>
      </c>
      <c r="T8" s="115" t="n">
        <f aca="false">InputDataA_GeneralAssumptions!X94</f>
        <v>0.02616290108221</v>
      </c>
      <c r="U8" s="115" t="n">
        <f aca="false">InputDataA_GeneralAssumptions!Y94</f>
        <v>0.0258288928359975</v>
      </c>
      <c r="V8" s="115" t="n">
        <f aca="false">InputDataA_GeneralAssumptions!Z94</f>
        <v>0.0255032104465767</v>
      </c>
      <c r="W8" s="115" t="n">
        <f aca="false">InputDataA_GeneralAssumptions!AA94</f>
        <v>0.0251503746174682</v>
      </c>
      <c r="X8" s="115" t="n">
        <f aca="false">InputDataA_GeneralAssumptions!AB94</f>
        <v>0.0248078506725227</v>
      </c>
      <c r="Y8" s="115" t="n">
        <f aca="false">InputDataA_GeneralAssumptions!AC94</f>
        <v>0.0245086550373321</v>
      </c>
      <c r="Z8" s="115" t="n">
        <f aca="false">InputDataA_GeneralAssumptions!AD94</f>
        <v>0.024151116049544</v>
      </c>
      <c r="AA8" s="115" t="n">
        <f aca="false">InputDataA_GeneralAssumptions!AE94</f>
        <v>0.0238687855000319</v>
      </c>
      <c r="AB8" s="115" t="n">
        <f aca="false">InputDataA_GeneralAssumptions!AF94</f>
        <v>0.0235305117496727</v>
      </c>
      <c r="AC8" s="115" t="n">
        <f aca="false">InputDataA_GeneralAssumptions!AG94</f>
        <v>0.0232331536798514</v>
      </c>
      <c r="AD8" s="115" t="n">
        <f aca="false">InputDataA_GeneralAssumptions!AH94</f>
        <v>0.0228841804547077</v>
      </c>
      <c r="AE8" s="115" t="n">
        <f aca="false">InputDataA_GeneralAssumptions!AI94</f>
        <v>0.0225758589590668</v>
      </c>
      <c r="AF8" s="115" t="n">
        <f aca="false">InputDataA_GeneralAssumptions!AJ94</f>
        <v>0.0222481436171726</v>
      </c>
      <c r="AG8" s="115" t="n">
        <f aca="false">InputDataA_GeneralAssumptions!AK94</f>
        <v>0.0219309231582756</v>
      </c>
      <c r="AH8" s="115" t="n">
        <f aca="false">InputDataA_GeneralAssumptions!AL94</f>
        <v>0.0216509164192924</v>
      </c>
      <c r="AI8" s="115" t="n">
        <f aca="false">InputDataA_GeneralAssumptions!AM94</f>
        <v>0.0213253718611719</v>
      </c>
      <c r="AJ8" s="115" t="n">
        <f aca="false">InputDataA_GeneralAssumptions!AN94</f>
        <v>0.0210627968888657</v>
      </c>
      <c r="AK8" s="115" t="str">
        <f aca="false">InputDataA_GeneralAssumptions!AO94</f>
        <v>#N/A</v>
      </c>
      <c r="AL8" s="115" t="str">
        <f aca="false">InputDataA_GeneralAssumptions!AP94</f>
        <v>#N/A</v>
      </c>
      <c r="AM8" s="115" t="str">
        <f aca="false">InputDataA_GeneralAssumptions!AQ94</f>
        <v>#N/A</v>
      </c>
      <c r="AN8" s="115" t="str">
        <f aca="false">InputDataA_GeneralAssumptions!AR94</f>
        <v>#N/A</v>
      </c>
      <c r="AO8" s="115" t="str">
        <f aca="false">InputDataA_GeneralAssumptions!AS94</f>
        <v>#N/A</v>
      </c>
      <c r="AP8" s="115" t="str">
        <f aca="false">InputDataA_GeneralAssumptions!AT94</f>
        <v>#N/A</v>
      </c>
      <c r="AQ8" s="115" t="str">
        <f aca="false">InputDataA_GeneralAssumptions!AU94</f>
        <v>#N/A</v>
      </c>
      <c r="AR8" s="115" t="str">
        <f aca="false">InputDataA_GeneralAssumptions!AV94</f>
        <v>#N/A</v>
      </c>
      <c r="AS8" s="115" t="str">
        <f aca="false">InputDataA_GeneralAssumptions!AW94</f>
        <v>#N/A</v>
      </c>
      <c r="AT8" s="115" t="str">
        <f aca="false">InputDataA_GeneralAssumptions!AX94</f>
        <v>#N/A</v>
      </c>
      <c r="AU8" s="115" t="str">
        <f aca="false">InputDataA_GeneralAssumptions!AY94</f>
        <v>#N/A</v>
      </c>
      <c r="AV8" s="115" t="str">
        <f aca="false">InputDataA_GeneralAssumptions!AZ94</f>
        <v>#N/A</v>
      </c>
      <c r="AW8" s="115" t="str">
        <f aca="false">InputDataA_GeneralAssumptions!BA94</f>
        <v>#N/A</v>
      </c>
      <c r="AX8" s="115" t="str">
        <f aca="false">InputDataA_GeneralAssumptions!BB94</f>
        <v>#N/A</v>
      </c>
      <c r="AY8" s="115" t="str">
        <f aca="false">InputDataA_GeneralAssumptions!BC94</f>
        <v>#N/A</v>
      </c>
      <c r="AZ8" s="115" t="str">
        <f aca="false">InputDataA_GeneralAssumptions!BD94</f>
        <v>#N/A</v>
      </c>
      <c r="BA8" s="115" t="str">
        <f aca="false">InputDataA_GeneralAssumptions!BE94</f>
        <v>#N/A</v>
      </c>
      <c r="BB8" s="115" t="str">
        <f aca="false">InputDataA_GeneralAssumptions!BF94</f>
        <v>#N/A</v>
      </c>
      <c r="BC8" s="115" t="str">
        <f aca="false">InputDataA_GeneralAssumptions!BG94</f>
        <v>#N/A</v>
      </c>
      <c r="BD8" s="115" t="str">
        <f aca="false">InputDataA_GeneralAssumptions!BH94</f>
        <v>#N/A</v>
      </c>
      <c r="BE8" s="115" t="str">
        <f aca="false">InputDataA_GeneralAssumptions!BI94</f>
        <v>#N/A</v>
      </c>
      <c r="BF8" s="115" t="str">
        <f aca="false">InputDataA_GeneralAssumptions!BJ94</f>
        <v>#N/A</v>
      </c>
      <c r="BG8" s="115" t="str">
        <f aca="false">InputDataA_GeneralAssumptions!BK94</f>
        <v>#N/A</v>
      </c>
      <c r="BH8" s="115" t="str">
        <f aca="false">InputDataA_GeneralAssumptions!BL94</f>
        <v>#N/A</v>
      </c>
      <c r="BI8" s="115" t="str">
        <f aca="false">InputDataA_GeneralAssumptions!BM94</f>
        <v>#N/A</v>
      </c>
      <c r="BJ8" s="115" t="str">
        <f aca="false">InputDataA_GeneralAssumptions!BN94</f>
        <v>#N/A</v>
      </c>
      <c r="BK8" s="115" t="str">
        <f aca="false">InputDataA_GeneralAssumptions!BO94</f>
        <v>#N/A</v>
      </c>
      <c r="BL8" s="115" t="str">
        <f aca="false">InputDataA_GeneralAssumptions!BP94</f>
        <v>#N/A</v>
      </c>
      <c r="BM8" s="115" t="str">
        <f aca="false">InputDataA_GeneralAssumptions!BQ94</f>
        <v>#N/A</v>
      </c>
      <c r="BN8" s="115" t="str">
        <f aca="false">InputDataA_GeneralAssumptions!BR94</f>
        <v>#N/A</v>
      </c>
      <c r="BO8" s="115" t="str">
        <f aca="false">InputDataA_GeneralAssumptions!BS94</f>
        <v>#N/A</v>
      </c>
      <c r="BP8" s="115" t="str">
        <f aca="false">InputDataA_GeneralAssumptions!BT94</f>
        <v>#N/A</v>
      </c>
      <c r="BQ8" s="115" t="str">
        <f aca="false">InputDataA_GeneralAssumptions!BU94</f>
        <v>#N/A</v>
      </c>
      <c r="BR8" s="115" t="str">
        <f aca="false">InputDataA_GeneralAssumptions!BV94</f>
        <v>#N/A</v>
      </c>
      <c r="BS8" s="115" t="str">
        <f aca="false">InputDataA_GeneralAssumptions!BW94</f>
        <v>#N/A</v>
      </c>
    </row>
    <row r="9" s="24" customFormat="true" ht="15.75" hidden="false" customHeight="false" outlineLevel="0" collapsed="false">
      <c r="A9" s="503" t="s">
        <v>1498</v>
      </c>
      <c r="B9" s="496" t="str">
        <f aca="false">LEFT(InputDataA_GeneralAssumptions!D92,1)</f>
        <v>A</v>
      </c>
      <c r="C9" s="505" t="s">
        <v>192</v>
      </c>
      <c r="D9" s="138" t="s">
        <v>121</v>
      </c>
      <c r="E9" s="115" t="n">
        <f aca="false">InputDataA_GeneralAssumptions!I113</f>
        <v>0.00864728055580089</v>
      </c>
      <c r="F9" s="115" t="n">
        <f aca="false">InputDataA_GeneralAssumptions!J113</f>
        <v>0.00803034424463722</v>
      </c>
      <c r="G9" s="115" t="n">
        <f aca="false">InputDataA_GeneralAssumptions!K113</f>
        <v>0.00773559536048007</v>
      </c>
      <c r="H9" s="115" t="n">
        <f aca="false">InputDataA_GeneralAssumptions!L113</f>
        <v>0.00672636751221933</v>
      </c>
      <c r="I9" s="115" t="n">
        <f aca="false">InputDataA_GeneralAssumptions!M113</f>
        <v>0.00615981613505245</v>
      </c>
      <c r="J9" s="115" t="n">
        <f aca="false">InputDataA_GeneralAssumptions!N113</f>
        <v>0.00626111569781052</v>
      </c>
      <c r="K9" s="115" t="n">
        <f aca="false">InputDataA_GeneralAssumptions!O113</f>
        <v>0.0064994191847898</v>
      </c>
      <c r="L9" s="115" t="n">
        <f aca="false">InputDataA_GeneralAssumptions!P113</f>
        <v>0.00497753034540915</v>
      </c>
      <c r="M9" s="115" t="n">
        <f aca="false">InputDataA_GeneralAssumptions!Q113</f>
        <v>0.00561955336109476</v>
      </c>
      <c r="N9" s="115" t="n">
        <f aca="false">InputDataA_GeneralAssumptions!R113</f>
        <v>0.00580288373988047</v>
      </c>
      <c r="O9" s="115" t="n">
        <f aca="false">InputDataA_GeneralAssumptions!S113</f>
        <v>0.0053696950010711</v>
      </c>
      <c r="P9" s="115" t="n">
        <f aca="false">InputDataA_GeneralAssumptions!T113</f>
        <v>0.00460631409386081</v>
      </c>
      <c r="Q9" s="115" t="n">
        <f aca="false">InputDataA_GeneralAssumptions!U113</f>
        <v>0.00373487448829923</v>
      </c>
      <c r="R9" s="115" t="n">
        <f aca="false">InputDataA_GeneralAssumptions!V113</f>
        <v>0.00323527089419806</v>
      </c>
      <c r="S9" s="115" t="n">
        <f aca="false">InputDataA_GeneralAssumptions!W113</f>
        <v>0.00294367407806306</v>
      </c>
      <c r="T9" s="115" t="n">
        <f aca="false">InputDataA_GeneralAssumptions!X113</f>
        <v>0.0029662174196996</v>
      </c>
      <c r="U9" s="115" t="n">
        <f aca="false">InputDataA_GeneralAssumptions!Y113</f>
        <v>0.00329470923416308</v>
      </c>
      <c r="V9" s="115" t="n">
        <f aca="false">InputDataA_GeneralAssumptions!Z113</f>
        <v>0.00286564352305763</v>
      </c>
      <c r="W9" s="115" t="n">
        <f aca="false">InputDataA_GeneralAssumptions!AA113</f>
        <v>0.00315029127071886</v>
      </c>
      <c r="X9" s="115" t="n">
        <f aca="false">InputDataA_GeneralAssumptions!AB113</f>
        <v>0.00340895726930923</v>
      </c>
      <c r="Y9" s="115" t="n">
        <f aca="false">InputDataA_GeneralAssumptions!AC113</f>
        <v>0.00344322030805699</v>
      </c>
      <c r="Z9" s="115" t="n">
        <f aca="false">InputDataA_GeneralAssumptions!AD113</f>
        <v>0.00342664402632797</v>
      </c>
      <c r="AA9" s="115" t="n">
        <f aca="false">InputDataA_GeneralAssumptions!AE113</f>
        <v>0.00297618687061418</v>
      </c>
      <c r="AB9" s="115" t="n">
        <f aca="false">InputDataA_GeneralAssumptions!AF113</f>
        <v>0.00302976253506371</v>
      </c>
      <c r="AC9" s="115" t="n">
        <f aca="false">InputDataA_GeneralAssumptions!AG113</f>
        <v>0.00314715532723353</v>
      </c>
      <c r="AD9" s="115" t="n">
        <f aca="false">InputDataA_GeneralAssumptions!AH113</f>
        <v>0.00326232891930389</v>
      </c>
      <c r="AE9" s="115" t="n">
        <f aca="false">InputDataA_GeneralAssumptions!AI113</f>
        <v>0.0033855347635281</v>
      </c>
      <c r="AF9" s="115" t="n">
        <f aca="false">InputDataA_GeneralAssumptions!AJ113</f>
        <v>0.00292165289630697</v>
      </c>
      <c r="AG9" s="115" t="n">
        <f aca="false">InputDataA_GeneralAssumptions!AK113</f>
        <v>0.0031232049869816</v>
      </c>
      <c r="AH9" s="115" t="n">
        <f aca="false">InputDataA_GeneralAssumptions!AL113</f>
        <v>0.00319309597453188</v>
      </c>
      <c r="AI9" s="115" t="n">
        <f aca="false">InputDataA_GeneralAssumptions!AM113</f>
        <v>0.00322172720221836</v>
      </c>
      <c r="AJ9" s="115" t="n">
        <f aca="false">InputDataA_GeneralAssumptions!AN113</f>
        <v>0.00315308148790971</v>
      </c>
      <c r="AK9" s="115" t="e">
        <f aca="false">InputDataA_GeneralAssumptions!AO113</f>
        <v>#VALUE!</v>
      </c>
      <c r="AL9" s="115" t="e">
        <f aca="false">InputDataA_GeneralAssumptions!AP113</f>
        <v>#VALUE!</v>
      </c>
      <c r="AM9" s="115" t="e">
        <f aca="false">InputDataA_GeneralAssumptions!AQ113</f>
        <v>#VALUE!</v>
      </c>
      <c r="AN9" s="115" t="e">
        <f aca="false">InputDataA_GeneralAssumptions!AR113</f>
        <v>#VALUE!</v>
      </c>
      <c r="AO9" s="115" t="e">
        <f aca="false">InputDataA_GeneralAssumptions!AS113</f>
        <v>#VALUE!</v>
      </c>
      <c r="AP9" s="115" t="e">
        <f aca="false">InputDataA_GeneralAssumptions!AT113</f>
        <v>#VALUE!</v>
      </c>
      <c r="AQ9" s="115" t="e">
        <f aca="false">InputDataA_GeneralAssumptions!AU113</f>
        <v>#VALUE!</v>
      </c>
      <c r="AR9" s="115" t="e">
        <f aca="false">InputDataA_GeneralAssumptions!AV113</f>
        <v>#VALUE!</v>
      </c>
      <c r="AS9" s="115" t="e">
        <f aca="false">InputDataA_GeneralAssumptions!AW113</f>
        <v>#VALUE!</v>
      </c>
      <c r="AT9" s="115" t="e">
        <f aca="false">InputDataA_GeneralAssumptions!AX113</f>
        <v>#VALUE!</v>
      </c>
      <c r="AU9" s="115" t="e">
        <f aca="false">InputDataA_GeneralAssumptions!AY113</f>
        <v>#VALUE!</v>
      </c>
      <c r="AV9" s="115" t="e">
        <f aca="false">InputDataA_GeneralAssumptions!AZ113</f>
        <v>#VALUE!</v>
      </c>
      <c r="AW9" s="115" t="e">
        <f aca="false">InputDataA_GeneralAssumptions!BA113</f>
        <v>#VALUE!</v>
      </c>
      <c r="AX9" s="115" t="e">
        <f aca="false">InputDataA_GeneralAssumptions!BB113</f>
        <v>#VALUE!</v>
      </c>
      <c r="AY9" s="115" t="e">
        <f aca="false">InputDataA_GeneralAssumptions!BC113</f>
        <v>#VALUE!</v>
      </c>
      <c r="AZ9" s="115" t="e">
        <f aca="false">InputDataA_GeneralAssumptions!BD113</f>
        <v>#VALUE!</v>
      </c>
      <c r="BA9" s="115" t="e">
        <f aca="false">InputDataA_GeneralAssumptions!BE113</f>
        <v>#VALUE!</v>
      </c>
      <c r="BB9" s="115" t="e">
        <f aca="false">InputDataA_GeneralAssumptions!BF113</f>
        <v>#VALUE!</v>
      </c>
      <c r="BC9" s="115" t="e">
        <f aca="false">InputDataA_GeneralAssumptions!BG113</f>
        <v>#VALUE!</v>
      </c>
      <c r="BD9" s="115" t="e">
        <f aca="false">InputDataA_GeneralAssumptions!BH113</f>
        <v>#VALUE!</v>
      </c>
      <c r="BE9" s="115" t="e">
        <f aca="false">InputDataA_GeneralAssumptions!BI113</f>
        <v>#VALUE!</v>
      </c>
      <c r="BF9" s="115" t="e">
        <f aca="false">InputDataA_GeneralAssumptions!BJ113</f>
        <v>#VALUE!</v>
      </c>
      <c r="BG9" s="115" t="e">
        <f aca="false">InputDataA_GeneralAssumptions!BK113</f>
        <v>#VALUE!</v>
      </c>
      <c r="BH9" s="115" t="e">
        <f aca="false">InputDataA_GeneralAssumptions!BL113</f>
        <v>#VALUE!</v>
      </c>
      <c r="BI9" s="115" t="e">
        <f aca="false">InputDataA_GeneralAssumptions!BM113</f>
        <v>#VALUE!</v>
      </c>
      <c r="BJ9" s="115" t="e">
        <f aca="false">InputDataA_GeneralAssumptions!BN113</f>
        <v>#VALUE!</v>
      </c>
      <c r="BK9" s="115" t="e">
        <f aca="false">InputDataA_GeneralAssumptions!BO113</f>
        <v>#VALUE!</v>
      </c>
      <c r="BL9" s="115" t="e">
        <f aca="false">InputDataA_GeneralAssumptions!BP113</f>
        <v>#VALUE!</v>
      </c>
      <c r="BM9" s="115" t="e">
        <f aca="false">InputDataA_GeneralAssumptions!BQ113</f>
        <v>#VALUE!</v>
      </c>
      <c r="BN9" s="115" t="e">
        <f aca="false">InputDataA_GeneralAssumptions!BR113</f>
        <v>#VALUE!</v>
      </c>
      <c r="BO9" s="115" t="e">
        <f aca="false">InputDataA_GeneralAssumptions!BS113</f>
        <v>#VALUE!</v>
      </c>
      <c r="BP9" s="115" t="e">
        <f aca="false">InputDataA_GeneralAssumptions!BT113</f>
        <v>#VALUE!</v>
      </c>
      <c r="BQ9" s="115" t="e">
        <f aca="false">InputDataA_GeneralAssumptions!BU113</f>
        <v>#VALUE!</v>
      </c>
      <c r="BR9" s="115" t="e">
        <f aca="false">InputDataA_GeneralAssumptions!BV113</f>
        <v>#VALUE!</v>
      </c>
      <c r="BS9" s="115" t="e">
        <f aca="false">InputDataA_GeneralAssumptions!BW113</f>
        <v>#VALUE!</v>
      </c>
    </row>
    <row r="10" s="24" customFormat="true" ht="15.75" hidden="false" customHeight="false" outlineLevel="0" collapsed="false">
      <c r="A10" s="503"/>
      <c r="B10" s="496" t="str">
        <f aca="false">LEFT(InputDataB_ModelSpecAssumptions!D8,1)</f>
        <v>A</v>
      </c>
      <c r="C10" s="505" t="s">
        <v>240</v>
      </c>
      <c r="D10" s="138" t="s">
        <v>100</v>
      </c>
      <c r="E10" s="115" t="n">
        <f aca="false">InputDataB_ModelSpecAssumptions!I6</f>
        <v>0.31</v>
      </c>
      <c r="F10" s="115" t="n">
        <f aca="false">InputDataB_ModelSpecAssumptions!J6</f>
        <v>0.31</v>
      </c>
      <c r="G10" s="115" t="n">
        <f aca="false">InputDataB_ModelSpecAssumptions!K6</f>
        <v>0.31</v>
      </c>
      <c r="H10" s="115" t="n">
        <f aca="false">InputDataB_ModelSpecAssumptions!L6</f>
        <v>0.31</v>
      </c>
      <c r="I10" s="115" t="n">
        <f aca="false">InputDataB_ModelSpecAssumptions!M6</f>
        <v>0.31</v>
      </c>
      <c r="J10" s="115" t="n">
        <f aca="false">InputDataB_ModelSpecAssumptions!N6</f>
        <v>0.31</v>
      </c>
      <c r="K10" s="115" t="n">
        <f aca="false">InputDataB_ModelSpecAssumptions!O6</f>
        <v>0.31</v>
      </c>
      <c r="L10" s="115" t="n">
        <f aca="false">InputDataB_ModelSpecAssumptions!P6</f>
        <v>0.31</v>
      </c>
      <c r="M10" s="115" t="n">
        <f aca="false">InputDataB_ModelSpecAssumptions!Q6</f>
        <v>0.31</v>
      </c>
      <c r="N10" s="115" t="n">
        <f aca="false">InputDataB_ModelSpecAssumptions!R6</f>
        <v>0.31</v>
      </c>
      <c r="O10" s="115" t="n">
        <f aca="false">InputDataB_ModelSpecAssumptions!S6</f>
        <v>0.31</v>
      </c>
      <c r="P10" s="115" t="n">
        <f aca="false">InputDataB_ModelSpecAssumptions!T6</f>
        <v>0.31</v>
      </c>
      <c r="Q10" s="115" t="n">
        <f aca="false">InputDataB_ModelSpecAssumptions!U6</f>
        <v>0.31</v>
      </c>
      <c r="R10" s="115" t="n">
        <f aca="false">InputDataB_ModelSpecAssumptions!V6</f>
        <v>0.31</v>
      </c>
      <c r="S10" s="115" t="n">
        <f aca="false">InputDataB_ModelSpecAssumptions!W6</f>
        <v>0.31</v>
      </c>
      <c r="T10" s="115" t="n">
        <f aca="false">InputDataB_ModelSpecAssumptions!X6</f>
        <v>0.31</v>
      </c>
      <c r="U10" s="115" t="n">
        <f aca="false">InputDataB_ModelSpecAssumptions!Y6</f>
        <v>0.31</v>
      </c>
      <c r="V10" s="115" t="n">
        <f aca="false">InputDataB_ModelSpecAssumptions!Z6</f>
        <v>0.31</v>
      </c>
      <c r="W10" s="115" t="n">
        <f aca="false">InputDataB_ModelSpecAssumptions!AA6</f>
        <v>0.31</v>
      </c>
      <c r="X10" s="115" t="n">
        <f aca="false">InputDataB_ModelSpecAssumptions!AB6</f>
        <v>0.31</v>
      </c>
      <c r="Y10" s="115" t="n">
        <f aca="false">InputDataB_ModelSpecAssumptions!AC6</f>
        <v>0.31</v>
      </c>
      <c r="Z10" s="115" t="n">
        <f aca="false">InputDataB_ModelSpecAssumptions!AD6</f>
        <v>0.31</v>
      </c>
      <c r="AA10" s="115" t="n">
        <f aca="false">InputDataB_ModelSpecAssumptions!AE6</f>
        <v>0.31</v>
      </c>
      <c r="AB10" s="115" t="n">
        <f aca="false">InputDataB_ModelSpecAssumptions!AF6</f>
        <v>0.31</v>
      </c>
      <c r="AC10" s="115" t="n">
        <f aca="false">InputDataB_ModelSpecAssumptions!AG6</f>
        <v>0.31</v>
      </c>
      <c r="AD10" s="115" t="n">
        <f aca="false">InputDataB_ModelSpecAssumptions!AH6</f>
        <v>0.31</v>
      </c>
      <c r="AE10" s="115" t="n">
        <f aca="false">InputDataB_ModelSpecAssumptions!AI6</f>
        <v>0.31</v>
      </c>
      <c r="AF10" s="115" t="n">
        <f aca="false">InputDataB_ModelSpecAssumptions!AJ6</f>
        <v>0.31</v>
      </c>
      <c r="AG10" s="115" t="n">
        <f aca="false">InputDataB_ModelSpecAssumptions!AK6</f>
        <v>0.31</v>
      </c>
      <c r="AH10" s="115" t="n">
        <f aca="false">InputDataB_ModelSpecAssumptions!AL6</f>
        <v>0.31</v>
      </c>
      <c r="AI10" s="115" t="n">
        <f aca="false">InputDataB_ModelSpecAssumptions!AM6</f>
        <v>0.31</v>
      </c>
      <c r="AJ10" s="115" t="n">
        <f aca="false">InputDataB_ModelSpecAssumptions!AN6</f>
        <v>0.31</v>
      </c>
      <c r="AK10" s="115" t="n">
        <f aca="false">InputDataB_ModelSpecAssumptions!AO6</f>
        <v>0.31</v>
      </c>
      <c r="AL10" s="115" t="n">
        <f aca="false">InputDataB_ModelSpecAssumptions!AP6</f>
        <v>0.31</v>
      </c>
      <c r="AM10" s="115" t="n">
        <f aca="false">InputDataB_ModelSpecAssumptions!AQ6</f>
        <v>0.31</v>
      </c>
      <c r="AN10" s="115" t="n">
        <f aca="false">InputDataB_ModelSpecAssumptions!AR6</f>
        <v>0.31</v>
      </c>
      <c r="AO10" s="115" t="n">
        <f aca="false">InputDataB_ModelSpecAssumptions!AS6</f>
        <v>0.31</v>
      </c>
      <c r="AP10" s="115" t="n">
        <f aca="false">InputDataB_ModelSpecAssumptions!AT6</f>
        <v>0.31</v>
      </c>
      <c r="AQ10" s="115" t="n">
        <f aca="false">InputDataB_ModelSpecAssumptions!AU6</f>
        <v>0.31</v>
      </c>
      <c r="AR10" s="115" t="n">
        <f aca="false">InputDataB_ModelSpecAssumptions!AV6</f>
        <v>0.31</v>
      </c>
      <c r="AS10" s="115" t="n">
        <f aca="false">InputDataB_ModelSpecAssumptions!AW6</f>
        <v>0.31</v>
      </c>
      <c r="AT10" s="115" t="n">
        <f aca="false">InputDataB_ModelSpecAssumptions!AX6</f>
        <v>0.31</v>
      </c>
      <c r="AU10" s="115" t="n">
        <f aca="false">InputDataB_ModelSpecAssumptions!AY6</f>
        <v>0.31</v>
      </c>
      <c r="AV10" s="115" t="n">
        <f aca="false">InputDataB_ModelSpecAssumptions!AZ6</f>
        <v>0.31</v>
      </c>
      <c r="AW10" s="115" t="n">
        <f aca="false">InputDataB_ModelSpecAssumptions!BA6</f>
        <v>0.31</v>
      </c>
      <c r="AX10" s="115" t="n">
        <f aca="false">InputDataB_ModelSpecAssumptions!BB6</f>
        <v>0.31</v>
      </c>
      <c r="AY10" s="115" t="n">
        <f aca="false">InputDataB_ModelSpecAssumptions!BC6</f>
        <v>0.31</v>
      </c>
      <c r="AZ10" s="115" t="n">
        <f aca="false">InputDataB_ModelSpecAssumptions!BD6</f>
        <v>0.31</v>
      </c>
      <c r="BA10" s="115" t="n">
        <f aca="false">InputDataB_ModelSpecAssumptions!BE6</f>
        <v>0.31</v>
      </c>
      <c r="BB10" s="115" t="n">
        <f aca="false">InputDataB_ModelSpecAssumptions!BF6</f>
        <v>0.31</v>
      </c>
      <c r="BC10" s="115" t="n">
        <f aca="false">InputDataB_ModelSpecAssumptions!BG6</f>
        <v>0.31</v>
      </c>
      <c r="BD10" s="115" t="n">
        <f aca="false">InputDataB_ModelSpecAssumptions!BH6</f>
        <v>0.31</v>
      </c>
      <c r="BE10" s="115" t="n">
        <f aca="false">InputDataB_ModelSpecAssumptions!BI6</f>
        <v>0.31</v>
      </c>
      <c r="BF10" s="115" t="n">
        <f aca="false">InputDataB_ModelSpecAssumptions!BJ6</f>
        <v>0.31</v>
      </c>
      <c r="BG10" s="115" t="n">
        <f aca="false">InputDataB_ModelSpecAssumptions!BK6</f>
        <v>0.31</v>
      </c>
      <c r="BH10" s="115" t="n">
        <f aca="false">InputDataB_ModelSpecAssumptions!BL6</f>
        <v>0.31</v>
      </c>
      <c r="BI10" s="115" t="n">
        <f aca="false">InputDataB_ModelSpecAssumptions!BM6</f>
        <v>0.31</v>
      </c>
      <c r="BJ10" s="115" t="n">
        <f aca="false">InputDataB_ModelSpecAssumptions!BN6</f>
        <v>0.31</v>
      </c>
      <c r="BK10" s="115" t="n">
        <f aca="false">InputDataB_ModelSpecAssumptions!BO6</f>
        <v>0.31</v>
      </c>
      <c r="BL10" s="115" t="n">
        <f aca="false">InputDataB_ModelSpecAssumptions!BP6</f>
        <v>0.31</v>
      </c>
      <c r="BM10" s="115" t="n">
        <f aca="false">InputDataB_ModelSpecAssumptions!BQ6</f>
        <v>0.31</v>
      </c>
      <c r="BN10" s="115" t="n">
        <f aca="false">InputDataB_ModelSpecAssumptions!BR6</f>
        <v>0.31</v>
      </c>
      <c r="BO10" s="115" t="n">
        <f aca="false">InputDataB_ModelSpecAssumptions!BS6</f>
        <v>0.31</v>
      </c>
      <c r="BP10" s="115" t="n">
        <f aca="false">InputDataB_ModelSpecAssumptions!BT6</f>
        <v>0.31</v>
      </c>
      <c r="BQ10" s="115" t="n">
        <f aca="false">InputDataB_ModelSpecAssumptions!BU6</f>
        <v>0.31</v>
      </c>
      <c r="BR10" s="115" t="n">
        <f aca="false">InputDataB_ModelSpecAssumptions!BV6</f>
        <v>0.31</v>
      </c>
      <c r="BS10" s="115" t="n">
        <f aca="false">InputDataB_ModelSpecAssumptions!BW6</f>
        <v>0.31</v>
      </c>
    </row>
    <row r="11" s="24" customFormat="true" ht="15.75" hidden="false" customHeight="false" outlineLevel="0" collapsed="false">
      <c r="A11" s="503" t="s">
        <v>1498</v>
      </c>
      <c r="B11" s="496" t="str">
        <f aca="false">LEFT(InputDataA_GeneralAssumptions!D92,1)</f>
        <v>A</v>
      </c>
      <c r="C11" s="506" t="s">
        <v>1499</v>
      </c>
      <c r="D11" s="138" t="s">
        <v>1500</v>
      </c>
      <c r="E11" s="115" t="n">
        <f aca="false">InputDataA_GeneralAssumptions!I103</f>
        <v>0.495112097093595</v>
      </c>
      <c r="F11" s="115" t="n">
        <f aca="false">InputDataA_GeneralAssumptions!J103</f>
        <v>0.495160345248868</v>
      </c>
      <c r="G11" s="115" t="n">
        <f aca="false">InputDataA_GeneralAssumptions!K103</f>
        <v>0.495212137718051</v>
      </c>
      <c r="H11" s="115" t="n">
        <f aca="false">InputDataA_GeneralAssumptions!L103</f>
        <v>0.495263642899486</v>
      </c>
      <c r="I11" s="115" t="n">
        <f aca="false">InputDataA_GeneralAssumptions!M103</f>
        <v>0.495313560994291</v>
      </c>
      <c r="J11" s="115" t="n">
        <f aca="false">InputDataA_GeneralAssumptions!N103</f>
        <v>0.495361493172963</v>
      </c>
      <c r="K11" s="115" t="n">
        <f aca="false">InputDataA_GeneralAssumptions!O103</f>
        <v>0.495407064644166</v>
      </c>
      <c r="L11" s="115" t="n">
        <f aca="false">InputDataA_GeneralAssumptions!P103</f>
        <v>0.49545067064841</v>
      </c>
      <c r="M11" s="115" t="n">
        <f aca="false">InputDataA_GeneralAssumptions!Q103</f>
        <v>0.49549194170525</v>
      </c>
      <c r="N11" s="115" t="n">
        <f aca="false">InputDataA_GeneralAssumptions!R103</f>
        <v>0.495529701895052</v>
      </c>
      <c r="O11" s="115" t="n">
        <f aca="false">InputDataA_GeneralAssumptions!S103</f>
        <v>0.495561959610361</v>
      </c>
      <c r="P11" s="115" t="n">
        <f aca="false">InputDataA_GeneralAssumptions!T103</f>
        <v>0.495587346974381</v>
      </c>
      <c r="Q11" s="115" t="n">
        <f aca="false">InputDataA_GeneralAssumptions!U103</f>
        <v>0.495605416746064</v>
      </c>
      <c r="R11" s="115" t="n">
        <f aca="false">InputDataA_GeneralAssumptions!V103</f>
        <v>0.495617116143343</v>
      </c>
      <c r="S11" s="115" t="n">
        <f aca="false">InputDataA_GeneralAssumptions!W103</f>
        <v>0.495622444090385</v>
      </c>
      <c r="T11" s="115" t="n">
        <f aca="false">InputDataA_GeneralAssumptions!X103</f>
        <v>0.495622015563577</v>
      </c>
      <c r="U11" s="115" t="n">
        <f aca="false">InputDataA_GeneralAssumptions!Y103</f>
        <v>0.495615596649898</v>
      </c>
      <c r="V11" s="115" t="n">
        <f aca="false">InputDataA_GeneralAssumptions!Z103</f>
        <v>0.495604085593874</v>
      </c>
      <c r="W11" s="115" t="n">
        <f aca="false">InputDataA_GeneralAssumptions!AA103</f>
        <v>0.49558740008515</v>
      </c>
      <c r="X11" s="115" t="n">
        <f aca="false">InputDataA_GeneralAssumptions!AB103</f>
        <v>0.495565169370044</v>
      </c>
      <c r="Y11" s="115" t="n">
        <f aca="false">InputDataA_GeneralAssumptions!AC103</f>
        <v>0.495537519766712</v>
      </c>
      <c r="Z11" s="115" t="n">
        <f aca="false">InputDataA_GeneralAssumptions!AD103</f>
        <v>0.495504489415842</v>
      </c>
      <c r="AA11" s="115" t="n">
        <f aca="false">InputDataA_GeneralAssumptions!AE103</f>
        <v>0.495466417769735</v>
      </c>
      <c r="AB11" s="115" t="n">
        <f aca="false">InputDataA_GeneralAssumptions!AF103</f>
        <v>0.495423618385353</v>
      </c>
      <c r="AC11" s="115" t="n">
        <f aca="false">InputDataA_GeneralAssumptions!AG103</f>
        <v>0.495376318349722</v>
      </c>
      <c r="AD11" s="115" t="n">
        <f aca="false">InputDataA_GeneralAssumptions!AH103</f>
        <v>0.495324714505009</v>
      </c>
      <c r="AE11" s="115" t="n">
        <f aca="false">InputDataA_GeneralAssumptions!AI103</f>
        <v>0.495269146138419</v>
      </c>
      <c r="AF11" s="115" t="n">
        <f aca="false">InputDataA_GeneralAssumptions!AJ103</f>
        <v>0.495210194754372</v>
      </c>
      <c r="AG11" s="115" t="n">
        <f aca="false">InputDataA_GeneralAssumptions!AK103</f>
        <v>0.495147755556098</v>
      </c>
      <c r="AH11" s="115" t="n">
        <f aca="false">InputDataA_GeneralAssumptions!AL103</f>
        <v>0.495082489690338</v>
      </c>
      <c r="AI11" s="115" t="n">
        <f aca="false">InputDataA_GeneralAssumptions!AM103</f>
        <v>0.495014764263508</v>
      </c>
      <c r="AJ11" s="115" t="n">
        <f aca="false">InputDataA_GeneralAssumptions!AN103</f>
        <v>0.494944902349654</v>
      </c>
      <c r="AK11" s="115" t="str">
        <f aca="false">InputDataA_GeneralAssumptions!AO103</f>
        <v>N/A</v>
      </c>
      <c r="AL11" s="115" t="str">
        <f aca="false">InputDataA_GeneralAssumptions!AP103</f>
        <v>N/A</v>
      </c>
      <c r="AM11" s="115" t="str">
        <f aca="false">InputDataA_GeneralAssumptions!AQ103</f>
        <v>N/A</v>
      </c>
      <c r="AN11" s="115" t="str">
        <f aca="false">InputDataA_GeneralAssumptions!AR103</f>
        <v>N/A</v>
      </c>
      <c r="AO11" s="115" t="str">
        <f aca="false">InputDataA_GeneralAssumptions!AS103</f>
        <v>N/A</v>
      </c>
      <c r="AP11" s="115" t="str">
        <f aca="false">InputDataA_GeneralAssumptions!AT103</f>
        <v>N/A</v>
      </c>
      <c r="AQ11" s="115" t="str">
        <f aca="false">InputDataA_GeneralAssumptions!AU103</f>
        <v>N/A</v>
      </c>
      <c r="AR11" s="115" t="str">
        <f aca="false">InputDataA_GeneralAssumptions!AV103</f>
        <v>N/A</v>
      </c>
      <c r="AS11" s="115" t="str">
        <f aca="false">InputDataA_GeneralAssumptions!AW103</f>
        <v>N/A</v>
      </c>
      <c r="AT11" s="115" t="str">
        <f aca="false">InputDataA_GeneralAssumptions!AX103</f>
        <v>N/A</v>
      </c>
      <c r="AU11" s="115" t="str">
        <f aca="false">InputDataA_GeneralAssumptions!AY103</f>
        <v>N/A</v>
      </c>
      <c r="AV11" s="115" t="str">
        <f aca="false">InputDataA_GeneralAssumptions!AZ103</f>
        <v>N/A</v>
      </c>
      <c r="AW11" s="115" t="str">
        <f aca="false">InputDataA_GeneralAssumptions!BA103</f>
        <v>N/A</v>
      </c>
      <c r="AX11" s="115" t="str">
        <f aca="false">InputDataA_GeneralAssumptions!BB103</f>
        <v>N/A</v>
      </c>
      <c r="AY11" s="115" t="str">
        <f aca="false">InputDataA_GeneralAssumptions!BC103</f>
        <v>N/A</v>
      </c>
      <c r="AZ11" s="115" t="str">
        <f aca="false">InputDataA_GeneralAssumptions!BD103</f>
        <v>N/A</v>
      </c>
      <c r="BA11" s="115" t="str">
        <f aca="false">InputDataA_GeneralAssumptions!BE103</f>
        <v>N/A</v>
      </c>
      <c r="BB11" s="115" t="str">
        <f aca="false">InputDataA_GeneralAssumptions!BF103</f>
        <v>N/A</v>
      </c>
      <c r="BC11" s="115" t="str">
        <f aca="false">InputDataA_GeneralAssumptions!BG103</f>
        <v>N/A</v>
      </c>
      <c r="BD11" s="115" t="str">
        <f aca="false">InputDataA_GeneralAssumptions!BH103</f>
        <v>N/A</v>
      </c>
      <c r="BE11" s="115" t="str">
        <f aca="false">InputDataA_GeneralAssumptions!BI103</f>
        <v>N/A</v>
      </c>
      <c r="BF11" s="115" t="str">
        <f aca="false">InputDataA_GeneralAssumptions!BJ103</f>
        <v>N/A</v>
      </c>
      <c r="BG11" s="115" t="str">
        <f aca="false">InputDataA_GeneralAssumptions!BK103</f>
        <v>N/A</v>
      </c>
      <c r="BH11" s="115" t="str">
        <f aca="false">InputDataA_GeneralAssumptions!BL103</f>
        <v>N/A</v>
      </c>
      <c r="BI11" s="115" t="str">
        <f aca="false">InputDataA_GeneralAssumptions!BM103</f>
        <v>N/A</v>
      </c>
      <c r="BJ11" s="115" t="str">
        <f aca="false">InputDataA_GeneralAssumptions!BN103</f>
        <v>N/A</v>
      </c>
      <c r="BK11" s="115" t="str">
        <f aca="false">InputDataA_GeneralAssumptions!BO103</f>
        <v>N/A</v>
      </c>
      <c r="BL11" s="115" t="str">
        <f aca="false">InputDataA_GeneralAssumptions!BP103</f>
        <v>N/A</v>
      </c>
      <c r="BM11" s="115" t="str">
        <f aca="false">InputDataA_GeneralAssumptions!BQ103</f>
        <v>N/A</v>
      </c>
      <c r="BN11" s="115" t="str">
        <f aca="false">InputDataA_GeneralAssumptions!BR103</f>
        <v>N/A</v>
      </c>
      <c r="BO11" s="115" t="str">
        <f aca="false">InputDataA_GeneralAssumptions!BS103</f>
        <v>N/A</v>
      </c>
      <c r="BP11" s="115" t="str">
        <f aca="false">InputDataA_GeneralAssumptions!BT103</f>
        <v>N/A</v>
      </c>
      <c r="BQ11" s="115" t="str">
        <f aca="false">InputDataA_GeneralAssumptions!BU103</f>
        <v>N/A</v>
      </c>
      <c r="BR11" s="115" t="str">
        <f aca="false">InputDataA_GeneralAssumptions!BV103</f>
        <v>N/A</v>
      </c>
      <c r="BS11" s="115" t="str">
        <f aca="false">InputDataA_GeneralAssumptions!BW103</f>
        <v>N/A</v>
      </c>
    </row>
    <row r="12" s="24" customFormat="true" ht="15.75" hidden="false" customHeight="false" outlineLevel="0" collapsed="false">
      <c r="A12" s="503"/>
      <c r="B12" s="496" t="str">
        <f aca="false">LEFT(InputDataA_GeneralAssumptions!D39,1)</f>
        <v>A</v>
      </c>
      <c r="C12" s="505" t="s">
        <v>1501</v>
      </c>
      <c r="D12" s="138" t="s">
        <v>100</v>
      </c>
      <c r="E12" s="115" t="n">
        <f aca="false">InputDataA_GeneralAssumptions!I41</f>
        <v>0.793980026245117</v>
      </c>
      <c r="F12" s="115" t="n">
        <f aca="false">InputDataA_GeneralAssumptions!J41</f>
        <v>0.793980026245117</v>
      </c>
      <c r="G12" s="115" t="n">
        <f aca="false">InputDataA_GeneralAssumptions!K41</f>
        <v>0.793980026245117</v>
      </c>
      <c r="H12" s="115" t="n">
        <f aca="false">InputDataA_GeneralAssumptions!L41</f>
        <v>0.793980026245117</v>
      </c>
      <c r="I12" s="115" t="n">
        <f aca="false">InputDataA_GeneralAssumptions!M41</f>
        <v>0.793980026245117</v>
      </c>
      <c r="J12" s="115" t="n">
        <f aca="false">InputDataA_GeneralAssumptions!N41</f>
        <v>0.793980026245117</v>
      </c>
      <c r="K12" s="115" t="n">
        <f aca="false">InputDataA_GeneralAssumptions!O41</f>
        <v>0.793980026245117</v>
      </c>
      <c r="L12" s="115" t="n">
        <f aca="false">InputDataA_GeneralAssumptions!P41</f>
        <v>0.793980026245117</v>
      </c>
      <c r="M12" s="115" t="n">
        <f aca="false">InputDataA_GeneralAssumptions!Q41</f>
        <v>0.793980026245117</v>
      </c>
      <c r="N12" s="115" t="n">
        <f aca="false">InputDataA_GeneralAssumptions!R41</f>
        <v>0.793980026245117</v>
      </c>
      <c r="O12" s="115" t="n">
        <f aca="false">InputDataA_GeneralAssumptions!S41</f>
        <v>0.793980026245117</v>
      </c>
      <c r="P12" s="115" t="n">
        <f aca="false">InputDataA_GeneralAssumptions!T41</f>
        <v>0.793980026245117</v>
      </c>
      <c r="Q12" s="115" t="n">
        <f aca="false">InputDataA_GeneralAssumptions!U41</f>
        <v>0.793980026245117</v>
      </c>
      <c r="R12" s="115" t="n">
        <f aca="false">InputDataA_GeneralAssumptions!V41</f>
        <v>0.793980026245117</v>
      </c>
      <c r="S12" s="115" t="n">
        <f aca="false">InputDataA_GeneralAssumptions!W41</f>
        <v>0.793980026245117</v>
      </c>
      <c r="T12" s="115" t="n">
        <f aca="false">InputDataA_GeneralAssumptions!X41</f>
        <v>0.793980026245117</v>
      </c>
      <c r="U12" s="115" t="n">
        <f aca="false">InputDataA_GeneralAssumptions!Y41</f>
        <v>0.793980026245117</v>
      </c>
      <c r="V12" s="115" t="n">
        <f aca="false">InputDataA_GeneralAssumptions!Z41</f>
        <v>0.793980026245117</v>
      </c>
      <c r="W12" s="115" t="n">
        <f aca="false">InputDataA_GeneralAssumptions!AA41</f>
        <v>0.793980026245117</v>
      </c>
      <c r="X12" s="115" t="n">
        <f aca="false">InputDataA_GeneralAssumptions!AB41</f>
        <v>0.793980026245117</v>
      </c>
      <c r="Y12" s="115" t="n">
        <f aca="false">InputDataA_GeneralAssumptions!AC41</f>
        <v>0.793980026245117</v>
      </c>
      <c r="Z12" s="115" t="n">
        <f aca="false">InputDataA_GeneralAssumptions!AD41</f>
        <v>0.793980026245117</v>
      </c>
      <c r="AA12" s="115" t="n">
        <f aca="false">InputDataA_GeneralAssumptions!AE41</f>
        <v>0.793980026245117</v>
      </c>
      <c r="AB12" s="115" t="n">
        <f aca="false">InputDataA_GeneralAssumptions!AF41</f>
        <v>0.793980026245117</v>
      </c>
      <c r="AC12" s="115" t="n">
        <f aca="false">InputDataA_GeneralAssumptions!AG41</f>
        <v>0.793980026245117</v>
      </c>
      <c r="AD12" s="115" t="n">
        <f aca="false">InputDataA_GeneralAssumptions!AH41</f>
        <v>0.793980026245117</v>
      </c>
      <c r="AE12" s="115" t="n">
        <f aca="false">InputDataA_GeneralAssumptions!AI41</f>
        <v>0.793980026245117</v>
      </c>
      <c r="AF12" s="115" t="n">
        <f aca="false">InputDataA_GeneralAssumptions!AJ41</f>
        <v>0.793980026245117</v>
      </c>
      <c r="AG12" s="115" t="n">
        <f aca="false">InputDataA_GeneralAssumptions!AK41</f>
        <v>0.793980026245117</v>
      </c>
      <c r="AH12" s="115" t="n">
        <f aca="false">InputDataA_GeneralAssumptions!AL41</f>
        <v>0.793980026245117</v>
      </c>
      <c r="AI12" s="115" t="n">
        <f aca="false">InputDataA_GeneralAssumptions!AM41</f>
        <v>0.793980026245117</v>
      </c>
      <c r="AJ12" s="115" t="n">
        <f aca="false">InputDataA_GeneralAssumptions!AN41</f>
        <v>0.793980026245117</v>
      </c>
      <c r="AK12" s="115" t="n">
        <f aca="false">InputDataA_GeneralAssumptions!AO41</f>
        <v>0.793980026245117</v>
      </c>
      <c r="AL12" s="115" t="n">
        <f aca="false">InputDataA_GeneralAssumptions!AP41</f>
        <v>0.793980026245117</v>
      </c>
      <c r="AM12" s="115" t="n">
        <f aca="false">InputDataA_GeneralAssumptions!AQ41</f>
        <v>0.793980026245117</v>
      </c>
      <c r="AN12" s="115" t="n">
        <f aca="false">InputDataA_GeneralAssumptions!AR41</f>
        <v>0.793980026245117</v>
      </c>
      <c r="AO12" s="115" t="n">
        <f aca="false">InputDataA_GeneralAssumptions!AS41</f>
        <v>0.793980026245117</v>
      </c>
      <c r="AP12" s="115" t="n">
        <f aca="false">InputDataA_GeneralAssumptions!AT41</f>
        <v>0.793980026245117</v>
      </c>
      <c r="AQ12" s="115" t="n">
        <f aca="false">InputDataA_GeneralAssumptions!AU41</f>
        <v>0.793980026245117</v>
      </c>
      <c r="AR12" s="115" t="n">
        <f aca="false">InputDataA_GeneralAssumptions!AV41</f>
        <v>0.793980026245117</v>
      </c>
      <c r="AS12" s="115" t="n">
        <f aca="false">InputDataA_GeneralAssumptions!AW41</f>
        <v>0.793980026245117</v>
      </c>
      <c r="AT12" s="115" t="n">
        <f aca="false">InputDataA_GeneralAssumptions!AX41</f>
        <v>0.793980026245117</v>
      </c>
      <c r="AU12" s="115" t="n">
        <f aca="false">InputDataA_GeneralAssumptions!AY41</f>
        <v>0.793980026245117</v>
      </c>
      <c r="AV12" s="115" t="n">
        <f aca="false">InputDataA_GeneralAssumptions!AZ41</f>
        <v>0.793980026245117</v>
      </c>
      <c r="AW12" s="115" t="n">
        <f aca="false">InputDataA_GeneralAssumptions!BA41</f>
        <v>0.793980026245117</v>
      </c>
      <c r="AX12" s="115" t="n">
        <f aca="false">InputDataA_GeneralAssumptions!BB41</f>
        <v>0.793980026245117</v>
      </c>
      <c r="AY12" s="115" t="n">
        <f aca="false">InputDataA_GeneralAssumptions!BC41</f>
        <v>0.793980026245117</v>
      </c>
      <c r="AZ12" s="115" t="n">
        <f aca="false">InputDataA_GeneralAssumptions!BD41</f>
        <v>0.793980026245117</v>
      </c>
      <c r="BA12" s="115" t="n">
        <f aca="false">InputDataA_GeneralAssumptions!BE41</f>
        <v>0.793980026245117</v>
      </c>
      <c r="BB12" s="115" t="n">
        <f aca="false">InputDataA_GeneralAssumptions!BF41</f>
        <v>0.793980026245117</v>
      </c>
      <c r="BC12" s="115" t="n">
        <f aca="false">InputDataA_GeneralAssumptions!BG41</f>
        <v>0.793980026245117</v>
      </c>
      <c r="BD12" s="115" t="n">
        <f aca="false">InputDataA_GeneralAssumptions!BH41</f>
        <v>0.793980026245117</v>
      </c>
      <c r="BE12" s="115" t="n">
        <f aca="false">InputDataA_GeneralAssumptions!BI41</f>
        <v>0.793980026245117</v>
      </c>
      <c r="BF12" s="115" t="n">
        <f aca="false">InputDataA_GeneralAssumptions!BJ41</f>
        <v>0.793980026245117</v>
      </c>
      <c r="BG12" s="115" t="n">
        <f aca="false">InputDataA_GeneralAssumptions!BK41</f>
        <v>0.793980026245117</v>
      </c>
      <c r="BH12" s="115" t="n">
        <f aca="false">InputDataA_GeneralAssumptions!BL41</f>
        <v>0.793980026245117</v>
      </c>
      <c r="BI12" s="115" t="n">
        <f aca="false">InputDataA_GeneralAssumptions!BM41</f>
        <v>0.793980026245117</v>
      </c>
      <c r="BJ12" s="115" t="n">
        <f aca="false">InputDataA_GeneralAssumptions!BN41</f>
        <v>0.793980026245117</v>
      </c>
      <c r="BK12" s="115" t="n">
        <f aca="false">InputDataA_GeneralAssumptions!BO41</f>
        <v>0.793980026245117</v>
      </c>
      <c r="BL12" s="115" t="n">
        <f aca="false">InputDataA_GeneralAssumptions!BP41</f>
        <v>0.793980026245117</v>
      </c>
      <c r="BM12" s="115" t="n">
        <f aca="false">InputDataA_GeneralAssumptions!BQ41</f>
        <v>0.793980026245117</v>
      </c>
      <c r="BN12" s="115" t="n">
        <f aca="false">InputDataA_GeneralAssumptions!BR41</f>
        <v>0.793980026245117</v>
      </c>
      <c r="BO12" s="115" t="n">
        <f aca="false">InputDataA_GeneralAssumptions!BS41</f>
        <v>0.793980026245117</v>
      </c>
      <c r="BP12" s="115" t="n">
        <f aca="false">InputDataA_GeneralAssumptions!BT41</f>
        <v>0.793980026245117</v>
      </c>
      <c r="BQ12" s="115" t="n">
        <f aca="false">InputDataA_GeneralAssumptions!BU41</f>
        <v>0.793980026245117</v>
      </c>
      <c r="BR12" s="115" t="n">
        <f aca="false">InputDataA_GeneralAssumptions!BV41</f>
        <v>0.793980026245117</v>
      </c>
      <c r="BS12" s="115" t="n">
        <f aca="false">InputDataA_GeneralAssumptions!BW41</f>
        <v>0.793980026245117</v>
      </c>
    </row>
    <row r="13" customFormat="false" ht="15.75" hidden="false" customHeight="false" outlineLevel="0" collapsed="false">
      <c r="A13" s="503"/>
      <c r="B13" s="496" t="str">
        <f aca="false">LEFT(InputDataA_GeneralAssumptions!D39,1)</f>
        <v>A</v>
      </c>
      <c r="C13" s="505" t="s">
        <v>1502</v>
      </c>
      <c r="D13" s="138" t="s">
        <v>100</v>
      </c>
      <c r="E13" s="115" t="n">
        <f aca="false">InputDataA_GeneralAssumptions!I50</f>
        <v>0.712610015869141</v>
      </c>
      <c r="F13" s="115" t="n">
        <f aca="false">InputDataA_GeneralAssumptions!J50</f>
        <v>0.712610015869141</v>
      </c>
      <c r="G13" s="115" t="n">
        <f aca="false">InputDataA_GeneralAssumptions!K50</f>
        <v>0.712610015869141</v>
      </c>
      <c r="H13" s="115" t="n">
        <f aca="false">InputDataA_GeneralAssumptions!L50</f>
        <v>0.712610015869141</v>
      </c>
      <c r="I13" s="115" t="n">
        <f aca="false">InputDataA_GeneralAssumptions!M50</f>
        <v>0.712610015869141</v>
      </c>
      <c r="J13" s="115" t="n">
        <f aca="false">InputDataA_GeneralAssumptions!N50</f>
        <v>0.712610015869141</v>
      </c>
      <c r="K13" s="115" t="n">
        <f aca="false">InputDataA_GeneralAssumptions!O50</f>
        <v>0.712610015869141</v>
      </c>
      <c r="L13" s="115" t="n">
        <f aca="false">InputDataA_GeneralAssumptions!P50</f>
        <v>0.712610015869141</v>
      </c>
      <c r="M13" s="115" t="n">
        <f aca="false">InputDataA_GeneralAssumptions!Q50</f>
        <v>0.712610015869141</v>
      </c>
      <c r="N13" s="115" t="n">
        <f aca="false">InputDataA_GeneralAssumptions!R50</f>
        <v>0.712610015869141</v>
      </c>
      <c r="O13" s="115" t="n">
        <f aca="false">InputDataA_GeneralAssumptions!S50</f>
        <v>0.712610015869141</v>
      </c>
      <c r="P13" s="115" t="n">
        <f aca="false">InputDataA_GeneralAssumptions!T50</f>
        <v>0.712610015869141</v>
      </c>
      <c r="Q13" s="115" t="n">
        <f aca="false">InputDataA_GeneralAssumptions!U50</f>
        <v>0.712610015869141</v>
      </c>
      <c r="R13" s="115" t="n">
        <f aca="false">InputDataA_GeneralAssumptions!V50</f>
        <v>0.712610015869141</v>
      </c>
      <c r="S13" s="115" t="n">
        <f aca="false">InputDataA_GeneralAssumptions!W50</f>
        <v>0.712610015869141</v>
      </c>
      <c r="T13" s="115" t="n">
        <f aca="false">InputDataA_GeneralAssumptions!X50</f>
        <v>0.712610015869141</v>
      </c>
      <c r="U13" s="115" t="n">
        <f aca="false">InputDataA_GeneralAssumptions!Y50</f>
        <v>0.712610015869141</v>
      </c>
      <c r="V13" s="115" t="n">
        <f aca="false">InputDataA_GeneralAssumptions!Z50</f>
        <v>0.712610015869141</v>
      </c>
      <c r="W13" s="115" t="n">
        <f aca="false">InputDataA_GeneralAssumptions!AA50</f>
        <v>0.712610015869141</v>
      </c>
      <c r="X13" s="115" t="n">
        <f aca="false">InputDataA_GeneralAssumptions!AB50</f>
        <v>0.712610015869141</v>
      </c>
      <c r="Y13" s="115" t="n">
        <f aca="false">InputDataA_GeneralAssumptions!AC50</f>
        <v>0.712610015869141</v>
      </c>
      <c r="Z13" s="115" t="n">
        <f aca="false">InputDataA_GeneralAssumptions!AD50</f>
        <v>0.712610015869141</v>
      </c>
      <c r="AA13" s="115" t="n">
        <f aca="false">InputDataA_GeneralAssumptions!AE50</f>
        <v>0.712610015869141</v>
      </c>
      <c r="AB13" s="115" t="n">
        <f aca="false">InputDataA_GeneralAssumptions!AF50</f>
        <v>0.712610015869141</v>
      </c>
      <c r="AC13" s="115" t="n">
        <f aca="false">InputDataA_GeneralAssumptions!AG50</f>
        <v>0.712610015869141</v>
      </c>
      <c r="AD13" s="115" t="n">
        <f aca="false">InputDataA_GeneralAssumptions!AH50</f>
        <v>0.712610015869141</v>
      </c>
      <c r="AE13" s="115" t="n">
        <f aca="false">InputDataA_GeneralAssumptions!AI50</f>
        <v>0.712610015869141</v>
      </c>
      <c r="AF13" s="115" t="n">
        <f aca="false">InputDataA_GeneralAssumptions!AJ50</f>
        <v>0.712610015869141</v>
      </c>
      <c r="AG13" s="115" t="n">
        <f aca="false">InputDataA_GeneralAssumptions!AK50</f>
        <v>0.712610015869141</v>
      </c>
      <c r="AH13" s="115" t="n">
        <f aca="false">InputDataA_GeneralAssumptions!AL50</f>
        <v>0.712610015869141</v>
      </c>
      <c r="AI13" s="115" t="n">
        <f aca="false">InputDataA_GeneralAssumptions!AM50</f>
        <v>0.712610015869141</v>
      </c>
      <c r="AJ13" s="115" t="n">
        <f aca="false">InputDataA_GeneralAssumptions!AN50</f>
        <v>0.712610015869141</v>
      </c>
      <c r="AK13" s="115" t="n">
        <f aca="false">InputDataA_GeneralAssumptions!AO50</f>
        <v>0.712610015869141</v>
      </c>
      <c r="AL13" s="115" t="n">
        <f aca="false">InputDataA_GeneralAssumptions!AP50</f>
        <v>0.712610015869141</v>
      </c>
      <c r="AM13" s="115" t="n">
        <f aca="false">InputDataA_GeneralAssumptions!AQ50</f>
        <v>0.712610015869141</v>
      </c>
      <c r="AN13" s="115" t="n">
        <f aca="false">InputDataA_GeneralAssumptions!AR50</f>
        <v>0.712610015869141</v>
      </c>
      <c r="AO13" s="115" t="n">
        <f aca="false">InputDataA_GeneralAssumptions!AS50</f>
        <v>0.712610015869141</v>
      </c>
      <c r="AP13" s="115" t="n">
        <f aca="false">InputDataA_GeneralAssumptions!AT50</f>
        <v>0.712610015869141</v>
      </c>
      <c r="AQ13" s="115" t="n">
        <f aca="false">InputDataA_GeneralAssumptions!AU50</f>
        <v>0.712610015869141</v>
      </c>
      <c r="AR13" s="115" t="n">
        <f aca="false">InputDataA_GeneralAssumptions!AV50</f>
        <v>0.712610015869141</v>
      </c>
      <c r="AS13" s="115" t="n">
        <f aca="false">InputDataA_GeneralAssumptions!AW50</f>
        <v>0.712610015869141</v>
      </c>
      <c r="AT13" s="115" t="n">
        <f aca="false">InputDataA_GeneralAssumptions!AX50</f>
        <v>0.712610015869141</v>
      </c>
      <c r="AU13" s="115" t="n">
        <f aca="false">InputDataA_GeneralAssumptions!AY50</f>
        <v>0.712610015869141</v>
      </c>
      <c r="AV13" s="115" t="n">
        <f aca="false">InputDataA_GeneralAssumptions!AZ50</f>
        <v>0.712610015869141</v>
      </c>
      <c r="AW13" s="115" t="n">
        <f aca="false">InputDataA_GeneralAssumptions!BA50</f>
        <v>0.712610015869141</v>
      </c>
      <c r="AX13" s="115" t="n">
        <f aca="false">InputDataA_GeneralAssumptions!BB50</f>
        <v>0.712610015869141</v>
      </c>
      <c r="AY13" s="115" t="n">
        <f aca="false">InputDataA_GeneralAssumptions!BC50</f>
        <v>0.712610015869141</v>
      </c>
      <c r="AZ13" s="115" t="n">
        <f aca="false">InputDataA_GeneralAssumptions!BD50</f>
        <v>0.712610015869141</v>
      </c>
      <c r="BA13" s="115" t="n">
        <f aca="false">InputDataA_GeneralAssumptions!BE50</f>
        <v>0.712610015869141</v>
      </c>
      <c r="BB13" s="115" t="n">
        <f aca="false">InputDataA_GeneralAssumptions!BF50</f>
        <v>0.712610015869141</v>
      </c>
      <c r="BC13" s="115" t="n">
        <f aca="false">InputDataA_GeneralAssumptions!BG50</f>
        <v>0.712610015869141</v>
      </c>
      <c r="BD13" s="115" t="n">
        <f aca="false">InputDataA_GeneralAssumptions!BH50</f>
        <v>0.712610015869141</v>
      </c>
      <c r="BE13" s="115" t="n">
        <f aca="false">InputDataA_GeneralAssumptions!BI50</f>
        <v>0.712610015869141</v>
      </c>
      <c r="BF13" s="115" t="n">
        <f aca="false">InputDataA_GeneralAssumptions!BJ50</f>
        <v>0.712610015869141</v>
      </c>
      <c r="BG13" s="115" t="n">
        <f aca="false">InputDataA_GeneralAssumptions!BK50</f>
        <v>0.712610015869141</v>
      </c>
      <c r="BH13" s="115" t="n">
        <f aca="false">InputDataA_GeneralAssumptions!BL50</f>
        <v>0.712610015869141</v>
      </c>
      <c r="BI13" s="115" t="n">
        <f aca="false">InputDataA_GeneralAssumptions!BM50</f>
        <v>0.712610015869141</v>
      </c>
      <c r="BJ13" s="115" t="n">
        <f aca="false">InputDataA_GeneralAssumptions!BN50</f>
        <v>0.712610015869141</v>
      </c>
      <c r="BK13" s="115" t="n">
        <f aca="false">InputDataA_GeneralAssumptions!BO50</f>
        <v>0.712610015869141</v>
      </c>
      <c r="BL13" s="115" t="n">
        <f aca="false">InputDataA_GeneralAssumptions!BP50</f>
        <v>0.712610015869141</v>
      </c>
      <c r="BM13" s="115" t="n">
        <f aca="false">InputDataA_GeneralAssumptions!BQ50</f>
        <v>0.712610015869141</v>
      </c>
      <c r="BN13" s="115" t="n">
        <f aca="false">InputDataA_GeneralAssumptions!BR50</f>
        <v>0.712610015869141</v>
      </c>
      <c r="BO13" s="115" t="n">
        <f aca="false">InputDataA_GeneralAssumptions!BS50</f>
        <v>0.712610015869141</v>
      </c>
      <c r="BP13" s="115" t="n">
        <f aca="false">InputDataA_GeneralAssumptions!BT50</f>
        <v>0.712610015869141</v>
      </c>
      <c r="BQ13" s="115" t="n">
        <f aca="false">InputDataA_GeneralAssumptions!BU50</f>
        <v>0.712610015869141</v>
      </c>
      <c r="BR13" s="115" t="n">
        <f aca="false">InputDataA_GeneralAssumptions!BV50</f>
        <v>0.712610015869141</v>
      </c>
      <c r="BS13" s="115" t="n">
        <f aca="false">InputDataA_GeneralAssumptions!BW50</f>
        <v>0.712610015869141</v>
      </c>
    </row>
    <row r="14" customFormat="false" ht="15.75" hidden="false" customHeight="false" outlineLevel="0" collapsed="false">
      <c r="A14" s="492" t="s">
        <v>1498</v>
      </c>
      <c r="B14" s="496" t="str">
        <f aca="false">LEFT(InputDataA_GeneralAssumptions!D39,1)</f>
        <v>A</v>
      </c>
      <c r="C14" s="505" t="s">
        <v>153</v>
      </c>
      <c r="D14" s="138" t="s">
        <v>154</v>
      </c>
      <c r="E14" s="115" t="n">
        <f aca="false">InputDataA_GeneralAssumptions!I56</f>
        <v>0.752897292346918</v>
      </c>
      <c r="F14" s="115" t="n">
        <f aca="false">InputDataA_GeneralAssumptions!J56</f>
        <v>0.752901218299813</v>
      </c>
      <c r="G14" s="115" t="n">
        <f aca="false">InputDataA_GeneralAssumptions!K56</f>
        <v>0.752905432653568</v>
      </c>
      <c r="H14" s="115" t="n">
        <f aca="false">InputDataA_GeneralAssumptions!L56</f>
        <v>0.752909623630716</v>
      </c>
      <c r="I14" s="115" t="n">
        <f aca="false">InputDataA_GeneralAssumptions!M56</f>
        <v>0.752913685466608</v>
      </c>
      <c r="J14" s="115" t="n">
        <f aca="false">InputDataA_GeneralAssumptions!N56</f>
        <v>0.752917585708484</v>
      </c>
      <c r="K14" s="115" t="n">
        <f aca="false">InputDataA_GeneralAssumptions!O56</f>
        <v>0.752921293859569</v>
      </c>
      <c r="L14" s="115" t="n">
        <f aca="false">InputDataA_GeneralAssumptions!P56</f>
        <v>0.752924842080587</v>
      </c>
      <c r="M14" s="115" t="n">
        <f aca="false">InputDataA_GeneralAssumptions!Q56</f>
        <v>0.75292820030691</v>
      </c>
      <c r="N14" s="115" t="n">
        <f aca="false">InputDataA_GeneralAssumptions!R56</f>
        <v>0.752931272853946</v>
      </c>
      <c r="O14" s="115" t="n">
        <f aca="false">InputDataA_GeneralAssumptions!S56</f>
        <v>0.752933897664575</v>
      </c>
      <c r="P14" s="115" t="n">
        <f aca="false">InputDataA_GeneralAssumptions!T56</f>
        <v>0.752935963434649</v>
      </c>
      <c r="Q14" s="115" t="n">
        <f aca="false">InputDataA_GeneralAssumptions!U56</f>
        <v>0.752937433772158</v>
      </c>
      <c r="R14" s="115" t="n">
        <f aca="false">InputDataA_GeneralAssumptions!V56</f>
        <v>0.752938385752236</v>
      </c>
      <c r="S14" s="115" t="n">
        <f aca="false">InputDataA_GeneralAssumptions!W56</f>
        <v>0.752938819287342</v>
      </c>
      <c r="T14" s="115" t="n">
        <f aca="false">InputDataA_GeneralAssumptions!X56</f>
        <v>0.752938784418112</v>
      </c>
      <c r="U14" s="115" t="n">
        <f aca="false">InputDataA_GeneralAssumptions!Y56</f>
        <v>0.752938262111039</v>
      </c>
      <c r="V14" s="115" t="n">
        <f aca="false">InputDataA_GeneralAssumptions!Z56</f>
        <v>0.752937325456291</v>
      </c>
      <c r="W14" s="115" t="n">
        <f aca="false">InputDataA_GeneralAssumptions!AA56</f>
        <v>0.752935967756273</v>
      </c>
      <c r="X14" s="115" t="n">
        <f aca="false">InputDataA_GeneralAssumptions!AB56</f>
        <v>0.752934158842754</v>
      </c>
      <c r="Y14" s="115" t="n">
        <f aca="false">InputDataA_GeneralAssumptions!AC56</f>
        <v>0.752931908994244</v>
      </c>
      <c r="Z14" s="115" t="n">
        <f aca="false">InputDataA_GeneralAssumptions!AD56</f>
        <v>0.752929221314251</v>
      </c>
      <c r="AA14" s="115" t="n">
        <f aca="false">InputDataA_GeneralAssumptions!AE56</f>
        <v>0.752926123424012</v>
      </c>
      <c r="AB14" s="115" t="n">
        <f aca="false">InputDataA_GeneralAssumptions!AF56</f>
        <v>0.752922640837661</v>
      </c>
      <c r="AC14" s="115" t="n">
        <f aca="false">InputDataA_GeneralAssumptions!AG56</f>
        <v>0.752918792033271</v>
      </c>
      <c r="AD14" s="115" t="n">
        <f aca="false">InputDataA_GeneralAssumptions!AH56</f>
        <v>0.752914593027891</v>
      </c>
      <c r="AE14" s="115" t="n">
        <f aca="false">InputDataA_GeneralAssumptions!AI56</f>
        <v>0.752910071429325</v>
      </c>
      <c r="AF14" s="115" t="n">
        <f aca="false">InputDataA_GeneralAssumptions!AJ56</f>
        <v>0.752905274554593</v>
      </c>
      <c r="AG14" s="115" t="n">
        <f aca="false">InputDataA_GeneralAssumptions!AK56</f>
        <v>0.752900193876382</v>
      </c>
      <c r="AH14" s="115" t="n">
        <f aca="false">InputDataA_GeneralAssumptions!AL56</f>
        <v>0.752894883192208</v>
      </c>
      <c r="AI14" s="115" t="n">
        <f aca="false">InputDataA_GeneralAssumptions!AM56</f>
        <v>0.752889372373524</v>
      </c>
      <c r="AJ14" s="115" t="n">
        <f aca="false">InputDataA_GeneralAssumptions!AN56</f>
        <v>0.752883687708869</v>
      </c>
      <c r="AK14" s="115" t="e">
        <f aca="false">InputDataA_GeneralAssumptions!AO56</f>
        <v>#VALUE!</v>
      </c>
      <c r="AL14" s="115" t="e">
        <f aca="false">InputDataA_GeneralAssumptions!AP56</f>
        <v>#VALUE!</v>
      </c>
      <c r="AM14" s="115" t="e">
        <f aca="false">InputDataA_GeneralAssumptions!AQ56</f>
        <v>#VALUE!</v>
      </c>
      <c r="AN14" s="115" t="e">
        <f aca="false">InputDataA_GeneralAssumptions!AR56</f>
        <v>#VALUE!</v>
      </c>
      <c r="AO14" s="115" t="e">
        <f aca="false">InputDataA_GeneralAssumptions!AS56</f>
        <v>#VALUE!</v>
      </c>
      <c r="AP14" s="115" t="e">
        <f aca="false">InputDataA_GeneralAssumptions!AT56</f>
        <v>#VALUE!</v>
      </c>
      <c r="AQ14" s="115" t="e">
        <f aca="false">InputDataA_GeneralAssumptions!AU56</f>
        <v>#VALUE!</v>
      </c>
      <c r="AR14" s="115" t="e">
        <f aca="false">InputDataA_GeneralAssumptions!AV56</f>
        <v>#VALUE!</v>
      </c>
      <c r="AS14" s="115" t="e">
        <f aca="false">InputDataA_GeneralAssumptions!AW56</f>
        <v>#VALUE!</v>
      </c>
      <c r="AT14" s="115" t="e">
        <f aca="false">InputDataA_GeneralAssumptions!AX56</f>
        <v>#VALUE!</v>
      </c>
      <c r="AU14" s="115" t="e">
        <f aca="false">InputDataA_GeneralAssumptions!AY56</f>
        <v>#VALUE!</v>
      </c>
      <c r="AV14" s="115" t="e">
        <f aca="false">InputDataA_GeneralAssumptions!AZ56</f>
        <v>#VALUE!</v>
      </c>
      <c r="AW14" s="115" t="e">
        <f aca="false">InputDataA_GeneralAssumptions!BA56</f>
        <v>#VALUE!</v>
      </c>
      <c r="AX14" s="115" t="e">
        <f aca="false">InputDataA_GeneralAssumptions!BB56</f>
        <v>#VALUE!</v>
      </c>
      <c r="AY14" s="115" t="e">
        <f aca="false">InputDataA_GeneralAssumptions!BC56</f>
        <v>#VALUE!</v>
      </c>
      <c r="AZ14" s="115" t="e">
        <f aca="false">InputDataA_GeneralAssumptions!BD56</f>
        <v>#VALUE!</v>
      </c>
      <c r="BA14" s="115" t="e">
        <f aca="false">InputDataA_GeneralAssumptions!BE56</f>
        <v>#VALUE!</v>
      </c>
      <c r="BB14" s="115" t="e">
        <f aca="false">InputDataA_GeneralAssumptions!BF56</f>
        <v>#VALUE!</v>
      </c>
      <c r="BC14" s="115" t="e">
        <f aca="false">InputDataA_GeneralAssumptions!BG56</f>
        <v>#VALUE!</v>
      </c>
      <c r="BD14" s="115" t="e">
        <f aca="false">InputDataA_GeneralAssumptions!BH56</f>
        <v>#VALUE!</v>
      </c>
      <c r="BE14" s="115" t="e">
        <f aca="false">InputDataA_GeneralAssumptions!BI56</f>
        <v>#VALUE!</v>
      </c>
      <c r="BF14" s="115" t="e">
        <f aca="false">InputDataA_GeneralAssumptions!BJ56</f>
        <v>#VALUE!</v>
      </c>
      <c r="BG14" s="115" t="e">
        <f aca="false">InputDataA_GeneralAssumptions!BK56</f>
        <v>#VALUE!</v>
      </c>
      <c r="BH14" s="115" t="e">
        <f aca="false">InputDataA_GeneralAssumptions!BL56</f>
        <v>#VALUE!</v>
      </c>
      <c r="BI14" s="115" t="e">
        <f aca="false">InputDataA_GeneralAssumptions!BM56</f>
        <v>#VALUE!</v>
      </c>
      <c r="BJ14" s="115" t="e">
        <f aca="false">InputDataA_GeneralAssumptions!BN56</f>
        <v>#VALUE!</v>
      </c>
      <c r="BK14" s="115" t="e">
        <f aca="false">InputDataA_GeneralAssumptions!BO56</f>
        <v>#VALUE!</v>
      </c>
      <c r="BL14" s="115" t="e">
        <f aca="false">InputDataA_GeneralAssumptions!BP56</f>
        <v>#VALUE!</v>
      </c>
      <c r="BM14" s="115" t="e">
        <f aca="false">InputDataA_GeneralAssumptions!BQ56</f>
        <v>#VALUE!</v>
      </c>
      <c r="BN14" s="115" t="e">
        <f aca="false">InputDataA_GeneralAssumptions!BR56</f>
        <v>#VALUE!</v>
      </c>
      <c r="BO14" s="115" t="e">
        <f aca="false">InputDataA_GeneralAssumptions!BS56</f>
        <v>#VALUE!</v>
      </c>
      <c r="BP14" s="115" t="e">
        <f aca="false">InputDataA_GeneralAssumptions!BT56</f>
        <v>#VALUE!</v>
      </c>
      <c r="BQ14" s="115" t="e">
        <f aca="false">InputDataA_GeneralAssumptions!BU56</f>
        <v>#VALUE!</v>
      </c>
      <c r="BR14" s="115" t="e">
        <f aca="false">InputDataA_GeneralAssumptions!BV56</f>
        <v>#VALUE!</v>
      </c>
      <c r="BS14" s="115" t="e">
        <f aca="false">InputDataA_GeneralAssumptions!BW56</f>
        <v>#VALUE!</v>
      </c>
    </row>
    <row r="15" customFormat="false" ht="15.75" hidden="false" customHeight="false" outlineLevel="0" collapsed="false">
      <c r="A15" s="492" t="s">
        <v>1498</v>
      </c>
      <c r="B15" s="496" t="str">
        <f aca="false">LEFT(InputDataA_GeneralAssumptions!D39,1)</f>
        <v>A</v>
      </c>
      <c r="C15" s="505" t="s">
        <v>193</v>
      </c>
      <c r="D15" s="138" t="s">
        <v>121</v>
      </c>
      <c r="E15" s="115" t="n">
        <f aca="false">InputDataA_GeneralAssumptions!I121</f>
        <v>-0.000717276183422655</v>
      </c>
      <c r="F15" s="115" t="n">
        <f aca="false">InputDataA_GeneralAssumptions!J121</f>
        <v>5.2144601065951E-006</v>
      </c>
      <c r="G15" s="115" t="n">
        <f aca="false">InputDataA_GeneralAssumptions!K121</f>
        <v>5.59748563611073E-006</v>
      </c>
      <c r="H15" s="115" t="n">
        <f aca="false">InputDataA_GeneralAssumptions!L121</f>
        <v>5.5664057740934E-006</v>
      </c>
      <c r="I15" s="115" t="n">
        <f aca="false">InputDataA_GeneralAssumptions!M121</f>
        <v>5.39485187167621E-006</v>
      </c>
      <c r="J15" s="115" t="n">
        <f aca="false">InputDataA_GeneralAssumptions!N121</f>
        <v>5.18019787798529E-006</v>
      </c>
      <c r="K15" s="115" t="n">
        <f aca="false">InputDataA_GeneralAssumptions!O121</f>
        <v>4.92504246829562E-006</v>
      </c>
      <c r="L15" s="115" t="n">
        <f aca="false">InputDataA_GeneralAssumptions!P121</f>
        <v>4.71260548318142E-006</v>
      </c>
      <c r="M15" s="115" t="n">
        <f aca="false">InputDataA_GeneralAssumptions!Q121</f>
        <v>4.46024109646004E-006</v>
      </c>
      <c r="N15" s="115" t="n">
        <f aca="false">InputDataA_GeneralAssumptions!R121</f>
        <v>4.08079686042839E-006</v>
      </c>
      <c r="O15" s="115" t="n">
        <f aca="false">InputDataA_GeneralAssumptions!S121</f>
        <v>3.48612247091928E-006</v>
      </c>
      <c r="P15" s="115" t="n">
        <f aca="false">InputDataA_GeneralAssumptions!T121</f>
        <v>2.7436274021575E-006</v>
      </c>
      <c r="Q15" s="115" t="n">
        <f aca="false">InputDataA_GeneralAssumptions!U121</f>
        <v>1.95280552484078E-006</v>
      </c>
      <c r="R15" s="115" t="n">
        <f aca="false">InputDataA_GeneralAssumptions!V121</f>
        <v>1.26435482594722E-006</v>
      </c>
      <c r="S15" s="115" t="n">
        <f aca="false">InputDataA_GeneralAssumptions!W121</f>
        <v>5.75790946921728E-007</v>
      </c>
      <c r="T15" s="115" t="n">
        <f aca="false">InputDataA_GeneralAssumptions!X121</f>
        <v>-4.63108421611125E-008</v>
      </c>
      <c r="U15" s="115" t="n">
        <f aca="false">InputDataA_GeneralAssumptions!Y121</f>
        <v>-6.93691284747722E-007</v>
      </c>
      <c r="V15" s="115" t="n">
        <f aca="false">InputDataA_GeneralAssumptions!Z121</f>
        <v>-1.24399940226727E-006</v>
      </c>
      <c r="W15" s="115" t="n">
        <f aca="false">InputDataA_GeneralAssumptions!AA121</f>
        <v>-1.80320455922534E-006</v>
      </c>
      <c r="X15" s="115" t="n">
        <f aca="false">InputDataA_GeneralAssumptions!AB121</f>
        <v>-2.40247988714248E-006</v>
      </c>
      <c r="Y15" s="115" t="n">
        <f aca="false">InputDataA_GeneralAssumptions!AC121</f>
        <v>-2.98810790233528E-006</v>
      </c>
      <c r="Z15" s="115" t="n">
        <f aca="false">InputDataA_GeneralAssumptions!AD121</f>
        <v>-3.56961892689078E-006</v>
      </c>
      <c r="AA15" s="115" t="n">
        <f aca="false">InputDataA_GeneralAssumptions!AE121</f>
        <v>-4.11445080239492E-006</v>
      </c>
      <c r="AB15" s="115" t="n">
        <f aca="false">InputDataA_GeneralAssumptions!AF121</f>
        <v>-4.62540247037069E-006</v>
      </c>
      <c r="AC15" s="115" t="n">
        <f aca="false">InputDataA_GeneralAssumptions!AG121</f>
        <v>-5.11181917151049E-006</v>
      </c>
      <c r="AD15" s="115" t="n">
        <f aca="false">InputDataA_GeneralAssumptions!AH121</f>
        <v>-5.57696981950961E-006</v>
      </c>
      <c r="AE15" s="115" t="n">
        <f aca="false">InputDataA_GeneralAssumptions!AI121</f>
        <v>-6.0054601250803E-006</v>
      </c>
      <c r="AF15" s="115" t="n">
        <f aca="false">InputDataA_GeneralAssumptions!AJ121</f>
        <v>-6.37111245227473E-006</v>
      </c>
      <c r="AG15" s="115" t="n">
        <f aca="false">InputDataA_GeneralAssumptions!AK121</f>
        <v>-6.74809751399774E-006</v>
      </c>
      <c r="AH15" s="115" t="n">
        <f aca="false">InputDataA_GeneralAssumptions!AL121</f>
        <v>-7.05363634823097E-006</v>
      </c>
      <c r="AI15" s="115" t="n">
        <f aca="false">InputDataA_GeneralAssumptions!AM121</f>
        <v>-7.31950609156318E-006</v>
      </c>
      <c r="AJ15" s="115" t="n">
        <f aca="false">InputDataA_GeneralAssumptions!AN121</f>
        <v>-7.55046473455145E-006</v>
      </c>
      <c r="AK15" s="115" t="e">
        <f aca="false">InputDataA_GeneralAssumptions!AO121</f>
        <v>#VALUE!</v>
      </c>
      <c r="AL15" s="115" t="e">
        <f aca="false">InputDataA_GeneralAssumptions!AP121</f>
        <v>#VALUE!</v>
      </c>
      <c r="AM15" s="115" t="e">
        <f aca="false">InputDataA_GeneralAssumptions!AQ121</f>
        <v>#VALUE!</v>
      </c>
      <c r="AN15" s="115" t="e">
        <f aca="false">InputDataA_GeneralAssumptions!AR121</f>
        <v>#VALUE!</v>
      </c>
      <c r="AO15" s="115" t="e">
        <f aca="false">InputDataA_GeneralAssumptions!AS121</f>
        <v>#VALUE!</v>
      </c>
      <c r="AP15" s="115" t="e">
        <f aca="false">InputDataA_GeneralAssumptions!AT121</f>
        <v>#VALUE!</v>
      </c>
      <c r="AQ15" s="115" t="e">
        <f aca="false">InputDataA_GeneralAssumptions!AU121</f>
        <v>#VALUE!</v>
      </c>
      <c r="AR15" s="115" t="e">
        <f aca="false">InputDataA_GeneralAssumptions!AV121</f>
        <v>#VALUE!</v>
      </c>
      <c r="AS15" s="115" t="e">
        <f aca="false">InputDataA_GeneralAssumptions!AW121</f>
        <v>#VALUE!</v>
      </c>
      <c r="AT15" s="115" t="e">
        <f aca="false">InputDataA_GeneralAssumptions!AX121</f>
        <v>#VALUE!</v>
      </c>
      <c r="AU15" s="115" t="e">
        <f aca="false">InputDataA_GeneralAssumptions!AY121</f>
        <v>#VALUE!</v>
      </c>
      <c r="AV15" s="115" t="e">
        <f aca="false">InputDataA_GeneralAssumptions!AZ121</f>
        <v>#VALUE!</v>
      </c>
      <c r="AW15" s="115" t="e">
        <f aca="false">InputDataA_GeneralAssumptions!BA121</f>
        <v>#VALUE!</v>
      </c>
      <c r="AX15" s="115" t="e">
        <f aca="false">InputDataA_GeneralAssumptions!BB121</f>
        <v>#VALUE!</v>
      </c>
      <c r="AY15" s="115" t="e">
        <f aca="false">InputDataA_GeneralAssumptions!BC121</f>
        <v>#VALUE!</v>
      </c>
      <c r="AZ15" s="115" t="e">
        <f aca="false">InputDataA_GeneralAssumptions!BD121</f>
        <v>#VALUE!</v>
      </c>
      <c r="BA15" s="115" t="e">
        <f aca="false">InputDataA_GeneralAssumptions!BE121</f>
        <v>#VALUE!</v>
      </c>
      <c r="BB15" s="115" t="e">
        <f aca="false">InputDataA_GeneralAssumptions!BF121</f>
        <v>#VALUE!</v>
      </c>
      <c r="BC15" s="115" t="e">
        <f aca="false">InputDataA_GeneralAssumptions!BG121</f>
        <v>#VALUE!</v>
      </c>
      <c r="BD15" s="115" t="e">
        <f aca="false">InputDataA_GeneralAssumptions!BH121</f>
        <v>#VALUE!</v>
      </c>
      <c r="BE15" s="115" t="e">
        <f aca="false">InputDataA_GeneralAssumptions!BI121</f>
        <v>#VALUE!</v>
      </c>
      <c r="BF15" s="115" t="e">
        <f aca="false">InputDataA_GeneralAssumptions!BJ121</f>
        <v>#VALUE!</v>
      </c>
      <c r="BG15" s="115" t="e">
        <f aca="false">InputDataA_GeneralAssumptions!BK121</f>
        <v>#VALUE!</v>
      </c>
      <c r="BH15" s="115" t="e">
        <f aca="false">InputDataA_GeneralAssumptions!BL121</f>
        <v>#VALUE!</v>
      </c>
      <c r="BI15" s="115" t="e">
        <f aca="false">InputDataA_GeneralAssumptions!BM121</f>
        <v>#VALUE!</v>
      </c>
      <c r="BJ15" s="115" t="e">
        <f aca="false">InputDataA_GeneralAssumptions!BN121</f>
        <v>#VALUE!</v>
      </c>
      <c r="BK15" s="115" t="e">
        <f aca="false">InputDataA_GeneralAssumptions!BO121</f>
        <v>#VALUE!</v>
      </c>
      <c r="BL15" s="115" t="e">
        <f aca="false">InputDataA_GeneralAssumptions!BP121</f>
        <v>#VALUE!</v>
      </c>
      <c r="BM15" s="115" t="e">
        <f aca="false">InputDataA_GeneralAssumptions!BQ121</f>
        <v>#VALUE!</v>
      </c>
      <c r="BN15" s="115" t="e">
        <f aca="false">InputDataA_GeneralAssumptions!BR121</f>
        <v>#VALUE!</v>
      </c>
      <c r="BO15" s="115" t="e">
        <f aca="false">InputDataA_GeneralAssumptions!BS121</f>
        <v>#VALUE!</v>
      </c>
      <c r="BP15" s="115" t="e">
        <f aca="false">InputDataA_GeneralAssumptions!BT121</f>
        <v>#VALUE!</v>
      </c>
      <c r="BQ15" s="115" t="e">
        <f aca="false">InputDataA_GeneralAssumptions!BU121</f>
        <v>#VALUE!</v>
      </c>
      <c r="BR15" s="115" t="e">
        <f aca="false">InputDataA_GeneralAssumptions!BV121</f>
        <v>#VALUE!</v>
      </c>
      <c r="BS15" s="115" t="e">
        <f aca="false">InputDataA_GeneralAssumptions!BW121</f>
        <v>#VALUE!</v>
      </c>
    </row>
    <row r="16" customFormat="false" ht="15.75" hidden="false" customHeight="false" outlineLevel="0" collapsed="false">
      <c r="B16" s="496" t="str">
        <f aca="false">LEFT(InputDataA_GeneralAssumptions!D87,1)</f>
        <v>A</v>
      </c>
      <c r="C16" s="505" t="s">
        <v>176</v>
      </c>
      <c r="D16" s="138" t="s">
        <v>100</v>
      </c>
      <c r="E16" s="115" t="n">
        <f aca="false">InputDataA_GeneralAssumptions!I85</f>
        <v>0.0235080756247044</v>
      </c>
      <c r="F16" s="115" t="n">
        <f aca="false">InputDataA_GeneralAssumptions!J85</f>
        <v>0.0235080756247044</v>
      </c>
      <c r="G16" s="115" t="n">
        <f aca="false">InputDataA_GeneralAssumptions!K85</f>
        <v>0.0235080756247044</v>
      </c>
      <c r="H16" s="115" t="n">
        <f aca="false">InputDataA_GeneralAssumptions!L85</f>
        <v>0.0235080756247044</v>
      </c>
      <c r="I16" s="115" t="n">
        <f aca="false">InputDataA_GeneralAssumptions!M85</f>
        <v>0.0235080756247044</v>
      </c>
      <c r="J16" s="115" t="n">
        <f aca="false">InputDataA_GeneralAssumptions!N85</f>
        <v>0.0235080756247044</v>
      </c>
      <c r="K16" s="115" t="n">
        <f aca="false">InputDataA_GeneralAssumptions!O85</f>
        <v>0.0235080756247044</v>
      </c>
      <c r="L16" s="115" t="n">
        <f aca="false">InputDataA_GeneralAssumptions!P85</f>
        <v>0.0235080756247044</v>
      </c>
      <c r="M16" s="115" t="n">
        <f aca="false">InputDataA_GeneralAssumptions!Q85</f>
        <v>0.0235080756247044</v>
      </c>
      <c r="N16" s="115" t="n">
        <f aca="false">InputDataA_GeneralAssumptions!R85</f>
        <v>0.0235080756247044</v>
      </c>
      <c r="O16" s="115" t="n">
        <f aca="false">InputDataA_GeneralAssumptions!S85</f>
        <v>0.0235080756247044</v>
      </c>
      <c r="P16" s="115" t="n">
        <f aca="false">InputDataA_GeneralAssumptions!T85</f>
        <v>0.0235080756247044</v>
      </c>
      <c r="Q16" s="115" t="n">
        <f aca="false">InputDataA_GeneralAssumptions!U85</f>
        <v>0.0235080756247044</v>
      </c>
      <c r="R16" s="115" t="n">
        <f aca="false">InputDataA_GeneralAssumptions!V85</f>
        <v>0.0235080756247044</v>
      </c>
      <c r="S16" s="115" t="n">
        <f aca="false">InputDataA_GeneralAssumptions!W85</f>
        <v>0.0235080756247044</v>
      </c>
      <c r="T16" s="115" t="n">
        <f aca="false">InputDataA_GeneralAssumptions!X85</f>
        <v>0.0235080756247044</v>
      </c>
      <c r="U16" s="115" t="n">
        <f aca="false">InputDataA_GeneralAssumptions!Y85</f>
        <v>0.0235080756247044</v>
      </c>
      <c r="V16" s="115" t="n">
        <f aca="false">InputDataA_GeneralAssumptions!Z85</f>
        <v>0.0235080756247044</v>
      </c>
      <c r="W16" s="115" t="n">
        <f aca="false">InputDataA_GeneralAssumptions!AA85</f>
        <v>0.0235080756247044</v>
      </c>
      <c r="X16" s="115" t="n">
        <f aca="false">InputDataA_GeneralAssumptions!AB85</f>
        <v>0.0235080756247044</v>
      </c>
      <c r="Y16" s="115" t="n">
        <f aca="false">InputDataA_GeneralAssumptions!AC85</f>
        <v>0.0235080756247044</v>
      </c>
      <c r="Z16" s="115" t="n">
        <f aca="false">InputDataA_GeneralAssumptions!AD85</f>
        <v>0.0235080756247044</v>
      </c>
      <c r="AA16" s="115" t="n">
        <f aca="false">InputDataA_GeneralAssumptions!AE85</f>
        <v>0.0235080756247044</v>
      </c>
      <c r="AB16" s="115" t="n">
        <f aca="false">InputDataA_GeneralAssumptions!AF85</f>
        <v>0.0235080756247044</v>
      </c>
      <c r="AC16" s="115" t="n">
        <f aca="false">InputDataA_GeneralAssumptions!AG85</f>
        <v>0.0235080756247044</v>
      </c>
      <c r="AD16" s="115" t="n">
        <f aca="false">InputDataA_GeneralAssumptions!AH85</f>
        <v>0.0235080756247044</v>
      </c>
      <c r="AE16" s="115" t="n">
        <f aca="false">InputDataA_GeneralAssumptions!AI85</f>
        <v>0.0235080756247044</v>
      </c>
      <c r="AF16" s="115" t="n">
        <f aca="false">InputDataA_GeneralAssumptions!AJ85</f>
        <v>0.0235080756247044</v>
      </c>
      <c r="AG16" s="115" t="n">
        <f aca="false">InputDataA_GeneralAssumptions!AK85</f>
        <v>0.0235080756247044</v>
      </c>
      <c r="AH16" s="115" t="n">
        <f aca="false">InputDataA_GeneralAssumptions!AL85</f>
        <v>0.0235080756247044</v>
      </c>
      <c r="AI16" s="115" t="n">
        <f aca="false">InputDataA_GeneralAssumptions!AM85</f>
        <v>0.0235080756247044</v>
      </c>
      <c r="AJ16" s="115" t="n">
        <f aca="false">InputDataA_GeneralAssumptions!AN85</f>
        <v>0.0235080756247044</v>
      </c>
      <c r="AK16" s="115" t="n">
        <f aca="false">InputDataA_GeneralAssumptions!AO85</f>
        <v>0.0235080756247044</v>
      </c>
      <c r="AL16" s="115" t="n">
        <f aca="false">InputDataA_GeneralAssumptions!AP85</f>
        <v>0.0235080756247044</v>
      </c>
      <c r="AM16" s="115" t="n">
        <f aca="false">InputDataA_GeneralAssumptions!AQ85</f>
        <v>0.0235080756247044</v>
      </c>
      <c r="AN16" s="115" t="n">
        <f aca="false">InputDataA_GeneralAssumptions!AR85</f>
        <v>0.0235080756247044</v>
      </c>
      <c r="AO16" s="115" t="n">
        <f aca="false">InputDataA_GeneralAssumptions!AS85</f>
        <v>0.0235080756247044</v>
      </c>
      <c r="AP16" s="115" t="n">
        <f aca="false">InputDataA_GeneralAssumptions!AT85</f>
        <v>0.0235080756247044</v>
      </c>
      <c r="AQ16" s="115" t="n">
        <f aca="false">InputDataA_GeneralAssumptions!AU85</f>
        <v>0.0235080756247044</v>
      </c>
      <c r="AR16" s="115" t="n">
        <f aca="false">InputDataA_GeneralAssumptions!AV85</f>
        <v>0.0235080756247044</v>
      </c>
      <c r="AS16" s="115" t="n">
        <f aca="false">InputDataA_GeneralAssumptions!AW85</f>
        <v>0.0235080756247044</v>
      </c>
      <c r="AT16" s="115" t="n">
        <f aca="false">InputDataA_GeneralAssumptions!AX85</f>
        <v>0.0235080756247044</v>
      </c>
      <c r="AU16" s="115" t="n">
        <f aca="false">InputDataA_GeneralAssumptions!AY85</f>
        <v>0.0235080756247044</v>
      </c>
      <c r="AV16" s="115" t="n">
        <f aca="false">InputDataA_GeneralAssumptions!AZ85</f>
        <v>0.0235080756247044</v>
      </c>
      <c r="AW16" s="115" t="n">
        <f aca="false">InputDataA_GeneralAssumptions!BA85</f>
        <v>0.0235080756247044</v>
      </c>
      <c r="AX16" s="115" t="n">
        <f aca="false">InputDataA_GeneralAssumptions!BB85</f>
        <v>0.0235080756247044</v>
      </c>
      <c r="AY16" s="115" t="n">
        <f aca="false">InputDataA_GeneralAssumptions!BC85</f>
        <v>0.0235080756247044</v>
      </c>
      <c r="AZ16" s="115" t="n">
        <f aca="false">InputDataA_GeneralAssumptions!BD85</f>
        <v>0.0235080756247044</v>
      </c>
      <c r="BA16" s="115" t="n">
        <f aca="false">InputDataA_GeneralAssumptions!BE85</f>
        <v>0.0235080756247044</v>
      </c>
      <c r="BB16" s="115" t="n">
        <f aca="false">InputDataA_GeneralAssumptions!BF85</f>
        <v>0.0235080756247044</v>
      </c>
      <c r="BC16" s="115" t="n">
        <f aca="false">InputDataA_GeneralAssumptions!BG85</f>
        <v>0.0235080756247044</v>
      </c>
      <c r="BD16" s="115" t="n">
        <f aca="false">InputDataA_GeneralAssumptions!BH85</f>
        <v>0.0235080756247044</v>
      </c>
      <c r="BE16" s="115" t="n">
        <f aca="false">InputDataA_GeneralAssumptions!BI85</f>
        <v>0.0235080756247044</v>
      </c>
      <c r="BF16" s="115" t="n">
        <f aca="false">InputDataA_GeneralAssumptions!BJ85</f>
        <v>0.0235080756247044</v>
      </c>
      <c r="BG16" s="115" t="n">
        <f aca="false">InputDataA_GeneralAssumptions!BK85</f>
        <v>0.0235080756247044</v>
      </c>
      <c r="BH16" s="115" t="n">
        <f aca="false">InputDataA_GeneralAssumptions!BL85</f>
        <v>0.0235080756247044</v>
      </c>
      <c r="BI16" s="115" t="n">
        <f aca="false">InputDataA_GeneralAssumptions!BM85</f>
        <v>0.0235080756247044</v>
      </c>
      <c r="BJ16" s="115" t="n">
        <f aca="false">InputDataA_GeneralAssumptions!BN85</f>
        <v>0.0235080756247044</v>
      </c>
      <c r="BK16" s="115" t="n">
        <f aca="false">InputDataA_GeneralAssumptions!BO85</f>
        <v>0.0235080756247044</v>
      </c>
      <c r="BL16" s="115" t="n">
        <f aca="false">InputDataA_GeneralAssumptions!BP85</f>
        <v>0.0235080756247044</v>
      </c>
      <c r="BM16" s="115" t="n">
        <f aca="false">InputDataA_GeneralAssumptions!BQ85</f>
        <v>0.0235080756247044</v>
      </c>
      <c r="BN16" s="115" t="n">
        <f aca="false">InputDataA_GeneralAssumptions!BR85</f>
        <v>0.0235080756247044</v>
      </c>
      <c r="BO16" s="115" t="n">
        <f aca="false">InputDataA_GeneralAssumptions!BS85</f>
        <v>0.0235080756247044</v>
      </c>
      <c r="BP16" s="115" t="n">
        <f aca="false">InputDataA_GeneralAssumptions!BT85</f>
        <v>0.0235080756247044</v>
      </c>
      <c r="BQ16" s="115" t="n">
        <f aca="false">InputDataA_GeneralAssumptions!BU85</f>
        <v>0.0235080756247044</v>
      </c>
      <c r="BR16" s="115" t="n">
        <f aca="false">InputDataA_GeneralAssumptions!BV85</f>
        <v>0.0235080756247044</v>
      </c>
      <c r="BS16" s="115" t="n">
        <f aca="false">InputDataA_GeneralAssumptions!BW85</f>
        <v>0.0235080756247044</v>
      </c>
    </row>
    <row r="17" customFormat="false" ht="15.75" hidden="false" customHeight="false" outlineLevel="0" collapsed="false">
      <c r="B17" s="496" t="str">
        <f aca="false">LEFT(InputDataA_GeneralAssumptions!D68,1)</f>
        <v>A</v>
      </c>
      <c r="C17" s="505" t="s">
        <v>1503</v>
      </c>
      <c r="D17" s="138" t="s">
        <v>100</v>
      </c>
      <c r="E17" s="507" t="str">
        <f aca="false">InputDataA_GeneralAssumptions!I76</f>
        <v>Not an input</v>
      </c>
      <c r="F17" s="507" t="str">
        <f aca="false">InputDataA_GeneralAssumptions!J76</f>
        <v>Not an input</v>
      </c>
      <c r="G17" s="507" t="str">
        <f aca="false">InputDataA_GeneralAssumptions!K76</f>
        <v>Not an input</v>
      </c>
      <c r="H17" s="507" t="str">
        <f aca="false">InputDataA_GeneralAssumptions!L76</f>
        <v>Not an input</v>
      </c>
      <c r="I17" s="507" t="str">
        <f aca="false">InputDataA_GeneralAssumptions!M76</f>
        <v>Not an input</v>
      </c>
      <c r="J17" s="507" t="str">
        <f aca="false">InputDataA_GeneralAssumptions!N76</f>
        <v>Not an input</v>
      </c>
      <c r="K17" s="507" t="str">
        <f aca="false">InputDataA_GeneralAssumptions!O76</f>
        <v>Not an input</v>
      </c>
      <c r="L17" s="507" t="str">
        <f aca="false">InputDataA_GeneralAssumptions!P76</f>
        <v>Not an input</v>
      </c>
      <c r="M17" s="507" t="str">
        <f aca="false">InputDataA_GeneralAssumptions!Q76</f>
        <v>Not an input</v>
      </c>
      <c r="N17" s="507" t="str">
        <f aca="false">InputDataA_GeneralAssumptions!R76</f>
        <v>Not an input</v>
      </c>
      <c r="O17" s="507" t="str">
        <f aca="false">InputDataA_GeneralAssumptions!S76</f>
        <v>Not an input</v>
      </c>
      <c r="P17" s="507" t="str">
        <f aca="false">InputDataA_GeneralAssumptions!T76</f>
        <v>Not an input</v>
      </c>
      <c r="Q17" s="507" t="str">
        <f aca="false">InputDataA_GeneralAssumptions!U76</f>
        <v>Not an input</v>
      </c>
      <c r="R17" s="507" t="str">
        <f aca="false">InputDataA_GeneralAssumptions!V76</f>
        <v>Not an input</v>
      </c>
      <c r="S17" s="507" t="str">
        <f aca="false">InputDataA_GeneralAssumptions!W76</f>
        <v>Not an input</v>
      </c>
      <c r="T17" s="507" t="str">
        <f aca="false">InputDataA_GeneralAssumptions!X76</f>
        <v>Not an input</v>
      </c>
      <c r="U17" s="507" t="str">
        <f aca="false">InputDataA_GeneralAssumptions!Y76</f>
        <v>Not an input</v>
      </c>
      <c r="V17" s="507" t="str">
        <f aca="false">InputDataA_GeneralAssumptions!Z76</f>
        <v>Not an input</v>
      </c>
      <c r="W17" s="507" t="str">
        <f aca="false">InputDataA_GeneralAssumptions!AA76</f>
        <v>Not an input</v>
      </c>
      <c r="X17" s="507" t="str">
        <f aca="false">InputDataA_GeneralAssumptions!AB76</f>
        <v>Not an input</v>
      </c>
      <c r="Y17" s="507" t="str">
        <f aca="false">InputDataA_GeneralAssumptions!AC76</f>
        <v>Not an input</v>
      </c>
      <c r="Z17" s="507" t="str">
        <f aca="false">InputDataA_GeneralAssumptions!AD76</f>
        <v>Not an input</v>
      </c>
      <c r="AA17" s="507" t="str">
        <f aca="false">InputDataA_GeneralAssumptions!AE76</f>
        <v>Not an input</v>
      </c>
      <c r="AB17" s="507" t="str">
        <f aca="false">InputDataA_GeneralAssumptions!AF76</f>
        <v>Not an input</v>
      </c>
      <c r="AC17" s="507" t="str">
        <f aca="false">InputDataA_GeneralAssumptions!AG76</f>
        <v>Not an input</v>
      </c>
      <c r="AD17" s="507" t="str">
        <f aca="false">InputDataA_GeneralAssumptions!AH76</f>
        <v>Not an input</v>
      </c>
      <c r="AE17" s="507" t="str">
        <f aca="false">InputDataA_GeneralAssumptions!AI76</f>
        <v>Not an input</v>
      </c>
      <c r="AF17" s="507" t="str">
        <f aca="false">InputDataA_GeneralAssumptions!AJ76</f>
        <v>Not an input</v>
      </c>
      <c r="AG17" s="507" t="str">
        <f aca="false">InputDataA_GeneralAssumptions!AK76</f>
        <v>Not an input</v>
      </c>
      <c r="AH17" s="507" t="str">
        <f aca="false">InputDataA_GeneralAssumptions!AL76</f>
        <v>Not an input</v>
      </c>
      <c r="AI17" s="507" t="str">
        <f aca="false">InputDataA_GeneralAssumptions!AM76</f>
        <v>Not an input</v>
      </c>
      <c r="AJ17" s="507" t="str">
        <f aca="false">InputDataA_GeneralAssumptions!AN76</f>
        <v>Not an input</v>
      </c>
      <c r="AK17" s="507" t="str">
        <f aca="false">InputDataA_GeneralAssumptions!AO76</f>
        <v>Not an input</v>
      </c>
      <c r="AL17" s="507" t="str">
        <f aca="false">InputDataA_GeneralAssumptions!AP76</f>
        <v>Not an input</v>
      </c>
      <c r="AM17" s="507" t="str">
        <f aca="false">InputDataA_GeneralAssumptions!AQ76</f>
        <v>Not an input</v>
      </c>
      <c r="AN17" s="507" t="str">
        <f aca="false">InputDataA_GeneralAssumptions!AR76</f>
        <v>Not an input</v>
      </c>
      <c r="AO17" s="507" t="str">
        <f aca="false">InputDataA_GeneralAssumptions!AS76</f>
        <v>Not an input</v>
      </c>
      <c r="AP17" s="507" t="str">
        <f aca="false">InputDataA_GeneralAssumptions!AT76</f>
        <v>Not an input</v>
      </c>
      <c r="AQ17" s="507" t="str">
        <f aca="false">InputDataA_GeneralAssumptions!AU76</f>
        <v>Not an input</v>
      </c>
      <c r="AR17" s="507" t="str">
        <f aca="false">InputDataA_GeneralAssumptions!AV76</f>
        <v>Not an input</v>
      </c>
      <c r="AS17" s="507" t="str">
        <f aca="false">InputDataA_GeneralAssumptions!AW76</f>
        <v>Not an input</v>
      </c>
      <c r="AT17" s="507" t="str">
        <f aca="false">InputDataA_GeneralAssumptions!AX76</f>
        <v>Not an input</v>
      </c>
      <c r="AU17" s="507" t="str">
        <f aca="false">InputDataA_GeneralAssumptions!AY76</f>
        <v>Not an input</v>
      </c>
      <c r="AV17" s="507" t="str">
        <f aca="false">InputDataA_GeneralAssumptions!AZ76</f>
        <v>Not an input</v>
      </c>
      <c r="AW17" s="507" t="str">
        <f aca="false">InputDataA_GeneralAssumptions!BA76</f>
        <v>Not an input</v>
      </c>
      <c r="AX17" s="507" t="str">
        <f aca="false">InputDataA_GeneralAssumptions!BB76</f>
        <v>Not an input</v>
      </c>
      <c r="AY17" s="507" t="str">
        <f aca="false">InputDataA_GeneralAssumptions!BC76</f>
        <v>Not an input</v>
      </c>
      <c r="AZ17" s="507" t="str">
        <f aca="false">InputDataA_GeneralAssumptions!BD76</f>
        <v>Not an input</v>
      </c>
      <c r="BA17" s="507" t="str">
        <f aca="false">InputDataA_GeneralAssumptions!BE76</f>
        <v>Not an input</v>
      </c>
      <c r="BB17" s="507" t="str">
        <f aca="false">InputDataA_GeneralAssumptions!BF76</f>
        <v>Not an input</v>
      </c>
      <c r="BC17" s="507" t="str">
        <f aca="false">InputDataA_GeneralAssumptions!BG76</f>
        <v>Not an input</v>
      </c>
      <c r="BD17" s="507" t="str">
        <f aca="false">InputDataA_GeneralAssumptions!BH76</f>
        <v>Not an input</v>
      </c>
      <c r="BE17" s="507" t="str">
        <f aca="false">InputDataA_GeneralAssumptions!BI76</f>
        <v>Not an input</v>
      </c>
      <c r="BF17" s="507" t="str">
        <f aca="false">InputDataA_GeneralAssumptions!BJ76</f>
        <v>Not an input</v>
      </c>
      <c r="BG17" s="507" t="str">
        <f aca="false">InputDataA_GeneralAssumptions!BK76</f>
        <v>Not an input</v>
      </c>
      <c r="BH17" s="507" t="str">
        <f aca="false">InputDataA_GeneralAssumptions!BL76</f>
        <v>Not an input</v>
      </c>
      <c r="BI17" s="507" t="str">
        <f aca="false">InputDataA_GeneralAssumptions!BM76</f>
        <v>Not an input</v>
      </c>
      <c r="BJ17" s="507" t="str">
        <f aca="false">InputDataA_GeneralAssumptions!BN76</f>
        <v>Not an input</v>
      </c>
      <c r="BK17" s="507" t="str">
        <f aca="false">InputDataA_GeneralAssumptions!BO76</f>
        <v>Not an input</v>
      </c>
      <c r="BL17" s="507" t="str">
        <f aca="false">InputDataA_GeneralAssumptions!BP76</f>
        <v>Not an input</v>
      </c>
      <c r="BM17" s="507" t="str">
        <f aca="false">InputDataA_GeneralAssumptions!BQ76</f>
        <v>Not an input</v>
      </c>
      <c r="BN17" s="507" t="str">
        <f aca="false">InputDataA_GeneralAssumptions!BR76</f>
        <v>Not an input</v>
      </c>
      <c r="BO17" s="507" t="str">
        <f aca="false">InputDataA_GeneralAssumptions!BS76</f>
        <v>Not an input</v>
      </c>
      <c r="BP17" s="507" t="str">
        <f aca="false">InputDataA_GeneralAssumptions!BT76</f>
        <v>Not an input</v>
      </c>
      <c r="BQ17" s="507" t="str">
        <f aca="false">InputDataA_GeneralAssumptions!BU76</f>
        <v>Not an input</v>
      </c>
      <c r="BR17" s="507" t="str">
        <f aca="false">InputDataA_GeneralAssumptions!BV76</f>
        <v>Not an input</v>
      </c>
      <c r="BS17" s="507" t="str">
        <f aca="false">InputDataA_GeneralAssumptions!BW76</f>
        <v>Not an input</v>
      </c>
    </row>
    <row r="18" customFormat="false" ht="15.75" hidden="false" customHeight="false" outlineLevel="0" collapsed="false">
      <c r="B18" s="496" t="str">
        <f aca="false">LEFT(InputDataA_GeneralAssumptions!D68,1)</f>
        <v>A</v>
      </c>
      <c r="C18" s="508" t="s">
        <v>1504</v>
      </c>
      <c r="D18" s="112" t="s">
        <v>100</v>
      </c>
      <c r="E18" s="509" t="n">
        <f aca="false">InputDataA_GeneralAssumptions!I66</f>
        <v>0.0534590557217598</v>
      </c>
      <c r="F18" s="509" t="n">
        <f aca="false">InputDataA_GeneralAssumptions!J66</f>
        <v>0.0534590557217598</v>
      </c>
      <c r="G18" s="509" t="n">
        <f aca="false">InputDataA_GeneralAssumptions!K66</f>
        <v>0.0534590557217598</v>
      </c>
      <c r="H18" s="509" t="n">
        <f aca="false">InputDataA_GeneralAssumptions!L66</f>
        <v>0.0534590557217598</v>
      </c>
      <c r="I18" s="509" t="n">
        <f aca="false">InputDataA_GeneralAssumptions!M66</f>
        <v>0.0534590557217598</v>
      </c>
      <c r="J18" s="509" t="n">
        <f aca="false">InputDataA_GeneralAssumptions!N66</f>
        <v>0.0534590557217598</v>
      </c>
      <c r="K18" s="509" t="n">
        <f aca="false">InputDataA_GeneralAssumptions!O66</f>
        <v>0.0534590557217598</v>
      </c>
      <c r="L18" s="509" t="n">
        <f aca="false">InputDataA_GeneralAssumptions!P66</f>
        <v>0.0534590557217598</v>
      </c>
      <c r="M18" s="509" t="n">
        <f aca="false">InputDataA_GeneralAssumptions!Q66</f>
        <v>0.0534590557217598</v>
      </c>
      <c r="N18" s="509" t="n">
        <f aca="false">InputDataA_GeneralAssumptions!R66</f>
        <v>0.0534590557217598</v>
      </c>
      <c r="O18" s="509" t="n">
        <f aca="false">InputDataA_GeneralAssumptions!S66</f>
        <v>0.0534590557217598</v>
      </c>
      <c r="P18" s="509" t="n">
        <f aca="false">InputDataA_GeneralAssumptions!T66</f>
        <v>0.0534590557217598</v>
      </c>
      <c r="Q18" s="509" t="n">
        <f aca="false">InputDataA_GeneralAssumptions!U66</f>
        <v>0.0534590557217598</v>
      </c>
      <c r="R18" s="509" t="n">
        <f aca="false">InputDataA_GeneralAssumptions!V66</f>
        <v>0.0534590557217598</v>
      </c>
      <c r="S18" s="509" t="n">
        <f aca="false">InputDataA_GeneralAssumptions!W66</f>
        <v>0.0534590557217598</v>
      </c>
      <c r="T18" s="509" t="n">
        <f aca="false">InputDataA_GeneralAssumptions!X66</f>
        <v>0.0534590557217598</v>
      </c>
      <c r="U18" s="509" t="n">
        <f aca="false">InputDataA_GeneralAssumptions!Y66</f>
        <v>0.0534590557217598</v>
      </c>
      <c r="V18" s="509" t="n">
        <f aca="false">InputDataA_GeneralAssumptions!Z66</f>
        <v>0.0534590557217598</v>
      </c>
      <c r="W18" s="509" t="n">
        <f aca="false">InputDataA_GeneralAssumptions!AA66</f>
        <v>0.0534590557217598</v>
      </c>
      <c r="X18" s="509" t="n">
        <f aca="false">InputDataA_GeneralAssumptions!AB66</f>
        <v>0.0534590557217598</v>
      </c>
      <c r="Y18" s="509" t="n">
        <f aca="false">InputDataA_GeneralAssumptions!AC66</f>
        <v>0.0534590557217598</v>
      </c>
      <c r="Z18" s="509" t="n">
        <f aca="false">InputDataA_GeneralAssumptions!AD66</f>
        <v>0.0534590557217598</v>
      </c>
      <c r="AA18" s="509" t="n">
        <f aca="false">InputDataA_GeneralAssumptions!AE66</f>
        <v>0.0534590557217598</v>
      </c>
      <c r="AB18" s="509" t="n">
        <f aca="false">InputDataA_GeneralAssumptions!AF66</f>
        <v>0.0534590557217598</v>
      </c>
      <c r="AC18" s="509" t="n">
        <f aca="false">InputDataA_GeneralAssumptions!AG66</f>
        <v>0.0534590557217598</v>
      </c>
      <c r="AD18" s="509" t="n">
        <f aca="false">InputDataA_GeneralAssumptions!AH66</f>
        <v>0.0534590557217598</v>
      </c>
      <c r="AE18" s="509" t="n">
        <f aca="false">InputDataA_GeneralAssumptions!AI66</f>
        <v>0.0534590557217598</v>
      </c>
      <c r="AF18" s="509" t="n">
        <f aca="false">InputDataA_GeneralAssumptions!AJ66</f>
        <v>0.0534590557217598</v>
      </c>
      <c r="AG18" s="509" t="n">
        <f aca="false">InputDataA_GeneralAssumptions!AK66</f>
        <v>0.0534590557217598</v>
      </c>
      <c r="AH18" s="509" t="n">
        <f aca="false">InputDataA_GeneralAssumptions!AL66</f>
        <v>0.0534590557217598</v>
      </c>
      <c r="AI18" s="509" t="n">
        <f aca="false">InputDataA_GeneralAssumptions!AM66</f>
        <v>0.0534590557217598</v>
      </c>
      <c r="AJ18" s="509" t="n">
        <f aca="false">InputDataA_GeneralAssumptions!AN66</f>
        <v>0.0534590557217598</v>
      </c>
      <c r="AK18" s="509" t="n">
        <f aca="false">InputDataA_GeneralAssumptions!AO66</f>
        <v>0.0534590557217598</v>
      </c>
      <c r="AL18" s="509" t="n">
        <f aca="false">InputDataA_GeneralAssumptions!AP66</f>
        <v>0.0534590557217598</v>
      </c>
      <c r="AM18" s="509" t="n">
        <f aca="false">InputDataA_GeneralAssumptions!AQ66</f>
        <v>0.0534590557217598</v>
      </c>
      <c r="AN18" s="509" t="n">
        <f aca="false">InputDataA_GeneralAssumptions!AR66</f>
        <v>0.0534590557217598</v>
      </c>
      <c r="AO18" s="509" t="n">
        <f aca="false">InputDataA_GeneralAssumptions!AS66</f>
        <v>0.0534590557217598</v>
      </c>
      <c r="AP18" s="509" t="n">
        <f aca="false">InputDataA_GeneralAssumptions!AT66</f>
        <v>0.0534590557217598</v>
      </c>
      <c r="AQ18" s="509" t="n">
        <f aca="false">InputDataA_GeneralAssumptions!AU66</f>
        <v>0.0534590557217598</v>
      </c>
      <c r="AR18" s="509" t="n">
        <f aca="false">InputDataA_GeneralAssumptions!AV66</f>
        <v>0.0534590557217598</v>
      </c>
      <c r="AS18" s="509" t="n">
        <f aca="false">InputDataA_GeneralAssumptions!AW66</f>
        <v>0.0534590557217598</v>
      </c>
      <c r="AT18" s="509" t="n">
        <f aca="false">InputDataA_GeneralAssumptions!AX66</f>
        <v>0.0534590557217598</v>
      </c>
      <c r="AU18" s="509" t="n">
        <f aca="false">InputDataA_GeneralAssumptions!AY66</f>
        <v>0.0534590557217598</v>
      </c>
      <c r="AV18" s="509" t="n">
        <f aca="false">InputDataA_GeneralAssumptions!AZ66</f>
        <v>0.0534590557217598</v>
      </c>
      <c r="AW18" s="509" t="n">
        <f aca="false">InputDataA_GeneralAssumptions!BA66</f>
        <v>0.0534590557217598</v>
      </c>
      <c r="AX18" s="509" t="n">
        <f aca="false">InputDataA_GeneralAssumptions!BB66</f>
        <v>0.0534590557217598</v>
      </c>
      <c r="AY18" s="509" t="n">
        <f aca="false">InputDataA_GeneralAssumptions!BC66</f>
        <v>0.0534590557217598</v>
      </c>
      <c r="AZ18" s="509" t="n">
        <f aca="false">InputDataA_GeneralAssumptions!BD66</f>
        <v>0.0534590557217598</v>
      </c>
      <c r="BA18" s="509" t="n">
        <f aca="false">InputDataA_GeneralAssumptions!BE66</f>
        <v>0.0534590557217598</v>
      </c>
      <c r="BB18" s="509" t="n">
        <f aca="false">InputDataA_GeneralAssumptions!BF66</f>
        <v>0.0534590557217598</v>
      </c>
      <c r="BC18" s="509" t="n">
        <f aca="false">InputDataA_GeneralAssumptions!BG66</f>
        <v>0.0534590557217598</v>
      </c>
      <c r="BD18" s="509" t="n">
        <f aca="false">InputDataA_GeneralAssumptions!BH66</f>
        <v>0.0534590557217598</v>
      </c>
      <c r="BE18" s="509" t="n">
        <f aca="false">InputDataA_GeneralAssumptions!BI66</f>
        <v>0.0534590557217598</v>
      </c>
      <c r="BF18" s="509" t="n">
        <f aca="false">InputDataA_GeneralAssumptions!BJ66</f>
        <v>0.0534590557217598</v>
      </c>
      <c r="BG18" s="509" t="n">
        <f aca="false">InputDataA_GeneralAssumptions!BK66</f>
        <v>0.0534590557217598</v>
      </c>
      <c r="BH18" s="509" t="n">
        <f aca="false">InputDataA_GeneralAssumptions!BL66</f>
        <v>0.0534590557217598</v>
      </c>
      <c r="BI18" s="509" t="n">
        <f aca="false">InputDataA_GeneralAssumptions!BM66</f>
        <v>0.0534590557217598</v>
      </c>
      <c r="BJ18" s="509" t="n">
        <f aca="false">InputDataA_GeneralAssumptions!BN66</f>
        <v>0.0534590557217598</v>
      </c>
      <c r="BK18" s="509" t="n">
        <f aca="false">InputDataA_GeneralAssumptions!BO66</f>
        <v>0.0534590557217598</v>
      </c>
      <c r="BL18" s="509" t="n">
        <f aca="false">InputDataA_GeneralAssumptions!BP66</f>
        <v>0.0534590557217598</v>
      </c>
      <c r="BM18" s="509" t="n">
        <f aca="false">InputDataA_GeneralAssumptions!BQ66</f>
        <v>0.0534590557217598</v>
      </c>
      <c r="BN18" s="509" t="n">
        <f aca="false">InputDataA_GeneralAssumptions!BR66</f>
        <v>0.0534590557217598</v>
      </c>
      <c r="BO18" s="509" t="n">
        <f aca="false">InputDataA_GeneralAssumptions!BS66</f>
        <v>0.0534590557217598</v>
      </c>
      <c r="BP18" s="509" t="n">
        <f aca="false">InputDataA_GeneralAssumptions!BT66</f>
        <v>0.0534590557217598</v>
      </c>
      <c r="BQ18" s="509" t="n">
        <f aca="false">InputDataA_GeneralAssumptions!BU66</f>
        <v>0.0534590557217598</v>
      </c>
      <c r="BR18" s="509" t="n">
        <f aca="false">InputDataA_GeneralAssumptions!BV66</f>
        <v>0.0534590557217598</v>
      </c>
      <c r="BS18" s="509" t="n">
        <f aca="false">InputDataA_GeneralAssumptions!BW66</f>
        <v>0.0534590557217598</v>
      </c>
    </row>
    <row r="20" customFormat="false" ht="15.75" hidden="false" customHeight="false" outlineLevel="0" collapsed="false">
      <c r="C20" s="166" t="s">
        <v>1505</v>
      </c>
      <c r="D20" s="510" t="s">
        <v>1506</v>
      </c>
    </row>
    <row r="21" customFormat="false" ht="15.75" hidden="false" customHeight="false" outlineLevel="0" collapsed="false">
      <c r="A21" s="492" t="s">
        <v>1507</v>
      </c>
      <c r="C21" s="511" t="s">
        <v>1508</v>
      </c>
      <c r="D21" s="512" t="s">
        <v>1509</v>
      </c>
      <c r="E21" s="504" t="str">
        <f aca="false">IF(ISNUMBER(#ref!)=TRUE(),#ref!,".")</f>
        <v>.</v>
      </c>
      <c r="F21" s="513" t="n">
        <f aca="false">((1-$D$3)+E10/E24)/((1+F8)*(1+F9)*(1+F15))-1</f>
        <v>0.0400446354277644</v>
      </c>
      <c r="G21" s="504" t="n">
        <f aca="false">((1-$D$3)+F10/F24)/((1+G8)*(1+G9)*(1+G15))-1</f>
        <v>0.039114529689418</v>
      </c>
      <c r="H21" s="504" t="n">
        <f aca="false">((1-$D$3)+G10/G24)/((1+H8)*(1+H9)*(1+H15))-1</f>
        <v>0.0391279373728495</v>
      </c>
      <c r="I21" s="504" t="n">
        <f aca="false">((1-$D$3)+H10/H24)/((1+I8)*(1+I9)*(1+I15))-1</f>
        <v>0.0385986487528776</v>
      </c>
      <c r="J21" s="504" t="n">
        <f aca="false">((1-$D$3)+I10/I24)/((1+J8)*(1+J9)*(1+J15))-1</f>
        <v>0.0375447272911427</v>
      </c>
      <c r="K21" s="504" t="n">
        <f aca="false">((1-$D$3)+J10/J24)/((1+K8)*(1+K9)*(1+K15))-1</f>
        <v>0.0363419156239671</v>
      </c>
      <c r="L21" s="504" t="n">
        <f aca="false">((1-$D$3)+K10/K24)/((1+L8)*(1+L9)*(1+L15))-1</f>
        <v>0.0371535161195142</v>
      </c>
      <c r="M21" s="504" t="n">
        <f aca="false">((1-$D$3)+L10/L24)/((1+M8)*(1+M9)*(1+M15))-1</f>
        <v>0.0356429377945327</v>
      </c>
      <c r="N21" s="504" t="n">
        <f aca="false">((1-$D$3)+M10/M24)/((1+N8)*(1+N9)*(1+N15))-1</f>
        <v>0.0347247211347892</v>
      </c>
      <c r="O21" s="504" t="n">
        <f aca="false">((1-$D$3)+N10/N24)/((1+O8)*(1+O9)*(1+O15))-1</f>
        <v>0.0346035507500899</v>
      </c>
      <c r="P21" s="504" t="n">
        <f aca="false">((1-$D$3)+O10/O24)/((1+P8)*(1+P9)*(1+P15))-1</f>
        <v>0.0348343579273309</v>
      </c>
      <c r="Q21" s="504" t="n">
        <f aca="false">((1-$D$3)+P10/P24)/((1+Q8)*(1+Q9)*(1+Q15))-1</f>
        <v>0.0352062377487439</v>
      </c>
      <c r="R21" s="504" t="n">
        <f aca="false">((1-$D$3)+Q10/Q24)/((1+R8)*(1+R9)*(1+R15))-1</f>
        <v>0.0351296927982405</v>
      </c>
      <c r="S21" s="504" t="n">
        <f aca="false">((1-$D$3)+R10/R24)/((1+S8)*(1+S9)*(1+S15))-1</f>
        <v>0.0348864347523636</v>
      </c>
      <c r="T21" s="504" t="n">
        <f aca="false">((1-$D$3)+S10/S24)/((1+T8)*(1+T9)*(1+T15))-1</f>
        <v>0.0343735525470179</v>
      </c>
      <c r="U21" s="504" t="n">
        <f aca="false">((1-$D$3)+T10/T24)/((1+U8)*(1+U9)*(1+U15))-1</f>
        <v>0.0335762547825051</v>
      </c>
      <c r="V21" s="504" t="n">
        <f aca="false">((1-$D$3)+U10/U24)/((1+V8)*(1+V9)*(1+V15))-1</f>
        <v>0.0336084733814401</v>
      </c>
      <c r="W21" s="504" t="n">
        <f aca="false">((1-$D$3)+V10/V24)/((1+W8)*(1+W9)*(1+W15))-1</f>
        <v>0.0329353161179773</v>
      </c>
      <c r="X21" s="504" t="n">
        <f aca="false">((1-$D$3)+W10/W24)/((1+X8)*(1+X9)*(1+X15))-1</f>
        <v>0.0323269085821571</v>
      </c>
      <c r="Y21" s="504" t="n">
        <f aca="false">((1-$D$3)+X10/X24)/((1+Y8)*(1+Y9)*(1+Y15))-1</f>
        <v>0.0319489394417014</v>
      </c>
      <c r="Z21" s="504" t="n">
        <f aca="false">((1-$D$3)+Y10/Y24)/((1+Z8)*(1+Z9)*(1+Z15))-1</f>
        <v>0.0317097481690556</v>
      </c>
      <c r="AA21" s="504" t="n">
        <f aca="false">((1-$D$3)+Z10/Z24)/((1+AA8)*(1+AA9)*(1+AA15))-1</f>
        <v>0.0318594566822874</v>
      </c>
      <c r="AB21" s="504" t="n">
        <f aca="false">((1-$D$3)+AA10/AA24)/((1+AB8)*(1+AB9)*(1+AB15))-1</f>
        <v>0.0315408117106182</v>
      </c>
      <c r="AC21" s="504" t="n">
        <f aca="false">((1-$D$3)+AB10/AB24)/((1+AC8)*(1+AC9)*(1+AC15))-1</f>
        <v>0.0311385969763989</v>
      </c>
      <c r="AD21" s="504" t="n">
        <f aca="false">((1-$D$3)+AC10/AC24)/((1+AD8)*(1+AD9)*(1+AD15))-1</f>
        <v>0.0308188883869824</v>
      </c>
      <c r="AE21" s="504" t="n">
        <f aca="false">((1-$D$3)+AD10/AD24)/((1+AE8)*(1+AE9)*(1+AE15))-1</f>
        <v>0.0304726424832689</v>
      </c>
      <c r="AF21" s="504" t="n">
        <f aca="false">((1-$D$3)+AE10/AE24)/((1+AF8)*(1+AF9)*(1+AF15))-1</f>
        <v>0.0307729786478961</v>
      </c>
      <c r="AG21" s="504" t="n">
        <f aca="false">((1-$D$3)+AF10/AF24)/((1+AG8)*(1+AG9)*(1+AG15))-1</f>
        <v>0.0303629247572332</v>
      </c>
      <c r="AH21" s="504" t="n">
        <f aca="false">((1-$D$3)+AG10/AG24)/((1+AH8)*(1+AH9)*(1+AH15))-1</f>
        <v>0.0300782661175743</v>
      </c>
      <c r="AI21" s="504" t="n">
        <f aca="false">((1-$D$3)+AH10/AH24)/((1+AI8)*(1+AI9)*(1+AI15))-1</f>
        <v>0.0299015233145428</v>
      </c>
      <c r="AJ21" s="504" t="n">
        <f aca="false">((1-$D$3)+AI10/AI24)/((1+AJ8)*(1+AJ9)*(1+AJ15))-1</f>
        <v>0.0297739641644899</v>
      </c>
      <c r="AK21" s="504" t="e">
        <f aca="false">((1-$D$3)+AJ10/AJ24)/((1+AK8)*(1+AK9)*(1+AK15))-1</f>
        <v>#VALUE!</v>
      </c>
      <c r="AL21" s="504" t="e">
        <f aca="false">((1-$D$3)+AK10/AK24)/((1+AL8)*(1+AL9)*(1+AL15))-1</f>
        <v>#VALUE!</v>
      </c>
      <c r="AM21" s="504" t="e">
        <f aca="false">((1-$D$3)+AL10/AL24)/((1+AM8)*(1+AM9)*(1+AM15))-1</f>
        <v>#VALUE!</v>
      </c>
      <c r="AN21" s="504" t="e">
        <f aca="false">((1-$D$3)+AM10/AM24)/((1+AN8)*(1+AN9)*(1+AN15))-1</f>
        <v>#VALUE!</v>
      </c>
      <c r="AO21" s="498" t="e">
        <f aca="false">((1-$D$3)+AN10/AN24)/((1+AO8)*(1+AO9)*(1+AO15))-1</f>
        <v>#VALUE!</v>
      </c>
      <c r="AP21" s="498" t="e">
        <f aca="false">((1-$D$3)+AO10/AO24)/((1+AP8)*(1+AP9)*(1+AP15))-1</f>
        <v>#VALUE!</v>
      </c>
      <c r="AQ21" s="498" t="e">
        <f aca="false">((1-$D$3)+AP10/AP24)/((1+AQ8)*(1+AQ9)*(1+AQ15))-1</f>
        <v>#VALUE!</v>
      </c>
      <c r="AR21" s="498" t="e">
        <f aca="false">((1-$D$3)+AQ10/AQ24)/((1+AR8)*(1+AR9)*(1+AR15))-1</f>
        <v>#VALUE!</v>
      </c>
      <c r="AS21" s="498" t="e">
        <f aca="false">((1-$D$3)+AR10/AR24)/((1+AS8)*(1+AS9)*(1+AS15))-1</f>
        <v>#VALUE!</v>
      </c>
      <c r="AT21" s="498" t="e">
        <f aca="false">((1-$D$3)+AS10/AS24)/((1+AT8)*(1+AT9)*(1+AT15))-1</f>
        <v>#VALUE!</v>
      </c>
      <c r="AU21" s="498" t="e">
        <f aca="false">((1-$D$3)+AT10/AT24)/((1+AU8)*(1+AU9)*(1+AU15))-1</f>
        <v>#VALUE!</v>
      </c>
      <c r="AV21" s="498" t="e">
        <f aca="false">((1-$D$3)+AU10/AU24)/((1+AV8)*(1+AV9)*(1+AV15))-1</f>
        <v>#VALUE!</v>
      </c>
      <c r="AW21" s="498" t="e">
        <f aca="false">((1-$D$3)+AV10/AV24)/((1+AW8)*(1+AW9)*(1+AW15))-1</f>
        <v>#VALUE!</v>
      </c>
      <c r="AX21" s="498" t="e">
        <f aca="false">((1-$D$3)+AW10/AW24)/((1+AX8)*(1+AX9)*(1+AX15))-1</f>
        <v>#VALUE!</v>
      </c>
      <c r="AY21" s="498" t="e">
        <f aca="false">((1-$D$3)+AX10/AX24)/((1+AY8)*(1+AY9)*(1+AY15))-1</f>
        <v>#VALUE!</v>
      </c>
      <c r="AZ21" s="498" t="e">
        <f aca="false">((1-$D$3)+AY10/AY24)/((1+AZ8)*(1+AZ9)*(1+AZ15))-1</f>
        <v>#VALUE!</v>
      </c>
      <c r="BA21" s="498" t="e">
        <f aca="false">((1-$D$3)+AZ10/AZ24)/((1+BA8)*(1+BA9)*(1+BA15))-1</f>
        <v>#VALUE!</v>
      </c>
      <c r="BB21" s="498" t="e">
        <f aca="false">((1-$D$3)+BA10/BA24)/((1+BB8)*(1+BB9)*(1+BB15))-1</f>
        <v>#VALUE!</v>
      </c>
      <c r="BC21" s="498" t="e">
        <f aca="false">((1-$D$3)+BB10/BB24)/((1+BC8)*(1+BC9)*(1+BC15))-1</f>
        <v>#VALUE!</v>
      </c>
      <c r="BD21" s="498" t="e">
        <f aca="false">((1-$D$3)+BC10/BC24)/((1+BD8)*(1+BD9)*(1+BD15))-1</f>
        <v>#VALUE!</v>
      </c>
      <c r="BE21" s="498" t="e">
        <f aca="false">((1-$D$3)+BD10/BD24)/((1+BE8)*(1+BE9)*(1+BE15))-1</f>
        <v>#VALUE!</v>
      </c>
      <c r="BF21" s="498" t="e">
        <f aca="false">((1-$D$3)+BE10/BE24)/((1+BF8)*(1+BF9)*(1+BF15))-1</f>
        <v>#VALUE!</v>
      </c>
      <c r="BG21" s="498" t="e">
        <f aca="false">((1-$D$3)+BF10/BF24)/((1+BG8)*(1+BG9)*(1+BG15))-1</f>
        <v>#VALUE!</v>
      </c>
      <c r="BH21" s="498" t="e">
        <f aca="false">((1-$D$3)+BG10/BG24)/((1+BH8)*(1+BH9)*(1+BH15))-1</f>
        <v>#VALUE!</v>
      </c>
      <c r="BI21" s="498" t="e">
        <f aca="false">((1-$D$3)+BH10/BH24)/((1+BI8)*(1+BI9)*(1+BI15))-1</f>
        <v>#VALUE!</v>
      </c>
      <c r="BJ21" s="498" t="e">
        <f aca="false">((1-$D$3)+BI10/BI24)/((1+BJ8)*(1+BJ9)*(1+BJ15))-1</f>
        <v>#VALUE!</v>
      </c>
      <c r="BK21" s="498" t="e">
        <f aca="false">((1-$D$3)+BJ10/BJ24)/((1+BK8)*(1+BK9)*(1+BK15))-1</f>
        <v>#VALUE!</v>
      </c>
      <c r="BL21" s="498" t="e">
        <f aca="false">((1-$D$3)+BK10/BK24)/((1+BL8)*(1+BL9)*(1+BL15))-1</f>
        <v>#VALUE!</v>
      </c>
      <c r="BM21" s="498" t="e">
        <f aca="false">((1-$D$3)+BL10/BL24)/((1+BM8)*(1+BM9)*(1+BM15))-1</f>
        <v>#VALUE!</v>
      </c>
      <c r="BN21" s="498" t="e">
        <f aca="false">((1-$D$3)+BM10/BM24)/((1+BN8)*(1+BN9)*(1+BN15))-1</f>
        <v>#VALUE!</v>
      </c>
      <c r="BO21" s="498" t="e">
        <f aca="false">((1-$D$3)+BN10/BN24)/((1+BO8)*(1+BO9)*(1+BO15))-1</f>
        <v>#VALUE!</v>
      </c>
      <c r="BP21" s="498" t="e">
        <f aca="false">((1-$D$3)+BO10/BO24)/((1+BP8)*(1+BP9)*(1+BP15))-1</f>
        <v>#VALUE!</v>
      </c>
      <c r="BQ21" s="498" t="e">
        <f aca="false">((1-$D$3)+BP10/BP24)/((1+BQ8)*(1+BQ9)*(1+BQ15))-1</f>
        <v>#VALUE!</v>
      </c>
      <c r="BR21" s="498" t="e">
        <f aca="false">((1-$D$3)+BQ10/BQ24)/((1+BR8)*(1+BR9)*(1+BR15))-1</f>
        <v>#VALUE!</v>
      </c>
      <c r="BS21" s="498" t="e">
        <f aca="false">((1-$D$3)+BR10/BR24)/((1+BS8)*(1+BS9)*(1+BS15))-1</f>
        <v>#VALUE!</v>
      </c>
    </row>
    <row r="22" customFormat="false" ht="15.75" hidden="false" customHeight="false" outlineLevel="0" collapsed="false">
      <c r="A22" s="492" t="s">
        <v>1507</v>
      </c>
      <c r="C22" s="514" t="s">
        <v>1510</v>
      </c>
      <c r="D22" s="515" t="s">
        <v>1511</v>
      </c>
      <c r="E22" s="115" t="str">
        <f aca="false">IF(ISNUMBER(datasummary!#ref!)=TRUE(),datasummary!#ref!,".")</f>
        <v>.</v>
      </c>
      <c r="F22" s="115" t="n">
        <f aca="false">(1+F7)*(1+F21)^(1-$D$2)*(1+F6)^$D$2-1</f>
        <v>0.0290601996054407</v>
      </c>
      <c r="G22" s="115" t="n">
        <f aca="false">(1+G7)*(1+G21)^(1-$D$2)*(1+G6)^$D$2-1</f>
        <v>0.0287085545274646</v>
      </c>
      <c r="H22" s="115" t="n">
        <f aca="false">(1+H7)*(1+H21)^(1-$D$2)*(1+H6)^$D$2-1</f>
        <v>0.0287136249518736</v>
      </c>
      <c r="I22" s="115" t="n">
        <f aca="false">(1+I7)*(1+I21)^(1-$D$2)*(1+I6)^$D$2-1</f>
        <v>0.0285134315507352</v>
      </c>
      <c r="J22" s="115" t="n">
        <f aca="false">(1+J7)*(1+J21)^(1-$D$2)*(1+J6)^$D$2-1</f>
        <v>0.0281146178626202</v>
      </c>
      <c r="K22" s="115" t="n">
        <f aca="false">(1+K7)*(1+K21)^(1-$D$2)*(1+K6)^$D$2-1</f>
        <v>0.0276591567071742</v>
      </c>
      <c r="L22" s="115" t="n">
        <f aca="false">(1+L7)*(1+L21)^(1-$D$2)*(1+L6)^$D$2-1</f>
        <v>0.0279665162032654</v>
      </c>
      <c r="M22" s="115" t="n">
        <f aca="false">(1+M7)*(1+M21)^(1-$D$2)*(1+M6)^$D$2-1</f>
        <v>0.0273943290546144</v>
      </c>
      <c r="N22" s="115" t="n">
        <f aca="false">(1+N7)*(1+N21)^(1-$D$2)*(1+N6)^$D$2-1</f>
        <v>0.0270462686113211</v>
      </c>
      <c r="O22" s="115" t="n">
        <f aca="false">(1+O7)*(1+O21)^(1-$D$2)*(1+O6)^$D$2-1</f>
        <v>0.0270003233475387</v>
      </c>
      <c r="P22" s="115" t="n">
        <f aca="false">(1+P7)*(1+P21)^(1-$D$2)*(1+P6)^$D$2-1</f>
        <v>0.0270878377140054</v>
      </c>
      <c r="Q22" s="115" t="n">
        <f aca="false">(1+Q7)*(1+Q21)^(1-$D$2)*(1+Q6)^$D$2-1</f>
        <v>0.0272288167397954</v>
      </c>
      <c r="R22" s="115" t="n">
        <f aca="false">(1+R7)*(1+R21)^(1-$D$2)*(1+R6)^$D$2-1</f>
        <v>0.0271998012339427</v>
      </c>
      <c r="S22" s="115" t="n">
        <f aca="false">(1+S7)*(1+S21)^(1-$D$2)*(1+S6)^$D$2-1</f>
        <v>0.0271075818373538</v>
      </c>
      <c r="T22" s="115" t="n">
        <f aca="false">(1+T7)*(1+T21)^(1-$D$2)*(1+T6)^$D$2-1</f>
        <v>0.0269131037141321</v>
      </c>
      <c r="U22" s="115" t="n">
        <f aca="false">(1+U7)*(1+U21)^(1-$D$2)*(1+U6)^$D$2-1</f>
        <v>0.0266106606235876</v>
      </c>
      <c r="V22" s="115" t="n">
        <f aca="false">(1+V7)*(1+V21)^(1-$D$2)*(1+V6)^$D$2-1</f>
        <v>0.0266228850665038</v>
      </c>
      <c r="W22" s="115" t="n">
        <f aca="false">(1+W7)*(1+W21)^(1-$D$2)*(1+W6)^$D$2-1</f>
        <v>0.0263674254830837</v>
      </c>
      <c r="X22" s="115" t="n">
        <f aca="false">(1+X7)*(1+X21)^(1-$D$2)*(1+X6)^$D$2-1</f>
        <v>0.0261364495434768</v>
      </c>
      <c r="Y22" s="115" t="n">
        <f aca="false">(1+Y7)*(1+Y21)^(1-$D$2)*(1+Y6)^$D$2-1</f>
        <v>0.0259929149070521</v>
      </c>
      <c r="Z22" s="115" t="n">
        <f aca="false">(1+Z7)*(1+Z21)^(1-$D$2)*(1+Z6)^$D$2-1</f>
        <v>0.0259020646934205</v>
      </c>
      <c r="AA22" s="115" t="n">
        <f aca="false">(1+AA7)*(1+AA21)^(1-$D$2)*(1+AA6)^$D$2-1</f>
        <v>0.0259589288704614</v>
      </c>
      <c r="AB22" s="115" t="n">
        <f aca="false">(1+AB7)*(1+AB21)^(1-$D$2)*(1+AB6)^$D$2-1</f>
        <v>0.0258378909913723</v>
      </c>
      <c r="AC22" s="115" t="n">
        <f aca="false">(1+AC7)*(1+AC21)^(1-$D$2)*(1+AC6)^$D$2-1</f>
        <v>0.0256850759885756</v>
      </c>
      <c r="AD22" s="115" t="n">
        <f aca="false">(1+AD7)*(1+AD21)^(1-$D$2)*(1+AD6)^$D$2-1</f>
        <v>0.0255635815849482</v>
      </c>
      <c r="AE22" s="115" t="n">
        <f aca="false">(1+AE7)*(1+AE21)^(1-$D$2)*(1+AE6)^$D$2-1</f>
        <v>0.0254319763055835</v>
      </c>
      <c r="AF22" s="115" t="n">
        <f aca="false">(1+AF7)*(1+AF21)^(1-$D$2)*(1+AF6)^$D$2-1</f>
        <v>0.0255461332340379</v>
      </c>
      <c r="AG22" s="115" t="n">
        <f aca="false">(1+AG7)*(1+AG21)^(1-$D$2)*(1+AG6)^$D$2-1</f>
        <v>0.0253902677798137</v>
      </c>
      <c r="AH22" s="115" t="n">
        <f aca="false">(1+AH7)*(1+AH21)^(1-$D$2)*(1+AH6)^$D$2-1</f>
        <v>0.0252820437306145</v>
      </c>
      <c r="AI22" s="115" t="n">
        <f aca="false">(1+AI7)*(1+AI21)^(1-$D$2)*(1+AI6)^$D$2-1</f>
        <v>0.0252148387815903</v>
      </c>
      <c r="AJ22" s="115" t="n">
        <f aca="false">(1+AJ7)*(1+AJ21)^(1-$D$2)*(1+AJ6)^$D$2-1</f>
        <v>0.0251663310702477</v>
      </c>
      <c r="AK22" s="115" t="e">
        <f aca="false">(1+AK7)*(1+AK21)^(1-$D$2)*(1+AK6)^$D$2-1</f>
        <v>#VALUE!</v>
      </c>
      <c r="AL22" s="115" t="e">
        <f aca="false">(1+AL7)*(1+AL21)^(1-$D$2)*(1+AL6)^$D$2-1</f>
        <v>#VALUE!</v>
      </c>
      <c r="AM22" s="115" t="e">
        <f aca="false">(1+AM7)*(1+AM21)^(1-$D$2)*(1+AM6)^$D$2-1</f>
        <v>#VALUE!</v>
      </c>
      <c r="AN22" s="115" t="e">
        <f aca="false">(1+AN7)*(1+AN21)^(1-$D$2)*(1+AN6)^$D$2-1</f>
        <v>#VALUE!</v>
      </c>
      <c r="AO22" s="516" t="e">
        <f aca="false">(1+AO7)*(1+AO21)^(1-$D$2)*(1+AO6)^$D$2-1</f>
        <v>#VALUE!</v>
      </c>
      <c r="AP22" s="516" t="e">
        <f aca="false">(1+AP7)*(1+AP21)^(1-$D$2)*(1+AP6)^$D$2-1</f>
        <v>#VALUE!</v>
      </c>
      <c r="AQ22" s="516" t="e">
        <f aca="false">(1+AQ7)*(1+AQ21)^(1-$D$2)*(1+AQ6)^$D$2-1</f>
        <v>#VALUE!</v>
      </c>
      <c r="AR22" s="516" t="e">
        <f aca="false">(1+AR7)*(1+AR21)^(1-$D$2)*(1+AR6)^$D$2-1</f>
        <v>#VALUE!</v>
      </c>
      <c r="AS22" s="516" t="e">
        <f aca="false">(1+AS7)*(1+AS21)^(1-$D$2)*(1+AS6)^$D$2-1</f>
        <v>#VALUE!</v>
      </c>
      <c r="AT22" s="516" t="e">
        <f aca="false">(1+AT7)*(1+AT21)^(1-$D$2)*(1+AT6)^$D$2-1</f>
        <v>#VALUE!</v>
      </c>
      <c r="AU22" s="516" t="e">
        <f aca="false">(1+AU7)*(1+AU21)^(1-$D$2)*(1+AU6)^$D$2-1</f>
        <v>#VALUE!</v>
      </c>
      <c r="AV22" s="516" t="e">
        <f aca="false">(1+AV7)*(1+AV21)^(1-$D$2)*(1+AV6)^$D$2-1</f>
        <v>#VALUE!</v>
      </c>
      <c r="AW22" s="516" t="e">
        <f aca="false">(1+AW7)*(1+AW21)^(1-$D$2)*(1+AW6)^$D$2-1</f>
        <v>#VALUE!</v>
      </c>
      <c r="AX22" s="516" t="e">
        <f aca="false">(1+AX7)*(1+AX21)^(1-$D$2)*(1+AX6)^$D$2-1</f>
        <v>#VALUE!</v>
      </c>
      <c r="AY22" s="516" t="e">
        <f aca="false">(1+AY7)*(1+AY21)^(1-$D$2)*(1+AY6)^$D$2-1</f>
        <v>#VALUE!</v>
      </c>
      <c r="AZ22" s="516" t="e">
        <f aca="false">(1+AZ7)*(1+AZ21)^(1-$D$2)*(1+AZ6)^$D$2-1</f>
        <v>#VALUE!</v>
      </c>
      <c r="BA22" s="516" t="e">
        <f aca="false">(1+BA7)*(1+BA21)^(1-$D$2)*(1+BA6)^$D$2-1</f>
        <v>#VALUE!</v>
      </c>
      <c r="BB22" s="516" t="e">
        <f aca="false">(1+BB7)*(1+BB21)^(1-$D$2)*(1+BB6)^$D$2-1</f>
        <v>#VALUE!</v>
      </c>
      <c r="BC22" s="516" t="e">
        <f aca="false">(1+BC7)*(1+BC21)^(1-$D$2)*(1+BC6)^$D$2-1</f>
        <v>#VALUE!</v>
      </c>
      <c r="BD22" s="516" t="e">
        <f aca="false">(1+BD7)*(1+BD21)^(1-$D$2)*(1+BD6)^$D$2-1</f>
        <v>#VALUE!</v>
      </c>
      <c r="BE22" s="516" t="e">
        <f aca="false">(1+BE7)*(1+BE21)^(1-$D$2)*(1+BE6)^$D$2-1</f>
        <v>#VALUE!</v>
      </c>
      <c r="BF22" s="516" t="e">
        <f aca="false">(1+BF7)*(1+BF21)^(1-$D$2)*(1+BF6)^$D$2-1</f>
        <v>#VALUE!</v>
      </c>
      <c r="BG22" s="516" t="e">
        <f aca="false">(1+BG7)*(1+BG21)^(1-$D$2)*(1+BG6)^$D$2-1</f>
        <v>#VALUE!</v>
      </c>
      <c r="BH22" s="516" t="e">
        <f aca="false">(1+BH7)*(1+BH21)^(1-$D$2)*(1+BH6)^$D$2-1</f>
        <v>#VALUE!</v>
      </c>
      <c r="BI22" s="516" t="e">
        <f aca="false">(1+BI7)*(1+BI21)^(1-$D$2)*(1+BI6)^$D$2-1</f>
        <v>#VALUE!</v>
      </c>
      <c r="BJ22" s="516" t="e">
        <f aca="false">(1+BJ7)*(1+BJ21)^(1-$D$2)*(1+BJ6)^$D$2-1</f>
        <v>#VALUE!</v>
      </c>
      <c r="BK22" s="516" t="e">
        <f aca="false">(1+BK7)*(1+BK21)^(1-$D$2)*(1+BK6)^$D$2-1</f>
        <v>#VALUE!</v>
      </c>
      <c r="BL22" s="516" t="e">
        <f aca="false">(1+BL7)*(1+BL21)^(1-$D$2)*(1+BL6)^$D$2-1</f>
        <v>#VALUE!</v>
      </c>
      <c r="BM22" s="516" t="e">
        <f aca="false">(1+BM7)*(1+BM21)^(1-$D$2)*(1+BM6)^$D$2-1</f>
        <v>#VALUE!</v>
      </c>
      <c r="BN22" s="516" t="e">
        <f aca="false">(1+BN7)*(1+BN21)^(1-$D$2)*(1+BN6)^$D$2-1</f>
        <v>#VALUE!</v>
      </c>
      <c r="BO22" s="516" t="e">
        <f aca="false">(1+BO7)*(1+BO21)^(1-$D$2)*(1+BO6)^$D$2-1</f>
        <v>#VALUE!</v>
      </c>
      <c r="BP22" s="516" t="e">
        <f aca="false">(1+BP7)*(1+BP21)^(1-$D$2)*(1+BP6)^$D$2-1</f>
        <v>#VALUE!</v>
      </c>
      <c r="BQ22" s="516" t="e">
        <f aca="false">(1+BQ7)*(1+BQ21)^(1-$D$2)*(1+BQ6)^$D$2-1</f>
        <v>#VALUE!</v>
      </c>
      <c r="BR22" s="516" t="e">
        <f aca="false">(1+BR7)*(1+BR21)^(1-$D$2)*(1+BR6)^$D$2-1</f>
        <v>#VALUE!</v>
      </c>
      <c r="BS22" s="516" t="e">
        <f aca="false">(1+BS7)*(1+BS21)^(1-$D$2)*(1+BS6)^$D$2-1</f>
        <v>#VALUE!</v>
      </c>
    </row>
    <row r="23" customFormat="false" ht="15.75" hidden="false" customHeight="false" outlineLevel="0" collapsed="false">
      <c r="A23" s="492" t="s">
        <v>1507</v>
      </c>
      <c r="C23" s="514" t="s">
        <v>1512</v>
      </c>
      <c r="D23" s="515" t="s">
        <v>1513</v>
      </c>
      <c r="E23" s="115" t="n">
        <f aca="false">DataSummary!D64</f>
        <v>-0.0152297103777528</v>
      </c>
      <c r="F23" s="115" t="n">
        <f aca="false">(1+F22)*(1+F9)*(1+F15)-1</f>
        <v>0.0373293163408595</v>
      </c>
      <c r="G23" s="115" t="n">
        <f aca="false">(1+G22)*(1+G9)*(1+G15)-1</f>
        <v>0.036672030373472</v>
      </c>
      <c r="H23" s="115" t="n">
        <f aca="false">(1+H22)*(1+H9)*(1+H15)-1</f>
        <v>0.0356388956123668</v>
      </c>
      <c r="I23" s="115" t="n">
        <f aca="false">(1+I22)*(1+I9)*(1+I15)-1</f>
        <v>0.0348544680379648</v>
      </c>
      <c r="J23" s="115" t="n">
        <f aca="false">(1+J22)*(1+J9)*(1+J15)-1</f>
        <v>0.0345571216185125</v>
      </c>
      <c r="K23" s="115" t="n">
        <f aca="false">(1+K22)*(1+K9)*(1+K15)-1</f>
        <v>0.0343434385059742</v>
      </c>
      <c r="L23" s="115" t="n">
        <f aca="false">(1+L22)*(1+L9)*(1+L15)-1</f>
        <v>0.0330881192455237</v>
      </c>
      <c r="M23" s="115" t="n">
        <f aca="false">(1+M22)*(1+M9)*(1+M15)-1</f>
        <v>0.0331724344872213</v>
      </c>
      <c r="N23" s="115" t="n">
        <f aca="false">(1+N22)*(1+N9)*(1+N15)-1</f>
        <v>0.033010314191595</v>
      </c>
      <c r="O23" s="115" t="n">
        <f aca="false">(1+O22)*(1+O9)*(1+O15)-1</f>
        <v>0.0325186013236658</v>
      </c>
      <c r="P23" s="115" t="n">
        <f aca="false">(1+P22)*(1+P9)*(1+P15)-1</f>
        <v>0.0318217578231823</v>
      </c>
      <c r="Q23" s="115" t="n">
        <f aca="false">(1+Q22)*(1+Q9)*(1+Q15)-1</f>
        <v>0.0310674009112677</v>
      </c>
      <c r="R23" s="115" t="n">
        <f aca="false">(1+R22)*(1+R9)*(1+R15)-1</f>
        <v>0.030524373800219</v>
      </c>
      <c r="S23" s="115" t="n">
        <f aca="false">(1+S22)*(1+S9)*(1+S15)-1</f>
        <v>0.0301316449415241</v>
      </c>
      <c r="T23" s="115" t="n">
        <f aca="false">(1+T22)*(1+T9)*(1+T15)-1</f>
        <v>0.029959103552611</v>
      </c>
      <c r="U23" s="115" t="n">
        <f aca="false">(1+U22)*(1+U9)*(1+U15)-1</f>
        <v>0.0299923297498363</v>
      </c>
      <c r="V23" s="115" t="n">
        <f aca="false">(1+V22)*(1+V9)*(1+V15)-1</f>
        <v>0.0295635395096965</v>
      </c>
      <c r="W23" s="115" t="n">
        <f aca="false">(1+W22)*(1+W9)*(1+W15)-1</f>
        <v>0.0295989252433093</v>
      </c>
      <c r="X23" s="115" t="n">
        <f aca="false">(1+X22)*(1+X9)*(1+X15)-1</f>
        <v>0.0296320311762621</v>
      </c>
      <c r="Y23" s="115" t="n">
        <f aca="false">(1+Y22)*(1+Y9)*(1+Y15)-1</f>
        <v>0.0295225582138985</v>
      </c>
      <c r="Z23" s="115" t="n">
        <f aca="false">(1+Z22)*(1+Z9)*(1+Z15)-1</f>
        <v>0.0294137912469299</v>
      </c>
      <c r="AA23" s="115" t="n">
        <f aca="false">(1+AA22)*(1+AA9)*(1+AA15)-1</f>
        <v>0.0290081405435658</v>
      </c>
      <c r="AB23" s="115" t="n">
        <f aca="false">(1+AB22)*(1+AB9)*(1+AB15)-1</f>
        <v>0.0289411769114716</v>
      </c>
      <c r="AC23" s="115" t="n">
        <f aca="false">(1+AC22)*(1+AC9)*(1+AC15)-1</f>
        <v>0.0289078066219992</v>
      </c>
      <c r="AD23" s="115" t="n">
        <f aca="false">(1+AD22)*(1+AD9)*(1+AD15)-1</f>
        <v>0.0289035691195836</v>
      </c>
      <c r="AE23" s="115" t="n">
        <f aca="false">(1+AE22)*(1+AE9)*(1+AE15)-1</f>
        <v>0.0288974328693854</v>
      </c>
      <c r="AF23" s="115" t="n">
        <f aca="false">(1+AF22)*(1+AF9)*(1+AF15)-1</f>
        <v>0.0285358701050582</v>
      </c>
      <c r="AG23" s="115" t="n">
        <f aca="false">(1+AG22)*(1+AG9)*(1+AG15)-1</f>
        <v>0.0285858307334197</v>
      </c>
      <c r="AH23" s="115" t="n">
        <f aca="false">(1+AH22)*(1+AH9)*(1+AH15)-1</f>
        <v>0.028548612638156</v>
      </c>
      <c r="AI23" s="115" t="n">
        <f aca="false">(1+AI22)*(1+AI9)*(1+AI15)-1</f>
        <v>0.0285102730734987</v>
      </c>
      <c r="AJ23" s="115" t="n">
        <f aca="false">(1+AJ22)*(1+AJ9)*(1+AJ15)-1</f>
        <v>0.0283909991621727</v>
      </c>
      <c r="AK23" s="115" t="e">
        <f aca="false">(1+AK22)*(1+AK9)*(1+AK15)-1</f>
        <v>#VALUE!</v>
      </c>
      <c r="AL23" s="115" t="e">
        <f aca="false">(1+AL22)*(1+AL9)*(1+AL15)-1</f>
        <v>#VALUE!</v>
      </c>
      <c r="AM23" s="115" t="e">
        <f aca="false">(1+AM22)*(1+AM9)*(1+AM15)-1</f>
        <v>#VALUE!</v>
      </c>
      <c r="AN23" s="115" t="e">
        <f aca="false">(1+AN22)*(1+AN9)*(1+AN15)-1</f>
        <v>#VALUE!</v>
      </c>
      <c r="AO23" s="516" t="e">
        <f aca="false">(1+AO22)*(1+AO9)*(1+AO15)-1</f>
        <v>#VALUE!</v>
      </c>
      <c r="AP23" s="516" t="e">
        <f aca="false">(1+AP22)*(1+AP9)*(1+AP15)-1</f>
        <v>#VALUE!</v>
      </c>
      <c r="AQ23" s="516" t="e">
        <f aca="false">(1+AQ22)*(1+AQ9)*(1+AQ15)-1</f>
        <v>#VALUE!</v>
      </c>
      <c r="AR23" s="516" t="e">
        <f aca="false">(1+AR22)*(1+AR9)*(1+AR15)-1</f>
        <v>#VALUE!</v>
      </c>
      <c r="AS23" s="516" t="e">
        <f aca="false">(1+AS22)*(1+AS9)*(1+AS15)-1</f>
        <v>#VALUE!</v>
      </c>
      <c r="AT23" s="516" t="e">
        <f aca="false">(1+AT22)*(1+AT9)*(1+AT15)-1</f>
        <v>#VALUE!</v>
      </c>
      <c r="AU23" s="516" t="e">
        <f aca="false">(1+AU22)*(1+AU9)*(1+AU15)-1</f>
        <v>#VALUE!</v>
      </c>
      <c r="AV23" s="516" t="e">
        <f aca="false">(1+AV22)*(1+AV9)*(1+AV15)-1</f>
        <v>#VALUE!</v>
      </c>
      <c r="AW23" s="516" t="e">
        <f aca="false">(1+AW22)*(1+AW9)*(1+AW15)-1</f>
        <v>#VALUE!</v>
      </c>
      <c r="AX23" s="516" t="e">
        <f aca="false">(1+AX22)*(1+AX9)*(1+AX15)-1</f>
        <v>#VALUE!</v>
      </c>
      <c r="AY23" s="516" t="e">
        <f aca="false">(1+AY22)*(1+AY9)*(1+AY15)-1</f>
        <v>#VALUE!</v>
      </c>
      <c r="AZ23" s="516" t="e">
        <f aca="false">(1+AZ22)*(1+AZ9)*(1+AZ15)-1</f>
        <v>#VALUE!</v>
      </c>
      <c r="BA23" s="516" t="e">
        <f aca="false">(1+BA22)*(1+BA9)*(1+BA15)-1</f>
        <v>#VALUE!</v>
      </c>
      <c r="BB23" s="516" t="e">
        <f aca="false">(1+BB22)*(1+BB9)*(1+BB15)-1</f>
        <v>#VALUE!</v>
      </c>
      <c r="BC23" s="516" t="e">
        <f aca="false">(1+BC22)*(1+BC9)*(1+BC15)-1</f>
        <v>#VALUE!</v>
      </c>
      <c r="BD23" s="516" t="e">
        <f aca="false">(1+BD22)*(1+BD9)*(1+BD15)-1</f>
        <v>#VALUE!</v>
      </c>
      <c r="BE23" s="516" t="e">
        <f aca="false">(1+BE22)*(1+BE9)*(1+BE15)-1</f>
        <v>#VALUE!</v>
      </c>
      <c r="BF23" s="516" t="e">
        <f aca="false">(1+BF22)*(1+BF9)*(1+BF15)-1</f>
        <v>#VALUE!</v>
      </c>
      <c r="BG23" s="516" t="e">
        <f aca="false">(1+BG22)*(1+BG9)*(1+BG15)-1</f>
        <v>#VALUE!</v>
      </c>
      <c r="BH23" s="516" t="e">
        <f aca="false">(1+BH22)*(1+BH9)*(1+BH15)-1</f>
        <v>#VALUE!</v>
      </c>
      <c r="BI23" s="516" t="e">
        <f aca="false">(1+BI22)*(1+BI9)*(1+BI15)-1</f>
        <v>#VALUE!</v>
      </c>
      <c r="BJ23" s="516" t="e">
        <f aca="false">(1+BJ22)*(1+BJ9)*(1+BJ15)-1</f>
        <v>#VALUE!</v>
      </c>
      <c r="BK23" s="516" t="e">
        <f aca="false">(1+BK22)*(1+BK9)*(1+BK15)-1</f>
        <v>#VALUE!</v>
      </c>
      <c r="BL23" s="516" t="e">
        <f aca="false">(1+BL22)*(1+BL9)*(1+BL15)-1</f>
        <v>#VALUE!</v>
      </c>
      <c r="BM23" s="516" t="e">
        <f aca="false">(1+BM22)*(1+BM9)*(1+BM15)-1</f>
        <v>#VALUE!</v>
      </c>
      <c r="BN23" s="516" t="e">
        <f aca="false">(1+BN22)*(1+BN9)*(1+BN15)-1</f>
        <v>#VALUE!</v>
      </c>
      <c r="BO23" s="516" t="e">
        <f aca="false">(1+BO22)*(1+BO9)*(1+BO15)-1</f>
        <v>#VALUE!</v>
      </c>
      <c r="BP23" s="516" t="e">
        <f aca="false">(1+BP22)*(1+BP9)*(1+BP15)-1</f>
        <v>#VALUE!</v>
      </c>
      <c r="BQ23" s="516" t="e">
        <f aca="false">(1+BQ22)*(1+BQ9)*(1+BQ15)-1</f>
        <v>#VALUE!</v>
      </c>
      <c r="BR23" s="516" t="e">
        <f aca="false">(1+BR22)*(1+BR9)*(1+BR15)-1</f>
        <v>#VALUE!</v>
      </c>
      <c r="BS23" s="516" t="e">
        <f aca="false">(1+BS22)*(1+BS9)*(1+BS15)-1</f>
        <v>#VALUE!</v>
      </c>
    </row>
    <row r="24" customFormat="false" ht="15.75" hidden="false" customHeight="false" outlineLevel="0" collapsed="false">
      <c r="A24" s="492" t="s">
        <v>1507</v>
      </c>
      <c r="C24" s="517" t="s">
        <v>1514</v>
      </c>
      <c r="D24" s="518" t="s">
        <v>1515</v>
      </c>
      <c r="E24" s="519" t="n">
        <f aca="false">InputDataA_GeneralAssumptions!I13</f>
        <v>2.42</v>
      </c>
      <c r="F24" s="519" t="n">
        <f aca="false">(1+Submodel1!F21)/(1+Submodel1!F22)*E24</f>
        <v>2.44583166145209</v>
      </c>
      <c r="G24" s="519" t="n">
        <f aca="false">(1+Submodel1!G21)/(1+Submodel1!G22)*F24</f>
        <v>2.47057264703773</v>
      </c>
      <c r="H24" s="519" t="n">
        <f aca="false">(1+Submodel1!H21)/(1+Submodel1!H22)*G24</f>
        <v>2.49558380153291</v>
      </c>
      <c r="I24" s="519" t="n">
        <f aca="false">(1+Submodel1!I21)/(1+Submodel1!I22)*H24</f>
        <v>2.52005456089544</v>
      </c>
      <c r="J24" s="519" t="n">
        <f aca="false">(1+Submodel1!J21)/(1+Submodel1!J22)*I24</f>
        <v>2.54316909488047</v>
      </c>
      <c r="K24" s="519" t="n">
        <f aca="false">(1+Submodel1!K21)/(1+Submodel1!K22)*J24</f>
        <v>2.56465649563135</v>
      </c>
      <c r="L24" s="519" t="n">
        <f aca="false">(1+Submodel1!L21)/(1+Submodel1!L22)*K24</f>
        <v>2.58757698831199</v>
      </c>
      <c r="M24" s="519" t="n">
        <f aca="false">(1+Submodel1!M21)/(1+Submodel1!M22)*L24</f>
        <v>2.60835178680697</v>
      </c>
      <c r="N24" s="519" t="n">
        <f aca="false">(1+Submodel1!N21)/(1+Submodel1!N22)*M24</f>
        <v>2.62785247141253</v>
      </c>
      <c r="O24" s="519" t="n">
        <f aca="false">(1+Submodel1!O21)/(1+Submodel1!O22)*N24</f>
        <v>2.64730734349609</v>
      </c>
      <c r="P24" s="519" t="n">
        <f aca="false">(1+Submodel1!P21)/(1+Submodel1!P22)*O24</f>
        <v>2.66727391217139</v>
      </c>
      <c r="Q24" s="519" t="n">
        <f aca="false">(1+Submodel1!Q21)/(1+Submodel1!Q22)*P24</f>
        <v>2.68798786275068</v>
      </c>
      <c r="R24" s="519" t="n">
        <f aca="false">(1+Submodel1!R21)/(1+Submodel1!R22)*Q24</f>
        <v>2.70873889117977</v>
      </c>
      <c r="S24" s="519" t="n">
        <f aca="false">(1+Submodel1!S21)/(1+Submodel1!S22)*R24</f>
        <v>2.72925366664464</v>
      </c>
      <c r="T24" s="519" t="n">
        <f aca="false">(1+Submodel1!T21)/(1+Submodel1!T22)*S24</f>
        <v>2.74908149556057</v>
      </c>
      <c r="U24" s="519" t="n">
        <f aca="false">(1+Submodel1!U21)/(1+Submodel1!U22)*T24</f>
        <v>2.76773412283431</v>
      </c>
      <c r="V24" s="519" t="n">
        <f aca="false">(1+Submodel1!V21)/(1+Submodel1!V22)*U24</f>
        <v>2.78656698875671</v>
      </c>
      <c r="W24" s="519" t="n">
        <f aca="false">(1+Submodel1!W21)/(1+Submodel1!W22)*V24</f>
        <v>2.80439868019055</v>
      </c>
      <c r="X24" s="519" t="n">
        <f aca="false">(1+Submodel1!X21)/(1+Submodel1!X22)*W24</f>
        <v>2.82131701026797</v>
      </c>
      <c r="Y24" s="519" t="n">
        <f aca="false">(1+Submodel1!Y21)/(1+Submodel1!Y22)*X24</f>
        <v>2.83769512856589</v>
      </c>
      <c r="Z24" s="519" t="n">
        <f aca="false">(1+Submodel1!Z21)/(1+Submodel1!Z22)*Y24</f>
        <v>2.8537594642118</v>
      </c>
      <c r="AA24" s="519" t="n">
        <f aca="false">(1+Submodel1!AA21)/(1+Submodel1!AA22)*Z24</f>
        <v>2.87017209693325</v>
      </c>
      <c r="AB24" s="519" t="n">
        <f aca="false">(1+Submodel1!AB21)/(1+Submodel1!AB22)*AA24</f>
        <v>2.88612818908304</v>
      </c>
      <c r="AC24" s="519" t="n">
        <f aca="false">(1+Submodel1!AC21)/(1+Submodel1!AC22)*AB24</f>
        <v>2.90147360164794</v>
      </c>
      <c r="AD24" s="519" t="n">
        <f aca="false">(1+Submodel1!AD21)/(1+Submodel1!AD22)*AC24</f>
        <v>2.91634165491003</v>
      </c>
      <c r="AE24" s="519" t="n">
        <f aca="false">(1+Submodel1!AE21)/(1+Submodel1!AE22)*AD24</f>
        <v>2.93067737398468</v>
      </c>
      <c r="AF24" s="519" t="n">
        <f aca="false">(1+Submodel1!AF21)/(1+Submodel1!AF22)*AE24</f>
        <v>2.94561399857455</v>
      </c>
      <c r="AG24" s="519" t="n">
        <f aca="false">(1+Submodel1!AG21)/(1+Submodel1!AG22)*AF24</f>
        <v>2.95989883086042</v>
      </c>
      <c r="AH24" s="519" t="n">
        <f aca="false">(1+Submodel1!AH21)/(1+Submodel1!AH22)*AG24</f>
        <v>2.97374510186703</v>
      </c>
      <c r="AI24" s="519" t="n">
        <f aca="false">(1+Submodel1!AI21)/(1+Submodel1!AI22)*AH24</f>
        <v>2.98733933075122</v>
      </c>
      <c r="AJ24" s="519" t="n">
        <f aca="false">(1+Submodel1!AJ21)/(1+Submodel1!AJ22)*AI24</f>
        <v>3.00076599445147</v>
      </c>
      <c r="AK24" s="519" t="e">
        <f aca="false">(1+Submodel1!AK21)/(1+Submodel1!AK22)*AJ24</f>
        <v>#VALUE!</v>
      </c>
      <c r="AL24" s="519" t="e">
        <f aca="false">(1+Submodel1!AL21)/(1+Submodel1!AL22)*AK24</f>
        <v>#VALUE!</v>
      </c>
      <c r="AM24" s="519" t="e">
        <f aca="false">(1+Submodel1!AM21)/(1+Submodel1!AM22)*AL24</f>
        <v>#VALUE!</v>
      </c>
      <c r="AN24" s="519" t="e">
        <f aca="false">(1+Submodel1!AN21)/(1+Submodel1!AN22)*AM24</f>
        <v>#VALUE!</v>
      </c>
      <c r="AO24" s="520" t="e">
        <f aca="false">(1+Submodel1!AO21)/(1+Submodel1!AO22)*AN24</f>
        <v>#VALUE!</v>
      </c>
      <c r="AP24" s="520" t="e">
        <f aca="false">(1+Submodel1!AP21)/(1+Submodel1!AP22)*AO24</f>
        <v>#VALUE!</v>
      </c>
      <c r="AQ24" s="520" t="e">
        <f aca="false">(1+Submodel1!AQ21)/(1+Submodel1!AQ22)*AP24</f>
        <v>#VALUE!</v>
      </c>
      <c r="AR24" s="520" t="e">
        <f aca="false">(1+Submodel1!AR21)/(1+Submodel1!AR22)*AQ24</f>
        <v>#VALUE!</v>
      </c>
      <c r="AS24" s="520" t="e">
        <f aca="false">(1+Submodel1!AS21)/(1+Submodel1!AS22)*AR24</f>
        <v>#VALUE!</v>
      </c>
      <c r="AT24" s="520" t="e">
        <f aca="false">(1+Submodel1!AT21)/(1+Submodel1!AT22)*AS24</f>
        <v>#VALUE!</v>
      </c>
      <c r="AU24" s="520" t="e">
        <f aca="false">(1+Submodel1!AU21)/(1+Submodel1!AU22)*AT24</f>
        <v>#VALUE!</v>
      </c>
      <c r="AV24" s="520" t="e">
        <f aca="false">(1+Submodel1!AV21)/(1+Submodel1!AV22)*AU24</f>
        <v>#VALUE!</v>
      </c>
      <c r="AW24" s="520" t="e">
        <f aca="false">(1+Submodel1!AW21)/(1+Submodel1!AW22)*AV24</f>
        <v>#VALUE!</v>
      </c>
      <c r="AX24" s="520" t="e">
        <f aca="false">(1+Submodel1!AX21)/(1+Submodel1!AX22)*AW24</f>
        <v>#VALUE!</v>
      </c>
      <c r="AY24" s="520" t="e">
        <f aca="false">(1+Submodel1!AY21)/(1+Submodel1!AY22)*AX24</f>
        <v>#VALUE!</v>
      </c>
      <c r="AZ24" s="520" t="e">
        <f aca="false">(1+Submodel1!AZ21)/(1+Submodel1!AZ22)*AY24</f>
        <v>#VALUE!</v>
      </c>
      <c r="BA24" s="520" t="e">
        <f aca="false">(1+Submodel1!BA21)/(1+Submodel1!BA22)*AZ24</f>
        <v>#VALUE!</v>
      </c>
      <c r="BB24" s="520" t="e">
        <f aca="false">(1+Submodel1!BB21)/(1+Submodel1!BB22)*BA24</f>
        <v>#VALUE!</v>
      </c>
      <c r="BC24" s="520" t="e">
        <f aca="false">(1+Submodel1!BC21)/(1+Submodel1!BC22)*BB24</f>
        <v>#VALUE!</v>
      </c>
      <c r="BD24" s="520" t="e">
        <f aca="false">(1+Submodel1!BD21)/(1+Submodel1!BD22)*BC24</f>
        <v>#VALUE!</v>
      </c>
      <c r="BE24" s="520" t="e">
        <f aca="false">(1+Submodel1!BE21)/(1+Submodel1!BE22)*BD24</f>
        <v>#VALUE!</v>
      </c>
      <c r="BF24" s="520" t="e">
        <f aca="false">(1+Submodel1!BF21)/(1+Submodel1!BF22)*BE24</f>
        <v>#VALUE!</v>
      </c>
      <c r="BG24" s="520" t="e">
        <f aca="false">(1+Submodel1!BG21)/(1+Submodel1!BG22)*BF24</f>
        <v>#VALUE!</v>
      </c>
      <c r="BH24" s="520" t="e">
        <f aca="false">(1+Submodel1!BH21)/(1+Submodel1!BH22)*BG24</f>
        <v>#VALUE!</v>
      </c>
      <c r="BI24" s="520" t="e">
        <f aca="false">(1+Submodel1!BI21)/(1+Submodel1!BI22)*BH24</f>
        <v>#VALUE!</v>
      </c>
      <c r="BJ24" s="520" t="e">
        <f aca="false">(1+Submodel1!BJ21)/(1+Submodel1!BJ22)*BI24</f>
        <v>#VALUE!</v>
      </c>
      <c r="BK24" s="520" t="e">
        <f aca="false">(1+Submodel1!BK21)/(1+Submodel1!BK22)*BJ24</f>
        <v>#VALUE!</v>
      </c>
      <c r="BL24" s="520" t="e">
        <f aca="false">(1+Submodel1!BL21)/(1+Submodel1!BL22)*BK24</f>
        <v>#VALUE!</v>
      </c>
      <c r="BM24" s="520" t="e">
        <f aca="false">(1+Submodel1!BM21)/(1+Submodel1!BM22)*BL24</f>
        <v>#VALUE!</v>
      </c>
      <c r="BN24" s="520" t="e">
        <f aca="false">(1+Submodel1!BN21)/(1+Submodel1!BN22)*BM24</f>
        <v>#VALUE!</v>
      </c>
      <c r="BO24" s="520" t="e">
        <f aca="false">(1+Submodel1!BO21)/(1+Submodel1!BO22)*BN24</f>
        <v>#VALUE!</v>
      </c>
      <c r="BP24" s="520" t="e">
        <f aca="false">(1+Submodel1!BP21)/(1+Submodel1!BP22)*BO24</f>
        <v>#VALUE!</v>
      </c>
      <c r="BQ24" s="520" t="e">
        <f aca="false">(1+Submodel1!BQ21)/(1+Submodel1!BQ22)*BP24</f>
        <v>#VALUE!</v>
      </c>
      <c r="BR24" s="520" t="e">
        <f aca="false">(1+Submodel1!BR21)/(1+Submodel1!BR22)*BQ24</f>
        <v>#VALUE!</v>
      </c>
      <c r="BS24" s="520" t="e">
        <f aca="false">(1+Submodel1!BS21)/(1+Submodel1!BS22)*BR24</f>
        <v>#VALUE!</v>
      </c>
    </row>
    <row r="25" customFormat="false" ht="23.85" hidden="false" customHeight="false" outlineLevel="0" collapsed="false">
      <c r="C25" s="505" t="s">
        <v>1503</v>
      </c>
      <c r="D25" s="518" t="str">
        <f aca="false">D26</f>
        <v>(Equation 10)</v>
      </c>
      <c r="E25" s="507" t="n">
        <f aca="false">InputDataA_GeneralAssumptions!D75</f>
        <v>1.17295980453491</v>
      </c>
      <c r="F25" s="507" t="n">
        <f aca="false">IF(ISNUMBER(F17)=TRUE(),"not an output",(E25)/((1+F8)*(1+F23))-F18-F16)</f>
        <v>1.0216161021212</v>
      </c>
      <c r="G25" s="115" t="n">
        <f aca="false">IF(ISNUMBER(G17)=TRUE(),"not an output",(F25)/((1+G8)*(1+G23))-G18-G16)</f>
        <v>0.880540565511731</v>
      </c>
      <c r="H25" s="115" t="n">
        <f aca="false">IF(ISNUMBER(H17)=TRUE(),"not an output",(G25)/((1+H8)*(1+H23))-H18-H16)</f>
        <v>0.749297474363952</v>
      </c>
      <c r="I25" s="115" t="n">
        <f aca="false">IF(ISNUMBER(I17)=TRUE(),"not an output",(H25)/((1+I8)*(1+I23))-I18-I16)</f>
        <v>0.626744857746466</v>
      </c>
      <c r="J25" s="115" t="n">
        <f aca="false">IF(ISNUMBER(J17)=TRUE(),"not an output",(I25)/((1+J8)*(1+J23))-J18-J16)</f>
        <v>0.511939507346371</v>
      </c>
      <c r="K25" s="115" t="n">
        <f aca="false">IF(ISNUMBER(K17)=TRUE(),"not an output",(J25)/((1+K8)*(1+K23))-K18-K16)</f>
        <v>0.404221466966744</v>
      </c>
      <c r="L25" s="115" t="n">
        <f aca="false">IF(ISNUMBER(L17)=TRUE(),"not an output",(K25)/((1+L8)*(1+L23))-L18-L16)</f>
        <v>0.303519812050235</v>
      </c>
      <c r="M25" s="115" t="n">
        <f aca="false">IF(ISNUMBER(M17)=TRUE(),"not an output",(L25)/((1+M8)*(1+M23))-M18-M16)</f>
        <v>0.208759202362371</v>
      </c>
      <c r="N25" s="115" t="n">
        <f aca="false">IF(ISNUMBER(N17)=TRUE(),"not an output",(M25)/((1+N8)*(1+N23))-N18-N16)</f>
        <v>0.119621301252362</v>
      </c>
      <c r="O25" s="115" t="n">
        <f aca="false">IF(ISNUMBER(O17)=TRUE(),"not an output",(N25)/((1+O8)*(1+O23))-O18-O16)</f>
        <v>0.0357649664120417</v>
      </c>
      <c r="P25" s="115" t="n">
        <f aca="false">IF(ISNUMBER(P17)=TRUE(),"not an output",(O25)/((1+P8)*(1+P23))-P18-P16)</f>
        <v>-0.0432299254404901</v>
      </c>
      <c r="Q25" s="115" t="n">
        <f aca="false">IF(ISNUMBER(Q17)=TRUE(),"not an output",(P25)/((1+Q8)*(1+Q23))-Q18-Q16)</f>
        <v>-0.117788614436413</v>
      </c>
      <c r="R25" s="115" t="n">
        <f aca="false">IF(ISNUMBER(R17)=TRUE(),"not an output",(Q25)/((1+R8)*(1+R23))-R18-R16)</f>
        <v>-0.188281795369857</v>
      </c>
      <c r="S25" s="115" t="n">
        <f aca="false">IF(ISNUMBER(S17)=TRUE(),"not an output",(R25)/((1+S8)*(1+S23))-S18-S16)</f>
        <v>-0.255022182547517</v>
      </c>
      <c r="T25" s="115" t="n">
        <f aca="false">IF(ISNUMBER(T17)=TRUE(),"not an output",(S25)/((1+T8)*(1+T23))-T18-T16)</f>
        <v>-0.318258434045418</v>
      </c>
      <c r="U25" s="115" t="n">
        <f aca="false">IF(ISNUMBER(U17)=TRUE(),"not an output",(T25)/((1+U8)*(1+U23))-U18-U16)</f>
        <v>-0.378178253478354</v>
      </c>
      <c r="V25" s="115" t="n">
        <f aca="false">IF(ISNUMBER(V17)=TRUE(),"not an output",(U25)/((1+V8)*(1+V23))-V18-V16)</f>
        <v>-0.435151288997932</v>
      </c>
      <c r="W25" s="115" t="n">
        <f aca="false">IF(ISNUMBER(W17)=TRUE(),"not an output",(V25)/((1+W8)*(1+W23))-W18-W16)</f>
        <v>-0.48923987076387</v>
      </c>
      <c r="X25" s="115" t="n">
        <f aca="false">IF(ISNUMBER(X17)=TRUE(),"not an output",(W25)/((1+X8)*(1+X23))-X18-X16)</f>
        <v>-0.540624700879582</v>
      </c>
      <c r="Y25" s="115" t="n">
        <f aca="false">IF(ISNUMBER(Y17)=TRUE(),"not an output",(X25)/((1+Y8)*(1+Y23))-Y18-Y16)</f>
        <v>-0.589526747586228</v>
      </c>
      <c r="Z25" s="115" t="n">
        <f aca="false">IF(ISNUMBER(Z17)=TRUE(),"not an output",(Y25)/((1+Z8)*(1+Z23))-Z18-Z16)</f>
        <v>-0.636144375649051</v>
      </c>
      <c r="AA25" s="115" t="n">
        <f aca="false">IF(ISNUMBER(AA17)=TRUE(),"not an output",(Z25)/((1+AA8)*(1+AA23))-AA18-AA16)</f>
        <v>-0.680766394019345</v>
      </c>
      <c r="AB25" s="115" t="n">
        <f aca="false">IF(ISNUMBER(AB17)=TRUE(),"not an output",(AA25)/((1+AB8)*(1+AB23))-AB18-AB16)</f>
        <v>-0.723375198186356</v>
      </c>
      <c r="AC25" s="115" t="n">
        <f aca="false">IF(ISNUMBER(AC17)=TRUE(),"not an output",(AB25)/((1+AC8)*(1+AC23))-AC18-AC16)</f>
        <v>-0.764055424224787</v>
      </c>
      <c r="AD25" s="115" t="n">
        <f aca="false">IF(ISNUMBER(AD17)=TRUE(),"not an output",(AC25)/((1+AD8)*(1+AD23))-AD18-AD16)</f>
        <v>-0.802945578375229</v>
      </c>
      <c r="AE25" s="115" t="n">
        <f aca="false">IF(ISNUMBER(AE17)=TRUE(),"not an output",(AD25)/((1+AE8)*(1+AE23))-AE18-AE16)</f>
        <v>-0.840132213751259</v>
      </c>
      <c r="AF25" s="115" t="n">
        <f aca="false">IF(ISNUMBER(AF17)=TRUE(),"not an output",(AE25)/((1+AF8)*(1+AF23))-AF18-AF16)</f>
        <v>-0.87601328378771</v>
      </c>
      <c r="AG25" s="115" t="n">
        <f aca="false">IF(ISNUMBER(AG17)=TRUE(),"not an output",(AF25)/((1+AG8)*(1+AG23))-AG18-AG16)</f>
        <v>-0.910357761792265</v>
      </c>
      <c r="AH25" s="115" t="n">
        <f aca="false">IF(ISNUMBER(AH17)=TRUE(),"not an output",(AG25)/((1+AH8)*(1+AH23))-AH18-AH16)</f>
        <v>-0.94329991210444</v>
      </c>
      <c r="AI25" s="115" t="n">
        <f aca="false">IF(ISNUMBER(AI17)=TRUE(),"not an output",(AH25)/((1+AI8)*(1+AI23))-AI18-AI16)</f>
        <v>-0.974968584046792</v>
      </c>
      <c r="AJ25" s="115" t="n">
        <f aca="false">IF(ISNUMBER(AJ17)=TRUE(),"not an output",(AI25)/((1+AJ8)*(1+AJ23))-AJ18-AJ16)</f>
        <v>-1.00546284310538</v>
      </c>
      <c r="AK25" s="115" t="e">
        <f aca="false">IF(ISNUMBER(AK17)=TRUE(),"not an output",(AJ25)/((1+AK8)*(1+AK23))-AK18-AK16)</f>
        <v>#VALUE!</v>
      </c>
      <c r="AL25" s="115" t="e">
        <f aca="false">IF(ISNUMBER(AL17)=TRUE(),"not an output",(AK25)/((1+AL8)*(1+AL23))-AL18-AL16)</f>
        <v>#VALUE!</v>
      </c>
      <c r="AM25" s="115" t="e">
        <f aca="false">IF(ISNUMBER(AM17)=TRUE(),"not an output",(AL25)/((1+AM8)*(1+AM23))-AM18-AM16)</f>
        <v>#VALUE!</v>
      </c>
      <c r="AN25" s="115" t="e">
        <f aca="false">IF(ISNUMBER(AN17)=TRUE(),"not an output",(AM25)/((1+AN8)*(1+AN23))-AN18-AN16)</f>
        <v>#VALUE!</v>
      </c>
      <c r="AO25" s="516" t="e">
        <f aca="false">IF(ISNUMBER(AO17)=TRUE(),"not an output",(AN25)/((1+AO8)*(1+AO23))-AO18-AO16)</f>
        <v>#VALUE!</v>
      </c>
      <c r="AP25" s="516" t="e">
        <f aca="false">IF(ISNUMBER(AP17)=TRUE(),"not an output",(AO25)/((1+AP8)*(1+AP23))-AP18-AP16)</f>
        <v>#VALUE!</v>
      </c>
      <c r="AQ25" s="516" t="e">
        <f aca="false">IF(ISNUMBER(AQ17)=TRUE(),"not an output",(AP25)/((1+AQ8)*(1+AQ23))-AQ18-AQ16)</f>
        <v>#VALUE!</v>
      </c>
      <c r="AR25" s="516" t="e">
        <f aca="false">IF(ISNUMBER(AR17)=TRUE(),"not an output",(AQ25)/((1+AR8)*(1+AR23))-AR18-AR16)</f>
        <v>#VALUE!</v>
      </c>
      <c r="AS25" s="516" t="e">
        <f aca="false">IF(ISNUMBER(AS17)=TRUE(),"not an output",(AR25)/((1+AS8)*(1+AS23))-AS18-AS16)</f>
        <v>#VALUE!</v>
      </c>
      <c r="AT25" s="516" t="e">
        <f aca="false">IF(ISNUMBER(AT17)=TRUE(),"not an output",(AS25)/((1+AT8)*(1+AT23))-AT18-AT16)</f>
        <v>#VALUE!</v>
      </c>
      <c r="AU25" s="516" t="e">
        <f aca="false">IF(ISNUMBER(AU17)=TRUE(),"not an output",(AT25)/((1+AU8)*(1+AU23))-AU18-AU16)</f>
        <v>#VALUE!</v>
      </c>
      <c r="AV25" s="516" t="e">
        <f aca="false">IF(ISNUMBER(AV17)=TRUE(),"not an output",(AU25)/((1+AV8)*(1+AV23))-AV18-AV16)</f>
        <v>#VALUE!</v>
      </c>
      <c r="AW25" s="516" t="e">
        <f aca="false">IF(ISNUMBER(AW17)=TRUE(),"not an output",(AV25)/((1+AW8)*(1+AW23))-AW18-AW16)</f>
        <v>#VALUE!</v>
      </c>
      <c r="AX25" s="516" t="e">
        <f aca="false">IF(ISNUMBER(AX17)=TRUE(),"not an output",(AW25)/((1+AX8)*(1+AX23))-AX18-AX16)</f>
        <v>#VALUE!</v>
      </c>
      <c r="AY25" s="516" t="e">
        <f aca="false">IF(ISNUMBER(AY17)=TRUE(),"not an output",(AX25)/((1+AY8)*(1+AY23))-AY18-AY16)</f>
        <v>#VALUE!</v>
      </c>
      <c r="AZ25" s="516" t="e">
        <f aca="false">IF(ISNUMBER(AZ17)=TRUE(),"not an output",(AY25)/((1+AZ8)*(1+AZ23))-AZ18-AZ16)</f>
        <v>#VALUE!</v>
      </c>
      <c r="BA25" s="516" t="e">
        <f aca="false">IF(ISNUMBER(BA17)=TRUE(),"not an output",(AZ25)/((1+BA8)*(1+BA23))-BA18-BA16)</f>
        <v>#VALUE!</v>
      </c>
      <c r="BB25" s="516" t="e">
        <f aca="false">IF(ISNUMBER(BB17)=TRUE(),"not an output",(BA25)/((1+BB8)*(1+BB23))-BB18-BB16)</f>
        <v>#VALUE!</v>
      </c>
      <c r="BC25" s="516" t="e">
        <f aca="false">IF(ISNUMBER(BC17)=TRUE(),"not an output",(BB25)/((1+BC8)*(1+BC23))-BC18-BC16)</f>
        <v>#VALUE!</v>
      </c>
      <c r="BD25" s="516" t="e">
        <f aca="false">IF(ISNUMBER(BD17)=TRUE(),"not an output",(BC25)/((1+BD8)*(1+BD23))-BD18-BD16)</f>
        <v>#VALUE!</v>
      </c>
      <c r="BE25" s="516" t="e">
        <f aca="false">IF(ISNUMBER(BE17)=TRUE(),"not an output",(BD25)/((1+BE8)*(1+BE23))-BE18-BE16)</f>
        <v>#VALUE!</v>
      </c>
      <c r="BF25" s="516" t="e">
        <f aca="false">IF(ISNUMBER(BF17)=TRUE(),"not an output",(BE25)/((1+BF8)*(1+BF23))-BF18-BF16)</f>
        <v>#VALUE!</v>
      </c>
      <c r="BG25" s="516" t="e">
        <f aca="false">IF(ISNUMBER(BG17)=TRUE(),"not an output",(BF25)/((1+BG8)*(1+BG23))-BG18-BG16)</f>
        <v>#VALUE!</v>
      </c>
      <c r="BH25" s="516" t="e">
        <f aca="false">IF(ISNUMBER(BH17)=TRUE(),"not an output",(BG25)/((1+BH8)*(1+BH23))-BH18-BH16)</f>
        <v>#VALUE!</v>
      </c>
      <c r="BI25" s="516" t="e">
        <f aca="false">IF(ISNUMBER(BI17)=TRUE(),"not an output",(BH25)/((1+BI8)*(1+BI23))-BI18-BI16)</f>
        <v>#VALUE!</v>
      </c>
      <c r="BJ25" s="516" t="e">
        <f aca="false">IF(ISNUMBER(BJ17)=TRUE(),"not an output",(BI25)/((1+BJ8)*(1+BJ23))-BJ18-BJ16)</f>
        <v>#VALUE!</v>
      </c>
      <c r="BK25" s="516" t="e">
        <f aca="false">IF(ISNUMBER(BK17)=TRUE(),"not an output",(BJ25)/((1+BK8)*(1+BK23))-BK18-BK16)</f>
        <v>#VALUE!</v>
      </c>
      <c r="BL25" s="516" t="e">
        <f aca="false">IF(ISNUMBER(BL17)=TRUE(),"not an output",(BK25)/((1+BL8)*(1+BL23))-BL18-BL16)</f>
        <v>#VALUE!</v>
      </c>
      <c r="BM25" s="516" t="e">
        <f aca="false">IF(ISNUMBER(BM17)=TRUE(),"not an output",(BL25)/((1+BM8)*(1+BM23))-BM18-BM16)</f>
        <v>#VALUE!</v>
      </c>
      <c r="BN25" s="516" t="e">
        <f aca="false">IF(ISNUMBER(BN17)=TRUE(),"not an output",(BM25)/((1+BN8)*(1+BN23))-BN18-BN16)</f>
        <v>#VALUE!</v>
      </c>
      <c r="BO25" s="516" t="e">
        <f aca="false">IF(ISNUMBER(BO17)=TRUE(),"not an output",(BN25)/((1+BO8)*(1+BO23))-BO18-BO16)</f>
        <v>#VALUE!</v>
      </c>
      <c r="BP25" s="516" t="e">
        <f aca="false">IF(ISNUMBER(BP17)=TRUE(),"not an output",(BO25)/((1+BP8)*(1+BP23))-BP18-BP16)</f>
        <v>#VALUE!</v>
      </c>
      <c r="BQ25" s="516" t="e">
        <f aca="false">IF(ISNUMBER(BQ17)=TRUE(),"not an output",(BP25)/((1+BQ8)*(1+BQ23))-BQ18-BQ16)</f>
        <v>#VALUE!</v>
      </c>
      <c r="BR25" s="516" t="e">
        <f aca="false">IF(ISNUMBER(BR17)=TRUE(),"not an output",(BQ25)/((1+BR8)*(1+BR23))-BR18-BR16)</f>
        <v>#VALUE!</v>
      </c>
      <c r="BS25" s="516" t="e">
        <f aca="false">IF(ISNUMBER(BS17)=TRUE(),"not an output",(BR25)/((1+BS8)*(1+BS23))-BS18-BS16)</f>
        <v>#VALUE!</v>
      </c>
    </row>
    <row r="26" customFormat="false" ht="23.85" hidden="false" customHeight="false" outlineLevel="0" collapsed="false">
      <c r="C26" s="505" t="s">
        <v>1504</v>
      </c>
      <c r="D26" s="518" t="s">
        <v>1516</v>
      </c>
      <c r="E26" s="115" t="n">
        <f aca="false">IF(ISNUMBER(E18),E18,".")</f>
        <v>0.0534590557217598</v>
      </c>
      <c r="F26" s="521" t="str">
        <f aca="false">IF(ISNUMBER(F18)=TRUE(),"not an output",E17/((1+F23)*(1+F8))-F17-F16)</f>
        <v>not an output</v>
      </c>
      <c r="G26" s="521" t="str">
        <f aca="false">IF(ISNUMBER(G18)=TRUE(),"not an output",F17/((1+G23)*(1+G8))-G17-G16)</f>
        <v>not an output</v>
      </c>
      <c r="H26" s="521" t="str">
        <f aca="false">IF(ISNUMBER(H18)=TRUE(),"not an output",G17/((1+H23)*(1+H8))-H17-H16)</f>
        <v>not an output</v>
      </c>
      <c r="I26" s="521" t="str">
        <f aca="false">IF(ISNUMBER(I18)=TRUE(),"not an output",H17/((1+I23)*(1+I8))-I17-I16)</f>
        <v>not an output</v>
      </c>
      <c r="J26" s="521" t="str">
        <f aca="false">IF(ISNUMBER(J18)=TRUE(),"not an output",I17/((1+J23)*(1+J8))-J17-J16)</f>
        <v>not an output</v>
      </c>
      <c r="K26" s="521" t="str">
        <f aca="false">IF(ISNUMBER(K18)=TRUE(),"not an output",J17/((1+K23)*(1+K8))-K17-K16)</f>
        <v>not an output</v>
      </c>
      <c r="L26" s="521" t="str">
        <f aca="false">IF(ISNUMBER(L18)=TRUE(),"not an output",K17/((1+L23)*(1+L8))-L17-L16)</f>
        <v>not an output</v>
      </c>
      <c r="M26" s="521" t="str">
        <f aca="false">IF(ISNUMBER(M18)=TRUE(),"not an output",L17/((1+M23)*(1+M8))-M17-M16)</f>
        <v>not an output</v>
      </c>
      <c r="N26" s="521" t="str">
        <f aca="false">IF(ISNUMBER(N18)=TRUE(),"not an output",M17/((1+N23)*(1+N8))-N17-N16)</f>
        <v>not an output</v>
      </c>
      <c r="O26" s="521" t="str">
        <f aca="false">IF(ISNUMBER(O18)=TRUE(),"not an output",N17/((1+O23)*(1+O8))-O17-O16)</f>
        <v>not an output</v>
      </c>
      <c r="P26" s="521" t="str">
        <f aca="false">IF(ISNUMBER(P18)=TRUE(),"not an output",O17/((1+P23)*(1+P8))-P17-P16)</f>
        <v>not an output</v>
      </c>
      <c r="Q26" s="521" t="str">
        <f aca="false">IF(ISNUMBER(Q18)=TRUE(),"not an output",P17/((1+Q23)*(1+Q8))-Q17-Q16)</f>
        <v>not an output</v>
      </c>
      <c r="R26" s="521" t="str">
        <f aca="false">IF(ISNUMBER(R18)=TRUE(),"not an output",Q17/((1+R23)*(1+R8))-R17-R16)</f>
        <v>not an output</v>
      </c>
      <c r="S26" s="521" t="str">
        <f aca="false">IF(ISNUMBER(S18)=TRUE(),"not an output",R17/((1+S23)*(1+S8))-S17-S16)</f>
        <v>not an output</v>
      </c>
      <c r="T26" s="521" t="str">
        <f aca="false">IF(ISNUMBER(T18)=TRUE(),"not an output",S17/((1+T23)*(1+T8))-T17-T16)</f>
        <v>not an output</v>
      </c>
      <c r="U26" s="521" t="str">
        <f aca="false">IF(ISNUMBER(U18)=TRUE(),"not an output",T17/((1+U23)*(1+U8))-U17-U16)</f>
        <v>not an output</v>
      </c>
      <c r="V26" s="521" t="str">
        <f aca="false">IF(ISNUMBER(V18)=TRUE(),"not an output",U17/((1+V23)*(1+V8))-V17-V16)</f>
        <v>not an output</v>
      </c>
      <c r="W26" s="521" t="str">
        <f aca="false">IF(ISNUMBER(W18)=TRUE(),"not an output",V17/((1+W23)*(1+W8))-W17-W16)</f>
        <v>not an output</v>
      </c>
      <c r="X26" s="521" t="str">
        <f aca="false">IF(ISNUMBER(X18)=TRUE(),"not an output",W17/((1+X23)*(1+X8))-X17-X16)</f>
        <v>not an output</v>
      </c>
      <c r="Y26" s="521" t="str">
        <f aca="false">IF(ISNUMBER(Y18)=TRUE(),"not an output",X17/((1+Y23)*(1+Y8))-Y17-Y16)</f>
        <v>not an output</v>
      </c>
      <c r="Z26" s="521" t="str">
        <f aca="false">IF(ISNUMBER(Z18)=TRUE(),"not an output",Y17/((1+Z23)*(1+Z8))-Z17-Z16)</f>
        <v>not an output</v>
      </c>
      <c r="AA26" s="521" t="str">
        <f aca="false">IF(ISNUMBER(AA18)=TRUE(),"not an output",Z17/((1+AA23)*(1+AA8))-AA17-AA16)</f>
        <v>not an output</v>
      </c>
      <c r="AB26" s="521" t="str">
        <f aca="false">IF(ISNUMBER(AB18)=TRUE(),"not an output",AA17/((1+AB23)*(1+AB8))-AB17-AB16)</f>
        <v>not an output</v>
      </c>
      <c r="AC26" s="521" t="str">
        <f aca="false">IF(ISNUMBER(AC18)=TRUE(),"not an output",AB17/((1+AC23)*(1+AC8))-AC17-AC16)</f>
        <v>not an output</v>
      </c>
      <c r="AD26" s="521" t="str">
        <f aca="false">IF(ISNUMBER(AD18)=TRUE(),"not an output",AC17/((1+AD23)*(1+AD8))-AD17-AD16)</f>
        <v>not an output</v>
      </c>
      <c r="AE26" s="521" t="str">
        <f aca="false">IF(ISNUMBER(AE18)=TRUE(),"not an output",AD17/((1+AE23)*(1+AE8))-AE17-AE16)</f>
        <v>not an output</v>
      </c>
      <c r="AF26" s="521" t="str">
        <f aca="false">IF(ISNUMBER(AF18)=TRUE(),"not an output",AE17/((1+AF23)*(1+AF8))-AF17-AF16)</f>
        <v>not an output</v>
      </c>
      <c r="AG26" s="521" t="str">
        <f aca="false">IF(ISNUMBER(AG18)=TRUE(),"not an output",AF17/((1+AG23)*(1+AG8))-AG17-AG16)</f>
        <v>not an output</v>
      </c>
      <c r="AH26" s="521" t="str">
        <f aca="false">IF(ISNUMBER(AH18)=TRUE(),"not an output",AG17/((1+AH23)*(1+AH8))-AH17-AH16)</f>
        <v>not an output</v>
      </c>
      <c r="AI26" s="521" t="str">
        <f aca="false">IF(ISNUMBER(AI18)=TRUE(),"not an output",AH17/((1+AI23)*(1+AI8))-AI17-AI16)</f>
        <v>not an output</v>
      </c>
      <c r="AJ26" s="521" t="str">
        <f aca="false">IF(ISNUMBER(AJ18)=TRUE(),"not an output",AI17/((1+AJ23)*(1+AJ8))-AJ17-AJ16)</f>
        <v>not an output</v>
      </c>
      <c r="AK26" s="521" t="str">
        <f aca="false">IF(ISNUMBER(AK18)=TRUE(),"not an output",AJ17/((1+AK23)*(1+AK8))-AK17-AK16)</f>
        <v>not an output</v>
      </c>
      <c r="AL26" s="521" t="str">
        <f aca="false">IF(ISNUMBER(AL18)=TRUE(),"not an output",AK17/((1+AL23)*(1+AL8))-AL17-AL16)</f>
        <v>not an output</v>
      </c>
      <c r="AM26" s="521" t="str">
        <f aca="false">IF(ISNUMBER(AM18)=TRUE(),"not an output",AL17/((1+AM23)*(1+AM8))-AM17-AM16)</f>
        <v>not an output</v>
      </c>
      <c r="AN26" s="521" t="str">
        <f aca="false">IF(ISNUMBER(AN18)=TRUE(),"not an output",AM17/((1+AN23)*(1+AN8))-AN17-AN16)</f>
        <v>not an output</v>
      </c>
      <c r="AO26" s="522" t="str">
        <f aca="false">IF(ISNUMBER(AO18)=TRUE(),"not an output",AN17/((1+AO23)*(1+AO8))-AO17-AO16)</f>
        <v>not an output</v>
      </c>
      <c r="AP26" s="522" t="str">
        <f aca="false">IF(ISNUMBER(AP18)=TRUE(),"not an output",AO17/((1+AP23)*(1+AP8))-AP17-AP16)</f>
        <v>not an output</v>
      </c>
      <c r="AQ26" s="522" t="str">
        <f aca="false">IF(ISNUMBER(AQ18)=TRUE(),"not an output",AP17/((1+AQ23)*(1+AQ8))-AQ17-AQ16)</f>
        <v>not an output</v>
      </c>
      <c r="AR26" s="522" t="str">
        <f aca="false">IF(ISNUMBER(AR18)=TRUE(),"not an output",AQ17/((1+AR23)*(1+AR8))-AR17-AR16)</f>
        <v>not an output</v>
      </c>
      <c r="AS26" s="522" t="str">
        <f aca="false">IF(ISNUMBER(AS18)=TRUE(),"not an output",AR17/((1+AS23)*(1+AS8))-AS17-AS16)</f>
        <v>not an output</v>
      </c>
      <c r="AT26" s="522" t="str">
        <f aca="false">IF(ISNUMBER(AT18)=TRUE(),"not an output",AS17/((1+AT23)*(1+AT8))-AT17-AT16)</f>
        <v>not an output</v>
      </c>
      <c r="AU26" s="522" t="str">
        <f aca="false">IF(ISNUMBER(AU18)=TRUE(),"not an output",AT17/((1+AU23)*(1+AU8))-AU17-AU16)</f>
        <v>not an output</v>
      </c>
      <c r="AV26" s="522" t="str">
        <f aca="false">IF(ISNUMBER(AV18)=TRUE(),"not an output",AU17/((1+AV23)*(1+AV8))-AV17-AV16)</f>
        <v>not an output</v>
      </c>
      <c r="AW26" s="522" t="str">
        <f aca="false">IF(ISNUMBER(AW18)=TRUE(),"not an output",AV17/((1+AW23)*(1+AW8))-AW17-AW16)</f>
        <v>not an output</v>
      </c>
      <c r="AX26" s="522" t="str">
        <f aca="false">IF(ISNUMBER(AX18)=TRUE(),"not an output",AW17/((1+AX23)*(1+AX8))-AX17-AX16)</f>
        <v>not an output</v>
      </c>
      <c r="AY26" s="522" t="str">
        <f aca="false">IF(ISNUMBER(AY18)=TRUE(),"not an output",AX17/((1+AY23)*(1+AY8))-AY17-AY16)</f>
        <v>not an output</v>
      </c>
      <c r="AZ26" s="522" t="str">
        <f aca="false">IF(ISNUMBER(AZ18)=TRUE(),"not an output",AY17/((1+AZ23)*(1+AZ8))-AZ17-AZ16)</f>
        <v>not an output</v>
      </c>
      <c r="BA26" s="522" t="str">
        <f aca="false">IF(ISNUMBER(BA18)=TRUE(),"not an output",AZ17/((1+BA23)*(1+BA8))-BA17-BA16)</f>
        <v>not an output</v>
      </c>
      <c r="BB26" s="522" t="str">
        <f aca="false">IF(ISNUMBER(BB18)=TRUE(),"not an output",BA17/((1+BB23)*(1+BB8))-BB17-BB16)</f>
        <v>not an output</v>
      </c>
      <c r="BC26" s="522" t="str">
        <f aca="false">IF(ISNUMBER(BC18)=TRUE(),"not an output",BB17/((1+BC23)*(1+BC8))-BC17-BC16)</f>
        <v>not an output</v>
      </c>
      <c r="BD26" s="522" t="str">
        <f aca="false">IF(ISNUMBER(BD18)=TRUE(),"not an output",BC17/((1+BD23)*(1+BD8))-BD17-BD16)</f>
        <v>not an output</v>
      </c>
      <c r="BE26" s="522" t="str">
        <f aca="false">IF(ISNUMBER(BE18)=TRUE(),"not an output",BD17/((1+BE23)*(1+BE8))-BE17-BE16)</f>
        <v>not an output</v>
      </c>
      <c r="BF26" s="522" t="str">
        <f aca="false">IF(ISNUMBER(BF18)=TRUE(),"not an output",BE17/((1+BF23)*(1+BF8))-BF17-BF16)</f>
        <v>not an output</v>
      </c>
      <c r="BG26" s="522" t="str">
        <f aca="false">IF(ISNUMBER(BG18)=TRUE(),"not an output",BF17/((1+BG23)*(1+BG8))-BG17-BG16)</f>
        <v>not an output</v>
      </c>
      <c r="BH26" s="522" t="str">
        <f aca="false">IF(ISNUMBER(BH18)=TRUE(),"not an output",BG17/((1+BH23)*(1+BH8))-BH17-BH16)</f>
        <v>not an output</v>
      </c>
      <c r="BI26" s="522" t="str">
        <f aca="false">IF(ISNUMBER(BI18)=TRUE(),"not an output",BH17/((1+BI23)*(1+BI8))-BI17-BI16)</f>
        <v>not an output</v>
      </c>
      <c r="BJ26" s="522" t="str">
        <f aca="false">IF(ISNUMBER(BJ18)=TRUE(),"not an output",BI17/((1+BJ23)*(1+BJ8))-BJ17-BJ16)</f>
        <v>not an output</v>
      </c>
      <c r="BK26" s="522" t="str">
        <f aca="false">IF(ISNUMBER(BK18)=TRUE(),"not an output",BJ17/((1+BK23)*(1+BK8))-BK17-BK16)</f>
        <v>not an output</v>
      </c>
      <c r="BL26" s="522" t="str">
        <f aca="false">IF(ISNUMBER(BL18)=TRUE(),"not an output",BK17/((1+BL23)*(1+BL8))-BL17-BL16)</f>
        <v>not an output</v>
      </c>
      <c r="BM26" s="522" t="str">
        <f aca="false">IF(ISNUMBER(BM18)=TRUE(),"not an output",BL17/((1+BM23)*(1+BM8))-BM17-BM16)</f>
        <v>not an output</v>
      </c>
      <c r="BN26" s="522" t="str">
        <f aca="false">IF(ISNUMBER(BN18)=TRUE(),"not an output",BM17/((1+BN23)*(1+BN8))-BN17-BN16)</f>
        <v>not an output</v>
      </c>
      <c r="BO26" s="522" t="str">
        <f aca="false">IF(ISNUMBER(BO18)=TRUE(),"not an output",BN17/((1+BO23)*(1+BO8))-BO17-BO16)</f>
        <v>not an output</v>
      </c>
      <c r="BP26" s="522" t="str">
        <f aca="false">IF(ISNUMBER(BP18)=TRUE(),"not an output",BO17/((1+BP23)*(1+BP8))-BP17-BP16)</f>
        <v>not an output</v>
      </c>
      <c r="BQ26" s="522" t="str">
        <f aca="false">IF(ISNUMBER(BQ18)=TRUE(),"not an output",BP17/((1+BQ23)*(1+BQ8))-BQ17-BQ16)</f>
        <v>not an output</v>
      </c>
      <c r="BR26" s="522" t="str">
        <f aca="false">IF(ISNUMBER(BR18)=TRUE(),"not an output",BQ17/((1+BR23)*(1+BR8))-BR17-BR16)</f>
        <v>not an output</v>
      </c>
      <c r="BS26" s="522" t="str">
        <f aca="false">IF(ISNUMBER(BS18)=TRUE(),"not an output",BR17/((1+BS23)*(1+BS8))-BS17-BS16)</f>
        <v>not an output</v>
      </c>
    </row>
    <row r="27" customFormat="false" ht="15.75" hidden="false" customHeight="false" outlineLevel="0" collapsed="false">
      <c r="C27" s="508" t="s">
        <v>258</v>
      </c>
      <c r="D27" s="112" t="s">
        <v>100</v>
      </c>
      <c r="E27" s="26" t="n">
        <f aca="false">IF(ISNUMBER(E26)=TRUE(),E26+E10,IF(ISNUMBER(E18+E10),E18+E10,"."))</f>
        <v>0.36345905572176</v>
      </c>
      <c r="F27" s="26" t="n">
        <f aca="false">IF(ISNUMBER(F26)=TRUE(),F26+F10,F18+F10)</f>
        <v>0.36345905572176</v>
      </c>
      <c r="G27" s="26" t="n">
        <f aca="false">IF(ISNUMBER(G26)=TRUE(),G26+G10,G18+G10)</f>
        <v>0.36345905572176</v>
      </c>
      <c r="H27" s="26" t="n">
        <f aca="false">IF(ISNUMBER(H26)=TRUE(),H26+H10,H18+H10)</f>
        <v>0.36345905572176</v>
      </c>
      <c r="I27" s="26" t="n">
        <f aca="false">IF(ISNUMBER(I26)=TRUE(),I26+I10,I18+I10)</f>
        <v>0.36345905572176</v>
      </c>
      <c r="J27" s="26" t="n">
        <f aca="false">IF(ISNUMBER(J26)=TRUE(),J26+J10,J18+J10)</f>
        <v>0.36345905572176</v>
      </c>
      <c r="K27" s="26" t="n">
        <f aca="false">IF(ISNUMBER(K26)=TRUE(),K26+K10,K18+K10)</f>
        <v>0.36345905572176</v>
      </c>
      <c r="L27" s="26" t="n">
        <f aca="false">IF(ISNUMBER(L26)=TRUE(),L26+L10,L18+L10)</f>
        <v>0.36345905572176</v>
      </c>
      <c r="M27" s="26" t="n">
        <f aca="false">IF(ISNUMBER(M26)=TRUE(),M26+M10,M18+M10)</f>
        <v>0.36345905572176</v>
      </c>
      <c r="N27" s="26" t="n">
        <f aca="false">IF(ISNUMBER(N26)=TRUE(),N26+N10,N18+N10)</f>
        <v>0.36345905572176</v>
      </c>
      <c r="O27" s="26" t="n">
        <f aca="false">IF(ISNUMBER(O26)=TRUE(),O26+O10,O18+O10)</f>
        <v>0.36345905572176</v>
      </c>
      <c r="P27" s="26" t="n">
        <f aca="false">IF(ISNUMBER(P26)=TRUE(),P26+P10,P18+P10)</f>
        <v>0.36345905572176</v>
      </c>
      <c r="Q27" s="26" t="n">
        <f aca="false">IF(ISNUMBER(Q26)=TRUE(),Q26+Q10,Q18+Q10)</f>
        <v>0.36345905572176</v>
      </c>
      <c r="R27" s="26" t="n">
        <f aca="false">IF(ISNUMBER(R26)=TRUE(),R26+R10,R18+R10)</f>
        <v>0.36345905572176</v>
      </c>
      <c r="S27" s="26" t="n">
        <f aca="false">IF(ISNUMBER(S26)=TRUE(),S26+S10,S18+S10)</f>
        <v>0.36345905572176</v>
      </c>
      <c r="T27" s="26" t="n">
        <f aca="false">IF(ISNUMBER(T26)=TRUE(),T26+T10,T18+T10)</f>
        <v>0.36345905572176</v>
      </c>
      <c r="U27" s="26" t="n">
        <f aca="false">IF(ISNUMBER(U26)=TRUE(),U26+U10,U18+U10)</f>
        <v>0.36345905572176</v>
      </c>
      <c r="V27" s="26" t="n">
        <f aca="false">IF(ISNUMBER(V26)=TRUE(),V26+V10,V18+V10)</f>
        <v>0.36345905572176</v>
      </c>
      <c r="W27" s="26" t="n">
        <f aca="false">IF(ISNUMBER(W26)=TRUE(),W26+W10,W18+W10)</f>
        <v>0.36345905572176</v>
      </c>
      <c r="X27" s="26" t="n">
        <f aca="false">IF(ISNUMBER(X26)=TRUE(),X26+X10,X18+X10)</f>
        <v>0.36345905572176</v>
      </c>
      <c r="Y27" s="26" t="n">
        <f aca="false">IF(ISNUMBER(Y26)=TRUE(),Y26+Y10,Y18+Y10)</f>
        <v>0.36345905572176</v>
      </c>
      <c r="Z27" s="26" t="n">
        <f aca="false">IF(ISNUMBER(Z26)=TRUE(),Z26+Z10,Z18+Z10)</f>
        <v>0.36345905572176</v>
      </c>
      <c r="AA27" s="26" t="n">
        <f aca="false">IF(ISNUMBER(AA26)=TRUE(),AA26+AA10,AA18+AA10)</f>
        <v>0.36345905572176</v>
      </c>
      <c r="AB27" s="26" t="n">
        <f aca="false">IF(ISNUMBER(AB26)=TRUE(),AB26+AB10,AB18+AB10)</f>
        <v>0.36345905572176</v>
      </c>
      <c r="AC27" s="26" t="n">
        <f aca="false">IF(ISNUMBER(AC26)=TRUE(),AC26+AC10,AC18+AC10)</f>
        <v>0.36345905572176</v>
      </c>
      <c r="AD27" s="26" t="n">
        <f aca="false">IF(ISNUMBER(AD26)=TRUE(),AD26+AD10,AD18+AD10)</f>
        <v>0.36345905572176</v>
      </c>
      <c r="AE27" s="26" t="n">
        <f aca="false">IF(ISNUMBER(AE26)=TRUE(),AE26+AE10,AE18+AE10)</f>
        <v>0.36345905572176</v>
      </c>
      <c r="AF27" s="26" t="n">
        <f aca="false">IF(ISNUMBER(AF26)=TRUE(),AF26+AF10,AF18+AF10)</f>
        <v>0.36345905572176</v>
      </c>
      <c r="AG27" s="26" t="n">
        <f aca="false">IF(ISNUMBER(AG26)=TRUE(),AG26+AG10,AG18+AG10)</f>
        <v>0.36345905572176</v>
      </c>
      <c r="AH27" s="26" t="n">
        <f aca="false">IF(ISNUMBER(AH26)=TRUE(),AH26+AH10,AH18+AH10)</f>
        <v>0.36345905572176</v>
      </c>
      <c r="AI27" s="26" t="n">
        <f aca="false">IF(ISNUMBER(AI26)=TRUE(),AI26+AI10,AI18+AI10)</f>
        <v>0.36345905572176</v>
      </c>
      <c r="AJ27" s="26" t="n">
        <f aca="false">IF(ISNUMBER(AJ26)=TRUE(),AJ26+AJ10,AJ18+AJ10)</f>
        <v>0.36345905572176</v>
      </c>
      <c r="AK27" s="26" t="n">
        <f aca="false">IF(ISNUMBER(AK26)=TRUE(),AK26+AK10,AK18+AK10)</f>
        <v>0.36345905572176</v>
      </c>
      <c r="AL27" s="26" t="n">
        <f aca="false">IF(ISNUMBER(AL26)=TRUE(),AL26+AL10,AL18+AL10)</f>
        <v>0.36345905572176</v>
      </c>
      <c r="AM27" s="26" t="n">
        <f aca="false">IF(ISNUMBER(AM26)=TRUE(),AM26+AM10,AM18+AM10)</f>
        <v>0.36345905572176</v>
      </c>
      <c r="AN27" s="26" t="n">
        <f aca="false">IF(ISNUMBER(AN26)=TRUE(),AN26+AN10,AN18+AN10)</f>
        <v>0.36345905572176</v>
      </c>
      <c r="AO27" s="523" t="n">
        <f aca="false">IF(ISNUMBER(AO26)=TRUE(),AO26+AO10,AO18+AO10)</f>
        <v>0.36345905572176</v>
      </c>
      <c r="AP27" s="523" t="n">
        <f aca="false">IF(ISNUMBER(AP26)=TRUE(),AP26+AP10,AP18+AP10)</f>
        <v>0.36345905572176</v>
      </c>
      <c r="AQ27" s="523" t="n">
        <f aca="false">IF(ISNUMBER(AQ26)=TRUE(),AQ26+AQ10,AQ18+AQ10)</f>
        <v>0.36345905572176</v>
      </c>
      <c r="AR27" s="523" t="n">
        <f aca="false">IF(ISNUMBER(AR26)=TRUE(),AR26+AR10,AR18+AR10)</f>
        <v>0.36345905572176</v>
      </c>
      <c r="AS27" s="523" t="n">
        <f aca="false">IF(ISNUMBER(AS26)=TRUE(),AS26+AS10,AS18+AS10)</f>
        <v>0.36345905572176</v>
      </c>
      <c r="AT27" s="523" t="n">
        <f aca="false">IF(ISNUMBER(AT26)=TRUE(),AT26+AT10,AT18+AT10)</f>
        <v>0.36345905572176</v>
      </c>
      <c r="AU27" s="523" t="n">
        <f aca="false">IF(ISNUMBER(AU26)=TRUE(),AU26+AU10,AU18+AU10)</f>
        <v>0.36345905572176</v>
      </c>
      <c r="AV27" s="523" t="n">
        <f aca="false">IF(ISNUMBER(AV26)=TRUE(),AV26+AV10,AV18+AV10)</f>
        <v>0.36345905572176</v>
      </c>
      <c r="AW27" s="523" t="n">
        <f aca="false">IF(ISNUMBER(AW26)=TRUE(),AW26+AW10,AW18+AW10)</f>
        <v>0.36345905572176</v>
      </c>
      <c r="AX27" s="523" t="n">
        <f aca="false">IF(ISNUMBER(AX26)=TRUE(),AX26+AX10,AX18+AX10)</f>
        <v>0.36345905572176</v>
      </c>
      <c r="AY27" s="523" t="n">
        <f aca="false">IF(ISNUMBER(AY26)=TRUE(),AY26+AY10,AY18+AY10)</f>
        <v>0.36345905572176</v>
      </c>
      <c r="AZ27" s="523" t="n">
        <f aca="false">IF(ISNUMBER(AZ26)=TRUE(),AZ26+AZ10,AZ18+AZ10)</f>
        <v>0.36345905572176</v>
      </c>
      <c r="BA27" s="523" t="n">
        <f aca="false">IF(ISNUMBER(BA26)=TRUE(),BA26+BA10,BA18+BA10)</f>
        <v>0.36345905572176</v>
      </c>
      <c r="BB27" s="523" t="n">
        <f aca="false">IF(ISNUMBER(BB26)=TRUE(),BB26+BB10,BB18+BB10)</f>
        <v>0.36345905572176</v>
      </c>
      <c r="BC27" s="523" t="n">
        <f aca="false">IF(ISNUMBER(BC26)=TRUE(),BC26+BC10,BC18+BC10)</f>
        <v>0.36345905572176</v>
      </c>
      <c r="BD27" s="523" t="n">
        <f aca="false">IF(ISNUMBER(BD26)=TRUE(),BD26+BD10,BD18+BD10)</f>
        <v>0.36345905572176</v>
      </c>
      <c r="BE27" s="523" t="n">
        <f aca="false">IF(ISNUMBER(BE26)=TRUE(),BE26+BE10,BE18+BE10)</f>
        <v>0.36345905572176</v>
      </c>
      <c r="BF27" s="523" t="n">
        <f aca="false">IF(ISNUMBER(BF26)=TRUE(),BF26+BF10,BF18+BF10)</f>
        <v>0.36345905572176</v>
      </c>
      <c r="BG27" s="523" t="n">
        <f aca="false">IF(ISNUMBER(BG26)=TRUE(),BG26+BG10,BG18+BG10)</f>
        <v>0.36345905572176</v>
      </c>
      <c r="BH27" s="523" t="n">
        <f aca="false">IF(ISNUMBER(BH26)=TRUE(),BH26+BH10,BH18+BH10)</f>
        <v>0.36345905572176</v>
      </c>
      <c r="BI27" s="523" t="n">
        <f aca="false">IF(ISNUMBER(BI26)=TRUE(),BI26+BI10,BI18+BI10)</f>
        <v>0.36345905572176</v>
      </c>
      <c r="BJ27" s="523" t="n">
        <f aca="false">IF(ISNUMBER(BJ26)=TRUE(),BJ26+BJ10,BJ18+BJ10)</f>
        <v>0.36345905572176</v>
      </c>
      <c r="BK27" s="523" t="n">
        <f aca="false">IF(ISNUMBER(BK26)=TRUE(),BK26+BK10,BK18+BK10)</f>
        <v>0.36345905572176</v>
      </c>
      <c r="BL27" s="523" t="n">
        <f aca="false">IF(ISNUMBER(BL26)=TRUE(),BL26+BL10,BL18+BL10)</f>
        <v>0.36345905572176</v>
      </c>
      <c r="BM27" s="523" t="n">
        <f aca="false">IF(ISNUMBER(BM26)=TRUE(),BM26+BM10,BM18+BM10)</f>
        <v>0.36345905572176</v>
      </c>
      <c r="BN27" s="523" t="n">
        <f aca="false">IF(ISNUMBER(BN26)=TRUE(),BN26+BN10,BN18+BN10)</f>
        <v>0.36345905572176</v>
      </c>
      <c r="BO27" s="523" t="n">
        <f aca="false">IF(ISNUMBER(BO26)=TRUE(),BO26+BO10,BO18+BO10)</f>
        <v>0.36345905572176</v>
      </c>
      <c r="BP27" s="523" t="n">
        <f aca="false">IF(ISNUMBER(BP26)=TRUE(),BP26+BP10,BP18+BP10)</f>
        <v>0.36345905572176</v>
      </c>
      <c r="BQ27" s="523" t="n">
        <f aca="false">IF(ISNUMBER(BQ26)=TRUE(),BQ26+BQ10,BQ18+BQ10)</f>
        <v>0.36345905572176</v>
      </c>
      <c r="BR27" s="523" t="n">
        <f aca="false">IF(ISNUMBER(BR26)=TRUE(),BR26+BR10,BR18+BR10)</f>
        <v>0.36345905572176</v>
      </c>
      <c r="BS27" s="523" t="n">
        <f aca="false">IF(ISNUMBER(BS26)=TRUE(),BS26+BS10,BS18+BS10)</f>
        <v>0.36345905572176</v>
      </c>
    </row>
    <row r="29" customFormat="false" ht="15.75" hidden="false" customHeight="false" outlineLevel="0" collapsed="false">
      <c r="C29" s="17" t="s">
        <v>1517</v>
      </c>
    </row>
    <row r="30" customFormat="false" ht="15.75" hidden="false" customHeight="false" outlineLevel="0" collapsed="false">
      <c r="A30" s="492" t="s">
        <v>1498</v>
      </c>
      <c r="C30" s="524" t="s">
        <v>1518</v>
      </c>
      <c r="D30" s="512" t="s">
        <v>1519</v>
      </c>
      <c r="E30" s="525"/>
      <c r="F30" s="504" t="n">
        <f aca="false">F7+$D$2*(F9+F15+F6)+(1-$D$2)*(E10/E24-$D$3-F8)</f>
        <v>0.0377049200746832</v>
      </c>
      <c r="G30" s="504" t="n">
        <f aca="false">G7+$D$2*(G9+G15+G6)+(1-$D$2)*(F10/F24-$D$3-G8)</f>
        <v>0.0370328362329135</v>
      </c>
      <c r="H30" s="504" t="n">
        <f aca="false">H7+$D$2*(H9+H15+H6)+(1-$D$2)*(G10/G24-$D$3-H8)</f>
        <v>0.0359986672935787</v>
      </c>
      <c r="I30" s="504" t="n">
        <f aca="false">I7+$D$2*(I9+I15+I6)+(1-$D$2)*(H10/H24-$D$3-I8)</f>
        <v>0.0352059035393216</v>
      </c>
      <c r="J30" s="504" t="n">
        <f aca="false">J7+$D$2*(J9+J15+J6)+(1-$D$2)*(I10/I24-$D$3-J8)</f>
        <v>0.0348892082198567</v>
      </c>
      <c r="K30" s="504" t="n">
        <f aca="false">K7+$D$2*(K9+K15+K6)+(1-$D$2)*(J10/J24-$D$3-K8)</f>
        <v>0.0346556422801277</v>
      </c>
      <c r="L30" s="504" t="n">
        <f aca="false">L7+$D$2*(L9+L15+L6)+(1-$D$2)*(K10/K24-$D$3-L8)</f>
        <v>0.0334119787668063</v>
      </c>
      <c r="M30" s="504" t="n">
        <f aca="false">M7+$D$2*(M9+M15+M6)+(1-$D$2)*(L10/L24-$D$3-M8)</f>
        <v>0.0334703925662381</v>
      </c>
      <c r="N30" s="504" t="n">
        <f aca="false">N7+$D$2*(N9+N15+N6)+(1-$D$2)*(M10/M24-$D$3-N8)</f>
        <v>0.0332921576826263</v>
      </c>
      <c r="O30" s="504" t="n">
        <f aca="false">O7+$D$2*(O9+O15+O6)+(1-$D$2)*(N10/N24-$D$3-O8)</f>
        <v>0.0327956279479136</v>
      </c>
      <c r="P30" s="504" t="n">
        <f aca="false">P7+$D$2*(P9+P15+P6)+(1-$D$2)*(O10/O24-$D$3-P8)</f>
        <v>0.0320998057380957</v>
      </c>
      <c r="Q30" s="504" t="n">
        <f aca="false">Q7+$D$2*(Q9+Q15+Q6)+(1-$D$2)*(P10/P24-$D$3-Q8)</f>
        <v>0.0313482332331604</v>
      </c>
      <c r="R30" s="504" t="n">
        <f aca="false">R7+$D$2*(R9+R15+R6)+(1-$D$2)*(Q10/Q24-$D$3-R8)</f>
        <v>0.0308016909846807</v>
      </c>
      <c r="S30" s="504" t="n">
        <f aca="false">S7+$D$2*(S9+S15+S6)+(1-$D$2)*(R10/R24-$D$3-S8)</f>
        <v>0.0304021858112645</v>
      </c>
      <c r="T30" s="504" t="n">
        <f aca="false">T7+$D$2*(T9+T15+T6)+(1-$D$2)*(S10/S24-$D$3-T8)</f>
        <v>0.0302180167299649</v>
      </c>
      <c r="U30" s="504" t="n">
        <f aca="false">U7+$D$2*(U9+U15+U6)+(1-$D$2)*(T10/T24-$D$3-U8)</f>
        <v>0.0302352702462107</v>
      </c>
      <c r="V30" s="504" t="n">
        <f aca="false">V7+$D$2*(V9+V15+V6)+(1-$D$2)*(U10/U24-$D$3-V8)</f>
        <v>0.0298038741748045</v>
      </c>
      <c r="W30" s="504" t="n">
        <f aca="false">W7+$D$2*(W9+W15+W6)+(1-$D$2)*(V10/V24-$D$3-W8)</f>
        <v>0.0298250579226041</v>
      </c>
      <c r="X30" s="504" t="n">
        <f aca="false">X7+$D$2*(X9+X15+X6)+(1-$D$2)*(W10/W24-$D$3-X8)</f>
        <v>0.0298451729880261</v>
      </c>
      <c r="Y30" s="504" t="n">
        <f aca="false">Y7+$D$2*(Y9+Y15+Y6)+(1-$D$2)*(X10/X24-$D$3-Y8)</f>
        <v>0.0297270624974354</v>
      </c>
      <c r="Z30" s="504" t="n">
        <f aca="false">Z7+$D$2*(Z9+Z15+Z6)+(1-$D$2)*(Y10/Y24-$D$3-Z8)</f>
        <v>0.0296107846061077</v>
      </c>
      <c r="AA30" s="504" t="n">
        <f aca="false">AA7+$D$2*(AA9+AA15+AA6)+(1-$D$2)*(Z10/Z24-$D$3-AA8)</f>
        <v>0.0292050039048563</v>
      </c>
      <c r="AB30" s="504" t="n">
        <f aca="false">AB7+$D$2*(AB9+AB15+AB6)+(1-$D$2)*(AA10/AA24-$D$3-AB8)</f>
        <v>0.029129729252058</v>
      </c>
      <c r="AC30" s="504" t="n">
        <f aca="false">AC7+$D$2*(AC9+AC15+AC6)+(1-$D$2)*(AB10/AB24-$D$3-AC8)</f>
        <v>0.0290874667290454</v>
      </c>
      <c r="AD30" s="504" t="n">
        <f aca="false">AD7+$D$2*(AD9+AD15+AD6)+(1-$D$2)*(AC10/AC24-$D$3-AD8)</f>
        <v>0.0290746594952173</v>
      </c>
      <c r="AE30" s="504" t="n">
        <f aca="false">AE7+$D$2*(AE9+AE15+AE6)+(1-$D$2)*(AD10/AD24-$D$3-AE8)</f>
        <v>0.0290602386394961</v>
      </c>
      <c r="AF30" s="504" t="n">
        <f aca="false">AF7+$D$2*(AF9+AF15+AF6)+(1-$D$2)*(AE10/AE24-$D$3-AF8)</f>
        <v>0.0286998940048314</v>
      </c>
      <c r="AG30" s="504" t="n">
        <f aca="false">AG7+$D$2*(AG9+AG15+AG6)+(1-$D$2)*(AF10/AF24-$D$3-AG8)</f>
        <v>0.0287405023429792</v>
      </c>
      <c r="AH30" s="504" t="n">
        <f aca="false">AH7+$D$2*(AH9+AH15+AH6)+(1-$D$2)*(AG10/AG24-$D$3-AH8)</f>
        <v>0.028696448277794</v>
      </c>
      <c r="AI30" s="504" t="n">
        <f aca="false">AI7+$D$2*(AI9+AI15+AI6)+(1-$D$2)*(AH10/AH24-$D$3-AI8)</f>
        <v>0.0286520513512798</v>
      </c>
      <c r="AJ30" s="504" t="n">
        <f aca="false">AJ7+$D$2*(AJ9+AJ15+AJ6)+(1-$D$2)*(AI10/AI24-$D$3-AJ8)</f>
        <v>0.0285285753773576</v>
      </c>
      <c r="AK30" s="504" t="e">
        <f aca="false">AK7+$D$2*(AK9+AK15+AK6)+(1-$D$2)*(AJ10/AJ24-$D$3-AK8)</f>
        <v>#VALUE!</v>
      </c>
      <c r="AL30" s="504" t="e">
        <f aca="false">AL7+$D$2*(AL9+AL15+AL6)+(1-$D$2)*(AK10/AK24-$D$3-AL8)</f>
        <v>#VALUE!</v>
      </c>
      <c r="AM30" s="504" t="e">
        <f aca="false">AM7+$D$2*(AM9+AM15+AM6)+(1-$D$2)*(AL10/AL24-$D$3-AM8)</f>
        <v>#VALUE!</v>
      </c>
      <c r="AN30" s="504" t="e">
        <f aca="false">AN7+$D$2*(AN9+AN15+AN6)+(1-$D$2)*(AM10/AM24-$D$3-AN8)</f>
        <v>#VALUE!</v>
      </c>
      <c r="AO30" s="498" t="e">
        <f aca="false">AO7+$D$2*(AO9+AO15+AO6)+(1-$D$2)*(AN10/AN24-$D$3-AO8)</f>
        <v>#VALUE!</v>
      </c>
      <c r="AP30" s="498" t="e">
        <f aca="false">AP7+$D$2*(AP9+AP15+AP6)+(1-$D$2)*(AO10/AO24-$D$3-AP8)</f>
        <v>#VALUE!</v>
      </c>
      <c r="AQ30" s="498" t="e">
        <f aca="false">AQ7+$D$2*(AQ9+AQ15+AQ6)+(1-$D$2)*(AP10/AP24-$D$3-AQ8)</f>
        <v>#VALUE!</v>
      </c>
      <c r="AR30" s="498" t="e">
        <f aca="false">AR7+$D$2*(AR9+AR15+AR6)+(1-$D$2)*(AQ10/AQ24-$D$3-AR8)</f>
        <v>#VALUE!</v>
      </c>
      <c r="AS30" s="498" t="e">
        <f aca="false">AS7+$D$2*(AS9+AS15+AS6)+(1-$D$2)*(AR10/AR24-$D$3-AS8)</f>
        <v>#VALUE!</v>
      </c>
      <c r="AT30" s="498" t="e">
        <f aca="false">AT7+$D$2*(AT9+AT15+AT6)+(1-$D$2)*(AS10/AS24-$D$3-AT8)</f>
        <v>#VALUE!</v>
      </c>
      <c r="AU30" s="498" t="e">
        <f aca="false">AU7+$D$2*(AU9+AU15+AU6)+(1-$D$2)*(AT10/AT24-$D$3-AU8)</f>
        <v>#VALUE!</v>
      </c>
      <c r="AV30" s="498" t="e">
        <f aca="false">AV7+$D$2*(AV9+AV15+AV6)+(1-$D$2)*(AU10/AU24-$D$3-AV8)</f>
        <v>#VALUE!</v>
      </c>
      <c r="AW30" s="498" t="e">
        <f aca="false">AW7+$D$2*(AW9+AW15+AW6)+(1-$D$2)*(AV10/AV24-$D$3-AW8)</f>
        <v>#VALUE!</v>
      </c>
      <c r="AX30" s="498" t="e">
        <f aca="false">AX7+$D$2*(AX9+AX15+AX6)+(1-$D$2)*(AW10/AW24-$D$3-AX8)</f>
        <v>#VALUE!</v>
      </c>
      <c r="AY30" s="498" t="e">
        <f aca="false">AY7+$D$2*(AY9+AY15+AY6)+(1-$D$2)*(AX10/AX24-$D$3-AY8)</f>
        <v>#VALUE!</v>
      </c>
      <c r="AZ30" s="498" t="e">
        <f aca="false">AZ7+$D$2*(AZ9+AZ15+AZ6)+(1-$D$2)*(AY10/AY24-$D$3-AZ8)</f>
        <v>#VALUE!</v>
      </c>
      <c r="BA30" s="498" t="e">
        <f aca="false">BA7+$D$2*(BA9+BA15+BA6)+(1-$D$2)*(AZ10/AZ24-$D$3-BA8)</f>
        <v>#VALUE!</v>
      </c>
      <c r="BB30" s="498" t="e">
        <f aca="false">BB7+$D$2*(BB9+BB15+BB6)+(1-$D$2)*(BA10/BA24-$D$3-BB8)</f>
        <v>#VALUE!</v>
      </c>
      <c r="BC30" s="498" t="e">
        <f aca="false">BC7+$D$2*(BC9+BC15+BC6)+(1-$D$2)*(BB10/BB24-$D$3-BC8)</f>
        <v>#VALUE!</v>
      </c>
      <c r="BD30" s="498" t="e">
        <f aca="false">BD7+$D$2*(BD9+BD15+BD6)+(1-$D$2)*(BC10/BC24-$D$3-BD8)</f>
        <v>#VALUE!</v>
      </c>
      <c r="BE30" s="498" t="e">
        <f aca="false">BE7+$D$2*(BE9+BE15+BE6)+(1-$D$2)*(BD10/BD24-$D$3-BE8)</f>
        <v>#VALUE!</v>
      </c>
      <c r="BF30" s="498" t="e">
        <f aca="false">BF7+$D$2*(BF9+BF15+BF6)+(1-$D$2)*(BE10/BE24-$D$3-BF8)</f>
        <v>#VALUE!</v>
      </c>
      <c r="BG30" s="498" t="e">
        <f aca="false">BG7+$D$2*(BG9+BG15+BG6)+(1-$D$2)*(BF10/BF24-$D$3-BG8)</f>
        <v>#VALUE!</v>
      </c>
      <c r="BH30" s="498" t="e">
        <f aca="false">BH7+$D$2*(BH9+BH15+BH6)+(1-$D$2)*(BG10/BG24-$D$3-BH8)</f>
        <v>#VALUE!</v>
      </c>
      <c r="BI30" s="498" t="e">
        <f aca="false">BI7+$D$2*(BI9+BI15+BI6)+(1-$D$2)*(BH10/BH24-$D$3-BI8)</f>
        <v>#VALUE!</v>
      </c>
      <c r="BJ30" s="498" t="e">
        <f aca="false">BJ7+$D$2*(BJ9+BJ15+BJ6)+(1-$D$2)*(BI10/BI24-$D$3-BJ8)</f>
        <v>#VALUE!</v>
      </c>
      <c r="BK30" s="498" t="e">
        <f aca="false">BK7+$D$2*(BK9+BK15+BK6)+(1-$D$2)*(BJ10/BJ24-$D$3-BK8)</f>
        <v>#VALUE!</v>
      </c>
      <c r="BL30" s="498" t="e">
        <f aca="false">BL7+$D$2*(BL9+BL15+BL6)+(1-$D$2)*(BK10/BK24-$D$3-BL8)</f>
        <v>#VALUE!</v>
      </c>
      <c r="BM30" s="498" t="e">
        <f aca="false">BM7+$D$2*(BM9+BM15+BM6)+(1-$D$2)*(BL10/BL24-$D$3-BM8)</f>
        <v>#VALUE!</v>
      </c>
      <c r="BN30" s="498" t="e">
        <f aca="false">BN7+$D$2*(BN9+BN15+BN6)+(1-$D$2)*(BM10/BM24-$D$3-BN8)</f>
        <v>#VALUE!</v>
      </c>
      <c r="BO30" s="498" t="e">
        <f aca="false">BO7+$D$2*(BO9+BO15+BO6)+(1-$D$2)*(BN10/BN24-$D$3-BO8)</f>
        <v>#VALUE!</v>
      </c>
      <c r="BP30" s="498" t="e">
        <f aca="false">BP7+$D$2*(BP9+BP15+BP6)+(1-$D$2)*(BO10/BO24-$D$3-BP8)</f>
        <v>#VALUE!</v>
      </c>
      <c r="BQ30" s="498" t="e">
        <f aca="false">BQ7+$D$2*(BQ9+BQ15+BQ6)+(1-$D$2)*(BP10/BP24-$D$3-BQ8)</f>
        <v>#VALUE!</v>
      </c>
      <c r="BR30" s="498" t="e">
        <f aca="false">BR7+$D$2*(BR9+BR15+BR6)+(1-$D$2)*(BQ10/BQ24-$D$3-BR8)</f>
        <v>#VALUE!</v>
      </c>
      <c r="BS30" s="498" t="e">
        <f aca="false">BS7+$D$2*(BS9+BS15+BS6)+(1-$D$2)*(BR10/BR24-$D$3-BS8)</f>
        <v>#VALUE!</v>
      </c>
    </row>
    <row r="31" customFormat="false" ht="15.75" hidden="false" customHeight="false" outlineLevel="0" collapsed="false">
      <c r="A31" s="492" t="s">
        <v>1507</v>
      </c>
      <c r="C31" s="526" t="s">
        <v>1520</v>
      </c>
      <c r="D31" s="138" t="s">
        <v>121</v>
      </c>
      <c r="E31" s="115" t="n">
        <f aca="false">(1+E23)*(1+E8)-1</f>
        <v>0.0136694397886081</v>
      </c>
      <c r="F31" s="115" t="n">
        <f aca="false">(1+F23)*(1+F8)-1</f>
        <v>0.0677022630615569</v>
      </c>
      <c r="G31" s="115" t="n">
        <f aca="false">(1+G23)*(1+G8)-1</f>
        <v>0.0669534098507651</v>
      </c>
      <c r="H31" s="115" t="n">
        <f aca="false">(1+H23)*(1+H8)-1</f>
        <v>0.0656883514387603</v>
      </c>
      <c r="I31" s="115" t="n">
        <f aca="false">(1+I23)*(1+I8)-1</f>
        <v>0.0647786111044966</v>
      </c>
      <c r="J31" s="115" t="n">
        <f aca="false">(1+J23)*(1+J8)-1</f>
        <v>0.0642516429049223</v>
      </c>
      <c r="K31" s="115" t="n">
        <f aca="false">(1+K23)*(1+K8)-1</f>
        <v>0.0639061464485218</v>
      </c>
      <c r="L31" s="115" t="n">
        <f aca="false">(1+L23)*(1+L8)-1</f>
        <v>0.0623793377984585</v>
      </c>
      <c r="M31" s="115" t="n">
        <f aca="false">(1+M23)*(1+M8)-1</f>
        <v>0.0622745482029363</v>
      </c>
      <c r="N31" s="115" t="n">
        <f aca="false">(1+N23)*(1+N8)-1</f>
        <v>0.0619098977628125</v>
      </c>
      <c r="O31" s="115" t="n">
        <f aca="false">(1+O23)*(1+O8)-1</f>
        <v>0.0611112862337964</v>
      </c>
      <c r="P31" s="115" t="n">
        <f aca="false">(1+P23)*(1+P8)-1</f>
        <v>0.0601045774720925</v>
      </c>
      <c r="Q31" s="115" t="n">
        <f aca="false">(1+Q23)*(1+Q8)-1</f>
        <v>0.0589993838595753</v>
      </c>
      <c r="R31" s="115" t="n">
        <f aca="false">(1+R23)*(1+R8)-1</f>
        <v>0.0581590077984639</v>
      </c>
      <c r="S31" s="115" t="n">
        <f aca="false">(1+S23)*(1+S8)-1</f>
        <v>0.0574358553706895</v>
      </c>
      <c r="T31" s="115" t="n">
        <f aca="false">(1+T23)*(1+T8)-1</f>
        <v>0.0569058216975795</v>
      </c>
      <c r="U31" s="115" t="n">
        <f aca="false">(1+U23)*(1+U8)-1</f>
        <v>0.0565958912568443</v>
      </c>
      <c r="V31" s="115" t="n">
        <f aca="false">(1+V23)*(1+V8)-1</f>
        <v>0.0558207151259347</v>
      </c>
      <c r="W31" s="115" t="n">
        <f aca="false">(1+W23)*(1+W8)-1</f>
        <v>0.055493723918921</v>
      </c>
      <c r="X31" s="115" t="n">
        <f aca="false">(1+X23)*(1+X8)-1</f>
        <v>0.0551749888533291</v>
      </c>
      <c r="Y31" s="115" t="n">
        <f aca="false">(1+Y23)*(1+Y8)-1</f>
        <v>0.0547547714463146</v>
      </c>
      <c r="Z31" s="115" t="n">
        <f aca="false">(1+Z23)*(1+Z8)-1</f>
        <v>0.0542752831823357</v>
      </c>
      <c r="AA31" s="115" t="n">
        <f aca="false">(1+AA23)*(1+AA8)-1</f>
        <v>0.0535693151279868</v>
      </c>
      <c r="AB31" s="115" t="n">
        <f aca="false">(1+AB23)*(1+AB8)-1</f>
        <v>0.0531526893645089</v>
      </c>
      <c r="AC31" s="115" t="n">
        <f aca="false">(1+AC23)*(1+AC8)-1</f>
        <v>0.0528125798156469</v>
      </c>
      <c r="AD31" s="115" t="n">
        <f aca="false">(1+AD23)*(1+AD8)-1</f>
        <v>0.052449184065809</v>
      </c>
      <c r="AE31" s="115" t="n">
        <f aca="false">(1+AE23)*(1+AE8)-1</f>
        <v>0.0521256761971904</v>
      </c>
      <c r="AF31" s="115" t="n">
        <f aca="false">(1+AF23)*(1+AF8)-1</f>
        <v>0.0514188838585692</v>
      </c>
      <c r="AG31" s="115" t="n">
        <f aca="false">(1+AG23)*(1+AG8)-1</f>
        <v>0.0511436675489254</v>
      </c>
      <c r="AH31" s="115" t="n">
        <f aca="false">(1+AH23)*(1+AH8)-1</f>
        <v>0.0508176326835639</v>
      </c>
      <c r="AI31" s="115" t="n">
        <f aca="false">(1+AI23)*(1+AI8)-1</f>
        <v>0.0504436371098265</v>
      </c>
      <c r="AJ31" s="115" t="n">
        <f aca="false">(1+AJ23)*(1+AJ8)-1</f>
        <v>0.0500517898998631</v>
      </c>
      <c r="AK31" s="115" t="e">
        <f aca="false">(1+AK23)*(1+AK8)-1</f>
        <v>#VALUE!</v>
      </c>
      <c r="AL31" s="115" t="e">
        <f aca="false">(1+AL23)*(1+AL8)-1</f>
        <v>#VALUE!</v>
      </c>
      <c r="AM31" s="115" t="e">
        <f aca="false">(1+AM23)*(1+AM8)-1</f>
        <v>#VALUE!</v>
      </c>
      <c r="AN31" s="115" t="e">
        <f aca="false">(1+AN23)*(1+AN8)-1</f>
        <v>#VALUE!</v>
      </c>
      <c r="AO31" s="516" t="e">
        <f aca="false">(1+AO23)*(1+AO8)-1</f>
        <v>#VALUE!</v>
      </c>
      <c r="AP31" s="516" t="e">
        <f aca="false">(1+AP23)*(1+AP8)-1</f>
        <v>#VALUE!</v>
      </c>
      <c r="AQ31" s="516" t="e">
        <f aca="false">(1+AQ23)*(1+AQ8)-1</f>
        <v>#VALUE!</v>
      </c>
      <c r="AR31" s="516" t="e">
        <f aca="false">(1+AR23)*(1+AR8)-1</f>
        <v>#VALUE!</v>
      </c>
      <c r="AS31" s="516" t="e">
        <f aca="false">(1+AS23)*(1+AS8)-1</f>
        <v>#VALUE!</v>
      </c>
      <c r="AT31" s="516" t="e">
        <f aca="false">(1+AT23)*(1+AT8)-1</f>
        <v>#VALUE!</v>
      </c>
      <c r="AU31" s="516" t="e">
        <f aca="false">(1+AU23)*(1+AU8)-1</f>
        <v>#VALUE!</v>
      </c>
      <c r="AV31" s="516" t="e">
        <f aca="false">(1+AV23)*(1+AV8)-1</f>
        <v>#VALUE!</v>
      </c>
      <c r="AW31" s="516" t="e">
        <f aca="false">(1+AW23)*(1+AW8)-1</f>
        <v>#VALUE!</v>
      </c>
      <c r="AX31" s="516" t="e">
        <f aca="false">(1+AX23)*(1+AX8)-1</f>
        <v>#VALUE!</v>
      </c>
      <c r="AY31" s="516" t="e">
        <f aca="false">(1+AY23)*(1+AY8)-1</f>
        <v>#VALUE!</v>
      </c>
      <c r="AZ31" s="516" t="e">
        <f aca="false">(1+AZ23)*(1+AZ8)-1</f>
        <v>#VALUE!</v>
      </c>
      <c r="BA31" s="516" t="e">
        <f aca="false">(1+BA23)*(1+BA8)-1</f>
        <v>#VALUE!</v>
      </c>
      <c r="BB31" s="516" t="e">
        <f aca="false">(1+BB23)*(1+BB8)-1</f>
        <v>#VALUE!</v>
      </c>
      <c r="BC31" s="516" t="e">
        <f aca="false">(1+BC23)*(1+BC8)-1</f>
        <v>#VALUE!</v>
      </c>
      <c r="BD31" s="516" t="e">
        <f aca="false">(1+BD23)*(1+BD8)-1</f>
        <v>#VALUE!</v>
      </c>
      <c r="BE31" s="516" t="e">
        <f aca="false">(1+BE23)*(1+BE8)-1</f>
        <v>#VALUE!</v>
      </c>
      <c r="BF31" s="516" t="e">
        <f aca="false">(1+BF23)*(1+BF8)-1</f>
        <v>#VALUE!</v>
      </c>
      <c r="BG31" s="516" t="e">
        <f aca="false">(1+BG23)*(1+BG8)-1</f>
        <v>#VALUE!</v>
      </c>
      <c r="BH31" s="516" t="e">
        <f aca="false">(1+BH23)*(1+BH8)-1</f>
        <v>#VALUE!</v>
      </c>
      <c r="BI31" s="516" t="e">
        <f aca="false">(1+BI23)*(1+BI8)-1</f>
        <v>#VALUE!</v>
      </c>
      <c r="BJ31" s="516" t="e">
        <f aca="false">(1+BJ23)*(1+BJ8)-1</f>
        <v>#VALUE!</v>
      </c>
      <c r="BK31" s="516" t="e">
        <f aca="false">(1+BK23)*(1+BK8)-1</f>
        <v>#VALUE!</v>
      </c>
      <c r="BL31" s="516" t="e">
        <f aca="false">(1+BL23)*(1+BL8)-1</f>
        <v>#VALUE!</v>
      </c>
      <c r="BM31" s="516" t="e">
        <f aca="false">(1+BM23)*(1+BM8)-1</f>
        <v>#VALUE!</v>
      </c>
      <c r="BN31" s="516" t="e">
        <f aca="false">(1+BN23)*(1+BN8)-1</f>
        <v>#VALUE!</v>
      </c>
      <c r="BO31" s="516" t="e">
        <f aca="false">(1+BO23)*(1+BO8)-1</f>
        <v>#VALUE!</v>
      </c>
      <c r="BP31" s="516" t="e">
        <f aca="false">(1+BP23)*(1+BP8)-1</f>
        <v>#VALUE!</v>
      </c>
      <c r="BQ31" s="516" t="e">
        <f aca="false">(1+BQ23)*(1+BQ8)-1</f>
        <v>#VALUE!</v>
      </c>
      <c r="BR31" s="516" t="e">
        <f aca="false">(1+BR23)*(1+BR8)-1</f>
        <v>#VALUE!</v>
      </c>
      <c r="BS31" s="516" t="e">
        <f aca="false">(1+BS23)*(1+BS8)-1</f>
        <v>#VALUE!</v>
      </c>
    </row>
    <row r="32" customFormat="false" ht="15.75" hidden="false" customHeight="false" outlineLevel="0" collapsed="false">
      <c r="C32" s="526" t="s">
        <v>1510</v>
      </c>
      <c r="D32" s="515" t="s">
        <v>1511</v>
      </c>
      <c r="E32" s="115" t="str">
        <f aca="false">E22</f>
        <v>.</v>
      </c>
      <c r="F32" s="115" t="n">
        <f aca="false">F22</f>
        <v>0.0290601996054407</v>
      </c>
      <c r="G32" s="115" t="n">
        <f aca="false">G22</f>
        <v>0.0287085545274646</v>
      </c>
      <c r="H32" s="115" t="n">
        <f aca="false">H22</f>
        <v>0.0287136249518736</v>
      </c>
      <c r="I32" s="115" t="n">
        <f aca="false">I22</f>
        <v>0.0285134315507352</v>
      </c>
      <c r="J32" s="115" t="n">
        <f aca="false">J22</f>
        <v>0.0281146178626202</v>
      </c>
      <c r="K32" s="115" t="n">
        <f aca="false">K22</f>
        <v>0.0276591567071742</v>
      </c>
      <c r="L32" s="115" t="n">
        <f aca="false">L22</f>
        <v>0.0279665162032654</v>
      </c>
      <c r="M32" s="115" t="n">
        <f aca="false">M22</f>
        <v>0.0273943290546144</v>
      </c>
      <c r="N32" s="115" t="n">
        <f aca="false">N22</f>
        <v>0.0270462686113211</v>
      </c>
      <c r="O32" s="115" t="n">
        <f aca="false">O22</f>
        <v>0.0270003233475387</v>
      </c>
      <c r="P32" s="115" t="n">
        <f aca="false">P22</f>
        <v>0.0270878377140054</v>
      </c>
      <c r="Q32" s="115" t="n">
        <f aca="false">Q22</f>
        <v>0.0272288167397954</v>
      </c>
      <c r="R32" s="115" t="n">
        <f aca="false">R22</f>
        <v>0.0271998012339427</v>
      </c>
      <c r="S32" s="115" t="n">
        <f aca="false">S22</f>
        <v>0.0271075818373538</v>
      </c>
      <c r="T32" s="115" t="n">
        <f aca="false">T22</f>
        <v>0.0269131037141321</v>
      </c>
      <c r="U32" s="115" t="n">
        <f aca="false">U22</f>
        <v>0.0266106606235876</v>
      </c>
      <c r="V32" s="115" t="n">
        <f aca="false">V22</f>
        <v>0.0266228850665038</v>
      </c>
      <c r="W32" s="115" t="n">
        <f aca="false">W22</f>
        <v>0.0263674254830837</v>
      </c>
      <c r="X32" s="115" t="n">
        <f aca="false">X22</f>
        <v>0.0261364495434768</v>
      </c>
      <c r="Y32" s="115" t="n">
        <f aca="false">Y22</f>
        <v>0.0259929149070521</v>
      </c>
      <c r="Z32" s="115" t="n">
        <f aca="false">Z22</f>
        <v>0.0259020646934205</v>
      </c>
      <c r="AA32" s="115" t="n">
        <f aca="false">AA22</f>
        <v>0.0259589288704614</v>
      </c>
      <c r="AB32" s="115" t="n">
        <f aca="false">AB22</f>
        <v>0.0258378909913723</v>
      </c>
      <c r="AC32" s="115" t="n">
        <f aca="false">AC22</f>
        <v>0.0256850759885756</v>
      </c>
      <c r="AD32" s="115" t="n">
        <f aca="false">AD22</f>
        <v>0.0255635815849482</v>
      </c>
      <c r="AE32" s="115" t="n">
        <f aca="false">AE22</f>
        <v>0.0254319763055835</v>
      </c>
      <c r="AF32" s="115" t="n">
        <f aca="false">AF22</f>
        <v>0.0255461332340379</v>
      </c>
      <c r="AG32" s="115" t="n">
        <f aca="false">AG22</f>
        <v>0.0253902677798137</v>
      </c>
      <c r="AH32" s="115" t="n">
        <f aca="false">AH22</f>
        <v>0.0252820437306145</v>
      </c>
      <c r="AI32" s="115" t="n">
        <f aca="false">AI22</f>
        <v>0.0252148387815903</v>
      </c>
      <c r="AJ32" s="115" t="n">
        <f aca="false">AJ22</f>
        <v>0.0251663310702477</v>
      </c>
      <c r="AK32" s="115" t="e">
        <f aca="false">AK22</f>
        <v>#VALUE!</v>
      </c>
      <c r="AL32" s="115" t="e">
        <f aca="false">AL22</f>
        <v>#VALUE!</v>
      </c>
      <c r="AM32" s="115" t="e">
        <f aca="false">AM22</f>
        <v>#VALUE!</v>
      </c>
      <c r="AN32" s="115" t="e">
        <f aca="false">AN22</f>
        <v>#VALUE!</v>
      </c>
      <c r="AO32" s="516" t="e">
        <f aca="false">AO22</f>
        <v>#VALUE!</v>
      </c>
      <c r="AP32" s="516" t="e">
        <f aca="false">AP22</f>
        <v>#VALUE!</v>
      </c>
      <c r="AQ32" s="516" t="e">
        <f aca="false">AQ22</f>
        <v>#VALUE!</v>
      </c>
      <c r="AR32" s="516" t="e">
        <f aca="false">AR22</f>
        <v>#VALUE!</v>
      </c>
      <c r="AS32" s="516" t="e">
        <f aca="false">AS22</f>
        <v>#VALUE!</v>
      </c>
      <c r="AT32" s="516" t="e">
        <f aca="false">AT22</f>
        <v>#VALUE!</v>
      </c>
      <c r="AU32" s="516" t="e">
        <f aca="false">AU22</f>
        <v>#VALUE!</v>
      </c>
      <c r="AV32" s="516" t="e">
        <f aca="false">AV22</f>
        <v>#VALUE!</v>
      </c>
      <c r="AW32" s="516" t="e">
        <f aca="false">AW22</f>
        <v>#VALUE!</v>
      </c>
      <c r="AX32" s="516" t="e">
        <f aca="false">AX22</f>
        <v>#VALUE!</v>
      </c>
      <c r="AY32" s="516" t="e">
        <f aca="false">AY22</f>
        <v>#VALUE!</v>
      </c>
      <c r="AZ32" s="516" t="e">
        <f aca="false">AZ22</f>
        <v>#VALUE!</v>
      </c>
      <c r="BA32" s="516" t="e">
        <f aca="false">BA22</f>
        <v>#VALUE!</v>
      </c>
      <c r="BB32" s="516" t="e">
        <f aca="false">BB22</f>
        <v>#VALUE!</v>
      </c>
      <c r="BC32" s="516" t="e">
        <f aca="false">BC22</f>
        <v>#VALUE!</v>
      </c>
      <c r="BD32" s="516" t="e">
        <f aca="false">BD22</f>
        <v>#VALUE!</v>
      </c>
      <c r="BE32" s="516" t="e">
        <f aca="false">BE22</f>
        <v>#VALUE!</v>
      </c>
      <c r="BF32" s="516" t="e">
        <f aca="false">BF22</f>
        <v>#VALUE!</v>
      </c>
      <c r="BG32" s="516" t="e">
        <f aca="false">BG22</f>
        <v>#VALUE!</v>
      </c>
      <c r="BH32" s="516" t="e">
        <f aca="false">BH22</f>
        <v>#VALUE!</v>
      </c>
      <c r="BI32" s="516" t="e">
        <f aca="false">BI22</f>
        <v>#VALUE!</v>
      </c>
      <c r="BJ32" s="516" t="e">
        <f aca="false">BJ22</f>
        <v>#VALUE!</v>
      </c>
      <c r="BK32" s="516" t="e">
        <f aca="false">BK22</f>
        <v>#VALUE!</v>
      </c>
      <c r="BL32" s="516" t="e">
        <f aca="false">BL22</f>
        <v>#VALUE!</v>
      </c>
      <c r="BM32" s="516" t="e">
        <f aca="false">BM22</f>
        <v>#VALUE!</v>
      </c>
      <c r="BN32" s="516" t="e">
        <f aca="false">BN22</f>
        <v>#VALUE!</v>
      </c>
      <c r="BO32" s="516" t="e">
        <f aca="false">BO22</f>
        <v>#VALUE!</v>
      </c>
      <c r="BP32" s="516" t="e">
        <f aca="false">BP22</f>
        <v>#VALUE!</v>
      </c>
      <c r="BQ32" s="516" t="e">
        <f aca="false">BQ22</f>
        <v>#VALUE!</v>
      </c>
      <c r="BR32" s="516" t="e">
        <f aca="false">BR22</f>
        <v>#VALUE!</v>
      </c>
      <c r="BS32" s="516" t="e">
        <f aca="false">BS22</f>
        <v>#VALUE!</v>
      </c>
    </row>
    <row r="33" s="528" customFormat="true" ht="15.75" hidden="false" customHeight="false" outlineLevel="0" collapsed="false">
      <c r="A33" s="527"/>
      <c r="C33" s="529" t="s">
        <v>1521</v>
      </c>
      <c r="D33" s="530" t="s">
        <v>1522</v>
      </c>
      <c r="E33" s="531" t="n">
        <f aca="false">InputDataA_GeneralAssumptions!I16</f>
        <v>1653.82940051561</v>
      </c>
      <c r="F33" s="531" t="n">
        <f aca="false">E33*(1+F23)</f>
        <v>1715.56572138127</v>
      </c>
      <c r="G33" s="531" t="n">
        <f aca="false">F33*(1+G23)</f>
        <v>1778.47899962345</v>
      </c>
      <c r="H33" s="531" t="n">
        <f aca="false">G33*(1+H23)</f>
        <v>1841.86202703982</v>
      </c>
      <c r="I33" s="531" t="n">
        <f aca="false">H33*(1+I23)</f>
        <v>1906.05914819162</v>
      </c>
      <c r="J33" s="531" t="n">
        <f aca="false">I33*(1+J23)</f>
        <v>1971.92706598776</v>
      </c>
      <c r="K33" s="531" t="n">
        <f aca="false">J33*(1+K23)</f>
        <v>2039.64982191677</v>
      </c>
      <c r="L33" s="531" t="n">
        <f aca="false">K33*(1+L23)</f>
        <v>2107.13799844347</v>
      </c>
      <c r="M33" s="531" t="n">
        <f aca="false">L33*(1+M23)</f>
        <v>2177.03689565237</v>
      </c>
      <c r="N33" s="531" t="n">
        <f aca="false">M33*(1+N23)</f>
        <v>2248.90156758455</v>
      </c>
      <c r="O33" s="531" t="n">
        <f aca="false">N33*(1+O23)</f>
        <v>2322.03270107699</v>
      </c>
      <c r="P33" s="531" t="n">
        <f aca="false">O33*(1+P23)</f>
        <v>2395.92386334818</v>
      </c>
      <c r="Q33" s="531" t="n">
        <f aca="false">P33*(1+Q23)</f>
        <v>2470.35899056369</v>
      </c>
      <c r="R33" s="531" t="n">
        <f aca="false">Q33*(1+R23)</f>
        <v>2545.76515181239</v>
      </c>
      <c r="S33" s="531" t="n">
        <f aca="false">R33*(1+S23)</f>
        <v>2622.4732434713</v>
      </c>
      <c r="T33" s="531" t="n">
        <f aca="false">S33*(1+T23)</f>
        <v>2701.04019093641</v>
      </c>
      <c r="U33" s="531" t="n">
        <f aca="false">T33*(1+U23)</f>
        <v>2782.05067901054</v>
      </c>
      <c r="V33" s="531" t="n">
        <f aca="false">U33*(1+V23)</f>
        <v>2864.29794417744</v>
      </c>
      <c r="W33" s="531" t="n">
        <f aca="false">V33*(1+W23)</f>
        <v>2949.07808490171</v>
      </c>
      <c r="X33" s="531" t="n">
        <f aca="false">W33*(1+X23)</f>
        <v>3036.46525865475</v>
      </c>
      <c r="Y33" s="531" t="n">
        <f aca="false">X33*(1+Y23)</f>
        <v>3126.10948101787</v>
      </c>
      <c r="Z33" s="531" t="n">
        <f aca="false">Y33*(1+Z23)</f>
        <v>3218.06021270758</v>
      </c>
      <c r="AA33" s="531" t="n">
        <f aca="false">Z33*(1+AA23)</f>
        <v>3311.41015563546</v>
      </c>
      <c r="AB33" s="531" t="n">
        <f aca="false">AA33*(1+AB23)</f>
        <v>3407.24626277614</v>
      </c>
      <c r="AC33" s="531" t="n">
        <f aca="false">AB33*(1+AC23)</f>
        <v>3505.74227885401</v>
      </c>
      <c r="AD33" s="531" t="n">
        <f aca="false">AC33*(1+AD23)</f>
        <v>3607.07074312631</v>
      </c>
      <c r="AE33" s="531" t="n">
        <f aca="false">AD33*(1+AE23)</f>
        <v>3711.30582778093</v>
      </c>
      <c r="AF33" s="531" t="n">
        <f aca="false">AE33*(1+AF23)</f>
        <v>3817.21116880263</v>
      </c>
      <c r="AG33" s="531" t="n">
        <f aca="false">AF33*(1+AG23)</f>
        <v>3926.32932114774</v>
      </c>
      <c r="AH33" s="531" t="n">
        <f aca="false">AG33*(1+AH23)</f>
        <v>4038.42057602702</v>
      </c>
      <c r="AI33" s="531" t="n">
        <f aca="false">AH33*(1+AI23)</f>
        <v>4153.55704943519</v>
      </c>
      <c r="AJ33" s="531" t="n">
        <f aca="false">AI33*(1+AJ23)</f>
        <v>4271.48068414574</v>
      </c>
      <c r="AK33" s="531" t="e">
        <f aca="false">AJ33*(1+AK23)</f>
        <v>#VALUE!</v>
      </c>
      <c r="AL33" s="531" t="e">
        <f aca="false">AK33*(1+AL23)</f>
        <v>#VALUE!</v>
      </c>
      <c r="AM33" s="531" t="e">
        <f aca="false">AL33*(1+AM23)</f>
        <v>#VALUE!</v>
      </c>
      <c r="AN33" s="531" t="e">
        <f aca="false">AM33*(1+AN23)</f>
        <v>#VALUE!</v>
      </c>
      <c r="AO33" s="532" t="e">
        <f aca="false">AN33*(1+AO23)</f>
        <v>#VALUE!</v>
      </c>
      <c r="AP33" s="532" t="e">
        <f aca="false">AO33*(1+AP23)</f>
        <v>#VALUE!</v>
      </c>
      <c r="AQ33" s="532" t="e">
        <f aca="false">AP33*(1+AQ23)</f>
        <v>#VALUE!</v>
      </c>
      <c r="AR33" s="532" t="e">
        <f aca="false">AQ33*(1+AR23)</f>
        <v>#VALUE!</v>
      </c>
      <c r="AS33" s="532" t="e">
        <f aca="false">AR33*(1+AS23)</f>
        <v>#VALUE!</v>
      </c>
      <c r="AT33" s="532" t="e">
        <f aca="false">AS33*(1+AT23)</f>
        <v>#VALUE!</v>
      </c>
      <c r="AU33" s="532" t="e">
        <f aca="false">AT33*(1+AU23)</f>
        <v>#VALUE!</v>
      </c>
      <c r="AV33" s="532" t="e">
        <f aca="false">AU33*(1+AV23)</f>
        <v>#VALUE!</v>
      </c>
      <c r="AW33" s="532" t="e">
        <f aca="false">AV33*(1+AW23)</f>
        <v>#VALUE!</v>
      </c>
      <c r="AX33" s="532" t="e">
        <f aca="false">AW33*(1+AX23)</f>
        <v>#VALUE!</v>
      </c>
      <c r="AY33" s="532" t="e">
        <f aca="false">AX33*(1+AY23)</f>
        <v>#VALUE!</v>
      </c>
      <c r="AZ33" s="532" t="e">
        <f aca="false">AY33*(1+AZ23)</f>
        <v>#VALUE!</v>
      </c>
      <c r="BA33" s="532" t="e">
        <f aca="false">AZ33*(1+BA23)</f>
        <v>#VALUE!</v>
      </c>
      <c r="BB33" s="532" t="e">
        <f aca="false">BA33*(1+BB23)</f>
        <v>#VALUE!</v>
      </c>
      <c r="BC33" s="532" t="e">
        <f aca="false">BB33*(1+BC23)</f>
        <v>#VALUE!</v>
      </c>
      <c r="BD33" s="532" t="e">
        <f aca="false">BC33*(1+BD23)</f>
        <v>#VALUE!</v>
      </c>
      <c r="BE33" s="532" t="e">
        <f aca="false">BD33*(1+BE23)</f>
        <v>#VALUE!</v>
      </c>
      <c r="BF33" s="532" t="e">
        <f aca="false">BE33*(1+BF23)</f>
        <v>#VALUE!</v>
      </c>
      <c r="BG33" s="532" t="e">
        <f aca="false">BF33*(1+BG23)</f>
        <v>#VALUE!</v>
      </c>
      <c r="BH33" s="532" t="e">
        <f aca="false">BG33*(1+BH23)</f>
        <v>#VALUE!</v>
      </c>
      <c r="BI33" s="532" t="e">
        <f aca="false">BH33*(1+BI23)</f>
        <v>#VALUE!</v>
      </c>
      <c r="BJ33" s="532" t="e">
        <f aca="false">BI33*(1+BJ23)</f>
        <v>#VALUE!</v>
      </c>
      <c r="BK33" s="532" t="e">
        <f aca="false">BJ33*(1+BK23)</f>
        <v>#VALUE!</v>
      </c>
      <c r="BL33" s="532" t="e">
        <f aca="false">BK33*(1+BL23)</f>
        <v>#VALUE!</v>
      </c>
      <c r="BM33" s="532" t="e">
        <f aca="false">BL33*(1+BM23)</f>
        <v>#VALUE!</v>
      </c>
      <c r="BN33" s="532" t="e">
        <f aca="false">BM33*(1+BN23)</f>
        <v>#VALUE!</v>
      </c>
      <c r="BO33" s="532" t="e">
        <f aca="false">BN33*(1+BO23)</f>
        <v>#VALUE!</v>
      </c>
      <c r="BP33" s="532" t="e">
        <f aca="false">BO33*(1+BP23)</f>
        <v>#VALUE!</v>
      </c>
      <c r="BQ33" s="532" t="e">
        <f aca="false">BP33*(1+BQ23)</f>
        <v>#VALUE!</v>
      </c>
      <c r="BR33" s="532" t="e">
        <f aca="false">BQ33*(1+BR23)</f>
        <v>#VALUE!</v>
      </c>
      <c r="BS33" s="532" t="e">
        <f aca="false">BR33*(1+BS23)</f>
        <v>#VALUE!</v>
      </c>
    </row>
    <row r="34" s="24" customFormat="true" ht="15.75" hidden="false" customHeight="false" outlineLevel="0" collapsed="false">
      <c r="A34" s="503"/>
      <c r="C34" s="533"/>
      <c r="D34" s="534"/>
      <c r="E34" s="535"/>
      <c r="F34" s="535"/>
      <c r="G34" s="535"/>
      <c r="H34" s="535"/>
      <c r="I34" s="535"/>
      <c r="J34" s="535"/>
      <c r="K34" s="535"/>
      <c r="L34" s="535"/>
      <c r="M34" s="535"/>
      <c r="N34" s="535"/>
      <c r="O34" s="535"/>
      <c r="P34" s="535"/>
      <c r="Q34" s="535"/>
      <c r="R34" s="535"/>
      <c r="S34" s="535"/>
      <c r="T34" s="535"/>
      <c r="U34" s="535"/>
      <c r="V34" s="535"/>
      <c r="W34" s="535"/>
      <c r="X34" s="535"/>
      <c r="Y34" s="535"/>
      <c r="Z34" s="535"/>
      <c r="AA34" s="535"/>
      <c r="AB34" s="535"/>
      <c r="AC34" s="535"/>
      <c r="AD34" s="535"/>
      <c r="AE34" s="535"/>
      <c r="AF34" s="535"/>
      <c r="AG34" s="535"/>
      <c r="AH34" s="535"/>
      <c r="AI34" s="535"/>
      <c r="AJ34" s="535"/>
      <c r="AK34" s="535"/>
      <c r="AL34" s="535"/>
      <c r="AM34" s="535"/>
      <c r="AN34" s="535"/>
      <c r="AO34" s="535"/>
      <c r="AP34" s="535"/>
      <c r="AQ34" s="535"/>
      <c r="AR34" s="535"/>
      <c r="AS34" s="535"/>
      <c r="AT34" s="535"/>
      <c r="AU34" s="535"/>
      <c r="AV34" s="535"/>
      <c r="AW34" s="535"/>
      <c r="AX34" s="535"/>
      <c r="AY34" s="535"/>
      <c r="AZ34" s="535"/>
      <c r="BA34" s="535"/>
      <c r="BB34" s="535"/>
      <c r="BC34" s="535"/>
      <c r="BD34" s="535"/>
      <c r="BE34" s="535"/>
      <c r="BF34" s="535"/>
      <c r="BG34" s="535"/>
      <c r="BH34" s="535"/>
      <c r="BI34" s="535"/>
      <c r="BJ34" s="535"/>
      <c r="BK34" s="535"/>
      <c r="BL34" s="535"/>
      <c r="BM34" s="535"/>
      <c r="BN34" s="535"/>
      <c r="BO34" s="535"/>
      <c r="BP34" s="535"/>
      <c r="BQ34" s="535"/>
      <c r="BR34" s="535"/>
      <c r="BS34" s="535"/>
    </row>
    <row r="35" s="24" customFormat="true" ht="15.75" hidden="false" customHeight="false" outlineLevel="0" collapsed="false">
      <c r="A35" s="503"/>
      <c r="C35" s="17" t="s">
        <v>1523</v>
      </c>
      <c r="D35" s="534"/>
      <c r="E35" s="535"/>
      <c r="F35" s="535"/>
      <c r="G35" s="535"/>
      <c r="H35" s="535"/>
      <c r="I35" s="535"/>
      <c r="J35" s="535"/>
      <c r="K35" s="535"/>
      <c r="L35" s="535"/>
      <c r="M35" s="535"/>
      <c r="N35" s="535"/>
      <c r="O35" s="535"/>
      <c r="P35" s="535"/>
      <c r="Q35" s="535"/>
      <c r="R35" s="535"/>
      <c r="S35" s="535"/>
      <c r="T35" s="535"/>
      <c r="U35" s="535"/>
      <c r="V35" s="535"/>
      <c r="W35" s="535"/>
      <c r="X35" s="535"/>
      <c r="Y35" s="535"/>
      <c r="Z35" s="535"/>
      <c r="AA35" s="535"/>
      <c r="AB35" s="535"/>
      <c r="AC35" s="535"/>
      <c r="AD35" s="535"/>
      <c r="AE35" s="535"/>
      <c r="AF35" s="535"/>
      <c r="AG35" s="535"/>
      <c r="AH35" s="535"/>
      <c r="AI35" s="535"/>
      <c r="AJ35" s="535"/>
      <c r="AK35" s="535"/>
      <c r="AL35" s="535"/>
      <c r="AM35" s="535"/>
      <c r="AN35" s="535"/>
      <c r="AO35" s="535"/>
      <c r="AP35" s="535"/>
      <c r="AQ35" s="535"/>
      <c r="AR35" s="535"/>
      <c r="AS35" s="535"/>
      <c r="AT35" s="535"/>
      <c r="AU35" s="535"/>
      <c r="AV35" s="535"/>
      <c r="AW35" s="535"/>
      <c r="AX35" s="535"/>
      <c r="AY35" s="535"/>
      <c r="AZ35" s="535"/>
      <c r="BA35" s="535"/>
      <c r="BB35" s="535"/>
      <c r="BC35" s="535"/>
      <c r="BD35" s="535"/>
      <c r="BE35" s="535"/>
      <c r="BF35" s="535"/>
      <c r="BG35" s="535"/>
      <c r="BH35" s="535"/>
      <c r="BI35" s="535"/>
      <c r="BJ35" s="535"/>
      <c r="BK35" s="535"/>
      <c r="BL35" s="535"/>
      <c r="BM35" s="535"/>
      <c r="BN35" s="535"/>
      <c r="BO35" s="535"/>
      <c r="BP35" s="535"/>
      <c r="BQ35" s="535"/>
      <c r="BR35" s="535"/>
      <c r="BS35" s="535"/>
    </row>
    <row r="36" customFormat="false" ht="15.75" hidden="false" customHeight="false" outlineLevel="0" collapsed="false">
      <c r="A36" s="492" t="s">
        <v>1524</v>
      </c>
      <c r="C36" s="511" t="s">
        <v>258</v>
      </c>
      <c r="D36" s="512" t="s">
        <v>100</v>
      </c>
      <c r="E36" s="504" t="n">
        <f aca="false">IF(ISNUMBER(E18)=TRUE(),E18+E10,IF(ISNUMBER(E10+E26),E10+E26,"."))</f>
        <v>0.36345905572176</v>
      </c>
      <c r="F36" s="504" t="n">
        <f aca="false">IF(ISNUMBER(F18)=TRUE(),F18+F10,F10+F26)</f>
        <v>0.36345905572176</v>
      </c>
      <c r="G36" s="504" t="n">
        <f aca="false">IF(ISNUMBER(G18)=TRUE(),G18+G10,G10+G26)</f>
        <v>0.36345905572176</v>
      </c>
      <c r="H36" s="504" t="n">
        <f aca="false">IF(ISNUMBER(H18)=TRUE(),H18+H10,H10+H26)</f>
        <v>0.36345905572176</v>
      </c>
      <c r="I36" s="504" t="n">
        <f aca="false">IF(ISNUMBER(I18)=TRUE(),I18+I10,I10+I26)</f>
        <v>0.36345905572176</v>
      </c>
      <c r="J36" s="504" t="n">
        <f aca="false">IF(ISNUMBER(J18)=TRUE(),J18+J10,J10+J26)</f>
        <v>0.36345905572176</v>
      </c>
      <c r="K36" s="504" t="n">
        <f aca="false">IF(ISNUMBER(K18)=TRUE(),K18+K10,K10+K26)</f>
        <v>0.36345905572176</v>
      </c>
      <c r="L36" s="504" t="n">
        <f aca="false">IF(ISNUMBER(L18)=TRUE(),L18+L10,L10+L26)</f>
        <v>0.36345905572176</v>
      </c>
      <c r="M36" s="504" t="n">
        <f aca="false">IF(ISNUMBER(M18)=TRUE(),M18+M10,M10+M26)</f>
        <v>0.36345905572176</v>
      </c>
      <c r="N36" s="504" t="n">
        <f aca="false">IF(ISNUMBER(N18)=TRUE(),N18+N10,N10+N26)</f>
        <v>0.36345905572176</v>
      </c>
      <c r="O36" s="504" t="n">
        <f aca="false">IF(ISNUMBER(O18)=TRUE(),O18+O10,O10+O26)</f>
        <v>0.36345905572176</v>
      </c>
      <c r="P36" s="504" t="n">
        <f aca="false">IF(ISNUMBER(P18)=TRUE(),P18+P10,P10+P26)</f>
        <v>0.36345905572176</v>
      </c>
      <c r="Q36" s="504" t="n">
        <f aca="false">IF(ISNUMBER(Q18)=TRUE(),Q18+Q10,Q10+Q26)</f>
        <v>0.36345905572176</v>
      </c>
      <c r="R36" s="504" t="n">
        <f aca="false">IF(ISNUMBER(R18)=TRUE(),R18+R10,R10+R26)</f>
        <v>0.36345905572176</v>
      </c>
      <c r="S36" s="504" t="n">
        <f aca="false">IF(ISNUMBER(S18)=TRUE(),S18+S10,S10+S26)</f>
        <v>0.36345905572176</v>
      </c>
      <c r="T36" s="504" t="n">
        <f aca="false">IF(ISNUMBER(T18)=TRUE(),T18+T10,T10+T26)</f>
        <v>0.36345905572176</v>
      </c>
      <c r="U36" s="504" t="n">
        <f aca="false">IF(ISNUMBER(U18)=TRUE(),U18+U10,U10+U26)</f>
        <v>0.36345905572176</v>
      </c>
      <c r="V36" s="504" t="n">
        <f aca="false">IF(ISNUMBER(V18)=TRUE(),V18+V10,V10+V26)</f>
        <v>0.36345905572176</v>
      </c>
      <c r="W36" s="504" t="n">
        <f aca="false">IF(ISNUMBER(W18)=TRUE(),W18+W10,W10+W26)</f>
        <v>0.36345905572176</v>
      </c>
      <c r="X36" s="504" t="n">
        <f aca="false">IF(ISNUMBER(X18)=TRUE(),X18+X10,X10+X26)</f>
        <v>0.36345905572176</v>
      </c>
      <c r="Y36" s="504" t="n">
        <f aca="false">IF(ISNUMBER(Y18)=TRUE(),Y18+Y10,Y10+Y26)</f>
        <v>0.36345905572176</v>
      </c>
      <c r="Z36" s="504" t="n">
        <f aca="false">IF(ISNUMBER(Z18)=TRUE(),Z18+Z10,Z10+Z26)</f>
        <v>0.36345905572176</v>
      </c>
      <c r="AA36" s="504" t="n">
        <f aca="false">IF(ISNUMBER(AA18)=TRUE(),AA18+AA10,AA10+AA26)</f>
        <v>0.36345905572176</v>
      </c>
      <c r="AB36" s="504" t="n">
        <f aca="false">IF(ISNUMBER(AB18)=TRUE(),AB18+AB10,AB10+AB26)</f>
        <v>0.36345905572176</v>
      </c>
      <c r="AC36" s="504" t="n">
        <f aca="false">IF(ISNUMBER(AC18)=TRUE(),AC18+AC10,AC10+AC26)</f>
        <v>0.36345905572176</v>
      </c>
      <c r="AD36" s="504" t="n">
        <f aca="false">IF(ISNUMBER(AD18)=TRUE(),AD18+AD10,AD10+AD26)</f>
        <v>0.36345905572176</v>
      </c>
      <c r="AE36" s="504" t="n">
        <f aca="false">IF(ISNUMBER(AE18)=TRUE(),AE18+AE10,AE10+AE26)</f>
        <v>0.36345905572176</v>
      </c>
      <c r="AF36" s="504" t="n">
        <f aca="false">IF(ISNUMBER(AF18)=TRUE(),AF18+AF10,AF10+AF26)</f>
        <v>0.36345905572176</v>
      </c>
      <c r="AG36" s="504" t="n">
        <f aca="false">IF(ISNUMBER(AG18)=TRUE(),AG18+AG10,AG10+AG26)</f>
        <v>0.36345905572176</v>
      </c>
      <c r="AH36" s="504" t="n">
        <f aca="false">IF(ISNUMBER(AH18)=TRUE(),AH18+AH10,AH10+AH26)</f>
        <v>0.36345905572176</v>
      </c>
      <c r="AI36" s="504" t="n">
        <f aca="false">IF(ISNUMBER(AI18)=TRUE(),AI18+AI10,AI10+AI26)</f>
        <v>0.36345905572176</v>
      </c>
      <c r="AJ36" s="504" t="n">
        <f aca="false">IF(ISNUMBER(AJ18)=TRUE(),AJ18+AJ10,AJ10+AJ26)</f>
        <v>0.36345905572176</v>
      </c>
      <c r="AK36" s="504" t="n">
        <f aca="false">IF(ISNUMBER(AK18)=TRUE(),AK18+AK10,AK10+AK26)</f>
        <v>0.36345905572176</v>
      </c>
      <c r="AL36" s="504" t="n">
        <f aca="false">IF(ISNUMBER(AL18)=TRUE(),AL18+AL10,AL10+AL26)</f>
        <v>0.36345905572176</v>
      </c>
      <c r="AM36" s="504" t="n">
        <f aca="false">IF(ISNUMBER(AM18)=TRUE(),AM18+AM10,AM10+AM26)</f>
        <v>0.36345905572176</v>
      </c>
      <c r="AN36" s="504" t="n">
        <f aca="false">IF(ISNUMBER(AN18)=TRUE(),AN18+AN10,AN10+AN26)</f>
        <v>0.36345905572176</v>
      </c>
      <c r="AO36" s="504" t="n">
        <f aca="false">IF(ISNUMBER(AO18)=TRUE(),AO18+AO10,AO10+AO26)</f>
        <v>0.36345905572176</v>
      </c>
      <c r="AP36" s="504" t="n">
        <f aca="false">IF(ISNUMBER(AP18)=TRUE(),AP18+AP10,AP10+AP26)</f>
        <v>0.36345905572176</v>
      </c>
      <c r="AQ36" s="504" t="n">
        <f aca="false">IF(ISNUMBER(AQ18)=TRUE(),AQ18+AQ10,AQ10+AQ26)</f>
        <v>0.36345905572176</v>
      </c>
      <c r="AR36" s="504" t="n">
        <f aca="false">IF(ISNUMBER(AR18)=TRUE(),AR18+AR10,AR10+AR26)</f>
        <v>0.36345905572176</v>
      </c>
      <c r="AS36" s="504" t="n">
        <f aca="false">IF(ISNUMBER(AS18)=TRUE(),AS18+AS10,AS10+AS26)</f>
        <v>0.36345905572176</v>
      </c>
      <c r="AT36" s="504" t="n">
        <f aca="false">IF(ISNUMBER(AT18)=TRUE(),AT18+AT10,AT10+AT26)</f>
        <v>0.36345905572176</v>
      </c>
      <c r="AU36" s="504" t="n">
        <f aca="false">IF(ISNUMBER(AU18)=TRUE(),AU18+AU10,AU10+AU26)</f>
        <v>0.36345905572176</v>
      </c>
      <c r="AV36" s="504" t="n">
        <f aca="false">IF(ISNUMBER(AV18)=TRUE(),AV18+AV10,AV10+AV26)</f>
        <v>0.36345905572176</v>
      </c>
      <c r="AW36" s="504" t="n">
        <f aca="false">IF(ISNUMBER(AW18)=TRUE(),AW18+AW10,AW10+AW26)</f>
        <v>0.36345905572176</v>
      </c>
      <c r="AX36" s="504" t="n">
        <f aca="false">IF(ISNUMBER(AX18)=TRUE(),AX18+AX10,AX10+AX26)</f>
        <v>0.36345905572176</v>
      </c>
      <c r="AY36" s="504" t="n">
        <f aca="false">IF(ISNUMBER(AY18)=TRUE(),AY18+AY10,AY10+AY26)</f>
        <v>0.36345905572176</v>
      </c>
      <c r="AZ36" s="504" t="n">
        <f aca="false">IF(ISNUMBER(AZ18)=TRUE(),AZ18+AZ10,AZ10+AZ26)</f>
        <v>0.36345905572176</v>
      </c>
      <c r="BA36" s="504" t="n">
        <f aca="false">IF(ISNUMBER(BA18)=TRUE(),BA18+BA10,BA10+BA26)</f>
        <v>0.36345905572176</v>
      </c>
      <c r="BB36" s="504" t="n">
        <f aca="false">IF(ISNUMBER(BB18)=TRUE(),BB18+BB10,BB10+BB26)</f>
        <v>0.36345905572176</v>
      </c>
      <c r="BC36" s="504" t="n">
        <f aca="false">IF(ISNUMBER(BC18)=TRUE(),BC18+BC10,BC10+BC26)</f>
        <v>0.36345905572176</v>
      </c>
      <c r="BD36" s="504" t="n">
        <f aca="false">IF(ISNUMBER(BD18)=TRUE(),BD18+BD10,BD10+BD26)</f>
        <v>0.36345905572176</v>
      </c>
      <c r="BE36" s="504" t="n">
        <f aca="false">IF(ISNUMBER(BE18)=TRUE(),BE18+BE10,BE10+BE26)</f>
        <v>0.36345905572176</v>
      </c>
      <c r="BF36" s="504" t="n">
        <f aca="false">IF(ISNUMBER(BF18)=TRUE(),BF18+BF10,BF10+BF26)</f>
        <v>0.36345905572176</v>
      </c>
      <c r="BG36" s="504" t="n">
        <f aca="false">IF(ISNUMBER(BG18)=TRUE(),BG18+BG10,BG10+BG26)</f>
        <v>0.36345905572176</v>
      </c>
      <c r="BH36" s="504" t="n">
        <f aca="false">IF(ISNUMBER(BH18)=TRUE(),BH18+BH10,BH10+BH26)</f>
        <v>0.36345905572176</v>
      </c>
      <c r="BI36" s="504" t="n">
        <f aca="false">IF(ISNUMBER(BI18)=TRUE(),BI18+BI10,BI10+BI26)</f>
        <v>0.36345905572176</v>
      </c>
      <c r="BJ36" s="504" t="n">
        <f aca="false">IF(ISNUMBER(BJ18)=TRUE(),BJ18+BJ10,BJ10+BJ26)</f>
        <v>0.36345905572176</v>
      </c>
      <c r="BK36" s="504" t="n">
        <f aca="false">IF(ISNUMBER(BK18)=TRUE(),BK18+BK10,BK10+BK26)</f>
        <v>0.36345905572176</v>
      </c>
      <c r="BL36" s="504" t="n">
        <f aca="false">IF(ISNUMBER(BL18)=TRUE(),BL18+BL10,BL10+BL26)</f>
        <v>0.36345905572176</v>
      </c>
      <c r="BM36" s="504" t="n">
        <f aca="false">IF(ISNUMBER(BM18)=TRUE(),BM18+BM10,BM10+BM26)</f>
        <v>0.36345905572176</v>
      </c>
      <c r="BN36" s="504" t="n">
        <f aca="false">IF(ISNUMBER(BN18)=TRUE(),BN18+BN10,BN10+BN26)</f>
        <v>0.36345905572176</v>
      </c>
      <c r="BO36" s="504" t="n">
        <f aca="false">IF(ISNUMBER(BO18)=TRUE(),BO18+BO10,BO10+BO26)</f>
        <v>0.36345905572176</v>
      </c>
      <c r="BP36" s="504" t="n">
        <f aca="false">IF(ISNUMBER(BP18)=TRUE(),BP18+BP10,BP10+BP26)</f>
        <v>0.36345905572176</v>
      </c>
      <c r="BQ36" s="504" t="n">
        <f aca="false">IF(ISNUMBER(BQ18)=TRUE(),BQ18+BQ10,BQ10+BQ26)</f>
        <v>0.36345905572176</v>
      </c>
      <c r="BR36" s="504" t="n">
        <f aca="false">IF(ISNUMBER(BR18)=TRUE(),BR18+BR10,BR10+BR26)</f>
        <v>0.36345905572176</v>
      </c>
      <c r="BS36" s="504" t="n">
        <f aca="false">IF(ISNUMBER(BS18)=TRUE(),BS18+BS10,BS10+BS26)</f>
        <v>0.36345905572176</v>
      </c>
    </row>
    <row r="37" customFormat="false" ht="15.75" hidden="false" customHeight="false" outlineLevel="0" collapsed="false">
      <c r="C37" s="514" t="s">
        <v>1525</v>
      </c>
      <c r="D37" s="515" t="s">
        <v>1526</v>
      </c>
      <c r="E37" s="115" t="n">
        <f aca="false">E31/E10</f>
        <v>0.0440949670600262</v>
      </c>
      <c r="F37" s="115" t="n">
        <f aca="false">F31/F10</f>
        <v>0.218394396972764</v>
      </c>
      <c r="G37" s="115" t="n">
        <f aca="false">G31/G10</f>
        <v>0.215978741454081</v>
      </c>
      <c r="H37" s="115" t="n">
        <f aca="false">H31/H10</f>
        <v>0.211897907866969</v>
      </c>
      <c r="I37" s="115" t="n">
        <f aca="false">I31/I10</f>
        <v>0.208963261627408</v>
      </c>
      <c r="J37" s="115" t="n">
        <f aca="false">J31/J10</f>
        <v>0.207263364209427</v>
      </c>
      <c r="K37" s="115" t="n">
        <f aca="false">K31/K10</f>
        <v>0.206148859511361</v>
      </c>
      <c r="L37" s="115" t="n">
        <f aca="false">L31/L10</f>
        <v>0.201223670317608</v>
      </c>
      <c r="M37" s="115" t="n">
        <f aca="false">M31/M10</f>
        <v>0.200885639364311</v>
      </c>
      <c r="N37" s="115" t="n">
        <f aca="false">N31/N10</f>
        <v>0.199709347621976</v>
      </c>
      <c r="O37" s="115" t="n">
        <f aca="false">O31/O10</f>
        <v>0.197133181399343</v>
      </c>
      <c r="P37" s="115" t="n">
        <f aca="false">P31/P10</f>
        <v>0.193885733780944</v>
      </c>
      <c r="Q37" s="115" t="n">
        <f aca="false">Q31/Q10</f>
        <v>0.190320593095404</v>
      </c>
      <c r="R37" s="115" t="n">
        <f aca="false">R31/R10</f>
        <v>0.18760970257569</v>
      </c>
      <c r="S37" s="115" t="n">
        <f aca="false">S31/S10</f>
        <v>0.185276952808676</v>
      </c>
      <c r="T37" s="115" t="n">
        <f aca="false">T31/T10</f>
        <v>0.183567166766386</v>
      </c>
      <c r="U37" s="115" t="n">
        <f aca="false">U31/U10</f>
        <v>0.182567391151111</v>
      </c>
      <c r="V37" s="115" t="n">
        <f aca="false">V31/V10</f>
        <v>0.180066822986886</v>
      </c>
      <c r="W37" s="115" t="n">
        <f aca="false">W31/W10</f>
        <v>0.179012012641681</v>
      </c>
      <c r="X37" s="115" t="n">
        <f aca="false">X31/X10</f>
        <v>0.177983835010739</v>
      </c>
      <c r="Y37" s="115" t="n">
        <f aca="false">Y31/Y10</f>
        <v>0.176628294988112</v>
      </c>
      <c r="Z37" s="115" t="n">
        <f aca="false">Z31/Z10</f>
        <v>0.175081558652696</v>
      </c>
      <c r="AA37" s="115" t="n">
        <f aca="false">AA31/AA10</f>
        <v>0.172804242348345</v>
      </c>
      <c r="AB37" s="115" t="n">
        <f aca="false">AB31/AB10</f>
        <v>0.171460288272609</v>
      </c>
      <c r="AC37" s="115" t="n">
        <f aca="false">AC31/AC10</f>
        <v>0.170363160695635</v>
      </c>
      <c r="AD37" s="115" t="n">
        <f aca="false">AD31/AD10</f>
        <v>0.169190916341319</v>
      </c>
      <c r="AE37" s="115" t="n">
        <f aca="false">AE31/AE10</f>
        <v>0.168147342571582</v>
      </c>
      <c r="AF37" s="115" t="n">
        <f aca="false">AF31/AF10</f>
        <v>0.165867367285707</v>
      </c>
      <c r="AG37" s="115" t="n">
        <f aca="false">AG31/AG10</f>
        <v>0.164979572738469</v>
      </c>
      <c r="AH37" s="115" t="n">
        <f aca="false">AH31/AH10</f>
        <v>0.163927847366335</v>
      </c>
      <c r="AI37" s="115" t="n">
        <f aca="false">AI31/AI10</f>
        <v>0.162721410031698</v>
      </c>
      <c r="AJ37" s="115" t="n">
        <f aca="false">AJ31/AJ10</f>
        <v>0.161457386773752</v>
      </c>
      <c r="AK37" s="115" t="e">
        <f aca="false">AK31/AK10</f>
        <v>#VALUE!</v>
      </c>
      <c r="AL37" s="115" t="e">
        <f aca="false">AL31/AL10</f>
        <v>#VALUE!</v>
      </c>
      <c r="AM37" s="115" t="e">
        <f aca="false">AM31/AM10</f>
        <v>#VALUE!</v>
      </c>
      <c r="AN37" s="115" t="e">
        <f aca="false">AN31/AN10</f>
        <v>#VALUE!</v>
      </c>
      <c r="AO37" s="115" t="e">
        <f aca="false">AO31/AO10</f>
        <v>#VALUE!</v>
      </c>
      <c r="AP37" s="115" t="e">
        <f aca="false">AP31/AP10</f>
        <v>#VALUE!</v>
      </c>
      <c r="AQ37" s="115" t="e">
        <f aca="false">AQ31/AQ10</f>
        <v>#VALUE!</v>
      </c>
      <c r="AR37" s="115" t="e">
        <f aca="false">AR31/AR10</f>
        <v>#VALUE!</v>
      </c>
      <c r="AS37" s="115" t="e">
        <f aca="false">AS31/AS10</f>
        <v>#VALUE!</v>
      </c>
      <c r="AT37" s="115" t="e">
        <f aca="false">AT31/AT10</f>
        <v>#VALUE!</v>
      </c>
      <c r="AU37" s="115" t="e">
        <f aca="false">AU31/AU10</f>
        <v>#VALUE!</v>
      </c>
      <c r="AV37" s="115" t="e">
        <f aca="false">AV31/AV10</f>
        <v>#VALUE!</v>
      </c>
      <c r="AW37" s="115" t="e">
        <f aca="false">AW31/AW10</f>
        <v>#VALUE!</v>
      </c>
      <c r="AX37" s="115" t="e">
        <f aca="false">AX31/AX10</f>
        <v>#VALUE!</v>
      </c>
      <c r="AY37" s="115" t="e">
        <f aca="false">AY31/AY10</f>
        <v>#VALUE!</v>
      </c>
      <c r="AZ37" s="115" t="e">
        <f aca="false">AZ31/AZ10</f>
        <v>#VALUE!</v>
      </c>
      <c r="BA37" s="115" t="e">
        <f aca="false">BA31/BA10</f>
        <v>#VALUE!</v>
      </c>
      <c r="BB37" s="115" t="e">
        <f aca="false">BB31/BB10</f>
        <v>#VALUE!</v>
      </c>
      <c r="BC37" s="115" t="e">
        <f aca="false">BC31/BC10</f>
        <v>#VALUE!</v>
      </c>
      <c r="BD37" s="115" t="e">
        <f aca="false">BD31/BD10</f>
        <v>#VALUE!</v>
      </c>
      <c r="BE37" s="115" t="e">
        <f aca="false">BE31/BE10</f>
        <v>#VALUE!</v>
      </c>
      <c r="BF37" s="115" t="e">
        <f aca="false">BF31/BF10</f>
        <v>#VALUE!</v>
      </c>
      <c r="BG37" s="115" t="e">
        <f aca="false">BG31/BG10</f>
        <v>#VALUE!</v>
      </c>
      <c r="BH37" s="115" t="e">
        <f aca="false">BH31/BH10</f>
        <v>#VALUE!</v>
      </c>
      <c r="BI37" s="115" t="e">
        <f aca="false">BI31/BI10</f>
        <v>#VALUE!</v>
      </c>
      <c r="BJ37" s="115" t="e">
        <f aca="false">BJ31/BJ10</f>
        <v>#VALUE!</v>
      </c>
      <c r="BK37" s="115" t="e">
        <f aca="false">BK31/BK10</f>
        <v>#VALUE!</v>
      </c>
      <c r="BL37" s="115" t="e">
        <f aca="false">BL31/BL10</f>
        <v>#VALUE!</v>
      </c>
      <c r="BM37" s="115" t="e">
        <f aca="false">BM31/BM10</f>
        <v>#VALUE!</v>
      </c>
      <c r="BN37" s="115" t="e">
        <f aca="false">BN31/BN10</f>
        <v>#VALUE!</v>
      </c>
      <c r="BO37" s="115" t="e">
        <f aca="false">BO31/BO10</f>
        <v>#VALUE!</v>
      </c>
      <c r="BP37" s="115" t="e">
        <f aca="false">BP31/BP10</f>
        <v>#VALUE!</v>
      </c>
      <c r="BQ37" s="115" t="e">
        <f aca="false">BQ31/BQ10</f>
        <v>#VALUE!</v>
      </c>
      <c r="BR37" s="115" t="e">
        <f aca="false">BR31/BR10</f>
        <v>#VALUE!</v>
      </c>
      <c r="BS37" s="115" t="e">
        <f aca="false">BS31/BS10</f>
        <v>#VALUE!</v>
      </c>
    </row>
    <row r="38" customFormat="false" ht="15.75" hidden="false" customHeight="false" outlineLevel="0" collapsed="false">
      <c r="C38" s="514" t="s">
        <v>1527</v>
      </c>
      <c r="D38" s="515" t="s">
        <v>100</v>
      </c>
      <c r="E38" s="115" t="n">
        <f aca="false">1/(1/(1-$D$2)*E24)</f>
        <v>0.157851239669422</v>
      </c>
      <c r="F38" s="115" t="n">
        <f aca="false">1/(1/(1-$D$2)*F24)</f>
        <v>0.156184093133052</v>
      </c>
      <c r="G38" s="115" t="n">
        <f aca="false">1/(1/(1-$D$2)*G24)</f>
        <v>0.154620023199086</v>
      </c>
      <c r="H38" s="115" t="n">
        <f aca="false">1/(1/(1-$D$2)*H24)</f>
        <v>0.153070395698737</v>
      </c>
      <c r="I38" s="115" t="n">
        <f aca="false">1/(1/(1-$D$2)*I24)</f>
        <v>0.151584019619109</v>
      </c>
      <c r="J38" s="115" t="n">
        <f aca="false">1/(1/(1-$D$2)*J24)</f>
        <v>0.15020629212937</v>
      </c>
      <c r="K38" s="115" t="n">
        <f aca="false">1/(1/(1-$D$2)*K24)</f>
        <v>0.14894782231098</v>
      </c>
      <c r="L38" s="115" t="n">
        <f aca="false">1/(1/(1-$D$2)*L24)</f>
        <v>0.147628457713716</v>
      </c>
      <c r="M38" s="115" t="n">
        <f aca="false">1/(1/(1-$D$2)*M24)</f>
        <v>0.146452637996207</v>
      </c>
      <c r="N38" s="115" t="n">
        <f aca="false">1/(1/(1-$D$2)*N24)</f>
        <v>0.145365846886628</v>
      </c>
      <c r="O38" s="115" t="n">
        <f aca="false">1/(1/(1-$D$2)*O24)</f>
        <v>0.144297563688062</v>
      </c>
      <c r="P38" s="115" t="n">
        <f aca="false">1/(1/(1-$D$2)*P24)</f>
        <v>0.14321738695709</v>
      </c>
      <c r="Q38" s="115" t="n">
        <f aca="false">1/(1/(1-$D$2)*Q24)</f>
        <v>0.14211373693075</v>
      </c>
      <c r="R38" s="115" t="n">
        <f aca="false">1/(1/(1-$D$2)*R24)</f>
        <v>0.141025036131712</v>
      </c>
      <c r="S38" s="115" t="n">
        <f aca="false">1/(1/(1-$D$2)*S24)</f>
        <v>0.139965003864823</v>
      </c>
      <c r="T38" s="115" t="n">
        <f aca="false">1/(1/(1-$D$2)*T24)</f>
        <v>0.138955502271171</v>
      </c>
      <c r="U38" s="115" t="n">
        <f aca="false">1/(1/(1-$D$2)*U24)</f>
        <v>0.138019037612186</v>
      </c>
      <c r="V38" s="115" t="n">
        <f aca="false">1/(1/(1-$D$2)*V24)</f>
        <v>0.137086243230936</v>
      </c>
      <c r="W38" s="115" t="n">
        <f aca="false">1/(1/(1-$D$2)*W24)</f>
        <v>0.136214584145377</v>
      </c>
      <c r="X38" s="115" t="n">
        <f aca="false">1/(1/(1-$D$2)*X24)</f>
        <v>0.135397758780648</v>
      </c>
      <c r="Y38" s="115" t="n">
        <f aca="false">1/(1/(1-$D$2)*Y24)</f>
        <v>0.134616293397612</v>
      </c>
      <c r="Z38" s="115" t="n">
        <f aca="false">1/(1/(1-$D$2)*Z24)</f>
        <v>0.133858513582015</v>
      </c>
      <c r="AA38" s="115" t="n">
        <f aca="false">1/(1/(1-$D$2)*AA24)</f>
        <v>0.133093064491904</v>
      </c>
      <c r="AB38" s="115" t="n">
        <f aca="false">1/(1/(1-$D$2)*AB24)</f>
        <v>0.132357253376666</v>
      </c>
      <c r="AC38" s="115" t="n">
        <f aca="false">1/(1/(1-$D$2)*AC24)</f>
        <v>0.131657237819788</v>
      </c>
      <c r="AD38" s="115" t="n">
        <f aca="false">1/(1/(1-$D$2)*AD24)</f>
        <v>0.130986024685021</v>
      </c>
      <c r="AE38" s="115" t="n">
        <f aca="false">1/(1/(1-$D$2)*AE24)</f>
        <v>0.13034529265861</v>
      </c>
      <c r="AF38" s="115" t="n">
        <f aca="false">1/(1/(1-$D$2)*AF24)</f>
        <v>0.129684337521773</v>
      </c>
      <c r="AG38" s="115" t="n">
        <f aca="false">1/(1/(1-$D$2)*AG24)</f>
        <v>0.129058465112794</v>
      </c>
      <c r="AH38" s="115" t="n">
        <f aca="false">1/(1/(1-$D$2)*AH24)</f>
        <v>0.128457546600132</v>
      </c>
      <c r="AI38" s="115" t="n">
        <f aca="false">1/(1/(1-$D$2)*AI24)</f>
        <v>0.127872985859942</v>
      </c>
      <c r="AJ38" s="115" t="n">
        <f aca="false">1/(1/(1-$D$2)*AJ24)</f>
        <v>0.127300829423665</v>
      </c>
      <c r="AK38" s="115" t="e">
        <f aca="false">1/(1/(1-$D$2)*AK24)</f>
        <v>#VALUE!</v>
      </c>
      <c r="AL38" s="115" t="e">
        <f aca="false">1/(1/(1-$D$2)*AL24)</f>
        <v>#VALUE!</v>
      </c>
      <c r="AM38" s="115" t="e">
        <f aca="false">1/(1/(1-$D$2)*AM24)</f>
        <v>#VALUE!</v>
      </c>
      <c r="AN38" s="115" t="e">
        <f aca="false">1/(1/(1-$D$2)*AN24)</f>
        <v>#VALUE!</v>
      </c>
      <c r="AO38" s="115" t="e">
        <f aca="false">1/(1/(1-$D$2)*AO24)</f>
        <v>#VALUE!</v>
      </c>
      <c r="AP38" s="115" t="e">
        <f aca="false">1/(1/(1-$D$2)*AP24)</f>
        <v>#VALUE!</v>
      </c>
      <c r="AQ38" s="115" t="e">
        <f aca="false">1/(1/(1-$D$2)*AQ24)</f>
        <v>#VALUE!</v>
      </c>
      <c r="AR38" s="115" t="e">
        <f aca="false">1/(1/(1-$D$2)*AR24)</f>
        <v>#VALUE!</v>
      </c>
      <c r="AS38" s="115" t="e">
        <f aca="false">1/(1/(1-$D$2)*AS24)</f>
        <v>#VALUE!</v>
      </c>
      <c r="AT38" s="115" t="e">
        <f aca="false">1/(1/(1-$D$2)*AT24)</f>
        <v>#VALUE!</v>
      </c>
      <c r="AU38" s="115" t="e">
        <f aca="false">1/(1/(1-$D$2)*AU24)</f>
        <v>#VALUE!</v>
      </c>
      <c r="AV38" s="115" t="e">
        <f aca="false">1/(1/(1-$D$2)*AV24)</f>
        <v>#VALUE!</v>
      </c>
      <c r="AW38" s="115" t="e">
        <f aca="false">1/(1/(1-$D$2)*AW24)</f>
        <v>#VALUE!</v>
      </c>
      <c r="AX38" s="115" t="e">
        <f aca="false">1/(1/(1-$D$2)*AX24)</f>
        <v>#VALUE!</v>
      </c>
      <c r="AY38" s="115" t="e">
        <f aca="false">1/(1/(1-$D$2)*AY24)</f>
        <v>#VALUE!</v>
      </c>
      <c r="AZ38" s="115" t="e">
        <f aca="false">1/(1/(1-$D$2)*AZ24)</f>
        <v>#VALUE!</v>
      </c>
      <c r="BA38" s="115" t="e">
        <f aca="false">1/(1/(1-$D$2)*BA24)</f>
        <v>#VALUE!</v>
      </c>
      <c r="BB38" s="115" t="e">
        <f aca="false">1/(1/(1-$D$2)*BB24)</f>
        <v>#VALUE!</v>
      </c>
      <c r="BC38" s="115" t="e">
        <f aca="false">1/(1/(1-$D$2)*BC24)</f>
        <v>#VALUE!</v>
      </c>
      <c r="BD38" s="115" t="e">
        <f aca="false">1/(1/(1-$D$2)*BD24)</f>
        <v>#VALUE!</v>
      </c>
      <c r="BE38" s="115" t="e">
        <f aca="false">1/(1/(1-$D$2)*BE24)</f>
        <v>#VALUE!</v>
      </c>
      <c r="BF38" s="115" t="e">
        <f aca="false">1/(1/(1-$D$2)*BF24)</f>
        <v>#VALUE!</v>
      </c>
      <c r="BG38" s="115" t="e">
        <f aca="false">1/(1/(1-$D$2)*BG24)</f>
        <v>#VALUE!</v>
      </c>
      <c r="BH38" s="115" t="e">
        <f aca="false">1/(1/(1-$D$2)*BH24)</f>
        <v>#VALUE!</v>
      </c>
      <c r="BI38" s="115" t="e">
        <f aca="false">1/(1/(1-$D$2)*BI24)</f>
        <v>#VALUE!</v>
      </c>
      <c r="BJ38" s="115" t="e">
        <f aca="false">1/(1/(1-$D$2)*BJ24)</f>
        <v>#VALUE!</v>
      </c>
      <c r="BK38" s="115" t="e">
        <f aca="false">1/(1/(1-$D$2)*BK24)</f>
        <v>#VALUE!</v>
      </c>
      <c r="BL38" s="115" t="e">
        <f aca="false">1/(1/(1-$D$2)*BL24)</f>
        <v>#VALUE!</v>
      </c>
      <c r="BM38" s="115" t="e">
        <f aca="false">1/(1/(1-$D$2)*BM24)</f>
        <v>#VALUE!</v>
      </c>
      <c r="BN38" s="115" t="e">
        <f aca="false">1/(1/(1-$D$2)*BN24)</f>
        <v>#VALUE!</v>
      </c>
      <c r="BO38" s="115" t="e">
        <f aca="false">1/(1/(1-$D$2)*BO24)</f>
        <v>#VALUE!</v>
      </c>
      <c r="BP38" s="115" t="e">
        <f aca="false">1/(1/(1-$D$2)*BP24)</f>
        <v>#VALUE!</v>
      </c>
      <c r="BQ38" s="115" t="e">
        <f aca="false">1/(1/(1-$D$2)*BQ24)</f>
        <v>#VALUE!</v>
      </c>
      <c r="BR38" s="115" t="e">
        <f aca="false">1/(1/(1-$D$2)*BR24)</f>
        <v>#VALUE!</v>
      </c>
      <c r="BS38" s="115" t="e">
        <f aca="false">1/(1/(1-$D$2)*BS24)</f>
        <v>#VALUE!</v>
      </c>
    </row>
    <row r="39" customFormat="false" ht="15.75" hidden="false" customHeight="false" outlineLevel="0" collapsed="false">
      <c r="C39" s="514" t="s">
        <v>1528</v>
      </c>
      <c r="D39" s="515" t="s">
        <v>1529</v>
      </c>
      <c r="E39" s="115" t="n">
        <f aca="false">1/E37</f>
        <v>22.6783251394361</v>
      </c>
      <c r="F39" s="115" t="n">
        <f aca="false">1/F37</f>
        <v>4.57887204919781</v>
      </c>
      <c r="G39" s="115" t="n">
        <f aca="false">1/G37</f>
        <v>4.63008531889519</v>
      </c>
      <c r="H39" s="115" t="n">
        <f aca="false">1/H37</f>
        <v>4.71925376737466</v>
      </c>
      <c r="I39" s="115" t="n">
        <f aca="false">1/I37</f>
        <v>4.78553020378792</v>
      </c>
      <c r="J39" s="115" t="n">
        <f aca="false">1/J37</f>
        <v>4.82477935169268</v>
      </c>
      <c r="K39" s="115" t="n">
        <f aca="false">1/K37</f>
        <v>4.85086360589296</v>
      </c>
      <c r="L39" s="115" t="n">
        <f aca="false">1/L37</f>
        <v>4.96959427497579</v>
      </c>
      <c r="M39" s="115" t="n">
        <f aca="false">1/M37</f>
        <v>4.97795662828082</v>
      </c>
      <c r="N39" s="115" t="n">
        <f aca="false">1/N37</f>
        <v>5.00727688466977</v>
      </c>
      <c r="O39" s="115" t="n">
        <f aca="false">1/O37</f>
        <v>5.07271273613876</v>
      </c>
      <c r="P39" s="115" t="n">
        <f aca="false">1/P37</f>
        <v>5.15767705286569</v>
      </c>
      <c r="Q39" s="115" t="n">
        <f aca="false">1/Q37</f>
        <v>5.2542921590136</v>
      </c>
      <c r="R39" s="115" t="n">
        <f aca="false">1/R37</f>
        <v>5.3302147291479</v>
      </c>
      <c r="S39" s="115" t="n">
        <f aca="false">1/S37</f>
        <v>5.39732538149329</v>
      </c>
      <c r="T39" s="115" t="n">
        <f aca="false">1/T37</f>
        <v>5.44759728885851</v>
      </c>
      <c r="U39" s="115" t="n">
        <f aca="false">1/U37</f>
        <v>5.47742942315642</v>
      </c>
      <c r="V39" s="115" t="n">
        <f aca="false">1/V37</f>
        <v>5.55349388306156</v>
      </c>
      <c r="W39" s="115" t="n">
        <f aca="false">1/W37</f>
        <v>5.58621728923661</v>
      </c>
      <c r="X39" s="115" t="n">
        <f aca="false">1/X37</f>
        <v>5.6184877685081</v>
      </c>
      <c r="Y39" s="115" t="n">
        <f aca="false">1/Y37</f>
        <v>5.66160704924037</v>
      </c>
      <c r="Z39" s="115" t="n">
        <f aca="false">1/Z37</f>
        <v>5.71162381518245</v>
      </c>
      <c r="AA39" s="115" t="n">
        <f aca="false">1/AA37</f>
        <v>5.7868949651373</v>
      </c>
      <c r="AB39" s="115" t="n">
        <f aca="false">1/AB37</f>
        <v>5.83225427925371</v>
      </c>
      <c r="AC39" s="115" t="n">
        <f aca="false">1/AC37</f>
        <v>5.86981361414493</v>
      </c>
      <c r="AD39" s="115" t="n">
        <f aca="false">1/AD37</f>
        <v>5.91048279437554</v>
      </c>
      <c r="AE39" s="115" t="n">
        <f aca="false">1/AE37</f>
        <v>5.94716505599421</v>
      </c>
      <c r="AF39" s="115" t="n">
        <f aca="false">1/AF37</f>
        <v>6.028913440686</v>
      </c>
      <c r="AG39" s="115" t="n">
        <f aca="false">1/AG37</f>
        <v>6.06135646614404</v>
      </c>
      <c r="AH39" s="115" t="n">
        <f aca="false">1/AH37</f>
        <v>6.10024480932313</v>
      </c>
      <c r="AI39" s="115" t="n">
        <f aca="false">1/AI37</f>
        <v>6.14547280413314</v>
      </c>
      <c r="AJ39" s="115" t="n">
        <f aca="false">1/AJ37</f>
        <v>6.19358469737458</v>
      </c>
      <c r="AK39" s="115" t="e">
        <f aca="false">1/AK37</f>
        <v>#VALUE!</v>
      </c>
      <c r="AL39" s="115" t="e">
        <f aca="false">1/AL37</f>
        <v>#VALUE!</v>
      </c>
      <c r="AM39" s="115" t="e">
        <f aca="false">1/AM37</f>
        <v>#VALUE!</v>
      </c>
      <c r="AN39" s="115" t="e">
        <f aca="false">1/AN37</f>
        <v>#VALUE!</v>
      </c>
      <c r="AO39" s="115" t="e">
        <f aca="false">1/AO37</f>
        <v>#VALUE!</v>
      </c>
      <c r="AP39" s="115" t="e">
        <f aca="false">1/AP37</f>
        <v>#VALUE!</v>
      </c>
      <c r="AQ39" s="115" t="e">
        <f aca="false">1/AQ37</f>
        <v>#VALUE!</v>
      </c>
      <c r="AR39" s="115" t="e">
        <f aca="false">1/AR37</f>
        <v>#VALUE!</v>
      </c>
      <c r="AS39" s="115" t="e">
        <f aca="false">1/AS37</f>
        <v>#VALUE!</v>
      </c>
      <c r="AT39" s="115" t="e">
        <f aca="false">1/AT37</f>
        <v>#VALUE!</v>
      </c>
      <c r="AU39" s="115" t="e">
        <f aca="false">1/AU37</f>
        <v>#VALUE!</v>
      </c>
      <c r="AV39" s="115" t="e">
        <f aca="false">1/AV37</f>
        <v>#VALUE!</v>
      </c>
      <c r="AW39" s="115" t="e">
        <f aca="false">1/AW37</f>
        <v>#VALUE!</v>
      </c>
      <c r="AX39" s="115" t="e">
        <f aca="false">1/AX37</f>
        <v>#VALUE!</v>
      </c>
      <c r="AY39" s="115" t="e">
        <f aca="false">1/AY37</f>
        <v>#VALUE!</v>
      </c>
      <c r="AZ39" s="115" t="e">
        <f aca="false">1/AZ37</f>
        <v>#VALUE!</v>
      </c>
      <c r="BA39" s="115" t="e">
        <f aca="false">1/BA37</f>
        <v>#VALUE!</v>
      </c>
      <c r="BB39" s="115" t="e">
        <f aca="false">1/BB37</f>
        <v>#VALUE!</v>
      </c>
      <c r="BC39" s="115" t="e">
        <f aca="false">1/BC37</f>
        <v>#VALUE!</v>
      </c>
      <c r="BD39" s="115" t="e">
        <f aca="false">1/BD37</f>
        <v>#VALUE!</v>
      </c>
      <c r="BE39" s="115" t="e">
        <f aca="false">1/BE37</f>
        <v>#VALUE!</v>
      </c>
      <c r="BF39" s="115" t="e">
        <f aca="false">1/BF37</f>
        <v>#VALUE!</v>
      </c>
      <c r="BG39" s="115" t="e">
        <f aca="false">1/BG37</f>
        <v>#VALUE!</v>
      </c>
      <c r="BH39" s="115" t="e">
        <f aca="false">1/BH37</f>
        <v>#VALUE!</v>
      </c>
      <c r="BI39" s="115" t="e">
        <f aca="false">1/BI37</f>
        <v>#VALUE!</v>
      </c>
      <c r="BJ39" s="115" t="e">
        <f aca="false">1/BJ37</f>
        <v>#VALUE!</v>
      </c>
      <c r="BK39" s="115" t="e">
        <f aca="false">1/BK37</f>
        <v>#VALUE!</v>
      </c>
      <c r="BL39" s="115" t="e">
        <f aca="false">1/BL37</f>
        <v>#VALUE!</v>
      </c>
      <c r="BM39" s="115" t="e">
        <f aca="false">1/BM37</f>
        <v>#VALUE!</v>
      </c>
      <c r="BN39" s="115" t="e">
        <f aca="false">1/BN37</f>
        <v>#VALUE!</v>
      </c>
      <c r="BO39" s="115" t="e">
        <f aca="false">1/BO37</f>
        <v>#VALUE!</v>
      </c>
      <c r="BP39" s="115" t="e">
        <f aca="false">1/BP37</f>
        <v>#VALUE!</v>
      </c>
      <c r="BQ39" s="115" t="e">
        <f aca="false">1/BQ37</f>
        <v>#VALUE!</v>
      </c>
      <c r="BR39" s="115" t="e">
        <f aca="false">1/BR37</f>
        <v>#VALUE!</v>
      </c>
      <c r="BS39" s="115" t="e">
        <f aca="false">1/BS37</f>
        <v>#VALUE!</v>
      </c>
    </row>
    <row r="40" customFormat="false" ht="15.75" hidden="false" customHeight="false" outlineLevel="0" collapsed="false">
      <c r="C40" s="514" t="s">
        <v>1530</v>
      </c>
      <c r="D40" s="515" t="s">
        <v>1531</v>
      </c>
      <c r="E40" s="115" t="n">
        <f aca="false">1/E38</f>
        <v>6.33507853403141</v>
      </c>
      <c r="F40" s="115" t="n">
        <f aca="false">1/F38</f>
        <v>6.40270068442954</v>
      </c>
      <c r="G40" s="115" t="n">
        <f aca="false">1/G38</f>
        <v>6.46746766240243</v>
      </c>
      <c r="H40" s="115" t="n">
        <f aca="false">1/H38</f>
        <v>6.5329418888296</v>
      </c>
      <c r="I40" s="115" t="n">
        <f aca="false">1/I38</f>
        <v>6.59700146831266</v>
      </c>
      <c r="J40" s="115" t="n">
        <f aca="false">1/J38</f>
        <v>6.65751071958237</v>
      </c>
      <c r="K40" s="115" t="n">
        <f aca="false">1/K38</f>
        <v>6.71376045976794</v>
      </c>
      <c r="L40" s="115" t="n">
        <f aca="false">1/L38</f>
        <v>6.77376174950782</v>
      </c>
      <c r="M40" s="115" t="n">
        <f aca="false">1/M38</f>
        <v>6.82814603876171</v>
      </c>
      <c r="N40" s="115" t="n">
        <f aca="false">1/N38</f>
        <v>6.87919495134169</v>
      </c>
      <c r="O40" s="115" t="n">
        <f aca="false">1/O38</f>
        <v>6.93012393585364</v>
      </c>
      <c r="P40" s="115" t="n">
        <f aca="false">1/P38</f>
        <v>6.98239244023923</v>
      </c>
      <c r="Q40" s="115" t="n">
        <f aca="false">1/Q38</f>
        <v>7.03661744175571</v>
      </c>
      <c r="R40" s="115" t="n">
        <f aca="false">1/R38</f>
        <v>7.09093950570621</v>
      </c>
      <c r="S40" s="115" t="n">
        <f aca="false">1/S38</f>
        <v>7.14464310639958</v>
      </c>
      <c r="T40" s="115" t="n">
        <f aca="false">1/T38</f>
        <v>7.19654841769781</v>
      </c>
      <c r="U40" s="115" t="n">
        <f aca="false">1/U38</f>
        <v>7.24537728490657</v>
      </c>
      <c r="V40" s="115" t="n">
        <f aca="false">1/V38</f>
        <v>7.2946779810385</v>
      </c>
      <c r="W40" s="115" t="n">
        <f aca="false">1/W38</f>
        <v>7.34135780154594</v>
      </c>
      <c r="X40" s="115" t="n">
        <f aca="false">1/X38</f>
        <v>7.38564662373813</v>
      </c>
      <c r="Y40" s="115" t="n">
        <f aca="false">1/Y38</f>
        <v>7.4285212789683</v>
      </c>
      <c r="Z40" s="115" t="n">
        <f aca="false">1/Z38</f>
        <v>7.47057451364345</v>
      </c>
      <c r="AA40" s="115" t="n">
        <f aca="false">1/AA38</f>
        <v>7.51353952076766</v>
      </c>
      <c r="AB40" s="115" t="n">
        <f aca="false">1/AB38</f>
        <v>7.55530939550533</v>
      </c>
      <c r="AC40" s="115" t="n">
        <f aca="false">1/AC38</f>
        <v>7.59548063258624</v>
      </c>
      <c r="AD40" s="115" t="n">
        <f aca="false">1/AD38</f>
        <v>7.63440223798437</v>
      </c>
      <c r="AE40" s="115" t="n">
        <f aca="false">1/AE38</f>
        <v>7.67193029838922</v>
      </c>
      <c r="AF40" s="115" t="n">
        <f aca="false">1/AF38</f>
        <v>7.71103140988102</v>
      </c>
      <c r="AG40" s="115" t="n">
        <f aca="false">1/AG38</f>
        <v>7.74842625879691</v>
      </c>
      <c r="AH40" s="115" t="n">
        <f aca="false">1/AH38</f>
        <v>7.78467304153674</v>
      </c>
      <c r="AI40" s="115" t="n">
        <f aca="false">1/AI38</f>
        <v>7.82026002814456</v>
      </c>
      <c r="AJ40" s="115" t="n">
        <f aca="false">1/AJ38</f>
        <v>7.85540836243841</v>
      </c>
      <c r="AK40" s="115" t="e">
        <f aca="false">1/AK38</f>
        <v>#VALUE!</v>
      </c>
      <c r="AL40" s="115" t="e">
        <f aca="false">1/AL38</f>
        <v>#VALUE!</v>
      </c>
      <c r="AM40" s="115" t="e">
        <f aca="false">1/AM38</f>
        <v>#VALUE!</v>
      </c>
      <c r="AN40" s="115" t="e">
        <f aca="false">1/AN38</f>
        <v>#VALUE!</v>
      </c>
      <c r="AO40" s="115" t="e">
        <f aca="false">1/AO38</f>
        <v>#VALUE!</v>
      </c>
      <c r="AP40" s="115" t="e">
        <f aca="false">1/AP38</f>
        <v>#VALUE!</v>
      </c>
      <c r="AQ40" s="115" t="e">
        <f aca="false">1/AQ38</f>
        <v>#VALUE!</v>
      </c>
      <c r="AR40" s="115" t="e">
        <f aca="false">1/AR38</f>
        <v>#VALUE!</v>
      </c>
      <c r="AS40" s="115" t="e">
        <f aca="false">1/AS38</f>
        <v>#VALUE!</v>
      </c>
      <c r="AT40" s="115" t="e">
        <f aca="false">1/AT38</f>
        <v>#VALUE!</v>
      </c>
      <c r="AU40" s="115" t="e">
        <f aca="false">1/AU38</f>
        <v>#VALUE!</v>
      </c>
      <c r="AV40" s="115" t="e">
        <f aca="false">1/AV38</f>
        <v>#VALUE!</v>
      </c>
      <c r="AW40" s="115" t="e">
        <f aca="false">1/AW38</f>
        <v>#VALUE!</v>
      </c>
      <c r="AX40" s="115" t="e">
        <f aca="false">1/AX38</f>
        <v>#VALUE!</v>
      </c>
      <c r="AY40" s="115" t="e">
        <f aca="false">1/AY38</f>
        <v>#VALUE!</v>
      </c>
      <c r="AZ40" s="115" t="e">
        <f aca="false">1/AZ38</f>
        <v>#VALUE!</v>
      </c>
      <c r="BA40" s="115" t="e">
        <f aca="false">1/BA38</f>
        <v>#VALUE!</v>
      </c>
      <c r="BB40" s="115" t="e">
        <f aca="false">1/BB38</f>
        <v>#VALUE!</v>
      </c>
      <c r="BC40" s="115" t="e">
        <f aca="false">1/BC38</f>
        <v>#VALUE!</v>
      </c>
      <c r="BD40" s="115" t="e">
        <f aca="false">1/BD38</f>
        <v>#VALUE!</v>
      </c>
      <c r="BE40" s="115" t="e">
        <f aca="false">1/BE38</f>
        <v>#VALUE!</v>
      </c>
      <c r="BF40" s="115" t="e">
        <f aca="false">1/BF38</f>
        <v>#VALUE!</v>
      </c>
      <c r="BG40" s="115" t="e">
        <f aca="false">1/BG38</f>
        <v>#VALUE!</v>
      </c>
      <c r="BH40" s="115" t="e">
        <f aca="false">1/BH38</f>
        <v>#VALUE!</v>
      </c>
      <c r="BI40" s="115" t="e">
        <f aca="false">1/BI38</f>
        <v>#VALUE!</v>
      </c>
      <c r="BJ40" s="115" t="e">
        <f aca="false">1/BJ38</f>
        <v>#VALUE!</v>
      </c>
      <c r="BK40" s="115" t="e">
        <f aca="false">1/BK38</f>
        <v>#VALUE!</v>
      </c>
      <c r="BL40" s="115" t="e">
        <f aca="false">1/BL38</f>
        <v>#VALUE!</v>
      </c>
      <c r="BM40" s="115" t="e">
        <f aca="false">1/BM38</f>
        <v>#VALUE!</v>
      </c>
      <c r="BN40" s="115" t="e">
        <f aca="false">1/BN38</f>
        <v>#VALUE!</v>
      </c>
      <c r="BO40" s="115" t="e">
        <f aca="false">1/BO38</f>
        <v>#VALUE!</v>
      </c>
      <c r="BP40" s="115" t="e">
        <f aca="false">1/BP38</f>
        <v>#VALUE!</v>
      </c>
      <c r="BQ40" s="115" t="e">
        <f aca="false">1/BQ38</f>
        <v>#VALUE!</v>
      </c>
      <c r="BR40" s="115" t="e">
        <f aca="false">1/BR38</f>
        <v>#VALUE!</v>
      </c>
      <c r="BS40" s="115" t="e">
        <f aca="false">1/BS38</f>
        <v>#VALUE!</v>
      </c>
    </row>
    <row r="41" customFormat="false" ht="15.75" hidden="false" customHeight="false" outlineLevel="0" collapsed="false">
      <c r="C41" s="505" t="s">
        <v>1532</v>
      </c>
      <c r="D41" s="515" t="s">
        <v>1533</v>
      </c>
      <c r="E41" s="519" t="n">
        <f aca="false">DataSummary!F80*10^(-6)</f>
        <v>17.86103</v>
      </c>
      <c r="F41" s="519" t="n">
        <f aca="false">E41*(1+F8)</f>
        <v>18.384</v>
      </c>
      <c r="G41" s="519" t="n">
        <f aca="false">F41*(1+G8)</f>
        <v>18.921</v>
      </c>
      <c r="H41" s="519" t="n">
        <f aca="false">G41*(1+H8)</f>
        <v>19.47</v>
      </c>
      <c r="I41" s="519" t="n">
        <f aca="false">H41*(1+I8)</f>
        <v>20.033</v>
      </c>
      <c r="J41" s="519" t="n">
        <f aca="false">I41*(1+J8)</f>
        <v>20.608</v>
      </c>
      <c r="K41" s="519" t="n">
        <f aca="false">J41*(1+K8)</f>
        <v>21.197</v>
      </c>
      <c r="L41" s="519" t="n">
        <f aca="false">K41*(1+L8)</f>
        <v>21.798</v>
      </c>
      <c r="M41" s="519" t="n">
        <f aca="false">L41*(1+M8)</f>
        <v>22.412</v>
      </c>
      <c r="N41" s="519" t="n">
        <f aca="false">M41*(1+N8)</f>
        <v>23.039</v>
      </c>
      <c r="O41" s="519" t="n">
        <f aca="false">N41*(1+O8)</f>
        <v>23.677</v>
      </c>
      <c r="P41" s="519" t="n">
        <f aca="false">O41*(1+P8)</f>
        <v>24.326</v>
      </c>
      <c r="Q41" s="519" t="n">
        <f aca="false">P41*(1+Q8)</f>
        <v>24.985</v>
      </c>
      <c r="R41" s="519" t="n">
        <f aca="false">Q41*(1+R8)</f>
        <v>25.655</v>
      </c>
      <c r="S41" s="519" t="n">
        <f aca="false">R41*(1+S8)</f>
        <v>26.335</v>
      </c>
      <c r="T41" s="519" t="n">
        <f aca="false">S41*(1+T8)</f>
        <v>27.024</v>
      </c>
      <c r="U41" s="519" t="n">
        <f aca="false">T41*(1+U8)</f>
        <v>27.722</v>
      </c>
      <c r="V41" s="519" t="n">
        <f aca="false">U41*(1+V8)</f>
        <v>28.429</v>
      </c>
      <c r="W41" s="519" t="n">
        <f aca="false">V41*(1+W8)</f>
        <v>29.144</v>
      </c>
      <c r="X41" s="519" t="n">
        <f aca="false">W41*(1+X8)</f>
        <v>29.867</v>
      </c>
      <c r="Y41" s="519" t="n">
        <f aca="false">X41*(1+Y8)</f>
        <v>30.599</v>
      </c>
      <c r="Z41" s="519" t="n">
        <f aca="false">Y41*(1+Z8)</f>
        <v>31.338</v>
      </c>
      <c r="AA41" s="519" t="n">
        <f aca="false">Z41*(1+AA8)</f>
        <v>32.086</v>
      </c>
      <c r="AB41" s="519" t="n">
        <f aca="false">AA41*(1+AB8)</f>
        <v>32.841</v>
      </c>
      <c r="AC41" s="519" t="n">
        <f aca="false">AB41*(1+AC8)</f>
        <v>33.604</v>
      </c>
      <c r="AD41" s="519" t="n">
        <f aca="false">AC41*(1+AD8)</f>
        <v>34.373</v>
      </c>
      <c r="AE41" s="519" t="n">
        <f aca="false">AD41*(1+AE8)</f>
        <v>35.149</v>
      </c>
      <c r="AF41" s="519" t="n">
        <f aca="false">AE41*(1+AF8)</f>
        <v>35.931</v>
      </c>
      <c r="AG41" s="519" t="n">
        <f aca="false">AF41*(1+AG8)</f>
        <v>36.719</v>
      </c>
      <c r="AH41" s="519" t="n">
        <f aca="false">AG41*(1+AH8)</f>
        <v>37.514</v>
      </c>
      <c r="AI41" s="519" t="n">
        <f aca="false">AH41*(1+AI8)</f>
        <v>38.314</v>
      </c>
      <c r="AJ41" s="519" t="n">
        <f aca="false">AI41*(1+AJ8)</f>
        <v>39.121</v>
      </c>
      <c r="AK41" s="519" t="e">
        <f aca="false">AJ41*(1+AK8)</f>
        <v>#VALUE!</v>
      </c>
      <c r="AL41" s="519" t="e">
        <f aca="false">AK41*(1+AL8)</f>
        <v>#VALUE!</v>
      </c>
      <c r="AM41" s="519" t="e">
        <f aca="false">AL41*(1+AM8)</f>
        <v>#VALUE!</v>
      </c>
      <c r="AN41" s="519" t="e">
        <f aca="false">AM41*(1+AN8)</f>
        <v>#VALUE!</v>
      </c>
      <c r="AO41" s="519" t="e">
        <f aca="false">AN41*(1+AO8)</f>
        <v>#VALUE!</v>
      </c>
      <c r="AP41" s="519" t="e">
        <f aca="false">AO41*(1+AP8)</f>
        <v>#VALUE!</v>
      </c>
      <c r="AQ41" s="519" t="e">
        <f aca="false">AP41*(1+AQ8)</f>
        <v>#VALUE!</v>
      </c>
      <c r="AR41" s="519" t="e">
        <f aca="false">AQ41*(1+AR8)</f>
        <v>#VALUE!</v>
      </c>
      <c r="AS41" s="519" t="e">
        <f aca="false">AR41*(1+AS8)</f>
        <v>#VALUE!</v>
      </c>
      <c r="AT41" s="519" t="e">
        <f aca="false">AS41*(1+AT8)</f>
        <v>#VALUE!</v>
      </c>
      <c r="AU41" s="519" t="e">
        <f aca="false">AT41*(1+AU8)</f>
        <v>#VALUE!</v>
      </c>
      <c r="AV41" s="519" t="e">
        <f aca="false">AU41*(1+AV8)</f>
        <v>#VALUE!</v>
      </c>
      <c r="AW41" s="519" t="e">
        <f aca="false">AV41*(1+AW8)</f>
        <v>#VALUE!</v>
      </c>
      <c r="AX41" s="519" t="e">
        <f aca="false">AW41*(1+AX8)</f>
        <v>#VALUE!</v>
      </c>
      <c r="AY41" s="519" t="e">
        <f aca="false">AX41*(1+AY8)</f>
        <v>#VALUE!</v>
      </c>
      <c r="AZ41" s="519" t="e">
        <f aca="false">AY41*(1+AZ8)</f>
        <v>#VALUE!</v>
      </c>
      <c r="BA41" s="519" t="e">
        <f aca="false">AZ41*(1+BA8)</f>
        <v>#VALUE!</v>
      </c>
      <c r="BB41" s="519" t="e">
        <f aca="false">BA41*(1+BB8)</f>
        <v>#VALUE!</v>
      </c>
      <c r="BC41" s="519" t="e">
        <f aca="false">BB41*(1+BC8)</f>
        <v>#VALUE!</v>
      </c>
      <c r="BD41" s="519" t="e">
        <f aca="false">BC41*(1+BD8)</f>
        <v>#VALUE!</v>
      </c>
      <c r="BE41" s="519" t="e">
        <f aca="false">BD41*(1+BE8)</f>
        <v>#VALUE!</v>
      </c>
      <c r="BF41" s="519" t="e">
        <f aca="false">BE41*(1+BF8)</f>
        <v>#VALUE!</v>
      </c>
      <c r="BG41" s="519" t="e">
        <f aca="false">BF41*(1+BG8)</f>
        <v>#VALUE!</v>
      </c>
      <c r="BH41" s="519" t="e">
        <f aca="false">BG41*(1+BH8)</f>
        <v>#VALUE!</v>
      </c>
      <c r="BI41" s="519" t="e">
        <f aca="false">BH41*(1+BI8)</f>
        <v>#VALUE!</v>
      </c>
      <c r="BJ41" s="519" t="e">
        <f aca="false">BI41*(1+BJ8)</f>
        <v>#VALUE!</v>
      </c>
      <c r="BK41" s="519" t="e">
        <f aca="false">BJ41*(1+BK8)</f>
        <v>#VALUE!</v>
      </c>
      <c r="BL41" s="519" t="e">
        <f aca="false">BK41*(1+BL8)</f>
        <v>#VALUE!</v>
      </c>
      <c r="BM41" s="519" t="e">
        <f aca="false">BL41*(1+BM8)</f>
        <v>#VALUE!</v>
      </c>
      <c r="BN41" s="519" t="e">
        <f aca="false">BM41*(1+BN8)</f>
        <v>#VALUE!</v>
      </c>
      <c r="BO41" s="519" t="e">
        <f aca="false">BN41*(1+BO8)</f>
        <v>#VALUE!</v>
      </c>
      <c r="BP41" s="519" t="e">
        <f aca="false">BO41*(1+BP8)</f>
        <v>#VALUE!</v>
      </c>
      <c r="BQ41" s="519" t="e">
        <f aca="false">BP41*(1+BQ8)</f>
        <v>#VALUE!</v>
      </c>
      <c r="BR41" s="519" t="e">
        <f aca="false">BQ41*(1+BR8)</f>
        <v>#VALUE!</v>
      </c>
      <c r="BS41" s="519" t="e">
        <f aca="false">BR41*(1+BS8)</f>
        <v>#VALUE!</v>
      </c>
    </row>
    <row r="42" customFormat="false" ht="15.75" hidden="false" customHeight="false" outlineLevel="0" collapsed="false">
      <c r="C42" s="505" t="s">
        <v>1534</v>
      </c>
      <c r="D42" s="515" t="s">
        <v>1533</v>
      </c>
      <c r="E42" s="536" t="n">
        <f aca="false">E41*InputDataA_GeneralAssumptions!I112</f>
        <v>9.54175103167415</v>
      </c>
      <c r="F42" s="519" t="n">
        <f aca="false">F41*InputDataA_GeneralAssumptions!J112</f>
        <v>9.90000006866455</v>
      </c>
      <c r="G42" s="519" t="n">
        <f aca="false">G41*InputDataA_GeneralAssumptions!K112</f>
        <v>10.2680002604127</v>
      </c>
      <c r="H42" s="519" t="n">
        <f aca="false">H41*InputDataA_GeneralAssumptions!L112</f>
        <v>10.6370005166531</v>
      </c>
      <c r="I42" s="519" t="n">
        <f aca="false">I41*InputDataA_GeneralAssumptions!M112</f>
        <v>11.0119996365309</v>
      </c>
      <c r="J42" s="519" t="n">
        <f aca="false">J41*InputDataA_GeneralAssumptions!N112</f>
        <v>11.3989994812012</v>
      </c>
      <c r="K42" s="519" t="n">
        <f aca="false">K41*InputDataA_GeneralAssumptions!O112</f>
        <v>11.8010001704097</v>
      </c>
      <c r="L42" s="519" t="n">
        <f aca="false">L41*InputDataA_GeneralAssumptions!P112</f>
        <v>12.1960000315905</v>
      </c>
      <c r="M42" s="519" t="n">
        <f aca="false">M41*InputDataA_GeneralAssumptions!Q112</f>
        <v>12.6100001456738</v>
      </c>
      <c r="N42" s="519" t="n">
        <f aca="false">N41*InputDataA_GeneralAssumptions!R112</f>
        <v>13.0380000690222</v>
      </c>
      <c r="O42" s="519" t="n">
        <f aca="false">O41*InputDataA_GeneralAssumptions!S112</f>
        <v>13.4709994525909</v>
      </c>
      <c r="P42" s="519" t="n">
        <f aca="false">P41*InputDataA_GeneralAssumptions!T112</f>
        <v>13.9039997142553</v>
      </c>
      <c r="Q42" s="519" t="n">
        <f aca="false">Q41*InputDataA_GeneralAssumptions!U112</f>
        <v>14.3340005040169</v>
      </c>
      <c r="R42" s="519" t="n">
        <f aca="false">R41*InputDataA_GeneralAssumptions!V112</f>
        <v>14.7660003006458</v>
      </c>
      <c r="S42" s="519" t="n">
        <f aca="false">S41*InputDataA_GeneralAssumptions!W112</f>
        <v>15.2019997164607</v>
      </c>
      <c r="T42" s="519" t="n">
        <f aca="false">T41*InputDataA_GeneralAssumptions!X112</f>
        <v>15.6460003166199</v>
      </c>
      <c r="U42" s="519" t="n">
        <f aca="false">U41*InputDataA_GeneralAssumptions!Y112</f>
        <v>16.1029996579886</v>
      </c>
      <c r="V42" s="519" t="n">
        <f aca="false">V41*InputDataA_GeneralAssumptions!Z112</f>
        <v>16.5610001610518</v>
      </c>
      <c r="W42" s="519" t="n">
        <f aca="false">W41*InputDataA_GeneralAssumptions!AA112</f>
        <v>17.0309996380806</v>
      </c>
      <c r="X42" s="519" t="n">
        <f aca="false">X41*InputDataA_GeneralAssumptions!AB112</f>
        <v>17.5130003768802</v>
      </c>
      <c r="Y42" s="519" t="n">
        <f aca="false">Y41*InputDataA_GeneralAssumptions!AC112</f>
        <v>18.0039994796515</v>
      </c>
      <c r="Z42" s="519" t="n">
        <f aca="false">Z41*InputDataA_GeneralAssumptions!AD112</f>
        <v>18.5019994196892</v>
      </c>
      <c r="AA42" s="519" t="n">
        <f aca="false">AA41*InputDataA_GeneralAssumptions!AE112</f>
        <v>18.9999994273186</v>
      </c>
      <c r="AB42" s="519" t="n">
        <f aca="false">AB41*InputDataA_GeneralAssumptions!AF112</f>
        <v>19.5059991688728</v>
      </c>
      <c r="AC42" s="519" t="n">
        <f aca="false">AC41*InputDataA_GeneralAssumptions!AG112</f>
        <v>20.0219997007847</v>
      </c>
      <c r="AD42" s="519" t="n">
        <f aca="false">AD41*InputDataA_GeneralAssumptions!AH112</f>
        <v>20.5469998605251</v>
      </c>
      <c r="AE42" s="519" t="n">
        <f aca="false">AE41*InputDataA_GeneralAssumptions!AI112</f>
        <v>21.0819990487695</v>
      </c>
      <c r="AF42" s="519" t="n">
        <f aca="false">AF41*InputDataA_GeneralAssumptions!AJ112</f>
        <v>21.6139990333915</v>
      </c>
      <c r="AG42" s="519" t="n">
        <f aca="false">AG41*InputDataA_GeneralAssumptions!AK112</f>
        <v>22.1569993807674</v>
      </c>
      <c r="AH42" s="519" t="n">
        <f aca="false">AH41*InputDataA_GeneralAssumptions!AL112</f>
        <v>22.708999937892</v>
      </c>
      <c r="AI42" s="519" t="n">
        <f aca="false">AI41*InputDataA_GeneralAssumptions!AM112</f>
        <v>23.2680002201796</v>
      </c>
      <c r="AJ42" s="519" t="n">
        <f aca="false">AJ41*InputDataA_GeneralAssumptions!AN112</f>
        <v>23.8330005746484</v>
      </c>
      <c r="AK42" s="519" t="e">
        <f aca="false">AK41*InputDataA_GeneralAssumptions!AO112</f>
        <v>#VALUE!</v>
      </c>
      <c r="AL42" s="519" t="e">
        <f aca="false">AL41*InputDataA_GeneralAssumptions!AP112</f>
        <v>#VALUE!</v>
      </c>
      <c r="AM42" s="519" t="e">
        <f aca="false">AM41*InputDataA_GeneralAssumptions!AQ112</f>
        <v>#VALUE!</v>
      </c>
      <c r="AN42" s="519" t="e">
        <f aca="false">AN41*InputDataA_GeneralAssumptions!AR112</f>
        <v>#VALUE!</v>
      </c>
      <c r="AO42" s="519" t="e">
        <f aca="false">AO41*InputDataA_GeneralAssumptions!AS112</f>
        <v>#VALUE!</v>
      </c>
      <c r="AP42" s="519" t="e">
        <f aca="false">AP41*InputDataA_GeneralAssumptions!AT112</f>
        <v>#VALUE!</v>
      </c>
      <c r="AQ42" s="519" t="e">
        <f aca="false">AQ41*InputDataA_GeneralAssumptions!AU112</f>
        <v>#VALUE!</v>
      </c>
      <c r="AR42" s="519" t="e">
        <f aca="false">AR41*InputDataA_GeneralAssumptions!AV112</f>
        <v>#VALUE!</v>
      </c>
      <c r="AS42" s="519" t="e">
        <f aca="false">AS41*InputDataA_GeneralAssumptions!AW112</f>
        <v>#VALUE!</v>
      </c>
      <c r="AT42" s="519" t="e">
        <f aca="false">AT41*InputDataA_GeneralAssumptions!AX112</f>
        <v>#VALUE!</v>
      </c>
      <c r="AU42" s="519" t="e">
        <f aca="false">AU41*InputDataA_GeneralAssumptions!AY112</f>
        <v>#VALUE!</v>
      </c>
      <c r="AV42" s="519" t="e">
        <f aca="false">AV41*InputDataA_GeneralAssumptions!AZ112</f>
        <v>#VALUE!</v>
      </c>
      <c r="AW42" s="519" t="e">
        <f aca="false">AW41*InputDataA_GeneralAssumptions!BA112</f>
        <v>#VALUE!</v>
      </c>
      <c r="AX42" s="519" t="e">
        <f aca="false">AX41*InputDataA_GeneralAssumptions!BB112</f>
        <v>#VALUE!</v>
      </c>
      <c r="AY42" s="519" t="e">
        <f aca="false">AY41*InputDataA_GeneralAssumptions!BC112</f>
        <v>#VALUE!</v>
      </c>
      <c r="AZ42" s="519" t="e">
        <f aca="false">AZ41*InputDataA_GeneralAssumptions!BD112</f>
        <v>#VALUE!</v>
      </c>
      <c r="BA42" s="519" t="e">
        <f aca="false">BA41*InputDataA_GeneralAssumptions!BE112</f>
        <v>#VALUE!</v>
      </c>
      <c r="BB42" s="519" t="e">
        <f aca="false">BB41*InputDataA_GeneralAssumptions!BF112</f>
        <v>#VALUE!</v>
      </c>
      <c r="BC42" s="519" t="e">
        <f aca="false">BC41*InputDataA_GeneralAssumptions!BG112</f>
        <v>#VALUE!</v>
      </c>
      <c r="BD42" s="519" t="e">
        <f aca="false">BD41*InputDataA_GeneralAssumptions!BH112</f>
        <v>#VALUE!</v>
      </c>
      <c r="BE42" s="519" t="e">
        <f aca="false">BE41*InputDataA_GeneralAssumptions!BI112</f>
        <v>#VALUE!</v>
      </c>
      <c r="BF42" s="519" t="e">
        <f aca="false">BF41*InputDataA_GeneralAssumptions!BJ112</f>
        <v>#VALUE!</v>
      </c>
      <c r="BG42" s="519" t="e">
        <f aca="false">BG41*InputDataA_GeneralAssumptions!BK112</f>
        <v>#VALUE!</v>
      </c>
      <c r="BH42" s="519" t="e">
        <f aca="false">BH41*InputDataA_GeneralAssumptions!BL112</f>
        <v>#VALUE!</v>
      </c>
      <c r="BI42" s="519" t="e">
        <f aca="false">BI41*InputDataA_GeneralAssumptions!BM112</f>
        <v>#VALUE!</v>
      </c>
      <c r="BJ42" s="519" t="e">
        <f aca="false">BJ41*InputDataA_GeneralAssumptions!BN112</f>
        <v>#VALUE!</v>
      </c>
      <c r="BK42" s="519" t="e">
        <f aca="false">BK41*InputDataA_GeneralAssumptions!BO112</f>
        <v>#VALUE!</v>
      </c>
      <c r="BL42" s="519" t="e">
        <f aca="false">BL41*InputDataA_GeneralAssumptions!BP112</f>
        <v>#VALUE!</v>
      </c>
      <c r="BM42" s="519" t="e">
        <f aca="false">BM41*InputDataA_GeneralAssumptions!BQ112</f>
        <v>#VALUE!</v>
      </c>
      <c r="BN42" s="519" t="e">
        <f aca="false">BN41*InputDataA_GeneralAssumptions!BR112</f>
        <v>#VALUE!</v>
      </c>
      <c r="BO42" s="519" t="e">
        <f aca="false">BO41*InputDataA_GeneralAssumptions!BS112</f>
        <v>#VALUE!</v>
      </c>
      <c r="BP42" s="519" t="e">
        <f aca="false">BP41*InputDataA_GeneralAssumptions!BT112</f>
        <v>#VALUE!</v>
      </c>
      <c r="BQ42" s="519" t="e">
        <f aca="false">BQ41*InputDataA_GeneralAssumptions!BU112</f>
        <v>#VALUE!</v>
      </c>
      <c r="BR42" s="519" t="e">
        <f aca="false">BR41*InputDataA_GeneralAssumptions!BV112</f>
        <v>#VALUE!</v>
      </c>
      <c r="BS42" s="519" t="e">
        <f aca="false">BS41*InputDataA_GeneralAssumptions!BW112</f>
        <v>#VALUE!</v>
      </c>
    </row>
    <row r="43" customFormat="false" ht="15.75" hidden="false" customHeight="false" outlineLevel="0" collapsed="false">
      <c r="C43" s="505" t="s">
        <v>1535</v>
      </c>
      <c r="D43" s="515" t="s">
        <v>1533</v>
      </c>
      <c r="E43" s="519" t="n">
        <f aca="false">E42-E44</f>
        <v>4.72423636323716</v>
      </c>
      <c r="F43" s="519" t="n">
        <f aca="false">F42-F44</f>
        <v>4.90208745196376</v>
      </c>
      <c r="G43" s="519" t="n">
        <f aca="false">G42-G44</f>
        <v>5.08483835904847</v>
      </c>
      <c r="H43" s="519" t="n">
        <f aca="false">H42-H44</f>
        <v>5.26811962540131</v>
      </c>
      <c r="I43" s="519" t="n">
        <f aca="false">I42-I44</f>
        <v>5.45439275363795</v>
      </c>
      <c r="J43" s="519" t="n">
        <f aca="false">J42-J44</f>
        <v>5.64662540368565</v>
      </c>
      <c r="K43" s="519" t="n">
        <f aca="false">K42-K44</f>
        <v>5.84629885428796</v>
      </c>
      <c r="L43" s="519" t="n">
        <f aca="false">L42-L44</f>
        <v>6.04251639487953</v>
      </c>
      <c r="M43" s="519" t="n">
        <f aca="false">M42-M44</f>
        <v>6.24815345708337</v>
      </c>
      <c r="N43" s="519" t="n">
        <f aca="false">N42-N44</f>
        <v>6.46071628751023</v>
      </c>
      <c r="O43" s="519" t="n">
        <f aca="false">O42-O44</f>
        <v>6.67571488663607</v>
      </c>
      <c r="P43" s="519" t="n">
        <f aca="false">P42-P44</f>
        <v>6.89064633072036</v>
      </c>
      <c r="Q43" s="519" t="n">
        <f aca="false">Q42-Q44</f>
        <v>7.10400829343158</v>
      </c>
      <c r="R43" s="519" t="n">
        <f aca="false">R42-R44</f>
        <v>7.31828248597782</v>
      </c>
      <c r="S43" s="519" t="n">
        <f aca="false">S42-S44</f>
        <v>7.5344522545336</v>
      </c>
      <c r="T43" s="519" t="n">
        <f aca="false">T42-T44</f>
        <v>7.75450221243151</v>
      </c>
      <c r="U43" s="519" t="n">
        <f aca="false">U42-U44</f>
        <v>7.9808977833471</v>
      </c>
      <c r="V43" s="519" t="n">
        <f aca="false">V42-V44</f>
        <v>8.20769934133806</v>
      </c>
      <c r="W43" s="519" t="n">
        <f aca="false">W42-W44</f>
        <v>8.4403488314875</v>
      </c>
      <c r="X43" s="519" t="n">
        <f aca="false">X42-X44</f>
        <v>8.67883299794627</v>
      </c>
      <c r="Y43" s="519" t="n">
        <f aca="false">Y42-Y44</f>
        <v>8.92165724802766</v>
      </c>
      <c r="Z43" s="519" t="n">
        <f aca="false">Z42-Z44</f>
        <v>9.16782377562529</v>
      </c>
      <c r="AA43" s="519" t="n">
        <f aca="false">AA42-AA44</f>
        <v>9.41386165388055</v>
      </c>
      <c r="AB43" s="519" t="n">
        <f aca="false">AB42-AB44</f>
        <v>9.66373268846467</v>
      </c>
      <c r="AC43" s="519" t="n">
        <f aca="false">AC42-AC44</f>
        <v>9.91842449777395</v>
      </c>
      <c r="AD43" s="519" t="n">
        <f aca="false">AD42-AD44</f>
        <v>10.1774368398491</v>
      </c>
      <c r="AE43" s="519" t="n">
        <f aca="false">AE42-AE44</f>
        <v>10.441263667775</v>
      </c>
      <c r="AF43" s="519" t="n">
        <f aca="false">AF42-AF44</f>
        <v>10.7034726707466</v>
      </c>
      <c r="AG43" s="519" t="n">
        <f aca="false">AG42-AG44</f>
        <v>10.9709885132448</v>
      </c>
      <c r="AH43" s="519" t="n">
        <f aca="false">AH42-AH44</f>
        <v>11.2428282276293</v>
      </c>
      <c r="AI43" s="519" t="n">
        <f aca="false">AI42-AI44</f>
        <v>11.5180036438754</v>
      </c>
      <c r="AJ43" s="519" t="n">
        <f aca="false">AJ42-AJ44</f>
        <v>11.7960221421186</v>
      </c>
      <c r="AK43" s="519" t="e">
        <f aca="false">AK42-AK44</f>
        <v>#VALUE!</v>
      </c>
      <c r="AL43" s="519" t="e">
        <f aca="false">AL42-AL44</f>
        <v>#VALUE!</v>
      </c>
      <c r="AM43" s="519" t="e">
        <f aca="false">AM42-AM44</f>
        <v>#VALUE!</v>
      </c>
      <c r="AN43" s="519" t="e">
        <f aca="false">AN42-AN44</f>
        <v>#VALUE!</v>
      </c>
      <c r="AO43" s="519" t="e">
        <f aca="false">AO42-AO44</f>
        <v>#VALUE!</v>
      </c>
      <c r="AP43" s="519" t="e">
        <f aca="false">AP42-AP44</f>
        <v>#VALUE!</v>
      </c>
      <c r="AQ43" s="519" t="e">
        <f aca="false">AQ42-AQ44</f>
        <v>#VALUE!</v>
      </c>
      <c r="AR43" s="519" t="e">
        <f aca="false">AR42-AR44</f>
        <v>#VALUE!</v>
      </c>
      <c r="AS43" s="519" t="e">
        <f aca="false">AS42-AS44</f>
        <v>#VALUE!</v>
      </c>
      <c r="AT43" s="519" t="e">
        <f aca="false">AT42-AT44</f>
        <v>#VALUE!</v>
      </c>
      <c r="AU43" s="519" t="e">
        <f aca="false">AU42-AU44</f>
        <v>#VALUE!</v>
      </c>
      <c r="AV43" s="519" t="e">
        <f aca="false">AV42-AV44</f>
        <v>#VALUE!</v>
      </c>
      <c r="AW43" s="519" t="e">
        <f aca="false">AW42-AW44</f>
        <v>#VALUE!</v>
      </c>
      <c r="AX43" s="519" t="e">
        <f aca="false">AX42-AX44</f>
        <v>#VALUE!</v>
      </c>
      <c r="AY43" s="519" t="e">
        <f aca="false">AY42-AY44</f>
        <v>#VALUE!</v>
      </c>
      <c r="AZ43" s="519" t="e">
        <f aca="false">AZ42-AZ44</f>
        <v>#VALUE!</v>
      </c>
      <c r="BA43" s="519" t="e">
        <f aca="false">BA42-BA44</f>
        <v>#VALUE!</v>
      </c>
      <c r="BB43" s="519" t="e">
        <f aca="false">BB42-BB44</f>
        <v>#VALUE!</v>
      </c>
      <c r="BC43" s="519" t="e">
        <f aca="false">BC42-BC44</f>
        <v>#VALUE!</v>
      </c>
      <c r="BD43" s="519" t="e">
        <f aca="false">BD42-BD44</f>
        <v>#VALUE!</v>
      </c>
      <c r="BE43" s="519" t="e">
        <f aca="false">BE42-BE44</f>
        <v>#VALUE!</v>
      </c>
      <c r="BF43" s="519" t="e">
        <f aca="false">BF42-BF44</f>
        <v>#VALUE!</v>
      </c>
      <c r="BG43" s="519" t="e">
        <f aca="false">BG42-BG44</f>
        <v>#VALUE!</v>
      </c>
      <c r="BH43" s="519" t="e">
        <f aca="false">BH42-BH44</f>
        <v>#VALUE!</v>
      </c>
      <c r="BI43" s="519" t="e">
        <f aca="false">BI42-BI44</f>
        <v>#VALUE!</v>
      </c>
      <c r="BJ43" s="519" t="e">
        <f aca="false">BJ42-BJ44</f>
        <v>#VALUE!</v>
      </c>
      <c r="BK43" s="519" t="e">
        <f aca="false">BK42-BK44</f>
        <v>#VALUE!</v>
      </c>
      <c r="BL43" s="519" t="e">
        <f aca="false">BL42-BL44</f>
        <v>#VALUE!</v>
      </c>
      <c r="BM43" s="519" t="e">
        <f aca="false">BM42-BM44</f>
        <v>#VALUE!</v>
      </c>
      <c r="BN43" s="519" t="e">
        <f aca="false">BN42-BN44</f>
        <v>#VALUE!</v>
      </c>
      <c r="BO43" s="519" t="e">
        <f aca="false">BO42-BO44</f>
        <v>#VALUE!</v>
      </c>
      <c r="BP43" s="519" t="e">
        <f aca="false">BP42-BP44</f>
        <v>#VALUE!</v>
      </c>
      <c r="BQ43" s="519" t="e">
        <f aca="false">BQ42-BQ44</f>
        <v>#VALUE!</v>
      </c>
      <c r="BR43" s="519" t="e">
        <f aca="false">BR42-BR44</f>
        <v>#VALUE!</v>
      </c>
      <c r="BS43" s="519" t="e">
        <f aca="false">BS42-BS44</f>
        <v>#VALUE!</v>
      </c>
    </row>
    <row r="44" customFormat="false" ht="15.75" hidden="false" customHeight="false" outlineLevel="0" collapsed="false">
      <c r="C44" s="505" t="s">
        <v>1536</v>
      </c>
      <c r="D44" s="515" t="s">
        <v>1533</v>
      </c>
      <c r="E44" s="519" t="n">
        <f aca="false">E42*(1-E11)</f>
        <v>4.81751466843699</v>
      </c>
      <c r="F44" s="519" t="n">
        <f aca="false">F42*(1-F11)</f>
        <v>4.9979126167008</v>
      </c>
      <c r="G44" s="519" t="n">
        <f aca="false">G42*(1-G11)</f>
        <v>5.18316190136422</v>
      </c>
      <c r="H44" s="519" t="n">
        <f aca="false">H42*(1-H11)</f>
        <v>5.36888089125175</v>
      </c>
      <c r="I44" s="519" t="n">
        <f aca="false">I42*(1-I11)</f>
        <v>5.55760688289293</v>
      </c>
      <c r="J44" s="519" t="n">
        <f aca="false">J42*(1-J11)</f>
        <v>5.75237407751553</v>
      </c>
      <c r="K44" s="519" t="n">
        <f aca="false">K42*(1-K11)</f>
        <v>5.95470131612172</v>
      </c>
      <c r="L44" s="519" t="n">
        <f aca="false">L42*(1-L11)</f>
        <v>6.15348363671094</v>
      </c>
      <c r="M44" s="519" t="n">
        <f aca="false">M42*(1-M11)</f>
        <v>6.36184668859038</v>
      </c>
      <c r="N44" s="519" t="n">
        <f aca="false">N42*(1-N11)</f>
        <v>6.57728378151195</v>
      </c>
      <c r="O44" s="519" t="n">
        <f aca="false">O42*(1-O11)</f>
        <v>6.79528456595488</v>
      </c>
      <c r="P44" s="519" t="n">
        <f aca="false">P42*(1-P11)</f>
        <v>7.01335338353499</v>
      </c>
      <c r="Q44" s="519" t="n">
        <f aca="false">Q42*(1-Q11)</f>
        <v>7.22999221058531</v>
      </c>
      <c r="R44" s="519" t="n">
        <f aca="false">R42*(1-R11)</f>
        <v>7.44771781466801</v>
      </c>
      <c r="S44" s="519" t="n">
        <f aca="false">S42*(1-S11)</f>
        <v>7.66754746192712</v>
      </c>
      <c r="T44" s="519" t="n">
        <f aca="false">T42*(1-T11)</f>
        <v>7.89149810418837</v>
      </c>
      <c r="U44" s="519" t="n">
        <f aca="false">U42*(1-U11)</f>
        <v>8.12210187464145</v>
      </c>
      <c r="V44" s="519" t="n">
        <f aca="false">V42*(1-V11)</f>
        <v>8.3533008197137</v>
      </c>
      <c r="W44" s="519" t="n">
        <f aca="false">W42*(1-W11)</f>
        <v>8.59065080659311</v>
      </c>
      <c r="X44" s="519" t="n">
        <f aca="false">X42*(1-X11)</f>
        <v>8.83416737893391</v>
      </c>
      <c r="Y44" s="519" t="n">
        <f aca="false">Y42*(1-Y11)</f>
        <v>9.0823422316238</v>
      </c>
      <c r="Z44" s="519" t="n">
        <f aca="false">Z42*(1-Z11)</f>
        <v>9.33417564406389</v>
      </c>
      <c r="AA44" s="519" t="n">
        <f aca="false">AA42*(1-AA11)</f>
        <v>9.58613777343803</v>
      </c>
      <c r="AB44" s="519" t="n">
        <f aca="false">AB42*(1-AB11)</f>
        <v>9.84226648040817</v>
      </c>
      <c r="AC44" s="519" t="n">
        <f aca="false">AC42*(1-AC11)</f>
        <v>10.1035752030107</v>
      </c>
      <c r="AD44" s="519" t="n">
        <f aca="false">AD42*(1-AD11)</f>
        <v>10.3695630206761</v>
      </c>
      <c r="AE44" s="519" t="n">
        <f aca="false">AE42*(1-AE11)</f>
        <v>10.6407353809945</v>
      </c>
      <c r="AF44" s="519" t="n">
        <f aca="false">AF42*(1-AF11)</f>
        <v>10.9105263626449</v>
      </c>
      <c r="AG44" s="519" t="n">
        <f aca="false">AG42*(1-AG11)</f>
        <v>11.1860108675225</v>
      </c>
      <c r="AH44" s="519" t="n">
        <f aca="false">AH42*(1-AH11)</f>
        <v>11.4661717102627</v>
      </c>
      <c r="AI44" s="519" t="n">
        <f aca="false">AI42*(1-AI11)</f>
        <v>11.7499965763041</v>
      </c>
      <c r="AJ44" s="519" t="n">
        <f aca="false">AJ42*(1-AJ11)</f>
        <v>12.0369784325298</v>
      </c>
      <c r="AK44" s="519" t="e">
        <f aca="false">AK42*(1-AK11)</f>
        <v>#VALUE!</v>
      </c>
      <c r="AL44" s="519" t="e">
        <f aca="false">AL42*(1-AL11)</f>
        <v>#VALUE!</v>
      </c>
      <c r="AM44" s="519" t="e">
        <f aca="false">AM42*(1-AM11)</f>
        <v>#VALUE!</v>
      </c>
      <c r="AN44" s="519" t="e">
        <f aca="false">AN42*(1-AN11)</f>
        <v>#VALUE!</v>
      </c>
      <c r="AO44" s="519" t="e">
        <f aca="false">AO42*(1-AO11)</f>
        <v>#VALUE!</v>
      </c>
      <c r="AP44" s="519" t="e">
        <f aca="false">AP42*(1-AP11)</f>
        <v>#VALUE!</v>
      </c>
      <c r="AQ44" s="519" t="e">
        <f aca="false">AQ42*(1-AQ11)</f>
        <v>#VALUE!</v>
      </c>
      <c r="AR44" s="519" t="e">
        <f aca="false">AR42*(1-AR11)</f>
        <v>#VALUE!</v>
      </c>
      <c r="AS44" s="519" t="e">
        <f aca="false">AS42*(1-AS11)</f>
        <v>#VALUE!</v>
      </c>
      <c r="AT44" s="519" t="e">
        <f aca="false">AT42*(1-AT11)</f>
        <v>#VALUE!</v>
      </c>
      <c r="AU44" s="519" t="e">
        <f aca="false">AU42*(1-AU11)</f>
        <v>#VALUE!</v>
      </c>
      <c r="AV44" s="519" t="e">
        <f aca="false">AV42*(1-AV11)</f>
        <v>#VALUE!</v>
      </c>
      <c r="AW44" s="519" t="e">
        <f aca="false">AW42*(1-AW11)</f>
        <v>#VALUE!</v>
      </c>
      <c r="AX44" s="519" t="e">
        <f aca="false">AX42*(1-AX11)</f>
        <v>#VALUE!</v>
      </c>
      <c r="AY44" s="519" t="e">
        <f aca="false">AY42*(1-AY11)</f>
        <v>#VALUE!</v>
      </c>
      <c r="AZ44" s="519" t="e">
        <f aca="false">AZ42*(1-AZ11)</f>
        <v>#VALUE!</v>
      </c>
      <c r="BA44" s="519" t="e">
        <f aca="false">BA42*(1-BA11)</f>
        <v>#VALUE!</v>
      </c>
      <c r="BB44" s="519" t="e">
        <f aca="false">BB42*(1-BB11)</f>
        <v>#VALUE!</v>
      </c>
      <c r="BC44" s="519" t="e">
        <f aca="false">BC42*(1-BC11)</f>
        <v>#VALUE!</v>
      </c>
      <c r="BD44" s="519" t="e">
        <f aca="false">BD42*(1-BD11)</f>
        <v>#VALUE!</v>
      </c>
      <c r="BE44" s="519" t="e">
        <f aca="false">BE42*(1-BE11)</f>
        <v>#VALUE!</v>
      </c>
      <c r="BF44" s="519" t="e">
        <f aca="false">BF42*(1-BF11)</f>
        <v>#VALUE!</v>
      </c>
      <c r="BG44" s="519" t="e">
        <f aca="false">BG42*(1-BG11)</f>
        <v>#VALUE!</v>
      </c>
      <c r="BH44" s="519" t="e">
        <f aca="false">BH42*(1-BH11)</f>
        <v>#VALUE!</v>
      </c>
      <c r="BI44" s="519" t="e">
        <f aca="false">BI42*(1-BI11)</f>
        <v>#VALUE!</v>
      </c>
      <c r="BJ44" s="519" t="e">
        <f aca="false">BJ42*(1-BJ11)</f>
        <v>#VALUE!</v>
      </c>
      <c r="BK44" s="519" t="e">
        <f aca="false">BK42*(1-BK11)</f>
        <v>#VALUE!</v>
      </c>
      <c r="BL44" s="519" t="e">
        <f aca="false">BL42*(1-BL11)</f>
        <v>#VALUE!</v>
      </c>
      <c r="BM44" s="519" t="e">
        <f aca="false">BM42*(1-BM11)</f>
        <v>#VALUE!</v>
      </c>
      <c r="BN44" s="519" t="e">
        <f aca="false">BN42*(1-BN11)</f>
        <v>#VALUE!</v>
      </c>
      <c r="BO44" s="519" t="e">
        <f aca="false">BO42*(1-BO11)</f>
        <v>#VALUE!</v>
      </c>
      <c r="BP44" s="519" t="e">
        <f aca="false">BP42*(1-BP11)</f>
        <v>#VALUE!</v>
      </c>
      <c r="BQ44" s="519" t="e">
        <f aca="false">BQ42*(1-BQ11)</f>
        <v>#VALUE!</v>
      </c>
      <c r="BR44" s="519" t="e">
        <f aca="false">BR42*(1-BR11)</f>
        <v>#VALUE!</v>
      </c>
      <c r="BS44" s="519" t="e">
        <f aca="false">BS42*(1-BS11)</f>
        <v>#VALUE!</v>
      </c>
    </row>
    <row r="45" customFormat="false" ht="15.75" hidden="false" customHeight="false" outlineLevel="0" collapsed="false">
      <c r="C45" s="514" t="s">
        <v>1537</v>
      </c>
      <c r="D45" s="515" t="s">
        <v>1538</v>
      </c>
      <c r="E45" s="519" t="n">
        <f aca="false">E42/E41*100</f>
        <v>53.4221768379211</v>
      </c>
      <c r="F45" s="519" t="n">
        <f aca="false">F42/F41*100</f>
        <v>53.8511753082275</v>
      </c>
      <c r="G45" s="519" t="n">
        <f aca="false">G42/G41*100</f>
        <v>54.2677462100983</v>
      </c>
      <c r="H45" s="519" t="n">
        <f aca="false">H42/H41*100</f>
        <v>54.6327710151672</v>
      </c>
      <c r="I45" s="519" t="n">
        <f aca="false">I42/I41*100</f>
        <v>54.9692988395691</v>
      </c>
      <c r="J45" s="519" t="n">
        <f aca="false">J42/J41*100</f>
        <v>55.3134679794312</v>
      </c>
      <c r="K45" s="519" t="n">
        <f aca="false">K42/K41*100</f>
        <v>55.6729733943939</v>
      </c>
      <c r="L45" s="519" t="n">
        <f aca="false">L42/L41*100</f>
        <v>55.9500873088837</v>
      </c>
      <c r="M45" s="519" t="n">
        <f aca="false">M42/M41*100</f>
        <v>56.2645018100739</v>
      </c>
      <c r="N45" s="519" t="n">
        <f aca="false">N42/N41*100</f>
        <v>56.59099817276</v>
      </c>
      <c r="O45" s="519" t="n">
        <f aca="false">O42/O41*100</f>
        <v>56.8948745727539</v>
      </c>
      <c r="P45" s="519" t="n">
        <f aca="false">P42/P41*100</f>
        <v>57.1569502353668</v>
      </c>
      <c r="Q45" s="519" t="n">
        <f aca="false">Q42/Q41*100</f>
        <v>57.3704242706299</v>
      </c>
      <c r="R45" s="519" t="n">
        <f aca="false">R42/R41*100</f>
        <v>57.5560331344605</v>
      </c>
      <c r="S45" s="519" t="n">
        <f aca="false">S42/S41*100</f>
        <v>57.7254593372345</v>
      </c>
      <c r="T45" s="519" t="n">
        <f aca="false">T42/T41*100</f>
        <v>57.8966856002808</v>
      </c>
      <c r="U45" s="519" t="n">
        <f aca="false">U42/U41*100</f>
        <v>58.0874383449554</v>
      </c>
      <c r="V45" s="519" t="n">
        <f aca="false">V42/V41*100</f>
        <v>58.2538962364197</v>
      </c>
      <c r="W45" s="519" t="n">
        <f aca="false">W42/W41*100</f>
        <v>58.4374129772186</v>
      </c>
      <c r="X45" s="519" t="n">
        <f aca="false">X42/X41*100</f>
        <v>58.6366236209869</v>
      </c>
      <c r="Y45" s="519" t="n">
        <f aca="false">Y42/Y41*100</f>
        <v>58.8385224342346</v>
      </c>
      <c r="Z45" s="519" t="n">
        <f aca="false">Z42/Z41*100</f>
        <v>59.0401411056519</v>
      </c>
      <c r="AA45" s="519" t="n">
        <f aca="false">AA42/AA41*100</f>
        <v>59.2158555984497</v>
      </c>
      <c r="AB45" s="519" t="n">
        <f aca="false">AB42/AB41*100</f>
        <v>59.3952655792236</v>
      </c>
      <c r="AC45" s="519" t="n">
        <f aca="false">AC42/AC41*100</f>
        <v>59.5821917057037</v>
      </c>
      <c r="AD45" s="519" t="n">
        <f aca="false">AD42/AD41*100</f>
        <v>59.7765684127808</v>
      </c>
      <c r="AE45" s="519" t="n">
        <f aca="false">AE42/AE41*100</f>
        <v>59.9789440631866</v>
      </c>
      <c r="AF45" s="519" t="n">
        <f aca="false">AF42/AF41*100</f>
        <v>60.1541817188263</v>
      </c>
      <c r="AG45" s="519" t="n">
        <f aca="false">AG42/AG41*100</f>
        <v>60.3420555591583</v>
      </c>
      <c r="AH45" s="519" t="n">
        <f aca="false">AH42/AH41*100</f>
        <v>60.5347335338593</v>
      </c>
      <c r="AI45" s="519" t="n">
        <f aca="false">AI42/AI41*100</f>
        <v>60.7297599315643</v>
      </c>
      <c r="AJ45" s="519" t="n">
        <f aca="false">AJ42/AJ41*100</f>
        <v>60.9212458133698</v>
      </c>
      <c r="AK45" s="519" t="e">
        <f aca="false">AK42/AK41*100</f>
        <v>#VALUE!</v>
      </c>
      <c r="AL45" s="519" t="e">
        <f aca="false">AL42/AL41*100</f>
        <v>#VALUE!</v>
      </c>
      <c r="AM45" s="519" t="e">
        <f aca="false">AM42/AM41*100</f>
        <v>#VALUE!</v>
      </c>
      <c r="AN45" s="519" t="e">
        <f aca="false">AN42/AN41*100</f>
        <v>#VALUE!</v>
      </c>
      <c r="AO45" s="519" t="e">
        <f aca="false">AO42/AO41*100</f>
        <v>#VALUE!</v>
      </c>
      <c r="AP45" s="519" t="e">
        <f aca="false">AP42/AP41*100</f>
        <v>#VALUE!</v>
      </c>
      <c r="AQ45" s="519" t="e">
        <f aca="false">AQ42/AQ41*100</f>
        <v>#VALUE!</v>
      </c>
      <c r="AR45" s="519" t="e">
        <f aca="false">AR42/AR41*100</f>
        <v>#VALUE!</v>
      </c>
      <c r="AS45" s="519" t="e">
        <f aca="false">AS42/AS41*100</f>
        <v>#VALUE!</v>
      </c>
      <c r="AT45" s="519" t="e">
        <f aca="false">AT42/AT41*100</f>
        <v>#VALUE!</v>
      </c>
      <c r="AU45" s="519" t="e">
        <f aca="false">AU42/AU41*100</f>
        <v>#VALUE!</v>
      </c>
      <c r="AV45" s="519" t="e">
        <f aca="false">AV42/AV41*100</f>
        <v>#VALUE!</v>
      </c>
      <c r="AW45" s="519" t="e">
        <f aca="false">AW42/AW41*100</f>
        <v>#VALUE!</v>
      </c>
      <c r="AX45" s="519" t="e">
        <f aca="false">AX42/AX41*100</f>
        <v>#VALUE!</v>
      </c>
      <c r="AY45" s="519" t="e">
        <f aca="false">AY42/AY41*100</f>
        <v>#VALUE!</v>
      </c>
      <c r="AZ45" s="519" t="e">
        <f aca="false">AZ42/AZ41*100</f>
        <v>#VALUE!</v>
      </c>
      <c r="BA45" s="519" t="e">
        <f aca="false">BA42/BA41*100</f>
        <v>#VALUE!</v>
      </c>
      <c r="BB45" s="519" t="e">
        <f aca="false">BB42/BB41*100</f>
        <v>#VALUE!</v>
      </c>
      <c r="BC45" s="519" t="e">
        <f aca="false">BC42/BC41*100</f>
        <v>#VALUE!</v>
      </c>
      <c r="BD45" s="519" t="e">
        <f aca="false">BD42/BD41*100</f>
        <v>#VALUE!</v>
      </c>
      <c r="BE45" s="519" t="e">
        <f aca="false">BE42/BE41*100</f>
        <v>#VALUE!</v>
      </c>
      <c r="BF45" s="519" t="e">
        <f aca="false">BF42/BF41*100</f>
        <v>#VALUE!</v>
      </c>
      <c r="BG45" s="519" t="e">
        <f aca="false">BG42/BG41*100</f>
        <v>#VALUE!</v>
      </c>
      <c r="BH45" s="519" t="e">
        <f aca="false">BH42/BH41*100</f>
        <v>#VALUE!</v>
      </c>
      <c r="BI45" s="519" t="e">
        <f aca="false">BI42/BI41*100</f>
        <v>#VALUE!</v>
      </c>
      <c r="BJ45" s="519" t="e">
        <f aca="false">BJ42/BJ41*100</f>
        <v>#VALUE!</v>
      </c>
      <c r="BK45" s="519" t="e">
        <f aca="false">BK42/BK41*100</f>
        <v>#VALUE!</v>
      </c>
      <c r="BL45" s="519" t="e">
        <f aca="false">BL42/BL41*100</f>
        <v>#VALUE!</v>
      </c>
      <c r="BM45" s="519" t="e">
        <f aca="false">BM42/BM41*100</f>
        <v>#VALUE!</v>
      </c>
      <c r="BN45" s="519" t="e">
        <f aca="false">BN42/BN41*100</f>
        <v>#VALUE!</v>
      </c>
      <c r="BO45" s="519" t="e">
        <f aca="false">BO42/BO41*100</f>
        <v>#VALUE!</v>
      </c>
      <c r="BP45" s="519" t="e">
        <f aca="false">BP42/BP41*100</f>
        <v>#VALUE!</v>
      </c>
      <c r="BQ45" s="519" t="e">
        <f aca="false">BQ42/BQ41*100</f>
        <v>#VALUE!</v>
      </c>
      <c r="BR45" s="519" t="e">
        <f aca="false">BR42/BR41*100</f>
        <v>#VALUE!</v>
      </c>
      <c r="BS45" s="519" t="e">
        <f aca="false">BS42/BS41*100</f>
        <v>#VALUE!</v>
      </c>
    </row>
    <row r="46" customFormat="false" ht="15.75" hidden="false" customHeight="false" outlineLevel="0" collapsed="false">
      <c r="C46" s="514" t="s">
        <v>1539</v>
      </c>
      <c r="D46" s="515" t="s">
        <v>100</v>
      </c>
      <c r="E46" s="519" t="n">
        <f aca="false">(E41-E42)/E42</f>
        <v>0.871881789905201</v>
      </c>
      <c r="F46" s="519" t="n">
        <f aca="false">(F41-F42)/F42</f>
        <v>0.856969684090102</v>
      </c>
      <c r="G46" s="519" t="n">
        <f aca="false">(G41-G42)/G42</f>
        <v>0.842715185053913</v>
      </c>
      <c r="H46" s="519" t="n">
        <f aca="false">(H41-H42)/H42</f>
        <v>0.830403220298634</v>
      </c>
      <c r="I46" s="519" t="n">
        <f aca="false">(I41-I42)/I42</f>
        <v>0.819197299420818</v>
      </c>
      <c r="J46" s="519" t="n">
        <f aca="false">(J41-J42)/J42</f>
        <v>0.807877966306252</v>
      </c>
      <c r="K46" s="519" t="n">
        <f aca="false">(K41-K42)/K42</f>
        <v>0.796203685612194</v>
      </c>
      <c r="L46" s="519" t="n">
        <f aca="false">(L41-L42)/L42</f>
        <v>0.787307309243862</v>
      </c>
      <c r="M46" s="519" t="n">
        <f aca="false">(M41-M42)/M42</f>
        <v>0.777319567096843</v>
      </c>
      <c r="N46" s="519" t="n">
        <f aca="false">(N41-N42)/N42</f>
        <v>0.767065491488978</v>
      </c>
      <c r="O46" s="519" t="n">
        <f aca="false">(O41-O42)/O42</f>
        <v>0.757627567525889</v>
      </c>
      <c r="P46" s="519" t="n">
        <f aca="false">(P41-P42)/P42</f>
        <v>0.749568505461009</v>
      </c>
      <c r="Q46" s="519" t="n">
        <f aca="false">(Q41-Q42)/Q42</f>
        <v>0.743058401107098</v>
      </c>
      <c r="R46" s="519" t="n">
        <f aca="false">(R41-R42)/R42</f>
        <v>0.737437320712903</v>
      </c>
      <c r="S46" s="519" t="n">
        <f aca="false">(S41-S42)/S42</f>
        <v>0.732337882593465</v>
      </c>
      <c r="T46" s="519" t="n">
        <f aca="false">(T41-T42)/T42</f>
        <v>0.727214588593221</v>
      </c>
      <c r="U46" s="519" t="n">
        <f aca="false">(U41-U42)/U42</f>
        <v>0.721542606271334</v>
      </c>
      <c r="V46" s="519" t="n">
        <f aca="false">(V41-V42)/V42</f>
        <v>0.716623375613478</v>
      </c>
      <c r="W46" s="519" t="n">
        <f aca="false">(W41-W42)/W42</f>
        <v>0.711232494822867</v>
      </c>
      <c r="X46" s="519" t="n">
        <f aca="false">(X41-X42)/X42</f>
        <v>0.705418795024352</v>
      </c>
      <c r="Y46" s="519" t="n">
        <f aca="false">(Y41-Y42)/Y42</f>
        <v>0.69956681206216</v>
      </c>
      <c r="Z46" s="519" t="n">
        <f aca="false">(Z41-Z42)/Z42</f>
        <v>0.693762889574583</v>
      </c>
      <c r="AA46" s="519" t="n">
        <f aca="false">(AA41-AA42)/AA42</f>
        <v>0.688736893005698</v>
      </c>
      <c r="AB46" s="519" t="n">
        <f aca="false">(AB41-AB42)/AB42</f>
        <v>0.683635876105584</v>
      </c>
      <c r="AC46" s="519" t="n">
        <f aca="false">(AC41-AC42)/AC42</f>
        <v>0.67835383588998</v>
      </c>
      <c r="AD46" s="519" t="n">
        <f aca="false">(AD41-AD42)/AD42</f>
        <v>0.672896297918285</v>
      </c>
      <c r="AE46" s="519" t="n">
        <f aca="false">(AE41-AE42)/AE42</f>
        <v>0.667251759128203</v>
      </c>
      <c r="AF46" s="519" t="n">
        <f aca="false">(AF41-AF42)/AF42</f>
        <v>0.66239481849195</v>
      </c>
      <c r="AG46" s="519" t="n">
        <f aca="false">(AG41-AG42)/AG42</f>
        <v>0.657218983896922</v>
      </c>
      <c r="AH46" s="519" t="n">
        <f aca="false">(AH41-AH42)/AH42</f>
        <v>0.651944167625127</v>
      </c>
      <c r="AI46" s="519" t="n">
        <f aca="false">(AI41-AI42)/AI42</f>
        <v>0.646639145497839</v>
      </c>
      <c r="AJ46" s="519" t="n">
        <f aca="false">(AJ41-AJ42)/AJ42</f>
        <v>0.641463477394187</v>
      </c>
      <c r="AK46" s="519" t="e">
        <f aca="false">(AK41-AK42)/AK42</f>
        <v>#VALUE!</v>
      </c>
      <c r="AL46" s="519" t="e">
        <f aca="false">(AL41-AL42)/AL42</f>
        <v>#VALUE!</v>
      </c>
      <c r="AM46" s="519" t="e">
        <f aca="false">(AM41-AM42)/AM42</f>
        <v>#VALUE!</v>
      </c>
      <c r="AN46" s="519" t="e">
        <f aca="false">(AN41-AN42)/AN42</f>
        <v>#VALUE!</v>
      </c>
      <c r="AO46" s="519" t="e">
        <f aca="false">(AO41-AO42)/AO42</f>
        <v>#VALUE!</v>
      </c>
      <c r="AP46" s="519" t="e">
        <f aca="false">(AP41-AP42)/AP42</f>
        <v>#VALUE!</v>
      </c>
      <c r="AQ46" s="519" t="e">
        <f aca="false">(AQ41-AQ42)/AQ42</f>
        <v>#VALUE!</v>
      </c>
      <c r="AR46" s="519" t="e">
        <f aca="false">(AR41-AR42)/AR42</f>
        <v>#VALUE!</v>
      </c>
      <c r="AS46" s="519" t="e">
        <f aca="false">(AS41-AS42)/AS42</f>
        <v>#VALUE!</v>
      </c>
      <c r="AT46" s="519" t="e">
        <f aca="false">(AT41-AT42)/AT42</f>
        <v>#VALUE!</v>
      </c>
      <c r="AU46" s="519" t="e">
        <f aca="false">(AU41-AU42)/AU42</f>
        <v>#VALUE!</v>
      </c>
      <c r="AV46" s="519" t="e">
        <f aca="false">(AV41-AV42)/AV42</f>
        <v>#VALUE!</v>
      </c>
      <c r="AW46" s="519" t="e">
        <f aca="false">(AW41-AW42)/AW42</f>
        <v>#VALUE!</v>
      </c>
      <c r="AX46" s="519" t="e">
        <f aca="false">(AX41-AX42)/AX42</f>
        <v>#VALUE!</v>
      </c>
      <c r="AY46" s="519" t="e">
        <f aca="false">(AY41-AY42)/AY42</f>
        <v>#VALUE!</v>
      </c>
      <c r="AZ46" s="519" t="e">
        <f aca="false">(AZ41-AZ42)/AZ42</f>
        <v>#VALUE!</v>
      </c>
      <c r="BA46" s="519" t="e">
        <f aca="false">(BA41-BA42)/BA42</f>
        <v>#VALUE!</v>
      </c>
      <c r="BB46" s="519" t="e">
        <f aca="false">(BB41-BB42)/BB42</f>
        <v>#VALUE!</v>
      </c>
      <c r="BC46" s="519" t="e">
        <f aca="false">(BC41-BC42)/BC42</f>
        <v>#VALUE!</v>
      </c>
      <c r="BD46" s="519" t="e">
        <f aca="false">(BD41-BD42)/BD42</f>
        <v>#VALUE!</v>
      </c>
      <c r="BE46" s="519" t="e">
        <f aca="false">(BE41-BE42)/BE42</f>
        <v>#VALUE!</v>
      </c>
      <c r="BF46" s="519" t="e">
        <f aca="false">(BF41-BF42)/BF42</f>
        <v>#VALUE!</v>
      </c>
      <c r="BG46" s="519" t="e">
        <f aca="false">(BG41-BG42)/BG42</f>
        <v>#VALUE!</v>
      </c>
      <c r="BH46" s="519" t="e">
        <f aca="false">(BH41-BH42)/BH42</f>
        <v>#VALUE!</v>
      </c>
      <c r="BI46" s="519" t="e">
        <f aca="false">(BI41-BI42)/BI42</f>
        <v>#VALUE!</v>
      </c>
      <c r="BJ46" s="519" t="e">
        <f aca="false">(BJ41-BJ42)/BJ42</f>
        <v>#VALUE!</v>
      </c>
      <c r="BK46" s="519" t="e">
        <f aca="false">(BK41-BK42)/BK42</f>
        <v>#VALUE!</v>
      </c>
      <c r="BL46" s="519" t="e">
        <f aca="false">(BL41-BL42)/BL42</f>
        <v>#VALUE!</v>
      </c>
      <c r="BM46" s="519" t="e">
        <f aca="false">(BM41-BM42)/BM42</f>
        <v>#VALUE!</v>
      </c>
      <c r="BN46" s="519" t="e">
        <f aca="false">(BN41-BN42)/BN42</f>
        <v>#VALUE!</v>
      </c>
      <c r="BO46" s="519" t="e">
        <f aca="false">(BO41-BO42)/BO42</f>
        <v>#VALUE!</v>
      </c>
      <c r="BP46" s="519" t="e">
        <f aca="false">(BP41-BP42)/BP42</f>
        <v>#VALUE!</v>
      </c>
      <c r="BQ46" s="519" t="e">
        <f aca="false">(BQ41-BQ42)/BQ42</f>
        <v>#VALUE!</v>
      </c>
      <c r="BR46" s="519" t="e">
        <f aca="false">(BR41-BR42)/BR42</f>
        <v>#VALUE!</v>
      </c>
      <c r="BS46" s="519" t="e">
        <f aca="false">(BS41-BS42)/BS42</f>
        <v>#VALUE!</v>
      </c>
    </row>
    <row r="47" customFormat="false" ht="15.75" hidden="false" customHeight="false" outlineLevel="0" collapsed="false">
      <c r="C47" s="514" t="s">
        <v>1540</v>
      </c>
      <c r="D47" s="515" t="s">
        <v>1533</v>
      </c>
      <c r="E47" s="521" t="e">
        <f aca="false">datasummary!#ref!</f>
        <v>#NAME?</v>
      </c>
      <c r="F47" s="521" t="n">
        <f aca="false">F43*F12+F44*F13</f>
        <v>7.45372211286578</v>
      </c>
      <c r="G47" s="521" t="n">
        <f aca="false">G43*G12+G44*G13</f>
        <v>7.73083317855297</v>
      </c>
      <c r="H47" s="521" t="n">
        <f aca="false">H43*H12+H44*H13</f>
        <v>8.00870005555299</v>
      </c>
      <c r="I47" s="521" t="n">
        <f aca="false">I43*I12+I44*I13</f>
        <v>8.29108523069741</v>
      </c>
      <c r="J47" s="521" t="n">
        <f aca="false">J43*J12+J44*J13</f>
        <v>8.58250716887825</v>
      </c>
      <c r="K47" s="521" t="n">
        <f aca="false">K43*K12+K44*K13</f>
        <v>8.88522431714185</v>
      </c>
      <c r="L47" s="521" t="n">
        <f aca="false">L43*L12+L44*L13</f>
        <v>9.18267139780008</v>
      </c>
      <c r="M47" s="521" t="n">
        <f aca="false">M43*M12+M44*M13</f>
        <v>9.49442471555201</v>
      </c>
      <c r="N47" s="521" t="n">
        <f aca="false">N43*N12+N44*N13</f>
        <v>9.81671798743871</v>
      </c>
      <c r="O47" s="521" t="n">
        <f aca="false">O43*O12+O44*O13</f>
        <v>10.1427721232767</v>
      </c>
      <c r="P47" s="521" t="n">
        <f aca="false">P43*P12+P44*P13</f>
        <v>10.4688214204479</v>
      </c>
      <c r="Q47" s="521" t="n">
        <f aca="false">Q43*Q12+Q44*Q13</f>
        <v>10.7926055551833</v>
      </c>
      <c r="R47" s="521" t="n">
        <f aca="false">R43*R12+R44*R13</f>
        <v>11.1178884303853</v>
      </c>
      <c r="S47" s="521" t="n">
        <f aca="false">S43*S12+S44*S13</f>
        <v>11.4461757173184</v>
      </c>
      <c r="T47" s="521" t="n">
        <f aca="false">T43*T12+T44*T13</f>
        <v>11.7804804594012</v>
      </c>
      <c r="U47" s="521" t="n">
        <f aca="false">U43*U12+U44*U13</f>
        <v>12.1245645772606</v>
      </c>
      <c r="V47" s="521" t="n">
        <f aca="false">V43*V12+V44*V13</f>
        <v>12.4693951681435</v>
      </c>
      <c r="W47" s="521" t="n">
        <f aca="false">W43*W12+W44*W13</f>
        <v>12.823252194355</v>
      </c>
      <c r="X47" s="521" t="n">
        <f aca="false">X43*X12+X44*X13</f>
        <v>13.1861362075791</v>
      </c>
      <c r="Y47" s="521" t="n">
        <f aca="false">Y43*Y12+Y44*Y13</f>
        <v>13.5557856977453</v>
      </c>
      <c r="Z47" s="521" t="n">
        <f aca="false">Z43*Z12+Z44*Z13</f>
        <v>13.9306960158233</v>
      </c>
      <c r="AA47" s="521" t="n">
        <f aca="false">AA43*AA12+AA44*AA13</f>
        <v>14.3055959138694</v>
      </c>
      <c r="AB47" s="521" t="n">
        <f aca="false">AB43*AB12+AB44*AB13</f>
        <v>14.686508406405</v>
      </c>
      <c r="AC47" s="521" t="n">
        <f aca="false">AC43*AC12+AC44*AC13</f>
        <v>15.0749398288053</v>
      </c>
      <c r="AD47" s="521" t="n">
        <f aca="false">AD43*AD12+AD44*AD13</f>
        <v>15.4701360379314</v>
      </c>
      <c r="AE47" s="521" t="n">
        <f aca="false">AE43*AE12+AE44*AE13</f>
        <v>15.872849409682</v>
      </c>
      <c r="AF47" s="521" t="n">
        <f aca="false">AF43*AF12+AF44*AF13</f>
        <v>16.2732938764583</v>
      </c>
      <c r="AG47" s="521" t="n">
        <f aca="false">AG43*AG12+AG44*AG13</f>
        <v>16.6820091294986</v>
      </c>
      <c r="AH47" s="521" t="n">
        <f aca="false">AH43*AH12+AH44*AH13</f>
        <v>17.097489855651</v>
      </c>
      <c r="AI47" s="521" t="n">
        <f aca="false">AI43*AI12+AI44*AI13</f>
        <v>17.518230082158</v>
      </c>
      <c r="AJ47" s="521" t="n">
        <f aca="false">AJ43*AJ12+AJ44*AJ13</f>
        <v>17.9434773618089</v>
      </c>
      <c r="AK47" s="521" t="e">
        <f aca="false">AK43*AK12+AK44*AK13</f>
        <v>#VALUE!</v>
      </c>
      <c r="AL47" s="521" t="e">
        <f aca="false">AL43*AL12+AL44*AL13</f>
        <v>#VALUE!</v>
      </c>
      <c r="AM47" s="521" t="e">
        <f aca="false">AM43*AM12+AM44*AM13</f>
        <v>#VALUE!</v>
      </c>
      <c r="AN47" s="521" t="e">
        <f aca="false">AN43*AN12+AN44*AN13</f>
        <v>#VALUE!</v>
      </c>
      <c r="AO47" s="521" t="e">
        <f aca="false">AO43*AO12+AO44*AO13</f>
        <v>#VALUE!</v>
      </c>
      <c r="AP47" s="521" t="e">
        <f aca="false">AP43*AP12+AP44*AP13</f>
        <v>#VALUE!</v>
      </c>
      <c r="AQ47" s="521" t="e">
        <f aca="false">AQ43*AQ12+AQ44*AQ13</f>
        <v>#VALUE!</v>
      </c>
      <c r="AR47" s="521" t="e">
        <f aca="false">AR43*AR12+AR44*AR13</f>
        <v>#VALUE!</v>
      </c>
      <c r="AS47" s="521" t="e">
        <f aca="false">AS43*AS12+AS44*AS13</f>
        <v>#VALUE!</v>
      </c>
      <c r="AT47" s="521" t="e">
        <f aca="false">AT43*AT12+AT44*AT13</f>
        <v>#VALUE!</v>
      </c>
      <c r="AU47" s="521" t="e">
        <f aca="false">AU43*AU12+AU44*AU13</f>
        <v>#VALUE!</v>
      </c>
      <c r="AV47" s="521" t="e">
        <f aca="false">AV43*AV12+AV44*AV13</f>
        <v>#VALUE!</v>
      </c>
      <c r="AW47" s="521" t="e">
        <f aca="false">AW43*AW12+AW44*AW13</f>
        <v>#VALUE!</v>
      </c>
      <c r="AX47" s="521" t="e">
        <f aca="false">AX43*AX12+AX44*AX13</f>
        <v>#VALUE!</v>
      </c>
      <c r="AY47" s="521" t="e">
        <f aca="false">AY43*AY12+AY44*AY13</f>
        <v>#VALUE!</v>
      </c>
      <c r="AZ47" s="521" t="e">
        <f aca="false">AZ43*AZ12+AZ44*AZ13</f>
        <v>#VALUE!</v>
      </c>
      <c r="BA47" s="521" t="e">
        <f aca="false">BA43*BA12+BA44*BA13</f>
        <v>#VALUE!</v>
      </c>
      <c r="BB47" s="521" t="e">
        <f aca="false">BB43*BB12+BB44*BB13</f>
        <v>#VALUE!</v>
      </c>
      <c r="BC47" s="521" t="e">
        <f aca="false">BC43*BC12+BC44*BC13</f>
        <v>#VALUE!</v>
      </c>
      <c r="BD47" s="521" t="e">
        <f aca="false">BD43*BD12+BD44*BD13</f>
        <v>#VALUE!</v>
      </c>
      <c r="BE47" s="521" t="e">
        <f aca="false">BE43*BE12+BE44*BE13</f>
        <v>#VALUE!</v>
      </c>
      <c r="BF47" s="521" t="e">
        <f aca="false">BF43*BF12+BF44*BF13</f>
        <v>#VALUE!</v>
      </c>
      <c r="BG47" s="521" t="e">
        <f aca="false">BG43*BG12+BG44*BG13</f>
        <v>#VALUE!</v>
      </c>
      <c r="BH47" s="521" t="e">
        <f aca="false">BH43*BH12+BH44*BH13</f>
        <v>#VALUE!</v>
      </c>
      <c r="BI47" s="521" t="e">
        <f aca="false">BI43*BI12+BI44*BI13</f>
        <v>#VALUE!</v>
      </c>
      <c r="BJ47" s="521" t="e">
        <f aca="false">BJ43*BJ12+BJ44*BJ13</f>
        <v>#VALUE!</v>
      </c>
      <c r="BK47" s="521" t="e">
        <f aca="false">BK43*BK12+BK44*BK13</f>
        <v>#VALUE!</v>
      </c>
      <c r="BL47" s="521" t="e">
        <f aca="false">BL43*BL12+BL44*BL13</f>
        <v>#VALUE!</v>
      </c>
      <c r="BM47" s="521" t="e">
        <f aca="false">BM43*BM12+BM44*BM13</f>
        <v>#VALUE!</v>
      </c>
      <c r="BN47" s="521" t="e">
        <f aca="false">BN43*BN12+BN44*BN13</f>
        <v>#VALUE!</v>
      </c>
      <c r="BO47" s="521" t="e">
        <f aca="false">BO43*BO12+BO44*BO13</f>
        <v>#VALUE!</v>
      </c>
      <c r="BP47" s="521" t="e">
        <f aca="false">BP43*BP12+BP44*BP13</f>
        <v>#VALUE!</v>
      </c>
      <c r="BQ47" s="521" t="e">
        <f aca="false">BQ43*BQ12+BQ44*BQ13</f>
        <v>#VALUE!</v>
      </c>
      <c r="BR47" s="521" t="e">
        <f aca="false">BR43*BR12+BR44*BR13</f>
        <v>#VALUE!</v>
      </c>
      <c r="BS47" s="521" t="e">
        <f aca="false">BS43*BS12+BS44*BS13</f>
        <v>#VALUE!</v>
      </c>
    </row>
    <row r="48" customFormat="false" ht="15.75" hidden="false" customHeight="false" outlineLevel="0" collapsed="false">
      <c r="C48" s="514" t="s">
        <v>1541</v>
      </c>
      <c r="D48" s="515" t="s">
        <v>121</v>
      </c>
      <c r="E48" s="115"/>
      <c r="F48" s="115" t="n">
        <f aca="false">F50/E50-1</f>
        <v>5.2144601065951E-006</v>
      </c>
      <c r="G48" s="115" t="n">
        <f aca="false">G50/F50-1</f>
        <v>5.59748563588869E-006</v>
      </c>
      <c r="H48" s="115" t="n">
        <f aca="false">H50/G50-1</f>
        <v>5.56640577431544E-006</v>
      </c>
      <c r="I48" s="115" t="n">
        <f aca="false">I50/H50-1</f>
        <v>5.39485187145417E-006</v>
      </c>
      <c r="J48" s="115" t="n">
        <f aca="false">J50/I50-1</f>
        <v>5.18019787842938E-006</v>
      </c>
      <c r="K48" s="115" t="n">
        <f aca="false">K50/J50-1</f>
        <v>4.92504246807357E-006</v>
      </c>
      <c r="L48" s="115" t="n">
        <f aca="false">L50/K50-1</f>
        <v>4.71260548318142E-006</v>
      </c>
      <c r="M48" s="115" t="n">
        <f aca="false">M50/L50-1</f>
        <v>4.46024109646004E-006</v>
      </c>
      <c r="N48" s="115" t="n">
        <f aca="false">N50/M50-1</f>
        <v>4.08079686042839E-006</v>
      </c>
      <c r="O48" s="115" t="n">
        <f aca="false">O50/N50-1</f>
        <v>3.48612247114133E-006</v>
      </c>
      <c r="P48" s="115" t="n">
        <f aca="false">P50/O50-1</f>
        <v>2.7436274021575E-006</v>
      </c>
      <c r="Q48" s="115" t="n">
        <f aca="false">Q50/P50-1</f>
        <v>1.95280552484078E-006</v>
      </c>
      <c r="R48" s="115" t="n">
        <f aca="false">R50/Q50-1</f>
        <v>1.26435482594722E-006</v>
      </c>
      <c r="S48" s="115" t="n">
        <f aca="false">S50/R50-1</f>
        <v>5.75790946921728E-007</v>
      </c>
      <c r="T48" s="115" t="n">
        <f aca="false">T50/S50-1</f>
        <v>-4.63108421611125E-008</v>
      </c>
      <c r="U48" s="115" t="n">
        <f aca="false">U50/T50-1</f>
        <v>-6.93691284747722E-007</v>
      </c>
      <c r="V48" s="115" t="n">
        <f aca="false">V50/U50-1</f>
        <v>-1.24399940226727E-006</v>
      </c>
      <c r="W48" s="115" t="n">
        <f aca="false">W50/V50-1</f>
        <v>-1.80320455922534E-006</v>
      </c>
      <c r="X48" s="115" t="n">
        <f aca="false">X50/W50-1</f>
        <v>-2.40247988714248E-006</v>
      </c>
      <c r="Y48" s="115" t="n">
        <f aca="false">Y50/X50-1</f>
        <v>-2.98810790233528E-006</v>
      </c>
      <c r="Z48" s="115" t="n">
        <f aca="false">Z50/Y50-1</f>
        <v>-3.56961892689078E-006</v>
      </c>
      <c r="AA48" s="115" t="n">
        <f aca="false">AA50/Z50-1</f>
        <v>-4.11445080239492E-006</v>
      </c>
      <c r="AB48" s="115" t="n">
        <f aca="false">AB50/AA50-1</f>
        <v>-4.62540247037069E-006</v>
      </c>
      <c r="AC48" s="115" t="n">
        <f aca="false">AC50/AB50-1</f>
        <v>-5.11181917151049E-006</v>
      </c>
      <c r="AD48" s="115" t="n">
        <f aca="false">AD50/AC50-1</f>
        <v>-5.57696981950961E-006</v>
      </c>
      <c r="AE48" s="115" t="n">
        <f aca="false">AE50/AD50-1</f>
        <v>-6.00546012496928E-006</v>
      </c>
      <c r="AF48" s="115" t="n">
        <f aca="false">AF50/AE50-1</f>
        <v>-6.37111245238575E-006</v>
      </c>
      <c r="AG48" s="115" t="n">
        <f aca="false">AG50/AF50-1</f>
        <v>-6.74809751399774E-006</v>
      </c>
      <c r="AH48" s="115" t="n">
        <f aca="false">AH50/AG50-1</f>
        <v>-7.05363634800893E-006</v>
      </c>
      <c r="AI48" s="115" t="n">
        <f aca="false">AI50/AH50-1</f>
        <v>-7.3195060916742E-006</v>
      </c>
      <c r="AJ48" s="115" t="n">
        <f aca="false">AJ50/AI50-1</f>
        <v>-7.55046473455145E-006</v>
      </c>
      <c r="AK48" s="115" t="e">
        <f aca="false">AK50/AJ50-1</f>
        <v>#VALUE!</v>
      </c>
      <c r="AL48" s="115" t="e">
        <f aca="false">AL50/AK50-1</f>
        <v>#VALUE!</v>
      </c>
      <c r="AM48" s="115" t="e">
        <f aca="false">AM50/AL50-1</f>
        <v>#VALUE!</v>
      </c>
      <c r="AN48" s="115" t="e">
        <f aca="false">AN50/AM50-1</f>
        <v>#VALUE!</v>
      </c>
      <c r="AO48" s="115" t="e">
        <f aca="false">AO50/AN50-1</f>
        <v>#VALUE!</v>
      </c>
      <c r="AP48" s="115" t="e">
        <f aca="false">AP50/AO50-1</f>
        <v>#VALUE!</v>
      </c>
      <c r="AQ48" s="115" t="e">
        <f aca="false">AQ50/AP50-1</f>
        <v>#VALUE!</v>
      </c>
      <c r="AR48" s="115" t="e">
        <f aca="false">AR50/AQ50-1</f>
        <v>#VALUE!</v>
      </c>
      <c r="AS48" s="115" t="e">
        <f aca="false">AS50/AR50-1</f>
        <v>#VALUE!</v>
      </c>
      <c r="AT48" s="115" t="e">
        <f aca="false">AT50/AS50-1</f>
        <v>#VALUE!</v>
      </c>
      <c r="AU48" s="115" t="e">
        <f aca="false">AU50/AT50-1</f>
        <v>#VALUE!</v>
      </c>
      <c r="AV48" s="115" t="e">
        <f aca="false">AV50/AU50-1</f>
        <v>#VALUE!</v>
      </c>
      <c r="AW48" s="115" t="e">
        <f aca="false">AW50/AV50-1</f>
        <v>#VALUE!</v>
      </c>
      <c r="AX48" s="115" t="e">
        <f aca="false">AX50/AW50-1</f>
        <v>#VALUE!</v>
      </c>
      <c r="AY48" s="115" t="e">
        <f aca="false">AY50/AX50-1</f>
        <v>#VALUE!</v>
      </c>
      <c r="AZ48" s="115" t="e">
        <f aca="false">AZ50/AY50-1</f>
        <v>#VALUE!</v>
      </c>
      <c r="BA48" s="115" t="e">
        <f aca="false">BA50/AZ50-1</f>
        <v>#VALUE!</v>
      </c>
      <c r="BB48" s="115" t="e">
        <f aca="false">BB50/BA50-1</f>
        <v>#VALUE!</v>
      </c>
      <c r="BC48" s="115" t="e">
        <f aca="false">BC50/BB50-1</f>
        <v>#VALUE!</v>
      </c>
      <c r="BD48" s="115" t="e">
        <f aca="false">BD50/BC50-1</f>
        <v>#VALUE!</v>
      </c>
      <c r="BE48" s="115" t="e">
        <f aca="false">BE50/BD50-1</f>
        <v>#VALUE!</v>
      </c>
      <c r="BF48" s="115" t="e">
        <f aca="false">BF50/BE50-1</f>
        <v>#VALUE!</v>
      </c>
      <c r="BG48" s="115" t="e">
        <f aca="false">BG50/BF50-1</f>
        <v>#VALUE!</v>
      </c>
      <c r="BH48" s="115" t="e">
        <f aca="false">BH50/BG50-1</f>
        <v>#VALUE!</v>
      </c>
      <c r="BI48" s="115" t="e">
        <f aca="false">BI50/BH50-1</f>
        <v>#VALUE!</v>
      </c>
      <c r="BJ48" s="115" t="e">
        <f aca="false">BJ50/BI50-1</f>
        <v>#VALUE!</v>
      </c>
      <c r="BK48" s="115" t="e">
        <f aca="false">BK50/BJ50-1</f>
        <v>#VALUE!</v>
      </c>
      <c r="BL48" s="115" t="e">
        <f aca="false">BL50/BK50-1</f>
        <v>#VALUE!</v>
      </c>
      <c r="BM48" s="115" t="e">
        <f aca="false">BM50/BL50-1</f>
        <v>#VALUE!</v>
      </c>
      <c r="BN48" s="115" t="e">
        <f aca="false">BN50/BM50-1</f>
        <v>#VALUE!</v>
      </c>
      <c r="BO48" s="115" t="e">
        <f aca="false">BO50/BN50-1</f>
        <v>#VALUE!</v>
      </c>
      <c r="BP48" s="115" t="e">
        <f aca="false">BP50/BO50-1</f>
        <v>#VALUE!</v>
      </c>
      <c r="BQ48" s="115" t="e">
        <f aca="false">BQ50/BP50-1</f>
        <v>#VALUE!</v>
      </c>
      <c r="BR48" s="115" t="e">
        <f aca="false">BR50/BQ50-1</f>
        <v>#VALUE!</v>
      </c>
      <c r="BS48" s="115" t="e">
        <f aca="false">BS50/BR50-1</f>
        <v>#VALUE!</v>
      </c>
    </row>
    <row r="49" customFormat="false" ht="15.75" hidden="false" customHeight="false" outlineLevel="0" collapsed="false">
      <c r="C49" s="514" t="s">
        <v>1542</v>
      </c>
      <c r="D49" s="515" t="s">
        <v>121</v>
      </c>
      <c r="E49" s="115"/>
      <c r="F49" s="536" t="n">
        <f aca="false">F45/E45-1</f>
        <v>0.00803034424463722</v>
      </c>
      <c r="G49" s="115" t="n">
        <f aca="false">G45/F45-1</f>
        <v>0.00773559536048007</v>
      </c>
      <c r="H49" s="115" t="n">
        <f aca="false">H45/G45-1</f>
        <v>0.00672636751221933</v>
      </c>
      <c r="I49" s="115" t="n">
        <f aca="false">I45/H45-1</f>
        <v>0.00615981613505245</v>
      </c>
      <c r="J49" s="115" t="n">
        <f aca="false">J45/I45-1</f>
        <v>0.00626111569781052</v>
      </c>
      <c r="K49" s="115" t="n">
        <f aca="false">K45/J45-1</f>
        <v>0.0064994191847898</v>
      </c>
      <c r="L49" s="115" t="n">
        <f aca="false">L45/K45-1</f>
        <v>0.00497753034540915</v>
      </c>
      <c r="M49" s="115" t="n">
        <f aca="false">M45/L45-1</f>
        <v>0.00561955336109476</v>
      </c>
      <c r="N49" s="115" t="n">
        <f aca="false">N45/M45-1</f>
        <v>0.00580288373988047</v>
      </c>
      <c r="O49" s="115" t="n">
        <f aca="false">O45/N45-1</f>
        <v>0.0053696950010711</v>
      </c>
      <c r="P49" s="115" t="n">
        <f aca="false">P45/O45-1</f>
        <v>0.00460631409386081</v>
      </c>
      <c r="Q49" s="115" t="n">
        <f aca="false">Q45/P45-1</f>
        <v>0.00373487448829923</v>
      </c>
      <c r="R49" s="115" t="n">
        <f aca="false">R45/Q45-1</f>
        <v>0.00323527089419806</v>
      </c>
      <c r="S49" s="115" t="n">
        <f aca="false">S45/R45-1</f>
        <v>0.00294367407806306</v>
      </c>
      <c r="T49" s="115" t="n">
        <f aca="false">T45/S45-1</f>
        <v>0.0029662174196996</v>
      </c>
      <c r="U49" s="115" t="n">
        <f aca="false">U45/T45-1</f>
        <v>0.00329470923416308</v>
      </c>
      <c r="V49" s="115" t="n">
        <f aca="false">V45/U45-1</f>
        <v>0.00286564352305763</v>
      </c>
      <c r="W49" s="115" t="n">
        <f aca="false">W45/V45-1</f>
        <v>0.00315029127071886</v>
      </c>
      <c r="X49" s="115" t="n">
        <f aca="false">X45/W45-1</f>
        <v>0.00340895726930923</v>
      </c>
      <c r="Y49" s="115" t="n">
        <f aca="false">Y45/X45-1</f>
        <v>0.00344322030805699</v>
      </c>
      <c r="Z49" s="115" t="n">
        <f aca="false">Z45/Y45-1</f>
        <v>0.00342664402632797</v>
      </c>
      <c r="AA49" s="115" t="n">
        <f aca="false">AA45/Z45-1</f>
        <v>0.00297618687061418</v>
      </c>
      <c r="AB49" s="115" t="n">
        <f aca="false">AB45/AA45-1</f>
        <v>0.00302976253506371</v>
      </c>
      <c r="AC49" s="115" t="n">
        <f aca="false">AC45/AB45-1</f>
        <v>0.00314715532723353</v>
      </c>
      <c r="AD49" s="115" t="n">
        <f aca="false">AD45/AC45-1</f>
        <v>0.00326232891930389</v>
      </c>
      <c r="AE49" s="115" t="n">
        <f aca="false">AE45/AD45-1</f>
        <v>0.0033855347635281</v>
      </c>
      <c r="AF49" s="115" t="n">
        <f aca="false">AF45/AE45-1</f>
        <v>0.00292165289630697</v>
      </c>
      <c r="AG49" s="115" t="n">
        <f aca="false">AG45/AF45-1</f>
        <v>0.0031232049869816</v>
      </c>
      <c r="AH49" s="115" t="n">
        <f aca="false">AH45/AG45-1</f>
        <v>0.00319309597453188</v>
      </c>
      <c r="AI49" s="115" t="n">
        <f aca="false">AI45/AH45-1</f>
        <v>0.00322172720221836</v>
      </c>
      <c r="AJ49" s="115" t="n">
        <f aca="false">AJ45/AI45-1</f>
        <v>0.00315308148790971</v>
      </c>
      <c r="AK49" s="115" t="e">
        <f aca="false">AK45/AJ45-1</f>
        <v>#VALUE!</v>
      </c>
      <c r="AL49" s="115" t="e">
        <f aca="false">AL45/AK45-1</f>
        <v>#VALUE!</v>
      </c>
      <c r="AM49" s="115" t="e">
        <f aca="false">AM45/AL45-1</f>
        <v>#VALUE!</v>
      </c>
      <c r="AN49" s="115" t="e">
        <f aca="false">AN45/AM45-1</f>
        <v>#VALUE!</v>
      </c>
      <c r="AO49" s="115" t="e">
        <f aca="false">AO45/AN45-1</f>
        <v>#VALUE!</v>
      </c>
      <c r="AP49" s="115" t="e">
        <f aca="false">AP45/AO45-1</f>
        <v>#VALUE!</v>
      </c>
      <c r="AQ49" s="115" t="e">
        <f aca="false">AQ45/AP45-1</f>
        <v>#VALUE!</v>
      </c>
      <c r="AR49" s="115" t="e">
        <f aca="false">AR45/AQ45-1</f>
        <v>#VALUE!</v>
      </c>
      <c r="AS49" s="115" t="e">
        <f aca="false">AS45/AR45-1</f>
        <v>#VALUE!</v>
      </c>
      <c r="AT49" s="115" t="e">
        <f aca="false">AT45/AS45-1</f>
        <v>#VALUE!</v>
      </c>
      <c r="AU49" s="115" t="e">
        <f aca="false">AU45/AT45-1</f>
        <v>#VALUE!</v>
      </c>
      <c r="AV49" s="115" t="e">
        <f aca="false">AV45/AU45-1</f>
        <v>#VALUE!</v>
      </c>
      <c r="AW49" s="115" t="e">
        <f aca="false">AW45/AV45-1</f>
        <v>#VALUE!</v>
      </c>
      <c r="AX49" s="115" t="e">
        <f aca="false">AX45/AW45-1</f>
        <v>#VALUE!</v>
      </c>
      <c r="AY49" s="115" t="e">
        <f aca="false">AY45/AX45-1</f>
        <v>#VALUE!</v>
      </c>
      <c r="AZ49" s="115" t="e">
        <f aca="false">AZ45/AY45-1</f>
        <v>#VALUE!</v>
      </c>
      <c r="BA49" s="115" t="e">
        <f aca="false">BA45/AZ45-1</f>
        <v>#VALUE!</v>
      </c>
      <c r="BB49" s="115" t="e">
        <f aca="false">BB45/BA45-1</f>
        <v>#VALUE!</v>
      </c>
      <c r="BC49" s="115" t="e">
        <f aca="false">BC45/BB45-1</f>
        <v>#VALUE!</v>
      </c>
      <c r="BD49" s="115" t="e">
        <f aca="false">BD45/BC45-1</f>
        <v>#VALUE!</v>
      </c>
      <c r="BE49" s="115" t="e">
        <f aca="false">BE45/BD45-1</f>
        <v>#VALUE!</v>
      </c>
      <c r="BF49" s="115" t="e">
        <f aca="false">BF45/BE45-1</f>
        <v>#VALUE!</v>
      </c>
      <c r="BG49" s="115" t="e">
        <f aca="false">BG45/BF45-1</f>
        <v>#VALUE!</v>
      </c>
      <c r="BH49" s="115" t="e">
        <f aca="false">BH45/BG45-1</f>
        <v>#VALUE!</v>
      </c>
      <c r="BI49" s="115" t="e">
        <f aca="false">BI45/BH45-1</f>
        <v>#VALUE!</v>
      </c>
      <c r="BJ49" s="115" t="e">
        <f aca="false">BJ45/BI45-1</f>
        <v>#VALUE!</v>
      </c>
      <c r="BK49" s="115" t="e">
        <f aca="false">BK45/BJ45-1</f>
        <v>#VALUE!</v>
      </c>
      <c r="BL49" s="115" t="e">
        <f aca="false">BL45/BK45-1</f>
        <v>#VALUE!</v>
      </c>
      <c r="BM49" s="115" t="e">
        <f aca="false">BM45/BL45-1</f>
        <v>#VALUE!</v>
      </c>
      <c r="BN49" s="115" t="e">
        <f aca="false">BN45/BM45-1</f>
        <v>#VALUE!</v>
      </c>
      <c r="BO49" s="115" t="e">
        <f aca="false">BO45/BN45-1</f>
        <v>#VALUE!</v>
      </c>
      <c r="BP49" s="115" t="e">
        <f aca="false">BP45/BO45-1</f>
        <v>#VALUE!</v>
      </c>
      <c r="BQ49" s="115" t="e">
        <f aca="false">BQ45/BP45-1</f>
        <v>#VALUE!</v>
      </c>
      <c r="BR49" s="115" t="e">
        <f aca="false">BR45/BQ45-1</f>
        <v>#VALUE!</v>
      </c>
      <c r="BS49" s="115" t="e">
        <f aca="false">BS45/BR45-1</f>
        <v>#VALUE!</v>
      </c>
    </row>
    <row r="50" customFormat="false" ht="15.75" hidden="false" customHeight="false" outlineLevel="0" collapsed="false">
      <c r="A50" s="492" t="s">
        <v>1524</v>
      </c>
      <c r="C50" s="514" t="s">
        <v>1543</v>
      </c>
      <c r="D50" s="515" t="s">
        <v>100</v>
      </c>
      <c r="E50" s="115" t="n">
        <f aca="false">E12*E43/E42+E13*E44/E42</f>
        <v>0.752897292346918</v>
      </c>
      <c r="F50" s="115" t="n">
        <f aca="false">F12*F43/F42+F13*F44/F42</f>
        <v>0.752901218299813</v>
      </c>
      <c r="G50" s="115" t="n">
        <f aca="false">G12*G43/G42+G13*G44/G42</f>
        <v>0.752905432653568</v>
      </c>
      <c r="H50" s="115" t="n">
        <f aca="false">H12*H43/H42+H13*H44/H42</f>
        <v>0.752909623630716</v>
      </c>
      <c r="I50" s="115" t="n">
        <f aca="false">I12*I43/I42+I13*I44/I42</f>
        <v>0.752913685466608</v>
      </c>
      <c r="J50" s="115" t="n">
        <f aca="false">J12*J43/J42+J13*J44/J42</f>
        <v>0.752917585708484</v>
      </c>
      <c r="K50" s="115" t="n">
        <f aca="false">K12*K43/K42+K13*K44/K42</f>
        <v>0.752921293859569</v>
      </c>
      <c r="L50" s="115" t="n">
        <f aca="false">L12*L43/L42+L13*L44/L42</f>
        <v>0.752924842080587</v>
      </c>
      <c r="M50" s="115" t="n">
        <f aca="false">M12*M43/M42+M13*M44/M42</f>
        <v>0.75292820030691</v>
      </c>
      <c r="N50" s="115" t="n">
        <f aca="false">N12*N43/N42+N13*N44/N42</f>
        <v>0.752931272853946</v>
      </c>
      <c r="O50" s="115" t="n">
        <f aca="false">O12*O43/O42+O13*O44/O42</f>
        <v>0.752933897664575</v>
      </c>
      <c r="P50" s="115" t="n">
        <f aca="false">P12*P43/P42+P13*P44/P42</f>
        <v>0.752935963434649</v>
      </c>
      <c r="Q50" s="115" t="n">
        <f aca="false">Q12*Q43/Q42+Q13*Q44/Q42</f>
        <v>0.752937433772158</v>
      </c>
      <c r="R50" s="115" t="n">
        <f aca="false">R12*R43/R42+R13*R44/R42</f>
        <v>0.752938385752236</v>
      </c>
      <c r="S50" s="115" t="n">
        <f aca="false">S12*S43/S42+S13*S44/S42</f>
        <v>0.752938819287342</v>
      </c>
      <c r="T50" s="115" t="n">
        <f aca="false">T12*T43/T42+T13*T44/T42</f>
        <v>0.752938784418112</v>
      </c>
      <c r="U50" s="115" t="n">
        <f aca="false">U12*U43/U42+U13*U44/U42</f>
        <v>0.752938262111039</v>
      </c>
      <c r="V50" s="115" t="n">
        <f aca="false">V12*V43/V42+V13*V44/V42</f>
        <v>0.752937325456291</v>
      </c>
      <c r="W50" s="115" t="n">
        <f aca="false">W12*W43/W42+W13*W44/W42</f>
        <v>0.752935967756273</v>
      </c>
      <c r="X50" s="115" t="n">
        <f aca="false">X12*X43/X42+X13*X44/X42</f>
        <v>0.752934158842754</v>
      </c>
      <c r="Y50" s="115" t="n">
        <f aca="false">Y12*Y43/Y42+Y13*Y44/Y42</f>
        <v>0.752931908994244</v>
      </c>
      <c r="Z50" s="115" t="n">
        <f aca="false">Z12*Z43/Z42+Z13*Z44/Z42</f>
        <v>0.752929221314251</v>
      </c>
      <c r="AA50" s="115" t="n">
        <f aca="false">AA12*AA43/AA42+AA13*AA44/AA42</f>
        <v>0.752926123424012</v>
      </c>
      <c r="AB50" s="115" t="n">
        <f aca="false">AB12*AB43/AB42+AB13*AB44/AB42</f>
        <v>0.752922640837661</v>
      </c>
      <c r="AC50" s="115" t="n">
        <f aca="false">AC12*AC43/AC42+AC13*AC44/AC42</f>
        <v>0.752918792033271</v>
      </c>
      <c r="AD50" s="115" t="n">
        <f aca="false">AD12*AD43/AD42+AD13*AD44/AD42</f>
        <v>0.752914593027891</v>
      </c>
      <c r="AE50" s="115" t="n">
        <f aca="false">AE12*AE43/AE42+AE13*AE44/AE42</f>
        <v>0.752910071429325</v>
      </c>
      <c r="AF50" s="115" t="n">
        <f aca="false">AF12*AF43/AF42+AF13*AF44/AF42</f>
        <v>0.752905274554593</v>
      </c>
      <c r="AG50" s="115" t="n">
        <f aca="false">AG12*AG43/AG42+AG13*AG44/AG42</f>
        <v>0.752900193876382</v>
      </c>
      <c r="AH50" s="115" t="n">
        <f aca="false">AH12*AH43/AH42+AH13*AH44/AH42</f>
        <v>0.752894883192208</v>
      </c>
      <c r="AI50" s="115" t="n">
        <f aca="false">AI12*AI43/AI42+AI13*AI44/AI42</f>
        <v>0.752889372373524</v>
      </c>
      <c r="AJ50" s="115" t="n">
        <f aca="false">AJ12*AJ43/AJ42+AJ13*AJ44/AJ42</f>
        <v>0.752883687708869</v>
      </c>
      <c r="AK50" s="115" t="e">
        <f aca="false">AK12*AK43/AK42+AK13*AK44/AK42</f>
        <v>#VALUE!</v>
      </c>
      <c r="AL50" s="115" t="e">
        <f aca="false">AL12*AL43/AL42+AL13*AL44/AL42</f>
        <v>#VALUE!</v>
      </c>
      <c r="AM50" s="115" t="e">
        <f aca="false">AM12*AM43/AM42+AM13*AM44/AM42</f>
        <v>#VALUE!</v>
      </c>
      <c r="AN50" s="115" t="e">
        <f aca="false">AN12*AN43/AN42+AN13*AN44/AN42</f>
        <v>#VALUE!</v>
      </c>
      <c r="AO50" s="115" t="e">
        <f aca="false">AO12*AO43/AO42+AO13*AO44/AO42</f>
        <v>#VALUE!</v>
      </c>
      <c r="AP50" s="115" t="e">
        <f aca="false">AP12*AP43/AP42+AP13*AP44/AP42</f>
        <v>#VALUE!</v>
      </c>
      <c r="AQ50" s="115" t="e">
        <f aca="false">AQ12*AQ43/AQ42+AQ13*AQ44/AQ42</f>
        <v>#VALUE!</v>
      </c>
      <c r="AR50" s="115" t="e">
        <f aca="false">AR12*AR43/AR42+AR13*AR44/AR42</f>
        <v>#VALUE!</v>
      </c>
      <c r="AS50" s="115" t="e">
        <f aca="false">AS12*AS43/AS42+AS13*AS44/AS42</f>
        <v>#VALUE!</v>
      </c>
      <c r="AT50" s="115" t="e">
        <f aca="false">AT12*AT43/AT42+AT13*AT44/AT42</f>
        <v>#VALUE!</v>
      </c>
      <c r="AU50" s="115" t="e">
        <f aca="false">AU12*AU43/AU42+AU13*AU44/AU42</f>
        <v>#VALUE!</v>
      </c>
      <c r="AV50" s="115" t="e">
        <f aca="false">AV12*AV43/AV42+AV13*AV44/AV42</f>
        <v>#VALUE!</v>
      </c>
      <c r="AW50" s="115" t="e">
        <f aca="false">AW12*AW43/AW42+AW13*AW44/AW42</f>
        <v>#VALUE!</v>
      </c>
      <c r="AX50" s="115" t="e">
        <f aca="false">AX12*AX43/AX42+AX13*AX44/AX42</f>
        <v>#VALUE!</v>
      </c>
      <c r="AY50" s="115" t="e">
        <f aca="false">AY12*AY43/AY42+AY13*AY44/AY42</f>
        <v>#VALUE!</v>
      </c>
      <c r="AZ50" s="115" t="e">
        <f aca="false">AZ12*AZ43/AZ42+AZ13*AZ44/AZ42</f>
        <v>#VALUE!</v>
      </c>
      <c r="BA50" s="115" t="e">
        <f aca="false">BA12*BA43/BA42+BA13*BA44/BA42</f>
        <v>#VALUE!</v>
      </c>
      <c r="BB50" s="115" t="e">
        <f aca="false">BB12*BB43/BB42+BB13*BB44/BB42</f>
        <v>#VALUE!</v>
      </c>
      <c r="BC50" s="115" t="e">
        <f aca="false">BC12*BC43/BC42+BC13*BC44/BC42</f>
        <v>#VALUE!</v>
      </c>
      <c r="BD50" s="115" t="e">
        <f aca="false">BD12*BD43/BD42+BD13*BD44/BD42</f>
        <v>#VALUE!</v>
      </c>
      <c r="BE50" s="115" t="e">
        <f aca="false">BE12*BE43/BE42+BE13*BE44/BE42</f>
        <v>#VALUE!</v>
      </c>
      <c r="BF50" s="115" t="e">
        <f aca="false">BF12*BF43/BF42+BF13*BF44/BF42</f>
        <v>#VALUE!</v>
      </c>
      <c r="BG50" s="115" t="e">
        <f aca="false">BG12*BG43/BG42+BG13*BG44/BG42</f>
        <v>#VALUE!</v>
      </c>
      <c r="BH50" s="115" t="e">
        <f aca="false">BH12*BH43/BH42+BH13*BH44/BH42</f>
        <v>#VALUE!</v>
      </c>
      <c r="BI50" s="115" t="e">
        <f aca="false">BI12*BI43/BI42+BI13*BI44/BI42</f>
        <v>#VALUE!</v>
      </c>
      <c r="BJ50" s="115" t="e">
        <f aca="false">BJ12*BJ43/BJ42+BJ13*BJ44/BJ42</f>
        <v>#VALUE!</v>
      </c>
      <c r="BK50" s="115" t="e">
        <f aca="false">BK12*BK43/BK42+BK13*BK44/BK42</f>
        <v>#VALUE!</v>
      </c>
      <c r="BL50" s="115" t="e">
        <f aca="false">BL12*BL43/BL42+BL13*BL44/BL42</f>
        <v>#VALUE!</v>
      </c>
      <c r="BM50" s="115" t="e">
        <f aca="false">BM12*BM43/BM42+BM13*BM44/BM42</f>
        <v>#VALUE!</v>
      </c>
      <c r="BN50" s="115" t="e">
        <f aca="false">BN12*BN43/BN42+BN13*BN44/BN42</f>
        <v>#VALUE!</v>
      </c>
      <c r="BO50" s="115" t="e">
        <f aca="false">BO12*BO43/BO42+BO13*BO44/BO42</f>
        <v>#VALUE!</v>
      </c>
      <c r="BP50" s="115" t="e">
        <f aca="false">BP12*BP43/BP42+BP13*BP44/BP42</f>
        <v>#VALUE!</v>
      </c>
      <c r="BQ50" s="115" t="e">
        <f aca="false">BQ12*BQ43/BQ42+BQ13*BQ44/BQ42</f>
        <v>#VALUE!</v>
      </c>
      <c r="BR50" s="115" t="e">
        <f aca="false">BR12*BR43/BR42+BR13*BR44/BR42</f>
        <v>#VALUE!</v>
      </c>
      <c r="BS50" s="115" t="e">
        <f aca="false">BS12*BS43/BS42+BS13*BS44/BS42</f>
        <v>#VALUE!</v>
      </c>
    </row>
    <row r="51" customFormat="false" ht="15.75" hidden="false" customHeight="false" outlineLevel="0" collapsed="false">
      <c r="A51" s="492" t="s">
        <v>1524</v>
      </c>
      <c r="C51" s="514" t="s">
        <v>1544</v>
      </c>
      <c r="D51" s="515" t="s">
        <v>121</v>
      </c>
      <c r="E51" s="115"/>
      <c r="F51" s="115" t="e">
        <f aca="false">F47/E47-1</f>
        <v>#NAME?</v>
      </c>
      <c r="G51" s="115" t="n">
        <f aca="false">G47/F47-1</f>
        <v>0.0371775418362963</v>
      </c>
      <c r="H51" s="115" t="n">
        <f aca="false">H47/G47-1</f>
        <v>0.0359426818018636</v>
      </c>
      <c r="I51" s="115" t="n">
        <f aca="false">I47/H47-1</f>
        <v>0.0352598016139496</v>
      </c>
      <c r="J51" s="115" t="n">
        <f aca="false">J47/I47-1</f>
        <v>0.0351488291426385</v>
      </c>
      <c r="K51" s="115" t="n">
        <f aca="false">K47/J47-1</f>
        <v>0.0352714122233775</v>
      </c>
      <c r="L51" s="115" t="n">
        <f aca="false">L47/K47-1</f>
        <v>0.0334765977809228</v>
      </c>
      <c r="M51" s="115" t="n">
        <f aca="false">M47/L47-1</f>
        <v>0.0339501768327046</v>
      </c>
      <c r="N51" s="115" t="n">
        <f aca="false">N47/M47-1</f>
        <v>0.0339455292492628</v>
      </c>
      <c r="O51" s="115" t="n">
        <f aca="false">O47/N47-1</f>
        <v>0.0332141695681967</v>
      </c>
      <c r="P51" s="115" t="n">
        <f aca="false">P47/O47-1</f>
        <v>0.0321459748092945</v>
      </c>
      <c r="Q51" s="115" t="n">
        <f aca="false">Q47/P47-1</f>
        <v>0.0309284227642805</v>
      </c>
      <c r="R51" s="115" t="n">
        <f aca="false">R47/Q47-1</f>
        <v>0.0301394203224441</v>
      </c>
      <c r="S51" s="115" t="n">
        <f aca="false">S47/R47-1</f>
        <v>0.0295278450569731</v>
      </c>
      <c r="T51" s="115" t="n">
        <f aca="false">T47/S47-1</f>
        <v>0.0292066756914193</v>
      </c>
      <c r="U51" s="115" t="n">
        <f aca="false">U47/T47-1</f>
        <v>0.0292079868087898</v>
      </c>
      <c r="V51" s="115" t="n">
        <f aca="false">V47/U47-1</f>
        <v>0.0284406576983125</v>
      </c>
      <c r="W51" s="115" t="n">
        <f aca="false">W47/V47-1</f>
        <v>0.0283780425144811</v>
      </c>
      <c r="X51" s="115" t="n">
        <f aca="false">X47/W47-1</f>
        <v>0.0282989063713421</v>
      </c>
      <c r="Y51" s="115" t="n">
        <f aca="false">Y47/X47-1</f>
        <v>0.0280331921608523</v>
      </c>
      <c r="Z51" s="115" t="n">
        <f aca="false">Z47/Y47-1</f>
        <v>0.0276568489969791</v>
      </c>
      <c r="AA51" s="115" t="n">
        <f aca="false">AA47/Z47-1</f>
        <v>0.0269117851412664</v>
      </c>
      <c r="AB51" s="115" t="n">
        <f aca="false">AB47/AA47-1</f>
        <v>0.0266268175634841</v>
      </c>
      <c r="AC51" s="115" t="n">
        <f aca="false">AC47/AB47-1</f>
        <v>0.0264481803061483</v>
      </c>
      <c r="AD51" s="115" t="n">
        <f aca="false">AD47/AC47-1</f>
        <v>0.0262154418932379</v>
      </c>
      <c r="AE51" s="115" t="n">
        <f aca="false">AE47/AD47-1</f>
        <v>0.0260316632486719</v>
      </c>
      <c r="AF51" s="115" t="n">
        <f aca="false">AF47/AE47-1</f>
        <v>0.0252282659805292</v>
      </c>
      <c r="AG51" s="115" t="n">
        <f aca="false">AG47/AF47-1</f>
        <v>0.0251157052864111</v>
      </c>
      <c r="AH51" s="115" t="n">
        <f aca="false">AH47/AG47-1</f>
        <v>0.0249059164832683</v>
      </c>
      <c r="AI51" s="115" t="n">
        <f aca="false">AI47/AH47-1</f>
        <v>0.0246083039123968</v>
      </c>
      <c r="AJ51" s="115" t="n">
        <f aca="false">AJ47/AI47-1</f>
        <v>0.0242745572844123</v>
      </c>
      <c r="AK51" s="115" t="e">
        <f aca="false">AK47/AJ47-1</f>
        <v>#VALUE!</v>
      </c>
      <c r="AL51" s="115" t="e">
        <f aca="false">AL47/AK47-1</f>
        <v>#VALUE!</v>
      </c>
      <c r="AM51" s="115" t="e">
        <f aca="false">AM47/AL47-1</f>
        <v>#VALUE!</v>
      </c>
      <c r="AN51" s="115" t="e">
        <f aca="false">AN47/AM47-1</f>
        <v>#VALUE!</v>
      </c>
      <c r="AO51" s="115" t="e">
        <f aca="false">AO47/AN47-1</f>
        <v>#VALUE!</v>
      </c>
      <c r="AP51" s="115" t="e">
        <f aca="false">AP47/AO47-1</f>
        <v>#VALUE!</v>
      </c>
      <c r="AQ51" s="115" t="e">
        <f aca="false">AQ47/AP47-1</f>
        <v>#VALUE!</v>
      </c>
      <c r="AR51" s="115" t="e">
        <f aca="false">AR47/AQ47-1</f>
        <v>#VALUE!</v>
      </c>
      <c r="AS51" s="115" t="e">
        <f aca="false">AS47/AR47-1</f>
        <v>#VALUE!</v>
      </c>
      <c r="AT51" s="115" t="e">
        <f aca="false">AT47/AS47-1</f>
        <v>#VALUE!</v>
      </c>
      <c r="AU51" s="115" t="e">
        <f aca="false">AU47/AT47-1</f>
        <v>#VALUE!</v>
      </c>
      <c r="AV51" s="115" t="e">
        <f aca="false">AV47/AU47-1</f>
        <v>#VALUE!</v>
      </c>
      <c r="AW51" s="115" t="e">
        <f aca="false">AW47/AV47-1</f>
        <v>#VALUE!</v>
      </c>
      <c r="AX51" s="115" t="e">
        <f aca="false">AX47/AW47-1</f>
        <v>#VALUE!</v>
      </c>
      <c r="AY51" s="115" t="e">
        <f aca="false">AY47/AX47-1</f>
        <v>#VALUE!</v>
      </c>
      <c r="AZ51" s="115" t="e">
        <f aca="false">AZ47/AY47-1</f>
        <v>#VALUE!</v>
      </c>
      <c r="BA51" s="115" t="e">
        <f aca="false">BA47/AZ47-1</f>
        <v>#VALUE!</v>
      </c>
      <c r="BB51" s="115" t="e">
        <f aca="false">BB47/BA47-1</f>
        <v>#VALUE!</v>
      </c>
      <c r="BC51" s="115" t="e">
        <f aca="false">BC47/BB47-1</f>
        <v>#VALUE!</v>
      </c>
      <c r="BD51" s="115" t="e">
        <f aca="false">BD47/BC47-1</f>
        <v>#VALUE!</v>
      </c>
      <c r="BE51" s="115" t="e">
        <f aca="false">BE47/BD47-1</f>
        <v>#VALUE!</v>
      </c>
      <c r="BF51" s="115" t="e">
        <f aca="false">BF47/BE47-1</f>
        <v>#VALUE!</v>
      </c>
      <c r="BG51" s="115" t="e">
        <f aca="false">BG47/BF47-1</f>
        <v>#VALUE!</v>
      </c>
      <c r="BH51" s="115" t="e">
        <f aca="false">BH47/BG47-1</f>
        <v>#VALUE!</v>
      </c>
      <c r="BI51" s="115" t="e">
        <f aca="false">BI47/BH47-1</f>
        <v>#VALUE!</v>
      </c>
      <c r="BJ51" s="115" t="e">
        <f aca="false">BJ47/BI47-1</f>
        <v>#VALUE!</v>
      </c>
      <c r="BK51" s="115" t="e">
        <f aca="false">BK47/BJ47-1</f>
        <v>#VALUE!</v>
      </c>
      <c r="BL51" s="115" t="e">
        <f aca="false">BL47/BK47-1</f>
        <v>#VALUE!</v>
      </c>
      <c r="BM51" s="115" t="e">
        <f aca="false">BM47/BL47-1</f>
        <v>#VALUE!</v>
      </c>
      <c r="BN51" s="115" t="e">
        <f aca="false">BN47/BM47-1</f>
        <v>#VALUE!</v>
      </c>
      <c r="BO51" s="115" t="e">
        <f aca="false">BO47/BN47-1</f>
        <v>#VALUE!</v>
      </c>
      <c r="BP51" s="115" t="e">
        <f aca="false">BP47/BO47-1</f>
        <v>#VALUE!</v>
      </c>
      <c r="BQ51" s="115" t="e">
        <f aca="false">BQ47/BP47-1</f>
        <v>#VALUE!</v>
      </c>
      <c r="BR51" s="115" t="e">
        <f aca="false">BR47/BQ47-1</f>
        <v>#VALUE!</v>
      </c>
      <c r="BS51" s="115" t="e">
        <f aca="false">BS47/BR47-1</f>
        <v>#VALUE!</v>
      </c>
    </row>
    <row r="52" s="528" customFormat="true" ht="15.75" hidden="false" customHeight="false" outlineLevel="0" collapsed="false">
      <c r="A52" s="527"/>
      <c r="C52" s="537" t="s">
        <v>1545</v>
      </c>
      <c r="D52" s="515" t="s">
        <v>1546</v>
      </c>
      <c r="E52" s="538" t="n">
        <f aca="false">E33*E41</f>
        <v>29539.0965374913</v>
      </c>
      <c r="F52" s="538" t="n">
        <f aca="false">F33*F41</f>
        <v>31538.9602218733</v>
      </c>
      <c r="G52" s="538" t="n">
        <f aca="false">G33*G41</f>
        <v>33650.6011518754</v>
      </c>
      <c r="H52" s="538" t="n">
        <f aca="false">H33*H41</f>
        <v>35861.0536664653</v>
      </c>
      <c r="I52" s="538" t="n">
        <f aca="false">I33*I41</f>
        <v>38184.0829157227</v>
      </c>
      <c r="J52" s="538" t="n">
        <f aca="false">J33*J41</f>
        <v>40637.4729758757</v>
      </c>
      <c r="K52" s="538" t="n">
        <f aca="false">K33*K41</f>
        <v>43234.4572751698</v>
      </c>
      <c r="L52" s="538" t="n">
        <f aca="false">L33*L41</f>
        <v>45931.3940900707</v>
      </c>
      <c r="M52" s="538" t="n">
        <f aca="false">M33*M41</f>
        <v>48791.7509053609</v>
      </c>
      <c r="N52" s="538" t="n">
        <f aca="false">N33*N41</f>
        <v>51812.4432155804</v>
      </c>
      <c r="O52" s="538" t="n">
        <f aca="false">O33*O41</f>
        <v>54978.7682634</v>
      </c>
      <c r="P52" s="538" t="n">
        <f aca="false">P33*P41</f>
        <v>58283.2438998078</v>
      </c>
      <c r="Q52" s="538" t="n">
        <f aca="false">Q33*Q41</f>
        <v>61721.9193792338</v>
      </c>
      <c r="R52" s="538" t="n">
        <f aca="false">R33*R41</f>
        <v>65311.6049697468</v>
      </c>
      <c r="S52" s="538" t="n">
        <f aca="false">S33*S41</f>
        <v>69062.8328668168</v>
      </c>
      <c r="T52" s="538" t="n">
        <f aca="false">T33*T41</f>
        <v>72992.9101198656</v>
      </c>
      <c r="U52" s="538" t="n">
        <f aca="false">U33*U41</f>
        <v>77124.0089235301</v>
      </c>
      <c r="V52" s="538" t="n">
        <f aca="false">V33*V41</f>
        <v>81429.1262550205</v>
      </c>
      <c r="W52" s="538" t="n">
        <f aca="false">W33*W41</f>
        <v>85947.9317063756</v>
      </c>
      <c r="X52" s="538" t="n">
        <f aca="false">X33*X41</f>
        <v>90690.1078802416</v>
      </c>
      <c r="Y52" s="538" t="n">
        <f aca="false">Y33*Y41</f>
        <v>95655.8240096658</v>
      </c>
      <c r="Z52" s="538" t="n">
        <f aca="false">Z33*Z41</f>
        <v>100847.57094583</v>
      </c>
      <c r="AA52" s="538" t="n">
        <f aca="false">AA33*AA41</f>
        <v>106249.906253719</v>
      </c>
      <c r="AB52" s="538" t="n">
        <f aca="false">AB33*AB41</f>
        <v>111897.374515831</v>
      </c>
      <c r="AC52" s="538" t="n">
        <f aca="false">AC33*AC41</f>
        <v>117806.96353861</v>
      </c>
      <c r="AD52" s="538" t="n">
        <f aca="false">AD33*AD41</f>
        <v>123985.842653481</v>
      </c>
      <c r="AE52" s="538" t="n">
        <f aca="false">AE33*AE41</f>
        <v>130448.688540672</v>
      </c>
      <c r="AF52" s="538" t="n">
        <f aca="false">AF33*AF41</f>
        <v>137156.214506247</v>
      </c>
      <c r="AG52" s="538" t="n">
        <f aca="false">AG33*AG41</f>
        <v>144170.886343224</v>
      </c>
      <c r="AH52" s="538" t="n">
        <f aca="false">AH33*AH41</f>
        <v>151497.309489078</v>
      </c>
      <c r="AI52" s="538" t="n">
        <f aca="false">AI33*AI41</f>
        <v>159139.38479206</v>
      </c>
      <c r="AJ52" s="538" t="n">
        <f aca="false">AJ33*AJ41</f>
        <v>167104.595844465</v>
      </c>
      <c r="AK52" s="538" t="e">
        <f aca="false">AK33*AK41</f>
        <v>#VALUE!</v>
      </c>
      <c r="AL52" s="538" t="e">
        <f aca="false">AL33*AL41</f>
        <v>#VALUE!</v>
      </c>
      <c r="AM52" s="538" t="e">
        <f aca="false">AM33*AM41</f>
        <v>#VALUE!</v>
      </c>
      <c r="AN52" s="538" t="e">
        <f aca="false">AN33*AN41</f>
        <v>#VALUE!</v>
      </c>
      <c r="AO52" s="538" t="e">
        <f aca="false">AO33*AO41</f>
        <v>#VALUE!</v>
      </c>
      <c r="AP52" s="538" t="e">
        <f aca="false">AP33*AP41</f>
        <v>#VALUE!</v>
      </c>
      <c r="AQ52" s="538" t="e">
        <f aca="false">AQ33*AQ41</f>
        <v>#VALUE!</v>
      </c>
      <c r="AR52" s="538" t="e">
        <f aca="false">AR33*AR41</f>
        <v>#VALUE!</v>
      </c>
      <c r="AS52" s="538" t="e">
        <f aca="false">AS33*AS41</f>
        <v>#VALUE!</v>
      </c>
      <c r="AT52" s="538" t="e">
        <f aca="false">AT33*AT41</f>
        <v>#VALUE!</v>
      </c>
      <c r="AU52" s="538" t="e">
        <f aca="false">AU33*AU41</f>
        <v>#VALUE!</v>
      </c>
      <c r="AV52" s="538" t="e">
        <f aca="false">AV33*AV41</f>
        <v>#VALUE!</v>
      </c>
      <c r="AW52" s="538" t="e">
        <f aca="false">AW33*AW41</f>
        <v>#VALUE!</v>
      </c>
      <c r="AX52" s="538" t="e">
        <f aca="false">AX33*AX41</f>
        <v>#VALUE!</v>
      </c>
      <c r="AY52" s="538" t="e">
        <f aca="false">AY33*AY41</f>
        <v>#VALUE!</v>
      </c>
      <c r="AZ52" s="538" t="e">
        <f aca="false">AZ33*AZ41</f>
        <v>#VALUE!</v>
      </c>
      <c r="BA52" s="538" t="e">
        <f aca="false">BA33*BA41</f>
        <v>#VALUE!</v>
      </c>
      <c r="BB52" s="538" t="e">
        <f aca="false">BB33*BB41</f>
        <v>#VALUE!</v>
      </c>
      <c r="BC52" s="538" t="e">
        <f aca="false">BC33*BC41</f>
        <v>#VALUE!</v>
      </c>
      <c r="BD52" s="538" t="e">
        <f aca="false">BD33*BD41</f>
        <v>#VALUE!</v>
      </c>
      <c r="BE52" s="538" t="e">
        <f aca="false">BE33*BE41</f>
        <v>#VALUE!</v>
      </c>
      <c r="BF52" s="538" t="e">
        <f aca="false">BF33*BF41</f>
        <v>#VALUE!</v>
      </c>
      <c r="BG52" s="538" t="e">
        <f aca="false">BG33*BG41</f>
        <v>#VALUE!</v>
      </c>
      <c r="BH52" s="538" t="e">
        <f aca="false">BH33*BH41</f>
        <v>#VALUE!</v>
      </c>
      <c r="BI52" s="538" t="e">
        <f aca="false">BI33*BI41</f>
        <v>#VALUE!</v>
      </c>
      <c r="BJ52" s="538" t="e">
        <f aca="false">BJ33*BJ41</f>
        <v>#VALUE!</v>
      </c>
      <c r="BK52" s="538" t="e">
        <f aca="false">BK33*BK41</f>
        <v>#VALUE!</v>
      </c>
      <c r="BL52" s="538" t="e">
        <f aca="false">BL33*BL41</f>
        <v>#VALUE!</v>
      </c>
      <c r="BM52" s="538" t="e">
        <f aca="false">BM33*BM41</f>
        <v>#VALUE!</v>
      </c>
      <c r="BN52" s="538" t="e">
        <f aca="false">BN33*BN41</f>
        <v>#VALUE!</v>
      </c>
      <c r="BO52" s="538" t="e">
        <f aca="false">BO33*BO41</f>
        <v>#VALUE!</v>
      </c>
      <c r="BP52" s="538" t="e">
        <f aca="false">BP33*BP41</f>
        <v>#VALUE!</v>
      </c>
      <c r="BQ52" s="538" t="e">
        <f aca="false">BQ33*BQ41</f>
        <v>#VALUE!</v>
      </c>
      <c r="BR52" s="538" t="e">
        <f aca="false">BR33*BR41</f>
        <v>#VALUE!</v>
      </c>
      <c r="BS52" s="538" t="e">
        <f aca="false">BS33*BS41</f>
        <v>#VALUE!</v>
      </c>
    </row>
    <row r="53" s="528" customFormat="true" ht="25.35" hidden="false" customHeight="false" outlineLevel="0" collapsed="false">
      <c r="A53" s="527"/>
      <c r="C53" s="537" t="s">
        <v>1547</v>
      </c>
      <c r="D53" s="539" t="s">
        <v>1522</v>
      </c>
      <c r="E53" s="538" t="e">
        <f aca="false">E52/E47</f>
        <v>#NAME?</v>
      </c>
      <c r="F53" s="538" t="n">
        <f aca="false">F52/F47</f>
        <v>4231.30346748966</v>
      </c>
      <c r="G53" s="538" t="n">
        <f aca="false">G52/G47</f>
        <v>4352.77807380833</v>
      </c>
      <c r="H53" s="538" t="n">
        <f aca="false">H52/H47</f>
        <v>4477.7621109184</v>
      </c>
      <c r="I53" s="538" t="n">
        <f aca="false">I52/I47</f>
        <v>4605.43847436855</v>
      </c>
      <c r="J53" s="538" t="n">
        <f aca="false">J52/J47</f>
        <v>4734.91861716523</v>
      </c>
      <c r="K53" s="538" t="n">
        <f aca="false">K52/K47</f>
        <v>4865.88247319312</v>
      </c>
      <c r="L53" s="538" t="n">
        <f aca="false">L52/L47</f>
        <v>5001.96425422286</v>
      </c>
      <c r="M53" s="538" t="n">
        <f aca="false">M52/M47</f>
        <v>5138.98970892246</v>
      </c>
      <c r="N53" s="538" t="n">
        <f aca="false">N52/N47</f>
        <v>5277.98020498079</v>
      </c>
      <c r="O53" s="538" t="n">
        <f aca="false">O52/O47</f>
        <v>5420.48737713718</v>
      </c>
      <c r="P53" s="538" t="n">
        <f aca="false">P52/P47</f>
        <v>5567.31665953989</v>
      </c>
      <c r="Q53" s="538" t="n">
        <f aca="false">Q52/Q47</f>
        <v>5718.90810459491</v>
      </c>
      <c r="R53" s="538" t="n">
        <f aca="false">R52/R47</f>
        <v>5874.46126831507</v>
      </c>
      <c r="S53" s="538" t="n">
        <f aca="false">S52/S47</f>
        <v>6033.70370789629</v>
      </c>
      <c r="T53" s="538" t="n">
        <f aca="false">T52/T47</f>
        <v>6196.08940156725</v>
      </c>
      <c r="U53" s="538" t="n">
        <f aca="false">U52/U47</f>
        <v>6360.97143382576</v>
      </c>
      <c r="V53" s="538" t="n">
        <f aca="false">V52/V47</f>
        <v>6530.31884521982</v>
      </c>
      <c r="W53" s="538" t="n">
        <f aca="false">W52/W47</f>
        <v>6702.50654075193</v>
      </c>
      <c r="X53" s="538" t="n">
        <f aca="false">X52/X47</f>
        <v>6877.68626476912</v>
      </c>
      <c r="Y53" s="538" t="n">
        <f aca="false">Y52/Y47</f>
        <v>7056.45737860666</v>
      </c>
      <c r="Z53" s="538" t="n">
        <f aca="false">Z52/Z47</f>
        <v>7239.2341941337</v>
      </c>
      <c r="AA53" s="538" t="n">
        <f aca="false">AA52/AA47</f>
        <v>7427.15695965583</v>
      </c>
      <c r="AB53" s="538" t="n">
        <f aca="false">AB52/AB47</f>
        <v>7619.05903155522</v>
      </c>
      <c r="AC53" s="538" t="n">
        <f aca="false">AC52/AC47</f>
        <v>7814.75514174216</v>
      </c>
      <c r="AD53" s="538" t="n">
        <f aca="false">AD52/AD47</f>
        <v>8014.52827237448</v>
      </c>
      <c r="AE53" s="538" t="n">
        <f aca="false">AE52/AE47</f>
        <v>8218.35356549794</v>
      </c>
      <c r="AF53" s="538" t="n">
        <f aca="false">AF52/AF47</f>
        <v>8428.30072064658</v>
      </c>
      <c r="AG53" s="538" t="n">
        <f aca="false">AG52/AG47</f>
        <v>8642.29753287259</v>
      </c>
      <c r="AH53" s="538" t="n">
        <f aca="false">AH52/AH47</f>
        <v>8860.79247703166</v>
      </c>
      <c r="AI53" s="538" t="n">
        <f aca="false">AI52/AI47</f>
        <v>9084.21593081714</v>
      </c>
      <c r="AJ53" s="538" t="n">
        <f aca="false">AJ52/AJ47</f>
        <v>9312.8323164457</v>
      </c>
      <c r="AK53" s="538" t="e">
        <f aca="false">AK52/AK47</f>
        <v>#VALUE!</v>
      </c>
      <c r="AL53" s="538" t="e">
        <f aca="false">AL52/AL47</f>
        <v>#VALUE!</v>
      </c>
      <c r="AM53" s="538" t="e">
        <f aca="false">AM52/AM47</f>
        <v>#VALUE!</v>
      </c>
      <c r="AN53" s="538" t="e">
        <f aca="false">AN52/AN47</f>
        <v>#VALUE!</v>
      </c>
      <c r="AO53" s="538" t="e">
        <f aca="false">AO52/AO47</f>
        <v>#VALUE!</v>
      </c>
      <c r="AP53" s="538" t="e">
        <f aca="false">AP52/AP47</f>
        <v>#VALUE!</v>
      </c>
      <c r="AQ53" s="538" t="e">
        <f aca="false">AQ52/AQ47</f>
        <v>#VALUE!</v>
      </c>
      <c r="AR53" s="538" t="e">
        <f aca="false">AR52/AR47</f>
        <v>#VALUE!</v>
      </c>
      <c r="AS53" s="538" t="e">
        <f aca="false">AS52/AS47</f>
        <v>#VALUE!</v>
      </c>
      <c r="AT53" s="538" t="e">
        <f aca="false">AT52/AT47</f>
        <v>#VALUE!</v>
      </c>
      <c r="AU53" s="538" t="e">
        <f aca="false">AU52/AU47</f>
        <v>#VALUE!</v>
      </c>
      <c r="AV53" s="538" t="e">
        <f aca="false">AV52/AV47</f>
        <v>#VALUE!</v>
      </c>
      <c r="AW53" s="538" t="e">
        <f aca="false">AW52/AW47</f>
        <v>#VALUE!</v>
      </c>
      <c r="AX53" s="538" t="e">
        <f aca="false">AX52/AX47</f>
        <v>#VALUE!</v>
      </c>
      <c r="AY53" s="538" t="e">
        <f aca="false">AY52/AY47</f>
        <v>#VALUE!</v>
      </c>
      <c r="AZ53" s="538" t="e">
        <f aca="false">AZ52/AZ47</f>
        <v>#VALUE!</v>
      </c>
      <c r="BA53" s="538" t="e">
        <f aca="false">BA52/BA47</f>
        <v>#VALUE!</v>
      </c>
      <c r="BB53" s="538" t="e">
        <f aca="false">BB52/BB47</f>
        <v>#VALUE!</v>
      </c>
      <c r="BC53" s="538" t="e">
        <f aca="false">BC52/BC47</f>
        <v>#VALUE!</v>
      </c>
      <c r="BD53" s="538" t="e">
        <f aca="false">BD52/BD47</f>
        <v>#VALUE!</v>
      </c>
      <c r="BE53" s="538" t="e">
        <f aca="false">BE52/BE47</f>
        <v>#VALUE!</v>
      </c>
      <c r="BF53" s="538" t="e">
        <f aca="false">BF52/BF47</f>
        <v>#VALUE!</v>
      </c>
      <c r="BG53" s="538" t="e">
        <f aca="false">BG52/BG47</f>
        <v>#VALUE!</v>
      </c>
      <c r="BH53" s="538" t="e">
        <f aca="false">BH52/BH47</f>
        <v>#VALUE!</v>
      </c>
      <c r="BI53" s="538" t="e">
        <f aca="false">BI52/BI47</f>
        <v>#VALUE!</v>
      </c>
      <c r="BJ53" s="538" t="e">
        <f aca="false">BJ52/BJ47</f>
        <v>#VALUE!</v>
      </c>
      <c r="BK53" s="538" t="e">
        <f aca="false">BK52/BK47</f>
        <v>#VALUE!</v>
      </c>
      <c r="BL53" s="538" t="e">
        <f aca="false">BL52/BL47</f>
        <v>#VALUE!</v>
      </c>
      <c r="BM53" s="538" t="e">
        <f aca="false">BM52/BM47</f>
        <v>#VALUE!</v>
      </c>
      <c r="BN53" s="538" t="e">
        <f aca="false">BN52/BN47</f>
        <v>#VALUE!</v>
      </c>
      <c r="BO53" s="538" t="e">
        <f aca="false">BO52/BO47</f>
        <v>#VALUE!</v>
      </c>
      <c r="BP53" s="538" t="e">
        <f aca="false">BP52/BP47</f>
        <v>#VALUE!</v>
      </c>
      <c r="BQ53" s="538" t="e">
        <f aca="false">BQ52/BQ47</f>
        <v>#VALUE!</v>
      </c>
      <c r="BR53" s="538" t="e">
        <f aca="false">BR52/BR47</f>
        <v>#VALUE!</v>
      </c>
      <c r="BS53" s="538" t="e">
        <f aca="false">BS52/BS47</f>
        <v>#VALUE!</v>
      </c>
    </row>
    <row r="54" s="528" customFormat="true" ht="15.75" hidden="false" customHeight="false" outlineLevel="0" collapsed="false">
      <c r="A54" s="527"/>
      <c r="C54" s="505" t="s">
        <v>1548</v>
      </c>
      <c r="D54" s="515" t="s">
        <v>1549</v>
      </c>
      <c r="E54" s="540" t="n">
        <v>1</v>
      </c>
      <c r="F54" s="519" t="n">
        <f aca="false">E54*(1+F7)</f>
        <v>1.01</v>
      </c>
      <c r="G54" s="519" t="n">
        <f aca="false">F54*(1+G7)</f>
        <v>1.0201</v>
      </c>
      <c r="H54" s="519" t="n">
        <f aca="false">G54*(1+H7)</f>
        <v>1.030301</v>
      </c>
      <c r="I54" s="519" t="n">
        <f aca="false">H54*(1+I7)</f>
        <v>1.04060401</v>
      </c>
      <c r="J54" s="519" t="n">
        <f aca="false">I54*(1+J7)</f>
        <v>1.0510100501</v>
      </c>
      <c r="K54" s="519" t="n">
        <f aca="false">J54*(1+K7)</f>
        <v>1.061520150601</v>
      </c>
      <c r="L54" s="519" t="n">
        <f aca="false">K54*(1+L7)</f>
        <v>1.07213535210701</v>
      </c>
      <c r="M54" s="519" t="n">
        <f aca="false">L54*(1+M7)</f>
        <v>1.08285670562808</v>
      </c>
      <c r="N54" s="519" t="n">
        <f aca="false">M54*(1+N7)</f>
        <v>1.09368527268436</v>
      </c>
      <c r="O54" s="519" t="n">
        <f aca="false">N54*(1+O7)</f>
        <v>1.1046221254112</v>
      </c>
      <c r="P54" s="519" t="n">
        <f aca="false">O54*(1+P7)</f>
        <v>1.11566834666532</v>
      </c>
      <c r="Q54" s="519" t="n">
        <f aca="false">P54*(1+Q7)</f>
        <v>1.12682503013197</v>
      </c>
      <c r="R54" s="519" t="n">
        <f aca="false">Q54*(1+R7)</f>
        <v>1.13809328043329</v>
      </c>
      <c r="S54" s="519" t="n">
        <f aca="false">R54*(1+S7)</f>
        <v>1.14947421323762</v>
      </c>
      <c r="T54" s="519" t="n">
        <f aca="false">S54*(1+T7)</f>
        <v>1.16096895537</v>
      </c>
      <c r="U54" s="519" t="n">
        <f aca="false">T54*(1+U7)</f>
        <v>1.1725786449237</v>
      </c>
      <c r="V54" s="519" t="n">
        <f aca="false">U54*(1+V7)</f>
        <v>1.18430443137294</v>
      </c>
      <c r="W54" s="519" t="n">
        <f aca="false">V54*(1+W7)</f>
        <v>1.19614747568667</v>
      </c>
      <c r="X54" s="519" t="n">
        <f aca="false">W54*(1+X7)</f>
        <v>1.20810895044353</v>
      </c>
      <c r="Y54" s="519" t="n">
        <f aca="false">X54*(1+Y7)</f>
        <v>1.22019003994797</v>
      </c>
      <c r="Z54" s="519" t="n">
        <f aca="false">Y54*(1+Z7)</f>
        <v>1.23239194034745</v>
      </c>
      <c r="AA54" s="519" t="n">
        <f aca="false">Z54*(1+AA7)</f>
        <v>1.24471585975092</v>
      </c>
      <c r="AB54" s="519" t="n">
        <f aca="false">AA54*(1+AB7)</f>
        <v>1.25716301834843</v>
      </c>
      <c r="AC54" s="519" t="n">
        <f aca="false">AB54*(1+AC7)</f>
        <v>1.26973464853192</v>
      </c>
      <c r="AD54" s="519" t="n">
        <f aca="false">AC54*(1+AD7)</f>
        <v>1.28243199501723</v>
      </c>
      <c r="AE54" s="519" t="n">
        <f aca="false">AD54*(1+AE7)</f>
        <v>1.29525631496741</v>
      </c>
      <c r="AF54" s="519" t="n">
        <f aca="false">AE54*(1+AF7)</f>
        <v>1.30820887811708</v>
      </c>
      <c r="AG54" s="519" t="n">
        <f aca="false">AF54*(1+AG7)</f>
        <v>1.32129096689825</v>
      </c>
      <c r="AH54" s="519" t="n">
        <f aca="false">AG54*(1+AH7)</f>
        <v>1.33450387656723</v>
      </c>
      <c r="AI54" s="519" t="n">
        <f aca="false">AH54*(1+AI7)</f>
        <v>1.34784891533291</v>
      </c>
      <c r="AJ54" s="519" t="n">
        <f aca="false">AI54*(1+AJ7)</f>
        <v>1.36132740448624</v>
      </c>
      <c r="AK54" s="519" t="n">
        <f aca="false">AJ54*(1+AK7)</f>
        <v>1.3749406785311</v>
      </c>
      <c r="AL54" s="519" t="n">
        <f aca="false">AK54*(1+AL7)</f>
        <v>1.38869008531641</v>
      </c>
      <c r="AM54" s="519" t="n">
        <f aca="false">AL54*(1+AM7)</f>
        <v>1.40257698616957</v>
      </c>
      <c r="AN54" s="519" t="n">
        <f aca="false">AM54*(1+AN7)</f>
        <v>1.41660275603127</v>
      </c>
      <c r="AO54" s="519" t="n">
        <f aca="false">AN54*(1+AO7)</f>
        <v>1.43076878359158</v>
      </c>
      <c r="AP54" s="519" t="n">
        <f aca="false">AO54*(1+AP7)</f>
        <v>1.4450764714275</v>
      </c>
      <c r="AQ54" s="519" t="n">
        <f aca="false">AP54*(1+AQ7)</f>
        <v>1.45952723614177</v>
      </c>
      <c r="AR54" s="519" t="n">
        <f aca="false">AQ54*(1+AR7)</f>
        <v>1.47412250850319</v>
      </c>
      <c r="AS54" s="519" t="n">
        <f aca="false">AR54*(1+AS7)</f>
        <v>1.48886373358822</v>
      </c>
      <c r="AT54" s="519" t="n">
        <f aca="false">AS54*(1+AT7)</f>
        <v>1.5037523709241</v>
      </c>
      <c r="AU54" s="519" t="n">
        <f aca="false">AT54*(1+AU7)</f>
        <v>1.51878989463335</v>
      </c>
      <c r="AV54" s="519" t="n">
        <f aca="false">AU54*(1+AV7)</f>
        <v>1.53397779357968</v>
      </c>
      <c r="AW54" s="519" t="n">
        <f aca="false">AV54*(1+AW7)</f>
        <v>1.54931757151548</v>
      </c>
      <c r="AX54" s="519" t="n">
        <f aca="false">AW54*(1+AX7)</f>
        <v>1.56481074723063</v>
      </c>
      <c r="AY54" s="519" t="n">
        <f aca="false">AX54*(1+AY7)</f>
        <v>1.58045885470294</v>
      </c>
      <c r="AZ54" s="519" t="n">
        <f aca="false">AY54*(1+AZ7)</f>
        <v>1.59626344324997</v>
      </c>
      <c r="BA54" s="519" t="n">
        <f aca="false">AZ54*(1+BA7)</f>
        <v>1.61222607768247</v>
      </c>
      <c r="BB54" s="519" t="n">
        <f aca="false">BA54*(1+BB7)</f>
        <v>1.62834833845929</v>
      </c>
      <c r="BC54" s="519" t="n">
        <f aca="false">BB54*(1+BC7)</f>
        <v>1.64463182184388</v>
      </c>
      <c r="BD54" s="519" t="n">
        <f aca="false">BC54*(1+BD7)</f>
        <v>1.66107814006232</v>
      </c>
      <c r="BE54" s="519" t="n">
        <f aca="false">BD54*(1+BE7)</f>
        <v>1.67768892146295</v>
      </c>
      <c r="BF54" s="519" t="n">
        <f aca="false">BE54*(1+BF7)</f>
        <v>1.69446581067758</v>
      </c>
      <c r="BG54" s="519" t="n">
        <f aca="false">BF54*(1+BG7)</f>
        <v>1.71141046878435</v>
      </c>
      <c r="BH54" s="519" t="n">
        <f aca="false">BG54*(1+BH7)</f>
        <v>1.72852457347219</v>
      </c>
      <c r="BI54" s="519" t="n">
        <f aca="false">BH54*(1+BI7)</f>
        <v>1.74580981920692</v>
      </c>
      <c r="BJ54" s="519" t="n">
        <f aca="false">BI54*(1+BJ7)</f>
        <v>1.76326791739899</v>
      </c>
      <c r="BK54" s="519" t="n">
        <f aca="false">BJ54*(1+BK7)</f>
        <v>1.78090059657298</v>
      </c>
      <c r="BL54" s="519" t="n">
        <f aca="false">BK54*(1+BL7)</f>
        <v>1.79870960253871</v>
      </c>
      <c r="BM54" s="519" t="n">
        <f aca="false">BL54*(1+BM7)</f>
        <v>1.81669669856409</v>
      </c>
      <c r="BN54" s="519" t="n">
        <f aca="false">BM54*(1+BN7)</f>
        <v>1.83486366554973</v>
      </c>
      <c r="BO54" s="519" t="n">
        <f aca="false">BN54*(1+BO7)</f>
        <v>1.85321230220523</v>
      </c>
      <c r="BP54" s="519" t="n">
        <f aca="false">BO54*(1+BP7)</f>
        <v>1.87174442522728</v>
      </c>
      <c r="BQ54" s="519" t="n">
        <f aca="false">BP54*(1+BQ7)</f>
        <v>1.89046186947956</v>
      </c>
      <c r="BR54" s="519" t="n">
        <f aca="false">BQ54*(1+BR7)</f>
        <v>1.90936648817435</v>
      </c>
      <c r="BS54" s="519" t="n">
        <f aca="false">BR54*(1+BS7)</f>
        <v>1.92846015305609</v>
      </c>
    </row>
    <row r="55" s="528" customFormat="true" ht="15.75" hidden="false" customHeight="false" outlineLevel="0" collapsed="false">
      <c r="A55" s="527"/>
      <c r="C55" s="505" t="s">
        <v>1504</v>
      </c>
      <c r="D55" s="515" t="s">
        <v>121</v>
      </c>
      <c r="E55" s="519" t="n">
        <f aca="false">IF(ISNUMBER(E26)=TRUE(),E26,IF(ISNUMBER(E18),E18,"."))</f>
        <v>0.0534590557217598</v>
      </c>
      <c r="F55" s="519" t="n">
        <f aca="false">IF(ISNUMBER(F26)=TRUE(),F26,F18)</f>
        <v>0.0534590557217598</v>
      </c>
      <c r="G55" s="519" t="n">
        <f aca="false">IF(ISNUMBER(G26)=TRUE(),G26,G18)</f>
        <v>0.0534590557217598</v>
      </c>
      <c r="H55" s="519" t="n">
        <f aca="false">IF(ISNUMBER(H26)=TRUE(),H26,H18)</f>
        <v>0.0534590557217598</v>
      </c>
      <c r="I55" s="519" t="n">
        <f aca="false">IF(ISNUMBER(I26)=TRUE(),I26,I18)</f>
        <v>0.0534590557217598</v>
      </c>
      <c r="J55" s="519" t="n">
        <f aca="false">IF(ISNUMBER(J26)=TRUE(),J26,J18)</f>
        <v>0.0534590557217598</v>
      </c>
      <c r="K55" s="519" t="n">
        <f aca="false">IF(ISNUMBER(K26)=TRUE(),K26,K18)</f>
        <v>0.0534590557217598</v>
      </c>
      <c r="L55" s="519" t="n">
        <f aca="false">IF(ISNUMBER(L26)=TRUE(),L26,L18)</f>
        <v>0.0534590557217598</v>
      </c>
      <c r="M55" s="519" t="n">
        <f aca="false">IF(ISNUMBER(M26)=TRUE(),M26,M18)</f>
        <v>0.0534590557217598</v>
      </c>
      <c r="N55" s="519" t="n">
        <f aca="false">IF(ISNUMBER(N26)=TRUE(),N26,N18)</f>
        <v>0.0534590557217598</v>
      </c>
      <c r="O55" s="519" t="n">
        <f aca="false">IF(ISNUMBER(O26)=TRUE(),O26,O18)</f>
        <v>0.0534590557217598</v>
      </c>
      <c r="P55" s="519" t="n">
        <f aca="false">IF(ISNUMBER(P26)=TRUE(),P26,P18)</f>
        <v>0.0534590557217598</v>
      </c>
      <c r="Q55" s="519" t="n">
        <f aca="false">IF(ISNUMBER(Q26)=TRUE(),Q26,Q18)</f>
        <v>0.0534590557217598</v>
      </c>
      <c r="R55" s="519" t="n">
        <f aca="false">IF(ISNUMBER(R26)=TRUE(),R26,R18)</f>
        <v>0.0534590557217598</v>
      </c>
      <c r="S55" s="519" t="n">
        <f aca="false">IF(ISNUMBER(S26)=TRUE(),S26,S18)</f>
        <v>0.0534590557217598</v>
      </c>
      <c r="T55" s="519" t="n">
        <f aca="false">IF(ISNUMBER(T26)=TRUE(),T26,T18)</f>
        <v>0.0534590557217598</v>
      </c>
      <c r="U55" s="519" t="n">
        <f aca="false">IF(ISNUMBER(U26)=TRUE(),U26,U18)</f>
        <v>0.0534590557217598</v>
      </c>
      <c r="V55" s="519" t="n">
        <f aca="false">IF(ISNUMBER(V26)=TRUE(),V26,V18)</f>
        <v>0.0534590557217598</v>
      </c>
      <c r="W55" s="519" t="n">
        <f aca="false">IF(ISNUMBER(W26)=TRUE(),W26,W18)</f>
        <v>0.0534590557217598</v>
      </c>
      <c r="X55" s="519" t="n">
        <f aca="false">IF(ISNUMBER(X26)=TRUE(),X26,X18)</f>
        <v>0.0534590557217598</v>
      </c>
      <c r="Y55" s="519" t="n">
        <f aca="false">IF(ISNUMBER(Y26)=TRUE(),Y26,Y18)</f>
        <v>0.0534590557217598</v>
      </c>
      <c r="Z55" s="519" t="n">
        <f aca="false">IF(ISNUMBER(Z26)=TRUE(),Z26,Z18)</f>
        <v>0.0534590557217598</v>
      </c>
      <c r="AA55" s="519" t="n">
        <f aca="false">IF(ISNUMBER(AA26)=TRUE(),AA26,AA18)</f>
        <v>0.0534590557217598</v>
      </c>
      <c r="AB55" s="519" t="n">
        <f aca="false">IF(ISNUMBER(AB26)=TRUE(),AB26,AB18)</f>
        <v>0.0534590557217598</v>
      </c>
      <c r="AC55" s="519" t="n">
        <f aca="false">IF(ISNUMBER(AC26)=TRUE(),AC26,AC18)</f>
        <v>0.0534590557217598</v>
      </c>
      <c r="AD55" s="519" t="n">
        <f aca="false">IF(ISNUMBER(AD26)=TRUE(),AD26,AD18)</f>
        <v>0.0534590557217598</v>
      </c>
      <c r="AE55" s="519" t="n">
        <f aca="false">IF(ISNUMBER(AE26)=TRUE(),AE26,AE18)</f>
        <v>0.0534590557217598</v>
      </c>
      <c r="AF55" s="519" t="n">
        <f aca="false">IF(ISNUMBER(AF26)=TRUE(),AF26,AF18)</f>
        <v>0.0534590557217598</v>
      </c>
      <c r="AG55" s="519" t="n">
        <f aca="false">IF(ISNUMBER(AG26)=TRUE(),AG26,AG18)</f>
        <v>0.0534590557217598</v>
      </c>
      <c r="AH55" s="519" t="n">
        <f aca="false">IF(ISNUMBER(AH26)=TRUE(),AH26,AH18)</f>
        <v>0.0534590557217598</v>
      </c>
      <c r="AI55" s="519" t="n">
        <f aca="false">IF(ISNUMBER(AI26)=TRUE(),AI26,AI18)</f>
        <v>0.0534590557217598</v>
      </c>
      <c r="AJ55" s="519" t="n">
        <f aca="false">IF(ISNUMBER(AJ26)=TRUE(),AJ26,AJ18)</f>
        <v>0.0534590557217598</v>
      </c>
      <c r="AK55" s="519" t="n">
        <f aca="false">IF(ISNUMBER(AK26)=TRUE(),AK26,AK18)</f>
        <v>0.0534590557217598</v>
      </c>
      <c r="AL55" s="519" t="n">
        <f aca="false">IF(ISNUMBER(AL26)=TRUE(),AL26,AL18)</f>
        <v>0.0534590557217598</v>
      </c>
      <c r="AM55" s="519" t="n">
        <f aca="false">IF(ISNUMBER(AM26)=TRUE(),AM26,AM18)</f>
        <v>0.0534590557217598</v>
      </c>
      <c r="AN55" s="519" t="n">
        <f aca="false">IF(ISNUMBER(AN26)=TRUE(),AN26,AN18)</f>
        <v>0.0534590557217598</v>
      </c>
      <c r="AO55" s="519" t="n">
        <f aca="false">IF(ISNUMBER(AO26)=TRUE(),AO26,AO18)</f>
        <v>0.0534590557217598</v>
      </c>
      <c r="AP55" s="519" t="n">
        <f aca="false">IF(ISNUMBER(AP26)=TRUE(),AP26,AP18)</f>
        <v>0.0534590557217598</v>
      </c>
      <c r="AQ55" s="519" t="n">
        <f aca="false">IF(ISNUMBER(AQ26)=TRUE(),AQ26,AQ18)</f>
        <v>0.0534590557217598</v>
      </c>
      <c r="AR55" s="519" t="n">
        <f aca="false">IF(ISNUMBER(AR26)=TRUE(),AR26,AR18)</f>
        <v>0.0534590557217598</v>
      </c>
      <c r="AS55" s="519" t="n">
        <f aca="false">IF(ISNUMBER(AS26)=TRUE(),AS26,AS18)</f>
        <v>0.0534590557217598</v>
      </c>
      <c r="AT55" s="519" t="n">
        <f aca="false">IF(ISNUMBER(AT26)=TRUE(),AT26,AT18)</f>
        <v>0.0534590557217598</v>
      </c>
      <c r="AU55" s="519" t="n">
        <f aca="false">IF(ISNUMBER(AU26)=TRUE(),AU26,AU18)</f>
        <v>0.0534590557217598</v>
      </c>
      <c r="AV55" s="519" t="n">
        <f aca="false">IF(ISNUMBER(AV26)=TRUE(),AV26,AV18)</f>
        <v>0.0534590557217598</v>
      </c>
      <c r="AW55" s="519" t="n">
        <f aca="false">IF(ISNUMBER(AW26)=TRUE(),AW26,AW18)</f>
        <v>0.0534590557217598</v>
      </c>
      <c r="AX55" s="519" t="n">
        <f aca="false">IF(ISNUMBER(AX26)=TRUE(),AX26,AX18)</f>
        <v>0.0534590557217598</v>
      </c>
      <c r="AY55" s="519" t="n">
        <f aca="false">IF(ISNUMBER(AY26)=TRUE(),AY26,AY18)</f>
        <v>0.0534590557217598</v>
      </c>
      <c r="AZ55" s="519" t="n">
        <f aca="false">IF(ISNUMBER(AZ26)=TRUE(),AZ26,AZ18)</f>
        <v>0.0534590557217598</v>
      </c>
      <c r="BA55" s="519" t="n">
        <f aca="false">IF(ISNUMBER(BA26)=TRUE(),BA26,BA18)</f>
        <v>0.0534590557217598</v>
      </c>
      <c r="BB55" s="519" t="n">
        <f aca="false">IF(ISNUMBER(BB26)=TRUE(),BB26,BB18)</f>
        <v>0.0534590557217598</v>
      </c>
      <c r="BC55" s="519" t="n">
        <f aca="false">IF(ISNUMBER(BC26)=TRUE(),BC26,BC18)</f>
        <v>0.0534590557217598</v>
      </c>
      <c r="BD55" s="519" t="n">
        <f aca="false">IF(ISNUMBER(BD26)=TRUE(),BD26,BD18)</f>
        <v>0.0534590557217598</v>
      </c>
      <c r="BE55" s="519" t="n">
        <f aca="false">IF(ISNUMBER(BE26)=TRUE(),BE26,BE18)</f>
        <v>0.0534590557217598</v>
      </c>
      <c r="BF55" s="519" t="n">
        <f aca="false">IF(ISNUMBER(BF26)=TRUE(),BF26,BF18)</f>
        <v>0.0534590557217598</v>
      </c>
      <c r="BG55" s="519" t="n">
        <f aca="false">IF(ISNUMBER(BG26)=TRUE(),BG26,BG18)</f>
        <v>0.0534590557217598</v>
      </c>
      <c r="BH55" s="519" t="n">
        <f aca="false">IF(ISNUMBER(BH26)=TRUE(),BH26,BH18)</f>
        <v>0.0534590557217598</v>
      </c>
      <c r="BI55" s="519" t="n">
        <f aca="false">IF(ISNUMBER(BI26)=TRUE(),BI26,BI18)</f>
        <v>0.0534590557217598</v>
      </c>
      <c r="BJ55" s="519" t="n">
        <f aca="false">IF(ISNUMBER(BJ26)=TRUE(),BJ26,BJ18)</f>
        <v>0.0534590557217598</v>
      </c>
      <c r="BK55" s="519" t="n">
        <f aca="false">IF(ISNUMBER(BK26)=TRUE(),BK26,BK18)</f>
        <v>0.0534590557217598</v>
      </c>
      <c r="BL55" s="519" t="n">
        <f aca="false">IF(ISNUMBER(BL26)=TRUE(),BL26,BL18)</f>
        <v>0.0534590557217598</v>
      </c>
      <c r="BM55" s="519" t="n">
        <f aca="false">IF(ISNUMBER(BM26)=TRUE(),BM26,BM18)</f>
        <v>0.0534590557217598</v>
      </c>
      <c r="BN55" s="519" t="n">
        <f aca="false">IF(ISNUMBER(BN26)=TRUE(),BN26,BN18)</f>
        <v>0.0534590557217598</v>
      </c>
      <c r="BO55" s="519" t="n">
        <f aca="false">IF(ISNUMBER(BO26)=TRUE(),BO26,BO18)</f>
        <v>0.0534590557217598</v>
      </c>
      <c r="BP55" s="519" t="n">
        <f aca="false">IF(ISNUMBER(BP26)=TRUE(),BP26,BP18)</f>
        <v>0.0534590557217598</v>
      </c>
      <c r="BQ55" s="519" t="n">
        <f aca="false">IF(ISNUMBER(BQ26)=TRUE(),BQ26,BQ18)</f>
        <v>0.0534590557217598</v>
      </c>
      <c r="BR55" s="519" t="n">
        <f aca="false">IF(ISNUMBER(BR26)=TRUE(),BR26,BR18)</f>
        <v>0.0534590557217598</v>
      </c>
      <c r="BS55" s="519" t="n">
        <f aca="false">IF(ISNUMBER(BS26)=TRUE(),BS26,BS18)</f>
        <v>0.0534590557217598</v>
      </c>
    </row>
    <row r="56" s="528" customFormat="true" ht="15.75" hidden="false" customHeight="false" outlineLevel="0" collapsed="false">
      <c r="A56" s="527"/>
      <c r="C56" s="505" t="s">
        <v>1503</v>
      </c>
      <c r="D56" s="515"/>
      <c r="E56" s="519" t="n">
        <f aca="false">IF(ISNUMBER(E25)=TRUE(),E25,E17)</f>
        <v>1.17295980453491</v>
      </c>
      <c r="F56" s="519" t="n">
        <f aca="false">IF(ISNUMBER(F25)=TRUE(),F25,F17)</f>
        <v>1.0216161021212</v>
      </c>
      <c r="G56" s="519" t="n">
        <f aca="false">IF(ISNUMBER(G25)=TRUE(),G25,G17)</f>
        <v>0.880540565511731</v>
      </c>
      <c r="H56" s="519" t="n">
        <f aca="false">IF(ISNUMBER(H25)=TRUE(),H25,H17)</f>
        <v>0.749297474363952</v>
      </c>
      <c r="I56" s="519" t="n">
        <f aca="false">IF(ISNUMBER(I25)=TRUE(),I25,I17)</f>
        <v>0.626744857746466</v>
      </c>
      <c r="J56" s="519" t="n">
        <f aca="false">IF(ISNUMBER(J25)=TRUE(),J25,J17)</f>
        <v>0.511939507346371</v>
      </c>
      <c r="K56" s="519" t="n">
        <f aca="false">IF(ISNUMBER(K25)=TRUE(),K25,K17)</f>
        <v>0.404221466966744</v>
      </c>
      <c r="L56" s="519" t="n">
        <f aca="false">IF(ISNUMBER(L25)=TRUE(),L25,L17)</f>
        <v>0.303519812050235</v>
      </c>
      <c r="M56" s="519" t="n">
        <f aca="false">IF(ISNUMBER(M25)=TRUE(),M25,M17)</f>
        <v>0.208759202362371</v>
      </c>
      <c r="N56" s="519" t="n">
        <f aca="false">IF(ISNUMBER(N25)=TRUE(),N25,N17)</f>
        <v>0.119621301252362</v>
      </c>
      <c r="O56" s="519" t="n">
        <f aca="false">IF(ISNUMBER(O25)=TRUE(),O25,O17)</f>
        <v>0.0357649664120417</v>
      </c>
      <c r="P56" s="519" t="n">
        <f aca="false">IF(ISNUMBER(P25)=TRUE(),P25,P17)</f>
        <v>-0.0432299254404901</v>
      </c>
      <c r="Q56" s="519" t="n">
        <f aca="false">IF(ISNUMBER(Q25)=TRUE(),Q25,Q17)</f>
        <v>-0.117788614436413</v>
      </c>
      <c r="R56" s="519" t="n">
        <f aca="false">IF(ISNUMBER(R25)=TRUE(),R25,R17)</f>
        <v>-0.188281795369857</v>
      </c>
      <c r="S56" s="519" t="n">
        <f aca="false">IF(ISNUMBER(S25)=TRUE(),S25,S17)</f>
        <v>-0.255022182547517</v>
      </c>
      <c r="T56" s="519" t="n">
        <f aca="false">IF(ISNUMBER(T25)=TRUE(),T25,T17)</f>
        <v>-0.318258434045418</v>
      </c>
      <c r="U56" s="519" t="n">
        <f aca="false">IF(ISNUMBER(U25)=TRUE(),U25,U17)</f>
        <v>-0.378178253478354</v>
      </c>
      <c r="V56" s="519" t="n">
        <f aca="false">IF(ISNUMBER(V25)=TRUE(),V25,V17)</f>
        <v>-0.435151288997932</v>
      </c>
      <c r="W56" s="519" t="n">
        <f aca="false">IF(ISNUMBER(W25)=TRUE(),W25,W17)</f>
        <v>-0.48923987076387</v>
      </c>
      <c r="X56" s="519" t="n">
        <f aca="false">IF(ISNUMBER(X25)=TRUE(),X25,X17)</f>
        <v>-0.540624700879582</v>
      </c>
      <c r="Y56" s="519" t="n">
        <f aca="false">IF(ISNUMBER(Y25)=TRUE(),Y25,Y17)</f>
        <v>-0.589526747586228</v>
      </c>
      <c r="Z56" s="519" t="n">
        <f aca="false">IF(ISNUMBER(Z25)=TRUE(),Z25,Z17)</f>
        <v>-0.636144375649051</v>
      </c>
      <c r="AA56" s="519" t="n">
        <f aca="false">IF(ISNUMBER(AA25)=TRUE(),AA25,AA17)</f>
        <v>-0.680766394019345</v>
      </c>
      <c r="AB56" s="519" t="n">
        <f aca="false">IF(ISNUMBER(AB25)=TRUE(),AB25,AB17)</f>
        <v>-0.723375198186356</v>
      </c>
      <c r="AC56" s="519" t="n">
        <f aca="false">IF(ISNUMBER(AC25)=TRUE(),AC25,AC17)</f>
        <v>-0.764055424224787</v>
      </c>
      <c r="AD56" s="519" t="n">
        <f aca="false">IF(ISNUMBER(AD25)=TRUE(),AD25,AD17)</f>
        <v>-0.802945578375229</v>
      </c>
      <c r="AE56" s="519" t="n">
        <f aca="false">IF(ISNUMBER(AE25)=TRUE(),AE25,AE17)</f>
        <v>-0.840132213751259</v>
      </c>
      <c r="AF56" s="519" t="n">
        <f aca="false">IF(ISNUMBER(AF25)=TRUE(),AF25,AF17)</f>
        <v>-0.87601328378771</v>
      </c>
      <c r="AG56" s="519" t="n">
        <f aca="false">IF(ISNUMBER(AG25)=TRUE(),AG25,AG17)</f>
        <v>-0.910357761792265</v>
      </c>
      <c r="AH56" s="519" t="n">
        <f aca="false">IF(ISNUMBER(AH25)=TRUE(),AH25,AH17)</f>
        <v>-0.94329991210444</v>
      </c>
      <c r="AI56" s="519" t="n">
        <f aca="false">IF(ISNUMBER(AI25)=TRUE(),AI25,AI17)</f>
        <v>-0.974968584046792</v>
      </c>
      <c r="AJ56" s="519" t="n">
        <f aca="false">IF(ISNUMBER(AJ25)=TRUE(),AJ25,AJ17)</f>
        <v>-1.00546284310538</v>
      </c>
      <c r="AK56" s="519" t="str">
        <f aca="false">IF(ISNUMBER(AK25)=TRUE(),AK25,AK17)</f>
        <v>Not an input</v>
      </c>
      <c r="AL56" s="519" t="str">
        <f aca="false">IF(ISNUMBER(AL25)=TRUE(),AL25,AL17)</f>
        <v>Not an input</v>
      </c>
      <c r="AM56" s="519" t="str">
        <f aca="false">IF(ISNUMBER(AM25)=TRUE(),AM25,AM17)</f>
        <v>Not an input</v>
      </c>
      <c r="AN56" s="519" t="str">
        <f aca="false">IF(ISNUMBER(AN25)=TRUE(),AN25,AN17)</f>
        <v>Not an input</v>
      </c>
      <c r="AO56" s="519" t="str">
        <f aca="false">IF(ISNUMBER(AO25)=TRUE(),AO25,AO17)</f>
        <v>Not an input</v>
      </c>
      <c r="AP56" s="519" t="str">
        <f aca="false">IF(ISNUMBER(AP25)=TRUE(),AP25,AP17)</f>
        <v>Not an input</v>
      </c>
      <c r="AQ56" s="519" t="str">
        <f aca="false">IF(ISNUMBER(AQ25)=TRUE(),AQ25,AQ17)</f>
        <v>Not an input</v>
      </c>
      <c r="AR56" s="519" t="str">
        <f aca="false">IF(ISNUMBER(AR25)=TRUE(),AR25,AR17)</f>
        <v>Not an input</v>
      </c>
      <c r="AS56" s="519" t="str">
        <f aca="false">IF(ISNUMBER(AS25)=TRUE(),AS25,AS17)</f>
        <v>Not an input</v>
      </c>
      <c r="AT56" s="519" t="str">
        <f aca="false">IF(ISNUMBER(AT25)=TRUE(),AT25,AT17)</f>
        <v>Not an input</v>
      </c>
      <c r="AU56" s="519" t="str">
        <f aca="false">IF(ISNUMBER(AU25)=TRUE(),AU25,AU17)</f>
        <v>Not an input</v>
      </c>
      <c r="AV56" s="519" t="str">
        <f aca="false">IF(ISNUMBER(AV25)=TRUE(),AV25,AV17)</f>
        <v>Not an input</v>
      </c>
      <c r="AW56" s="519" t="str">
        <f aca="false">IF(ISNUMBER(AW25)=TRUE(),AW25,AW17)</f>
        <v>Not an input</v>
      </c>
      <c r="AX56" s="519" t="str">
        <f aca="false">IF(ISNUMBER(AX25)=TRUE(),AX25,AX17)</f>
        <v>Not an input</v>
      </c>
      <c r="AY56" s="519" t="str">
        <f aca="false">IF(ISNUMBER(AY25)=TRUE(),AY25,AY17)</f>
        <v>Not an input</v>
      </c>
      <c r="AZ56" s="519" t="str">
        <f aca="false">IF(ISNUMBER(AZ25)=TRUE(),AZ25,AZ17)</f>
        <v>Not an input</v>
      </c>
      <c r="BA56" s="519" t="str">
        <f aca="false">IF(ISNUMBER(BA25)=TRUE(),BA25,BA17)</f>
        <v>Not an input</v>
      </c>
      <c r="BB56" s="519" t="str">
        <f aca="false">IF(ISNUMBER(BB25)=TRUE(),BB25,BB17)</f>
        <v>Not an input</v>
      </c>
      <c r="BC56" s="519" t="str">
        <f aca="false">IF(ISNUMBER(BC25)=TRUE(),BC25,BC17)</f>
        <v>Not an input</v>
      </c>
      <c r="BD56" s="519" t="str">
        <f aca="false">IF(ISNUMBER(BD25)=TRUE(),BD25,BD17)</f>
        <v>Not an input</v>
      </c>
      <c r="BE56" s="519" t="str">
        <f aca="false">IF(ISNUMBER(BE25)=TRUE(),BE25,BE17)</f>
        <v>Not an input</v>
      </c>
      <c r="BF56" s="519" t="str">
        <f aca="false">IF(ISNUMBER(BF25)=TRUE(),BF25,BF17)</f>
        <v>Not an input</v>
      </c>
      <c r="BG56" s="519" t="str">
        <f aca="false">IF(ISNUMBER(BG25)=TRUE(),BG25,BG17)</f>
        <v>Not an input</v>
      </c>
      <c r="BH56" s="519" t="str">
        <f aca="false">IF(ISNUMBER(BH25)=TRUE(),BH25,BH17)</f>
        <v>Not an input</v>
      </c>
      <c r="BI56" s="519" t="str">
        <f aca="false">IF(ISNUMBER(BI25)=TRUE(),BI25,BI17)</f>
        <v>Not an input</v>
      </c>
      <c r="BJ56" s="519" t="str">
        <f aca="false">IF(ISNUMBER(BJ25)=TRUE(),BJ25,BJ17)</f>
        <v>Not an input</v>
      </c>
      <c r="BK56" s="519" t="str">
        <f aca="false">IF(ISNUMBER(BK25)=TRUE(),BK25,BK17)</f>
        <v>Not an input</v>
      </c>
      <c r="BL56" s="519" t="str">
        <f aca="false">IF(ISNUMBER(BL25)=TRUE(),BL25,BL17)</f>
        <v>Not an input</v>
      </c>
      <c r="BM56" s="519" t="str">
        <f aca="false">IF(ISNUMBER(BM25)=TRUE(),BM25,BM17)</f>
        <v>Not an input</v>
      </c>
      <c r="BN56" s="519" t="str">
        <f aca="false">IF(ISNUMBER(BN25)=TRUE(),BN25,BN17)</f>
        <v>Not an input</v>
      </c>
      <c r="BO56" s="519" t="str">
        <f aca="false">IF(ISNUMBER(BO25)=TRUE(),BO25,BO17)</f>
        <v>Not an input</v>
      </c>
      <c r="BP56" s="519" t="str">
        <f aca="false">IF(ISNUMBER(BP25)=TRUE(),BP25,BP17)</f>
        <v>Not an input</v>
      </c>
      <c r="BQ56" s="519" t="str">
        <f aca="false">IF(ISNUMBER(BQ25)=TRUE(),BQ25,BQ17)</f>
        <v>Not an input</v>
      </c>
      <c r="BR56" s="519" t="str">
        <f aca="false">IF(ISNUMBER(BR25)=TRUE(),BR25,BR17)</f>
        <v>Not an input</v>
      </c>
      <c r="BS56" s="519" t="str">
        <f aca="false">IF(ISNUMBER(BS25)=TRUE(),BS25,BS17)</f>
        <v>Not an input</v>
      </c>
    </row>
    <row r="57" customFormat="false" ht="15.75" hidden="false" customHeight="false" outlineLevel="0" collapsed="false">
      <c r="C57" s="505" t="s">
        <v>1550</v>
      </c>
      <c r="D57" s="515"/>
      <c r="E57" s="115" t="str">
        <f aca="false">IF(ISNUMBER(E21*(1-$D$2))=TRUE(),E21*(1-$D$2),".")</f>
        <v>.</v>
      </c>
      <c r="F57" s="115" t="n">
        <f aca="false">F21*(1-$D$2)</f>
        <v>0.015297050733406</v>
      </c>
      <c r="G57" s="115" t="n">
        <f aca="false">G21*(1-$D$2)</f>
        <v>0.0149417503413577</v>
      </c>
      <c r="H57" s="115" t="n">
        <f aca="false">H21*(1-$D$2)</f>
        <v>0.0149468720764285</v>
      </c>
      <c r="I57" s="115" t="n">
        <f aca="false">I21*(1-$D$2)</f>
        <v>0.0147446838235992</v>
      </c>
      <c r="J57" s="115" t="n">
        <f aca="false">J21*(1-$D$2)</f>
        <v>0.0143420858252165</v>
      </c>
      <c r="K57" s="115" t="n">
        <f aca="false">K21*(1-$D$2)</f>
        <v>0.0138826117683554</v>
      </c>
      <c r="L57" s="115" t="n">
        <f aca="false">L21*(1-$D$2)</f>
        <v>0.0141926431576544</v>
      </c>
      <c r="M57" s="115" t="n">
        <f aca="false">M21*(1-$D$2)</f>
        <v>0.0136156022375115</v>
      </c>
      <c r="N57" s="115" t="n">
        <f aca="false">N21*(1-$D$2)</f>
        <v>0.0132648434734895</v>
      </c>
      <c r="O57" s="115" t="n">
        <f aca="false">O21*(1-$D$2)</f>
        <v>0.0132185563865343</v>
      </c>
      <c r="P57" s="115" t="n">
        <f aca="false">P21*(1-$D$2)</f>
        <v>0.0133067247282404</v>
      </c>
      <c r="Q57" s="115" t="n">
        <f aca="false">Q21*(1-$D$2)</f>
        <v>0.0134487828200202</v>
      </c>
      <c r="R57" s="115" t="n">
        <f aca="false">R21*(1-$D$2)</f>
        <v>0.0134195426489279</v>
      </c>
      <c r="S57" s="115" t="n">
        <f aca="false">S21*(1-$D$2)</f>
        <v>0.0133266180754029</v>
      </c>
      <c r="T57" s="115" t="n">
        <f aca="false">T21*(1-$D$2)</f>
        <v>0.0131306970729608</v>
      </c>
      <c r="U57" s="115" t="n">
        <f aca="false">U21*(1-$D$2)</f>
        <v>0.012826129326917</v>
      </c>
      <c r="V57" s="115" t="n">
        <f aca="false">V21*(1-$D$2)</f>
        <v>0.0128384368317101</v>
      </c>
      <c r="W57" s="115" t="n">
        <f aca="false">W21*(1-$D$2)</f>
        <v>0.0125812907570673</v>
      </c>
      <c r="X57" s="115" t="n">
        <f aca="false">X21*(1-$D$2)</f>
        <v>0.012348879078384</v>
      </c>
      <c r="Y57" s="115" t="n">
        <f aca="false">Y21*(1-$D$2)</f>
        <v>0.0122044948667299</v>
      </c>
      <c r="Z57" s="115" t="n">
        <f aca="false">Z21*(1-$D$2)</f>
        <v>0.0121131238005792</v>
      </c>
      <c r="AA57" s="115" t="n">
        <f aca="false">AA21*(1-$D$2)</f>
        <v>0.0121703124526338</v>
      </c>
      <c r="AB57" s="115" t="n">
        <f aca="false">AB21*(1-$D$2)</f>
        <v>0.0120485900734561</v>
      </c>
      <c r="AC57" s="115" t="n">
        <f aca="false">AC21*(1-$D$2)</f>
        <v>0.0118949440449844</v>
      </c>
      <c r="AD57" s="115" t="n">
        <f aca="false">AD21*(1-$D$2)</f>
        <v>0.0117728153638273</v>
      </c>
      <c r="AE57" s="115" t="n">
        <f aca="false">AE21*(1-$D$2)</f>
        <v>0.0116405494286087</v>
      </c>
      <c r="AF57" s="115" t="n">
        <f aca="false">AF21*(1-$D$2)</f>
        <v>0.0117552778434963</v>
      </c>
      <c r="AG57" s="115" t="n">
        <f aca="false">AG21*(1-$D$2)</f>
        <v>0.0115986372572631</v>
      </c>
      <c r="AH57" s="115" t="n">
        <f aca="false">AH21*(1-$D$2)</f>
        <v>0.0114898976569134</v>
      </c>
      <c r="AI57" s="115" t="n">
        <f aca="false">AI21*(1-$D$2)</f>
        <v>0.0114223819061553</v>
      </c>
      <c r="AJ57" s="115" t="n">
        <f aca="false">AJ21*(1-$D$2)</f>
        <v>0.0113736543108351</v>
      </c>
      <c r="AK57" s="115" t="e">
        <f aca="false">AK21*(1-$D$2)</f>
        <v>#VALUE!</v>
      </c>
      <c r="AL57" s="115" t="e">
        <f aca="false">AL21*(1-$D$2)</f>
        <v>#VALUE!</v>
      </c>
      <c r="AM57" s="115" t="e">
        <f aca="false">AM21*(1-$D$2)</f>
        <v>#VALUE!</v>
      </c>
      <c r="AN57" s="115" t="e">
        <f aca="false">AN21*(1-$D$2)</f>
        <v>#VALUE!</v>
      </c>
      <c r="AO57" s="115" t="e">
        <f aca="false">AO21*(1-$D$2)</f>
        <v>#VALUE!</v>
      </c>
      <c r="AP57" s="115" t="e">
        <f aca="false">AP21*(1-$D$2)</f>
        <v>#VALUE!</v>
      </c>
      <c r="AQ57" s="115" t="e">
        <f aca="false">AQ21*(1-$D$2)</f>
        <v>#VALUE!</v>
      </c>
      <c r="AR57" s="115" t="e">
        <f aca="false">AR21*(1-$D$2)</f>
        <v>#VALUE!</v>
      </c>
      <c r="AS57" s="115" t="e">
        <f aca="false">AS21*(1-$D$2)</f>
        <v>#VALUE!</v>
      </c>
      <c r="AT57" s="115" t="e">
        <f aca="false">AT21*(1-$D$2)</f>
        <v>#VALUE!</v>
      </c>
      <c r="AU57" s="115" t="e">
        <f aca="false">AU21*(1-$D$2)</f>
        <v>#VALUE!</v>
      </c>
      <c r="AV57" s="115" t="e">
        <f aca="false">AV21*(1-$D$2)</f>
        <v>#VALUE!</v>
      </c>
      <c r="AW57" s="115" t="e">
        <f aca="false">AW21*(1-$D$2)</f>
        <v>#VALUE!</v>
      </c>
      <c r="AX57" s="115" t="e">
        <f aca="false">AX21*(1-$D$2)</f>
        <v>#VALUE!</v>
      </c>
      <c r="AY57" s="115" t="e">
        <f aca="false">AY21*(1-$D$2)</f>
        <v>#VALUE!</v>
      </c>
      <c r="AZ57" s="115" t="e">
        <f aca="false">AZ21*(1-$D$2)</f>
        <v>#VALUE!</v>
      </c>
      <c r="BA57" s="115" t="e">
        <f aca="false">BA21*(1-$D$2)</f>
        <v>#VALUE!</v>
      </c>
      <c r="BB57" s="115" t="e">
        <f aca="false">BB21*(1-$D$2)</f>
        <v>#VALUE!</v>
      </c>
      <c r="BC57" s="115" t="e">
        <f aca="false">BC21*(1-$D$2)</f>
        <v>#VALUE!</v>
      </c>
      <c r="BD57" s="115" t="e">
        <f aca="false">BD21*(1-$D$2)</f>
        <v>#VALUE!</v>
      </c>
      <c r="BE57" s="115" t="e">
        <f aca="false">BE21*(1-$D$2)</f>
        <v>#VALUE!</v>
      </c>
      <c r="BF57" s="115" t="e">
        <f aca="false">BF21*(1-$D$2)</f>
        <v>#VALUE!</v>
      </c>
      <c r="BG57" s="115" t="e">
        <f aca="false">BG21*(1-$D$2)</f>
        <v>#VALUE!</v>
      </c>
      <c r="BH57" s="115" t="e">
        <f aca="false">BH21*(1-$D$2)</f>
        <v>#VALUE!</v>
      </c>
      <c r="BI57" s="115" t="e">
        <f aca="false">BI21*(1-$D$2)</f>
        <v>#VALUE!</v>
      </c>
      <c r="BJ57" s="115" t="e">
        <f aca="false">BJ21*(1-$D$2)</f>
        <v>#VALUE!</v>
      </c>
      <c r="BK57" s="115" t="e">
        <f aca="false">BK21*(1-$D$2)</f>
        <v>#VALUE!</v>
      </c>
      <c r="BL57" s="115" t="e">
        <f aca="false">BL21*(1-$D$2)</f>
        <v>#VALUE!</v>
      </c>
      <c r="BM57" s="115" t="e">
        <f aca="false">BM21*(1-$D$2)</f>
        <v>#VALUE!</v>
      </c>
      <c r="BN57" s="115" t="e">
        <f aca="false">BN21*(1-$D$2)</f>
        <v>#VALUE!</v>
      </c>
      <c r="BO57" s="115" t="e">
        <f aca="false">BO21*(1-$D$2)</f>
        <v>#VALUE!</v>
      </c>
      <c r="BP57" s="115" t="e">
        <f aca="false">BP21*(1-$D$2)</f>
        <v>#VALUE!</v>
      </c>
      <c r="BQ57" s="115" t="e">
        <f aca="false">BQ21*(1-$D$2)</f>
        <v>#VALUE!</v>
      </c>
      <c r="BR57" s="115" t="e">
        <f aca="false">BR21*(1-$D$2)</f>
        <v>#VALUE!</v>
      </c>
      <c r="BS57" s="115" t="e">
        <f aca="false">BS21*(1-$D$2)</f>
        <v>#VALUE!</v>
      </c>
    </row>
    <row r="58" customFormat="false" ht="15.75" hidden="false" customHeight="false" outlineLevel="0" collapsed="false">
      <c r="C58" s="508" t="s">
        <v>1551</v>
      </c>
      <c r="D58" s="530"/>
      <c r="E58" s="26" t="n">
        <f aca="false">E6*$D$2</f>
        <v>0.003708</v>
      </c>
      <c r="F58" s="26" t="n">
        <f aca="false">F6*$D$2</f>
        <v>0.003708</v>
      </c>
      <c r="G58" s="26" t="n">
        <f aca="false">G6*$D$2</f>
        <v>0.003708</v>
      </c>
      <c r="H58" s="26" t="n">
        <f aca="false">H6*$D$2</f>
        <v>0.003708</v>
      </c>
      <c r="I58" s="26" t="n">
        <f aca="false">I6*$D$2</f>
        <v>0.003708</v>
      </c>
      <c r="J58" s="26" t="n">
        <f aca="false">J6*$D$2</f>
        <v>0.003708</v>
      </c>
      <c r="K58" s="26" t="n">
        <f aca="false">K6*$D$2</f>
        <v>0.003708</v>
      </c>
      <c r="L58" s="26" t="n">
        <f aca="false">L6*$D$2</f>
        <v>0.003708</v>
      </c>
      <c r="M58" s="26" t="n">
        <f aca="false">M6*$D$2</f>
        <v>0.003708</v>
      </c>
      <c r="N58" s="26" t="n">
        <f aca="false">N6*$D$2</f>
        <v>0.003708</v>
      </c>
      <c r="O58" s="26" t="n">
        <f aca="false">O6*$D$2</f>
        <v>0.003708</v>
      </c>
      <c r="P58" s="26" t="n">
        <f aca="false">P6*$D$2</f>
        <v>0.003708</v>
      </c>
      <c r="Q58" s="26" t="n">
        <f aca="false">Q6*$D$2</f>
        <v>0.003708</v>
      </c>
      <c r="R58" s="26" t="n">
        <f aca="false">R6*$D$2</f>
        <v>0.003708</v>
      </c>
      <c r="S58" s="26" t="n">
        <f aca="false">S6*$D$2</f>
        <v>0.003708</v>
      </c>
      <c r="T58" s="26" t="n">
        <f aca="false">T6*$D$2</f>
        <v>0.003708</v>
      </c>
      <c r="U58" s="26" t="n">
        <f aca="false">U6*$D$2</f>
        <v>0.003708</v>
      </c>
      <c r="V58" s="26" t="n">
        <f aca="false">V6*$D$2</f>
        <v>0.003708</v>
      </c>
      <c r="W58" s="26" t="n">
        <f aca="false">W6*$D$2</f>
        <v>0.003708</v>
      </c>
      <c r="X58" s="26" t="n">
        <f aca="false">X6*$D$2</f>
        <v>0.003708</v>
      </c>
      <c r="Y58" s="26" t="n">
        <f aca="false">Y6*$D$2</f>
        <v>0.003708</v>
      </c>
      <c r="Z58" s="26" t="n">
        <f aca="false">Z6*$D$2</f>
        <v>0.003708</v>
      </c>
      <c r="AA58" s="26" t="n">
        <f aca="false">AA6*$D$2</f>
        <v>0.003708</v>
      </c>
      <c r="AB58" s="26" t="n">
        <f aca="false">AB6*$D$2</f>
        <v>0.003708</v>
      </c>
      <c r="AC58" s="26" t="n">
        <f aca="false">AC6*$D$2</f>
        <v>0.003708</v>
      </c>
      <c r="AD58" s="26" t="n">
        <f aca="false">AD6*$D$2</f>
        <v>0.003708</v>
      </c>
      <c r="AE58" s="26" t="n">
        <f aca="false">AE6*$D$2</f>
        <v>0.003708</v>
      </c>
      <c r="AF58" s="26" t="n">
        <f aca="false">AF6*$D$2</f>
        <v>0.003708</v>
      </c>
      <c r="AG58" s="26" t="n">
        <f aca="false">AG6*$D$2</f>
        <v>0.003708</v>
      </c>
      <c r="AH58" s="26" t="n">
        <f aca="false">AH6*$D$2</f>
        <v>0.003708</v>
      </c>
      <c r="AI58" s="26" t="n">
        <f aca="false">AI6*$D$2</f>
        <v>0.003708</v>
      </c>
      <c r="AJ58" s="26" t="n">
        <f aca="false">AJ6*$D$2</f>
        <v>0.003708</v>
      </c>
      <c r="AK58" s="26" t="n">
        <f aca="false">AK6*$D$2</f>
        <v>0.003708</v>
      </c>
      <c r="AL58" s="26" t="n">
        <f aca="false">AL6*$D$2</f>
        <v>0.003708</v>
      </c>
      <c r="AM58" s="26" t="n">
        <f aca="false">AM6*$D$2</f>
        <v>0.003708</v>
      </c>
      <c r="AN58" s="26" t="n">
        <f aca="false">AN6*$D$2</f>
        <v>0.003708</v>
      </c>
      <c r="AO58" s="26" t="n">
        <f aca="false">AO6*$D$2</f>
        <v>0.003708</v>
      </c>
      <c r="AP58" s="26" t="n">
        <f aca="false">AP6*$D$2</f>
        <v>0.003708</v>
      </c>
      <c r="AQ58" s="26" t="n">
        <f aca="false">AQ6*$D$2</f>
        <v>0.003708</v>
      </c>
      <c r="AR58" s="26" t="n">
        <f aca="false">AR6*$D$2</f>
        <v>0.003708</v>
      </c>
      <c r="AS58" s="26" t="n">
        <f aca="false">AS6*$D$2</f>
        <v>0.003708</v>
      </c>
      <c r="AT58" s="26" t="n">
        <f aca="false">AT6*$D$2</f>
        <v>0.003708</v>
      </c>
      <c r="AU58" s="26" t="n">
        <f aca="false">AU6*$D$2</f>
        <v>0.003708</v>
      </c>
      <c r="AV58" s="26" t="n">
        <f aca="false">AV6*$D$2</f>
        <v>0.003708</v>
      </c>
      <c r="AW58" s="26" t="n">
        <f aca="false">AW6*$D$2</f>
        <v>0.003708</v>
      </c>
      <c r="AX58" s="26" t="n">
        <f aca="false">AX6*$D$2</f>
        <v>0.003708</v>
      </c>
      <c r="AY58" s="26" t="n">
        <f aca="false">AY6*$D$2</f>
        <v>0.003708</v>
      </c>
      <c r="AZ58" s="26" t="n">
        <f aca="false">AZ6*$D$2</f>
        <v>0.003708</v>
      </c>
      <c r="BA58" s="26" t="n">
        <f aca="false">BA6*$D$2</f>
        <v>0.003708</v>
      </c>
      <c r="BB58" s="26" t="n">
        <f aca="false">BB6*$D$2</f>
        <v>0.003708</v>
      </c>
      <c r="BC58" s="26" t="n">
        <f aca="false">BC6*$D$2</f>
        <v>0.003708</v>
      </c>
      <c r="BD58" s="26" t="n">
        <f aca="false">BD6*$D$2</f>
        <v>0.003708</v>
      </c>
      <c r="BE58" s="26" t="n">
        <f aca="false">BE6*$D$2</f>
        <v>0.003708</v>
      </c>
      <c r="BF58" s="26" t="n">
        <f aca="false">BF6*$D$2</f>
        <v>0.003708</v>
      </c>
      <c r="BG58" s="26" t="n">
        <f aca="false">BG6*$D$2</f>
        <v>0.003708</v>
      </c>
      <c r="BH58" s="26" t="n">
        <f aca="false">BH6*$D$2</f>
        <v>0.003708</v>
      </c>
      <c r="BI58" s="26" t="n">
        <f aca="false">BI6*$D$2</f>
        <v>0.003708</v>
      </c>
      <c r="BJ58" s="26" t="n">
        <f aca="false">BJ6*$D$2</f>
        <v>0.003708</v>
      </c>
      <c r="BK58" s="26" t="n">
        <f aca="false">BK6*$D$2</f>
        <v>0.003708</v>
      </c>
      <c r="BL58" s="26" t="n">
        <f aca="false">BL6*$D$2</f>
        <v>0.003708</v>
      </c>
      <c r="BM58" s="26" t="n">
        <f aca="false">BM6*$D$2</f>
        <v>0.003708</v>
      </c>
      <c r="BN58" s="26" t="n">
        <f aca="false">BN6*$D$2</f>
        <v>0.003708</v>
      </c>
      <c r="BO58" s="26" t="n">
        <f aca="false">BO6*$D$2</f>
        <v>0.003708</v>
      </c>
      <c r="BP58" s="26" t="n">
        <f aca="false">BP6*$D$2</f>
        <v>0.003708</v>
      </c>
      <c r="BQ58" s="26" t="n">
        <f aca="false">BQ6*$D$2</f>
        <v>0.003708</v>
      </c>
      <c r="BR58" s="26" t="n">
        <f aca="false">BR6*$D$2</f>
        <v>0.003708</v>
      </c>
      <c r="BS58" s="26" t="n">
        <f aca="false">BS6*$D$2</f>
        <v>0.003708</v>
      </c>
    </row>
    <row r="59" customFormat="false" ht="15.75" hidden="false" customHeight="false" outlineLevel="0" collapsed="false">
      <c r="F59" s="224"/>
      <c r="G59" s="224"/>
      <c r="H59" s="224"/>
      <c r="I59" s="224"/>
      <c r="J59" s="224"/>
      <c r="K59" s="224"/>
      <c r="L59" s="224"/>
      <c r="M59" s="224"/>
      <c r="N59" s="224"/>
      <c r="O59" s="224"/>
      <c r="P59" s="224"/>
      <c r="Q59" s="224"/>
      <c r="R59" s="224"/>
      <c r="S59" s="224"/>
      <c r="T59" s="224"/>
      <c r="U59" s="224"/>
      <c r="V59" s="224"/>
      <c r="W59" s="224"/>
      <c r="X59" s="224"/>
      <c r="Y59" s="224"/>
      <c r="Z59" s="224"/>
      <c r="AA59" s="224"/>
      <c r="AB59" s="224"/>
      <c r="AC59" s="224"/>
      <c r="AD59" s="224"/>
      <c r="AE59" s="224"/>
      <c r="AF59" s="224"/>
      <c r="AG59" s="224"/>
      <c r="AH59" s="224"/>
      <c r="AI59" s="224"/>
      <c r="AJ59" s="224"/>
      <c r="AK59" s="224"/>
      <c r="AL59" s="224"/>
      <c r="AM59" s="224"/>
      <c r="AN59" s="224"/>
      <c r="AO59" s="224"/>
      <c r="AP59" s="224"/>
      <c r="AQ59" s="224"/>
      <c r="AR59" s="224"/>
      <c r="AS59" s="224"/>
      <c r="AT59" s="224"/>
      <c r="AU59" s="224"/>
      <c r="AV59" s="224"/>
      <c r="AW59" s="224"/>
      <c r="AX59" s="224"/>
      <c r="AY59" s="224"/>
      <c r="AZ59" s="224"/>
      <c r="BA59" s="224"/>
      <c r="BB59" s="224"/>
      <c r="BC59" s="224"/>
      <c r="BD59" s="224"/>
      <c r="BE59" s="224"/>
      <c r="BF59" s="224"/>
      <c r="BG59" s="224"/>
      <c r="BH59" s="224"/>
      <c r="BI59" s="224"/>
      <c r="BJ59" s="224"/>
      <c r="BK59" s="224"/>
      <c r="BL59" s="224"/>
      <c r="BM59" s="224"/>
      <c r="BN59" s="224"/>
      <c r="BO59" s="224"/>
      <c r="BP59" s="224"/>
      <c r="BQ59" s="224"/>
      <c r="BR59" s="224"/>
      <c r="BS59" s="224"/>
    </row>
    <row r="60" customFormat="false" ht="15.75" hidden="false" customHeight="false" outlineLevel="0" collapsed="false">
      <c r="C60" s="17" t="s">
        <v>1552</v>
      </c>
    </row>
    <row r="61" customFormat="false" ht="15.75" hidden="false" customHeight="false" outlineLevel="0" collapsed="false">
      <c r="C61" s="524" t="s">
        <v>1553</v>
      </c>
      <c r="D61" s="512"/>
      <c r="E61" s="504" t="n">
        <f aca="false">IF(InputDataA_GeneralAssumptions!$F$133="Automatic",InputDataA_GeneralAssumptions!I146,"Not an input")</f>
        <v>0.571</v>
      </c>
      <c r="F61" s="504" t="n">
        <f aca="false">IF(InputDataA_GeneralAssumptions!$F$133="Automatic",InputDataA_GeneralAssumptions!J146,"Not an input")</f>
        <v>0.571</v>
      </c>
      <c r="G61" s="504" t="n">
        <f aca="false">IF(InputDataA_GeneralAssumptions!$F$133="Automatic",InputDataA_GeneralAssumptions!K146,"Not an input")</f>
        <v>0.571</v>
      </c>
      <c r="H61" s="504" t="n">
        <f aca="false">IF(InputDataA_GeneralAssumptions!$F$133="Automatic",InputDataA_GeneralAssumptions!L146,"Not an input")</f>
        <v>0.571</v>
      </c>
      <c r="I61" s="504" t="n">
        <f aca="false">IF(InputDataA_GeneralAssumptions!$F$133="Automatic",InputDataA_GeneralAssumptions!M146,"Not an input")</f>
        <v>0.571</v>
      </c>
      <c r="J61" s="504" t="n">
        <f aca="false">IF(InputDataA_GeneralAssumptions!$F$133="Automatic",InputDataA_GeneralAssumptions!N146,"Not an input")</f>
        <v>0.571</v>
      </c>
      <c r="K61" s="504" t="n">
        <f aca="false">IF(InputDataA_GeneralAssumptions!$F$133="Automatic",InputDataA_GeneralAssumptions!O146,"Not an input")</f>
        <v>0.571</v>
      </c>
      <c r="L61" s="504" t="n">
        <f aca="false">IF(InputDataA_GeneralAssumptions!$F$133="Automatic",InputDataA_GeneralAssumptions!P146,"Not an input")</f>
        <v>0.571</v>
      </c>
      <c r="M61" s="504" t="n">
        <f aca="false">IF(InputDataA_GeneralAssumptions!$F$133="Automatic",InputDataA_GeneralAssumptions!Q146,"Not an input")</f>
        <v>0.571</v>
      </c>
      <c r="N61" s="504" t="n">
        <f aca="false">IF(InputDataA_GeneralAssumptions!$F$133="Automatic",InputDataA_GeneralAssumptions!R146,"Not an input")</f>
        <v>0.571</v>
      </c>
      <c r="O61" s="504" t="n">
        <f aca="false">IF(InputDataA_GeneralAssumptions!$F$133="Automatic",InputDataA_GeneralAssumptions!S146,"Not an input")</f>
        <v>0.571</v>
      </c>
      <c r="P61" s="504" t="n">
        <f aca="false">IF(InputDataA_GeneralAssumptions!$F$133="Automatic",InputDataA_GeneralAssumptions!T146,"Not an input")</f>
        <v>0.571</v>
      </c>
      <c r="Q61" s="504" t="n">
        <f aca="false">IF(InputDataA_GeneralAssumptions!$F$133="Automatic",InputDataA_GeneralAssumptions!U146,"Not an input")</f>
        <v>0.571</v>
      </c>
      <c r="R61" s="504" t="n">
        <f aca="false">IF(InputDataA_GeneralAssumptions!$F$133="Automatic",InputDataA_GeneralAssumptions!V146,"Not an input")</f>
        <v>0.571</v>
      </c>
      <c r="S61" s="504" t="n">
        <f aca="false">IF(InputDataA_GeneralAssumptions!$F$133="Automatic",InputDataA_GeneralAssumptions!W146,"Not an input")</f>
        <v>0.571</v>
      </c>
      <c r="T61" s="504" t="n">
        <f aca="false">IF(InputDataA_GeneralAssumptions!$F$133="Automatic",InputDataA_GeneralAssumptions!X146,"Not an input")</f>
        <v>0.571</v>
      </c>
      <c r="U61" s="504" t="n">
        <f aca="false">IF(InputDataA_GeneralAssumptions!$F$133="Automatic",InputDataA_GeneralAssumptions!Y146,"Not an input")</f>
        <v>0.571</v>
      </c>
      <c r="V61" s="504" t="n">
        <f aca="false">IF(InputDataA_GeneralAssumptions!$F$133="Automatic",InputDataA_GeneralAssumptions!Z146,"Not an input")</f>
        <v>0.571</v>
      </c>
      <c r="W61" s="504" t="n">
        <f aca="false">IF(InputDataA_GeneralAssumptions!$F$133="Automatic",InputDataA_GeneralAssumptions!AA146,"Not an input")</f>
        <v>0.571</v>
      </c>
      <c r="X61" s="504" t="n">
        <f aca="false">IF(InputDataA_GeneralAssumptions!$F$133="Automatic",InputDataA_GeneralAssumptions!AB146,"Not an input")</f>
        <v>0.571</v>
      </c>
      <c r="Y61" s="504" t="n">
        <f aca="false">IF(InputDataA_GeneralAssumptions!$F$133="Automatic",InputDataA_GeneralAssumptions!AC146,"Not an input")</f>
        <v>0.571</v>
      </c>
      <c r="Z61" s="504" t="n">
        <f aca="false">IF(InputDataA_GeneralAssumptions!$F$133="Automatic",InputDataA_GeneralAssumptions!AD146,"Not an input")</f>
        <v>0.571</v>
      </c>
      <c r="AA61" s="504" t="n">
        <f aca="false">IF(InputDataA_GeneralAssumptions!$F$133="Automatic",InputDataA_GeneralAssumptions!AE146,"Not an input")</f>
        <v>0.571</v>
      </c>
      <c r="AB61" s="504" t="n">
        <f aca="false">IF(InputDataA_GeneralAssumptions!$F$133="Automatic",InputDataA_GeneralAssumptions!AF146,"Not an input")</f>
        <v>0.571</v>
      </c>
      <c r="AC61" s="504" t="n">
        <f aca="false">IF(InputDataA_GeneralAssumptions!$F$133="Automatic",InputDataA_GeneralAssumptions!AG146,"Not an input")</f>
        <v>0.571</v>
      </c>
      <c r="AD61" s="504" t="n">
        <f aca="false">IF(InputDataA_GeneralAssumptions!$F$133="Automatic",InputDataA_GeneralAssumptions!AH146,"Not an input")</f>
        <v>0.571</v>
      </c>
      <c r="AE61" s="504" t="n">
        <f aca="false">IF(InputDataA_GeneralAssumptions!$F$133="Automatic",InputDataA_GeneralAssumptions!AI146,"Not an input")</f>
        <v>0.571</v>
      </c>
      <c r="AF61" s="504" t="n">
        <f aca="false">IF(InputDataA_GeneralAssumptions!$F$133="Automatic",InputDataA_GeneralAssumptions!AJ146,"Not an input")</f>
        <v>0.571</v>
      </c>
      <c r="AG61" s="504" t="n">
        <f aca="false">IF(InputDataA_GeneralAssumptions!$F$133="Automatic",InputDataA_GeneralAssumptions!AK146,"Not an input")</f>
        <v>0.571</v>
      </c>
      <c r="AH61" s="504" t="n">
        <f aca="false">IF(InputDataA_GeneralAssumptions!$F$133="Automatic",InputDataA_GeneralAssumptions!AL146,"Not an input")</f>
        <v>0.571</v>
      </c>
      <c r="AI61" s="504" t="n">
        <f aca="false">IF(InputDataA_GeneralAssumptions!$F$133="Automatic",InputDataA_GeneralAssumptions!AM146,"Not an input")</f>
        <v>0.571</v>
      </c>
      <c r="AJ61" s="504" t="n">
        <f aca="false">IF(InputDataA_GeneralAssumptions!$F$133="Automatic",InputDataA_GeneralAssumptions!AN146,"Not an input")</f>
        <v>0.571</v>
      </c>
      <c r="AK61" s="504" t="n">
        <f aca="false">IF(InputDataA_GeneralAssumptions!$F$133="Automatic",InputDataA_GeneralAssumptions!AO146,"Not an input")</f>
        <v>0.571</v>
      </c>
      <c r="AL61" s="504" t="n">
        <f aca="false">IF(InputDataA_GeneralAssumptions!$F$133="Automatic",InputDataA_GeneralAssumptions!AP146,"Not an input")</f>
        <v>0.571</v>
      </c>
      <c r="AM61" s="504" t="n">
        <f aca="false">IF(InputDataA_GeneralAssumptions!$F$133="Automatic",InputDataA_GeneralAssumptions!AQ146,"Not an input")</f>
        <v>0.571</v>
      </c>
      <c r="AN61" s="504" t="n">
        <f aca="false">IF(InputDataA_GeneralAssumptions!$F$133="Automatic",InputDataA_GeneralAssumptions!AR146,"Not an input")</f>
        <v>0.571</v>
      </c>
      <c r="AO61" s="504" t="n">
        <f aca="false">IF(InputDataA_GeneralAssumptions!$F$133="Automatic",InputDataA_GeneralAssumptions!AS146,"Not an input")</f>
        <v>0.571</v>
      </c>
      <c r="AP61" s="504" t="n">
        <f aca="false">IF(InputDataA_GeneralAssumptions!$F$133="Automatic",InputDataA_GeneralAssumptions!AT146,"Not an input")</f>
        <v>0.571</v>
      </c>
      <c r="AQ61" s="504" t="n">
        <f aca="false">IF(InputDataA_GeneralAssumptions!$F$133="Automatic",InputDataA_GeneralAssumptions!AU146,"Not an input")</f>
        <v>0.571</v>
      </c>
      <c r="AR61" s="504" t="n">
        <f aca="false">IF(InputDataA_GeneralAssumptions!$F$133="Automatic",InputDataA_GeneralAssumptions!AV146,"Not an input")</f>
        <v>0.571</v>
      </c>
      <c r="AS61" s="504" t="n">
        <f aca="false">IF(InputDataA_GeneralAssumptions!$F$133="Automatic",InputDataA_GeneralAssumptions!AW146,"Not an input")</f>
        <v>0.571</v>
      </c>
      <c r="AT61" s="504" t="n">
        <f aca="false">IF(InputDataA_GeneralAssumptions!$F$133="Automatic",InputDataA_GeneralAssumptions!AX146,"Not an input")</f>
        <v>0.571</v>
      </c>
      <c r="AU61" s="504" t="n">
        <f aca="false">IF(InputDataA_GeneralAssumptions!$F$133="Automatic",InputDataA_GeneralAssumptions!AY146,"Not an input")</f>
        <v>0.571</v>
      </c>
      <c r="AV61" s="504" t="n">
        <f aca="false">IF(InputDataA_GeneralAssumptions!$F$133="Automatic",InputDataA_GeneralAssumptions!AZ146,"Not an input")</f>
        <v>0.571</v>
      </c>
      <c r="AW61" s="504" t="n">
        <f aca="false">IF(InputDataA_GeneralAssumptions!$F$133="Automatic",InputDataA_GeneralAssumptions!BA146,"Not an input")</f>
        <v>0.571</v>
      </c>
      <c r="AX61" s="504" t="n">
        <f aca="false">IF(InputDataA_GeneralAssumptions!$F$133="Automatic",InputDataA_GeneralAssumptions!BB146,"Not an input")</f>
        <v>0.571</v>
      </c>
      <c r="AY61" s="504" t="n">
        <f aca="false">IF(InputDataA_GeneralAssumptions!$F$133="Automatic",InputDataA_GeneralAssumptions!BC146,"Not an input")</f>
        <v>0.571</v>
      </c>
      <c r="AZ61" s="504" t="n">
        <f aca="false">IF(InputDataA_GeneralAssumptions!$F$133="Automatic",InputDataA_GeneralAssumptions!BD146,"Not an input")</f>
        <v>0.571</v>
      </c>
      <c r="BA61" s="504" t="n">
        <f aca="false">IF(InputDataA_GeneralAssumptions!$F$133="Automatic",InputDataA_GeneralAssumptions!BE146,"Not an input")</f>
        <v>0.571</v>
      </c>
      <c r="BB61" s="504" t="n">
        <f aca="false">IF(InputDataA_GeneralAssumptions!$F$133="Automatic",InputDataA_GeneralAssumptions!BF146,"Not an input")</f>
        <v>0.571</v>
      </c>
      <c r="BC61" s="504" t="n">
        <f aca="false">IF(InputDataA_GeneralAssumptions!$F$133="Automatic",InputDataA_GeneralAssumptions!BG146,"Not an input")</f>
        <v>0.571</v>
      </c>
      <c r="BD61" s="504" t="n">
        <f aca="false">IF(InputDataA_GeneralAssumptions!$F$133="Automatic",InputDataA_GeneralAssumptions!BH146,"Not an input")</f>
        <v>0.571</v>
      </c>
      <c r="BE61" s="504" t="n">
        <f aca="false">IF(InputDataA_GeneralAssumptions!$F$133="Automatic",InputDataA_GeneralAssumptions!BI146,"Not an input")</f>
        <v>0.571</v>
      </c>
      <c r="BF61" s="504" t="n">
        <f aca="false">IF(InputDataA_GeneralAssumptions!$F$133="Automatic",InputDataA_GeneralAssumptions!BJ146,"Not an input")</f>
        <v>0.571</v>
      </c>
      <c r="BG61" s="504" t="n">
        <f aca="false">IF(InputDataA_GeneralAssumptions!$F$133="Automatic",InputDataA_GeneralAssumptions!BK146,"Not an input")</f>
        <v>0.571</v>
      </c>
      <c r="BH61" s="504" t="n">
        <f aca="false">IF(InputDataA_GeneralAssumptions!$F$133="Automatic",InputDataA_GeneralAssumptions!BL146,"Not an input")</f>
        <v>0.571</v>
      </c>
      <c r="BI61" s="504" t="n">
        <f aca="false">IF(InputDataA_GeneralAssumptions!$F$133="Automatic",InputDataA_GeneralAssumptions!BM146,"Not an input")</f>
        <v>0.571</v>
      </c>
      <c r="BJ61" s="504" t="n">
        <f aca="false">IF(InputDataA_GeneralAssumptions!$F$133="Automatic",InputDataA_GeneralAssumptions!BN146,"Not an input")</f>
        <v>0.571</v>
      </c>
      <c r="BK61" s="504" t="n">
        <f aca="false">IF(InputDataA_GeneralAssumptions!$F$133="Automatic",InputDataA_GeneralAssumptions!BO146,"Not an input")</f>
        <v>0.571</v>
      </c>
      <c r="BL61" s="504" t="n">
        <f aca="false">IF(InputDataA_GeneralAssumptions!$F$133="Automatic",InputDataA_GeneralAssumptions!BP146,"Not an input")</f>
        <v>0.571</v>
      </c>
      <c r="BM61" s="504" t="n">
        <f aca="false">IF(InputDataA_GeneralAssumptions!$F$133="Automatic",InputDataA_GeneralAssumptions!BQ146,"Not an input")</f>
        <v>0.571</v>
      </c>
      <c r="BN61" s="504" t="n">
        <f aca="false">IF(InputDataA_GeneralAssumptions!$F$133="Automatic",InputDataA_GeneralAssumptions!BR146,"Not an input")</f>
        <v>0.571</v>
      </c>
      <c r="BO61" s="504" t="n">
        <f aca="false">IF(InputDataA_GeneralAssumptions!$F$133="Automatic",InputDataA_GeneralAssumptions!BS146,"Not an input")</f>
        <v>0.571</v>
      </c>
      <c r="BP61" s="504" t="n">
        <f aca="false">IF(InputDataA_GeneralAssumptions!$F$133="Automatic",InputDataA_GeneralAssumptions!BT146,"Not an input")</f>
        <v>0.571</v>
      </c>
      <c r="BQ61" s="504" t="n">
        <f aca="false">IF(InputDataA_GeneralAssumptions!$F$133="Automatic",InputDataA_GeneralAssumptions!BU146,"Not an input")</f>
        <v>0.571</v>
      </c>
      <c r="BR61" s="504" t="n">
        <f aca="false">IF(InputDataA_GeneralAssumptions!$F$133="Automatic",InputDataA_GeneralAssumptions!BV146,"Not an input")</f>
        <v>0.571</v>
      </c>
      <c r="BS61" s="504" t="n">
        <f aca="false">IF(InputDataA_GeneralAssumptions!$F$133="Automatic",InputDataA_GeneralAssumptions!BW146,"Not an input")</f>
        <v>0.571</v>
      </c>
    </row>
    <row r="62" customFormat="false" ht="15.75" hidden="false" customHeight="false" outlineLevel="0" collapsed="false">
      <c r="C62" s="524" t="s">
        <v>1554</v>
      </c>
      <c r="D62" s="512" t="s">
        <v>1555</v>
      </c>
      <c r="E62" s="504" t="n">
        <f aca="false">IF(InputDataA_GeneralAssumptions!$F$133="Automatic",SQRT(2)*NORMSINV(0.5*(E61+1)),"Not an input")</f>
        <v>1.11850719735512</v>
      </c>
      <c r="F62" s="504" t="n">
        <f aca="false">IF(InputDataA_GeneralAssumptions!$F$133="Automatic",SQRT(2)*NORMSINV(0.5*(F61+1)),"Not an input")</f>
        <v>1.11850719735512</v>
      </c>
      <c r="G62" s="504" t="n">
        <f aca="false">IF(InputDataA_GeneralAssumptions!$F$133="Automatic",SQRT(2)*NORMSINV(0.5*(G61+1)),"Not an input")</f>
        <v>1.11850719735512</v>
      </c>
      <c r="H62" s="504" t="n">
        <f aca="false">IF(InputDataA_GeneralAssumptions!$F$133="Automatic",SQRT(2)*NORMSINV(0.5*(H61+1)),"Not an input")</f>
        <v>1.11850719735512</v>
      </c>
      <c r="I62" s="504" t="n">
        <f aca="false">IF(InputDataA_GeneralAssumptions!$F$133="Automatic",SQRT(2)*NORMSINV(0.5*(I61+1)),"Not an input")</f>
        <v>1.11850719735512</v>
      </c>
      <c r="J62" s="504" t="n">
        <f aca="false">IF(InputDataA_GeneralAssumptions!$F$133="Automatic",SQRT(2)*NORMSINV(0.5*(J61+1)),"Not an input")</f>
        <v>1.11850719735512</v>
      </c>
      <c r="K62" s="504" t="n">
        <f aca="false">IF(InputDataA_GeneralAssumptions!$F$133="Automatic",SQRT(2)*NORMSINV(0.5*(K61+1)),"Not an input")</f>
        <v>1.11850719735512</v>
      </c>
      <c r="L62" s="504" t="n">
        <f aca="false">IF(InputDataA_GeneralAssumptions!$F$133="Automatic",SQRT(2)*NORMSINV(0.5*(L61+1)),"Not an input")</f>
        <v>1.11850719735512</v>
      </c>
      <c r="M62" s="504" t="n">
        <f aca="false">IF(InputDataA_GeneralAssumptions!$F$133="Automatic",SQRT(2)*NORMSINV(0.5*(M61+1)),"Not an input")</f>
        <v>1.11850719735512</v>
      </c>
      <c r="N62" s="504" t="n">
        <f aca="false">IF(InputDataA_GeneralAssumptions!$F$133="Automatic",SQRT(2)*NORMSINV(0.5*(N61+1)),"Not an input")</f>
        <v>1.11850719735512</v>
      </c>
      <c r="O62" s="504" t="n">
        <f aca="false">IF(InputDataA_GeneralAssumptions!$F$133="Automatic",SQRT(2)*NORMSINV(0.5*(O61+1)),"Not an input")</f>
        <v>1.11850719735512</v>
      </c>
      <c r="P62" s="504" t="n">
        <f aca="false">IF(InputDataA_GeneralAssumptions!$F$133="Automatic",SQRT(2)*NORMSINV(0.5*(P61+1)),"Not an input")</f>
        <v>1.11850719735512</v>
      </c>
      <c r="Q62" s="504" t="n">
        <f aca="false">IF(InputDataA_GeneralAssumptions!$F$133="Automatic",SQRT(2)*NORMSINV(0.5*(Q61+1)),"Not an input")</f>
        <v>1.11850719735512</v>
      </c>
      <c r="R62" s="504" t="n">
        <f aca="false">IF(InputDataA_GeneralAssumptions!$F$133="Automatic",SQRT(2)*NORMSINV(0.5*(R61+1)),"Not an input")</f>
        <v>1.11850719735512</v>
      </c>
      <c r="S62" s="504" t="n">
        <f aca="false">IF(InputDataA_GeneralAssumptions!$F$133="Automatic",SQRT(2)*NORMSINV(0.5*(S61+1)),"Not an input")</f>
        <v>1.11850719735512</v>
      </c>
      <c r="T62" s="504" t="n">
        <f aca="false">IF(InputDataA_GeneralAssumptions!$F$133="Automatic",SQRT(2)*NORMSINV(0.5*(T61+1)),"Not an input")</f>
        <v>1.11850719735512</v>
      </c>
      <c r="U62" s="504" t="n">
        <f aca="false">IF(InputDataA_GeneralAssumptions!$F$133="Automatic",SQRT(2)*NORMSINV(0.5*(U61+1)),"Not an input")</f>
        <v>1.11850719735512</v>
      </c>
      <c r="V62" s="504" t="n">
        <f aca="false">IF(InputDataA_GeneralAssumptions!$F$133="Automatic",SQRT(2)*NORMSINV(0.5*(V61+1)),"Not an input")</f>
        <v>1.11850719735512</v>
      </c>
      <c r="W62" s="504" t="n">
        <f aca="false">IF(InputDataA_GeneralAssumptions!$F$133="Automatic",SQRT(2)*NORMSINV(0.5*(W61+1)),"Not an input")</f>
        <v>1.11850719735512</v>
      </c>
      <c r="X62" s="504" t="n">
        <f aca="false">IF(InputDataA_GeneralAssumptions!$F$133="Automatic",SQRT(2)*NORMSINV(0.5*(X61+1)),"Not an input")</f>
        <v>1.11850719735512</v>
      </c>
      <c r="Y62" s="504" t="n">
        <f aca="false">IF(InputDataA_GeneralAssumptions!$F$133="Automatic",SQRT(2)*NORMSINV(0.5*(Y61+1)),"Not an input")</f>
        <v>1.11850719735512</v>
      </c>
      <c r="Z62" s="504" t="n">
        <f aca="false">IF(InputDataA_GeneralAssumptions!$F$133="Automatic",SQRT(2)*NORMSINV(0.5*(Z61+1)),"Not an input")</f>
        <v>1.11850719735512</v>
      </c>
      <c r="AA62" s="504" t="n">
        <f aca="false">IF(InputDataA_GeneralAssumptions!$F$133="Automatic",SQRT(2)*NORMSINV(0.5*(AA61+1)),"Not an input")</f>
        <v>1.11850719735512</v>
      </c>
      <c r="AB62" s="504" t="n">
        <f aca="false">IF(InputDataA_GeneralAssumptions!$F$133="Automatic",SQRT(2)*NORMSINV(0.5*(AB61+1)),"Not an input")</f>
        <v>1.11850719735512</v>
      </c>
      <c r="AC62" s="504" t="n">
        <f aca="false">IF(InputDataA_GeneralAssumptions!$F$133="Automatic",SQRT(2)*NORMSINV(0.5*(AC61+1)),"Not an input")</f>
        <v>1.11850719735512</v>
      </c>
      <c r="AD62" s="504" t="n">
        <f aca="false">IF(InputDataA_GeneralAssumptions!$F$133="Automatic",SQRT(2)*NORMSINV(0.5*(AD61+1)),"Not an input")</f>
        <v>1.11850719735512</v>
      </c>
      <c r="AE62" s="504" t="n">
        <f aca="false">IF(InputDataA_GeneralAssumptions!$F$133="Automatic",SQRT(2)*NORMSINV(0.5*(AE61+1)),"Not an input")</f>
        <v>1.11850719735512</v>
      </c>
      <c r="AF62" s="504" t="n">
        <f aca="false">IF(InputDataA_GeneralAssumptions!$F$133="Automatic",SQRT(2)*NORMSINV(0.5*(AF61+1)),"Not an input")</f>
        <v>1.11850719735512</v>
      </c>
      <c r="AG62" s="504" t="n">
        <f aca="false">IF(InputDataA_GeneralAssumptions!$F$133="Automatic",SQRT(2)*NORMSINV(0.5*(AG61+1)),"Not an input")</f>
        <v>1.11850719735512</v>
      </c>
      <c r="AH62" s="504" t="n">
        <f aca="false">IF(InputDataA_GeneralAssumptions!$F$133="Automatic",SQRT(2)*NORMSINV(0.5*(AH61+1)),"Not an input")</f>
        <v>1.11850719735512</v>
      </c>
      <c r="AI62" s="504" t="n">
        <f aca="false">IF(InputDataA_GeneralAssumptions!$F$133="Automatic",SQRT(2)*NORMSINV(0.5*(AI61+1)),"Not an input")</f>
        <v>1.11850719735512</v>
      </c>
      <c r="AJ62" s="504" t="n">
        <f aca="false">IF(InputDataA_GeneralAssumptions!$F$133="Automatic",SQRT(2)*NORMSINV(0.5*(AJ61+1)),"Not an input")</f>
        <v>1.11850719735512</v>
      </c>
      <c r="AK62" s="504" t="n">
        <f aca="false">IF(InputDataA_GeneralAssumptions!$F$133="Automatic",SQRT(2)*NORMSINV(0.5*(AK61+1)),"Not an input")</f>
        <v>1.11850719735512</v>
      </c>
      <c r="AL62" s="504" t="n">
        <f aca="false">IF(InputDataA_GeneralAssumptions!$F$133="Automatic",SQRT(2)*NORMSINV(0.5*(AL61+1)),"Not an input")</f>
        <v>1.11850719735512</v>
      </c>
      <c r="AM62" s="504" t="n">
        <f aca="false">IF(InputDataA_GeneralAssumptions!$F$133="Automatic",SQRT(2)*NORMSINV(0.5*(AM61+1)),"Not an input")</f>
        <v>1.11850719735512</v>
      </c>
      <c r="AN62" s="504" t="n">
        <f aca="false">IF(InputDataA_GeneralAssumptions!$F$133="Automatic",SQRT(2)*NORMSINV(0.5*(AN61+1)),"Not an input")</f>
        <v>1.11850719735512</v>
      </c>
      <c r="AO62" s="504" t="n">
        <f aca="false">IF(InputDataA_GeneralAssumptions!$F$133="Automatic",SQRT(2)*NORMSINV(0.5*(AO61+1)),"Not an input")</f>
        <v>1.11850719735512</v>
      </c>
      <c r="AP62" s="504" t="n">
        <f aca="false">IF(InputDataA_GeneralAssumptions!$F$133="Automatic",SQRT(2)*NORMSINV(0.5*(AP61+1)),"Not an input")</f>
        <v>1.11850719735512</v>
      </c>
      <c r="AQ62" s="504" t="n">
        <f aca="false">IF(InputDataA_GeneralAssumptions!$F$133="Automatic",SQRT(2)*NORMSINV(0.5*(AQ61+1)),"Not an input")</f>
        <v>1.11850719735512</v>
      </c>
      <c r="AR62" s="504" t="n">
        <f aca="false">IF(InputDataA_GeneralAssumptions!$F$133="Automatic",SQRT(2)*NORMSINV(0.5*(AR61+1)),"Not an input")</f>
        <v>1.11850719735512</v>
      </c>
      <c r="AS62" s="504" t="n">
        <f aca="false">IF(InputDataA_GeneralAssumptions!$F$133="Automatic",SQRT(2)*NORMSINV(0.5*(AS61+1)),"Not an input")</f>
        <v>1.11850719735512</v>
      </c>
      <c r="AT62" s="504" t="n">
        <f aca="false">IF(InputDataA_GeneralAssumptions!$F$133="Automatic",SQRT(2)*NORMSINV(0.5*(AT61+1)),"Not an input")</f>
        <v>1.11850719735512</v>
      </c>
      <c r="AU62" s="504" t="n">
        <f aca="false">IF(InputDataA_GeneralAssumptions!$F$133="Automatic",SQRT(2)*NORMSINV(0.5*(AU61+1)),"Not an input")</f>
        <v>1.11850719735512</v>
      </c>
      <c r="AV62" s="504" t="n">
        <f aca="false">IF(InputDataA_GeneralAssumptions!$F$133="Automatic",SQRT(2)*NORMSINV(0.5*(AV61+1)),"Not an input")</f>
        <v>1.11850719735512</v>
      </c>
      <c r="AW62" s="504" t="n">
        <f aca="false">IF(InputDataA_GeneralAssumptions!$F$133="Automatic",SQRT(2)*NORMSINV(0.5*(AW61+1)),"Not an input")</f>
        <v>1.11850719735512</v>
      </c>
      <c r="AX62" s="504" t="n">
        <f aca="false">IF(InputDataA_GeneralAssumptions!$F$133="Automatic",SQRT(2)*NORMSINV(0.5*(AX61+1)),"Not an input")</f>
        <v>1.11850719735512</v>
      </c>
      <c r="AY62" s="504" t="n">
        <f aca="false">IF(InputDataA_GeneralAssumptions!$F$133="Automatic",SQRT(2)*NORMSINV(0.5*(AY61+1)),"Not an input")</f>
        <v>1.11850719735512</v>
      </c>
      <c r="AZ62" s="504" t="n">
        <f aca="false">IF(InputDataA_GeneralAssumptions!$F$133="Automatic",SQRT(2)*NORMSINV(0.5*(AZ61+1)),"Not an input")</f>
        <v>1.11850719735512</v>
      </c>
      <c r="BA62" s="504" t="n">
        <f aca="false">IF(InputDataA_GeneralAssumptions!$F$133="Automatic",SQRT(2)*NORMSINV(0.5*(BA61+1)),"Not an input")</f>
        <v>1.11850719735512</v>
      </c>
      <c r="BB62" s="504" t="n">
        <f aca="false">IF(InputDataA_GeneralAssumptions!$F$133="Automatic",SQRT(2)*NORMSINV(0.5*(BB61+1)),"Not an input")</f>
        <v>1.11850719735512</v>
      </c>
      <c r="BC62" s="504" t="n">
        <f aca="false">IF(InputDataA_GeneralAssumptions!$F$133="Automatic",SQRT(2)*NORMSINV(0.5*(BC61+1)),"Not an input")</f>
        <v>1.11850719735512</v>
      </c>
      <c r="BD62" s="504" t="n">
        <f aca="false">IF(InputDataA_GeneralAssumptions!$F$133="Automatic",SQRT(2)*NORMSINV(0.5*(BD61+1)),"Not an input")</f>
        <v>1.11850719735512</v>
      </c>
      <c r="BE62" s="504" t="n">
        <f aca="false">IF(InputDataA_GeneralAssumptions!$F$133="Automatic",SQRT(2)*NORMSINV(0.5*(BE61+1)),"Not an input")</f>
        <v>1.11850719735512</v>
      </c>
      <c r="BF62" s="504" t="n">
        <f aca="false">IF(InputDataA_GeneralAssumptions!$F$133="Automatic",SQRT(2)*NORMSINV(0.5*(BF61+1)),"Not an input")</f>
        <v>1.11850719735512</v>
      </c>
      <c r="BG62" s="504" t="n">
        <f aca="false">IF(InputDataA_GeneralAssumptions!$F$133="Automatic",SQRT(2)*NORMSINV(0.5*(BG61+1)),"Not an input")</f>
        <v>1.11850719735512</v>
      </c>
      <c r="BH62" s="504" t="n">
        <f aca="false">IF(InputDataA_GeneralAssumptions!$F$133="Automatic",SQRT(2)*NORMSINV(0.5*(BH61+1)),"Not an input")</f>
        <v>1.11850719735512</v>
      </c>
      <c r="BI62" s="504" t="n">
        <f aca="false">IF(InputDataA_GeneralAssumptions!$F$133="Automatic",SQRT(2)*NORMSINV(0.5*(BI61+1)),"Not an input")</f>
        <v>1.11850719735512</v>
      </c>
      <c r="BJ62" s="504" t="n">
        <f aca="false">IF(InputDataA_GeneralAssumptions!$F$133="Automatic",SQRT(2)*NORMSINV(0.5*(BJ61+1)),"Not an input")</f>
        <v>1.11850719735512</v>
      </c>
      <c r="BK62" s="504" t="n">
        <f aca="false">IF(InputDataA_GeneralAssumptions!$F$133="Automatic",SQRT(2)*NORMSINV(0.5*(BK61+1)),"Not an input")</f>
        <v>1.11850719735512</v>
      </c>
      <c r="BL62" s="504" t="n">
        <f aca="false">IF(InputDataA_GeneralAssumptions!$F$133="Automatic",SQRT(2)*NORMSINV(0.5*(BL61+1)),"Not an input")</f>
        <v>1.11850719735512</v>
      </c>
      <c r="BM62" s="504" t="n">
        <f aca="false">IF(InputDataA_GeneralAssumptions!$F$133="Automatic",SQRT(2)*NORMSINV(0.5*(BM61+1)),"Not an input")</f>
        <v>1.11850719735512</v>
      </c>
      <c r="BN62" s="504" t="n">
        <f aca="false">IF(InputDataA_GeneralAssumptions!$F$133="Automatic",SQRT(2)*NORMSINV(0.5*(BN61+1)),"Not an input")</f>
        <v>1.11850719735512</v>
      </c>
      <c r="BO62" s="504" t="n">
        <f aca="false">IF(InputDataA_GeneralAssumptions!$F$133="Automatic",SQRT(2)*NORMSINV(0.5*(BO61+1)),"Not an input")</f>
        <v>1.11850719735512</v>
      </c>
      <c r="BP62" s="504" t="n">
        <f aca="false">IF(InputDataA_GeneralAssumptions!$F$133="Automatic",SQRT(2)*NORMSINV(0.5*(BP61+1)),"Not an input")</f>
        <v>1.11850719735512</v>
      </c>
      <c r="BQ62" s="504" t="n">
        <f aca="false">IF(InputDataA_GeneralAssumptions!$F$133="Automatic",SQRT(2)*NORMSINV(0.5*(BQ61+1)),"Not an input")</f>
        <v>1.11850719735512</v>
      </c>
      <c r="BR62" s="504" t="n">
        <f aca="false">IF(InputDataA_GeneralAssumptions!$F$133="Automatic",SQRT(2)*NORMSINV(0.5*(BR61+1)),"Not an input")</f>
        <v>1.11850719735512</v>
      </c>
      <c r="BS62" s="504" t="n">
        <f aca="false">IF(InputDataA_GeneralAssumptions!$F$133="Automatic",SQRT(2)*NORMSINV(0.5*(BS61+1)),"Not an input")</f>
        <v>1.11850719735512</v>
      </c>
    </row>
    <row r="63" customFormat="false" ht="15.75" hidden="false" customHeight="false" outlineLevel="0" collapsed="false">
      <c r="C63" s="524" t="s">
        <v>1556</v>
      </c>
      <c r="D63" s="512" t="s">
        <v>1557</v>
      </c>
      <c r="E63" s="504" t="n">
        <f aca="false">IF(InputDataA_GeneralAssumptions!$F$133="Automatic",LN($D$66)-E62*NORMSINV(E65),"Not an input")</f>
        <v>-0.123613169108507</v>
      </c>
      <c r="F63" s="504" t="n">
        <f aca="false">IF(InputDataA_GeneralAssumptions!$F$133="Automatic",E63+LN(1+F23)-0.5*(F62^2-E62^2),"Not an input")</f>
        <v>-0.0869637238900199</v>
      </c>
      <c r="G63" s="504" t="n">
        <f aca="false">IF(InputDataA_GeneralAssumptions!$F$133="Automatic",F63+LN(1+G23)-0.5*(G62^2-F62^2),"Not an input")</f>
        <v>-0.050948112386669</v>
      </c>
      <c r="H63" s="504" t="n">
        <f aca="false">IF(InputDataA_GeneralAssumptions!$F$133="Automatic",G63+LN(1+H23)-0.5*(H62^2-G62^2),"Not an input")</f>
        <v>-0.0159295856679839</v>
      </c>
      <c r="I63" s="504" t="n">
        <f aca="false">IF(InputDataA_GeneralAssumptions!$F$133="Automatic",H63+LN(1+I23)-0.5*(I62^2-H62^2),"Not an input")</f>
        <v>0.0183312205714141</v>
      </c>
      <c r="J63" s="504" t="n">
        <f aca="false">IF(InputDataA_GeneralAssumptions!$F$133="Automatic",I63+LN(1+J23)-0.5*(J62^2-I62^2),"Not an input")</f>
        <v>0.0523046538947767</v>
      </c>
      <c r="K63" s="504" t="n">
        <f aca="false">IF(InputDataA_GeneralAssumptions!$F$133="Automatic",J63+LN(1+K23)-0.5*(K62^2-J62^2),"Not an input")</f>
        <v>0.0860715203899247</v>
      </c>
      <c r="L63" s="504" t="n">
        <f aca="false">IF(InputDataA_GeneralAssumptions!$F$133="Automatic",K63+LN(1+L23)-0.5*(L62^2-K62^2),"Not an input")</f>
        <v>0.118624011095932</v>
      </c>
      <c r="M63" s="504" t="n">
        <f aca="false">IF(InputDataA_GeneralAssumptions!$F$133="Automatic",L63+LN(1+M23)-0.5*(M62^2-L62^2),"Not an input")</f>
        <v>0.151258113234333</v>
      </c>
      <c r="N63" s="504" t="n">
        <f aca="false">IF(InputDataA_GeneralAssumptions!$F$133="Automatic",M63+LN(1+N23)-0.5*(N62^2-M62^2),"Not an input")</f>
        <v>0.183735288018594</v>
      </c>
      <c r="O63" s="504" t="n">
        <f aca="false">IF(InputDataA_GeneralAssumptions!$F$133="Automatic",N63+LN(1+O23)-0.5*(O62^2-N62^2),"Not an input")</f>
        <v>0.215736349519208</v>
      </c>
      <c r="P63" s="504" t="n">
        <f aca="false">IF(InputDataA_GeneralAssumptions!$F$133="Automatic",O63+LN(1+P23)-0.5*(P62^2-O62^2),"Not an input")</f>
        <v>0.247062286373962</v>
      </c>
      <c r="Q63" s="504" t="n">
        <f aca="false">IF(InputDataA_GeneralAssumptions!$F$133="Automatic",P63+LN(1+Q23)-0.5*(Q62^2-P62^2),"Not an input")</f>
        <v>0.277656863579706</v>
      </c>
      <c r="R63" s="504" t="n">
        <f aca="false">IF(InputDataA_GeneralAssumptions!$F$133="Automatic",Q63+LN(1+R23)-0.5*(R62^2-Q62^2),"Not an input")</f>
        <v>0.307724637050328</v>
      </c>
      <c r="S63" s="504" t="n">
        <f aca="false">IF(InputDataA_GeneralAssumptions!$F$133="Automatic",R63+LN(1+S23)-0.5*(S62^2-R62^2),"Not an input")</f>
        <v>0.33741124174763</v>
      </c>
      <c r="T63" s="504" t="n">
        <f aca="false">IF(InputDataA_GeneralAssumptions!$F$133="Automatic",S63+LN(1+T23)-0.5*(T62^2-S62^2),"Not an input")</f>
        <v>0.366930337912171</v>
      </c>
      <c r="U63" s="504" t="n">
        <f aca="false">IF(InputDataA_GeneralAssumptions!$F$133="Automatic",T63+LN(1+U23)-0.5*(U62^2-T62^2),"Not an input")</f>
        <v>0.396481693281169</v>
      </c>
      <c r="V63" s="504" t="n">
        <f aca="false">IF(InputDataA_GeneralAssumptions!$F$133="Automatic",U63+LN(1+V23)-0.5*(V62^2-U62^2),"Not an input")</f>
        <v>0.425616657667299</v>
      </c>
      <c r="W63" s="504" t="n">
        <f aca="false">IF(InputDataA_GeneralAssumptions!$F$133="Automatic",V63+LN(1+W23)-0.5*(W62^2-V62^2),"Not an input")</f>
        <v>0.454785991108055</v>
      </c>
      <c r="X63" s="504" t="n">
        <f aca="false">IF(InputDataA_GeneralAssumptions!$F$133="Automatic",W63+LN(1+X23)-0.5*(X62^2-W62^2),"Not an input")</f>
        <v>0.483987478234974</v>
      </c>
      <c r="Y63" s="504" t="n">
        <f aca="false">IF(InputDataA_GeneralAssumptions!$F$133="Automatic",X63+LN(1+Y23)-0.5*(Y62^2-X62^2),"Not an input")</f>
        <v>0.513082637295966</v>
      </c>
      <c r="Z63" s="504" t="n">
        <f aca="false">IF(InputDataA_GeneralAssumptions!$F$133="Automatic",Y63+LN(1+Z23)-0.5*(Z62^2-Y62^2),"Not an input")</f>
        <v>0.542072142807155</v>
      </c>
      <c r="AA63" s="504" t="n">
        <f aca="false">IF(InputDataA_GeneralAssumptions!$F$133="Automatic",Z63+LN(1+AA23)-0.5*(AA62^2-Z62^2),"Not an input")</f>
        <v>0.570667510748831</v>
      </c>
      <c r="AB63" s="504" t="n">
        <f aca="false">IF(InputDataA_GeneralAssumptions!$F$133="Automatic",AA63+LN(1+AB23)-0.5*(AB62^2-AA62^2),"Not an input")</f>
        <v>0.599197800671771</v>
      </c>
      <c r="AC63" s="504" t="n">
        <f aca="false">IF(InputDataA_GeneralAssumptions!$F$133="Automatic",AB63+LN(1+AC23)-0.5*(AC62^2-AB62^2),"Not an input")</f>
        <v>0.627695658390267</v>
      </c>
      <c r="AD63" s="504" t="n">
        <f aca="false">IF(InputDataA_GeneralAssumptions!$F$133="Automatic",AC63+LN(1+AD23)-0.5*(AD62^2-AC62^2),"Not an input")</f>
        <v>0.65618939765314</v>
      </c>
      <c r="AE63" s="504" t="n">
        <f aca="false">IF(InputDataA_GeneralAssumptions!$F$133="Automatic",AD63+LN(1+AE23)-0.5*(AE62^2-AD62^2),"Not an input")</f>
        <v>0.684677173025246</v>
      </c>
      <c r="AF63" s="504" t="n">
        <f aca="false">IF(InputDataA_GeneralAssumptions!$F$133="Automatic",AE63+LN(1+AF23)-0.5*(AF62^2-AE62^2),"Not an input")</f>
        <v>0.712813478663167</v>
      </c>
      <c r="AG63" s="504" t="n">
        <f aca="false">IF(InputDataA_GeneralAssumptions!$F$133="Automatic",AF63+LN(1+AG23)-0.5*(AG62^2-AF62^2),"Not an input")</f>
        <v>0.740998357633771</v>
      </c>
      <c r="AH63" s="504" t="n">
        <f aca="false">IF(InputDataA_GeneralAssumptions!$F$133="Automatic",AG63+LN(1+AH23)-0.5*(AH62^2-AG62^2),"Not an input")</f>
        <v>0.769147052197091</v>
      </c>
      <c r="AI63" s="504" t="n">
        <f aca="false">IF(InputDataA_GeneralAssumptions!$F$133="Automatic",AH63+LN(1+AI23)-0.5*(AI62^2-AH62^2),"Not an input")</f>
        <v>0.797258470662067</v>
      </c>
      <c r="AJ63" s="504" t="n">
        <f aca="false">IF(InputDataA_GeneralAssumptions!$F$133="Automatic",AI63+LN(1+AJ23)-0.5*(AJ62^2-AI62^2),"Not an input")</f>
        <v>0.825253914760097</v>
      </c>
      <c r="AK63" s="504" t="e">
        <f aca="false">IF(InputDataA_GeneralAssumptions!$F$133="Automatic",AJ63+LN(1+AK23)-0.5*(AK62^2-AJ62^2),"Not an input")</f>
        <v>#VALUE!</v>
      </c>
      <c r="AL63" s="504" t="e">
        <f aca="false">IF(InputDataA_GeneralAssumptions!$F$133="Automatic",AK63+LN(1+AL23)-0.5*(AL62^2-AK62^2),"Not an input")</f>
        <v>#VALUE!</v>
      </c>
      <c r="AM63" s="504" t="e">
        <f aca="false">IF(InputDataA_GeneralAssumptions!$F$133="Automatic",AL63+LN(1+AM23)-0.5*(AM62^2-AL62^2),"Not an input")</f>
        <v>#VALUE!</v>
      </c>
      <c r="AN63" s="504" t="e">
        <f aca="false">IF(InputDataA_GeneralAssumptions!$F$133="Automatic",AM63+LN(1+AN23)-0.5*(AN62^2-AM62^2),"Not an input")</f>
        <v>#VALUE!</v>
      </c>
      <c r="AO63" s="504" t="e">
        <f aca="false">IF(InputDataA_GeneralAssumptions!$F$133="Automatic",AN63+LN(1+AO23)-0.5*(AO62^2-AN62^2),"Not an input")</f>
        <v>#VALUE!</v>
      </c>
      <c r="AP63" s="504" t="e">
        <f aca="false">IF(InputDataA_GeneralAssumptions!$F$133="Automatic",AO63+LN(1+AP23)-0.5*(AP62^2-AO62^2),"Not an input")</f>
        <v>#VALUE!</v>
      </c>
      <c r="AQ63" s="504" t="e">
        <f aca="false">IF(InputDataA_GeneralAssumptions!$F$133="Automatic",AP63+LN(1+AQ23)-0.5*(AQ62^2-AP62^2),"Not an input")</f>
        <v>#VALUE!</v>
      </c>
      <c r="AR63" s="504" t="e">
        <f aca="false">IF(InputDataA_GeneralAssumptions!$F$133="Automatic",AQ63+LN(1+AR23)-0.5*(AR62^2-AQ62^2),"Not an input")</f>
        <v>#VALUE!</v>
      </c>
      <c r="AS63" s="504" t="e">
        <f aca="false">IF(InputDataA_GeneralAssumptions!$F$133="Automatic",AR63+LN(1+AS23)-0.5*(AS62^2-AR62^2),"Not an input")</f>
        <v>#VALUE!</v>
      </c>
      <c r="AT63" s="504" t="e">
        <f aca="false">IF(InputDataA_GeneralAssumptions!$F$133="Automatic",AS63+LN(1+AT23)-0.5*(AT62^2-AS62^2),"Not an input")</f>
        <v>#VALUE!</v>
      </c>
      <c r="AU63" s="504" t="e">
        <f aca="false">IF(InputDataA_GeneralAssumptions!$F$133="Automatic",AT63+LN(1+AU23)-0.5*(AU62^2-AT62^2),"Not an input")</f>
        <v>#VALUE!</v>
      </c>
      <c r="AV63" s="504" t="e">
        <f aca="false">IF(InputDataA_GeneralAssumptions!$F$133="Automatic",AU63+LN(1+AV23)-0.5*(AV62^2-AU62^2),"Not an input")</f>
        <v>#VALUE!</v>
      </c>
      <c r="AW63" s="504" t="e">
        <f aca="false">IF(InputDataA_GeneralAssumptions!$F$133="Automatic",AV63+LN(1+AW23)-0.5*(AW62^2-AV62^2),"Not an input")</f>
        <v>#VALUE!</v>
      </c>
      <c r="AX63" s="504" t="e">
        <f aca="false">IF(InputDataA_GeneralAssumptions!$F$133="Automatic",AW63+LN(1+AX23)-0.5*(AX62^2-AW62^2),"Not an input")</f>
        <v>#VALUE!</v>
      </c>
      <c r="AY63" s="504" t="e">
        <f aca="false">IF(InputDataA_GeneralAssumptions!$F$133="Automatic",AX63+LN(1+AY23)-0.5*(AY62^2-AX62^2),"Not an input")</f>
        <v>#VALUE!</v>
      </c>
      <c r="AZ63" s="504" t="e">
        <f aca="false">IF(InputDataA_GeneralAssumptions!$F$133="Automatic",AY63+LN(1+AZ23)-0.5*(AZ62^2-AY62^2),"Not an input")</f>
        <v>#VALUE!</v>
      </c>
      <c r="BA63" s="504" t="e">
        <f aca="false">IF(InputDataA_GeneralAssumptions!$F$133="Automatic",AZ63+LN(1+BA23)-0.5*(BA62^2-AZ62^2),"Not an input")</f>
        <v>#VALUE!</v>
      </c>
      <c r="BB63" s="504" t="e">
        <f aca="false">IF(InputDataA_GeneralAssumptions!$F$133="Automatic",BA63+LN(1+BB23)-0.5*(BB62^2-BA62^2),"Not an input")</f>
        <v>#VALUE!</v>
      </c>
      <c r="BC63" s="504" t="e">
        <f aca="false">IF(InputDataA_GeneralAssumptions!$F$133="Automatic",BB63+LN(1+BC23)-0.5*(BC62^2-BB62^2),"Not an input")</f>
        <v>#VALUE!</v>
      </c>
      <c r="BD63" s="504" t="e">
        <f aca="false">IF(InputDataA_GeneralAssumptions!$F$133="Automatic",BC63+LN(1+BD23)-0.5*(BD62^2-BC62^2),"Not an input")</f>
        <v>#VALUE!</v>
      </c>
      <c r="BE63" s="504" t="e">
        <f aca="false">IF(InputDataA_GeneralAssumptions!$F$133="Automatic",BD63+LN(1+BE23)-0.5*(BE62^2-BD62^2),"Not an input")</f>
        <v>#VALUE!</v>
      </c>
      <c r="BF63" s="504" t="e">
        <f aca="false">IF(InputDataA_GeneralAssumptions!$F$133="Automatic",BE63+LN(1+BF23)-0.5*(BF62^2-BE62^2),"Not an input")</f>
        <v>#VALUE!</v>
      </c>
      <c r="BG63" s="504" t="e">
        <f aca="false">IF(InputDataA_GeneralAssumptions!$F$133="Automatic",BF63+LN(1+BG23)-0.5*(BG62^2-BF62^2),"Not an input")</f>
        <v>#VALUE!</v>
      </c>
      <c r="BH63" s="504" t="e">
        <f aca="false">IF(InputDataA_GeneralAssumptions!$F$133="Automatic",BG63+LN(1+BH23)-0.5*(BH62^2-BG62^2),"Not an input")</f>
        <v>#VALUE!</v>
      </c>
      <c r="BI63" s="504" t="e">
        <f aca="false">IF(InputDataA_GeneralAssumptions!$F$133="Automatic",BH63+LN(1+BI23)-0.5*(BI62^2-BH62^2),"Not an input")</f>
        <v>#VALUE!</v>
      </c>
      <c r="BJ63" s="504" t="e">
        <f aca="false">IF(InputDataA_GeneralAssumptions!$F$133="Automatic",BI63+LN(1+BJ23)-0.5*(BJ62^2-BI62^2),"Not an input")</f>
        <v>#VALUE!</v>
      </c>
      <c r="BK63" s="504" t="e">
        <f aca="false">IF(InputDataA_GeneralAssumptions!$F$133="Automatic",BJ63+LN(1+BK23)-0.5*(BK62^2-BJ62^2),"Not an input")</f>
        <v>#VALUE!</v>
      </c>
      <c r="BL63" s="504" t="e">
        <f aca="false">IF(InputDataA_GeneralAssumptions!$F$133="Automatic",BK63+LN(1+BL23)-0.5*(BL62^2-BK62^2),"Not an input")</f>
        <v>#VALUE!</v>
      </c>
      <c r="BM63" s="504" t="e">
        <f aca="false">IF(InputDataA_GeneralAssumptions!$F$133="Automatic",BL63+LN(1+BM23)-0.5*(BM62^2-BL62^2),"Not an input")</f>
        <v>#VALUE!</v>
      </c>
      <c r="BN63" s="504" t="e">
        <f aca="false">IF(InputDataA_GeneralAssumptions!$F$133="Automatic",BM63+LN(1+BN23)-0.5*(BN62^2-BM62^2),"Not an input")</f>
        <v>#VALUE!</v>
      </c>
      <c r="BO63" s="504" t="e">
        <f aca="false">IF(InputDataA_GeneralAssumptions!$F$133="Automatic",BN63+LN(1+BO23)-0.5*(BO62^2-BN62^2),"Not an input")</f>
        <v>#VALUE!</v>
      </c>
      <c r="BP63" s="504" t="e">
        <f aca="false">IF(InputDataA_GeneralAssumptions!$F$133="Automatic",BO63+LN(1+BP23)-0.5*(BP62^2-BO62^2),"Not an input")</f>
        <v>#VALUE!</v>
      </c>
      <c r="BQ63" s="504" t="e">
        <f aca="false">IF(InputDataA_GeneralAssumptions!$F$133="Automatic",BP63+LN(1+BQ23)-0.5*(BQ62^2-BP62^2),"Not an input")</f>
        <v>#VALUE!</v>
      </c>
      <c r="BR63" s="504" t="e">
        <f aca="false">IF(InputDataA_GeneralAssumptions!$F$133="Automatic",BQ63+LN(1+BR23)-0.5*(BR62^2-BQ62^2),"Not an input")</f>
        <v>#VALUE!</v>
      </c>
      <c r="BS63" s="504" t="e">
        <f aca="false">IF(InputDataA_GeneralAssumptions!$F$133="Automatic",BR63+LN(1+BS23)-0.5*(BS62^2-BR62^2),"Not an input")</f>
        <v>#VALUE!</v>
      </c>
    </row>
    <row r="64" customFormat="false" ht="15.75" hidden="false" customHeight="false" outlineLevel="0" collapsed="false">
      <c r="C64" s="524" t="s">
        <v>1558</v>
      </c>
      <c r="D64" s="512" t="s">
        <v>1559</v>
      </c>
      <c r="E64" s="504" t="n">
        <f aca="false">IF(InputDataA_GeneralAssumptions!$F$133="Automatic",(1/E62)*NORMDIST((LN($D$66)-(E63))/E62,0,1,FALSE())/NORMSDIST((LN($D$66)-(E63))/E62),InputDataA_GeneralAssumptions!I134)</f>
        <v>0.651658678437097</v>
      </c>
      <c r="F64" s="504" t="n">
        <f aca="false">IF(InputDataA_GeneralAssumptions!$F$133="Automatic",(1/F62)*NORMDIST((LN($D$66)-(F63))/F62,0,1,FALSE())/NORMSDIST((LN($D$66)-(F63))/F62),InputDataA_GeneralAssumptions!J134)</f>
        <v>0.669692090394412</v>
      </c>
      <c r="G64" s="504" t="n">
        <f aca="false">IF(InputDataA_GeneralAssumptions!$F$133="Automatic",(1/G62)*NORMDIST((LN($D$66)-(G63))/G62,0,1,FALSE())/NORMSDIST((LN($D$66)-(G63))/G62),InputDataA_GeneralAssumptions!K134)</f>
        <v>0.687625832849133</v>
      </c>
      <c r="H64" s="504" t="n">
        <f aca="false">IF(InputDataA_GeneralAssumptions!$F$133="Automatic",(1/H62)*NORMDIST((LN($D$66)-(H63))/H62,0,1,FALSE())/NORMSDIST((LN($D$66)-(H63))/H62),InputDataA_GeneralAssumptions!L134)</f>
        <v>0.705261530058498</v>
      </c>
      <c r="I64" s="504" t="n">
        <f aca="false">IF(InputDataA_GeneralAssumptions!$F$133="Automatic",(1/I62)*NORMDIST((LN($D$66)-(I63))/I62,0,1,FALSE())/NORMSDIST((LN($D$66)-(I63))/I62),InputDataA_GeneralAssumptions!M134)</f>
        <v>0.722701939335448</v>
      </c>
      <c r="J64" s="504" t="n">
        <f aca="false">IF(InputDataA_GeneralAssumptions!$F$133="Automatic",(1/J62)*NORMDIST((LN($D$66)-(J63))/J62,0,1,FALSE())/NORMSDIST((LN($D$66)-(J63))/J62),InputDataA_GeneralAssumptions!N134)</f>
        <v>0.740175095372873</v>
      </c>
      <c r="K64" s="504" t="n">
        <f aca="false">IF(InputDataA_GeneralAssumptions!$F$133="Automatic",(1/K62)*NORMDIST((LN($D$66)-(K63))/K62,0,1,FALSE())/NORMSDIST((LN($D$66)-(K63))/K62),InputDataA_GeneralAssumptions!O134)</f>
        <v>0.757715814452798</v>
      </c>
      <c r="L64" s="504" t="n">
        <f aca="false">IF(InputDataA_GeneralAssumptions!$F$133="Automatic",(1/L62)*NORMDIST((LN($D$66)-(L63))/L62,0,1,FALSE())/NORMSDIST((LN($D$66)-(L63))/L62),InputDataA_GeneralAssumptions!P134)</f>
        <v>0.774787100488045</v>
      </c>
      <c r="M64" s="504" t="n">
        <f aca="false">IF(InputDataA_GeneralAssumptions!$F$133="Automatic",(1/M62)*NORMDIST((LN($D$66)-(M63))/M62,0,1,FALSE())/NORMSDIST((LN($D$66)-(M63))/M62),InputDataA_GeneralAssumptions!Q134)</f>
        <v>0.792057651743183</v>
      </c>
      <c r="N64" s="504" t="n">
        <f aca="false">IF(InputDataA_GeneralAssumptions!$F$133="Automatic",(1/N62)*NORMDIST((LN($D$66)-(N63))/N62,0,1,FALSE())/NORMSDIST((LN($D$66)-(N63))/N62),InputDataA_GeneralAssumptions!R134)</f>
        <v>0.809398175447662</v>
      </c>
      <c r="O64" s="504" t="n">
        <f aca="false">IF(InputDataA_GeneralAssumptions!$F$133="Automatic",(1/O62)*NORMDIST((LN($D$66)-(O63))/O62,0,1,FALSE())/NORMSDIST((LN($D$66)-(O63))/O62),InputDataA_GeneralAssumptions!S134)</f>
        <v>0.826631370724075</v>
      </c>
      <c r="P64" s="504" t="n">
        <f aca="false">IF(InputDataA_GeneralAssumptions!$F$133="Automatic",(1/P62)*NORMDIST((LN($D$66)-(P63))/P62,0,1,FALSE())/NORMSDIST((LN($D$66)-(P63))/P62),InputDataA_GeneralAssumptions!T134)</f>
        <v>0.843639920400361</v>
      </c>
      <c r="Q64" s="504" t="n">
        <f aca="false">IF(InputDataA_GeneralAssumptions!$F$133="Automatic",(1/Q62)*NORMDIST((LN($D$66)-(Q63))/Q62,0,1,FALSE())/NORMSDIST((LN($D$66)-(Q63))/Q62),InputDataA_GeneralAssumptions!U134)</f>
        <v>0.860381903465684</v>
      </c>
      <c r="R64" s="504" t="n">
        <f aca="false">IF(InputDataA_GeneralAssumptions!$F$133="Automatic",(1/R62)*NORMDIST((LN($D$66)-(R63))/R62,0,1,FALSE())/NORMSDIST((LN($D$66)-(R63))/R62),InputDataA_GeneralAssumptions!V134)</f>
        <v>0.876959278815917</v>
      </c>
      <c r="S64" s="504" t="n">
        <f aca="false">IF(InputDataA_GeneralAssumptions!$F$133="Automatic",(1/S62)*NORMDIST((LN($D$66)-(S63))/S62,0,1,FALSE())/NORMSDIST((LN($D$66)-(S63))/S62),InputDataA_GeneralAssumptions!W134)</f>
        <v>0.893444875445437</v>
      </c>
      <c r="T64" s="504" t="n">
        <f aca="false">IF(InputDataA_GeneralAssumptions!$F$133="Automatic",(1/T62)*NORMDIST((LN($D$66)-(T63))/T62,0,1,FALSE())/NORMSDIST((LN($D$66)-(T63))/T62),InputDataA_GeneralAssumptions!X134)</f>
        <v>0.909952235328794</v>
      </c>
      <c r="U64" s="504" t="n">
        <f aca="false">IF(InputDataA_GeneralAssumptions!$F$133="Automatic",(1/U62)*NORMDIST((LN($D$66)-(U63))/U62,0,1,FALSE())/NORMSDIST((LN($D$66)-(U63))/U62),InputDataA_GeneralAssumptions!Y134)</f>
        <v>0.926590468664418</v>
      </c>
      <c r="V64" s="504" t="n">
        <f aca="false">IF(InputDataA_GeneralAssumptions!$F$133="Automatic",(1/V62)*NORMDIST((LN($D$66)-(V63))/V62,0,1,FALSE())/NORMSDIST((LN($D$66)-(V63))/V62),InputDataA_GeneralAssumptions!Z134)</f>
        <v>0.943103031282167</v>
      </c>
      <c r="W64" s="504" t="n">
        <f aca="false">IF(InputDataA_GeneralAssumptions!$F$133="Automatic",(1/W62)*NORMDIST((LN($D$66)-(W63))/W62,0,1,FALSE())/NORMSDIST((LN($D$66)-(W63))/W62),InputDataA_GeneralAssumptions!AA134)</f>
        <v>0.95974154030257</v>
      </c>
      <c r="X64" s="504" t="n">
        <f aca="false">IF(InputDataA_GeneralAssumptions!$F$133="Automatic",(1/X62)*NORMDIST((LN($D$66)-(X63))/X62,0,1,FALSE())/NORMSDIST((LN($D$66)-(X63))/X62),InputDataA_GeneralAssumptions!AB134)</f>
        <v>0.976503393352323</v>
      </c>
      <c r="Y64" s="504" t="n">
        <f aca="false">IF(InputDataA_GeneralAssumptions!$F$133="Automatic",(1/Y62)*NORMDIST((LN($D$66)-(Y63))/Y62,0,1,FALSE())/NORMSDIST((LN($D$66)-(Y63))/Y62),InputDataA_GeneralAssumptions!AC134)</f>
        <v>0.993307022747536</v>
      </c>
      <c r="Z64" s="504" t="n">
        <f aca="false">IF(InputDataA_GeneralAssumptions!$F$133="Automatic",(1/Z62)*NORMDIST((LN($D$66)-(Z63))/Z62,0,1,FALSE())/NORMSDIST((LN($D$66)-(Z63))/Z62),InputDataA_GeneralAssumptions!AD134)</f>
        <v>1.01015004945197</v>
      </c>
      <c r="AA64" s="504" t="n">
        <f aca="false">IF(InputDataA_GeneralAssumptions!$F$133="Automatic",(1/AA62)*NORMDIST((LN($D$66)-(AA63))/AA62,0,1,FALSE())/NORMSDIST((LN($D$66)-(AA63))/AA62),InputDataA_GeneralAssumptions!AE134)</f>
        <v>1.02686069588034</v>
      </c>
      <c r="AB64" s="504" t="n">
        <f aca="false">IF(InputDataA_GeneralAssumptions!$F$133="Automatic",(1/AB62)*NORMDIST((LN($D$66)-(AB63))/AB62,0,1,FALSE())/NORMSDIST((LN($D$66)-(AB63))/AB62),InputDataA_GeneralAssumptions!AF134)</f>
        <v>1.04362739736311</v>
      </c>
      <c r="AC64" s="504" t="n">
        <f aca="false">IF(InputDataA_GeneralAssumptions!$F$133="Automatic",(1/AC62)*NORMDIST((LN($D$66)-(AC63))/AC62,0,1,FALSE())/NORMSDIST((LN($D$66)-(AC63))/AC62),InputDataA_GeneralAssumptions!AG134)</f>
        <v>1.0604673453973</v>
      </c>
      <c r="AD64" s="504" t="n">
        <f aca="false">IF(InputDataA_GeneralAssumptions!$F$133="Automatic",(1/AD62)*NORMDIST((LN($D$66)-(AD63))/AD62,0,1,FALSE())/NORMSDIST((LN($D$66)-(AD63))/AD62),InputDataA_GeneralAssumptions!AH134)</f>
        <v>1.07739560122706</v>
      </c>
      <c r="AE64" s="504" t="n">
        <f aca="false">IF(InputDataA_GeneralAssumptions!$F$133="Automatic",(1/AE62)*NORMDIST((LN($D$66)-(AE63))/AE62,0,1,FALSE())/NORMSDIST((LN($D$66)-(AE63))/AE62),InputDataA_GeneralAssumptions!AI134)</f>
        <v>1.09440954606813</v>
      </c>
      <c r="AF64" s="504" t="n">
        <f aca="false">IF(InputDataA_GeneralAssumptions!$F$133="Automatic",(1/AF62)*NORMDIST((LN($D$66)-(AF63))/AF62,0,1,FALSE())/NORMSDIST((LN($D$66)-(AF63))/AF62),InputDataA_GeneralAssumptions!AJ134)</f>
        <v>1.11129973459695</v>
      </c>
      <c r="AG64" s="504" t="n">
        <f aca="false">IF(InputDataA_GeneralAssumptions!$F$133="Automatic",(1/AG62)*NORMDIST((LN($D$66)-(AG63))/AG62,0,1,FALSE())/NORMSDIST((LN($D$66)-(AG63))/AG62),InputDataA_GeneralAssumptions!AK134)</f>
        <v>1.12830352597034</v>
      </c>
      <c r="AH64" s="504" t="n">
        <f aca="false">IF(InputDataA_GeneralAssumptions!$F$133="Automatic",(1/AH62)*NORMDIST((LN($D$66)-(AH63))/AH62,0,1,FALSE())/NORMSDIST((LN($D$66)-(AH63))/AH62),InputDataA_GeneralAssumptions!AL134)</f>
        <v>1.1453684688239</v>
      </c>
      <c r="AI64" s="504" t="n">
        <f aca="false">IF(InputDataA_GeneralAssumptions!$F$133="Automatic",(1/AI62)*NORMDIST((LN($D$66)-(AI63))/AI62,0,1,FALSE())/NORMSDIST((LN($D$66)-(AI63))/AI62),InputDataA_GeneralAssumptions!AM134)</f>
        <v>1.16249222453451</v>
      </c>
      <c r="AJ64" s="504" t="n">
        <f aca="false">IF(InputDataA_GeneralAssumptions!$F$133="Automatic",(1/AJ62)*NORMDIST((LN($D$66)-(AJ63))/AJ62,0,1,FALSE())/NORMSDIST((LN($D$66)-(AJ63))/AJ62),InputDataA_GeneralAssumptions!AN134)</f>
        <v>1.1796248673075</v>
      </c>
      <c r="AK64" s="504" t="e">
        <f aca="false">IF(InputDataA_GeneralAssumptions!$F$133="Automatic",(1/AK62)*NORMDIST((LN($D$66)-(AK63))/AK62,0,1,FALSE())/NORMSDIST((LN($D$66)-(AK63))/AK62),InputDataA_GeneralAssumptions!AO134)</f>
        <v>#VALUE!</v>
      </c>
      <c r="AL64" s="504" t="e">
        <f aca="false">IF(InputDataA_GeneralAssumptions!$F$133="Automatic",(1/AL62)*NORMDIST((LN($D$66)-(AL63))/AL62,0,1,FALSE())/NORMSDIST((LN($D$66)-(AL63))/AL62),InputDataA_GeneralAssumptions!AP134)</f>
        <v>#VALUE!</v>
      </c>
      <c r="AM64" s="504" t="e">
        <f aca="false">IF(InputDataA_GeneralAssumptions!$F$133="Automatic",(1/AM62)*NORMDIST((LN($D$66)-(AM63))/AM62,0,1,FALSE())/NORMSDIST((LN($D$66)-(AM63))/AM62),InputDataA_GeneralAssumptions!AQ134)</f>
        <v>#VALUE!</v>
      </c>
      <c r="AN64" s="504" t="e">
        <f aca="false">IF(InputDataA_GeneralAssumptions!$F$133="Automatic",(1/AN62)*NORMDIST((LN($D$66)-(AN63))/AN62,0,1,FALSE())/NORMSDIST((LN($D$66)-(AN63))/AN62),InputDataA_GeneralAssumptions!AR134)</f>
        <v>#VALUE!</v>
      </c>
      <c r="AO64" s="504" t="e">
        <f aca="false">IF(InputDataA_GeneralAssumptions!$F$133="Automatic",(1/AO62)*NORMDIST((LN($D$66)-(AO63))/AO62,0,1,FALSE())/NORMSDIST((LN($D$66)-(AO63))/AO62),InputDataA_GeneralAssumptions!AS134)</f>
        <v>#VALUE!</v>
      </c>
      <c r="AP64" s="504" t="e">
        <f aca="false">IF(InputDataA_GeneralAssumptions!$F$133="Automatic",(1/AP62)*NORMDIST((LN($D$66)-(AP63))/AP62,0,1,FALSE())/NORMSDIST((LN($D$66)-(AP63))/AP62),InputDataA_GeneralAssumptions!AT134)</f>
        <v>#VALUE!</v>
      </c>
      <c r="AQ64" s="504" t="e">
        <f aca="false">IF(InputDataA_GeneralAssumptions!$F$133="Automatic",(1/AQ62)*NORMDIST((LN($D$66)-(AQ63))/AQ62,0,1,FALSE())/NORMSDIST((LN($D$66)-(AQ63))/AQ62),InputDataA_GeneralAssumptions!AU134)</f>
        <v>#VALUE!</v>
      </c>
      <c r="AR64" s="504" t="e">
        <f aca="false">IF(InputDataA_GeneralAssumptions!$F$133="Automatic",(1/AR62)*NORMDIST((LN($D$66)-(AR63))/AR62,0,1,FALSE())/NORMSDIST((LN($D$66)-(AR63))/AR62),InputDataA_GeneralAssumptions!AV134)</f>
        <v>#VALUE!</v>
      </c>
      <c r="AS64" s="504" t="e">
        <f aca="false">IF(InputDataA_GeneralAssumptions!$F$133="Automatic",(1/AS62)*NORMDIST((LN($D$66)-(AS63))/AS62,0,1,FALSE())/NORMSDIST((LN($D$66)-(AS63))/AS62),InputDataA_GeneralAssumptions!AW134)</f>
        <v>#VALUE!</v>
      </c>
      <c r="AT64" s="504" t="e">
        <f aca="false">IF(InputDataA_GeneralAssumptions!$F$133="Automatic",(1/AT62)*NORMDIST((LN($D$66)-(AT63))/AT62,0,1,FALSE())/NORMSDIST((LN($D$66)-(AT63))/AT62),InputDataA_GeneralAssumptions!AX134)</f>
        <v>#VALUE!</v>
      </c>
      <c r="AU64" s="504" t="e">
        <f aca="false">IF(InputDataA_GeneralAssumptions!$F$133="Automatic",(1/AU62)*NORMDIST((LN($D$66)-(AU63))/AU62,0,1,FALSE())/NORMSDIST((LN($D$66)-(AU63))/AU62),InputDataA_GeneralAssumptions!AY134)</f>
        <v>#VALUE!</v>
      </c>
      <c r="AV64" s="504" t="e">
        <f aca="false">IF(InputDataA_GeneralAssumptions!$F$133="Automatic",(1/AV62)*NORMDIST((LN($D$66)-(AV63))/AV62,0,1,FALSE())/NORMSDIST((LN($D$66)-(AV63))/AV62),InputDataA_GeneralAssumptions!AZ134)</f>
        <v>#VALUE!</v>
      </c>
      <c r="AW64" s="504" t="e">
        <f aca="false">IF(InputDataA_GeneralAssumptions!$F$133="Automatic",(1/AW62)*NORMDIST((LN($D$66)-(AW63))/AW62,0,1,FALSE())/NORMSDIST((LN($D$66)-(AW63))/AW62),InputDataA_GeneralAssumptions!BA134)</f>
        <v>#VALUE!</v>
      </c>
      <c r="AX64" s="504" t="e">
        <f aca="false">IF(InputDataA_GeneralAssumptions!$F$133="Automatic",(1/AX62)*NORMDIST((LN($D$66)-(AX63))/AX62,0,1,FALSE())/NORMSDIST((LN($D$66)-(AX63))/AX62),InputDataA_GeneralAssumptions!BB134)</f>
        <v>#VALUE!</v>
      </c>
      <c r="AY64" s="504" t="e">
        <f aca="false">IF(InputDataA_GeneralAssumptions!$F$133="Automatic",(1/AY62)*NORMDIST((LN($D$66)-(AY63))/AY62,0,1,FALSE())/NORMSDIST((LN($D$66)-(AY63))/AY62),InputDataA_GeneralAssumptions!BC134)</f>
        <v>#VALUE!</v>
      </c>
      <c r="AZ64" s="504" t="e">
        <f aca="false">IF(InputDataA_GeneralAssumptions!$F$133="Automatic",(1/AZ62)*NORMDIST((LN($D$66)-(AZ63))/AZ62,0,1,FALSE())/NORMSDIST((LN($D$66)-(AZ63))/AZ62),InputDataA_GeneralAssumptions!BD134)</f>
        <v>#VALUE!</v>
      </c>
      <c r="BA64" s="504" t="e">
        <f aca="false">IF(InputDataA_GeneralAssumptions!$F$133="Automatic",(1/BA62)*NORMDIST((LN($D$66)-(BA63))/BA62,0,1,FALSE())/NORMSDIST((LN($D$66)-(BA63))/BA62),InputDataA_GeneralAssumptions!BE134)</f>
        <v>#VALUE!</v>
      </c>
      <c r="BB64" s="504" t="e">
        <f aca="false">IF(InputDataA_GeneralAssumptions!$F$133="Automatic",(1/BB62)*NORMDIST((LN($D$66)-(BB63))/BB62,0,1,FALSE())/NORMSDIST((LN($D$66)-(BB63))/BB62),InputDataA_GeneralAssumptions!BF134)</f>
        <v>#VALUE!</v>
      </c>
      <c r="BC64" s="504" t="e">
        <f aca="false">IF(InputDataA_GeneralAssumptions!$F$133="Automatic",(1/BC62)*NORMDIST((LN($D$66)-(BC63))/BC62,0,1,FALSE())/NORMSDIST((LN($D$66)-(BC63))/BC62),InputDataA_GeneralAssumptions!BG134)</f>
        <v>#VALUE!</v>
      </c>
      <c r="BD64" s="504" t="e">
        <f aca="false">IF(InputDataA_GeneralAssumptions!$F$133="Automatic",(1/BD62)*NORMDIST((LN($D$66)-(BD63))/BD62,0,1,FALSE())/NORMSDIST((LN($D$66)-(BD63))/BD62),InputDataA_GeneralAssumptions!BH134)</f>
        <v>#VALUE!</v>
      </c>
      <c r="BE64" s="504" t="e">
        <f aca="false">IF(InputDataA_GeneralAssumptions!$F$133="Automatic",(1/BE62)*NORMDIST((LN($D$66)-(BE63))/BE62,0,1,FALSE())/NORMSDIST((LN($D$66)-(BE63))/BE62),InputDataA_GeneralAssumptions!BI134)</f>
        <v>#VALUE!</v>
      </c>
      <c r="BF64" s="504" t="e">
        <f aca="false">IF(InputDataA_GeneralAssumptions!$F$133="Automatic",(1/BF62)*NORMDIST((LN($D$66)-(BF63))/BF62,0,1,FALSE())/NORMSDIST((LN($D$66)-(BF63))/BF62),InputDataA_GeneralAssumptions!BJ134)</f>
        <v>#VALUE!</v>
      </c>
      <c r="BG64" s="504" t="e">
        <f aca="false">IF(InputDataA_GeneralAssumptions!$F$133="Automatic",(1/BG62)*NORMDIST((LN($D$66)-(BG63))/BG62,0,1,FALSE())/NORMSDIST((LN($D$66)-(BG63))/BG62),InputDataA_GeneralAssumptions!BK134)</f>
        <v>#VALUE!</v>
      </c>
      <c r="BH64" s="504" t="e">
        <f aca="false">IF(InputDataA_GeneralAssumptions!$F$133="Automatic",(1/BH62)*NORMDIST((LN($D$66)-(BH63))/BH62,0,1,FALSE())/NORMSDIST((LN($D$66)-(BH63))/BH62),InputDataA_GeneralAssumptions!BL134)</f>
        <v>#VALUE!</v>
      </c>
      <c r="BI64" s="504" t="e">
        <f aca="false">IF(InputDataA_GeneralAssumptions!$F$133="Automatic",(1/BI62)*NORMDIST((LN($D$66)-(BI63))/BI62,0,1,FALSE())/NORMSDIST((LN($D$66)-(BI63))/BI62),InputDataA_GeneralAssumptions!BM134)</f>
        <v>#VALUE!</v>
      </c>
      <c r="BJ64" s="504" t="e">
        <f aca="false">IF(InputDataA_GeneralAssumptions!$F$133="Automatic",(1/BJ62)*NORMDIST((LN($D$66)-(BJ63))/BJ62,0,1,FALSE())/NORMSDIST((LN($D$66)-(BJ63))/BJ62),InputDataA_GeneralAssumptions!BN134)</f>
        <v>#VALUE!</v>
      </c>
      <c r="BK64" s="504" t="e">
        <f aca="false">IF(InputDataA_GeneralAssumptions!$F$133="Automatic",(1/BK62)*NORMDIST((LN($D$66)-(BK63))/BK62,0,1,FALSE())/NORMSDIST((LN($D$66)-(BK63))/BK62),InputDataA_GeneralAssumptions!BO134)</f>
        <v>#VALUE!</v>
      </c>
      <c r="BL64" s="504" t="e">
        <f aca="false">IF(InputDataA_GeneralAssumptions!$F$133="Automatic",(1/BL62)*NORMDIST((LN($D$66)-(BL63))/BL62,0,1,FALSE())/NORMSDIST((LN($D$66)-(BL63))/BL62),InputDataA_GeneralAssumptions!BP134)</f>
        <v>#VALUE!</v>
      </c>
      <c r="BM64" s="504" t="e">
        <f aca="false">IF(InputDataA_GeneralAssumptions!$F$133="Automatic",(1/BM62)*NORMDIST((LN($D$66)-(BM63))/BM62,0,1,FALSE())/NORMSDIST((LN($D$66)-(BM63))/BM62),InputDataA_GeneralAssumptions!BQ134)</f>
        <v>#VALUE!</v>
      </c>
      <c r="BN64" s="504" t="e">
        <f aca="false">IF(InputDataA_GeneralAssumptions!$F$133="Automatic",(1/BN62)*NORMDIST((LN($D$66)-(BN63))/BN62,0,1,FALSE())/NORMSDIST((LN($D$66)-(BN63))/BN62),InputDataA_GeneralAssumptions!BR134)</f>
        <v>#VALUE!</v>
      </c>
      <c r="BO64" s="504" t="e">
        <f aca="false">IF(InputDataA_GeneralAssumptions!$F$133="Automatic",(1/BO62)*NORMDIST((LN($D$66)-(BO63))/BO62,0,1,FALSE())/NORMSDIST((LN($D$66)-(BO63))/BO62),InputDataA_GeneralAssumptions!BS134)</f>
        <v>#VALUE!</v>
      </c>
      <c r="BP64" s="504" t="e">
        <f aca="false">IF(InputDataA_GeneralAssumptions!$F$133="Automatic",(1/BP62)*NORMDIST((LN($D$66)-(BP63))/BP62,0,1,FALSE())/NORMSDIST((LN($D$66)-(BP63))/BP62),InputDataA_GeneralAssumptions!BT134)</f>
        <v>#VALUE!</v>
      </c>
      <c r="BQ64" s="504" t="e">
        <f aca="false">IF(InputDataA_GeneralAssumptions!$F$133="Automatic",(1/BQ62)*NORMDIST((LN($D$66)-(BQ63))/BQ62,0,1,FALSE())/NORMSDIST((LN($D$66)-(BQ63))/BQ62),InputDataA_GeneralAssumptions!BU134)</f>
        <v>#VALUE!</v>
      </c>
      <c r="BR64" s="504" t="e">
        <f aca="false">IF(InputDataA_GeneralAssumptions!$F$133="Automatic",(1/BR62)*NORMDIST((LN($D$66)-(BR63))/BR62,0,1,FALSE())/NORMSDIST((LN($D$66)-(BR63))/BR62),InputDataA_GeneralAssumptions!BV134)</f>
        <v>#VALUE!</v>
      </c>
      <c r="BS64" s="504" t="e">
        <f aca="false">IF(InputDataA_GeneralAssumptions!$F$133="Automatic",(1/BS62)*NORMDIST((LN($D$66)-(BS63))/BS62,0,1,FALSE())/NORMSDIST((LN($D$66)-(BS63))/BS62),InputDataA_GeneralAssumptions!BW134)</f>
        <v>#VALUE!</v>
      </c>
    </row>
    <row r="65" customFormat="false" ht="15.75" hidden="false" customHeight="false" outlineLevel="0" collapsed="false">
      <c r="C65" s="524" t="s">
        <v>1474</v>
      </c>
      <c r="D65" s="512" t="s">
        <v>1560</v>
      </c>
      <c r="E65" s="504" t="n">
        <f aca="false">InputDataA_GeneralAssumptions!D127</f>
        <v>0.544</v>
      </c>
      <c r="F65" s="504" t="n">
        <f aca="false">IF(InputDataA_GeneralAssumptions!$F$133="Automatic",NORMSDIST((LN($D$66)-F63)/F62),(1-F64*F23)*E65)</f>
        <v>0.53098646497317</v>
      </c>
      <c r="G65" s="504" t="n">
        <f aca="false">IF(InputDataA_GeneralAssumptions!$F$133="Automatic",NORMSDIST((LN($D$66)-G63)/G62),(1-G64*G23)*F65)</f>
        <v>0.518165578036317</v>
      </c>
      <c r="H65" s="504" t="n">
        <f aca="false">IF(InputDataA_GeneralAssumptions!$F$133="Automatic",NORMSDIST((LN($D$66)-H63)/H62),(1-H64*H23)*G65)</f>
        <v>0.505681474758425</v>
      </c>
      <c r="I65" s="504" t="n">
        <f aca="false">IF(InputDataA_GeneralAssumptions!$F$133="Automatic",NORMSDIST((LN($D$66)-I63)/I62),(1-I64*I23)*H65)</f>
        <v>0.493462025469903</v>
      </c>
      <c r="J65" s="504" t="n">
        <f aca="false">IF(InputDataA_GeneralAssumptions!$F$133="Automatic",NORMSDIST((LN($D$66)-J63)/J62),(1-J64*J23)*I65)</f>
        <v>0.481351094216829</v>
      </c>
      <c r="K65" s="504" t="n">
        <f aca="false">IF(InputDataA_GeneralAssumptions!$F$133="Automatic",NORMSDIST((LN($D$66)-K63)/K62),(1-K64*K23)*J65)</f>
        <v>0.469330810108374</v>
      </c>
      <c r="L65" s="504" t="n">
        <f aca="false">IF(InputDataA_GeneralAssumptions!$F$133="Automatic",NORMSDIST((LN($D$66)-L63)/L62),(1-L64*L23)*K65)</f>
        <v>0.457769098244155</v>
      </c>
      <c r="M65" s="504" t="n">
        <f aca="false">IF(InputDataA_GeneralAssumptions!$F$133="Automatic",NORMSDIST((LN($D$66)-M63)/M62),(1-M64*M23)*L65)</f>
        <v>0.446214171286851</v>
      </c>
      <c r="N65" s="504" t="n">
        <f aca="false">IF(InputDataA_GeneralAssumptions!$F$133="Automatic",NORMSDIST((LN($D$66)-N63)/N62),(1-N64*N23)*M65)</f>
        <v>0.434759963520859</v>
      </c>
      <c r="O65" s="504" t="n">
        <f aca="false">IF(InputDataA_GeneralAssumptions!$F$133="Automatic",NORMSDIST((LN($D$66)-O63)/O62),(1-O64*O23)*N65)</f>
        <v>0.423526935981727</v>
      </c>
      <c r="P65" s="504" t="n">
        <f aca="false">IF(InputDataA_GeneralAssumptions!$F$133="Automatic",NORMSDIST((LN($D$66)-P63)/P62),(1-P64*P23)*O65)</f>
        <v>0.412590701770723</v>
      </c>
      <c r="Q65" s="504" t="n">
        <f aca="false">IF(InputDataA_GeneralAssumptions!$F$133="Automatic",NORMSDIST((LN($D$66)-Q63)/Q62),(1-Q64*Q23)*P65)</f>
        <v>0.401974831018804</v>
      </c>
      <c r="R65" s="504" t="n">
        <f aca="false">IF(InputDataA_GeneralAssumptions!$F$133="Automatic",NORMSDIST((LN($D$66)-R63)/R62),(1-R64*R23)*Q65)</f>
        <v>0.391611701482386</v>
      </c>
      <c r="S65" s="504" t="n">
        <f aca="false">IF(InputDataA_GeneralAssumptions!$F$133="Automatic",NORMSDIST((LN($D$66)-S63)/S62),(1-S64*S23)*R65)</f>
        <v>0.381454827433279</v>
      </c>
      <c r="T65" s="504" t="n">
        <f aca="false">IF(InputDataA_GeneralAssumptions!$F$133="Automatic",NORMSDIST((LN($D$66)-T63)/T62),(1-T64*T23)*S65)</f>
        <v>0.37143555952939</v>
      </c>
      <c r="U65" s="504" t="n">
        <f aca="false">IF(InputDataA_GeneralAssumptions!$F$133="Automatic",NORMSDIST((LN($D$66)-U63)/U62),(1-U64*U23)*T65)</f>
        <v>0.361491851898692</v>
      </c>
      <c r="V65" s="504" t="n">
        <f aca="false">IF(InputDataA_GeneralAssumptions!$F$133="Automatic",NORMSDIST((LN($D$66)-V63)/V62),(1-V64*V23)*U65)</f>
        <v>0.351778963932435</v>
      </c>
      <c r="W65" s="504" t="n">
        <f aca="false">IF(InputDataA_GeneralAssumptions!$F$133="Automatic",NORMSDIST((LN($D$66)-W63)/W62),(1-W64*W23)*V65)</f>
        <v>0.342150581850141</v>
      </c>
      <c r="X65" s="504" t="n">
        <f aca="false">IF(InputDataA_GeneralAssumptions!$F$133="Automatic",NORMSDIST((LN($D$66)-X63)/X62),(1-X64*X23)*W65)</f>
        <v>0.332613307278051</v>
      </c>
      <c r="Y65" s="504" t="n">
        <f aca="false">IF(InputDataA_GeneralAssumptions!$F$133="Automatic",NORMSDIST((LN($D$66)-Y63)/Y62),(1-Y64*Y23)*X65)</f>
        <v>0.323217298862539</v>
      </c>
      <c r="Z65" s="504" t="n">
        <f aca="false">IF(InputDataA_GeneralAssumptions!$F$133="Automatic",NORMSDIST((LN($D$66)-Z63)/Z62),(1-Z64*Z23)*Y65)</f>
        <v>0.31396624313139</v>
      </c>
      <c r="AA65" s="504" t="n">
        <f aca="false">IF(InputDataA_GeneralAssumptions!$F$133="Automatic",NORMSDIST((LN($D$66)-AA63)/AA62),(1-AA64*AA23)*Z65)</f>
        <v>0.304954066946326</v>
      </c>
      <c r="AB65" s="504" t="n">
        <f aca="false">IF(InputDataA_GeneralAssumptions!$F$133="Automatic",NORMSDIST((LN($D$66)-AB63)/AB62),(1-AB64*AB23)*AA65)</f>
        <v>0.296078781884207</v>
      </c>
      <c r="AC65" s="504" t="n">
        <f aca="false">IF(InputDataA_GeneralAssumptions!$F$133="Automatic",NORMSDIST((LN($D$66)-AC63)/AC62),(1-AC64*AC23)*AB65)</f>
        <v>0.287333825516493</v>
      </c>
      <c r="AD65" s="504" t="n">
        <f aca="false">IF(InputDataA_GeneralAssumptions!$F$133="Automatic",NORMSDIST((LN($D$66)-AD63)/AD62),(1-AD64*AD23)*AC65)</f>
        <v>0.278714247352047</v>
      </c>
      <c r="AE65" s="504" t="n">
        <f aca="false">IF(InputDataA_GeneralAssumptions!$F$133="Automatic",NORMSDIST((LN($D$66)-AE63)/AE62),(1-AE64*AE23)*AD65)</f>
        <v>0.270224289338357</v>
      </c>
      <c r="AF65" s="504" t="n">
        <f aca="false">IF(InputDataA_GeneralAssumptions!$F$133="Automatic",NORMSDIST((LN($D$66)-AF63)/AF62),(1-AF64*AF23)*AE65)</f>
        <v>0.261967973903615</v>
      </c>
      <c r="AG65" s="504" t="n">
        <f aca="false">IF(InputDataA_GeneralAssumptions!$F$133="Automatic",NORMSDIST((LN($D$66)-AG63)/AG62),(1-AG64*AG23)*AF65)</f>
        <v>0.253829043352423</v>
      </c>
      <c r="AH65" s="504" t="n">
        <f aca="false">IF(InputDataA_GeneralAssumptions!$F$133="Automatic",NORMSDIST((LN($D$66)-AH63)/AH62),(1-AH64*AH23)*AG65)</f>
        <v>0.245835036194599</v>
      </c>
      <c r="AI65" s="504" t="n">
        <f aca="false">IF(InputDataA_GeneralAssumptions!$F$133="Automatic",NORMSDIST((LN($D$66)-AI63)/AI62),(1-AI64*AI23)*AH65)</f>
        <v>0.23798848653069</v>
      </c>
      <c r="AJ65" s="504" t="n">
        <f aca="false">IF(InputDataA_GeneralAssumptions!$F$133="Automatic",NORMSDIST((LN($D$66)-AJ63)/AJ62),(1-AJ64*AJ23)*AI65)</f>
        <v>0.230312751909379</v>
      </c>
      <c r="AK65" s="504" t="e">
        <f aca="false">IF(InputDataA_GeneralAssumptions!$F$133="Automatic",NORMSDIST((LN($D$66)-AK63)/AK62),(1-AK64*AK23)*AJ65)</f>
        <v>#VALUE!</v>
      </c>
      <c r="AL65" s="504" t="e">
        <f aca="false">IF(InputDataA_GeneralAssumptions!$F$133="Automatic",NORMSDIST((LN($D$66)-AL63)/AL62),(1-AL64*AL23)*AK65)</f>
        <v>#VALUE!</v>
      </c>
      <c r="AM65" s="504" t="e">
        <f aca="false">IF(InputDataA_GeneralAssumptions!$F$133="Automatic",NORMSDIST((LN($D$66)-AM63)/AM62),(1-AM64*AM23)*AL65)</f>
        <v>#VALUE!</v>
      </c>
      <c r="AN65" s="504" t="e">
        <f aca="false">IF(InputDataA_GeneralAssumptions!$F$133="Automatic",NORMSDIST((LN($D$66)-AN63)/AN62),(1-AN64*AN23)*AM65)</f>
        <v>#VALUE!</v>
      </c>
      <c r="AO65" s="504" t="e">
        <f aca="false">IF(InputDataA_GeneralAssumptions!$F$133="Automatic",NORMSDIST((LN($D$66)-AO63)/AO62),(1-AO64*AO23)*AN65)</f>
        <v>#VALUE!</v>
      </c>
      <c r="AP65" s="504" t="e">
        <f aca="false">IF(InputDataA_GeneralAssumptions!$F$133="Automatic",NORMSDIST((LN($D$66)-AP63)/AP62),(1-AP64*AP23)*AO65)</f>
        <v>#VALUE!</v>
      </c>
      <c r="AQ65" s="504" t="e">
        <f aca="false">IF(InputDataA_GeneralAssumptions!$F$133="Automatic",NORMSDIST((LN($D$66)-AQ63)/AQ62),(1-AQ64*AQ23)*AP65)</f>
        <v>#VALUE!</v>
      </c>
      <c r="AR65" s="504" t="e">
        <f aca="false">IF(InputDataA_GeneralAssumptions!$F$133="Automatic",NORMSDIST((LN($D$66)-AR63)/AR62),(1-AR64*AR23)*AQ65)</f>
        <v>#VALUE!</v>
      </c>
      <c r="AS65" s="504" t="e">
        <f aca="false">IF(InputDataA_GeneralAssumptions!$F$133="Automatic",NORMSDIST((LN($D$66)-AS63)/AS62),(1-AS64*AS23)*AR65)</f>
        <v>#VALUE!</v>
      </c>
      <c r="AT65" s="504" t="e">
        <f aca="false">IF(InputDataA_GeneralAssumptions!$F$133="Automatic",NORMSDIST((LN($D$66)-AT63)/AT62),(1-AT64*AT23)*AS65)</f>
        <v>#VALUE!</v>
      </c>
      <c r="AU65" s="504" t="e">
        <f aca="false">IF(InputDataA_GeneralAssumptions!$F$133="Automatic",NORMSDIST((LN($D$66)-AU63)/AU62),(1-AU64*AU23)*AT65)</f>
        <v>#VALUE!</v>
      </c>
      <c r="AV65" s="504" t="e">
        <f aca="false">IF(InputDataA_GeneralAssumptions!$F$133="Automatic",NORMSDIST((LN($D$66)-AV63)/AV62),(1-AV64*AV23)*AU65)</f>
        <v>#VALUE!</v>
      </c>
      <c r="AW65" s="504" t="e">
        <f aca="false">IF(InputDataA_GeneralAssumptions!$F$133="Automatic",NORMSDIST((LN($D$66)-AW63)/AW62),(1-AW64*AW23)*AV65)</f>
        <v>#VALUE!</v>
      </c>
      <c r="AX65" s="504" t="e">
        <f aca="false">IF(InputDataA_GeneralAssumptions!$F$133="Automatic",NORMSDIST((LN($D$66)-AX63)/AX62),(1-AX64*AX23)*AW65)</f>
        <v>#VALUE!</v>
      </c>
      <c r="AY65" s="504" t="e">
        <f aca="false">IF(InputDataA_GeneralAssumptions!$F$133="Automatic",NORMSDIST((LN($D$66)-AY63)/AY62),(1-AY64*AY23)*AX65)</f>
        <v>#VALUE!</v>
      </c>
      <c r="AZ65" s="504" t="e">
        <f aca="false">IF(InputDataA_GeneralAssumptions!$F$133="Automatic",NORMSDIST((LN($D$66)-AZ63)/AZ62),(1-AZ64*AZ23)*AY65)</f>
        <v>#VALUE!</v>
      </c>
      <c r="BA65" s="504" t="e">
        <f aca="false">IF(InputDataA_GeneralAssumptions!$F$133="Automatic",NORMSDIST((LN($D$66)-BA63)/BA62),(1-BA64*BA23)*AZ65)</f>
        <v>#VALUE!</v>
      </c>
      <c r="BB65" s="504" t="e">
        <f aca="false">IF(InputDataA_GeneralAssumptions!$F$133="Automatic",NORMSDIST((LN($D$66)-BB63)/BB62),(1-BB64*BB23)*BA65)</f>
        <v>#VALUE!</v>
      </c>
      <c r="BC65" s="504" t="e">
        <f aca="false">IF(InputDataA_GeneralAssumptions!$F$133="Automatic",NORMSDIST((LN($D$66)-BC63)/BC62),(1-BC64*BC23)*BB65)</f>
        <v>#VALUE!</v>
      </c>
      <c r="BD65" s="504" t="e">
        <f aca="false">IF(InputDataA_GeneralAssumptions!$F$133="Automatic",NORMSDIST((LN($D$66)-BD63)/BD62),(1-BD64*BD23)*BC65)</f>
        <v>#VALUE!</v>
      </c>
      <c r="BE65" s="504" t="e">
        <f aca="false">IF(InputDataA_GeneralAssumptions!$F$133="Automatic",NORMSDIST((LN($D$66)-BE63)/BE62),(1-BE64*BE23)*BD65)</f>
        <v>#VALUE!</v>
      </c>
      <c r="BF65" s="504" t="e">
        <f aca="false">IF(InputDataA_GeneralAssumptions!$F$133="Automatic",NORMSDIST((LN($D$66)-BF63)/BF62),(1-BF64*BF23)*BE65)</f>
        <v>#VALUE!</v>
      </c>
      <c r="BG65" s="504" t="e">
        <f aca="false">IF(InputDataA_GeneralAssumptions!$F$133="Automatic",NORMSDIST((LN($D$66)-BG63)/BG62),(1-BG64*BG23)*BF65)</f>
        <v>#VALUE!</v>
      </c>
      <c r="BH65" s="504" t="e">
        <f aca="false">IF(InputDataA_GeneralAssumptions!$F$133="Automatic",NORMSDIST((LN($D$66)-BH63)/BH62),(1-BH64*BH23)*BG65)</f>
        <v>#VALUE!</v>
      </c>
      <c r="BI65" s="504" t="e">
        <f aca="false">IF(InputDataA_GeneralAssumptions!$F$133="Automatic",NORMSDIST((LN($D$66)-BI63)/BI62),(1-BI64*BI23)*BH65)</f>
        <v>#VALUE!</v>
      </c>
      <c r="BJ65" s="504" t="e">
        <f aca="false">IF(InputDataA_GeneralAssumptions!$F$133="Automatic",NORMSDIST((LN($D$66)-BJ63)/BJ62),(1-BJ64*BJ23)*BI65)</f>
        <v>#VALUE!</v>
      </c>
      <c r="BK65" s="504" t="e">
        <f aca="false">IF(InputDataA_GeneralAssumptions!$F$133="Automatic",NORMSDIST((LN($D$66)-BK63)/BK62),(1-BK64*BK23)*BJ65)</f>
        <v>#VALUE!</v>
      </c>
      <c r="BL65" s="504" t="e">
        <f aca="false">IF(InputDataA_GeneralAssumptions!$F$133="Automatic",NORMSDIST((LN($D$66)-BL63)/BL62),(1-BL64*BL23)*BK65)</f>
        <v>#VALUE!</v>
      </c>
      <c r="BM65" s="504" t="e">
        <f aca="false">IF(InputDataA_GeneralAssumptions!$F$133="Automatic",NORMSDIST((LN($D$66)-BM63)/BM62),(1-BM64*BM23)*BL65)</f>
        <v>#VALUE!</v>
      </c>
      <c r="BN65" s="504" t="e">
        <f aca="false">IF(InputDataA_GeneralAssumptions!$F$133="Automatic",NORMSDIST((LN($D$66)-BN63)/BN62),(1-BN64*BN23)*BM65)</f>
        <v>#VALUE!</v>
      </c>
      <c r="BO65" s="504" t="e">
        <f aca="false">IF(InputDataA_GeneralAssumptions!$F$133="Automatic",NORMSDIST((LN($D$66)-BO63)/BO62),(1-BO64*BO23)*BN65)</f>
        <v>#VALUE!</v>
      </c>
      <c r="BP65" s="504" t="e">
        <f aca="false">IF(InputDataA_GeneralAssumptions!$F$133="Automatic",NORMSDIST((LN($D$66)-BP63)/BP62),(1-BP64*BP23)*BO65)</f>
        <v>#VALUE!</v>
      </c>
      <c r="BQ65" s="504" t="e">
        <f aca="false">IF(InputDataA_GeneralAssumptions!$F$133="Automatic",NORMSDIST((LN($D$66)-BQ63)/BQ62),(1-BQ64*BQ23)*BP65)</f>
        <v>#VALUE!</v>
      </c>
      <c r="BR65" s="504" t="e">
        <f aca="false">IF(InputDataA_GeneralAssumptions!$F$133="Automatic",NORMSDIST((LN($D$66)-BR63)/BR62),(1-BR64*BR23)*BQ65)</f>
        <v>#VALUE!</v>
      </c>
      <c r="BS65" s="504" t="e">
        <f aca="false">IF(InputDataA_GeneralAssumptions!$F$133="Automatic",NORMSDIST((LN($D$66)-BS63)/BS62),(1-BS64*BS23)*BR65)</f>
        <v>#VALUE!</v>
      </c>
    </row>
    <row r="66" customFormat="false" ht="15.75" hidden="false" customHeight="false" outlineLevel="0" collapsed="false">
      <c r="C66" s="541" t="s">
        <v>1561</v>
      </c>
      <c r="D66" s="542" t="n">
        <v>1</v>
      </c>
    </row>
    <row r="67" customFormat="false" ht="15.75" hidden="false" customHeight="false" outlineLevel="0" collapsed="false">
      <c r="C67" s="543" t="s">
        <v>1562</v>
      </c>
    </row>
    <row r="68" customFormat="false" ht="15.75" hidden="false" customHeight="false" outlineLevel="0" collapsed="false">
      <c r="C68" s="524" t="s">
        <v>1563</v>
      </c>
      <c r="D68" s="512" t="s">
        <v>1564</v>
      </c>
      <c r="E68" s="504" t="n">
        <f aca="false">IF(InputDataA_GeneralAssumptions!$F$133="Automatic",(1/E62)*NORMDIST((LN($D$66)-E63)/E62,0,1,FALSE()),E64*E65)</f>
        <v>0.354502321069781</v>
      </c>
      <c r="F68" s="504" t="n">
        <f aca="false">IF(InputDataA_GeneralAssumptions!$F$133="Automatic",(1/F62)*NORMDIST((LN($D$66)-F63)/F62,0,1,FALSE()),F64*F65)</f>
        <v>0.355597435699021</v>
      </c>
      <c r="G68" s="504" t="n">
        <f aca="false">IF(InputDataA_GeneralAssumptions!$F$133="Automatic",(1/G62)*NORMDIST((LN($D$66)-G63)/G62,0,1,FALSE()),G64*G65)</f>
        <v>0.356304037150975</v>
      </c>
      <c r="H68" s="504" t="n">
        <f aca="false">IF(InputDataA_GeneralAssumptions!$F$133="Automatic",(1/H62)*NORMDIST((LN($D$66)-H63)/H62,0,1,FALSE()),H64*H65)</f>
        <v>0.356637690610364</v>
      </c>
      <c r="I68" s="504" t="n">
        <f aca="false">IF(InputDataA_GeneralAssumptions!$F$133="Automatic",(1/I62)*NORMDIST((LN($D$66)-I63)/I62,0,1,FALSE()),I64*I65)</f>
        <v>0.356625962795497</v>
      </c>
      <c r="J68" s="504" t="n">
        <f aca="false">IF(InputDataA_GeneralAssumptions!$F$133="Automatic",(1/J62)*NORMDIST((LN($D$66)-J63)/J62,0,1,FALSE()),J64*J65)</f>
        <v>0.356284092069778</v>
      </c>
      <c r="K68" s="504" t="n">
        <f aca="false">IF(InputDataA_GeneralAssumptions!$F$133="Automatic",(1/K62)*NORMDIST((LN($D$66)-K63)/K62,0,1,FALSE()),K64*K65)</f>
        <v>0.355619377029058</v>
      </c>
      <c r="L68" s="504" t="n">
        <f aca="false">IF(InputDataA_GeneralAssumptions!$F$133="Automatic",(1/L62)*NORMDIST((LN($D$66)-L63)/L62,0,1,FALSE()),L64*L65)</f>
        <v>0.354673592321616</v>
      </c>
      <c r="M68" s="504" t="n">
        <f aca="false">IF(InputDataA_GeneralAssumptions!$F$133="Automatic",(1/M62)*NORMDIST((LN($D$66)-M63)/M62,0,1,FALSE()),M64*M65)</f>
        <v>0.353427348683994</v>
      </c>
      <c r="N68" s="504" t="n">
        <f aca="false">IF(InputDataA_GeneralAssumptions!$F$133="Automatic",(1/N62)*NORMDIST((LN($D$66)-N63)/N62,0,1,FALSE()),N64*N65)</f>
        <v>0.351893921231475</v>
      </c>
      <c r="O68" s="504" t="n">
        <f aca="false">IF(InputDataA_GeneralAssumptions!$F$133="Automatic",(1/O62)*NORMDIST((LN($D$66)-O63)/O62,0,1,FALSE()),O64*O65)</f>
        <v>0.350100651629142</v>
      </c>
      <c r="P68" s="504" t="n">
        <f aca="false">IF(InputDataA_GeneralAssumptions!$F$133="Automatic",(1/P62)*NORMDIST((LN($D$66)-P63)/P62,0,1,FALSE()),P64*P65)</f>
        <v>0.348077986799781</v>
      </c>
      <c r="Q68" s="504" t="n">
        <f aca="false">IF(InputDataA_GeneralAssumptions!$F$133="Automatic",(1/Q62)*NORMDIST((LN($D$66)-Q63)/Q62,0,1,FALSE()),Q64*Q65)</f>
        <v>0.345851870257255</v>
      </c>
      <c r="R68" s="504" t="n">
        <f aca="false">IF(InputDataA_GeneralAssumptions!$F$133="Automatic",(1/R62)*NORMDIST((LN($D$66)-R63)/R62,0,1,FALSE()),R64*R65)</f>
        <v>0.343427515307867</v>
      </c>
      <c r="S68" s="504" t="n">
        <f aca="false">IF(InputDataA_GeneralAssumptions!$F$133="Automatic",(1/S62)*NORMDIST((LN($D$66)-S63)/S62,0,1,FALSE()),S64*S65)</f>
        <v>0.340808860784187</v>
      </c>
      <c r="T68" s="504" t="n">
        <f aca="false">IF(InputDataA_GeneralAssumptions!$F$133="Automatic",(1/T62)*NORMDIST((LN($D$66)-T63)/T62,0,1,FALSE()),T64*T65)</f>
        <v>0.33798861767437</v>
      </c>
      <c r="U68" s="504" t="n">
        <f aca="false">IF(InputDataA_GeneralAssumptions!$F$133="Automatic",(1/U62)*NORMDIST((LN($D$66)-U63)/U62,0,1,FALSE()),U64*U65)</f>
        <v>0.334954904469177</v>
      </c>
      <c r="V68" s="504" t="n">
        <f aca="false">IF(InputDataA_GeneralAssumptions!$F$133="Automatic",(1/V62)*NORMDIST((LN($D$66)-V63)/V62,0,1,FALSE()),V64*V65)</f>
        <v>0.331763807225979</v>
      </c>
      <c r="W68" s="504" t="n">
        <f aca="false">IF(InputDataA_GeneralAssumptions!$F$133="Automatic",(1/W62)*NORMDIST((LN($D$66)-W63)/W62,0,1,FALSE()),W64*W65)</f>
        <v>0.328376126440275</v>
      </c>
      <c r="X68" s="504" t="n">
        <f aca="false">IF(InputDataA_GeneralAssumptions!$F$133="Automatic",(1/X62)*NORMDIST((LN($D$66)-X63)/X62,0,1,FALSE()),X64*X65)</f>
        <v>0.324798023231155</v>
      </c>
      <c r="Y68" s="504" t="n">
        <f aca="false">IF(InputDataA_GeneralAssumptions!$F$133="Automatic",(1/Y62)*NORMDIST((LN($D$66)-Y63)/Y62,0,1,FALSE()),Y64*Y65)</f>
        <v>0.321054012833649</v>
      </c>
      <c r="Z68" s="504" t="n">
        <f aca="false">IF(InputDataA_GeneralAssumptions!$F$133="Automatic",(1/Z62)*NORMDIST((LN($D$66)-Z63)/Z62,0,1,FALSE()),Z64*Z65)</f>
        <v>0.317153016025424</v>
      </c>
      <c r="AA68" s="504" t="n">
        <f aca="false">IF(InputDataA_GeneralAssumptions!$F$133="Automatic",(1/AA62)*NORMDIST((LN($D$66)-AA63)/AA62,0,1,FALSE()),AA64*AA65)</f>
        <v>0.313145345396045</v>
      </c>
      <c r="AB68" s="504" t="n">
        <f aca="false">IF(InputDataA_GeneralAssumptions!$F$133="Automatic",(1/AB62)*NORMDIST((LN($D$66)-AB63)/AB62,0,1,FALSE()),AB64*AB65)</f>
        <v>0.308995928552256</v>
      </c>
      <c r="AC68" s="504" t="n">
        <f aca="false">IF(InputDataA_GeneralAssumptions!$F$133="Automatic",(1/AC62)*NORMDIST((LN($D$66)-AC63)/AC62,0,1,FALSE()),AC64*AC65)</f>
        <v>0.304708139188328</v>
      </c>
      <c r="AD68" s="504" t="n">
        <f aca="false">IF(InputDataA_GeneralAssumptions!$F$133="Automatic",(1/AD62)*NORMDIST((LN($D$66)-AD63)/AD62,0,1,FALSE()),AD64*AD65)</f>
        <v>0.300285504096407</v>
      </c>
      <c r="AE68" s="504" t="n">
        <f aca="false">IF(InputDataA_GeneralAssumptions!$F$133="Automatic",(1/AE62)*NORMDIST((LN($D$66)-AE63)/AE62,0,1,FALSE()),AE64*AE65)</f>
        <v>0.295736041831373</v>
      </c>
      <c r="AF68" s="504" t="n">
        <f aca="false">IF(InputDataA_GeneralAssumptions!$F$133="Automatic",(1/AF62)*NORMDIST((LN($D$66)-AF63)/AF62,0,1,FALSE()),AF64*AF65)</f>
        <v>0.291124939871988</v>
      </c>
      <c r="AG68" s="504" t="n">
        <f aca="false">IF(InputDataA_GeneralAssumptions!$F$133="Automatic",(1/AG62)*NORMDIST((LN($D$66)-AG63)/AG62,0,1,FALSE()),AG64*AG65)</f>
        <v>0.286396204608217</v>
      </c>
      <c r="AH68" s="504" t="n">
        <f aca="false">IF(InputDataA_GeneralAssumptions!$F$133="Automatic",(1/AH62)*NORMDIST((LN($D$66)-AH63)/AH62,0,1,FALSE()),AH64*AH65)</f>
        <v>0.281571698989475</v>
      </c>
      <c r="AI68" s="504" t="n">
        <f aca="false">IF(InputDataA_GeneralAssumptions!$F$133="Automatic",(1/AI62)*NORMDIST((LN($D$66)-AI63)/AI62,0,1,FALSE()),AI64*AI65)</f>
        <v>0.276659765120665</v>
      </c>
      <c r="AJ68" s="504" t="n">
        <f aca="false">IF(InputDataA_GeneralAssumptions!$F$133="Automatic",(1/AJ62)*NORMDIST((LN($D$66)-AJ63)/AJ62,0,1,FALSE()),AJ64*AJ65)</f>
        <v>0.271682649410327</v>
      </c>
      <c r="AK68" s="504" t="e">
        <f aca="false">IF(InputDataA_GeneralAssumptions!$F$133="Automatic",(1/AK62)*NORMDIST((LN($D$66)-AK63)/AK62,0,1,FALSE()),AK64*AK65)</f>
        <v>#VALUE!</v>
      </c>
      <c r="AL68" s="504" t="e">
        <f aca="false">IF(InputDataA_GeneralAssumptions!$F$133="Automatic",(1/AL62)*NORMDIST((LN($D$66)-AL63)/AL62,0,1,FALSE()),AL64*AL65)</f>
        <v>#VALUE!</v>
      </c>
      <c r="AM68" s="504" t="e">
        <f aca="false">IF(InputDataA_GeneralAssumptions!$F$133="Automatic",(1/AM62)*NORMDIST((LN($D$66)-AM63)/AM62,0,1,FALSE()),AM64*AM65)</f>
        <v>#VALUE!</v>
      </c>
      <c r="AN68" s="504" t="e">
        <f aca="false">IF(InputDataA_GeneralAssumptions!$F$133="Automatic",(1/AN62)*NORMDIST((LN($D$66)-AN63)/AN62,0,1,FALSE()),AN64*AN65)</f>
        <v>#VALUE!</v>
      </c>
      <c r="AO68" s="504" t="e">
        <f aca="false">IF(InputDataA_GeneralAssumptions!$F$133="Automatic",(1/AO62)*NORMDIST((LN($D$66)-AO63)/AO62,0,1,FALSE()),AO64*AO65)</f>
        <v>#VALUE!</v>
      </c>
      <c r="AP68" s="504" t="e">
        <f aca="false">IF(InputDataA_GeneralAssumptions!$F$133="Automatic",(1/AP62)*NORMDIST((LN($D$66)-AP63)/AP62,0,1,FALSE()),AP64*AP65)</f>
        <v>#VALUE!</v>
      </c>
      <c r="AQ68" s="504" t="e">
        <f aca="false">IF(InputDataA_GeneralAssumptions!$F$133="Automatic",(1/AQ62)*NORMDIST((LN($D$66)-AQ63)/AQ62,0,1,FALSE()),AQ64*AQ65)</f>
        <v>#VALUE!</v>
      </c>
      <c r="AR68" s="504" t="e">
        <f aca="false">IF(InputDataA_GeneralAssumptions!$F$133="Automatic",(1/AR62)*NORMDIST((LN($D$66)-AR63)/AR62,0,1,FALSE()),AR64*AR65)</f>
        <v>#VALUE!</v>
      </c>
      <c r="AS68" s="504" t="e">
        <f aca="false">IF(InputDataA_GeneralAssumptions!$F$133="Automatic",(1/AS62)*NORMDIST((LN($D$66)-AS63)/AS62,0,1,FALSE()),AS64*AS65)</f>
        <v>#VALUE!</v>
      </c>
      <c r="AT68" s="504" t="e">
        <f aca="false">IF(InputDataA_GeneralAssumptions!$F$133="Automatic",(1/AT62)*NORMDIST((LN($D$66)-AT63)/AT62,0,1,FALSE()),AT64*AT65)</f>
        <v>#VALUE!</v>
      </c>
      <c r="AU68" s="504" t="e">
        <f aca="false">IF(InputDataA_GeneralAssumptions!$F$133="Automatic",(1/AU62)*NORMDIST((LN($D$66)-AU63)/AU62,0,1,FALSE()),AU64*AU65)</f>
        <v>#VALUE!</v>
      </c>
      <c r="AV68" s="504" t="e">
        <f aca="false">IF(InputDataA_GeneralAssumptions!$F$133="Automatic",(1/AV62)*NORMDIST((LN($D$66)-AV63)/AV62,0,1,FALSE()),AV64*AV65)</f>
        <v>#VALUE!</v>
      </c>
      <c r="AW68" s="504" t="e">
        <f aca="false">IF(InputDataA_GeneralAssumptions!$F$133="Automatic",(1/AW62)*NORMDIST((LN($D$66)-AW63)/AW62,0,1,FALSE()),AW64*AW65)</f>
        <v>#VALUE!</v>
      </c>
      <c r="AX68" s="504" t="e">
        <f aca="false">IF(InputDataA_GeneralAssumptions!$F$133="Automatic",(1/AX62)*NORMDIST((LN($D$66)-AX63)/AX62,0,1,FALSE()),AX64*AX65)</f>
        <v>#VALUE!</v>
      </c>
      <c r="AY68" s="504" t="e">
        <f aca="false">IF(InputDataA_GeneralAssumptions!$F$133="Automatic",(1/AY62)*NORMDIST((LN($D$66)-AY63)/AY62,0,1,FALSE()),AY64*AY65)</f>
        <v>#VALUE!</v>
      </c>
      <c r="AZ68" s="504" t="e">
        <f aca="false">IF(InputDataA_GeneralAssumptions!$F$133="Automatic",(1/AZ62)*NORMDIST((LN($D$66)-AZ63)/AZ62,0,1,FALSE()),AZ64*AZ65)</f>
        <v>#VALUE!</v>
      </c>
      <c r="BA68" s="504" t="e">
        <f aca="false">IF(InputDataA_GeneralAssumptions!$F$133="Automatic",(1/BA62)*NORMDIST((LN($D$66)-BA63)/BA62,0,1,FALSE()),BA64*BA65)</f>
        <v>#VALUE!</v>
      </c>
      <c r="BB68" s="504" t="e">
        <f aca="false">IF(InputDataA_GeneralAssumptions!$F$133="Automatic",(1/BB62)*NORMDIST((LN($D$66)-BB63)/BB62,0,1,FALSE()),BB64*BB65)</f>
        <v>#VALUE!</v>
      </c>
      <c r="BC68" s="504" t="e">
        <f aca="false">IF(InputDataA_GeneralAssumptions!$F$133="Automatic",(1/BC62)*NORMDIST((LN($D$66)-BC63)/BC62,0,1,FALSE()),BC64*BC65)</f>
        <v>#VALUE!</v>
      </c>
      <c r="BD68" s="504" t="e">
        <f aca="false">IF(InputDataA_GeneralAssumptions!$F$133="Automatic",(1/BD62)*NORMDIST((LN($D$66)-BD63)/BD62,0,1,FALSE()),BD64*BD65)</f>
        <v>#VALUE!</v>
      </c>
      <c r="BE68" s="504" t="e">
        <f aca="false">IF(InputDataA_GeneralAssumptions!$F$133="Automatic",(1/BE62)*NORMDIST((LN($D$66)-BE63)/BE62,0,1,FALSE()),BE64*BE65)</f>
        <v>#VALUE!</v>
      </c>
      <c r="BF68" s="504" t="e">
        <f aca="false">IF(InputDataA_GeneralAssumptions!$F$133="Automatic",(1/BF62)*NORMDIST((LN($D$66)-BF63)/BF62,0,1,FALSE()),BF64*BF65)</f>
        <v>#VALUE!</v>
      </c>
      <c r="BG68" s="504" t="e">
        <f aca="false">IF(InputDataA_GeneralAssumptions!$F$133="Automatic",(1/BG62)*NORMDIST((LN($D$66)-BG63)/BG62,0,1,FALSE()),BG64*BG65)</f>
        <v>#VALUE!</v>
      </c>
      <c r="BH68" s="504" t="e">
        <f aca="false">IF(InputDataA_GeneralAssumptions!$F$133="Automatic",(1/BH62)*NORMDIST((LN($D$66)-BH63)/BH62,0,1,FALSE()),BH64*BH65)</f>
        <v>#VALUE!</v>
      </c>
      <c r="BI68" s="504" t="e">
        <f aca="false">IF(InputDataA_GeneralAssumptions!$F$133="Automatic",(1/BI62)*NORMDIST((LN($D$66)-BI63)/BI62,0,1,FALSE()),BI64*BI65)</f>
        <v>#VALUE!</v>
      </c>
      <c r="BJ68" s="504" t="e">
        <f aca="false">IF(InputDataA_GeneralAssumptions!$F$133="Automatic",(1/BJ62)*NORMDIST((LN($D$66)-BJ63)/BJ62,0,1,FALSE()),BJ64*BJ65)</f>
        <v>#VALUE!</v>
      </c>
      <c r="BK68" s="504" t="e">
        <f aca="false">IF(InputDataA_GeneralAssumptions!$F$133="Automatic",(1/BK62)*NORMDIST((LN($D$66)-BK63)/BK62,0,1,FALSE()),BK64*BK65)</f>
        <v>#VALUE!</v>
      </c>
      <c r="BL68" s="504" t="e">
        <f aca="false">IF(InputDataA_GeneralAssumptions!$F$133="Automatic",(1/BL62)*NORMDIST((LN($D$66)-BL63)/BL62,0,1,FALSE()),BL64*BL65)</f>
        <v>#VALUE!</v>
      </c>
      <c r="BM68" s="504" t="e">
        <f aca="false">IF(InputDataA_GeneralAssumptions!$F$133="Automatic",(1/BM62)*NORMDIST((LN($D$66)-BM63)/BM62,0,1,FALSE()),BM64*BM65)</f>
        <v>#VALUE!</v>
      </c>
      <c r="BN68" s="504" t="e">
        <f aca="false">IF(InputDataA_GeneralAssumptions!$F$133="Automatic",(1/BN62)*NORMDIST((LN($D$66)-BN63)/BN62,0,1,FALSE()),BN64*BN65)</f>
        <v>#VALUE!</v>
      </c>
      <c r="BO68" s="504" t="e">
        <f aca="false">IF(InputDataA_GeneralAssumptions!$F$133="Automatic",(1/BO62)*NORMDIST((LN($D$66)-BO63)/BO62,0,1,FALSE()),BO64*BO65)</f>
        <v>#VALUE!</v>
      </c>
      <c r="BP68" s="504" t="e">
        <f aca="false">IF(InputDataA_GeneralAssumptions!$F$133="Automatic",(1/BP62)*NORMDIST((LN($D$66)-BP63)/BP62,0,1,FALSE()),BP64*BP65)</f>
        <v>#VALUE!</v>
      </c>
      <c r="BQ68" s="504" t="e">
        <f aca="false">IF(InputDataA_GeneralAssumptions!$F$133="Automatic",(1/BQ62)*NORMDIST((LN($D$66)-BQ63)/BQ62,0,1,FALSE()),BQ64*BQ65)</f>
        <v>#VALUE!</v>
      </c>
      <c r="BR68" s="504" t="e">
        <f aca="false">IF(InputDataA_GeneralAssumptions!$F$133="Automatic",(1/BR62)*NORMDIST((LN($D$66)-BR63)/BR62,0,1,FALSE()),BR64*BR65)</f>
        <v>#VALUE!</v>
      </c>
      <c r="BS68" s="504" t="e">
        <f aca="false">IF(InputDataA_GeneralAssumptions!$F$133="Automatic",(1/BS62)*NORMDIST((LN($D$66)-BS63)/BS62,0,1,FALSE()),BS64*BS65)</f>
        <v>#VALUE!</v>
      </c>
    </row>
    <row r="69" customFormat="false" ht="15.75" hidden="false" customHeight="false" outlineLevel="0" collapsed="false">
      <c r="C69" s="524" t="s">
        <v>1565</v>
      </c>
      <c r="D69" s="512"/>
      <c r="E69" s="504"/>
      <c r="F69" s="504" t="n">
        <f aca="false">InputDataA_GeneralAssumptions!J155</f>
        <v>0</v>
      </c>
      <c r="G69" s="504" t="n">
        <f aca="false">InputDataA_GeneralAssumptions!K155</f>
        <v>0</v>
      </c>
      <c r="H69" s="504" t="n">
        <f aca="false">InputDataA_GeneralAssumptions!L155</f>
        <v>0</v>
      </c>
      <c r="I69" s="504" t="n">
        <f aca="false">InputDataA_GeneralAssumptions!M155</f>
        <v>0</v>
      </c>
      <c r="J69" s="504" t="n">
        <f aca="false">InputDataA_GeneralAssumptions!N155</f>
        <v>0</v>
      </c>
      <c r="K69" s="504" t="n">
        <f aca="false">InputDataA_GeneralAssumptions!O155</f>
        <v>0</v>
      </c>
      <c r="L69" s="504" t="n">
        <f aca="false">InputDataA_GeneralAssumptions!P155</f>
        <v>0</v>
      </c>
      <c r="M69" s="504" t="n">
        <f aca="false">InputDataA_GeneralAssumptions!Q155</f>
        <v>0</v>
      </c>
      <c r="N69" s="504" t="n">
        <f aca="false">InputDataA_GeneralAssumptions!R155</f>
        <v>0</v>
      </c>
      <c r="O69" s="504" t="n">
        <f aca="false">InputDataA_GeneralAssumptions!S155</f>
        <v>0</v>
      </c>
      <c r="P69" s="504" t="n">
        <f aca="false">InputDataA_GeneralAssumptions!T155</f>
        <v>0</v>
      </c>
      <c r="Q69" s="504" t="n">
        <f aca="false">InputDataA_GeneralAssumptions!U155</f>
        <v>0</v>
      </c>
      <c r="R69" s="504" t="n">
        <f aca="false">InputDataA_GeneralAssumptions!V155</f>
        <v>0</v>
      </c>
      <c r="S69" s="504" t="n">
        <f aca="false">InputDataA_GeneralAssumptions!W155</f>
        <v>0</v>
      </c>
      <c r="T69" s="504" t="n">
        <f aca="false">InputDataA_GeneralAssumptions!X155</f>
        <v>0</v>
      </c>
      <c r="U69" s="504" t="n">
        <f aca="false">InputDataA_GeneralAssumptions!Y155</f>
        <v>0</v>
      </c>
      <c r="V69" s="504" t="n">
        <f aca="false">InputDataA_GeneralAssumptions!Z155</f>
        <v>0</v>
      </c>
      <c r="W69" s="504" t="n">
        <f aca="false">InputDataA_GeneralAssumptions!AA155</f>
        <v>0</v>
      </c>
      <c r="X69" s="504" t="n">
        <f aca="false">InputDataA_GeneralAssumptions!AB155</f>
        <v>0</v>
      </c>
      <c r="Y69" s="504" t="n">
        <f aca="false">InputDataA_GeneralAssumptions!AC155</f>
        <v>0</v>
      </c>
      <c r="Z69" s="504" t="n">
        <f aca="false">InputDataA_GeneralAssumptions!AD155</f>
        <v>0</v>
      </c>
      <c r="AA69" s="504" t="n">
        <f aca="false">InputDataA_GeneralAssumptions!AE155</f>
        <v>0</v>
      </c>
      <c r="AB69" s="504" t="n">
        <f aca="false">InputDataA_GeneralAssumptions!AF155</f>
        <v>0</v>
      </c>
      <c r="AC69" s="504" t="n">
        <f aca="false">InputDataA_GeneralAssumptions!AG155</f>
        <v>0</v>
      </c>
      <c r="AD69" s="504" t="n">
        <f aca="false">InputDataA_GeneralAssumptions!AH155</f>
        <v>0</v>
      </c>
      <c r="AE69" s="504" t="n">
        <f aca="false">InputDataA_GeneralAssumptions!AI155</f>
        <v>0</v>
      </c>
      <c r="AF69" s="504" t="n">
        <f aca="false">InputDataA_GeneralAssumptions!AJ155</f>
        <v>0</v>
      </c>
      <c r="AG69" s="504" t="n">
        <f aca="false">InputDataA_GeneralAssumptions!AK155</f>
        <v>0</v>
      </c>
      <c r="AH69" s="504" t="n">
        <f aca="false">InputDataA_GeneralAssumptions!AL155</f>
        <v>0</v>
      </c>
      <c r="AI69" s="504" t="n">
        <f aca="false">InputDataA_GeneralAssumptions!AM155</f>
        <v>0</v>
      </c>
      <c r="AJ69" s="504" t="n">
        <f aca="false">InputDataA_GeneralAssumptions!AN155</f>
        <v>0</v>
      </c>
      <c r="AK69" s="504" t="n">
        <f aca="false">InputDataA_GeneralAssumptions!AO155</f>
        <v>0</v>
      </c>
      <c r="AL69" s="504" t="n">
        <f aca="false">InputDataA_GeneralAssumptions!AP155</f>
        <v>0</v>
      </c>
      <c r="AM69" s="504" t="n">
        <f aca="false">InputDataA_GeneralAssumptions!AQ155</f>
        <v>0</v>
      </c>
      <c r="AN69" s="504" t="n">
        <f aca="false">InputDataA_GeneralAssumptions!AR155</f>
        <v>0</v>
      </c>
      <c r="AO69" s="504" t="n">
        <f aca="false">InputDataA_GeneralAssumptions!AS155</f>
        <v>0</v>
      </c>
      <c r="AP69" s="504" t="n">
        <f aca="false">InputDataA_GeneralAssumptions!AT155</f>
        <v>0</v>
      </c>
      <c r="AQ69" s="504" t="n">
        <f aca="false">InputDataA_GeneralAssumptions!AU155</f>
        <v>0</v>
      </c>
      <c r="AR69" s="504" t="n">
        <f aca="false">InputDataA_GeneralAssumptions!AV155</f>
        <v>0</v>
      </c>
      <c r="AS69" s="504" t="n">
        <f aca="false">InputDataA_GeneralAssumptions!AW155</f>
        <v>0</v>
      </c>
      <c r="AT69" s="504" t="n">
        <f aca="false">InputDataA_GeneralAssumptions!AX155</f>
        <v>0</v>
      </c>
      <c r="AU69" s="504" t="n">
        <f aca="false">InputDataA_GeneralAssumptions!AY155</f>
        <v>0</v>
      </c>
      <c r="AV69" s="504" t="n">
        <f aca="false">InputDataA_GeneralAssumptions!AZ155</f>
        <v>0</v>
      </c>
      <c r="AW69" s="504" t="n">
        <f aca="false">InputDataA_GeneralAssumptions!BA155</f>
        <v>0</v>
      </c>
      <c r="AX69" s="504" t="n">
        <f aca="false">InputDataA_GeneralAssumptions!BB155</f>
        <v>0</v>
      </c>
      <c r="AY69" s="504" t="n">
        <f aca="false">InputDataA_GeneralAssumptions!BC155</f>
        <v>0</v>
      </c>
      <c r="AZ69" s="504" t="n">
        <f aca="false">InputDataA_GeneralAssumptions!BD155</f>
        <v>0</v>
      </c>
      <c r="BA69" s="504" t="n">
        <f aca="false">InputDataA_GeneralAssumptions!BE155</f>
        <v>0</v>
      </c>
      <c r="BB69" s="504" t="n">
        <f aca="false">InputDataA_GeneralAssumptions!BF155</f>
        <v>0</v>
      </c>
      <c r="BC69" s="504" t="n">
        <f aca="false">InputDataA_GeneralAssumptions!BG155</f>
        <v>0</v>
      </c>
      <c r="BD69" s="504" t="n">
        <f aca="false">InputDataA_GeneralAssumptions!BH155</f>
        <v>0</v>
      </c>
      <c r="BE69" s="504" t="n">
        <f aca="false">InputDataA_GeneralAssumptions!BI155</f>
        <v>0</v>
      </c>
      <c r="BF69" s="504" t="n">
        <f aca="false">InputDataA_GeneralAssumptions!BJ155</f>
        <v>0</v>
      </c>
      <c r="BG69" s="504" t="n">
        <f aca="false">InputDataA_GeneralAssumptions!BK155</f>
        <v>0</v>
      </c>
      <c r="BH69" s="504" t="n">
        <f aca="false">InputDataA_GeneralAssumptions!BL155</f>
        <v>0</v>
      </c>
      <c r="BI69" s="504" t="n">
        <f aca="false">InputDataA_GeneralAssumptions!BM155</f>
        <v>0</v>
      </c>
      <c r="BJ69" s="504" t="n">
        <f aca="false">InputDataA_GeneralAssumptions!BN155</f>
        <v>0</v>
      </c>
      <c r="BK69" s="504" t="n">
        <f aca="false">InputDataA_GeneralAssumptions!BO155</f>
        <v>0</v>
      </c>
      <c r="BL69" s="504" t="n">
        <f aca="false">InputDataA_GeneralAssumptions!BP155</f>
        <v>0</v>
      </c>
      <c r="BM69" s="504" t="n">
        <f aca="false">InputDataA_GeneralAssumptions!BQ155</f>
        <v>0</v>
      </c>
      <c r="BN69" s="504" t="n">
        <f aca="false">InputDataA_GeneralAssumptions!BR155</f>
        <v>0</v>
      </c>
      <c r="BO69" s="504" t="n">
        <f aca="false">InputDataA_GeneralAssumptions!BS155</f>
        <v>0</v>
      </c>
      <c r="BP69" s="504" t="n">
        <f aca="false">InputDataA_GeneralAssumptions!BT155</f>
        <v>0</v>
      </c>
      <c r="BQ69" s="504" t="n">
        <f aca="false">InputDataA_GeneralAssumptions!BU155</f>
        <v>0</v>
      </c>
      <c r="BR69" s="504" t="n">
        <f aca="false">InputDataA_GeneralAssumptions!BV155</f>
        <v>0</v>
      </c>
      <c r="BS69" s="504" t="n">
        <f aca="false">InputDataA_GeneralAssumptions!BW155</f>
        <v>0</v>
      </c>
    </row>
    <row r="70" customFormat="false" ht="15.75" hidden="false" customHeight="false" outlineLevel="0" collapsed="false">
      <c r="C70" s="524" t="s">
        <v>1566</v>
      </c>
      <c r="D70" s="512"/>
      <c r="E70" s="504"/>
      <c r="F70" s="504" t="n">
        <f aca="false">F23+F69</f>
        <v>0.0373293163408595</v>
      </c>
      <c r="G70" s="504" t="n">
        <f aca="false">G23+G69</f>
        <v>0.036672030373472</v>
      </c>
      <c r="H70" s="504" t="n">
        <f aca="false">H23+H69</f>
        <v>0.0356388956123668</v>
      </c>
      <c r="I70" s="504" t="n">
        <f aca="false">I23+I69</f>
        <v>0.0348544680379648</v>
      </c>
      <c r="J70" s="504" t="n">
        <f aca="false">J23+J69</f>
        <v>0.0345571216185125</v>
      </c>
      <c r="K70" s="504" t="n">
        <f aca="false">K23+K69</f>
        <v>0.0343434385059742</v>
      </c>
      <c r="L70" s="504" t="n">
        <f aca="false">L23+L69</f>
        <v>0.0330881192455237</v>
      </c>
      <c r="M70" s="504" t="n">
        <f aca="false">M23+M69</f>
        <v>0.0331724344872213</v>
      </c>
      <c r="N70" s="504" t="n">
        <f aca="false">N23+N69</f>
        <v>0.033010314191595</v>
      </c>
      <c r="O70" s="504" t="n">
        <f aca="false">O23+O69</f>
        <v>0.0325186013236658</v>
      </c>
      <c r="P70" s="504" t="n">
        <f aca="false">P23+P69</f>
        <v>0.0318217578231823</v>
      </c>
      <c r="Q70" s="504" t="n">
        <f aca="false">Q23+Q69</f>
        <v>0.0310674009112677</v>
      </c>
      <c r="R70" s="504" t="n">
        <f aca="false">R23+R69</f>
        <v>0.030524373800219</v>
      </c>
      <c r="S70" s="504" t="n">
        <f aca="false">S23+S69</f>
        <v>0.0301316449415241</v>
      </c>
      <c r="T70" s="504" t="n">
        <f aca="false">T23+T69</f>
        <v>0.029959103552611</v>
      </c>
      <c r="U70" s="504" t="n">
        <f aca="false">U23+U69</f>
        <v>0.0299923297498363</v>
      </c>
      <c r="V70" s="504" t="n">
        <f aca="false">V23+V69</f>
        <v>0.0295635395096965</v>
      </c>
      <c r="W70" s="504" t="n">
        <f aca="false">W23+W69</f>
        <v>0.0295989252433093</v>
      </c>
      <c r="X70" s="504" t="n">
        <f aca="false">X23+X69</f>
        <v>0.0296320311762621</v>
      </c>
      <c r="Y70" s="504" t="n">
        <f aca="false">Y23+Y69</f>
        <v>0.0295225582138985</v>
      </c>
      <c r="Z70" s="504" t="n">
        <f aca="false">Z23+Z69</f>
        <v>0.0294137912469299</v>
      </c>
      <c r="AA70" s="504" t="n">
        <f aca="false">AA23+AA69</f>
        <v>0.0290081405435658</v>
      </c>
      <c r="AB70" s="504" t="n">
        <f aca="false">AB23+AB69</f>
        <v>0.0289411769114716</v>
      </c>
      <c r="AC70" s="504" t="n">
        <f aca="false">AC23+AC69</f>
        <v>0.0289078066219992</v>
      </c>
      <c r="AD70" s="504" t="n">
        <f aca="false">AD23+AD69</f>
        <v>0.0289035691195836</v>
      </c>
      <c r="AE70" s="504" t="n">
        <f aca="false">AE23+AE69</f>
        <v>0.0288974328693854</v>
      </c>
      <c r="AF70" s="504" t="n">
        <f aca="false">AF23+AF69</f>
        <v>0.0285358701050582</v>
      </c>
      <c r="AG70" s="504" t="n">
        <f aca="false">AG23+AG69</f>
        <v>0.0285858307334197</v>
      </c>
      <c r="AH70" s="504" t="n">
        <f aca="false">AH23+AH69</f>
        <v>0.028548612638156</v>
      </c>
      <c r="AI70" s="504" t="n">
        <f aca="false">AI23+AI69</f>
        <v>0.0285102730734987</v>
      </c>
      <c r="AJ70" s="504" t="n">
        <f aca="false">AJ23+AJ69</f>
        <v>0.0283909991621727</v>
      </c>
      <c r="AK70" s="504" t="e">
        <f aca="false">AK23+AK69</f>
        <v>#VALUE!</v>
      </c>
      <c r="AL70" s="504" t="e">
        <f aca="false">AL23+AL69</f>
        <v>#VALUE!</v>
      </c>
      <c r="AM70" s="504" t="e">
        <f aca="false">AM23+AM69</f>
        <v>#VALUE!</v>
      </c>
      <c r="AN70" s="504" t="e">
        <f aca="false">AN23+AN69</f>
        <v>#VALUE!</v>
      </c>
      <c r="AO70" s="504" t="e">
        <f aca="false">AO23+AO69</f>
        <v>#VALUE!</v>
      </c>
      <c r="AP70" s="504" t="e">
        <f aca="false">AP23+AP69</f>
        <v>#VALUE!</v>
      </c>
      <c r="AQ70" s="504" t="e">
        <f aca="false">AQ23+AQ69</f>
        <v>#VALUE!</v>
      </c>
      <c r="AR70" s="504" t="e">
        <f aca="false">AR23+AR69</f>
        <v>#VALUE!</v>
      </c>
      <c r="AS70" s="504" t="e">
        <f aca="false">AS23+AS69</f>
        <v>#VALUE!</v>
      </c>
      <c r="AT70" s="504" t="e">
        <f aca="false">AT23+AT69</f>
        <v>#VALUE!</v>
      </c>
      <c r="AU70" s="504" t="e">
        <f aca="false">AU23+AU69</f>
        <v>#VALUE!</v>
      </c>
      <c r="AV70" s="504" t="e">
        <f aca="false">AV23+AV69</f>
        <v>#VALUE!</v>
      </c>
      <c r="AW70" s="504" t="e">
        <f aca="false">AW23+AW69</f>
        <v>#VALUE!</v>
      </c>
      <c r="AX70" s="504" t="e">
        <f aca="false">AX23+AX69</f>
        <v>#VALUE!</v>
      </c>
      <c r="AY70" s="504" t="e">
        <f aca="false">AY23+AY69</f>
        <v>#VALUE!</v>
      </c>
      <c r="AZ70" s="504" t="e">
        <f aca="false">AZ23+AZ69</f>
        <v>#VALUE!</v>
      </c>
      <c r="BA70" s="504" t="e">
        <f aca="false">BA23+BA69</f>
        <v>#VALUE!</v>
      </c>
      <c r="BB70" s="504" t="e">
        <f aca="false">BB23+BB69</f>
        <v>#VALUE!</v>
      </c>
      <c r="BC70" s="504" t="e">
        <f aca="false">BC23+BC69</f>
        <v>#VALUE!</v>
      </c>
      <c r="BD70" s="504" t="e">
        <f aca="false">BD23+BD69</f>
        <v>#VALUE!</v>
      </c>
      <c r="BE70" s="504" t="e">
        <f aca="false">BE23+BE69</f>
        <v>#VALUE!</v>
      </c>
      <c r="BF70" s="504" t="e">
        <f aca="false">BF23+BF69</f>
        <v>#VALUE!</v>
      </c>
      <c r="BG70" s="504" t="e">
        <f aca="false">BG23+BG69</f>
        <v>#VALUE!</v>
      </c>
      <c r="BH70" s="504" t="e">
        <f aca="false">BH23+BH69</f>
        <v>#VALUE!</v>
      </c>
      <c r="BI70" s="504" t="e">
        <f aca="false">BI23+BI69</f>
        <v>#VALUE!</v>
      </c>
      <c r="BJ70" s="504" t="e">
        <f aca="false">BJ23+BJ69</f>
        <v>#VALUE!</v>
      </c>
      <c r="BK70" s="504" t="e">
        <f aca="false">BK23+BK69</f>
        <v>#VALUE!</v>
      </c>
      <c r="BL70" s="504" t="e">
        <f aca="false">BL23+BL69</f>
        <v>#VALUE!</v>
      </c>
      <c r="BM70" s="504" t="e">
        <f aca="false">BM23+BM69</f>
        <v>#VALUE!</v>
      </c>
      <c r="BN70" s="504" t="e">
        <f aca="false">BN23+BN69</f>
        <v>#VALUE!</v>
      </c>
      <c r="BO70" s="504" t="e">
        <f aca="false">BO23+BO69</f>
        <v>#VALUE!</v>
      </c>
      <c r="BP70" s="504" t="e">
        <f aca="false">BP23+BP69</f>
        <v>#VALUE!</v>
      </c>
      <c r="BQ70" s="504" t="e">
        <f aca="false">BQ23+BQ69</f>
        <v>#VALUE!</v>
      </c>
      <c r="BR70" s="504" t="e">
        <f aca="false">BR23+BR69</f>
        <v>#VALUE!</v>
      </c>
      <c r="BS70" s="504" t="e">
        <f aca="false">BS23+BS69</f>
        <v>#VALUE!</v>
      </c>
    </row>
    <row r="71" customFormat="false" ht="15.75" hidden="false" customHeight="false" outlineLevel="0" collapsed="false">
      <c r="C71" s="524" t="s">
        <v>1567</v>
      </c>
      <c r="D71" s="512"/>
      <c r="E71" s="504" t="n">
        <f aca="false">NORMSDIST(NORMSINV(0.4)-E62)</f>
        <v>0.0850543996386804</v>
      </c>
      <c r="F71" s="504" t="n">
        <f aca="false">NORMSDIST(NORMSINV(0.4)-F62)</f>
        <v>0.0850543996386804</v>
      </c>
      <c r="G71" s="504" t="n">
        <f aca="false">NORMSDIST(NORMSINV(0.4)-G62)</f>
        <v>0.0850543996386804</v>
      </c>
      <c r="H71" s="504" t="n">
        <f aca="false">NORMSDIST(NORMSINV(0.4)-H62)</f>
        <v>0.0850543996386804</v>
      </c>
      <c r="I71" s="504" t="n">
        <f aca="false">NORMSDIST(NORMSINV(0.4)-I62)</f>
        <v>0.0850543996386804</v>
      </c>
      <c r="J71" s="504" t="n">
        <f aca="false">NORMSDIST(NORMSINV(0.4)-J62)</f>
        <v>0.0850543996386804</v>
      </c>
      <c r="K71" s="504" t="n">
        <f aca="false">NORMSDIST(NORMSINV(0.4)-K62)</f>
        <v>0.0850543996386804</v>
      </c>
      <c r="L71" s="504" t="n">
        <f aca="false">NORMSDIST(NORMSINV(0.4)-L62)</f>
        <v>0.0850543996386804</v>
      </c>
      <c r="M71" s="504" t="n">
        <f aca="false">NORMSDIST(NORMSINV(0.4)-M62)</f>
        <v>0.0850543996386804</v>
      </c>
      <c r="N71" s="504" t="n">
        <f aca="false">NORMSDIST(NORMSINV(0.4)-N62)</f>
        <v>0.0850543996386804</v>
      </c>
      <c r="O71" s="504" t="n">
        <f aca="false">NORMSDIST(NORMSINV(0.4)-O62)</f>
        <v>0.0850543996386804</v>
      </c>
      <c r="P71" s="504" t="n">
        <f aca="false">NORMSDIST(NORMSINV(0.4)-P62)</f>
        <v>0.0850543996386804</v>
      </c>
      <c r="Q71" s="504" t="n">
        <f aca="false">NORMSDIST(NORMSINV(0.4)-Q62)</f>
        <v>0.0850543996386804</v>
      </c>
      <c r="R71" s="504" t="n">
        <f aca="false">NORMSDIST(NORMSINV(0.4)-R62)</f>
        <v>0.0850543996386804</v>
      </c>
      <c r="S71" s="504" t="n">
        <f aca="false">NORMSDIST(NORMSINV(0.4)-S62)</f>
        <v>0.0850543996386804</v>
      </c>
      <c r="T71" s="504" t="n">
        <f aca="false">NORMSDIST(NORMSINV(0.4)-T62)</f>
        <v>0.0850543996386804</v>
      </c>
      <c r="U71" s="504" t="n">
        <f aca="false">NORMSDIST(NORMSINV(0.4)-U62)</f>
        <v>0.0850543996386804</v>
      </c>
      <c r="V71" s="504" t="n">
        <f aca="false">NORMSDIST(NORMSINV(0.4)-V62)</f>
        <v>0.0850543996386804</v>
      </c>
      <c r="W71" s="504" t="n">
        <f aca="false">NORMSDIST(NORMSINV(0.4)-W62)</f>
        <v>0.0850543996386804</v>
      </c>
      <c r="X71" s="504" t="n">
        <f aca="false">NORMSDIST(NORMSINV(0.4)-X62)</f>
        <v>0.0850543996386804</v>
      </c>
      <c r="Y71" s="504" t="n">
        <f aca="false">NORMSDIST(NORMSINV(0.4)-Y62)</f>
        <v>0.0850543996386804</v>
      </c>
      <c r="Z71" s="504" t="n">
        <f aca="false">NORMSDIST(NORMSINV(0.4)-Z62)</f>
        <v>0.0850543996386804</v>
      </c>
      <c r="AA71" s="504" t="n">
        <f aca="false">NORMSDIST(NORMSINV(0.4)-AA62)</f>
        <v>0.0850543996386804</v>
      </c>
      <c r="AB71" s="504" t="n">
        <f aca="false">NORMSDIST(NORMSINV(0.4)-AB62)</f>
        <v>0.0850543996386804</v>
      </c>
      <c r="AC71" s="504" t="n">
        <f aca="false">NORMSDIST(NORMSINV(0.4)-AC62)</f>
        <v>0.0850543996386804</v>
      </c>
      <c r="AD71" s="504" t="n">
        <f aca="false">NORMSDIST(NORMSINV(0.4)-AD62)</f>
        <v>0.0850543996386804</v>
      </c>
      <c r="AE71" s="504" t="n">
        <f aca="false">NORMSDIST(NORMSINV(0.4)-AE62)</f>
        <v>0.0850543996386804</v>
      </c>
      <c r="AF71" s="504" t="n">
        <f aca="false">NORMSDIST(NORMSINV(0.4)-AF62)</f>
        <v>0.0850543996386804</v>
      </c>
      <c r="AG71" s="504" t="n">
        <f aca="false">NORMSDIST(NORMSINV(0.4)-AG62)</f>
        <v>0.0850543996386804</v>
      </c>
      <c r="AH71" s="504" t="n">
        <f aca="false">NORMSDIST(NORMSINV(0.4)-AH62)</f>
        <v>0.0850543996386804</v>
      </c>
      <c r="AI71" s="504" t="n">
        <f aca="false">NORMSDIST(NORMSINV(0.4)-AI62)</f>
        <v>0.0850543996386804</v>
      </c>
      <c r="AJ71" s="504" t="n">
        <f aca="false">NORMSDIST(NORMSINV(0.4)-AJ62)</f>
        <v>0.0850543996386804</v>
      </c>
      <c r="AK71" s="504" t="n">
        <f aca="false">NORMSDIST(NORMSINV(0.4)-AK62)</f>
        <v>0.0850543996386804</v>
      </c>
      <c r="AL71" s="504" t="n">
        <f aca="false">NORMSDIST(NORMSINV(0.4)-AL62)</f>
        <v>0.0850543996386804</v>
      </c>
      <c r="AM71" s="504" t="n">
        <f aca="false">NORMSDIST(NORMSINV(0.4)-AM62)</f>
        <v>0.0850543996386804</v>
      </c>
      <c r="AN71" s="504" t="n">
        <f aca="false">NORMSDIST(NORMSINV(0.4)-AN62)</f>
        <v>0.0850543996386804</v>
      </c>
      <c r="AO71" s="504" t="n">
        <f aca="false">NORMSDIST(NORMSINV(0.4)-AO62)</f>
        <v>0.0850543996386804</v>
      </c>
      <c r="AP71" s="504" t="n">
        <f aca="false">NORMSDIST(NORMSINV(0.4)-AP62)</f>
        <v>0.0850543996386804</v>
      </c>
      <c r="AQ71" s="504" t="n">
        <f aca="false">NORMSDIST(NORMSINV(0.4)-AQ62)</f>
        <v>0.0850543996386804</v>
      </c>
      <c r="AR71" s="504" t="n">
        <f aca="false">NORMSDIST(NORMSINV(0.4)-AR62)</f>
        <v>0.0850543996386804</v>
      </c>
      <c r="AS71" s="504" t="n">
        <f aca="false">NORMSDIST(NORMSINV(0.4)-AS62)</f>
        <v>0.0850543996386804</v>
      </c>
      <c r="AT71" s="504" t="n">
        <f aca="false">NORMSDIST(NORMSINV(0.4)-AT62)</f>
        <v>0.0850543996386804</v>
      </c>
      <c r="AU71" s="504" t="n">
        <f aca="false">NORMSDIST(NORMSINV(0.4)-AU62)</f>
        <v>0.0850543996386804</v>
      </c>
      <c r="AV71" s="504" t="n">
        <f aca="false">NORMSDIST(NORMSINV(0.4)-AV62)</f>
        <v>0.0850543996386804</v>
      </c>
      <c r="AW71" s="504" t="n">
        <f aca="false">NORMSDIST(NORMSINV(0.4)-AW62)</f>
        <v>0.0850543996386804</v>
      </c>
      <c r="AX71" s="504" t="n">
        <f aca="false">NORMSDIST(NORMSINV(0.4)-AX62)</f>
        <v>0.0850543996386804</v>
      </c>
      <c r="AY71" s="504" t="n">
        <f aca="false">NORMSDIST(NORMSINV(0.4)-AY62)</f>
        <v>0.0850543996386804</v>
      </c>
      <c r="AZ71" s="504" t="n">
        <f aca="false">NORMSDIST(NORMSINV(0.4)-AZ62)</f>
        <v>0.0850543996386804</v>
      </c>
      <c r="BA71" s="504" t="n">
        <f aca="false">NORMSDIST(NORMSINV(0.4)-BA62)</f>
        <v>0.0850543996386804</v>
      </c>
      <c r="BB71" s="504" t="n">
        <f aca="false">NORMSDIST(NORMSINV(0.4)-BB62)</f>
        <v>0.0850543996386804</v>
      </c>
      <c r="BC71" s="504" t="n">
        <f aca="false">NORMSDIST(NORMSINV(0.4)-BC62)</f>
        <v>0.0850543996386804</v>
      </c>
      <c r="BD71" s="504" t="n">
        <f aca="false">NORMSDIST(NORMSINV(0.4)-BD62)</f>
        <v>0.0850543996386804</v>
      </c>
      <c r="BE71" s="504" t="n">
        <f aca="false">NORMSDIST(NORMSINV(0.4)-BE62)</f>
        <v>0.0850543996386804</v>
      </c>
      <c r="BF71" s="504" t="n">
        <f aca="false">NORMSDIST(NORMSINV(0.4)-BF62)</f>
        <v>0.0850543996386804</v>
      </c>
      <c r="BG71" s="504" t="n">
        <f aca="false">NORMSDIST(NORMSINV(0.4)-BG62)</f>
        <v>0.0850543996386804</v>
      </c>
      <c r="BH71" s="504" t="n">
        <f aca="false">NORMSDIST(NORMSINV(0.4)-BH62)</f>
        <v>0.0850543996386804</v>
      </c>
      <c r="BI71" s="504" t="n">
        <f aca="false">NORMSDIST(NORMSINV(0.4)-BI62)</f>
        <v>0.0850543996386804</v>
      </c>
      <c r="BJ71" s="504" t="n">
        <f aca="false">NORMSDIST(NORMSINV(0.4)-BJ62)</f>
        <v>0.0850543996386804</v>
      </c>
      <c r="BK71" s="504" t="n">
        <f aca="false">NORMSDIST(NORMSINV(0.4)-BK62)</f>
        <v>0.0850543996386804</v>
      </c>
      <c r="BL71" s="504" t="n">
        <f aca="false">NORMSDIST(NORMSINV(0.4)-BL62)</f>
        <v>0.0850543996386804</v>
      </c>
      <c r="BM71" s="504" t="n">
        <f aca="false">NORMSDIST(NORMSINV(0.4)-BM62)</f>
        <v>0.0850543996386804</v>
      </c>
      <c r="BN71" s="504" t="n">
        <f aca="false">NORMSDIST(NORMSINV(0.4)-BN62)</f>
        <v>0.0850543996386804</v>
      </c>
      <c r="BO71" s="504" t="n">
        <f aca="false">NORMSDIST(NORMSINV(0.4)-BO62)</f>
        <v>0.0850543996386804</v>
      </c>
      <c r="BP71" s="504" t="n">
        <f aca="false">NORMSDIST(NORMSINV(0.4)-BP62)</f>
        <v>0.0850543996386804</v>
      </c>
      <c r="BQ71" s="504" t="n">
        <f aca="false">NORMSDIST(NORMSINV(0.4)-BQ62)</f>
        <v>0.0850543996386804</v>
      </c>
      <c r="BR71" s="504" t="n">
        <f aca="false">NORMSDIST(NORMSINV(0.4)-BR62)</f>
        <v>0.0850543996386804</v>
      </c>
      <c r="BS71" s="504" t="n">
        <f aca="false">NORMSDIST(NORMSINV(0.4)-BS62)</f>
        <v>0.0850543996386804</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U71"/>
  <sheetViews>
    <sheetView showFormulas="false" showGridLines="true" showRowColHeaders="true" showZeros="true" rightToLeft="false" tabSelected="false" showOutlineSymbols="true" defaultGridColor="true" view="normal" topLeftCell="A1" colorId="64" zoomScale="86" zoomScaleNormal="86"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M41" activeCellId="0" sqref="M41"/>
    </sheetView>
  </sheetViews>
  <sheetFormatPr defaultColWidth="11.00390625" defaultRowHeight="15.75" customHeight="false" zeroHeight="false" outlineLevelRow="0" outlineLevelCol="0"/>
  <cols>
    <col collapsed="false" customWidth="true" hidden="false" outlineLevel="0" max="1" min="1" style="492" width="1.5"/>
    <col collapsed="false" customWidth="true" hidden="false" outlineLevel="0" max="2" min="2" style="0" width="3.12"/>
    <col collapsed="false" customWidth="true" hidden="false" outlineLevel="0" max="3" min="3" style="0" width="41.62"/>
    <col collapsed="false" customWidth="true" hidden="false" outlineLevel="0" max="4" min="4" style="0" width="12.88"/>
    <col collapsed="false" customWidth="true" hidden="false" outlineLevel="0" max="5" min="5" style="0" width="11.38"/>
    <col collapsed="false" customWidth="true" hidden="false" outlineLevel="0" max="6" min="6" style="0" width="12"/>
    <col collapsed="false" customWidth="true" hidden="false" outlineLevel="0" max="7" min="7" style="0" width="12.62"/>
    <col collapsed="false" customWidth="true" hidden="true" outlineLevel="0" max="38" min="37" style="0" width="10.49"/>
    <col collapsed="false" customWidth="false" hidden="true" outlineLevel="0" max="69" min="39" style="0" width="11"/>
    <col collapsed="false" customWidth="true" hidden="true" outlineLevel="0" max="71" min="70" style="0" width="11.88"/>
    <col collapsed="false" customWidth="true" hidden="false" outlineLevel="0" max="72" min="72" style="0" width="11.62"/>
  </cols>
  <sheetData>
    <row r="1" customFormat="false" ht="17.35" hidden="false" customHeight="false" outlineLevel="0" collapsed="false">
      <c r="C1" s="493" t="s">
        <v>1467</v>
      </c>
      <c r="D1" s="145"/>
      <c r="E1" s="19"/>
      <c r="F1" s="19"/>
      <c r="G1" s="19"/>
      <c r="H1" s="19"/>
      <c r="I1" s="19"/>
      <c r="J1" s="19"/>
      <c r="K1" s="19"/>
      <c r="L1" s="19"/>
      <c r="M1" s="19"/>
      <c r="N1" s="19"/>
      <c r="O1" s="19"/>
      <c r="P1" s="19"/>
      <c r="Q1" s="19"/>
      <c r="R1" s="19"/>
      <c r="S1" s="19"/>
      <c r="T1" s="19"/>
      <c r="U1" s="19"/>
      <c r="V1" s="19"/>
      <c r="W1" s="19"/>
      <c r="X1" s="19"/>
      <c r="Y1" s="19"/>
      <c r="Z1" s="19"/>
      <c r="AA1" s="19"/>
      <c r="AB1" s="19"/>
      <c r="AC1" s="19"/>
      <c r="AD1" s="19"/>
      <c r="AE1" s="19"/>
      <c r="AF1" s="19"/>
      <c r="AG1" s="19"/>
      <c r="AH1" s="19"/>
      <c r="AI1" s="19"/>
      <c r="AJ1" s="19"/>
      <c r="AK1" s="19"/>
      <c r="AL1" s="19"/>
      <c r="AM1" s="19"/>
      <c r="AN1" s="19"/>
      <c r="AO1" s="19"/>
      <c r="AP1" s="19"/>
      <c r="AQ1" s="19"/>
      <c r="AR1" s="19"/>
      <c r="AS1" s="19"/>
      <c r="AT1" s="19"/>
      <c r="AU1" s="19"/>
      <c r="AV1" s="19"/>
      <c r="AW1" s="19"/>
      <c r="AX1" s="19"/>
      <c r="AY1" s="19"/>
      <c r="AZ1" s="19"/>
      <c r="BA1" s="19"/>
      <c r="BB1" s="19"/>
      <c r="BC1" s="19"/>
      <c r="BD1" s="19"/>
      <c r="BE1" s="19"/>
      <c r="BF1" s="19"/>
      <c r="BG1" s="19"/>
      <c r="BH1" s="19"/>
      <c r="BI1" s="19"/>
      <c r="BJ1" s="19"/>
      <c r="BK1" s="19"/>
      <c r="BL1" s="19"/>
      <c r="BM1" s="19"/>
      <c r="BN1" s="19"/>
      <c r="BO1" s="19"/>
      <c r="BP1" s="19"/>
      <c r="BQ1" s="19"/>
      <c r="BR1" s="19"/>
      <c r="BS1" s="19"/>
    </row>
    <row r="2" customFormat="false" ht="15.75" hidden="false" customHeight="false" outlineLevel="0" collapsed="false">
      <c r="C2" s="494" t="s">
        <v>1494</v>
      </c>
      <c r="D2" s="495" t="n">
        <f aca="false">InputDataA_GeneralAssumptions!E16</f>
        <v>0.618</v>
      </c>
      <c r="AJ2" s="35" t="str">
        <f aca="false">"35 hidden columns for years "&amp;AJ4+1&amp;" to "&amp;BS4&amp;" --&gt;"</f>
        <v>35 hidden columns for years 2051 to 2085 --&gt;</v>
      </c>
      <c r="AM2" s="496" t="s">
        <v>1495</v>
      </c>
      <c r="AO2" s="35"/>
    </row>
    <row r="3" customFormat="false" ht="15.75" hidden="false" customHeight="false" outlineLevel="0" collapsed="false">
      <c r="C3" s="497" t="s">
        <v>1496</v>
      </c>
      <c r="D3" s="498" t="n">
        <f aca="false">InputDataA_GeneralAssumptions!E13</f>
        <v>0.049</v>
      </c>
      <c r="AO3" s="35"/>
    </row>
    <row r="4" customFormat="false" ht="15.75" hidden="false" customHeight="false" outlineLevel="0" collapsed="false">
      <c r="C4" s="499" t="s">
        <v>1461</v>
      </c>
      <c r="D4" s="500" t="n">
        <f aca="false">E4-1</f>
        <v>2018</v>
      </c>
      <c r="E4" s="501" t="n">
        <f aca="false">InputDataA_GeneralAssumptions!D7</f>
        <v>2019</v>
      </c>
      <c r="F4" s="501" t="n">
        <f aca="false">E4+1</f>
        <v>2020</v>
      </c>
      <c r="G4" s="501" t="n">
        <f aca="false">F4+1</f>
        <v>2021</v>
      </c>
      <c r="H4" s="501" t="n">
        <f aca="false">G4+1</f>
        <v>2022</v>
      </c>
      <c r="I4" s="501" t="n">
        <f aca="false">H4+1</f>
        <v>2023</v>
      </c>
      <c r="J4" s="501" t="n">
        <f aca="false">I4+1</f>
        <v>2024</v>
      </c>
      <c r="K4" s="501" t="n">
        <f aca="false">J4+1</f>
        <v>2025</v>
      </c>
      <c r="L4" s="501" t="n">
        <f aca="false">K4+1</f>
        <v>2026</v>
      </c>
      <c r="M4" s="501" t="n">
        <f aca="false">L4+1</f>
        <v>2027</v>
      </c>
      <c r="N4" s="501" t="n">
        <f aca="false">M4+1</f>
        <v>2028</v>
      </c>
      <c r="O4" s="501" t="n">
        <f aca="false">N4+1</f>
        <v>2029</v>
      </c>
      <c r="P4" s="501" t="n">
        <f aca="false">O4+1</f>
        <v>2030</v>
      </c>
      <c r="Q4" s="501" t="n">
        <f aca="false">P4+1</f>
        <v>2031</v>
      </c>
      <c r="R4" s="501" t="n">
        <f aca="false">Q4+1</f>
        <v>2032</v>
      </c>
      <c r="S4" s="501" t="n">
        <f aca="false">R4+1</f>
        <v>2033</v>
      </c>
      <c r="T4" s="501" t="n">
        <f aca="false">S4+1</f>
        <v>2034</v>
      </c>
      <c r="U4" s="501" t="n">
        <f aca="false">T4+1</f>
        <v>2035</v>
      </c>
      <c r="V4" s="501" t="n">
        <f aca="false">U4+1</f>
        <v>2036</v>
      </c>
      <c r="W4" s="501" t="n">
        <f aca="false">V4+1</f>
        <v>2037</v>
      </c>
      <c r="X4" s="501" t="n">
        <f aca="false">W4+1</f>
        <v>2038</v>
      </c>
      <c r="Y4" s="501" t="n">
        <f aca="false">X4+1</f>
        <v>2039</v>
      </c>
      <c r="Z4" s="501" t="n">
        <f aca="false">Y4+1</f>
        <v>2040</v>
      </c>
      <c r="AA4" s="501" t="n">
        <f aca="false">Z4+1</f>
        <v>2041</v>
      </c>
      <c r="AB4" s="501" t="n">
        <f aca="false">AA4+1</f>
        <v>2042</v>
      </c>
      <c r="AC4" s="501" t="n">
        <f aca="false">AB4+1</f>
        <v>2043</v>
      </c>
      <c r="AD4" s="501" t="n">
        <f aca="false">AC4+1</f>
        <v>2044</v>
      </c>
      <c r="AE4" s="501" t="n">
        <f aca="false">AD4+1</f>
        <v>2045</v>
      </c>
      <c r="AF4" s="501" t="n">
        <f aca="false">AE4+1</f>
        <v>2046</v>
      </c>
      <c r="AG4" s="501" t="n">
        <f aca="false">AF4+1</f>
        <v>2047</v>
      </c>
      <c r="AH4" s="501" t="n">
        <f aca="false">AG4+1</f>
        <v>2048</v>
      </c>
      <c r="AI4" s="501" t="n">
        <f aca="false">AH4+1</f>
        <v>2049</v>
      </c>
      <c r="AJ4" s="501" t="n">
        <f aca="false">AI4+1</f>
        <v>2050</v>
      </c>
      <c r="AK4" s="501" t="n">
        <f aca="false">AJ4+1</f>
        <v>2051</v>
      </c>
      <c r="AL4" s="501" t="n">
        <f aca="false">AK4+1</f>
        <v>2052</v>
      </c>
      <c r="AM4" s="501" t="n">
        <f aca="false">AL4+1</f>
        <v>2053</v>
      </c>
      <c r="AN4" s="501" t="n">
        <f aca="false">AM4+1</f>
        <v>2054</v>
      </c>
      <c r="AO4" s="502" t="n">
        <f aca="false">AN4+1</f>
        <v>2055</v>
      </c>
      <c r="AP4" s="501" t="n">
        <f aca="false">AO4+1</f>
        <v>2056</v>
      </c>
      <c r="AQ4" s="501" t="n">
        <f aca="false">AP4+1</f>
        <v>2057</v>
      </c>
      <c r="AR4" s="501" t="n">
        <f aca="false">AQ4+1</f>
        <v>2058</v>
      </c>
      <c r="AS4" s="501" t="n">
        <f aca="false">AR4+1</f>
        <v>2059</v>
      </c>
      <c r="AT4" s="501" t="n">
        <f aca="false">AS4+1</f>
        <v>2060</v>
      </c>
      <c r="AU4" s="501" t="n">
        <f aca="false">AT4+1</f>
        <v>2061</v>
      </c>
      <c r="AV4" s="501" t="n">
        <f aca="false">AU4+1</f>
        <v>2062</v>
      </c>
      <c r="AW4" s="501" t="n">
        <f aca="false">AV4+1</f>
        <v>2063</v>
      </c>
      <c r="AX4" s="501" t="n">
        <f aca="false">AW4+1</f>
        <v>2064</v>
      </c>
      <c r="AY4" s="501" t="n">
        <f aca="false">AX4+1</f>
        <v>2065</v>
      </c>
      <c r="AZ4" s="501" t="n">
        <f aca="false">AY4+1</f>
        <v>2066</v>
      </c>
      <c r="BA4" s="501" t="n">
        <f aca="false">AZ4+1</f>
        <v>2067</v>
      </c>
      <c r="BB4" s="501" t="n">
        <f aca="false">BA4+1</f>
        <v>2068</v>
      </c>
      <c r="BC4" s="501" t="n">
        <f aca="false">BB4+1</f>
        <v>2069</v>
      </c>
      <c r="BD4" s="501" t="n">
        <f aca="false">BC4+1</f>
        <v>2070</v>
      </c>
      <c r="BE4" s="501" t="n">
        <f aca="false">BD4+1</f>
        <v>2071</v>
      </c>
      <c r="BF4" s="501" t="n">
        <f aca="false">BE4+1</f>
        <v>2072</v>
      </c>
      <c r="BG4" s="501" t="n">
        <f aca="false">BF4+1</f>
        <v>2073</v>
      </c>
      <c r="BH4" s="501" t="n">
        <f aca="false">BG4+1</f>
        <v>2074</v>
      </c>
      <c r="BI4" s="501" t="n">
        <f aca="false">BH4+1</f>
        <v>2075</v>
      </c>
      <c r="BJ4" s="501" t="n">
        <f aca="false">BI4+1</f>
        <v>2076</v>
      </c>
      <c r="BK4" s="501" t="n">
        <f aca="false">BJ4+1</f>
        <v>2077</v>
      </c>
      <c r="BL4" s="501" t="n">
        <f aca="false">BK4+1</f>
        <v>2078</v>
      </c>
      <c r="BM4" s="501" t="n">
        <f aca="false">BL4+1</f>
        <v>2079</v>
      </c>
      <c r="BN4" s="501" t="n">
        <f aca="false">BM4+1</f>
        <v>2080</v>
      </c>
      <c r="BO4" s="501" t="n">
        <f aca="false">BN4+1</f>
        <v>2081</v>
      </c>
      <c r="BP4" s="501" t="n">
        <f aca="false">BO4+1</f>
        <v>2082</v>
      </c>
      <c r="BQ4" s="501" t="n">
        <f aca="false">BP4+1</f>
        <v>2083</v>
      </c>
      <c r="BR4" s="501" t="n">
        <f aca="false">BQ4+1</f>
        <v>2084</v>
      </c>
      <c r="BS4" s="502" t="n">
        <f aca="false">BR4+1</f>
        <v>2085</v>
      </c>
      <c r="BU4" s="387"/>
    </row>
    <row r="5" customFormat="false" ht="15.75" hidden="false" customHeight="false" outlineLevel="0" collapsed="false">
      <c r="C5" s="17" t="s">
        <v>1497</v>
      </c>
    </row>
    <row r="6" customFormat="false" ht="15.75" hidden="false" customHeight="false" outlineLevel="0" collapsed="false">
      <c r="B6" s="496" t="str">
        <f aca="false">LEFT(InputDataA_GeneralAssumptions!D24,1)</f>
        <v>A</v>
      </c>
      <c r="C6" s="544" t="s">
        <v>116</v>
      </c>
      <c r="D6" s="545" t="s">
        <v>121</v>
      </c>
      <c r="E6" s="504" t="n">
        <f aca="false">InputDataA_GeneralAssumptions!I26</f>
        <v>0.006</v>
      </c>
      <c r="F6" s="504" t="n">
        <f aca="false">InputDataA_GeneralAssumptions!J26</f>
        <v>0.006</v>
      </c>
      <c r="G6" s="504" t="n">
        <f aca="false">InputDataA_GeneralAssumptions!K26</f>
        <v>0.006</v>
      </c>
      <c r="H6" s="504" t="n">
        <f aca="false">InputDataA_GeneralAssumptions!L26</f>
        <v>0.006</v>
      </c>
      <c r="I6" s="504" t="n">
        <f aca="false">InputDataA_GeneralAssumptions!M26</f>
        <v>0.006</v>
      </c>
      <c r="J6" s="504" t="n">
        <f aca="false">InputDataA_GeneralAssumptions!N26</f>
        <v>0.006</v>
      </c>
      <c r="K6" s="504" t="n">
        <f aca="false">InputDataA_GeneralAssumptions!O26</f>
        <v>0.006</v>
      </c>
      <c r="L6" s="504" t="n">
        <f aca="false">InputDataA_GeneralAssumptions!P26</f>
        <v>0.006</v>
      </c>
      <c r="M6" s="504" t="n">
        <f aca="false">InputDataA_GeneralAssumptions!Q26</f>
        <v>0.006</v>
      </c>
      <c r="N6" s="504" t="n">
        <f aca="false">InputDataA_GeneralAssumptions!R26</f>
        <v>0.006</v>
      </c>
      <c r="O6" s="504" t="n">
        <f aca="false">InputDataA_GeneralAssumptions!S26</f>
        <v>0.006</v>
      </c>
      <c r="P6" s="504" t="n">
        <f aca="false">InputDataA_GeneralAssumptions!T26</f>
        <v>0.006</v>
      </c>
      <c r="Q6" s="504" t="n">
        <f aca="false">InputDataA_GeneralAssumptions!U26</f>
        <v>0.006</v>
      </c>
      <c r="R6" s="504" t="n">
        <f aca="false">InputDataA_GeneralAssumptions!V26</f>
        <v>0.006</v>
      </c>
      <c r="S6" s="504" t="n">
        <f aca="false">InputDataA_GeneralAssumptions!W26</f>
        <v>0.006</v>
      </c>
      <c r="T6" s="504" t="n">
        <f aca="false">InputDataA_GeneralAssumptions!X26</f>
        <v>0.006</v>
      </c>
      <c r="U6" s="504" t="n">
        <f aca="false">InputDataA_GeneralAssumptions!Y26</f>
        <v>0.006</v>
      </c>
      <c r="V6" s="504" t="n">
        <f aca="false">InputDataA_GeneralAssumptions!Z26</f>
        <v>0.006</v>
      </c>
      <c r="W6" s="504" t="n">
        <f aca="false">InputDataA_GeneralAssumptions!AA26</f>
        <v>0.006</v>
      </c>
      <c r="X6" s="504" t="n">
        <f aca="false">InputDataA_GeneralAssumptions!AB26</f>
        <v>0.006</v>
      </c>
      <c r="Y6" s="504" t="n">
        <f aca="false">InputDataA_GeneralAssumptions!AC26</f>
        <v>0.006</v>
      </c>
      <c r="Z6" s="504" t="n">
        <f aca="false">InputDataA_GeneralAssumptions!AD26</f>
        <v>0.006</v>
      </c>
      <c r="AA6" s="504" t="n">
        <f aca="false">InputDataA_GeneralAssumptions!AE26</f>
        <v>0.006</v>
      </c>
      <c r="AB6" s="504" t="n">
        <f aca="false">InputDataA_GeneralAssumptions!AF26</f>
        <v>0.006</v>
      </c>
      <c r="AC6" s="504" t="n">
        <f aca="false">InputDataA_GeneralAssumptions!AG26</f>
        <v>0.006</v>
      </c>
      <c r="AD6" s="504" t="n">
        <f aca="false">InputDataA_GeneralAssumptions!AH26</f>
        <v>0.006</v>
      </c>
      <c r="AE6" s="504" t="n">
        <f aca="false">InputDataA_GeneralAssumptions!AI26</f>
        <v>0.006</v>
      </c>
      <c r="AF6" s="504" t="n">
        <f aca="false">InputDataA_GeneralAssumptions!AJ26</f>
        <v>0.006</v>
      </c>
      <c r="AG6" s="504" t="n">
        <f aca="false">InputDataA_GeneralAssumptions!AK26</f>
        <v>0.006</v>
      </c>
      <c r="AH6" s="504" t="n">
        <f aca="false">InputDataA_GeneralAssumptions!AL26</f>
        <v>0.006</v>
      </c>
      <c r="AI6" s="504" t="n">
        <f aca="false">InputDataA_GeneralAssumptions!AM26</f>
        <v>0.006</v>
      </c>
      <c r="AJ6" s="504" t="n">
        <f aca="false">InputDataA_GeneralAssumptions!AN26</f>
        <v>0.006</v>
      </c>
      <c r="AK6" s="504" t="n">
        <f aca="false">InputDataA_GeneralAssumptions!AO26</f>
        <v>0.006</v>
      </c>
      <c r="AL6" s="504" t="n">
        <f aca="false">InputDataA_GeneralAssumptions!AP26</f>
        <v>0.006</v>
      </c>
      <c r="AM6" s="504" t="n">
        <f aca="false">InputDataA_GeneralAssumptions!AQ26</f>
        <v>0.006</v>
      </c>
      <c r="AN6" s="504" t="n">
        <f aca="false">InputDataA_GeneralAssumptions!AR26</f>
        <v>0.006</v>
      </c>
      <c r="AO6" s="504" t="n">
        <f aca="false">InputDataA_GeneralAssumptions!AS26</f>
        <v>0.006</v>
      </c>
      <c r="AP6" s="504" t="n">
        <f aca="false">InputDataA_GeneralAssumptions!AT26</f>
        <v>0.006</v>
      </c>
      <c r="AQ6" s="504" t="n">
        <f aca="false">InputDataA_GeneralAssumptions!AU26</f>
        <v>0.006</v>
      </c>
      <c r="AR6" s="504" t="n">
        <f aca="false">InputDataA_GeneralAssumptions!AV26</f>
        <v>0.006</v>
      </c>
      <c r="AS6" s="504" t="n">
        <f aca="false">InputDataA_GeneralAssumptions!AW26</f>
        <v>0.006</v>
      </c>
      <c r="AT6" s="504" t="n">
        <f aca="false">InputDataA_GeneralAssumptions!AX26</f>
        <v>0.006</v>
      </c>
      <c r="AU6" s="504" t="n">
        <f aca="false">InputDataA_GeneralAssumptions!AY26</f>
        <v>0.006</v>
      </c>
      <c r="AV6" s="504" t="n">
        <f aca="false">InputDataA_GeneralAssumptions!AZ26</f>
        <v>0.006</v>
      </c>
      <c r="AW6" s="504" t="n">
        <f aca="false">InputDataA_GeneralAssumptions!BA26</f>
        <v>0.006</v>
      </c>
      <c r="AX6" s="504" t="n">
        <f aca="false">InputDataA_GeneralAssumptions!BB26</f>
        <v>0.006</v>
      </c>
      <c r="AY6" s="504" t="n">
        <f aca="false">InputDataA_GeneralAssumptions!BC26</f>
        <v>0.006</v>
      </c>
      <c r="AZ6" s="504" t="n">
        <f aca="false">InputDataA_GeneralAssumptions!BD26</f>
        <v>0.006</v>
      </c>
      <c r="BA6" s="504" t="n">
        <f aca="false">InputDataA_GeneralAssumptions!BE26</f>
        <v>0.006</v>
      </c>
      <c r="BB6" s="504" t="n">
        <f aca="false">InputDataA_GeneralAssumptions!BF26</f>
        <v>0.006</v>
      </c>
      <c r="BC6" s="504" t="n">
        <f aca="false">InputDataA_GeneralAssumptions!BG26</f>
        <v>0.006</v>
      </c>
      <c r="BD6" s="504" t="n">
        <f aca="false">InputDataA_GeneralAssumptions!BH26</f>
        <v>0.006</v>
      </c>
      <c r="BE6" s="504" t="n">
        <f aca="false">InputDataA_GeneralAssumptions!BI26</f>
        <v>0.006</v>
      </c>
      <c r="BF6" s="504" t="n">
        <f aca="false">InputDataA_GeneralAssumptions!BJ26</f>
        <v>0.006</v>
      </c>
      <c r="BG6" s="504" t="n">
        <f aca="false">InputDataA_GeneralAssumptions!BK26</f>
        <v>0.006</v>
      </c>
      <c r="BH6" s="504" t="n">
        <f aca="false">InputDataA_GeneralAssumptions!BL26</f>
        <v>0.006</v>
      </c>
      <c r="BI6" s="504" t="n">
        <f aca="false">InputDataA_GeneralAssumptions!BM26</f>
        <v>0.006</v>
      </c>
      <c r="BJ6" s="504" t="n">
        <f aca="false">InputDataA_GeneralAssumptions!BN26</f>
        <v>0.006</v>
      </c>
      <c r="BK6" s="504" t="n">
        <f aca="false">InputDataA_GeneralAssumptions!BO26</f>
        <v>0.006</v>
      </c>
      <c r="BL6" s="504" t="n">
        <f aca="false">InputDataA_GeneralAssumptions!BP26</f>
        <v>0.006</v>
      </c>
      <c r="BM6" s="504" t="n">
        <f aca="false">InputDataA_GeneralAssumptions!BQ26</f>
        <v>0.006</v>
      </c>
      <c r="BN6" s="504" t="n">
        <f aca="false">InputDataA_GeneralAssumptions!BR26</f>
        <v>0.006</v>
      </c>
      <c r="BO6" s="504" t="n">
        <f aca="false">InputDataA_GeneralAssumptions!BS26</f>
        <v>0.006</v>
      </c>
      <c r="BP6" s="504" t="n">
        <f aca="false">InputDataA_GeneralAssumptions!BT26</f>
        <v>0.006</v>
      </c>
      <c r="BQ6" s="504" t="n">
        <f aca="false">InputDataA_GeneralAssumptions!BU26</f>
        <v>0.006</v>
      </c>
      <c r="BR6" s="504" t="n">
        <f aca="false">InputDataA_GeneralAssumptions!BV26</f>
        <v>0.006</v>
      </c>
      <c r="BS6" s="504" t="n">
        <f aca="false">InputDataA_GeneralAssumptions!BW26</f>
        <v>0.006</v>
      </c>
    </row>
    <row r="7" s="24" customFormat="true" ht="15.75" hidden="false" customHeight="false" outlineLevel="0" collapsed="false">
      <c r="A7" s="492"/>
      <c r="B7" s="496" t="str">
        <f aca="false">LEFT(InputDataA_GeneralAssumptions!D33,1)</f>
        <v>A</v>
      </c>
      <c r="C7" s="546" t="s">
        <v>134</v>
      </c>
      <c r="D7" s="547" t="s">
        <v>121</v>
      </c>
      <c r="E7" s="115" t="n">
        <f aca="false">InputDataA_GeneralAssumptions!I35</f>
        <v>0.01</v>
      </c>
      <c r="F7" s="115" t="n">
        <f aca="false">InputDataA_GeneralAssumptions!J35</f>
        <v>0.01</v>
      </c>
      <c r="G7" s="115" t="n">
        <f aca="false">InputDataA_GeneralAssumptions!K35</f>
        <v>0.01</v>
      </c>
      <c r="H7" s="115" t="n">
        <f aca="false">InputDataA_GeneralAssumptions!L35</f>
        <v>0.01</v>
      </c>
      <c r="I7" s="115" t="n">
        <f aca="false">InputDataA_GeneralAssumptions!M35</f>
        <v>0.01</v>
      </c>
      <c r="J7" s="115" t="n">
        <f aca="false">InputDataA_GeneralAssumptions!N35</f>
        <v>0.01</v>
      </c>
      <c r="K7" s="115" t="n">
        <f aca="false">InputDataA_GeneralAssumptions!O35</f>
        <v>0.01</v>
      </c>
      <c r="L7" s="115" t="n">
        <f aca="false">InputDataA_GeneralAssumptions!P35</f>
        <v>0.01</v>
      </c>
      <c r="M7" s="115" t="n">
        <f aca="false">InputDataA_GeneralAssumptions!Q35</f>
        <v>0.01</v>
      </c>
      <c r="N7" s="115" t="n">
        <f aca="false">InputDataA_GeneralAssumptions!R35</f>
        <v>0.01</v>
      </c>
      <c r="O7" s="115" t="n">
        <f aca="false">InputDataA_GeneralAssumptions!S35</f>
        <v>0.01</v>
      </c>
      <c r="P7" s="115" t="n">
        <f aca="false">InputDataA_GeneralAssumptions!T35</f>
        <v>0.01</v>
      </c>
      <c r="Q7" s="115" t="n">
        <f aca="false">InputDataA_GeneralAssumptions!U35</f>
        <v>0.01</v>
      </c>
      <c r="R7" s="115" t="n">
        <f aca="false">InputDataA_GeneralAssumptions!V35</f>
        <v>0.01</v>
      </c>
      <c r="S7" s="115" t="n">
        <f aca="false">InputDataA_GeneralAssumptions!W35</f>
        <v>0.01</v>
      </c>
      <c r="T7" s="115" t="n">
        <f aca="false">InputDataA_GeneralAssumptions!X35</f>
        <v>0.01</v>
      </c>
      <c r="U7" s="115" t="n">
        <f aca="false">InputDataA_GeneralAssumptions!Y35</f>
        <v>0.01</v>
      </c>
      <c r="V7" s="115" t="n">
        <f aca="false">InputDataA_GeneralAssumptions!Z35</f>
        <v>0.01</v>
      </c>
      <c r="W7" s="115" t="n">
        <f aca="false">InputDataA_GeneralAssumptions!AA35</f>
        <v>0.01</v>
      </c>
      <c r="X7" s="115" t="n">
        <f aca="false">InputDataA_GeneralAssumptions!AB35</f>
        <v>0.01</v>
      </c>
      <c r="Y7" s="115" t="n">
        <f aca="false">InputDataA_GeneralAssumptions!AC35</f>
        <v>0.01</v>
      </c>
      <c r="Z7" s="115" t="n">
        <f aca="false">InputDataA_GeneralAssumptions!AD35</f>
        <v>0.01</v>
      </c>
      <c r="AA7" s="115" t="n">
        <f aca="false">InputDataA_GeneralAssumptions!AE35</f>
        <v>0.01</v>
      </c>
      <c r="AB7" s="115" t="n">
        <f aca="false">InputDataA_GeneralAssumptions!AF35</f>
        <v>0.01</v>
      </c>
      <c r="AC7" s="115" t="n">
        <f aca="false">InputDataA_GeneralAssumptions!AG35</f>
        <v>0.01</v>
      </c>
      <c r="AD7" s="115" t="n">
        <f aca="false">InputDataA_GeneralAssumptions!AH35</f>
        <v>0.01</v>
      </c>
      <c r="AE7" s="115" t="n">
        <f aca="false">InputDataA_GeneralAssumptions!AI35</f>
        <v>0.01</v>
      </c>
      <c r="AF7" s="115" t="n">
        <f aca="false">InputDataA_GeneralAssumptions!AJ35</f>
        <v>0.01</v>
      </c>
      <c r="AG7" s="115" t="n">
        <f aca="false">InputDataA_GeneralAssumptions!AK35</f>
        <v>0.01</v>
      </c>
      <c r="AH7" s="115" t="n">
        <f aca="false">InputDataA_GeneralAssumptions!AL35</f>
        <v>0.01</v>
      </c>
      <c r="AI7" s="115" t="n">
        <f aca="false">InputDataA_GeneralAssumptions!AM35</f>
        <v>0.01</v>
      </c>
      <c r="AJ7" s="115" t="n">
        <f aca="false">InputDataA_GeneralAssumptions!AN35</f>
        <v>0.01</v>
      </c>
      <c r="AK7" s="115" t="n">
        <f aca="false">InputDataA_GeneralAssumptions!AO35</f>
        <v>0.01</v>
      </c>
      <c r="AL7" s="115" t="n">
        <f aca="false">InputDataA_GeneralAssumptions!AP35</f>
        <v>0.01</v>
      </c>
      <c r="AM7" s="115" t="n">
        <f aca="false">InputDataA_GeneralAssumptions!AQ35</f>
        <v>0.01</v>
      </c>
      <c r="AN7" s="115" t="n">
        <f aca="false">InputDataA_GeneralAssumptions!AR35</f>
        <v>0.01</v>
      </c>
      <c r="AO7" s="115" t="n">
        <f aca="false">InputDataA_GeneralAssumptions!AS35</f>
        <v>0.01</v>
      </c>
      <c r="AP7" s="115" t="n">
        <f aca="false">InputDataA_GeneralAssumptions!AT35</f>
        <v>0.01</v>
      </c>
      <c r="AQ7" s="115" t="n">
        <f aca="false">InputDataA_GeneralAssumptions!AU35</f>
        <v>0.01</v>
      </c>
      <c r="AR7" s="115" t="n">
        <f aca="false">InputDataA_GeneralAssumptions!AV35</f>
        <v>0.01</v>
      </c>
      <c r="AS7" s="115" t="n">
        <f aca="false">InputDataA_GeneralAssumptions!AW35</f>
        <v>0.01</v>
      </c>
      <c r="AT7" s="115" t="n">
        <f aca="false">InputDataA_GeneralAssumptions!AX35</f>
        <v>0.01</v>
      </c>
      <c r="AU7" s="115" t="n">
        <f aca="false">InputDataA_GeneralAssumptions!AY35</f>
        <v>0.01</v>
      </c>
      <c r="AV7" s="115" t="n">
        <f aca="false">InputDataA_GeneralAssumptions!AZ35</f>
        <v>0.01</v>
      </c>
      <c r="AW7" s="115" t="n">
        <f aca="false">InputDataA_GeneralAssumptions!BA35</f>
        <v>0.01</v>
      </c>
      <c r="AX7" s="115" t="n">
        <f aca="false">InputDataA_GeneralAssumptions!BB35</f>
        <v>0.01</v>
      </c>
      <c r="AY7" s="115" t="n">
        <f aca="false">InputDataA_GeneralAssumptions!BC35</f>
        <v>0.01</v>
      </c>
      <c r="AZ7" s="115" t="n">
        <f aca="false">InputDataA_GeneralAssumptions!BD35</f>
        <v>0.01</v>
      </c>
      <c r="BA7" s="115" t="n">
        <f aca="false">InputDataA_GeneralAssumptions!BE35</f>
        <v>0.01</v>
      </c>
      <c r="BB7" s="115" t="n">
        <f aca="false">InputDataA_GeneralAssumptions!BF35</f>
        <v>0.01</v>
      </c>
      <c r="BC7" s="115" t="n">
        <f aca="false">InputDataA_GeneralAssumptions!BG35</f>
        <v>0.01</v>
      </c>
      <c r="BD7" s="115" t="n">
        <f aca="false">InputDataA_GeneralAssumptions!BH35</f>
        <v>0.01</v>
      </c>
      <c r="BE7" s="115" t="n">
        <f aca="false">InputDataA_GeneralAssumptions!BI35</f>
        <v>0.01</v>
      </c>
      <c r="BF7" s="115" t="n">
        <f aca="false">InputDataA_GeneralAssumptions!BJ35</f>
        <v>0.01</v>
      </c>
      <c r="BG7" s="115" t="n">
        <f aca="false">InputDataA_GeneralAssumptions!BK35</f>
        <v>0.01</v>
      </c>
      <c r="BH7" s="115" t="n">
        <f aca="false">InputDataA_GeneralAssumptions!BL35</f>
        <v>0.01</v>
      </c>
      <c r="BI7" s="115" t="n">
        <f aca="false">InputDataA_GeneralAssumptions!BM35</f>
        <v>0.01</v>
      </c>
      <c r="BJ7" s="115" t="n">
        <f aca="false">InputDataA_GeneralAssumptions!BN35</f>
        <v>0.01</v>
      </c>
      <c r="BK7" s="115" t="n">
        <f aca="false">InputDataA_GeneralAssumptions!BO35</f>
        <v>0.01</v>
      </c>
      <c r="BL7" s="115" t="n">
        <f aca="false">InputDataA_GeneralAssumptions!BP35</f>
        <v>0.01</v>
      </c>
      <c r="BM7" s="115" t="n">
        <f aca="false">InputDataA_GeneralAssumptions!BQ35</f>
        <v>0.01</v>
      </c>
      <c r="BN7" s="115" t="n">
        <f aca="false">InputDataA_GeneralAssumptions!BR35</f>
        <v>0.01</v>
      </c>
      <c r="BO7" s="115" t="n">
        <f aca="false">InputDataA_GeneralAssumptions!BS35</f>
        <v>0.01</v>
      </c>
      <c r="BP7" s="115" t="n">
        <f aca="false">InputDataA_GeneralAssumptions!BT35</f>
        <v>0.01</v>
      </c>
      <c r="BQ7" s="115" t="n">
        <f aca="false">InputDataA_GeneralAssumptions!BU35</f>
        <v>0.01</v>
      </c>
      <c r="BR7" s="115" t="n">
        <f aca="false">InputDataA_GeneralAssumptions!BV35</f>
        <v>0.01</v>
      </c>
      <c r="BS7" s="115" t="n">
        <f aca="false">InputDataA_GeneralAssumptions!BW35</f>
        <v>0.01</v>
      </c>
    </row>
    <row r="8" s="24" customFormat="true" ht="15.75" hidden="false" customHeight="false" outlineLevel="0" collapsed="false">
      <c r="A8" s="492"/>
      <c r="B8" s="496" t="str">
        <f aca="false">LEFT(InputDataA_GeneralAssumptions!D92,1)</f>
        <v>A</v>
      </c>
      <c r="C8" s="546" t="s">
        <v>185</v>
      </c>
      <c r="D8" s="547" t="s">
        <v>121</v>
      </c>
      <c r="E8" s="115" t="n">
        <f aca="false">InputDataA_GeneralAssumptions!I98</f>
        <v>0.0293460825036125</v>
      </c>
      <c r="F8" s="115" t="n">
        <f aca="false">InputDataA_GeneralAssumptions!J98</f>
        <v>0.0292799463412805</v>
      </c>
      <c r="G8" s="115" t="n">
        <f aca="false">InputDataA_GeneralAssumptions!K98</f>
        <v>0.0292101827676241</v>
      </c>
      <c r="H8" s="115" t="n">
        <f aca="false">InputDataA_GeneralAssumptions!L98</f>
        <v>0.0290153797368005</v>
      </c>
      <c r="I8" s="115" t="n">
        <f aca="false">InputDataA_GeneralAssumptions!M98</f>
        <v>0.0289162814586543</v>
      </c>
      <c r="J8" s="115" t="n">
        <f aca="false">InputDataA_GeneralAssumptions!N98</f>
        <v>0.0287026406429391</v>
      </c>
      <c r="K8" s="115" t="n">
        <f aca="false">InputDataA_GeneralAssumptions!O98</f>
        <v>0.0285811335403727</v>
      </c>
      <c r="L8" s="115" t="n">
        <f aca="false">InputDataA_GeneralAssumptions!P98</f>
        <v>0.0283530688304949</v>
      </c>
      <c r="M8" s="115" t="n">
        <f aca="false">InputDataA_GeneralAssumptions!Q98</f>
        <v>0.0281677218093404</v>
      </c>
      <c r="N8" s="115" t="n">
        <f aca="false">InputDataA_GeneralAssumptions!R98</f>
        <v>0.0279760842405854</v>
      </c>
      <c r="O8" s="115" t="n">
        <f aca="false">InputDataA_GeneralAssumptions!S98</f>
        <v>0.0276921741395026</v>
      </c>
      <c r="P8" s="115" t="n">
        <f aca="false">InputDataA_GeneralAssumptions!T98</f>
        <v>0.0274105672171305</v>
      </c>
      <c r="Q8" s="115" t="n">
        <f aca="false">InputDataA_GeneralAssumptions!U98</f>
        <v>0.027090355997698</v>
      </c>
      <c r="R8" s="115" t="n">
        <f aca="false">InputDataA_GeneralAssumptions!V98</f>
        <v>0.0268160896537923</v>
      </c>
      <c r="S8" s="115" t="n">
        <f aca="false">InputDataA_GeneralAssumptions!W98</f>
        <v>0.0265055544728123</v>
      </c>
      <c r="T8" s="115" t="n">
        <f aca="false">InputDataA_GeneralAssumptions!X98</f>
        <v>0.02616290108221</v>
      </c>
      <c r="U8" s="115" t="n">
        <f aca="false">InputDataA_GeneralAssumptions!Y98</f>
        <v>0.0258288928359975</v>
      </c>
      <c r="V8" s="115" t="n">
        <f aca="false">InputDataA_GeneralAssumptions!Z98</f>
        <v>0.0255032104465767</v>
      </c>
      <c r="W8" s="115" t="n">
        <f aca="false">InputDataA_GeneralAssumptions!AA98</f>
        <v>0.0251503746174682</v>
      </c>
      <c r="X8" s="115" t="n">
        <f aca="false">InputDataA_GeneralAssumptions!AB98</f>
        <v>0.0248078506725227</v>
      </c>
      <c r="Y8" s="115" t="n">
        <f aca="false">InputDataA_GeneralAssumptions!AC98</f>
        <v>0.0245086550373321</v>
      </c>
      <c r="Z8" s="115" t="n">
        <f aca="false">InputDataA_GeneralAssumptions!AD98</f>
        <v>0.024151116049544</v>
      </c>
      <c r="AA8" s="115" t="n">
        <f aca="false">InputDataA_GeneralAssumptions!AE98</f>
        <v>0.0238687855000319</v>
      </c>
      <c r="AB8" s="115" t="n">
        <f aca="false">InputDataA_GeneralAssumptions!AF98</f>
        <v>0.0235305117496727</v>
      </c>
      <c r="AC8" s="115" t="n">
        <f aca="false">InputDataA_GeneralAssumptions!AG98</f>
        <v>0.0232331536798514</v>
      </c>
      <c r="AD8" s="115" t="n">
        <f aca="false">InputDataA_GeneralAssumptions!AH98</f>
        <v>0.0228841804547077</v>
      </c>
      <c r="AE8" s="115" t="n">
        <f aca="false">InputDataA_GeneralAssumptions!AI98</f>
        <v>0.0225758589590668</v>
      </c>
      <c r="AF8" s="115" t="n">
        <f aca="false">InputDataA_GeneralAssumptions!AJ98</f>
        <v>0.0222481436171726</v>
      </c>
      <c r="AG8" s="115" t="n">
        <f aca="false">InputDataA_GeneralAssumptions!AK98</f>
        <v>0.0219309231582756</v>
      </c>
      <c r="AH8" s="115" t="n">
        <f aca="false">InputDataA_GeneralAssumptions!AL98</f>
        <v>0.0216509164192924</v>
      </c>
      <c r="AI8" s="115" t="n">
        <f aca="false">InputDataA_GeneralAssumptions!AM98</f>
        <v>0.0213253718611719</v>
      </c>
      <c r="AJ8" s="115" t="n">
        <f aca="false">InputDataA_GeneralAssumptions!AN98</f>
        <v>0.0210627968888657</v>
      </c>
      <c r="AK8" s="115" t="str">
        <f aca="false">InputDataA_GeneralAssumptions!AO98</f>
        <v>#N/A</v>
      </c>
      <c r="AL8" s="115" t="str">
        <f aca="false">InputDataA_GeneralAssumptions!AP98</f>
        <v>#N/A</v>
      </c>
      <c r="AM8" s="115" t="str">
        <f aca="false">InputDataA_GeneralAssumptions!AQ98</f>
        <v>#N/A</v>
      </c>
      <c r="AN8" s="115" t="str">
        <f aca="false">InputDataA_GeneralAssumptions!AR98</f>
        <v>#N/A</v>
      </c>
      <c r="AO8" s="115" t="str">
        <f aca="false">InputDataA_GeneralAssumptions!AS98</f>
        <v>#N/A</v>
      </c>
      <c r="AP8" s="115" t="str">
        <f aca="false">InputDataA_GeneralAssumptions!AT98</f>
        <v>#N/A</v>
      </c>
      <c r="AQ8" s="115" t="str">
        <f aca="false">InputDataA_GeneralAssumptions!AU98</f>
        <v>#N/A</v>
      </c>
      <c r="AR8" s="115" t="str">
        <f aca="false">InputDataA_GeneralAssumptions!AV98</f>
        <v>#N/A</v>
      </c>
      <c r="AS8" s="115" t="str">
        <f aca="false">InputDataA_GeneralAssumptions!AW98</f>
        <v>#N/A</v>
      </c>
      <c r="AT8" s="115" t="str">
        <f aca="false">InputDataA_GeneralAssumptions!AX98</f>
        <v>#N/A</v>
      </c>
      <c r="AU8" s="115" t="str">
        <f aca="false">InputDataA_GeneralAssumptions!AY98</f>
        <v>#N/A</v>
      </c>
      <c r="AV8" s="115" t="str">
        <f aca="false">InputDataA_GeneralAssumptions!AZ98</f>
        <v>#N/A</v>
      </c>
      <c r="AW8" s="115" t="str">
        <f aca="false">InputDataA_GeneralAssumptions!BA98</f>
        <v>#N/A</v>
      </c>
      <c r="AX8" s="115" t="str">
        <f aca="false">InputDataA_GeneralAssumptions!BB98</f>
        <v>#N/A</v>
      </c>
      <c r="AY8" s="115" t="str">
        <f aca="false">InputDataA_GeneralAssumptions!BC98</f>
        <v>#N/A</v>
      </c>
      <c r="AZ8" s="115" t="str">
        <f aca="false">InputDataA_GeneralAssumptions!BD98</f>
        <v>#N/A</v>
      </c>
      <c r="BA8" s="115" t="str">
        <f aca="false">InputDataA_GeneralAssumptions!BE98</f>
        <v>#N/A</v>
      </c>
      <c r="BB8" s="115" t="str">
        <f aca="false">InputDataA_GeneralAssumptions!BF98</f>
        <v>#N/A</v>
      </c>
      <c r="BC8" s="115" t="str">
        <f aca="false">InputDataA_GeneralAssumptions!BG98</f>
        <v>#N/A</v>
      </c>
      <c r="BD8" s="115" t="str">
        <f aca="false">InputDataA_GeneralAssumptions!BH98</f>
        <v>#N/A</v>
      </c>
      <c r="BE8" s="115" t="str">
        <f aca="false">InputDataA_GeneralAssumptions!BI98</f>
        <v>#N/A</v>
      </c>
      <c r="BF8" s="115" t="str">
        <f aca="false">InputDataA_GeneralAssumptions!BJ98</f>
        <v>#N/A</v>
      </c>
      <c r="BG8" s="115" t="str">
        <f aca="false">InputDataA_GeneralAssumptions!BK98</f>
        <v>#N/A</v>
      </c>
      <c r="BH8" s="115" t="str">
        <f aca="false">InputDataA_GeneralAssumptions!BL98</f>
        <v>#N/A</v>
      </c>
      <c r="BI8" s="115" t="str">
        <f aca="false">InputDataA_GeneralAssumptions!BM98</f>
        <v>#N/A</v>
      </c>
      <c r="BJ8" s="115" t="str">
        <f aca="false">InputDataA_GeneralAssumptions!BN98</f>
        <v>#N/A</v>
      </c>
      <c r="BK8" s="115" t="str">
        <f aca="false">InputDataA_GeneralAssumptions!BO98</f>
        <v>#N/A</v>
      </c>
      <c r="BL8" s="115" t="str">
        <f aca="false">InputDataA_GeneralAssumptions!BP98</f>
        <v>#N/A</v>
      </c>
      <c r="BM8" s="115" t="str">
        <f aca="false">InputDataA_GeneralAssumptions!BQ98</f>
        <v>#N/A</v>
      </c>
      <c r="BN8" s="115" t="str">
        <f aca="false">InputDataA_GeneralAssumptions!BR98</f>
        <v>#N/A</v>
      </c>
      <c r="BO8" s="115" t="str">
        <f aca="false">InputDataA_GeneralAssumptions!BS98</f>
        <v>#N/A</v>
      </c>
      <c r="BP8" s="115" t="str">
        <f aca="false">InputDataA_GeneralAssumptions!BT98</f>
        <v>#N/A</v>
      </c>
      <c r="BQ8" s="115" t="str">
        <f aca="false">InputDataA_GeneralAssumptions!BU98</f>
        <v>#N/A</v>
      </c>
      <c r="BR8" s="115" t="str">
        <f aca="false">InputDataA_GeneralAssumptions!BV98</f>
        <v>#N/A</v>
      </c>
      <c r="BS8" s="115" t="str">
        <f aca="false">InputDataA_GeneralAssumptions!BW98</f>
        <v>#N/A</v>
      </c>
    </row>
    <row r="9" s="24" customFormat="true" ht="15.75" hidden="false" customHeight="false" outlineLevel="0" collapsed="false">
      <c r="A9" s="503" t="s">
        <v>1498</v>
      </c>
      <c r="B9" s="496" t="str">
        <f aca="false">LEFT(InputDataA_GeneralAssumptions!D92,1)</f>
        <v>A</v>
      </c>
      <c r="C9" s="546" t="s">
        <v>192</v>
      </c>
      <c r="D9" s="547" t="s">
        <v>121</v>
      </c>
      <c r="E9" s="115" t="n">
        <f aca="false">InputDataA_GeneralAssumptions!I118</f>
        <v>0.00864728055580089</v>
      </c>
      <c r="F9" s="115" t="n">
        <f aca="false">InputDataA_GeneralAssumptions!J118</f>
        <v>0.00803034424463722</v>
      </c>
      <c r="G9" s="115" t="n">
        <f aca="false">InputDataA_GeneralAssumptions!K118</f>
        <v>0.00773559536048007</v>
      </c>
      <c r="H9" s="115" t="n">
        <f aca="false">InputDataA_GeneralAssumptions!L118</f>
        <v>0.00672636751221933</v>
      </c>
      <c r="I9" s="115" t="n">
        <f aca="false">InputDataA_GeneralAssumptions!M118</f>
        <v>0.00615981613505245</v>
      </c>
      <c r="J9" s="115" t="n">
        <f aca="false">InputDataA_GeneralAssumptions!N118</f>
        <v>0.00626111569781052</v>
      </c>
      <c r="K9" s="115" t="n">
        <f aca="false">InputDataA_GeneralAssumptions!O118</f>
        <v>0.0064994191847898</v>
      </c>
      <c r="L9" s="115" t="n">
        <f aca="false">InputDataA_GeneralAssumptions!P118</f>
        <v>0.00497753034540915</v>
      </c>
      <c r="M9" s="115" t="n">
        <f aca="false">InputDataA_GeneralAssumptions!Q118</f>
        <v>0.00561955336109476</v>
      </c>
      <c r="N9" s="115" t="n">
        <f aca="false">InputDataA_GeneralAssumptions!R118</f>
        <v>0.00580288373988047</v>
      </c>
      <c r="O9" s="115" t="n">
        <f aca="false">InputDataA_GeneralAssumptions!S118</f>
        <v>0.0053696950010711</v>
      </c>
      <c r="P9" s="115" t="n">
        <f aca="false">InputDataA_GeneralAssumptions!T118</f>
        <v>0.00460631409386081</v>
      </c>
      <c r="Q9" s="115" t="n">
        <f aca="false">InputDataA_GeneralAssumptions!U118</f>
        <v>0.00373487448829923</v>
      </c>
      <c r="R9" s="115" t="n">
        <f aca="false">InputDataA_GeneralAssumptions!V118</f>
        <v>0.00323527089419806</v>
      </c>
      <c r="S9" s="115" t="n">
        <f aca="false">InputDataA_GeneralAssumptions!W118</f>
        <v>0.00294367407806306</v>
      </c>
      <c r="T9" s="115" t="n">
        <f aca="false">InputDataA_GeneralAssumptions!X118</f>
        <v>0.0029662174196996</v>
      </c>
      <c r="U9" s="115" t="n">
        <f aca="false">InputDataA_GeneralAssumptions!Y118</f>
        <v>0.00329470923416308</v>
      </c>
      <c r="V9" s="115" t="n">
        <f aca="false">InputDataA_GeneralAssumptions!Z118</f>
        <v>0.00286564352305763</v>
      </c>
      <c r="W9" s="115" t="n">
        <f aca="false">InputDataA_GeneralAssumptions!AA118</f>
        <v>0.00315029127071886</v>
      </c>
      <c r="X9" s="115" t="n">
        <f aca="false">InputDataA_GeneralAssumptions!AB118</f>
        <v>0.00340895726930923</v>
      </c>
      <c r="Y9" s="115" t="n">
        <f aca="false">InputDataA_GeneralAssumptions!AC118</f>
        <v>0.00344322030805699</v>
      </c>
      <c r="Z9" s="115" t="n">
        <f aca="false">InputDataA_GeneralAssumptions!AD118</f>
        <v>0.00342664402632797</v>
      </c>
      <c r="AA9" s="115" t="n">
        <f aca="false">InputDataA_GeneralAssumptions!AE118</f>
        <v>0.00297618687061418</v>
      </c>
      <c r="AB9" s="115" t="n">
        <f aca="false">InputDataA_GeneralAssumptions!AF118</f>
        <v>0.00302976253506371</v>
      </c>
      <c r="AC9" s="115" t="n">
        <f aca="false">InputDataA_GeneralAssumptions!AG118</f>
        <v>0.00314715532723353</v>
      </c>
      <c r="AD9" s="115" t="n">
        <f aca="false">InputDataA_GeneralAssumptions!AH118</f>
        <v>0.00326232891930389</v>
      </c>
      <c r="AE9" s="115" t="n">
        <f aca="false">InputDataA_GeneralAssumptions!AI118</f>
        <v>0.0033855347635281</v>
      </c>
      <c r="AF9" s="115" t="n">
        <f aca="false">InputDataA_GeneralAssumptions!AJ118</f>
        <v>0.00292165289630697</v>
      </c>
      <c r="AG9" s="115" t="n">
        <f aca="false">InputDataA_GeneralAssumptions!AK118</f>
        <v>0.0031232049869816</v>
      </c>
      <c r="AH9" s="115" t="n">
        <f aca="false">InputDataA_GeneralAssumptions!AL118</f>
        <v>0.00319309597453188</v>
      </c>
      <c r="AI9" s="115" t="n">
        <f aca="false">InputDataA_GeneralAssumptions!AM118</f>
        <v>0.00322172720221836</v>
      </c>
      <c r="AJ9" s="115" t="n">
        <f aca="false">InputDataA_GeneralAssumptions!AN118</f>
        <v>0.00315308148790971</v>
      </c>
      <c r="AK9" s="115" t="e">
        <f aca="false">InputDataA_GeneralAssumptions!AO118</f>
        <v>#VALUE!</v>
      </c>
      <c r="AL9" s="115" t="e">
        <f aca="false">InputDataA_GeneralAssumptions!AP118</f>
        <v>#VALUE!</v>
      </c>
      <c r="AM9" s="115" t="e">
        <f aca="false">InputDataA_GeneralAssumptions!AQ118</f>
        <v>#VALUE!</v>
      </c>
      <c r="AN9" s="115" t="e">
        <f aca="false">InputDataA_GeneralAssumptions!AR118</f>
        <v>#VALUE!</v>
      </c>
      <c r="AO9" s="115" t="e">
        <f aca="false">InputDataA_GeneralAssumptions!AS118</f>
        <v>#VALUE!</v>
      </c>
      <c r="AP9" s="115" t="e">
        <f aca="false">InputDataA_GeneralAssumptions!AT118</f>
        <v>#VALUE!</v>
      </c>
      <c r="AQ9" s="115" t="e">
        <f aca="false">InputDataA_GeneralAssumptions!AU118</f>
        <v>#VALUE!</v>
      </c>
      <c r="AR9" s="115" t="e">
        <f aca="false">InputDataA_GeneralAssumptions!AV118</f>
        <v>#VALUE!</v>
      </c>
      <c r="AS9" s="115" t="e">
        <f aca="false">InputDataA_GeneralAssumptions!AW118</f>
        <v>#VALUE!</v>
      </c>
      <c r="AT9" s="115" t="e">
        <f aca="false">InputDataA_GeneralAssumptions!AX118</f>
        <v>#VALUE!</v>
      </c>
      <c r="AU9" s="115" t="e">
        <f aca="false">InputDataA_GeneralAssumptions!AY118</f>
        <v>#VALUE!</v>
      </c>
      <c r="AV9" s="115" t="e">
        <f aca="false">InputDataA_GeneralAssumptions!AZ118</f>
        <v>#VALUE!</v>
      </c>
      <c r="AW9" s="115" t="e">
        <f aca="false">InputDataA_GeneralAssumptions!BA118</f>
        <v>#VALUE!</v>
      </c>
      <c r="AX9" s="115" t="e">
        <f aca="false">InputDataA_GeneralAssumptions!BB118</f>
        <v>#VALUE!</v>
      </c>
      <c r="AY9" s="115" t="e">
        <f aca="false">InputDataA_GeneralAssumptions!BC118</f>
        <v>#VALUE!</v>
      </c>
      <c r="AZ9" s="115" t="e">
        <f aca="false">InputDataA_GeneralAssumptions!BD118</f>
        <v>#VALUE!</v>
      </c>
      <c r="BA9" s="115" t="e">
        <f aca="false">InputDataA_GeneralAssumptions!BE118</f>
        <v>#VALUE!</v>
      </c>
      <c r="BB9" s="115" t="e">
        <f aca="false">InputDataA_GeneralAssumptions!BF118</f>
        <v>#VALUE!</v>
      </c>
      <c r="BC9" s="115" t="e">
        <f aca="false">InputDataA_GeneralAssumptions!BG118</f>
        <v>#VALUE!</v>
      </c>
      <c r="BD9" s="115" t="e">
        <f aca="false">InputDataA_GeneralAssumptions!BH118</f>
        <v>#VALUE!</v>
      </c>
      <c r="BE9" s="115" t="e">
        <f aca="false">InputDataA_GeneralAssumptions!BI118</f>
        <v>#VALUE!</v>
      </c>
      <c r="BF9" s="115" t="e">
        <f aca="false">InputDataA_GeneralAssumptions!BJ118</f>
        <v>#VALUE!</v>
      </c>
      <c r="BG9" s="115" t="e">
        <f aca="false">InputDataA_GeneralAssumptions!BK118</f>
        <v>#VALUE!</v>
      </c>
      <c r="BH9" s="115" t="e">
        <f aca="false">InputDataA_GeneralAssumptions!BL118</f>
        <v>#VALUE!</v>
      </c>
      <c r="BI9" s="115" t="e">
        <f aca="false">InputDataA_GeneralAssumptions!BM118</f>
        <v>#VALUE!</v>
      </c>
      <c r="BJ9" s="115" t="e">
        <f aca="false">InputDataA_GeneralAssumptions!BN118</f>
        <v>#VALUE!</v>
      </c>
      <c r="BK9" s="115" t="e">
        <f aca="false">InputDataA_GeneralAssumptions!BO118</f>
        <v>#VALUE!</v>
      </c>
      <c r="BL9" s="115" t="e">
        <f aca="false">InputDataA_GeneralAssumptions!BP118</f>
        <v>#VALUE!</v>
      </c>
      <c r="BM9" s="115" t="e">
        <f aca="false">InputDataA_GeneralAssumptions!BQ118</f>
        <v>#VALUE!</v>
      </c>
      <c r="BN9" s="115" t="e">
        <f aca="false">InputDataA_GeneralAssumptions!BR118</f>
        <v>#VALUE!</v>
      </c>
      <c r="BO9" s="115" t="e">
        <f aca="false">InputDataA_GeneralAssumptions!BS118</f>
        <v>#VALUE!</v>
      </c>
      <c r="BP9" s="115" t="e">
        <f aca="false">InputDataA_GeneralAssumptions!BT118</f>
        <v>#VALUE!</v>
      </c>
      <c r="BQ9" s="115" t="e">
        <f aca="false">InputDataA_GeneralAssumptions!BU118</f>
        <v>#VALUE!</v>
      </c>
      <c r="BR9" s="115" t="e">
        <f aca="false">InputDataA_GeneralAssumptions!BV118</f>
        <v>#VALUE!</v>
      </c>
      <c r="BS9" s="115" t="e">
        <f aca="false">InputDataA_GeneralAssumptions!BW118</f>
        <v>#VALUE!</v>
      </c>
    </row>
    <row r="10" s="24" customFormat="true" ht="15.75" hidden="false" customHeight="false" outlineLevel="0" collapsed="false">
      <c r="A10" s="492"/>
      <c r="B10" s="496" t="str">
        <f aca="false">LEFT(InputDataB_ModelSpecAssumptions!D8,1)</f>
        <v>A</v>
      </c>
      <c r="C10" s="546" t="s">
        <v>240</v>
      </c>
      <c r="D10" s="547" t="s">
        <v>100</v>
      </c>
      <c r="E10" s="115" t="n">
        <f aca="false">InputDataB_ModelSpecAssumptions!I10</f>
        <v>0.31</v>
      </c>
      <c r="F10" s="115" t="n">
        <f aca="false">InputDataB_ModelSpecAssumptions!J10</f>
        <v>0.298333333333333</v>
      </c>
      <c r="G10" s="115" t="n">
        <f aca="false">InputDataB_ModelSpecAssumptions!K10</f>
        <v>0.286666666666667</v>
      </c>
      <c r="H10" s="115" t="n">
        <f aca="false">InputDataB_ModelSpecAssumptions!L10</f>
        <v>0.275</v>
      </c>
      <c r="I10" s="115" t="n">
        <f aca="false">InputDataB_ModelSpecAssumptions!M10</f>
        <v>0.263333333333333</v>
      </c>
      <c r="J10" s="115" t="n">
        <f aca="false">InputDataB_ModelSpecAssumptions!N10</f>
        <v>0.251666666666667</v>
      </c>
      <c r="K10" s="115" t="n">
        <f aca="false">InputDataB_ModelSpecAssumptions!O10</f>
        <v>0.24</v>
      </c>
      <c r="L10" s="115" t="n">
        <f aca="false">InputDataB_ModelSpecAssumptions!P10</f>
        <v>0.24</v>
      </c>
      <c r="M10" s="115" t="n">
        <f aca="false">InputDataB_ModelSpecAssumptions!Q10</f>
        <v>0.24</v>
      </c>
      <c r="N10" s="115" t="n">
        <f aca="false">InputDataB_ModelSpecAssumptions!R10</f>
        <v>0.24</v>
      </c>
      <c r="O10" s="115" t="n">
        <f aca="false">InputDataB_ModelSpecAssumptions!S10</f>
        <v>0.24</v>
      </c>
      <c r="P10" s="115" t="n">
        <f aca="false">InputDataB_ModelSpecAssumptions!T10</f>
        <v>0.24</v>
      </c>
      <c r="Q10" s="115" t="n">
        <f aca="false">InputDataB_ModelSpecAssumptions!U10</f>
        <v>0.24</v>
      </c>
      <c r="R10" s="115" t="n">
        <f aca="false">InputDataB_ModelSpecAssumptions!V10</f>
        <v>0.24</v>
      </c>
      <c r="S10" s="115" t="n">
        <f aca="false">InputDataB_ModelSpecAssumptions!W10</f>
        <v>0.24</v>
      </c>
      <c r="T10" s="115" t="n">
        <f aca="false">InputDataB_ModelSpecAssumptions!X10</f>
        <v>0.24</v>
      </c>
      <c r="U10" s="115" t="n">
        <f aca="false">InputDataB_ModelSpecAssumptions!Y10</f>
        <v>0.24</v>
      </c>
      <c r="V10" s="115" t="n">
        <f aca="false">InputDataB_ModelSpecAssumptions!Z10</f>
        <v>0.24</v>
      </c>
      <c r="W10" s="115" t="n">
        <f aca="false">InputDataB_ModelSpecAssumptions!AA10</f>
        <v>0.24</v>
      </c>
      <c r="X10" s="115" t="n">
        <f aca="false">InputDataB_ModelSpecAssumptions!AB10</f>
        <v>0.24</v>
      </c>
      <c r="Y10" s="115" t="n">
        <f aca="false">InputDataB_ModelSpecAssumptions!AC10</f>
        <v>0.24</v>
      </c>
      <c r="Z10" s="115" t="n">
        <f aca="false">InputDataB_ModelSpecAssumptions!AD10</f>
        <v>0.24</v>
      </c>
      <c r="AA10" s="115" t="n">
        <f aca="false">InputDataB_ModelSpecAssumptions!AE10</f>
        <v>0.24</v>
      </c>
      <c r="AB10" s="115" t="n">
        <f aca="false">InputDataB_ModelSpecAssumptions!AF10</f>
        <v>0.24</v>
      </c>
      <c r="AC10" s="115" t="n">
        <f aca="false">InputDataB_ModelSpecAssumptions!AG10</f>
        <v>0.24</v>
      </c>
      <c r="AD10" s="115" t="n">
        <f aca="false">InputDataB_ModelSpecAssumptions!AH10</f>
        <v>0.24</v>
      </c>
      <c r="AE10" s="115" t="n">
        <f aca="false">InputDataB_ModelSpecAssumptions!AI10</f>
        <v>0.24</v>
      </c>
      <c r="AF10" s="115" t="n">
        <f aca="false">InputDataB_ModelSpecAssumptions!AJ10</f>
        <v>0.24</v>
      </c>
      <c r="AG10" s="115" t="n">
        <f aca="false">InputDataB_ModelSpecAssumptions!AK10</f>
        <v>0.24</v>
      </c>
      <c r="AH10" s="115" t="n">
        <f aca="false">InputDataB_ModelSpecAssumptions!AL10</f>
        <v>0.24</v>
      </c>
      <c r="AI10" s="115" t="n">
        <f aca="false">InputDataB_ModelSpecAssumptions!AM10</f>
        <v>0.24</v>
      </c>
      <c r="AJ10" s="115" t="n">
        <f aca="false">InputDataB_ModelSpecAssumptions!AN10</f>
        <v>0.24</v>
      </c>
      <c r="AK10" s="115" t="n">
        <f aca="false">InputDataB_ModelSpecAssumptions!AO10</f>
        <v>0.24</v>
      </c>
      <c r="AL10" s="115" t="n">
        <f aca="false">InputDataB_ModelSpecAssumptions!AP10</f>
        <v>0.24</v>
      </c>
      <c r="AM10" s="115" t="n">
        <f aca="false">InputDataB_ModelSpecAssumptions!AQ10</f>
        <v>0.24</v>
      </c>
      <c r="AN10" s="115" t="n">
        <f aca="false">InputDataB_ModelSpecAssumptions!AR10</f>
        <v>0.24</v>
      </c>
      <c r="AO10" s="115" t="n">
        <f aca="false">InputDataB_ModelSpecAssumptions!AS10</f>
        <v>0.24</v>
      </c>
      <c r="AP10" s="115" t="n">
        <f aca="false">InputDataB_ModelSpecAssumptions!AT10</f>
        <v>0.24</v>
      </c>
      <c r="AQ10" s="115" t="n">
        <f aca="false">InputDataB_ModelSpecAssumptions!AU10</f>
        <v>0.24</v>
      </c>
      <c r="AR10" s="115" t="n">
        <f aca="false">InputDataB_ModelSpecAssumptions!AV10</f>
        <v>0.24</v>
      </c>
      <c r="AS10" s="115" t="n">
        <f aca="false">InputDataB_ModelSpecAssumptions!AW10</f>
        <v>0.24</v>
      </c>
      <c r="AT10" s="115" t="n">
        <f aca="false">InputDataB_ModelSpecAssumptions!AX10</f>
        <v>0.24</v>
      </c>
      <c r="AU10" s="115" t="n">
        <f aca="false">InputDataB_ModelSpecAssumptions!AY10</f>
        <v>0.24</v>
      </c>
      <c r="AV10" s="115" t="n">
        <f aca="false">InputDataB_ModelSpecAssumptions!AZ10</f>
        <v>0.24</v>
      </c>
      <c r="AW10" s="115" t="n">
        <f aca="false">InputDataB_ModelSpecAssumptions!BA10</f>
        <v>0.24</v>
      </c>
      <c r="AX10" s="115" t="n">
        <f aca="false">InputDataB_ModelSpecAssumptions!BB10</f>
        <v>0.24</v>
      </c>
      <c r="AY10" s="115" t="n">
        <f aca="false">InputDataB_ModelSpecAssumptions!BC10</f>
        <v>0.24</v>
      </c>
      <c r="AZ10" s="115" t="n">
        <f aca="false">InputDataB_ModelSpecAssumptions!BD10</f>
        <v>0.24</v>
      </c>
      <c r="BA10" s="115" t="n">
        <f aca="false">InputDataB_ModelSpecAssumptions!BE10</f>
        <v>0.24</v>
      </c>
      <c r="BB10" s="115" t="n">
        <f aca="false">InputDataB_ModelSpecAssumptions!BF10</f>
        <v>0.24</v>
      </c>
      <c r="BC10" s="115" t="n">
        <f aca="false">InputDataB_ModelSpecAssumptions!BG10</f>
        <v>0.24</v>
      </c>
      <c r="BD10" s="115" t="n">
        <f aca="false">InputDataB_ModelSpecAssumptions!BH10</f>
        <v>0.24</v>
      </c>
      <c r="BE10" s="115" t="n">
        <f aca="false">InputDataB_ModelSpecAssumptions!BI10</f>
        <v>0.24</v>
      </c>
      <c r="BF10" s="115" t="n">
        <f aca="false">InputDataB_ModelSpecAssumptions!BJ10</f>
        <v>0.24</v>
      </c>
      <c r="BG10" s="115" t="n">
        <f aca="false">InputDataB_ModelSpecAssumptions!BK10</f>
        <v>0.24</v>
      </c>
      <c r="BH10" s="115" t="n">
        <f aca="false">InputDataB_ModelSpecAssumptions!BL10</f>
        <v>0.24</v>
      </c>
      <c r="BI10" s="115" t="n">
        <f aca="false">InputDataB_ModelSpecAssumptions!BM10</f>
        <v>0.24</v>
      </c>
      <c r="BJ10" s="115" t="n">
        <f aca="false">InputDataB_ModelSpecAssumptions!BN10</f>
        <v>0.24</v>
      </c>
      <c r="BK10" s="115" t="n">
        <f aca="false">InputDataB_ModelSpecAssumptions!BO10</f>
        <v>0.24</v>
      </c>
      <c r="BL10" s="115" t="n">
        <f aca="false">InputDataB_ModelSpecAssumptions!BP10</f>
        <v>0.24</v>
      </c>
      <c r="BM10" s="115" t="n">
        <f aca="false">InputDataB_ModelSpecAssumptions!BQ10</f>
        <v>0.24</v>
      </c>
      <c r="BN10" s="115" t="n">
        <f aca="false">InputDataB_ModelSpecAssumptions!BR10</f>
        <v>0.24</v>
      </c>
      <c r="BO10" s="115" t="n">
        <f aca="false">InputDataB_ModelSpecAssumptions!BS10</f>
        <v>0.24</v>
      </c>
      <c r="BP10" s="115" t="n">
        <f aca="false">InputDataB_ModelSpecAssumptions!BT10</f>
        <v>0.24</v>
      </c>
      <c r="BQ10" s="115" t="n">
        <f aca="false">InputDataB_ModelSpecAssumptions!BU10</f>
        <v>0.24</v>
      </c>
      <c r="BR10" s="115" t="n">
        <f aca="false">InputDataB_ModelSpecAssumptions!BV10</f>
        <v>0.24</v>
      </c>
      <c r="BS10" s="115" t="n">
        <f aca="false">InputDataB_ModelSpecAssumptions!BW10</f>
        <v>0.24</v>
      </c>
    </row>
    <row r="11" s="24" customFormat="true" ht="15.75" hidden="false" customHeight="false" outlineLevel="0" collapsed="false">
      <c r="A11" s="492" t="s">
        <v>1498</v>
      </c>
      <c r="B11" s="496" t="str">
        <f aca="false">LEFT(InputDataA_GeneralAssumptions!D92,1)</f>
        <v>A</v>
      </c>
      <c r="C11" s="548" t="s">
        <v>1499</v>
      </c>
      <c r="D11" s="547" t="s">
        <v>1500</v>
      </c>
      <c r="E11" s="115" t="n">
        <f aca="false">InputDataA_GeneralAssumptions!I107</f>
        <v>0.495112097093595</v>
      </c>
      <c r="F11" s="115" t="n">
        <f aca="false">InputDataA_GeneralAssumptions!J107</f>
        <v>0.495160345248868</v>
      </c>
      <c r="G11" s="115" t="n">
        <f aca="false">InputDataA_GeneralAssumptions!K107</f>
        <v>0.495212137718051</v>
      </c>
      <c r="H11" s="115" t="n">
        <f aca="false">InputDataA_GeneralAssumptions!L107</f>
        <v>0.495263642899486</v>
      </c>
      <c r="I11" s="115" t="n">
        <f aca="false">InputDataA_GeneralAssumptions!M107</f>
        <v>0.495313560994291</v>
      </c>
      <c r="J11" s="115" t="n">
        <f aca="false">InputDataA_GeneralAssumptions!N107</f>
        <v>0.495361493172963</v>
      </c>
      <c r="K11" s="115" t="n">
        <f aca="false">InputDataA_GeneralAssumptions!O107</f>
        <v>0.495407064644166</v>
      </c>
      <c r="L11" s="115" t="n">
        <f aca="false">InputDataA_GeneralAssumptions!P107</f>
        <v>0.49545067064841</v>
      </c>
      <c r="M11" s="115" t="n">
        <f aca="false">InputDataA_GeneralAssumptions!Q107</f>
        <v>0.49549194170525</v>
      </c>
      <c r="N11" s="115" t="n">
        <f aca="false">InputDataA_GeneralAssumptions!R107</f>
        <v>0.495529701895052</v>
      </c>
      <c r="O11" s="115" t="n">
        <f aca="false">InputDataA_GeneralAssumptions!S107</f>
        <v>0.495561959610361</v>
      </c>
      <c r="P11" s="115" t="n">
        <f aca="false">InputDataA_GeneralAssumptions!T107</f>
        <v>0.495587346974381</v>
      </c>
      <c r="Q11" s="115" t="n">
        <f aca="false">InputDataA_GeneralAssumptions!U107</f>
        <v>0.495605416746064</v>
      </c>
      <c r="R11" s="115" t="n">
        <f aca="false">InputDataA_GeneralAssumptions!V107</f>
        <v>0.495617116143343</v>
      </c>
      <c r="S11" s="115" t="n">
        <f aca="false">InputDataA_GeneralAssumptions!W107</f>
        <v>0.495622444090385</v>
      </c>
      <c r="T11" s="115" t="n">
        <f aca="false">InputDataA_GeneralAssumptions!X107</f>
        <v>0.495622015563577</v>
      </c>
      <c r="U11" s="115" t="n">
        <f aca="false">InputDataA_GeneralAssumptions!Y107</f>
        <v>0.495615596649898</v>
      </c>
      <c r="V11" s="115" t="n">
        <f aca="false">InputDataA_GeneralAssumptions!Z107</f>
        <v>0.495604085593874</v>
      </c>
      <c r="W11" s="115" t="n">
        <f aca="false">InputDataA_GeneralAssumptions!AA107</f>
        <v>0.49558740008515</v>
      </c>
      <c r="X11" s="115" t="n">
        <f aca="false">InputDataA_GeneralAssumptions!AB107</f>
        <v>0.495565169370044</v>
      </c>
      <c r="Y11" s="115" t="n">
        <f aca="false">InputDataA_GeneralAssumptions!AC107</f>
        <v>0.495537519766712</v>
      </c>
      <c r="Z11" s="115" t="n">
        <f aca="false">InputDataA_GeneralAssumptions!AD107</f>
        <v>0.495504489415842</v>
      </c>
      <c r="AA11" s="115" t="n">
        <f aca="false">InputDataA_GeneralAssumptions!AE107</f>
        <v>0.495466417769735</v>
      </c>
      <c r="AB11" s="115" t="n">
        <f aca="false">InputDataA_GeneralAssumptions!AF107</f>
        <v>0.495423618385353</v>
      </c>
      <c r="AC11" s="115" t="n">
        <f aca="false">InputDataA_GeneralAssumptions!AG107</f>
        <v>0.495376318349722</v>
      </c>
      <c r="AD11" s="115" t="n">
        <f aca="false">InputDataA_GeneralAssumptions!AH107</f>
        <v>0.495324714505009</v>
      </c>
      <c r="AE11" s="115" t="n">
        <f aca="false">InputDataA_GeneralAssumptions!AI107</f>
        <v>0.495269146138419</v>
      </c>
      <c r="AF11" s="115" t="n">
        <f aca="false">InputDataA_GeneralAssumptions!AJ107</f>
        <v>0.495210194754372</v>
      </c>
      <c r="AG11" s="115" t="n">
        <f aca="false">InputDataA_GeneralAssumptions!AK107</f>
        <v>0.495147755556098</v>
      </c>
      <c r="AH11" s="115" t="n">
        <f aca="false">InputDataA_GeneralAssumptions!AL107</f>
        <v>0.495082489690338</v>
      </c>
      <c r="AI11" s="115" t="n">
        <f aca="false">InputDataA_GeneralAssumptions!AM107</f>
        <v>0.495014764263508</v>
      </c>
      <c r="AJ11" s="115" t="n">
        <f aca="false">InputDataA_GeneralAssumptions!AN107</f>
        <v>0.494944902349654</v>
      </c>
      <c r="AK11" s="115" t="str">
        <f aca="false">InputDataA_GeneralAssumptions!AO107</f>
        <v>#N/A</v>
      </c>
      <c r="AL11" s="115" t="str">
        <f aca="false">InputDataA_GeneralAssumptions!AP107</f>
        <v>#N/A</v>
      </c>
      <c r="AM11" s="115" t="str">
        <f aca="false">InputDataA_GeneralAssumptions!AQ107</f>
        <v>#N/A</v>
      </c>
      <c r="AN11" s="115" t="str">
        <f aca="false">InputDataA_GeneralAssumptions!AR107</f>
        <v>#N/A</v>
      </c>
      <c r="AO11" s="115" t="str">
        <f aca="false">InputDataA_GeneralAssumptions!AS107</f>
        <v>#N/A</v>
      </c>
      <c r="AP11" s="115" t="str">
        <f aca="false">InputDataA_GeneralAssumptions!AT107</f>
        <v>#N/A</v>
      </c>
      <c r="AQ11" s="115" t="str">
        <f aca="false">InputDataA_GeneralAssumptions!AU107</f>
        <v>#N/A</v>
      </c>
      <c r="AR11" s="115" t="str">
        <f aca="false">InputDataA_GeneralAssumptions!AV107</f>
        <v>#N/A</v>
      </c>
      <c r="AS11" s="115" t="str">
        <f aca="false">InputDataA_GeneralAssumptions!AW107</f>
        <v>#N/A</v>
      </c>
      <c r="AT11" s="115" t="str">
        <f aca="false">InputDataA_GeneralAssumptions!AX107</f>
        <v>#N/A</v>
      </c>
      <c r="AU11" s="115" t="str">
        <f aca="false">InputDataA_GeneralAssumptions!AY107</f>
        <v>#N/A</v>
      </c>
      <c r="AV11" s="115" t="str">
        <f aca="false">InputDataA_GeneralAssumptions!AZ107</f>
        <v>#N/A</v>
      </c>
      <c r="AW11" s="115" t="str">
        <f aca="false">InputDataA_GeneralAssumptions!BA107</f>
        <v>#N/A</v>
      </c>
      <c r="AX11" s="115" t="str">
        <f aca="false">InputDataA_GeneralAssumptions!BB107</f>
        <v>#N/A</v>
      </c>
      <c r="AY11" s="115" t="str">
        <f aca="false">InputDataA_GeneralAssumptions!BC107</f>
        <v>#N/A</v>
      </c>
      <c r="AZ11" s="115" t="str">
        <f aca="false">InputDataA_GeneralAssumptions!BD107</f>
        <v>#N/A</v>
      </c>
      <c r="BA11" s="115" t="str">
        <f aca="false">InputDataA_GeneralAssumptions!BE107</f>
        <v>#N/A</v>
      </c>
      <c r="BB11" s="115" t="str">
        <f aca="false">InputDataA_GeneralAssumptions!BF107</f>
        <v>#N/A</v>
      </c>
      <c r="BC11" s="115" t="str">
        <f aca="false">InputDataA_GeneralAssumptions!BG107</f>
        <v>#N/A</v>
      </c>
      <c r="BD11" s="115" t="str">
        <f aca="false">InputDataA_GeneralAssumptions!BH107</f>
        <v>#N/A</v>
      </c>
      <c r="BE11" s="115" t="str">
        <f aca="false">InputDataA_GeneralAssumptions!BI107</f>
        <v>#N/A</v>
      </c>
      <c r="BF11" s="115" t="str">
        <f aca="false">InputDataA_GeneralAssumptions!BJ107</f>
        <v>#N/A</v>
      </c>
      <c r="BG11" s="115" t="str">
        <f aca="false">InputDataA_GeneralAssumptions!BK107</f>
        <v>#N/A</v>
      </c>
      <c r="BH11" s="115" t="str">
        <f aca="false">InputDataA_GeneralAssumptions!BL107</f>
        <v>#N/A</v>
      </c>
      <c r="BI11" s="115" t="str">
        <f aca="false">InputDataA_GeneralAssumptions!BM107</f>
        <v>#N/A</v>
      </c>
      <c r="BJ11" s="115" t="str">
        <f aca="false">InputDataA_GeneralAssumptions!BN107</f>
        <v>#N/A</v>
      </c>
      <c r="BK11" s="115" t="str">
        <f aca="false">InputDataA_GeneralAssumptions!BO107</f>
        <v>#N/A</v>
      </c>
      <c r="BL11" s="115" t="str">
        <f aca="false">InputDataA_GeneralAssumptions!BP107</f>
        <v>#N/A</v>
      </c>
      <c r="BM11" s="115" t="str">
        <f aca="false">InputDataA_GeneralAssumptions!BQ107</f>
        <v>#N/A</v>
      </c>
      <c r="BN11" s="115" t="str">
        <f aca="false">InputDataA_GeneralAssumptions!BR107</f>
        <v>#N/A</v>
      </c>
      <c r="BO11" s="115" t="str">
        <f aca="false">InputDataA_GeneralAssumptions!BS107</f>
        <v>#N/A</v>
      </c>
      <c r="BP11" s="115" t="str">
        <f aca="false">InputDataA_GeneralAssumptions!BT107</f>
        <v>#N/A</v>
      </c>
      <c r="BQ11" s="115" t="str">
        <f aca="false">InputDataA_GeneralAssumptions!BU107</f>
        <v>#N/A</v>
      </c>
      <c r="BR11" s="115" t="str">
        <f aca="false">InputDataA_GeneralAssumptions!BV107</f>
        <v>#N/A</v>
      </c>
      <c r="BS11" s="115" t="str">
        <f aca="false">InputDataA_GeneralAssumptions!BW107</f>
        <v>#N/A</v>
      </c>
    </row>
    <row r="12" customFormat="false" ht="15.75" hidden="false" customHeight="false" outlineLevel="0" collapsed="false">
      <c r="B12" s="496" t="str">
        <f aca="false">LEFT(InputDataA_GeneralAssumptions!D39,1)</f>
        <v>A</v>
      </c>
      <c r="C12" s="546" t="s">
        <v>1501</v>
      </c>
      <c r="D12" s="547" t="s">
        <v>100</v>
      </c>
      <c r="E12" s="115" t="n">
        <f aca="false">InputDataA_GeneralAssumptions!I45</f>
        <v>0.793980026245117</v>
      </c>
      <c r="F12" s="115" t="n">
        <f aca="false">InputDataA_GeneralAssumptions!J45</f>
        <v>0.793980026245117</v>
      </c>
      <c r="G12" s="115" t="n">
        <f aca="false">InputDataA_GeneralAssumptions!K45</f>
        <v>0.793980026245117</v>
      </c>
      <c r="H12" s="115" t="n">
        <f aca="false">InputDataA_GeneralAssumptions!L45</f>
        <v>0.793980026245117</v>
      </c>
      <c r="I12" s="115" t="n">
        <f aca="false">InputDataA_GeneralAssumptions!M45</f>
        <v>0.793980026245117</v>
      </c>
      <c r="J12" s="115" t="n">
        <f aca="false">InputDataA_GeneralAssumptions!N45</f>
        <v>0.793980026245117</v>
      </c>
      <c r="K12" s="115" t="n">
        <f aca="false">InputDataA_GeneralAssumptions!O45</f>
        <v>0.793980026245117</v>
      </c>
      <c r="L12" s="115" t="n">
        <f aca="false">InputDataA_GeneralAssumptions!P45</f>
        <v>0.793980026245117</v>
      </c>
      <c r="M12" s="115" t="n">
        <f aca="false">InputDataA_GeneralAssumptions!Q45</f>
        <v>0.793980026245117</v>
      </c>
      <c r="N12" s="115" t="n">
        <f aca="false">InputDataA_GeneralAssumptions!R45</f>
        <v>0.793980026245117</v>
      </c>
      <c r="O12" s="115" t="n">
        <f aca="false">InputDataA_GeneralAssumptions!S45</f>
        <v>0.793980026245117</v>
      </c>
      <c r="P12" s="115" t="n">
        <f aca="false">InputDataA_GeneralAssumptions!T45</f>
        <v>0.793980026245117</v>
      </c>
      <c r="Q12" s="115" t="n">
        <f aca="false">InputDataA_GeneralAssumptions!U45</f>
        <v>0.793980026245117</v>
      </c>
      <c r="R12" s="115" t="n">
        <f aca="false">InputDataA_GeneralAssumptions!V45</f>
        <v>0.793980026245117</v>
      </c>
      <c r="S12" s="115" t="n">
        <f aca="false">InputDataA_GeneralAssumptions!W45</f>
        <v>0.793980026245117</v>
      </c>
      <c r="T12" s="115" t="n">
        <f aca="false">InputDataA_GeneralAssumptions!X45</f>
        <v>0.793980026245117</v>
      </c>
      <c r="U12" s="115" t="n">
        <f aca="false">InputDataA_GeneralAssumptions!Y45</f>
        <v>0.793980026245117</v>
      </c>
      <c r="V12" s="115" t="n">
        <f aca="false">InputDataA_GeneralAssumptions!Z45</f>
        <v>0.793980026245117</v>
      </c>
      <c r="W12" s="115" t="n">
        <f aca="false">InputDataA_GeneralAssumptions!AA45</f>
        <v>0.793980026245117</v>
      </c>
      <c r="X12" s="115" t="n">
        <f aca="false">InputDataA_GeneralAssumptions!AB45</f>
        <v>0.793980026245117</v>
      </c>
      <c r="Y12" s="115" t="n">
        <f aca="false">InputDataA_GeneralAssumptions!AC45</f>
        <v>0.793980026245117</v>
      </c>
      <c r="Z12" s="115" t="n">
        <f aca="false">InputDataA_GeneralAssumptions!AD45</f>
        <v>0.793980026245117</v>
      </c>
      <c r="AA12" s="115" t="n">
        <f aca="false">InputDataA_GeneralAssumptions!AE45</f>
        <v>0.793980026245117</v>
      </c>
      <c r="AB12" s="115" t="n">
        <f aca="false">InputDataA_GeneralAssumptions!AF45</f>
        <v>0.793980026245117</v>
      </c>
      <c r="AC12" s="115" t="n">
        <f aca="false">InputDataA_GeneralAssumptions!AG45</f>
        <v>0.793980026245117</v>
      </c>
      <c r="AD12" s="115" t="n">
        <f aca="false">InputDataA_GeneralAssumptions!AH45</f>
        <v>0.793980026245117</v>
      </c>
      <c r="AE12" s="115" t="n">
        <f aca="false">InputDataA_GeneralAssumptions!AI45</f>
        <v>0.793980026245117</v>
      </c>
      <c r="AF12" s="115" t="n">
        <f aca="false">InputDataA_GeneralAssumptions!AJ45</f>
        <v>0.793980026245117</v>
      </c>
      <c r="AG12" s="115" t="n">
        <f aca="false">InputDataA_GeneralAssumptions!AK45</f>
        <v>0.793980026245117</v>
      </c>
      <c r="AH12" s="115" t="n">
        <f aca="false">InputDataA_GeneralAssumptions!AL45</f>
        <v>0.793980026245117</v>
      </c>
      <c r="AI12" s="115" t="n">
        <f aca="false">InputDataA_GeneralAssumptions!AM45</f>
        <v>0.793980026245117</v>
      </c>
      <c r="AJ12" s="115" t="n">
        <f aca="false">InputDataA_GeneralAssumptions!AN45</f>
        <v>0.793980026245117</v>
      </c>
      <c r="AK12" s="115" t="n">
        <f aca="false">InputDataA_GeneralAssumptions!AO45</f>
        <v>0.793980026245117</v>
      </c>
      <c r="AL12" s="115" t="n">
        <f aca="false">InputDataA_GeneralAssumptions!AP45</f>
        <v>0.793980026245117</v>
      </c>
      <c r="AM12" s="115" t="n">
        <f aca="false">InputDataA_GeneralAssumptions!AQ45</f>
        <v>0.793980026245117</v>
      </c>
      <c r="AN12" s="115" t="n">
        <f aca="false">InputDataA_GeneralAssumptions!AR45</f>
        <v>0.793980026245117</v>
      </c>
      <c r="AO12" s="115" t="n">
        <f aca="false">InputDataA_GeneralAssumptions!AS45</f>
        <v>0.793980026245117</v>
      </c>
      <c r="AP12" s="115" t="n">
        <f aca="false">InputDataA_GeneralAssumptions!AT45</f>
        <v>0.793980026245117</v>
      </c>
      <c r="AQ12" s="115" t="n">
        <f aca="false">InputDataA_GeneralAssumptions!AU45</f>
        <v>0.793980026245117</v>
      </c>
      <c r="AR12" s="115" t="n">
        <f aca="false">InputDataA_GeneralAssumptions!AV45</f>
        <v>0.793980026245117</v>
      </c>
      <c r="AS12" s="115" t="n">
        <f aca="false">InputDataA_GeneralAssumptions!AW45</f>
        <v>0.793980026245117</v>
      </c>
      <c r="AT12" s="115" t="n">
        <f aca="false">InputDataA_GeneralAssumptions!AX45</f>
        <v>0.793980026245117</v>
      </c>
      <c r="AU12" s="115" t="n">
        <f aca="false">InputDataA_GeneralAssumptions!AY45</f>
        <v>0.793980026245117</v>
      </c>
      <c r="AV12" s="115" t="n">
        <f aca="false">InputDataA_GeneralAssumptions!AZ45</f>
        <v>0.793980026245117</v>
      </c>
      <c r="AW12" s="115" t="n">
        <f aca="false">InputDataA_GeneralAssumptions!BA45</f>
        <v>0.793980026245117</v>
      </c>
      <c r="AX12" s="115" t="n">
        <f aca="false">InputDataA_GeneralAssumptions!BB45</f>
        <v>0.793980026245117</v>
      </c>
      <c r="AY12" s="115" t="n">
        <f aca="false">InputDataA_GeneralAssumptions!BC45</f>
        <v>0.793980026245117</v>
      </c>
      <c r="AZ12" s="115" t="n">
        <f aca="false">InputDataA_GeneralAssumptions!BD45</f>
        <v>0.793980026245117</v>
      </c>
      <c r="BA12" s="115" t="n">
        <f aca="false">InputDataA_GeneralAssumptions!BE45</f>
        <v>0.793980026245117</v>
      </c>
      <c r="BB12" s="115" t="n">
        <f aca="false">InputDataA_GeneralAssumptions!BF45</f>
        <v>0.793980026245117</v>
      </c>
      <c r="BC12" s="115" t="n">
        <f aca="false">InputDataA_GeneralAssumptions!BG45</f>
        <v>0.793980026245117</v>
      </c>
      <c r="BD12" s="115" t="n">
        <f aca="false">InputDataA_GeneralAssumptions!BH45</f>
        <v>0.793980026245117</v>
      </c>
      <c r="BE12" s="115" t="n">
        <f aca="false">InputDataA_GeneralAssumptions!BI45</f>
        <v>0.793980026245117</v>
      </c>
      <c r="BF12" s="115" t="n">
        <f aca="false">InputDataA_GeneralAssumptions!BJ45</f>
        <v>0.793980026245117</v>
      </c>
      <c r="BG12" s="115" t="n">
        <f aca="false">InputDataA_GeneralAssumptions!BK45</f>
        <v>0.793980026245117</v>
      </c>
      <c r="BH12" s="115" t="n">
        <f aca="false">InputDataA_GeneralAssumptions!BL45</f>
        <v>0.793980026245117</v>
      </c>
      <c r="BI12" s="115" t="n">
        <f aca="false">InputDataA_GeneralAssumptions!BM45</f>
        <v>0.793980026245117</v>
      </c>
      <c r="BJ12" s="115" t="n">
        <f aca="false">InputDataA_GeneralAssumptions!BN45</f>
        <v>0.793980026245117</v>
      </c>
      <c r="BK12" s="115" t="n">
        <f aca="false">InputDataA_GeneralAssumptions!BO45</f>
        <v>0.793980026245117</v>
      </c>
      <c r="BL12" s="115" t="n">
        <f aca="false">InputDataA_GeneralAssumptions!BP45</f>
        <v>0.793980026245117</v>
      </c>
      <c r="BM12" s="115" t="n">
        <f aca="false">InputDataA_GeneralAssumptions!BQ45</f>
        <v>0.793980026245117</v>
      </c>
      <c r="BN12" s="115" t="n">
        <f aca="false">InputDataA_GeneralAssumptions!BR45</f>
        <v>0.793980026245117</v>
      </c>
      <c r="BO12" s="115" t="n">
        <f aca="false">InputDataA_GeneralAssumptions!BS45</f>
        <v>0.793980026245117</v>
      </c>
      <c r="BP12" s="115" t="n">
        <f aca="false">InputDataA_GeneralAssumptions!BT45</f>
        <v>0.793980026245117</v>
      </c>
      <c r="BQ12" s="115" t="n">
        <f aca="false">InputDataA_GeneralAssumptions!BU45</f>
        <v>0.793980026245117</v>
      </c>
      <c r="BR12" s="115" t="n">
        <f aca="false">InputDataA_GeneralAssumptions!BV45</f>
        <v>0.793980026245117</v>
      </c>
      <c r="BS12" s="115" t="n">
        <f aca="false">InputDataA_GeneralAssumptions!BW45</f>
        <v>0.793980026245117</v>
      </c>
    </row>
    <row r="13" customFormat="false" ht="15.75" hidden="false" customHeight="false" outlineLevel="0" collapsed="false">
      <c r="B13" s="496" t="str">
        <f aca="false">LEFT(InputDataA_GeneralAssumptions!D39,1)</f>
        <v>A</v>
      </c>
      <c r="C13" s="546" t="s">
        <v>1502</v>
      </c>
      <c r="D13" s="547" t="s">
        <v>100</v>
      </c>
      <c r="E13" s="115" t="n">
        <f aca="false">InputDataA_GeneralAssumptions!I54</f>
        <v>0.712610015869141</v>
      </c>
      <c r="F13" s="115" t="n">
        <f aca="false">InputDataA_GeneralAssumptions!J54</f>
        <v>0.712610015869141</v>
      </c>
      <c r="G13" s="115" t="n">
        <f aca="false">InputDataA_GeneralAssumptions!K54</f>
        <v>0.712610015869141</v>
      </c>
      <c r="H13" s="115" t="n">
        <f aca="false">InputDataA_GeneralAssumptions!L54</f>
        <v>0.712610015869141</v>
      </c>
      <c r="I13" s="115" t="n">
        <f aca="false">InputDataA_GeneralAssumptions!M54</f>
        <v>0.712610015869141</v>
      </c>
      <c r="J13" s="115" t="n">
        <f aca="false">InputDataA_GeneralAssumptions!N54</f>
        <v>0.712610015869141</v>
      </c>
      <c r="K13" s="115" t="n">
        <f aca="false">InputDataA_GeneralAssumptions!O54</f>
        <v>0.712610015869141</v>
      </c>
      <c r="L13" s="115" t="n">
        <f aca="false">InputDataA_GeneralAssumptions!P54</f>
        <v>0.712610015869141</v>
      </c>
      <c r="M13" s="115" t="n">
        <f aca="false">InputDataA_GeneralAssumptions!Q54</f>
        <v>0.712610015869141</v>
      </c>
      <c r="N13" s="115" t="n">
        <f aca="false">InputDataA_GeneralAssumptions!R54</f>
        <v>0.712610015869141</v>
      </c>
      <c r="O13" s="115" t="n">
        <f aca="false">InputDataA_GeneralAssumptions!S54</f>
        <v>0.712610015869141</v>
      </c>
      <c r="P13" s="115" t="n">
        <f aca="false">InputDataA_GeneralAssumptions!T54</f>
        <v>0.712610015869141</v>
      </c>
      <c r="Q13" s="115" t="n">
        <f aca="false">InputDataA_GeneralAssumptions!U54</f>
        <v>0.712610015869141</v>
      </c>
      <c r="R13" s="115" t="n">
        <f aca="false">InputDataA_GeneralAssumptions!V54</f>
        <v>0.712610015869141</v>
      </c>
      <c r="S13" s="115" t="n">
        <f aca="false">InputDataA_GeneralAssumptions!W54</f>
        <v>0.712610015869141</v>
      </c>
      <c r="T13" s="115" t="n">
        <f aca="false">InputDataA_GeneralAssumptions!X54</f>
        <v>0.712610015869141</v>
      </c>
      <c r="U13" s="115" t="n">
        <f aca="false">InputDataA_GeneralAssumptions!Y54</f>
        <v>0.712610015869141</v>
      </c>
      <c r="V13" s="115" t="n">
        <f aca="false">InputDataA_GeneralAssumptions!Z54</f>
        <v>0.712610015869141</v>
      </c>
      <c r="W13" s="115" t="n">
        <f aca="false">InputDataA_GeneralAssumptions!AA54</f>
        <v>0.712610015869141</v>
      </c>
      <c r="X13" s="115" t="n">
        <f aca="false">InputDataA_GeneralAssumptions!AB54</f>
        <v>0.712610015869141</v>
      </c>
      <c r="Y13" s="115" t="n">
        <f aca="false">InputDataA_GeneralAssumptions!AC54</f>
        <v>0.712610015869141</v>
      </c>
      <c r="Z13" s="115" t="n">
        <f aca="false">InputDataA_GeneralAssumptions!AD54</f>
        <v>0.712610015869141</v>
      </c>
      <c r="AA13" s="115" t="n">
        <f aca="false">InputDataA_GeneralAssumptions!AE54</f>
        <v>0.712610015869141</v>
      </c>
      <c r="AB13" s="115" t="n">
        <f aca="false">InputDataA_GeneralAssumptions!AF54</f>
        <v>0.712610015869141</v>
      </c>
      <c r="AC13" s="115" t="n">
        <f aca="false">InputDataA_GeneralAssumptions!AG54</f>
        <v>0.712610015869141</v>
      </c>
      <c r="AD13" s="115" t="n">
        <f aca="false">InputDataA_GeneralAssumptions!AH54</f>
        <v>0.712610015869141</v>
      </c>
      <c r="AE13" s="115" t="n">
        <f aca="false">InputDataA_GeneralAssumptions!AI54</f>
        <v>0.712610015869141</v>
      </c>
      <c r="AF13" s="115" t="n">
        <f aca="false">InputDataA_GeneralAssumptions!AJ54</f>
        <v>0.712610015869141</v>
      </c>
      <c r="AG13" s="115" t="n">
        <f aca="false">InputDataA_GeneralAssumptions!AK54</f>
        <v>0.712610015869141</v>
      </c>
      <c r="AH13" s="115" t="n">
        <f aca="false">InputDataA_GeneralAssumptions!AL54</f>
        <v>0.712610015869141</v>
      </c>
      <c r="AI13" s="115" t="n">
        <f aca="false">InputDataA_GeneralAssumptions!AM54</f>
        <v>0.712610015869141</v>
      </c>
      <c r="AJ13" s="115" t="n">
        <f aca="false">InputDataA_GeneralAssumptions!AN54</f>
        <v>0.712610015869141</v>
      </c>
      <c r="AK13" s="115" t="n">
        <f aca="false">InputDataA_GeneralAssumptions!AO54</f>
        <v>0.712610015869141</v>
      </c>
      <c r="AL13" s="115" t="n">
        <f aca="false">InputDataA_GeneralAssumptions!AP54</f>
        <v>0.712610015869141</v>
      </c>
      <c r="AM13" s="115" t="n">
        <f aca="false">InputDataA_GeneralAssumptions!AQ54</f>
        <v>0.712610015869141</v>
      </c>
      <c r="AN13" s="115" t="n">
        <f aca="false">InputDataA_GeneralAssumptions!AR54</f>
        <v>0.712610015869141</v>
      </c>
      <c r="AO13" s="115" t="n">
        <f aca="false">InputDataA_GeneralAssumptions!AS54</f>
        <v>0.712610015869141</v>
      </c>
      <c r="AP13" s="115" t="n">
        <f aca="false">InputDataA_GeneralAssumptions!AT54</f>
        <v>0.712610015869141</v>
      </c>
      <c r="AQ13" s="115" t="n">
        <f aca="false">InputDataA_GeneralAssumptions!AU54</f>
        <v>0.712610015869141</v>
      </c>
      <c r="AR13" s="115" t="n">
        <f aca="false">InputDataA_GeneralAssumptions!AV54</f>
        <v>0.712610015869141</v>
      </c>
      <c r="AS13" s="115" t="n">
        <f aca="false">InputDataA_GeneralAssumptions!AW54</f>
        <v>0.712610015869141</v>
      </c>
      <c r="AT13" s="115" t="n">
        <f aca="false">InputDataA_GeneralAssumptions!AX54</f>
        <v>0.712610015869141</v>
      </c>
      <c r="AU13" s="115" t="n">
        <f aca="false">InputDataA_GeneralAssumptions!AY54</f>
        <v>0.712610015869141</v>
      </c>
      <c r="AV13" s="115" t="n">
        <f aca="false">InputDataA_GeneralAssumptions!AZ54</f>
        <v>0.712610015869141</v>
      </c>
      <c r="AW13" s="115" t="n">
        <f aca="false">InputDataA_GeneralAssumptions!BA54</f>
        <v>0.712610015869141</v>
      </c>
      <c r="AX13" s="115" t="n">
        <f aca="false">InputDataA_GeneralAssumptions!BB54</f>
        <v>0.712610015869141</v>
      </c>
      <c r="AY13" s="115" t="n">
        <f aca="false">InputDataA_GeneralAssumptions!BC54</f>
        <v>0.712610015869141</v>
      </c>
      <c r="AZ13" s="115" t="n">
        <f aca="false">InputDataA_GeneralAssumptions!BD54</f>
        <v>0.712610015869141</v>
      </c>
      <c r="BA13" s="115" t="n">
        <f aca="false">InputDataA_GeneralAssumptions!BE54</f>
        <v>0.712610015869141</v>
      </c>
      <c r="BB13" s="115" t="n">
        <f aca="false">InputDataA_GeneralAssumptions!BF54</f>
        <v>0.712610015869141</v>
      </c>
      <c r="BC13" s="115" t="n">
        <f aca="false">InputDataA_GeneralAssumptions!BG54</f>
        <v>0.712610015869141</v>
      </c>
      <c r="BD13" s="115" t="n">
        <f aca="false">InputDataA_GeneralAssumptions!BH54</f>
        <v>0.712610015869141</v>
      </c>
      <c r="BE13" s="115" t="n">
        <f aca="false">InputDataA_GeneralAssumptions!BI54</f>
        <v>0.712610015869141</v>
      </c>
      <c r="BF13" s="115" t="n">
        <f aca="false">InputDataA_GeneralAssumptions!BJ54</f>
        <v>0.712610015869141</v>
      </c>
      <c r="BG13" s="115" t="n">
        <f aca="false">InputDataA_GeneralAssumptions!BK54</f>
        <v>0.712610015869141</v>
      </c>
      <c r="BH13" s="115" t="n">
        <f aca="false">InputDataA_GeneralAssumptions!BL54</f>
        <v>0.712610015869141</v>
      </c>
      <c r="BI13" s="115" t="n">
        <f aca="false">InputDataA_GeneralAssumptions!BM54</f>
        <v>0.712610015869141</v>
      </c>
      <c r="BJ13" s="115" t="n">
        <f aca="false">InputDataA_GeneralAssumptions!BN54</f>
        <v>0.712610015869141</v>
      </c>
      <c r="BK13" s="115" t="n">
        <f aca="false">InputDataA_GeneralAssumptions!BO54</f>
        <v>0.712610015869141</v>
      </c>
      <c r="BL13" s="115" t="n">
        <f aca="false">InputDataA_GeneralAssumptions!BP54</f>
        <v>0.712610015869141</v>
      </c>
      <c r="BM13" s="115" t="n">
        <f aca="false">InputDataA_GeneralAssumptions!BQ54</f>
        <v>0.712610015869141</v>
      </c>
      <c r="BN13" s="115" t="n">
        <f aca="false">InputDataA_GeneralAssumptions!BR54</f>
        <v>0.712610015869141</v>
      </c>
      <c r="BO13" s="115" t="n">
        <f aca="false">InputDataA_GeneralAssumptions!BS54</f>
        <v>0.712610015869141</v>
      </c>
      <c r="BP13" s="115" t="n">
        <f aca="false">InputDataA_GeneralAssumptions!BT54</f>
        <v>0.712610015869141</v>
      </c>
      <c r="BQ13" s="115" t="n">
        <f aca="false">InputDataA_GeneralAssumptions!BU54</f>
        <v>0.712610015869141</v>
      </c>
      <c r="BR13" s="115" t="n">
        <f aca="false">InputDataA_GeneralAssumptions!BV54</f>
        <v>0.712610015869141</v>
      </c>
      <c r="BS13" s="115" t="n">
        <f aca="false">InputDataA_GeneralAssumptions!BW54</f>
        <v>0.712610015869141</v>
      </c>
    </row>
    <row r="14" customFormat="false" ht="15.75" hidden="false" customHeight="false" outlineLevel="0" collapsed="false">
      <c r="A14" s="492" t="s">
        <v>1498</v>
      </c>
      <c r="B14" s="496" t="str">
        <f aca="false">LEFT(InputDataA_GeneralAssumptions!D39,1)</f>
        <v>A</v>
      </c>
      <c r="C14" s="546" t="s">
        <v>153</v>
      </c>
      <c r="D14" s="547" t="s">
        <v>154</v>
      </c>
      <c r="E14" s="115" t="n">
        <f aca="false">InputDataA_GeneralAssumptions!I57</f>
        <v>0.752897292346918</v>
      </c>
      <c r="F14" s="115" t="n">
        <f aca="false">InputDataA_GeneralAssumptions!J57</f>
        <v>0.752901218299813</v>
      </c>
      <c r="G14" s="115" t="n">
        <f aca="false">InputDataA_GeneralAssumptions!K57</f>
        <v>0.752905432653568</v>
      </c>
      <c r="H14" s="115" t="n">
        <f aca="false">InputDataA_GeneralAssumptions!L57</f>
        <v>0.752909623630716</v>
      </c>
      <c r="I14" s="115" t="n">
        <f aca="false">InputDataA_GeneralAssumptions!M57</f>
        <v>0.752913685466608</v>
      </c>
      <c r="J14" s="115" t="n">
        <f aca="false">InputDataA_GeneralAssumptions!N57</f>
        <v>0.752917585708484</v>
      </c>
      <c r="K14" s="115" t="n">
        <f aca="false">InputDataA_GeneralAssumptions!O57</f>
        <v>0.752921293859569</v>
      </c>
      <c r="L14" s="115" t="n">
        <f aca="false">InputDataA_GeneralAssumptions!P57</f>
        <v>0.752924842080587</v>
      </c>
      <c r="M14" s="115" t="n">
        <f aca="false">InputDataA_GeneralAssumptions!Q57</f>
        <v>0.75292820030691</v>
      </c>
      <c r="N14" s="115" t="n">
        <f aca="false">InputDataA_GeneralAssumptions!R57</f>
        <v>0.752931272853946</v>
      </c>
      <c r="O14" s="115" t="n">
        <f aca="false">InputDataA_GeneralAssumptions!S57</f>
        <v>0.752933897664575</v>
      </c>
      <c r="P14" s="115" t="n">
        <f aca="false">InputDataA_GeneralAssumptions!T57</f>
        <v>0.752935963434649</v>
      </c>
      <c r="Q14" s="115" t="n">
        <f aca="false">InputDataA_GeneralAssumptions!U57</f>
        <v>0.752937433772158</v>
      </c>
      <c r="R14" s="115" t="n">
        <f aca="false">InputDataA_GeneralAssumptions!V57</f>
        <v>0.752938385752236</v>
      </c>
      <c r="S14" s="115" t="n">
        <f aca="false">InputDataA_GeneralAssumptions!W57</f>
        <v>0.752938819287342</v>
      </c>
      <c r="T14" s="115" t="n">
        <f aca="false">InputDataA_GeneralAssumptions!X57</f>
        <v>0.752938784418112</v>
      </c>
      <c r="U14" s="115" t="n">
        <f aca="false">InputDataA_GeneralAssumptions!Y57</f>
        <v>0.752938262111039</v>
      </c>
      <c r="V14" s="115" t="n">
        <f aca="false">InputDataA_GeneralAssumptions!Z57</f>
        <v>0.752937325456291</v>
      </c>
      <c r="W14" s="115" t="n">
        <f aca="false">InputDataA_GeneralAssumptions!AA57</f>
        <v>0.752935967756273</v>
      </c>
      <c r="X14" s="115" t="n">
        <f aca="false">InputDataA_GeneralAssumptions!AB57</f>
        <v>0.752934158842754</v>
      </c>
      <c r="Y14" s="115" t="n">
        <f aca="false">InputDataA_GeneralAssumptions!AC57</f>
        <v>0.752931908994244</v>
      </c>
      <c r="Z14" s="115" t="n">
        <f aca="false">InputDataA_GeneralAssumptions!AD57</f>
        <v>0.752929221314251</v>
      </c>
      <c r="AA14" s="115" t="n">
        <f aca="false">InputDataA_GeneralAssumptions!AE57</f>
        <v>0.752926123424012</v>
      </c>
      <c r="AB14" s="115" t="n">
        <f aca="false">InputDataA_GeneralAssumptions!AF57</f>
        <v>0.752922640837661</v>
      </c>
      <c r="AC14" s="115" t="n">
        <f aca="false">InputDataA_GeneralAssumptions!AG57</f>
        <v>0.752918792033271</v>
      </c>
      <c r="AD14" s="115" t="n">
        <f aca="false">InputDataA_GeneralAssumptions!AH57</f>
        <v>0.752914593027891</v>
      </c>
      <c r="AE14" s="115" t="n">
        <f aca="false">InputDataA_GeneralAssumptions!AI57</f>
        <v>0.752910071429325</v>
      </c>
      <c r="AF14" s="115" t="n">
        <f aca="false">InputDataA_GeneralAssumptions!AJ57</f>
        <v>0.752905274554593</v>
      </c>
      <c r="AG14" s="115" t="n">
        <f aca="false">InputDataA_GeneralAssumptions!AK57</f>
        <v>0.752900193876382</v>
      </c>
      <c r="AH14" s="115" t="n">
        <f aca="false">InputDataA_GeneralAssumptions!AL57</f>
        <v>0.752894883192208</v>
      </c>
      <c r="AI14" s="115" t="n">
        <f aca="false">InputDataA_GeneralAssumptions!AM57</f>
        <v>0.752889372373524</v>
      </c>
      <c r="AJ14" s="115" t="n">
        <f aca="false">InputDataA_GeneralAssumptions!AN57</f>
        <v>0.752883687708869</v>
      </c>
      <c r="AK14" s="115" t="e">
        <f aca="false">InputDataA_GeneralAssumptions!AO57</f>
        <v>#VALUE!</v>
      </c>
      <c r="AL14" s="115" t="e">
        <f aca="false">InputDataA_GeneralAssumptions!AP57</f>
        <v>#VALUE!</v>
      </c>
      <c r="AM14" s="115" t="e">
        <f aca="false">InputDataA_GeneralAssumptions!AQ57</f>
        <v>#VALUE!</v>
      </c>
      <c r="AN14" s="115" t="e">
        <f aca="false">InputDataA_GeneralAssumptions!AR57</f>
        <v>#VALUE!</v>
      </c>
      <c r="AO14" s="115" t="e">
        <f aca="false">InputDataA_GeneralAssumptions!AS57</f>
        <v>#VALUE!</v>
      </c>
      <c r="AP14" s="115" t="e">
        <f aca="false">InputDataA_GeneralAssumptions!AT57</f>
        <v>#VALUE!</v>
      </c>
      <c r="AQ14" s="115" t="e">
        <f aca="false">InputDataA_GeneralAssumptions!AU57</f>
        <v>#VALUE!</v>
      </c>
      <c r="AR14" s="115" t="e">
        <f aca="false">InputDataA_GeneralAssumptions!AV57</f>
        <v>#VALUE!</v>
      </c>
      <c r="AS14" s="115" t="e">
        <f aca="false">InputDataA_GeneralAssumptions!AW57</f>
        <v>#VALUE!</v>
      </c>
      <c r="AT14" s="115" t="e">
        <f aca="false">InputDataA_GeneralAssumptions!AX57</f>
        <v>#VALUE!</v>
      </c>
      <c r="AU14" s="115" t="e">
        <f aca="false">InputDataA_GeneralAssumptions!AY57</f>
        <v>#VALUE!</v>
      </c>
      <c r="AV14" s="115" t="e">
        <f aca="false">InputDataA_GeneralAssumptions!AZ57</f>
        <v>#VALUE!</v>
      </c>
      <c r="AW14" s="115" t="e">
        <f aca="false">InputDataA_GeneralAssumptions!BA57</f>
        <v>#VALUE!</v>
      </c>
      <c r="AX14" s="115" t="e">
        <f aca="false">InputDataA_GeneralAssumptions!BB57</f>
        <v>#VALUE!</v>
      </c>
      <c r="AY14" s="115" t="e">
        <f aca="false">InputDataA_GeneralAssumptions!BC57</f>
        <v>#VALUE!</v>
      </c>
      <c r="AZ14" s="115" t="e">
        <f aca="false">InputDataA_GeneralAssumptions!BD57</f>
        <v>#VALUE!</v>
      </c>
      <c r="BA14" s="115" t="e">
        <f aca="false">InputDataA_GeneralAssumptions!BE57</f>
        <v>#VALUE!</v>
      </c>
      <c r="BB14" s="115" t="e">
        <f aca="false">InputDataA_GeneralAssumptions!BF57</f>
        <v>#VALUE!</v>
      </c>
      <c r="BC14" s="115" t="e">
        <f aca="false">InputDataA_GeneralAssumptions!BG57</f>
        <v>#VALUE!</v>
      </c>
      <c r="BD14" s="115" t="e">
        <f aca="false">InputDataA_GeneralAssumptions!BH57</f>
        <v>#VALUE!</v>
      </c>
      <c r="BE14" s="115" t="e">
        <f aca="false">InputDataA_GeneralAssumptions!BI57</f>
        <v>#VALUE!</v>
      </c>
      <c r="BF14" s="115" t="e">
        <f aca="false">InputDataA_GeneralAssumptions!BJ57</f>
        <v>#VALUE!</v>
      </c>
      <c r="BG14" s="115" t="e">
        <f aca="false">InputDataA_GeneralAssumptions!BK57</f>
        <v>#VALUE!</v>
      </c>
      <c r="BH14" s="115" t="e">
        <f aca="false">InputDataA_GeneralAssumptions!BL57</f>
        <v>#VALUE!</v>
      </c>
      <c r="BI14" s="115" t="e">
        <f aca="false">InputDataA_GeneralAssumptions!BM57</f>
        <v>#VALUE!</v>
      </c>
      <c r="BJ14" s="115" t="e">
        <f aca="false">InputDataA_GeneralAssumptions!BN57</f>
        <v>#VALUE!</v>
      </c>
      <c r="BK14" s="115" t="e">
        <f aca="false">InputDataA_GeneralAssumptions!BO57</f>
        <v>#VALUE!</v>
      </c>
      <c r="BL14" s="115" t="e">
        <f aca="false">InputDataA_GeneralAssumptions!BP57</f>
        <v>#VALUE!</v>
      </c>
      <c r="BM14" s="115" t="e">
        <f aca="false">InputDataA_GeneralAssumptions!BQ57</f>
        <v>#VALUE!</v>
      </c>
      <c r="BN14" s="115" t="e">
        <f aca="false">InputDataA_GeneralAssumptions!BR57</f>
        <v>#VALUE!</v>
      </c>
      <c r="BO14" s="115" t="e">
        <f aca="false">InputDataA_GeneralAssumptions!BS57</f>
        <v>#VALUE!</v>
      </c>
      <c r="BP14" s="115" t="e">
        <f aca="false">InputDataA_GeneralAssumptions!BT57</f>
        <v>#VALUE!</v>
      </c>
      <c r="BQ14" s="115" t="e">
        <f aca="false">InputDataA_GeneralAssumptions!BU57</f>
        <v>#VALUE!</v>
      </c>
      <c r="BR14" s="115" t="e">
        <f aca="false">InputDataA_GeneralAssumptions!BV57</f>
        <v>#VALUE!</v>
      </c>
      <c r="BS14" s="115" t="e">
        <f aca="false">InputDataA_GeneralAssumptions!BW57</f>
        <v>#VALUE!</v>
      </c>
    </row>
    <row r="15" customFormat="false" ht="15.75" hidden="false" customHeight="false" outlineLevel="0" collapsed="false">
      <c r="A15" s="492" t="s">
        <v>1498</v>
      </c>
      <c r="B15" s="496" t="str">
        <f aca="false">LEFT(InputDataA_GeneralAssumptions!D39,1)</f>
        <v>A</v>
      </c>
      <c r="C15" s="546" t="s">
        <v>193</v>
      </c>
      <c r="D15" s="547" t="s">
        <v>121</v>
      </c>
      <c r="E15" s="165" t="n">
        <f aca="false">InputDataA_GeneralAssumptions!I122</f>
        <v>-0.000717276183422655</v>
      </c>
      <c r="F15" s="165" t="n">
        <f aca="false">InputDataA_GeneralAssumptions!J122</f>
        <v>5.2144601065951E-006</v>
      </c>
      <c r="G15" s="165" t="n">
        <f aca="false">InputDataA_GeneralAssumptions!K122</f>
        <v>5.59748563611073E-006</v>
      </c>
      <c r="H15" s="165" t="n">
        <f aca="false">InputDataA_GeneralAssumptions!L122</f>
        <v>5.5664057740934E-006</v>
      </c>
      <c r="I15" s="165" t="n">
        <f aca="false">InputDataA_GeneralAssumptions!M122</f>
        <v>5.39485187167621E-006</v>
      </c>
      <c r="J15" s="165" t="n">
        <f aca="false">InputDataA_GeneralAssumptions!N122</f>
        <v>5.18019787798529E-006</v>
      </c>
      <c r="K15" s="165" t="n">
        <f aca="false">InputDataA_GeneralAssumptions!O122</f>
        <v>4.92504246829562E-006</v>
      </c>
      <c r="L15" s="165" t="n">
        <f aca="false">InputDataA_GeneralAssumptions!P122</f>
        <v>4.71260548318142E-006</v>
      </c>
      <c r="M15" s="165" t="n">
        <f aca="false">InputDataA_GeneralAssumptions!Q122</f>
        <v>4.46024109646004E-006</v>
      </c>
      <c r="N15" s="165" t="n">
        <f aca="false">InputDataA_GeneralAssumptions!R122</f>
        <v>4.08079686042839E-006</v>
      </c>
      <c r="O15" s="165" t="n">
        <f aca="false">InputDataA_GeneralAssumptions!S122</f>
        <v>3.48612247091928E-006</v>
      </c>
      <c r="P15" s="165" t="n">
        <f aca="false">InputDataA_GeneralAssumptions!T122</f>
        <v>2.7436274021575E-006</v>
      </c>
      <c r="Q15" s="165" t="n">
        <f aca="false">InputDataA_GeneralAssumptions!U122</f>
        <v>1.95280552484078E-006</v>
      </c>
      <c r="R15" s="165" t="n">
        <f aca="false">InputDataA_GeneralAssumptions!V122</f>
        <v>1.26435482594722E-006</v>
      </c>
      <c r="S15" s="165" t="n">
        <f aca="false">InputDataA_GeneralAssumptions!W122</f>
        <v>5.75790946921728E-007</v>
      </c>
      <c r="T15" s="165" t="n">
        <f aca="false">InputDataA_GeneralAssumptions!X122</f>
        <v>-4.63108421611125E-008</v>
      </c>
      <c r="U15" s="165" t="n">
        <f aca="false">InputDataA_GeneralAssumptions!Y122</f>
        <v>-6.93691284747722E-007</v>
      </c>
      <c r="V15" s="165" t="n">
        <f aca="false">InputDataA_GeneralAssumptions!Z122</f>
        <v>-1.24399940226727E-006</v>
      </c>
      <c r="W15" s="165" t="n">
        <f aca="false">InputDataA_GeneralAssumptions!AA122</f>
        <v>-1.80320455922534E-006</v>
      </c>
      <c r="X15" s="165" t="n">
        <f aca="false">InputDataA_GeneralAssumptions!AB122</f>
        <v>-2.40247988714248E-006</v>
      </c>
      <c r="Y15" s="165" t="n">
        <f aca="false">InputDataA_GeneralAssumptions!AC122</f>
        <v>-2.98810790233528E-006</v>
      </c>
      <c r="Z15" s="165" t="n">
        <f aca="false">InputDataA_GeneralAssumptions!AD122</f>
        <v>-3.56961892689078E-006</v>
      </c>
      <c r="AA15" s="165" t="n">
        <f aca="false">InputDataA_GeneralAssumptions!AE122</f>
        <v>-4.11445080239492E-006</v>
      </c>
      <c r="AB15" s="165" t="n">
        <f aca="false">InputDataA_GeneralAssumptions!AF122</f>
        <v>-4.62540247037069E-006</v>
      </c>
      <c r="AC15" s="165" t="n">
        <f aca="false">InputDataA_GeneralAssumptions!AG122</f>
        <v>-5.11181917151049E-006</v>
      </c>
      <c r="AD15" s="165" t="n">
        <f aca="false">InputDataA_GeneralAssumptions!AH122</f>
        <v>-5.57696981950961E-006</v>
      </c>
      <c r="AE15" s="165" t="n">
        <f aca="false">InputDataA_GeneralAssumptions!AI122</f>
        <v>-6.0054601250803E-006</v>
      </c>
      <c r="AF15" s="165" t="n">
        <f aca="false">InputDataA_GeneralAssumptions!AJ122</f>
        <v>-6.37111245227473E-006</v>
      </c>
      <c r="AG15" s="165" t="n">
        <f aca="false">InputDataA_GeneralAssumptions!AK122</f>
        <v>-6.74809751399774E-006</v>
      </c>
      <c r="AH15" s="165" t="n">
        <f aca="false">InputDataA_GeneralAssumptions!AL122</f>
        <v>-7.05363634823097E-006</v>
      </c>
      <c r="AI15" s="165" t="n">
        <f aca="false">InputDataA_GeneralAssumptions!AM122</f>
        <v>-7.31950609156318E-006</v>
      </c>
      <c r="AJ15" s="165" t="n">
        <f aca="false">InputDataA_GeneralAssumptions!AN122</f>
        <v>-7.55046473455145E-006</v>
      </c>
      <c r="AK15" s="165" t="e">
        <f aca="false">InputDataA_GeneralAssumptions!AO122</f>
        <v>#VALUE!</v>
      </c>
      <c r="AL15" s="165" t="e">
        <f aca="false">InputDataA_GeneralAssumptions!AP122</f>
        <v>#VALUE!</v>
      </c>
      <c r="AM15" s="165" t="e">
        <f aca="false">InputDataA_GeneralAssumptions!AQ122</f>
        <v>#VALUE!</v>
      </c>
      <c r="AN15" s="165" t="e">
        <f aca="false">InputDataA_GeneralAssumptions!AR122</f>
        <v>#VALUE!</v>
      </c>
      <c r="AO15" s="165" t="e">
        <f aca="false">InputDataA_GeneralAssumptions!AS122</f>
        <v>#VALUE!</v>
      </c>
      <c r="AP15" s="165" t="e">
        <f aca="false">InputDataA_GeneralAssumptions!AT122</f>
        <v>#VALUE!</v>
      </c>
      <c r="AQ15" s="165" t="e">
        <f aca="false">InputDataA_GeneralAssumptions!AU122</f>
        <v>#VALUE!</v>
      </c>
      <c r="AR15" s="165" t="e">
        <f aca="false">InputDataA_GeneralAssumptions!AV122</f>
        <v>#VALUE!</v>
      </c>
      <c r="AS15" s="165" t="e">
        <f aca="false">InputDataA_GeneralAssumptions!AW122</f>
        <v>#VALUE!</v>
      </c>
      <c r="AT15" s="165" t="e">
        <f aca="false">InputDataA_GeneralAssumptions!AX122</f>
        <v>#VALUE!</v>
      </c>
      <c r="AU15" s="165" t="e">
        <f aca="false">InputDataA_GeneralAssumptions!AY122</f>
        <v>#VALUE!</v>
      </c>
      <c r="AV15" s="165" t="e">
        <f aca="false">InputDataA_GeneralAssumptions!AZ122</f>
        <v>#VALUE!</v>
      </c>
      <c r="AW15" s="165" t="e">
        <f aca="false">InputDataA_GeneralAssumptions!BA122</f>
        <v>#VALUE!</v>
      </c>
      <c r="AX15" s="165" t="e">
        <f aca="false">InputDataA_GeneralAssumptions!BB122</f>
        <v>#VALUE!</v>
      </c>
      <c r="AY15" s="165" t="e">
        <f aca="false">InputDataA_GeneralAssumptions!BC122</f>
        <v>#VALUE!</v>
      </c>
      <c r="AZ15" s="165" t="e">
        <f aca="false">InputDataA_GeneralAssumptions!BD122</f>
        <v>#VALUE!</v>
      </c>
      <c r="BA15" s="165" t="e">
        <f aca="false">InputDataA_GeneralAssumptions!BE122</f>
        <v>#VALUE!</v>
      </c>
      <c r="BB15" s="165" t="e">
        <f aca="false">InputDataA_GeneralAssumptions!BF122</f>
        <v>#VALUE!</v>
      </c>
      <c r="BC15" s="165" t="e">
        <f aca="false">InputDataA_GeneralAssumptions!BG122</f>
        <v>#VALUE!</v>
      </c>
      <c r="BD15" s="165" t="e">
        <f aca="false">InputDataA_GeneralAssumptions!BH122</f>
        <v>#VALUE!</v>
      </c>
      <c r="BE15" s="165" t="e">
        <f aca="false">InputDataA_GeneralAssumptions!BI122</f>
        <v>#VALUE!</v>
      </c>
      <c r="BF15" s="165" t="e">
        <f aca="false">InputDataA_GeneralAssumptions!BJ122</f>
        <v>#VALUE!</v>
      </c>
      <c r="BG15" s="165" t="e">
        <f aca="false">InputDataA_GeneralAssumptions!BK122</f>
        <v>#VALUE!</v>
      </c>
      <c r="BH15" s="165" t="e">
        <f aca="false">InputDataA_GeneralAssumptions!BL122</f>
        <v>#VALUE!</v>
      </c>
      <c r="BI15" s="165" t="e">
        <f aca="false">InputDataA_GeneralAssumptions!BM122</f>
        <v>#VALUE!</v>
      </c>
      <c r="BJ15" s="165" t="e">
        <f aca="false">InputDataA_GeneralAssumptions!BN122</f>
        <v>#VALUE!</v>
      </c>
      <c r="BK15" s="165" t="e">
        <f aca="false">InputDataA_GeneralAssumptions!BO122</f>
        <v>#VALUE!</v>
      </c>
      <c r="BL15" s="165" t="e">
        <f aca="false">InputDataA_GeneralAssumptions!BP122</f>
        <v>#VALUE!</v>
      </c>
      <c r="BM15" s="165" t="e">
        <f aca="false">InputDataA_GeneralAssumptions!BQ122</f>
        <v>#VALUE!</v>
      </c>
      <c r="BN15" s="165" t="e">
        <f aca="false">InputDataA_GeneralAssumptions!BR122</f>
        <v>#VALUE!</v>
      </c>
      <c r="BO15" s="165" t="e">
        <f aca="false">InputDataA_GeneralAssumptions!BS122</f>
        <v>#VALUE!</v>
      </c>
      <c r="BP15" s="165" t="e">
        <f aca="false">InputDataA_GeneralAssumptions!BT122</f>
        <v>#VALUE!</v>
      </c>
      <c r="BQ15" s="165" t="e">
        <f aca="false">InputDataA_GeneralAssumptions!BU122</f>
        <v>#VALUE!</v>
      </c>
      <c r="BR15" s="165" t="e">
        <f aca="false">InputDataA_GeneralAssumptions!BV122</f>
        <v>#VALUE!</v>
      </c>
      <c r="BS15" s="165" t="e">
        <f aca="false">InputDataA_GeneralAssumptions!BW122</f>
        <v>#VALUE!</v>
      </c>
    </row>
    <row r="16" customFormat="false" ht="15.75" hidden="false" customHeight="false" outlineLevel="0" collapsed="false">
      <c r="B16" s="496" t="str">
        <f aca="false">LEFT(InputDataA_GeneralAssumptions!D87,1)</f>
        <v>A</v>
      </c>
      <c r="C16" s="546" t="s">
        <v>176</v>
      </c>
      <c r="D16" s="547" t="s">
        <v>100</v>
      </c>
      <c r="E16" s="115" t="n">
        <f aca="false">InputDataA_GeneralAssumptions!I89</f>
        <v>0.0235080756247044</v>
      </c>
      <c r="F16" s="115" t="n">
        <f aca="false">InputDataA_GeneralAssumptions!J89</f>
        <v>0.0235080756247044</v>
      </c>
      <c r="G16" s="115" t="n">
        <f aca="false">InputDataA_GeneralAssumptions!K89</f>
        <v>0.0235080756247044</v>
      </c>
      <c r="H16" s="115" t="n">
        <f aca="false">InputDataA_GeneralAssumptions!L89</f>
        <v>0.0235080756247044</v>
      </c>
      <c r="I16" s="115" t="n">
        <f aca="false">InputDataA_GeneralAssumptions!M89</f>
        <v>0.0235080756247044</v>
      </c>
      <c r="J16" s="115" t="n">
        <f aca="false">InputDataA_GeneralAssumptions!N89</f>
        <v>0.0235080756247044</v>
      </c>
      <c r="K16" s="115" t="n">
        <f aca="false">InputDataA_GeneralAssumptions!O89</f>
        <v>0.0235080756247044</v>
      </c>
      <c r="L16" s="115" t="n">
        <f aca="false">InputDataA_GeneralAssumptions!P89</f>
        <v>0.0235080756247044</v>
      </c>
      <c r="M16" s="115" t="n">
        <f aca="false">InputDataA_GeneralAssumptions!Q89</f>
        <v>0.0235080756247044</v>
      </c>
      <c r="N16" s="115" t="n">
        <f aca="false">InputDataA_GeneralAssumptions!R89</f>
        <v>0.0235080756247044</v>
      </c>
      <c r="O16" s="115" t="n">
        <f aca="false">InputDataA_GeneralAssumptions!S89</f>
        <v>0.0235080756247044</v>
      </c>
      <c r="P16" s="115" t="n">
        <f aca="false">InputDataA_GeneralAssumptions!T89</f>
        <v>0.0235080756247044</v>
      </c>
      <c r="Q16" s="115" t="n">
        <f aca="false">InputDataA_GeneralAssumptions!U89</f>
        <v>0.0235080756247044</v>
      </c>
      <c r="R16" s="115" t="n">
        <f aca="false">InputDataA_GeneralAssumptions!V89</f>
        <v>0.0235080756247044</v>
      </c>
      <c r="S16" s="115" t="n">
        <f aca="false">InputDataA_GeneralAssumptions!W89</f>
        <v>0.0235080756247044</v>
      </c>
      <c r="T16" s="115" t="n">
        <f aca="false">InputDataA_GeneralAssumptions!X89</f>
        <v>0.0235080756247044</v>
      </c>
      <c r="U16" s="115" t="n">
        <f aca="false">InputDataA_GeneralAssumptions!Y89</f>
        <v>0.0235080756247044</v>
      </c>
      <c r="V16" s="115" t="n">
        <f aca="false">InputDataA_GeneralAssumptions!Z89</f>
        <v>0.0235080756247044</v>
      </c>
      <c r="W16" s="115" t="n">
        <f aca="false">InputDataA_GeneralAssumptions!AA89</f>
        <v>0.0235080756247044</v>
      </c>
      <c r="X16" s="115" t="n">
        <f aca="false">InputDataA_GeneralAssumptions!AB89</f>
        <v>0.0235080756247044</v>
      </c>
      <c r="Y16" s="115" t="n">
        <f aca="false">InputDataA_GeneralAssumptions!AC89</f>
        <v>0.0235080756247044</v>
      </c>
      <c r="Z16" s="115" t="n">
        <f aca="false">InputDataA_GeneralAssumptions!AD89</f>
        <v>0.0235080756247044</v>
      </c>
      <c r="AA16" s="115" t="n">
        <f aca="false">InputDataA_GeneralAssumptions!AE89</f>
        <v>0.0235080756247044</v>
      </c>
      <c r="AB16" s="115" t="n">
        <f aca="false">InputDataA_GeneralAssumptions!AF89</f>
        <v>0.0235080756247044</v>
      </c>
      <c r="AC16" s="115" t="n">
        <f aca="false">InputDataA_GeneralAssumptions!AG89</f>
        <v>0.0235080756247044</v>
      </c>
      <c r="AD16" s="115" t="n">
        <f aca="false">InputDataA_GeneralAssumptions!AH89</f>
        <v>0.0235080756247044</v>
      </c>
      <c r="AE16" s="115" t="n">
        <f aca="false">InputDataA_GeneralAssumptions!AI89</f>
        <v>0.0235080756247044</v>
      </c>
      <c r="AF16" s="115" t="n">
        <f aca="false">InputDataA_GeneralAssumptions!AJ89</f>
        <v>0.0235080756247044</v>
      </c>
      <c r="AG16" s="115" t="n">
        <f aca="false">InputDataA_GeneralAssumptions!AK89</f>
        <v>0.0235080756247044</v>
      </c>
      <c r="AH16" s="115" t="n">
        <f aca="false">InputDataA_GeneralAssumptions!AL89</f>
        <v>0.0235080756247044</v>
      </c>
      <c r="AI16" s="115" t="n">
        <f aca="false">InputDataA_GeneralAssumptions!AM89</f>
        <v>0.0235080756247044</v>
      </c>
      <c r="AJ16" s="115" t="n">
        <f aca="false">InputDataA_GeneralAssumptions!AN89</f>
        <v>0.0235080756247044</v>
      </c>
      <c r="AK16" s="115" t="n">
        <f aca="false">InputDataA_GeneralAssumptions!AO89</f>
        <v>0.0235080756247044</v>
      </c>
      <c r="AL16" s="115" t="n">
        <f aca="false">InputDataA_GeneralAssumptions!AP89</f>
        <v>0.0235080756247044</v>
      </c>
      <c r="AM16" s="115" t="n">
        <f aca="false">InputDataA_GeneralAssumptions!AQ89</f>
        <v>0.0235080756247044</v>
      </c>
      <c r="AN16" s="115" t="n">
        <f aca="false">InputDataA_GeneralAssumptions!AR89</f>
        <v>0.0235080756247044</v>
      </c>
      <c r="AO16" s="115" t="n">
        <f aca="false">InputDataA_GeneralAssumptions!AS89</f>
        <v>0.0235080756247044</v>
      </c>
      <c r="AP16" s="115" t="n">
        <f aca="false">InputDataA_GeneralAssumptions!AT89</f>
        <v>0.0235080756247044</v>
      </c>
      <c r="AQ16" s="115" t="n">
        <f aca="false">InputDataA_GeneralAssumptions!AU89</f>
        <v>0.0235080756247044</v>
      </c>
      <c r="AR16" s="115" t="n">
        <f aca="false">InputDataA_GeneralAssumptions!AV89</f>
        <v>0.0235080756247044</v>
      </c>
      <c r="AS16" s="115" t="n">
        <f aca="false">InputDataA_GeneralAssumptions!AW89</f>
        <v>0.0235080756247044</v>
      </c>
      <c r="AT16" s="115" t="n">
        <f aca="false">InputDataA_GeneralAssumptions!AX89</f>
        <v>0.0235080756247044</v>
      </c>
      <c r="AU16" s="115" t="n">
        <f aca="false">InputDataA_GeneralAssumptions!AY89</f>
        <v>0.0235080756247044</v>
      </c>
      <c r="AV16" s="115" t="n">
        <f aca="false">InputDataA_GeneralAssumptions!AZ89</f>
        <v>0.0235080756247044</v>
      </c>
      <c r="AW16" s="115" t="n">
        <f aca="false">InputDataA_GeneralAssumptions!BA89</f>
        <v>0.0235080756247044</v>
      </c>
      <c r="AX16" s="115" t="n">
        <f aca="false">InputDataA_GeneralAssumptions!BB89</f>
        <v>0.0235080756247044</v>
      </c>
      <c r="AY16" s="115" t="n">
        <f aca="false">InputDataA_GeneralAssumptions!BC89</f>
        <v>0.0235080756247044</v>
      </c>
      <c r="AZ16" s="115" t="n">
        <f aca="false">InputDataA_GeneralAssumptions!BD89</f>
        <v>0.0235080756247044</v>
      </c>
      <c r="BA16" s="115" t="n">
        <f aca="false">InputDataA_GeneralAssumptions!BE89</f>
        <v>0.0235080756247044</v>
      </c>
      <c r="BB16" s="115" t="n">
        <f aca="false">InputDataA_GeneralAssumptions!BF89</f>
        <v>0.0235080756247044</v>
      </c>
      <c r="BC16" s="115" t="n">
        <f aca="false">InputDataA_GeneralAssumptions!BG89</f>
        <v>0.0235080756247044</v>
      </c>
      <c r="BD16" s="115" t="n">
        <f aca="false">InputDataA_GeneralAssumptions!BH89</f>
        <v>0.0235080756247044</v>
      </c>
      <c r="BE16" s="115" t="n">
        <f aca="false">InputDataA_GeneralAssumptions!BI89</f>
        <v>0.0235080756247044</v>
      </c>
      <c r="BF16" s="115" t="n">
        <f aca="false">InputDataA_GeneralAssumptions!BJ89</f>
        <v>0.0235080756247044</v>
      </c>
      <c r="BG16" s="115" t="n">
        <f aca="false">InputDataA_GeneralAssumptions!BK89</f>
        <v>0.0235080756247044</v>
      </c>
      <c r="BH16" s="115" t="n">
        <f aca="false">InputDataA_GeneralAssumptions!BL89</f>
        <v>0.0235080756247044</v>
      </c>
      <c r="BI16" s="115" t="n">
        <f aca="false">InputDataA_GeneralAssumptions!BM89</f>
        <v>0.0235080756247044</v>
      </c>
      <c r="BJ16" s="115" t="n">
        <f aca="false">InputDataA_GeneralAssumptions!BN89</f>
        <v>0.0235080756247044</v>
      </c>
      <c r="BK16" s="115" t="n">
        <f aca="false">InputDataA_GeneralAssumptions!BO89</f>
        <v>0.0235080756247044</v>
      </c>
      <c r="BL16" s="115" t="n">
        <f aca="false">InputDataA_GeneralAssumptions!BP89</f>
        <v>0.0235080756247044</v>
      </c>
      <c r="BM16" s="115" t="n">
        <f aca="false">InputDataA_GeneralAssumptions!BQ89</f>
        <v>0.0235080756247044</v>
      </c>
      <c r="BN16" s="115" t="n">
        <f aca="false">InputDataA_GeneralAssumptions!BR89</f>
        <v>0.0235080756247044</v>
      </c>
      <c r="BO16" s="115" t="n">
        <f aca="false">InputDataA_GeneralAssumptions!BS89</f>
        <v>0.0235080756247044</v>
      </c>
      <c r="BP16" s="115" t="n">
        <f aca="false">InputDataA_GeneralAssumptions!BT89</f>
        <v>0.0235080756247044</v>
      </c>
      <c r="BQ16" s="115" t="n">
        <f aca="false">InputDataA_GeneralAssumptions!BU89</f>
        <v>0.0235080756247044</v>
      </c>
      <c r="BR16" s="115" t="n">
        <f aca="false">InputDataA_GeneralAssumptions!BV89</f>
        <v>0.0235080756247044</v>
      </c>
      <c r="BS16" s="115" t="n">
        <f aca="false">InputDataA_GeneralAssumptions!BW89</f>
        <v>0.0235080756247044</v>
      </c>
    </row>
    <row r="17" customFormat="false" ht="15.75" hidden="false" customHeight="false" outlineLevel="0" collapsed="false">
      <c r="B17" s="496" t="str">
        <f aca="false">LEFT(InputDataA_GeneralAssumptions!D68,1)</f>
        <v>A</v>
      </c>
      <c r="C17" s="546" t="s">
        <v>1503</v>
      </c>
      <c r="D17" s="547" t="s">
        <v>100</v>
      </c>
      <c r="E17" s="507" t="str">
        <f aca="false">InputDataA_GeneralAssumptions!I80</f>
        <v>Not an input</v>
      </c>
      <c r="F17" s="507" t="str">
        <f aca="false">InputDataA_GeneralAssumptions!J80</f>
        <v>Not an input</v>
      </c>
      <c r="G17" s="507" t="str">
        <f aca="false">InputDataA_GeneralAssumptions!K80</f>
        <v>Not an input</v>
      </c>
      <c r="H17" s="507" t="str">
        <f aca="false">InputDataA_GeneralAssumptions!L80</f>
        <v>Not an input</v>
      </c>
      <c r="I17" s="507" t="str">
        <f aca="false">InputDataA_GeneralAssumptions!M80</f>
        <v>Not an input</v>
      </c>
      <c r="J17" s="507" t="str">
        <f aca="false">InputDataA_GeneralAssumptions!N80</f>
        <v>Not an input</v>
      </c>
      <c r="K17" s="507" t="str">
        <f aca="false">InputDataA_GeneralAssumptions!O80</f>
        <v>Not an input</v>
      </c>
      <c r="L17" s="507" t="str">
        <f aca="false">InputDataA_GeneralAssumptions!P80</f>
        <v>Not an input</v>
      </c>
      <c r="M17" s="507" t="str">
        <f aca="false">InputDataA_GeneralAssumptions!Q80</f>
        <v>Not an input</v>
      </c>
      <c r="N17" s="507" t="str">
        <f aca="false">InputDataA_GeneralAssumptions!R80</f>
        <v>Not an input</v>
      </c>
      <c r="O17" s="507" t="str">
        <f aca="false">InputDataA_GeneralAssumptions!S80</f>
        <v>Not an input</v>
      </c>
      <c r="P17" s="507" t="str">
        <f aca="false">InputDataA_GeneralAssumptions!T80</f>
        <v>Not an input</v>
      </c>
      <c r="Q17" s="507" t="str">
        <f aca="false">InputDataA_GeneralAssumptions!U80</f>
        <v>Not an input</v>
      </c>
      <c r="R17" s="507" t="str">
        <f aca="false">InputDataA_GeneralAssumptions!V80</f>
        <v>Not an input</v>
      </c>
      <c r="S17" s="507" t="str">
        <f aca="false">InputDataA_GeneralAssumptions!W80</f>
        <v>Not an input</v>
      </c>
      <c r="T17" s="507" t="str">
        <f aca="false">InputDataA_GeneralAssumptions!X80</f>
        <v>Not an input</v>
      </c>
      <c r="U17" s="507" t="str">
        <f aca="false">InputDataA_GeneralAssumptions!Y80</f>
        <v>Not an input</v>
      </c>
      <c r="V17" s="507" t="str">
        <f aca="false">InputDataA_GeneralAssumptions!Z80</f>
        <v>Not an input</v>
      </c>
      <c r="W17" s="507" t="str">
        <f aca="false">InputDataA_GeneralAssumptions!AA80</f>
        <v>Not an input</v>
      </c>
      <c r="X17" s="507" t="str">
        <f aca="false">InputDataA_GeneralAssumptions!AB80</f>
        <v>Not an input</v>
      </c>
      <c r="Y17" s="507" t="str">
        <f aca="false">InputDataA_GeneralAssumptions!AC80</f>
        <v>Not an input</v>
      </c>
      <c r="Z17" s="507" t="str">
        <f aca="false">InputDataA_GeneralAssumptions!AD80</f>
        <v>Not an input</v>
      </c>
      <c r="AA17" s="507" t="str">
        <f aca="false">InputDataA_GeneralAssumptions!AE80</f>
        <v>Not an input</v>
      </c>
      <c r="AB17" s="507" t="str">
        <f aca="false">InputDataA_GeneralAssumptions!AF80</f>
        <v>Not an input</v>
      </c>
      <c r="AC17" s="507" t="str">
        <f aca="false">InputDataA_GeneralAssumptions!AG80</f>
        <v>Not an input</v>
      </c>
      <c r="AD17" s="507" t="str">
        <f aca="false">InputDataA_GeneralAssumptions!AH80</f>
        <v>Not an input</v>
      </c>
      <c r="AE17" s="507" t="str">
        <f aca="false">InputDataA_GeneralAssumptions!AI80</f>
        <v>Not an input</v>
      </c>
      <c r="AF17" s="507" t="str">
        <f aca="false">InputDataA_GeneralAssumptions!AJ80</f>
        <v>Not an input</v>
      </c>
      <c r="AG17" s="507" t="str">
        <f aca="false">InputDataA_GeneralAssumptions!AK80</f>
        <v>Not an input</v>
      </c>
      <c r="AH17" s="507" t="str">
        <f aca="false">InputDataA_GeneralAssumptions!AL80</f>
        <v>Not an input</v>
      </c>
      <c r="AI17" s="507" t="str">
        <f aca="false">InputDataA_GeneralAssumptions!AM80</f>
        <v>Not an input</v>
      </c>
      <c r="AJ17" s="507" t="str">
        <f aca="false">InputDataA_GeneralAssumptions!AN80</f>
        <v>Not an input</v>
      </c>
      <c r="AK17" s="507" t="str">
        <f aca="false">InputDataA_GeneralAssumptions!AO80</f>
        <v>Not an input</v>
      </c>
      <c r="AL17" s="507" t="str">
        <f aca="false">InputDataA_GeneralAssumptions!AP80</f>
        <v>Not an input</v>
      </c>
      <c r="AM17" s="507" t="str">
        <f aca="false">InputDataA_GeneralAssumptions!AQ80</f>
        <v>Not an input</v>
      </c>
      <c r="AN17" s="507" t="str">
        <f aca="false">InputDataA_GeneralAssumptions!AR80</f>
        <v>Not an input</v>
      </c>
      <c r="AO17" s="507" t="str">
        <f aca="false">InputDataA_GeneralAssumptions!AS80</f>
        <v>Not an input</v>
      </c>
      <c r="AP17" s="507" t="str">
        <f aca="false">InputDataA_GeneralAssumptions!AT80</f>
        <v>Not an input</v>
      </c>
      <c r="AQ17" s="507" t="str">
        <f aca="false">InputDataA_GeneralAssumptions!AU80</f>
        <v>Not an input</v>
      </c>
      <c r="AR17" s="507" t="str">
        <f aca="false">InputDataA_GeneralAssumptions!AV80</f>
        <v>Not an input</v>
      </c>
      <c r="AS17" s="507" t="str">
        <f aca="false">InputDataA_GeneralAssumptions!AW80</f>
        <v>Not an input</v>
      </c>
      <c r="AT17" s="507" t="str">
        <f aca="false">InputDataA_GeneralAssumptions!AX80</f>
        <v>Not an input</v>
      </c>
      <c r="AU17" s="507" t="str">
        <f aca="false">InputDataA_GeneralAssumptions!AY80</f>
        <v>Not an input</v>
      </c>
      <c r="AV17" s="507" t="str">
        <f aca="false">InputDataA_GeneralAssumptions!AZ80</f>
        <v>Not an input</v>
      </c>
      <c r="AW17" s="507" t="str">
        <f aca="false">InputDataA_GeneralAssumptions!BA80</f>
        <v>Not an input</v>
      </c>
      <c r="AX17" s="507" t="str">
        <f aca="false">InputDataA_GeneralAssumptions!BB80</f>
        <v>Not an input</v>
      </c>
      <c r="AY17" s="507" t="str">
        <f aca="false">InputDataA_GeneralAssumptions!BC80</f>
        <v>Not an input</v>
      </c>
      <c r="AZ17" s="507" t="str">
        <f aca="false">InputDataA_GeneralAssumptions!BD80</f>
        <v>Not an input</v>
      </c>
      <c r="BA17" s="507" t="str">
        <f aca="false">InputDataA_GeneralAssumptions!BE80</f>
        <v>Not an input</v>
      </c>
      <c r="BB17" s="507" t="str">
        <f aca="false">InputDataA_GeneralAssumptions!BF80</f>
        <v>Not an input</v>
      </c>
      <c r="BC17" s="507" t="str">
        <f aca="false">InputDataA_GeneralAssumptions!BG80</f>
        <v>Not an input</v>
      </c>
      <c r="BD17" s="507" t="str">
        <f aca="false">InputDataA_GeneralAssumptions!BH80</f>
        <v>Not an input</v>
      </c>
      <c r="BE17" s="507" t="str">
        <f aca="false">InputDataA_GeneralAssumptions!BI80</f>
        <v>Not an input</v>
      </c>
      <c r="BF17" s="507" t="str">
        <f aca="false">InputDataA_GeneralAssumptions!BJ80</f>
        <v>Not an input</v>
      </c>
      <c r="BG17" s="507" t="str">
        <f aca="false">InputDataA_GeneralAssumptions!BK80</f>
        <v>Not an input</v>
      </c>
      <c r="BH17" s="507" t="str">
        <f aca="false">InputDataA_GeneralAssumptions!BL80</f>
        <v>Not an input</v>
      </c>
      <c r="BI17" s="507" t="str">
        <f aca="false">InputDataA_GeneralAssumptions!BM80</f>
        <v>Not an input</v>
      </c>
      <c r="BJ17" s="507" t="str">
        <f aca="false">InputDataA_GeneralAssumptions!BN80</f>
        <v>Not an input</v>
      </c>
      <c r="BK17" s="507" t="str">
        <f aca="false">InputDataA_GeneralAssumptions!BO80</f>
        <v>Not an input</v>
      </c>
      <c r="BL17" s="507" t="str">
        <f aca="false">InputDataA_GeneralAssumptions!BP80</f>
        <v>Not an input</v>
      </c>
      <c r="BM17" s="507" t="str">
        <f aca="false">InputDataA_GeneralAssumptions!BQ80</f>
        <v>Not an input</v>
      </c>
      <c r="BN17" s="507" t="str">
        <f aca="false">InputDataA_GeneralAssumptions!BR80</f>
        <v>Not an input</v>
      </c>
      <c r="BO17" s="507" t="str">
        <f aca="false">InputDataA_GeneralAssumptions!BS80</f>
        <v>Not an input</v>
      </c>
      <c r="BP17" s="507" t="str">
        <f aca="false">InputDataA_GeneralAssumptions!BT80</f>
        <v>Not an input</v>
      </c>
      <c r="BQ17" s="507" t="str">
        <f aca="false">InputDataA_GeneralAssumptions!BU80</f>
        <v>Not an input</v>
      </c>
      <c r="BR17" s="507" t="str">
        <f aca="false">InputDataA_GeneralAssumptions!BV80</f>
        <v>Not an input</v>
      </c>
      <c r="BS17" s="507" t="str">
        <f aca="false">InputDataA_GeneralAssumptions!BW80</f>
        <v>Not an input</v>
      </c>
    </row>
    <row r="18" customFormat="false" ht="15.75" hidden="false" customHeight="false" outlineLevel="0" collapsed="false">
      <c r="B18" s="496" t="str">
        <f aca="false">LEFT(InputDataA_GeneralAssumptions!D68,1)</f>
        <v>A</v>
      </c>
      <c r="C18" s="549" t="s">
        <v>1504</v>
      </c>
      <c r="D18" s="550" t="s">
        <v>100</v>
      </c>
      <c r="E18" s="509" t="n">
        <f aca="false">InputDataA_GeneralAssumptions!I70</f>
        <v>0.0534590557217598</v>
      </c>
      <c r="F18" s="509" t="n">
        <f aca="false">InputDataA_GeneralAssumptions!J70</f>
        <v>0.0534590557217598</v>
      </c>
      <c r="G18" s="509" t="n">
        <f aca="false">InputDataA_GeneralAssumptions!K70</f>
        <v>0.0534590557217598</v>
      </c>
      <c r="H18" s="509" t="n">
        <f aca="false">InputDataA_GeneralAssumptions!L70</f>
        <v>0.0534590557217598</v>
      </c>
      <c r="I18" s="509" t="n">
        <f aca="false">InputDataA_GeneralAssumptions!M70</f>
        <v>0.0534590557217598</v>
      </c>
      <c r="J18" s="509" t="n">
        <f aca="false">InputDataA_GeneralAssumptions!N70</f>
        <v>0.0534590557217598</v>
      </c>
      <c r="K18" s="509" t="n">
        <f aca="false">InputDataA_GeneralAssumptions!O70</f>
        <v>0.0534590557217598</v>
      </c>
      <c r="L18" s="509" t="n">
        <f aca="false">InputDataA_GeneralAssumptions!P70</f>
        <v>0.0534590557217598</v>
      </c>
      <c r="M18" s="509" t="n">
        <f aca="false">InputDataA_GeneralAssumptions!Q70</f>
        <v>0.0534590557217598</v>
      </c>
      <c r="N18" s="509" t="n">
        <f aca="false">InputDataA_GeneralAssumptions!R70</f>
        <v>0.0534590557217598</v>
      </c>
      <c r="O18" s="509" t="n">
        <f aca="false">InputDataA_GeneralAssumptions!S70</f>
        <v>0.0534590557217598</v>
      </c>
      <c r="P18" s="509" t="n">
        <f aca="false">InputDataA_GeneralAssumptions!T70</f>
        <v>0.0534590557217598</v>
      </c>
      <c r="Q18" s="509" t="n">
        <f aca="false">InputDataA_GeneralAssumptions!U70</f>
        <v>0.0534590557217598</v>
      </c>
      <c r="R18" s="509" t="n">
        <f aca="false">InputDataA_GeneralAssumptions!V70</f>
        <v>0.0534590557217598</v>
      </c>
      <c r="S18" s="509" t="n">
        <f aca="false">InputDataA_GeneralAssumptions!W70</f>
        <v>0.0534590557217598</v>
      </c>
      <c r="T18" s="509" t="n">
        <f aca="false">InputDataA_GeneralAssumptions!X70</f>
        <v>0.0534590557217598</v>
      </c>
      <c r="U18" s="509" t="n">
        <f aca="false">InputDataA_GeneralAssumptions!Y70</f>
        <v>0.0534590557217598</v>
      </c>
      <c r="V18" s="509" t="n">
        <f aca="false">InputDataA_GeneralAssumptions!Z70</f>
        <v>0.0534590557217598</v>
      </c>
      <c r="W18" s="509" t="n">
        <f aca="false">InputDataA_GeneralAssumptions!AA70</f>
        <v>0.0534590557217598</v>
      </c>
      <c r="X18" s="509" t="n">
        <f aca="false">InputDataA_GeneralAssumptions!AB70</f>
        <v>0.0534590557217598</v>
      </c>
      <c r="Y18" s="509" t="n">
        <f aca="false">InputDataA_GeneralAssumptions!AC70</f>
        <v>0.0534590557217598</v>
      </c>
      <c r="Z18" s="509" t="n">
        <f aca="false">InputDataA_GeneralAssumptions!AD70</f>
        <v>0.0534590557217598</v>
      </c>
      <c r="AA18" s="509" t="n">
        <f aca="false">InputDataA_GeneralAssumptions!AE70</f>
        <v>0.0534590557217598</v>
      </c>
      <c r="AB18" s="509" t="n">
        <f aca="false">InputDataA_GeneralAssumptions!AF70</f>
        <v>0.0534590557217598</v>
      </c>
      <c r="AC18" s="509" t="n">
        <f aca="false">InputDataA_GeneralAssumptions!AG70</f>
        <v>0.0534590557217598</v>
      </c>
      <c r="AD18" s="509" t="n">
        <f aca="false">InputDataA_GeneralAssumptions!AH70</f>
        <v>0.0534590557217598</v>
      </c>
      <c r="AE18" s="509" t="n">
        <f aca="false">InputDataA_GeneralAssumptions!AI70</f>
        <v>0.0534590557217598</v>
      </c>
      <c r="AF18" s="509" t="n">
        <f aca="false">InputDataA_GeneralAssumptions!AJ70</f>
        <v>0.0534590557217598</v>
      </c>
      <c r="AG18" s="509" t="n">
        <f aca="false">InputDataA_GeneralAssumptions!AK70</f>
        <v>0.0534590557217598</v>
      </c>
      <c r="AH18" s="509" t="n">
        <f aca="false">InputDataA_GeneralAssumptions!AL70</f>
        <v>0.0534590557217598</v>
      </c>
      <c r="AI18" s="509" t="n">
        <f aca="false">InputDataA_GeneralAssumptions!AM70</f>
        <v>0.0534590557217598</v>
      </c>
      <c r="AJ18" s="509" t="n">
        <f aca="false">InputDataA_GeneralAssumptions!AN70</f>
        <v>0.0534590557217598</v>
      </c>
      <c r="AK18" s="509" t="n">
        <f aca="false">InputDataA_GeneralAssumptions!AO70</f>
        <v>0.0534590557217598</v>
      </c>
      <c r="AL18" s="509" t="n">
        <f aca="false">InputDataA_GeneralAssumptions!AP70</f>
        <v>0.0534590557217598</v>
      </c>
      <c r="AM18" s="509" t="n">
        <f aca="false">InputDataA_GeneralAssumptions!AQ70</f>
        <v>0.0534590557217598</v>
      </c>
      <c r="AN18" s="509" t="n">
        <f aca="false">InputDataA_GeneralAssumptions!AR70</f>
        <v>0.0534590557217598</v>
      </c>
      <c r="AO18" s="509" t="n">
        <f aca="false">InputDataA_GeneralAssumptions!AS70</f>
        <v>0.0534590557217598</v>
      </c>
      <c r="AP18" s="509" t="n">
        <f aca="false">InputDataA_GeneralAssumptions!AT70</f>
        <v>0.0534590557217598</v>
      </c>
      <c r="AQ18" s="509" t="n">
        <f aca="false">InputDataA_GeneralAssumptions!AU70</f>
        <v>0.0534590557217598</v>
      </c>
      <c r="AR18" s="509" t="n">
        <f aca="false">InputDataA_GeneralAssumptions!AV70</f>
        <v>0.0534590557217598</v>
      </c>
      <c r="AS18" s="509" t="n">
        <f aca="false">InputDataA_GeneralAssumptions!AW70</f>
        <v>0.0534590557217598</v>
      </c>
      <c r="AT18" s="509" t="n">
        <f aca="false">InputDataA_GeneralAssumptions!AX70</f>
        <v>0.0534590557217598</v>
      </c>
      <c r="AU18" s="509" t="n">
        <f aca="false">InputDataA_GeneralAssumptions!AY70</f>
        <v>0.0534590557217598</v>
      </c>
      <c r="AV18" s="509" t="n">
        <f aca="false">InputDataA_GeneralAssumptions!AZ70</f>
        <v>0.0534590557217598</v>
      </c>
      <c r="AW18" s="509" t="n">
        <f aca="false">InputDataA_GeneralAssumptions!BA70</f>
        <v>0.0534590557217598</v>
      </c>
      <c r="AX18" s="509" t="n">
        <f aca="false">InputDataA_GeneralAssumptions!BB70</f>
        <v>0.0534590557217598</v>
      </c>
      <c r="AY18" s="509" t="n">
        <f aca="false">InputDataA_GeneralAssumptions!BC70</f>
        <v>0.0534590557217598</v>
      </c>
      <c r="AZ18" s="509" t="n">
        <f aca="false">InputDataA_GeneralAssumptions!BD70</f>
        <v>0.0534590557217598</v>
      </c>
      <c r="BA18" s="509" t="n">
        <f aca="false">InputDataA_GeneralAssumptions!BE70</f>
        <v>0.0534590557217598</v>
      </c>
      <c r="BB18" s="509" t="n">
        <f aca="false">InputDataA_GeneralAssumptions!BF70</f>
        <v>0.0534590557217598</v>
      </c>
      <c r="BC18" s="509" t="n">
        <f aca="false">InputDataA_GeneralAssumptions!BG70</f>
        <v>0.0534590557217598</v>
      </c>
      <c r="BD18" s="509" t="n">
        <f aca="false">InputDataA_GeneralAssumptions!BH70</f>
        <v>0.0534590557217598</v>
      </c>
      <c r="BE18" s="509" t="n">
        <f aca="false">InputDataA_GeneralAssumptions!BI70</f>
        <v>0.0534590557217598</v>
      </c>
      <c r="BF18" s="509" t="n">
        <f aca="false">InputDataA_GeneralAssumptions!BJ70</f>
        <v>0.0534590557217598</v>
      </c>
      <c r="BG18" s="509" t="n">
        <f aca="false">InputDataA_GeneralAssumptions!BK70</f>
        <v>0.0534590557217598</v>
      </c>
      <c r="BH18" s="509" t="n">
        <f aca="false">InputDataA_GeneralAssumptions!BL70</f>
        <v>0.0534590557217598</v>
      </c>
      <c r="BI18" s="509" t="n">
        <f aca="false">InputDataA_GeneralAssumptions!BM70</f>
        <v>0.0534590557217598</v>
      </c>
      <c r="BJ18" s="509" t="n">
        <f aca="false">InputDataA_GeneralAssumptions!BN70</f>
        <v>0.0534590557217598</v>
      </c>
      <c r="BK18" s="509" t="n">
        <f aca="false">InputDataA_GeneralAssumptions!BO70</f>
        <v>0.0534590557217598</v>
      </c>
      <c r="BL18" s="509" t="n">
        <f aca="false">InputDataA_GeneralAssumptions!BP70</f>
        <v>0.0534590557217598</v>
      </c>
      <c r="BM18" s="509" t="n">
        <f aca="false">InputDataA_GeneralAssumptions!BQ70</f>
        <v>0.0534590557217598</v>
      </c>
      <c r="BN18" s="509" t="n">
        <f aca="false">InputDataA_GeneralAssumptions!BR70</f>
        <v>0.0534590557217598</v>
      </c>
      <c r="BO18" s="509" t="n">
        <f aca="false">InputDataA_GeneralAssumptions!BS70</f>
        <v>0.0534590557217598</v>
      </c>
      <c r="BP18" s="509" t="n">
        <f aca="false">InputDataA_GeneralAssumptions!BT70</f>
        <v>0.0534590557217598</v>
      </c>
      <c r="BQ18" s="509" t="n">
        <f aca="false">InputDataA_GeneralAssumptions!BU70</f>
        <v>0.0534590557217598</v>
      </c>
      <c r="BR18" s="509" t="n">
        <f aca="false">InputDataA_GeneralAssumptions!BV70</f>
        <v>0.0534590557217598</v>
      </c>
      <c r="BS18" s="509" t="n">
        <f aca="false">InputDataA_GeneralAssumptions!BW70</f>
        <v>0.0534590557217598</v>
      </c>
    </row>
    <row r="19" customFormat="false" ht="15.75" hidden="false" customHeight="false" outlineLevel="0" collapsed="false">
      <c r="C19" s="551"/>
      <c r="D19" s="551"/>
      <c r="E19" s="551"/>
    </row>
    <row r="20" customFormat="false" ht="15.75" hidden="false" customHeight="false" outlineLevel="0" collapsed="false">
      <c r="C20" s="552" t="s">
        <v>1505</v>
      </c>
      <c r="D20" s="510" t="s">
        <v>1506</v>
      </c>
      <c r="E20" s="510"/>
    </row>
    <row r="21" customFormat="false" ht="15.75" hidden="false" customHeight="false" outlineLevel="0" collapsed="false">
      <c r="A21" s="492" t="s">
        <v>1507</v>
      </c>
      <c r="C21" s="553" t="s">
        <v>1508</v>
      </c>
      <c r="D21" s="554" t="s">
        <v>1509</v>
      </c>
      <c r="E21" s="504" t="str">
        <f aca="false">IF(ISNUMBER(#ref!)=TRUE(),#ref!,".")</f>
        <v>.</v>
      </c>
      <c r="F21" s="513" t="n">
        <f aca="false">((1-$D$3)+E10/E24)/((1+F8)*(1+F9)*(1+F15))-1</f>
        <v>0.0400446354277644</v>
      </c>
      <c r="G21" s="504" t="n">
        <f aca="false">((1-$D$3)+F10/F24)/((1+G8)*(1+G9)*(1+G15))-1</f>
        <v>0.0345154903697471</v>
      </c>
      <c r="H21" s="504" t="n">
        <f aca="false">((1-$D$3)+G10/G24)/((1+H8)*(1+H9)*(1+H15))-1</f>
        <v>0.0303185803366892</v>
      </c>
      <c r="I21" s="504" t="n">
        <f aca="false">((1-$D$3)+H10/H24)/((1+I8)*(1+I9)*(1+I15))-1</f>
        <v>0.025906791549426</v>
      </c>
      <c r="J21" s="504" t="n">
        <f aca="false">((1-$D$3)+I10/I24)/((1+J8)*(1+J9)*(1+J15))-1</f>
        <v>0.0212426616138413</v>
      </c>
      <c r="K21" s="504" t="n">
        <f aca="false">((1-$D$3)+J10/J24)/((1+K8)*(1+K9)*(1+K15))-1</f>
        <v>0.0166439958780589</v>
      </c>
      <c r="L21" s="504" t="n">
        <f aca="false">((1-$D$3)+K10/K24)/((1+L8)*(1+L9)*(1+L15))-1</f>
        <v>0.0141798913499249</v>
      </c>
      <c r="M21" s="504" t="n">
        <f aca="false">((1-$D$3)+L10/L24)/((1+M8)*(1+M9)*(1+M15))-1</f>
        <v>0.0141811197891135</v>
      </c>
      <c r="N21" s="504" t="n">
        <f aca="false">((1-$D$3)+M10/M24)/((1+N8)*(1+N9)*(1+N15))-1</f>
        <v>0.0146536708860381</v>
      </c>
      <c r="O21" s="504" t="n">
        <f aca="false">((1-$D$3)+N10/N24)/((1+O8)*(1+O9)*(1+O15))-1</f>
        <v>0.0158150733475235</v>
      </c>
      <c r="P21" s="504" t="n">
        <f aca="false">((1-$D$3)+O10/O24)/((1+P8)*(1+P9)*(1+P15))-1</f>
        <v>0.0172442803137547</v>
      </c>
      <c r="Q21" s="504" t="n">
        <f aca="false">((1-$D$3)+P10/P24)/((1+Q8)*(1+Q9)*(1+Q15))-1</f>
        <v>0.018741842117707</v>
      </c>
      <c r="R21" s="504" t="n">
        <f aca="false">((1-$D$3)+Q10/Q24)/((1+R8)*(1+R9)*(1+R15))-1</f>
        <v>0.0197316055010439</v>
      </c>
      <c r="S21" s="504" t="n">
        <f aca="false">((1-$D$3)+R10/R24)/((1+S8)*(1+S9)*(1+S15))-1</f>
        <v>0.0204893433344115</v>
      </c>
      <c r="T21" s="504" t="n">
        <f aca="false">((1-$D$3)+S10/S24)/((1+T8)*(1+T9)*(1+T15))-1</f>
        <v>0.0209155673508563</v>
      </c>
      <c r="U21" s="504" t="n">
        <f aca="false">((1-$D$3)+T10/T24)/((1+U8)*(1+U9)*(1+U15))-1</f>
        <v>0.0209971298778402</v>
      </c>
      <c r="V21" s="504" t="n">
        <f aca="false">((1-$D$3)+U10/U24)/((1+V8)*(1+V9)*(1+V15))-1</f>
        <v>0.0218371052884361</v>
      </c>
      <c r="W21" s="504" t="n">
        <f aca="false">((1-$D$3)+V10/V24)/((1+W8)*(1+W9)*(1+W15))-1</f>
        <v>0.0219281931542656</v>
      </c>
      <c r="X21" s="504" t="n">
        <f aca="false">((1-$D$3)+W10/W24)/((1+X8)*(1+X9)*(1+X15))-1</f>
        <v>0.0220303660634882</v>
      </c>
      <c r="Y21" s="504" t="n">
        <f aca="false">((1-$D$3)+X10/X24)/((1+Y8)*(1+Y9)*(1+Y15))-1</f>
        <v>0.0223120591223724</v>
      </c>
      <c r="Z21" s="504" t="n">
        <f aca="false">((1-$D$3)+Y10/Y24)/((1+Z8)*(1+Z9)*(1+Z15))-1</f>
        <v>0.0226874155071668</v>
      </c>
      <c r="AA21" s="504" t="n">
        <f aca="false">((1-$D$3)+Z10/Z24)/((1+AA8)*(1+AA9)*(1+AA15))-1</f>
        <v>0.0234083021814031</v>
      </c>
      <c r="AB21" s="504" t="n">
        <f aca="false">((1-$D$3)+AA10/AA24)/((1+AB8)*(1+AB9)*(1+AB15))-1</f>
        <v>0.0236288847837634</v>
      </c>
      <c r="AC21" s="504" t="n">
        <f aca="false">((1-$D$3)+AB10/AB24)/((1+AC8)*(1+AC9)*(1+AC15))-1</f>
        <v>0.0237306188279567</v>
      </c>
      <c r="AD21" s="504" t="n">
        <f aca="false">((1-$D$3)+AC10/AC24)/((1+AD8)*(1+AD9)*(1+AD15))-1</f>
        <v>0.0238804554519165</v>
      </c>
      <c r="AE21" s="504" t="n">
        <f aca="false">((1-$D$3)+AD10/AD24)/((1+AE8)*(1+AE9)*(1+AE15))-1</f>
        <v>0.0239727827361453</v>
      </c>
      <c r="AF21" s="504" t="n">
        <f aca="false">((1-$D$3)+AE10/AE24)/((1+AF8)*(1+AF9)*(1+AF15))-1</f>
        <v>0.0246787342063741</v>
      </c>
      <c r="AG21" s="504" t="n">
        <f aca="false">((1-$D$3)+AF10/AF24)/((1+AG8)*(1+AG9)*(1+AG15))-1</f>
        <v>0.0246535671975006</v>
      </c>
      <c r="AH21" s="504" t="n">
        <f aca="false">((1-$D$3)+AG10/AG24)/((1+AH8)*(1+AH9)*(1+AH15))-1</f>
        <v>0.0247272615816589</v>
      </c>
      <c r="AI21" s="504" t="n">
        <f aca="false">((1-$D$3)+AH10/AH24)/((1+AI8)*(1+AI9)*(1+AI15))-1</f>
        <v>0.0248847182159253</v>
      </c>
      <c r="AJ21" s="504" t="n">
        <f aca="false">((1-$D$3)+AI10/AI24)/((1+AJ8)*(1+AJ9)*(1+AJ15))-1</f>
        <v>0.0250694568633547</v>
      </c>
      <c r="AK21" s="504" t="e">
        <f aca="false">((1-$D$3)+AJ10/AJ24)/((1+AK8)*(1+AK9)*(1+AK15))-1</f>
        <v>#VALUE!</v>
      </c>
      <c r="AL21" s="504" t="e">
        <f aca="false">((1-$D$3)+AK10/AK24)/((1+AL8)*(1+AL9)*(1+AL15))-1</f>
        <v>#VALUE!</v>
      </c>
      <c r="AM21" s="504" t="e">
        <f aca="false">((1-$D$3)+AL10/AL24)/((1+AM8)*(1+AM9)*(1+AM15))-1</f>
        <v>#VALUE!</v>
      </c>
      <c r="AN21" s="504" t="e">
        <f aca="false">((1-$D$3)+AM10/AM24)/((1+AN8)*(1+AN9)*(1+AN15))-1</f>
        <v>#VALUE!</v>
      </c>
      <c r="AO21" s="504" t="e">
        <f aca="false">((1-$D$3)+AN10/AN24)/((1+AO8)*(1+AO9)*(1+AO15))-1</f>
        <v>#VALUE!</v>
      </c>
      <c r="AP21" s="504" t="e">
        <f aca="false">((1-$D$3)+AO10/AO24)/((1+AP8)*(1+AP9)*(1+AP15))-1</f>
        <v>#VALUE!</v>
      </c>
      <c r="AQ21" s="504" t="e">
        <f aca="false">((1-$D$3)+AP10/AP24)/((1+AQ8)*(1+AQ9)*(1+AQ15))-1</f>
        <v>#VALUE!</v>
      </c>
      <c r="AR21" s="504" t="e">
        <f aca="false">((1-$D$3)+AQ10/AQ24)/((1+AR8)*(1+AR9)*(1+AR15))-1</f>
        <v>#VALUE!</v>
      </c>
      <c r="AS21" s="504" t="e">
        <f aca="false">((1-$D$3)+AR10/AR24)/((1+AS8)*(1+AS9)*(1+AS15))-1</f>
        <v>#VALUE!</v>
      </c>
      <c r="AT21" s="504" t="e">
        <f aca="false">((1-$D$3)+AS10/AS24)/((1+AT8)*(1+AT9)*(1+AT15))-1</f>
        <v>#VALUE!</v>
      </c>
      <c r="AU21" s="504" t="e">
        <f aca="false">((1-$D$3)+AT10/AT24)/((1+AU8)*(1+AU9)*(1+AU15))-1</f>
        <v>#VALUE!</v>
      </c>
      <c r="AV21" s="504" t="e">
        <f aca="false">((1-$D$3)+AU10/AU24)/((1+AV8)*(1+AV9)*(1+AV15))-1</f>
        <v>#VALUE!</v>
      </c>
      <c r="AW21" s="504" t="e">
        <f aca="false">((1-$D$3)+AV10/AV24)/((1+AW8)*(1+AW9)*(1+AW15))-1</f>
        <v>#VALUE!</v>
      </c>
      <c r="AX21" s="504" t="e">
        <f aca="false">((1-$D$3)+AW10/AW24)/((1+AX8)*(1+AX9)*(1+AX15))-1</f>
        <v>#VALUE!</v>
      </c>
      <c r="AY21" s="504" t="e">
        <f aca="false">((1-$D$3)+AX10/AX24)/((1+AY8)*(1+AY9)*(1+AY15))-1</f>
        <v>#VALUE!</v>
      </c>
      <c r="AZ21" s="504" t="e">
        <f aca="false">((1-$D$3)+AY10/AY24)/((1+AZ8)*(1+AZ9)*(1+AZ15))-1</f>
        <v>#VALUE!</v>
      </c>
      <c r="BA21" s="504" t="e">
        <f aca="false">((1-$D$3)+AZ10/AZ24)/((1+BA8)*(1+BA9)*(1+BA15))-1</f>
        <v>#VALUE!</v>
      </c>
      <c r="BB21" s="504" t="e">
        <f aca="false">((1-$D$3)+BA10/BA24)/((1+BB8)*(1+BB9)*(1+BB15))-1</f>
        <v>#VALUE!</v>
      </c>
      <c r="BC21" s="504" t="e">
        <f aca="false">((1-$D$3)+BB10/BB24)/((1+BC8)*(1+BC9)*(1+BC15))-1</f>
        <v>#VALUE!</v>
      </c>
      <c r="BD21" s="504" t="e">
        <f aca="false">((1-$D$3)+BC10/BC24)/((1+BD8)*(1+BD9)*(1+BD15))-1</f>
        <v>#VALUE!</v>
      </c>
      <c r="BE21" s="504" t="e">
        <f aca="false">((1-$D$3)+BD10/BD24)/((1+BE8)*(1+BE9)*(1+BE15))-1</f>
        <v>#VALUE!</v>
      </c>
      <c r="BF21" s="504" t="e">
        <f aca="false">((1-$D$3)+BE10/BE24)/((1+BF8)*(1+BF9)*(1+BF15))-1</f>
        <v>#VALUE!</v>
      </c>
      <c r="BG21" s="504" t="e">
        <f aca="false">((1-$D$3)+BF10/BF24)/((1+BG8)*(1+BG9)*(1+BG15))-1</f>
        <v>#VALUE!</v>
      </c>
      <c r="BH21" s="504" t="e">
        <f aca="false">((1-$D$3)+BG10/BG24)/((1+BH8)*(1+BH9)*(1+BH15))-1</f>
        <v>#VALUE!</v>
      </c>
      <c r="BI21" s="504" t="e">
        <f aca="false">((1-$D$3)+BH10/BH24)/((1+BI8)*(1+BI9)*(1+BI15))-1</f>
        <v>#VALUE!</v>
      </c>
      <c r="BJ21" s="504" t="e">
        <f aca="false">((1-$D$3)+BI10/BI24)/((1+BJ8)*(1+BJ9)*(1+BJ15))-1</f>
        <v>#VALUE!</v>
      </c>
      <c r="BK21" s="504" t="e">
        <f aca="false">((1-$D$3)+BJ10/BJ24)/((1+BK8)*(1+BK9)*(1+BK15))-1</f>
        <v>#VALUE!</v>
      </c>
      <c r="BL21" s="504" t="e">
        <f aca="false">((1-$D$3)+BK10/BK24)/((1+BL8)*(1+BL9)*(1+BL15))-1</f>
        <v>#VALUE!</v>
      </c>
      <c r="BM21" s="504" t="e">
        <f aca="false">((1-$D$3)+BL10/BL24)/((1+BM8)*(1+BM9)*(1+BM15))-1</f>
        <v>#VALUE!</v>
      </c>
      <c r="BN21" s="504" t="e">
        <f aca="false">((1-$D$3)+BM10/BM24)/((1+BN8)*(1+BN9)*(1+BN15))-1</f>
        <v>#VALUE!</v>
      </c>
      <c r="BO21" s="504" t="e">
        <f aca="false">((1-$D$3)+BN10/BN24)/((1+BO8)*(1+BO9)*(1+BO15))-1</f>
        <v>#VALUE!</v>
      </c>
      <c r="BP21" s="504" t="e">
        <f aca="false">((1-$D$3)+BO10/BO24)/((1+BP8)*(1+BP9)*(1+BP15))-1</f>
        <v>#VALUE!</v>
      </c>
      <c r="BQ21" s="504" t="e">
        <f aca="false">((1-$D$3)+BP10/BP24)/((1+BQ8)*(1+BQ9)*(1+BQ15))-1</f>
        <v>#VALUE!</v>
      </c>
      <c r="BR21" s="504" t="e">
        <f aca="false">((1-$D$3)+BQ10/BQ24)/((1+BR8)*(1+BR9)*(1+BR15))-1</f>
        <v>#VALUE!</v>
      </c>
      <c r="BS21" s="504" t="e">
        <f aca="false">((1-$D$3)+BR10/BR24)/((1+BS8)*(1+BS9)*(1+BS15))-1</f>
        <v>#VALUE!</v>
      </c>
    </row>
    <row r="22" customFormat="false" ht="15.75" hidden="false" customHeight="false" outlineLevel="0" collapsed="false">
      <c r="A22" s="492" t="s">
        <v>1507</v>
      </c>
      <c r="C22" s="555" t="s">
        <v>1510</v>
      </c>
      <c r="D22" s="556" t="s">
        <v>1511</v>
      </c>
      <c r="E22" s="115" t="str">
        <f aca="false">IF(ISNUMBER(datasummary!#ref!)=TRUE(),datasummary!#ref!,".")</f>
        <v>.</v>
      </c>
      <c r="F22" s="115" t="n">
        <f aca="false">(1+F7)*(1+F21)^(1-$D$2)*(1+F6)^$D$2-1</f>
        <v>0.0290601996054407</v>
      </c>
      <c r="G22" s="115" t="n">
        <f aca="false">(1+G7)*(1+G21)^(1-$D$2)*(1+G6)^$D$2-1</f>
        <v>0.0269669306150644</v>
      </c>
      <c r="H22" s="115" t="n">
        <f aca="false">(1+H7)*(1+H21)^(1-$D$2)*(1+H6)^$D$2-1</f>
        <v>0.0253734097393965</v>
      </c>
      <c r="I22" s="115" t="n">
        <f aca="false">(1+I7)*(1+I21)^(1-$D$2)*(1+I6)^$D$2-1</f>
        <v>0.0236939709842889</v>
      </c>
      <c r="J22" s="115" t="n">
        <f aca="false">(1+J7)*(1+J21)^(1-$D$2)*(1+J6)^$D$2-1</f>
        <v>0.0219136126547161</v>
      </c>
      <c r="K22" s="115" t="n">
        <f aca="false">(1+K7)*(1+K21)^(1-$D$2)*(1+K6)^$D$2-1</f>
        <v>0.0201533163320433</v>
      </c>
      <c r="L22" s="115" t="n">
        <f aca="false">(1+L7)*(1+L21)^(1-$D$2)*(1+L6)^$D$2-1</f>
        <v>0.019208070870429</v>
      </c>
      <c r="M22" s="115" t="n">
        <f aca="false">(1+M7)*(1+M21)^(1-$D$2)*(1+M6)^$D$2-1</f>
        <v>0.0192085424605748</v>
      </c>
      <c r="N22" s="115" t="n">
        <f aca="false">(1+N7)*(1+N21)^(1-$D$2)*(1+N6)^$D$2-1</f>
        <v>0.0193899257005215</v>
      </c>
      <c r="O22" s="115" t="n">
        <f aca="false">(1+O7)*(1+O21)^(1-$D$2)*(1+O6)^$D$2-1</f>
        <v>0.01983549480883</v>
      </c>
      <c r="P22" s="115" t="n">
        <f aca="false">(1+P7)*(1+P21)^(1-$D$2)*(1+P6)^$D$2-1</f>
        <v>0.0203833745609032</v>
      </c>
      <c r="Q22" s="115" t="n">
        <f aca="false">(1+Q7)*(1+Q21)^(1-$D$2)*(1+Q6)^$D$2-1</f>
        <v>0.0209569476741305</v>
      </c>
      <c r="R22" s="115" t="n">
        <f aca="false">(1+R7)*(1+R21)^(1-$D$2)*(1+R6)^$D$2-1</f>
        <v>0.0213357456936194</v>
      </c>
      <c r="S22" s="115" t="n">
        <f aca="false">(1+S7)*(1+S21)^(1-$D$2)*(1+S6)^$D$2-1</f>
        <v>0.0216255903491185</v>
      </c>
      <c r="T22" s="115" t="n">
        <f aca="false">(1+T7)*(1+T21)^(1-$D$2)*(1+T6)^$D$2-1</f>
        <v>0.0217885681782264</v>
      </c>
      <c r="U22" s="115" t="n">
        <f aca="false">(1+U7)*(1+U21)^(1-$D$2)*(1+U6)^$D$2-1</f>
        <v>0.0218197509364941</v>
      </c>
      <c r="V22" s="115" t="n">
        <f aca="false">(1+V7)*(1+V21)^(1-$D$2)*(1+V6)^$D$2-1</f>
        <v>0.0221407984704247</v>
      </c>
      <c r="W22" s="115" t="n">
        <f aca="false">(1+W7)*(1+W21)^(1-$D$2)*(1+W6)^$D$2-1</f>
        <v>0.0221756034178515</v>
      </c>
      <c r="X22" s="115" t="n">
        <f aca="false">(1+X7)*(1+X21)^(1-$D$2)*(1+X6)^$D$2-1</f>
        <v>0.0222146417123847</v>
      </c>
      <c r="Y22" s="115" t="n">
        <f aca="false">(1+Y7)*(1+Y21)^(1-$D$2)*(1+Y6)^$D$2-1</f>
        <v>0.0223222586979286</v>
      </c>
      <c r="Z22" s="115" t="n">
        <f aca="false">(1+Z7)*(1+Z21)^(1-$D$2)*(1+Z6)^$D$2-1</f>
        <v>0.0224656300028441</v>
      </c>
      <c r="AA22" s="115" t="n">
        <f aca="false">(1+AA7)*(1+AA21)^(1-$D$2)*(1+AA6)^$D$2-1</f>
        <v>0.0227408890471943</v>
      </c>
      <c r="AB22" s="115" t="n">
        <f aca="false">(1+AB7)*(1+AB21)^(1-$D$2)*(1+AB6)^$D$2-1</f>
        <v>0.0228250910420251</v>
      </c>
      <c r="AC22" s="115" t="n">
        <f aca="false">(1+AC7)*(1+AC21)^(1-$D$2)*(1+AC6)^$D$2-1</f>
        <v>0.022863921738145</v>
      </c>
      <c r="AD22" s="115" t="n">
        <f aca="false">(1+AD7)*(1+AD21)^(1-$D$2)*(1+AD6)^$D$2-1</f>
        <v>0.0229211082845293</v>
      </c>
      <c r="AE22" s="115" t="n">
        <f aca="false">(1+AE7)*(1+AE21)^(1-$D$2)*(1+AE6)^$D$2-1</f>
        <v>0.0229563432792652</v>
      </c>
      <c r="AF22" s="115" t="n">
        <f aca="false">(1+AF7)*(1+AF21)^(1-$D$2)*(1+AF6)^$D$2-1</f>
        <v>0.0232256916806786</v>
      </c>
      <c r="AG22" s="115" t="n">
        <f aca="false">(1+AG7)*(1+AG21)^(1-$D$2)*(1+AG6)^$D$2-1</f>
        <v>0.0232160914432449</v>
      </c>
      <c r="AH22" s="115" t="n">
        <f aca="false">(1+AH7)*(1+AH21)^(1-$D$2)*(1+AH6)^$D$2-1</f>
        <v>0.0232442025801709</v>
      </c>
      <c r="AI22" s="115" t="n">
        <f aca="false">(1+AI7)*(1+AI21)^(1-$D$2)*(1+AI6)^$D$2-1</f>
        <v>0.023304261111839</v>
      </c>
      <c r="AJ22" s="115" t="n">
        <f aca="false">(1+AJ7)*(1+AJ21)^(1-$D$2)*(1+AJ6)^$D$2-1</f>
        <v>0.0233747185259325</v>
      </c>
      <c r="AK22" s="115" t="e">
        <f aca="false">(1+AK7)*(1+AK21)^(1-$D$2)*(1+AK6)^$D$2-1</f>
        <v>#VALUE!</v>
      </c>
      <c r="AL22" s="115" t="e">
        <f aca="false">(1+AL7)*(1+AL21)^(1-$D$2)*(1+AL6)^$D$2-1</f>
        <v>#VALUE!</v>
      </c>
      <c r="AM22" s="115" t="e">
        <f aca="false">(1+AM7)*(1+AM21)^(1-$D$2)*(1+AM6)^$D$2-1</f>
        <v>#VALUE!</v>
      </c>
      <c r="AN22" s="115" t="e">
        <f aca="false">(1+AN7)*(1+AN21)^(1-$D$2)*(1+AN6)^$D$2-1</f>
        <v>#VALUE!</v>
      </c>
      <c r="AO22" s="115" t="e">
        <f aca="false">(1+AO7)*(1+AO21)^(1-$D$2)*(1+AO6)^$D$2-1</f>
        <v>#VALUE!</v>
      </c>
      <c r="AP22" s="115" t="e">
        <f aca="false">(1+AP7)*(1+AP21)^(1-$D$2)*(1+AP6)^$D$2-1</f>
        <v>#VALUE!</v>
      </c>
      <c r="AQ22" s="115" t="e">
        <f aca="false">(1+AQ7)*(1+AQ21)^(1-$D$2)*(1+AQ6)^$D$2-1</f>
        <v>#VALUE!</v>
      </c>
      <c r="AR22" s="115" t="e">
        <f aca="false">(1+AR7)*(1+AR21)^(1-$D$2)*(1+AR6)^$D$2-1</f>
        <v>#VALUE!</v>
      </c>
      <c r="AS22" s="115" t="e">
        <f aca="false">(1+AS7)*(1+AS21)^(1-$D$2)*(1+AS6)^$D$2-1</f>
        <v>#VALUE!</v>
      </c>
      <c r="AT22" s="115" t="e">
        <f aca="false">(1+AT7)*(1+AT21)^(1-$D$2)*(1+AT6)^$D$2-1</f>
        <v>#VALUE!</v>
      </c>
      <c r="AU22" s="115" t="e">
        <f aca="false">(1+AU7)*(1+AU21)^(1-$D$2)*(1+AU6)^$D$2-1</f>
        <v>#VALUE!</v>
      </c>
      <c r="AV22" s="115" t="e">
        <f aca="false">(1+AV7)*(1+AV21)^(1-$D$2)*(1+AV6)^$D$2-1</f>
        <v>#VALUE!</v>
      </c>
      <c r="AW22" s="115" t="e">
        <f aca="false">(1+AW7)*(1+AW21)^(1-$D$2)*(1+AW6)^$D$2-1</f>
        <v>#VALUE!</v>
      </c>
      <c r="AX22" s="115" t="e">
        <f aca="false">(1+AX7)*(1+AX21)^(1-$D$2)*(1+AX6)^$D$2-1</f>
        <v>#VALUE!</v>
      </c>
      <c r="AY22" s="115" t="e">
        <f aca="false">(1+AY7)*(1+AY21)^(1-$D$2)*(1+AY6)^$D$2-1</f>
        <v>#VALUE!</v>
      </c>
      <c r="AZ22" s="115" t="e">
        <f aca="false">(1+AZ7)*(1+AZ21)^(1-$D$2)*(1+AZ6)^$D$2-1</f>
        <v>#VALUE!</v>
      </c>
      <c r="BA22" s="115" t="e">
        <f aca="false">(1+BA7)*(1+BA21)^(1-$D$2)*(1+BA6)^$D$2-1</f>
        <v>#VALUE!</v>
      </c>
      <c r="BB22" s="115" t="e">
        <f aca="false">(1+BB7)*(1+BB21)^(1-$D$2)*(1+BB6)^$D$2-1</f>
        <v>#VALUE!</v>
      </c>
      <c r="BC22" s="115" t="e">
        <f aca="false">(1+BC7)*(1+BC21)^(1-$D$2)*(1+BC6)^$D$2-1</f>
        <v>#VALUE!</v>
      </c>
      <c r="BD22" s="115" t="e">
        <f aca="false">(1+BD7)*(1+BD21)^(1-$D$2)*(1+BD6)^$D$2-1</f>
        <v>#VALUE!</v>
      </c>
      <c r="BE22" s="115" t="e">
        <f aca="false">(1+BE7)*(1+BE21)^(1-$D$2)*(1+BE6)^$D$2-1</f>
        <v>#VALUE!</v>
      </c>
      <c r="BF22" s="115" t="e">
        <f aca="false">(1+BF7)*(1+BF21)^(1-$D$2)*(1+BF6)^$D$2-1</f>
        <v>#VALUE!</v>
      </c>
      <c r="BG22" s="115" t="e">
        <f aca="false">(1+BG7)*(1+BG21)^(1-$D$2)*(1+BG6)^$D$2-1</f>
        <v>#VALUE!</v>
      </c>
      <c r="BH22" s="115" t="e">
        <f aca="false">(1+BH7)*(1+BH21)^(1-$D$2)*(1+BH6)^$D$2-1</f>
        <v>#VALUE!</v>
      </c>
      <c r="BI22" s="115" t="e">
        <f aca="false">(1+BI7)*(1+BI21)^(1-$D$2)*(1+BI6)^$D$2-1</f>
        <v>#VALUE!</v>
      </c>
      <c r="BJ22" s="115" t="e">
        <f aca="false">(1+BJ7)*(1+BJ21)^(1-$D$2)*(1+BJ6)^$D$2-1</f>
        <v>#VALUE!</v>
      </c>
      <c r="BK22" s="115" t="e">
        <f aca="false">(1+BK7)*(1+BK21)^(1-$D$2)*(1+BK6)^$D$2-1</f>
        <v>#VALUE!</v>
      </c>
      <c r="BL22" s="115" t="e">
        <f aca="false">(1+BL7)*(1+BL21)^(1-$D$2)*(1+BL6)^$D$2-1</f>
        <v>#VALUE!</v>
      </c>
      <c r="BM22" s="115" t="e">
        <f aca="false">(1+BM7)*(1+BM21)^(1-$D$2)*(1+BM6)^$D$2-1</f>
        <v>#VALUE!</v>
      </c>
      <c r="BN22" s="115" t="e">
        <f aca="false">(1+BN7)*(1+BN21)^(1-$D$2)*(1+BN6)^$D$2-1</f>
        <v>#VALUE!</v>
      </c>
      <c r="BO22" s="115" t="e">
        <f aca="false">(1+BO7)*(1+BO21)^(1-$D$2)*(1+BO6)^$D$2-1</f>
        <v>#VALUE!</v>
      </c>
      <c r="BP22" s="115" t="e">
        <f aca="false">(1+BP7)*(1+BP21)^(1-$D$2)*(1+BP6)^$D$2-1</f>
        <v>#VALUE!</v>
      </c>
      <c r="BQ22" s="115" t="e">
        <f aca="false">(1+BQ7)*(1+BQ21)^(1-$D$2)*(1+BQ6)^$D$2-1</f>
        <v>#VALUE!</v>
      </c>
      <c r="BR22" s="115" t="e">
        <f aca="false">(1+BR7)*(1+BR21)^(1-$D$2)*(1+BR6)^$D$2-1</f>
        <v>#VALUE!</v>
      </c>
      <c r="BS22" s="115" t="e">
        <f aca="false">(1+BS7)*(1+BS21)^(1-$D$2)*(1+BS6)^$D$2-1</f>
        <v>#VALUE!</v>
      </c>
    </row>
    <row r="23" customFormat="false" ht="15.75" hidden="false" customHeight="false" outlineLevel="0" collapsed="false">
      <c r="A23" s="492" t="s">
        <v>1507</v>
      </c>
      <c r="C23" s="555" t="s">
        <v>1512</v>
      </c>
      <c r="D23" s="556" t="s">
        <v>1513</v>
      </c>
      <c r="E23" s="115" t="n">
        <f aca="false">DataSummary!D64</f>
        <v>-0.0152297103777528</v>
      </c>
      <c r="F23" s="115" t="n">
        <f aca="false">(1+F22)*(1+F9)*(1+F15)-1</f>
        <v>0.0373293163408595</v>
      </c>
      <c r="G23" s="115" t="n">
        <f aca="false">(1+G22)*(1+G9)*(1+G15)-1</f>
        <v>0.0349169241390885</v>
      </c>
      <c r="H23" s="115" t="n">
        <f aca="false">(1+H22)*(1+H9)*(1+H15)-1</f>
        <v>0.032276194166744</v>
      </c>
      <c r="I23" s="115" t="n">
        <f aca="false">(1+I22)*(1+I9)*(1+I15)-1</f>
        <v>0.0300052943201263</v>
      </c>
      <c r="J23" s="115" t="n">
        <f aca="false">(1+J22)*(1+J9)*(1+J15)-1</f>
        <v>0.028317258876003</v>
      </c>
      <c r="K23" s="115" t="n">
        <f aca="false">(1+K22)*(1+K9)*(1+K15)-1</f>
        <v>0.0267887773210673</v>
      </c>
      <c r="L23" s="115" t="n">
        <f aca="false">(1+L22)*(1+L9)*(1+L15)-1</f>
        <v>0.0242860370047189</v>
      </c>
      <c r="M23" s="115" t="n">
        <f aca="false">(1+M22)*(1+M9)*(1+M15)-1</f>
        <v>0.0249406107128591</v>
      </c>
      <c r="N23" s="115" t="n">
        <f aca="false">(1+N22)*(1+N9)*(1+N15)-1</f>
        <v>0.0253095109877262</v>
      </c>
      <c r="O23" s="115" t="n">
        <f aca="false">(1+O22)*(1+O9)*(1+O15)-1</f>
        <v>0.0253152747293781</v>
      </c>
      <c r="P23" s="115" t="n">
        <f aca="false">(1+P22)*(1+P9)*(1+P15)-1</f>
        <v>0.0250863933276864</v>
      </c>
      <c r="Q23" s="115" t="n">
        <f aca="false">(1+Q22)*(1+Q9)*(1+Q15)-1</f>
        <v>0.0247720949083512</v>
      </c>
      <c r="R23" s="115" t="n">
        <f aca="false">(1+R22)*(1+R9)*(1+R15)-1</f>
        <v>0.0246413390134501</v>
      </c>
      <c r="S23" s="115" t="n">
        <f aca="false">(1+S22)*(1+S9)*(1+S15)-1</f>
        <v>0.0246335130912763</v>
      </c>
      <c r="T23" s="115" t="n">
        <f aca="false">(1+T22)*(1+T9)*(1+T15)-1</f>
        <v>0.0248193677681563</v>
      </c>
      <c r="U23" s="115" t="n">
        <f aca="false">(1+U22)*(1+U9)*(1+U15)-1</f>
        <v>0.0251856387427187</v>
      </c>
      <c r="V23" s="115" t="n">
        <f aca="false">(1+V22)*(1+V9)*(1+V15)-1</f>
        <v>0.0250686144428844</v>
      </c>
      <c r="W23" s="115" t="n">
        <f aca="false">(1+W22)*(1+W9)*(1+W15)-1</f>
        <v>0.0253939053001415</v>
      </c>
      <c r="X23" s="115" t="n">
        <f aca="false">(1+X22)*(1+X9)*(1+X15)-1</f>
        <v>0.0256968635240393</v>
      </c>
      <c r="Y23" s="115" t="n">
        <f aca="false">(1+Y22)*(1+Y9)*(1+Y15)-1</f>
        <v>0.0258392741328548</v>
      </c>
      <c r="Z23" s="115" t="n">
        <f aca="false">(1+Z22)*(1+Z9)*(1+Z15)-1</f>
        <v>0.0259655934267453</v>
      </c>
      <c r="AA23" s="115" t="n">
        <f aca="false">(1+AA22)*(1+AA9)*(1+AA15)-1</f>
        <v>0.0257805365123001</v>
      </c>
      <c r="AB23" s="115" t="n">
        <f aca="false">(1+AB22)*(1+AB9)*(1+AB15)-1</f>
        <v>0.0259192628713456</v>
      </c>
      <c r="AC23" s="115" t="n">
        <f aca="false">(1+AC22)*(1+AC9)*(1+AC15)-1</f>
        <v>0.0260777882275567</v>
      </c>
      <c r="AD23" s="115" t="n">
        <f aca="false">(1+AD22)*(1+AD9)*(1+AD15)-1</f>
        <v>0.0262524899871692</v>
      </c>
      <c r="AE23" s="115" t="n">
        <f aca="false">(1+AE22)*(1+AE9)*(1+AE15)-1</f>
        <v>0.026413433419044</v>
      </c>
      <c r="AF23" s="115" t="n">
        <f aca="false">(1+AF22)*(1+AF9)*(1+AF15)-1</f>
        <v>0.026208663853901</v>
      </c>
      <c r="AG23" s="115" t="n">
        <f aca="false">(1+AG22)*(1+AG9)*(1+AG15)-1</f>
        <v>0.0264048787158502</v>
      </c>
      <c r="AH23" s="115" t="n">
        <f aca="false">(1+AH22)*(1+AH9)*(1+AH15)-1</f>
        <v>0.0265042788854268</v>
      </c>
      <c r="AI23" s="115" t="n">
        <f aca="false">(1+AI22)*(1+AI9)*(1+AI15)-1</f>
        <v>0.026593554073236</v>
      </c>
      <c r="AJ23" s="115" t="n">
        <f aca="false">(1+AJ22)*(1+AJ9)*(1+AJ15)-1</f>
        <v>0.026593751087671</v>
      </c>
      <c r="AK23" s="115" t="e">
        <f aca="false">(1+AK22)*(1+AK9)*(1+AK15)-1</f>
        <v>#VALUE!</v>
      </c>
      <c r="AL23" s="115" t="e">
        <f aca="false">(1+AL22)*(1+AL9)*(1+AL15)-1</f>
        <v>#VALUE!</v>
      </c>
      <c r="AM23" s="115" t="e">
        <f aca="false">(1+AM22)*(1+AM9)*(1+AM15)-1</f>
        <v>#VALUE!</v>
      </c>
      <c r="AN23" s="115" t="e">
        <f aca="false">(1+AN22)*(1+AN9)*(1+AN15)-1</f>
        <v>#VALUE!</v>
      </c>
      <c r="AO23" s="115" t="e">
        <f aca="false">(1+AO22)*(1+AO9)*(1+AO15)-1</f>
        <v>#VALUE!</v>
      </c>
      <c r="AP23" s="115" t="e">
        <f aca="false">(1+AP22)*(1+AP9)*(1+AP15)-1</f>
        <v>#VALUE!</v>
      </c>
      <c r="AQ23" s="115" t="e">
        <f aca="false">(1+AQ22)*(1+AQ9)*(1+AQ15)-1</f>
        <v>#VALUE!</v>
      </c>
      <c r="AR23" s="115" t="e">
        <f aca="false">(1+AR22)*(1+AR9)*(1+AR15)-1</f>
        <v>#VALUE!</v>
      </c>
      <c r="AS23" s="115" t="e">
        <f aca="false">(1+AS22)*(1+AS9)*(1+AS15)-1</f>
        <v>#VALUE!</v>
      </c>
      <c r="AT23" s="115" t="e">
        <f aca="false">(1+AT22)*(1+AT9)*(1+AT15)-1</f>
        <v>#VALUE!</v>
      </c>
      <c r="AU23" s="115" t="e">
        <f aca="false">(1+AU22)*(1+AU9)*(1+AU15)-1</f>
        <v>#VALUE!</v>
      </c>
      <c r="AV23" s="115" t="e">
        <f aca="false">(1+AV22)*(1+AV9)*(1+AV15)-1</f>
        <v>#VALUE!</v>
      </c>
      <c r="AW23" s="115" t="e">
        <f aca="false">(1+AW22)*(1+AW9)*(1+AW15)-1</f>
        <v>#VALUE!</v>
      </c>
      <c r="AX23" s="115" t="e">
        <f aca="false">(1+AX22)*(1+AX9)*(1+AX15)-1</f>
        <v>#VALUE!</v>
      </c>
      <c r="AY23" s="115" t="e">
        <f aca="false">(1+AY22)*(1+AY9)*(1+AY15)-1</f>
        <v>#VALUE!</v>
      </c>
      <c r="AZ23" s="115" t="e">
        <f aca="false">(1+AZ22)*(1+AZ9)*(1+AZ15)-1</f>
        <v>#VALUE!</v>
      </c>
      <c r="BA23" s="115" t="e">
        <f aca="false">(1+BA22)*(1+BA9)*(1+BA15)-1</f>
        <v>#VALUE!</v>
      </c>
      <c r="BB23" s="115" t="e">
        <f aca="false">(1+BB22)*(1+BB9)*(1+BB15)-1</f>
        <v>#VALUE!</v>
      </c>
      <c r="BC23" s="115" t="e">
        <f aca="false">(1+BC22)*(1+BC9)*(1+BC15)-1</f>
        <v>#VALUE!</v>
      </c>
      <c r="BD23" s="115" t="e">
        <f aca="false">(1+BD22)*(1+BD9)*(1+BD15)-1</f>
        <v>#VALUE!</v>
      </c>
      <c r="BE23" s="115" t="e">
        <f aca="false">(1+BE22)*(1+BE9)*(1+BE15)-1</f>
        <v>#VALUE!</v>
      </c>
      <c r="BF23" s="115" t="e">
        <f aca="false">(1+BF22)*(1+BF9)*(1+BF15)-1</f>
        <v>#VALUE!</v>
      </c>
      <c r="BG23" s="115" t="e">
        <f aca="false">(1+BG22)*(1+BG9)*(1+BG15)-1</f>
        <v>#VALUE!</v>
      </c>
      <c r="BH23" s="115" t="e">
        <f aca="false">(1+BH22)*(1+BH9)*(1+BH15)-1</f>
        <v>#VALUE!</v>
      </c>
      <c r="BI23" s="115" t="e">
        <f aca="false">(1+BI22)*(1+BI9)*(1+BI15)-1</f>
        <v>#VALUE!</v>
      </c>
      <c r="BJ23" s="115" t="e">
        <f aca="false">(1+BJ22)*(1+BJ9)*(1+BJ15)-1</f>
        <v>#VALUE!</v>
      </c>
      <c r="BK23" s="115" t="e">
        <f aca="false">(1+BK22)*(1+BK9)*(1+BK15)-1</f>
        <v>#VALUE!</v>
      </c>
      <c r="BL23" s="115" t="e">
        <f aca="false">(1+BL22)*(1+BL9)*(1+BL15)-1</f>
        <v>#VALUE!</v>
      </c>
      <c r="BM23" s="115" t="e">
        <f aca="false">(1+BM22)*(1+BM9)*(1+BM15)-1</f>
        <v>#VALUE!</v>
      </c>
      <c r="BN23" s="115" t="e">
        <f aca="false">(1+BN22)*(1+BN9)*(1+BN15)-1</f>
        <v>#VALUE!</v>
      </c>
      <c r="BO23" s="115" t="e">
        <f aca="false">(1+BO22)*(1+BO9)*(1+BO15)-1</f>
        <v>#VALUE!</v>
      </c>
      <c r="BP23" s="115" t="e">
        <f aca="false">(1+BP22)*(1+BP9)*(1+BP15)-1</f>
        <v>#VALUE!</v>
      </c>
      <c r="BQ23" s="115" t="e">
        <f aca="false">(1+BQ22)*(1+BQ9)*(1+BQ15)-1</f>
        <v>#VALUE!</v>
      </c>
      <c r="BR23" s="115" t="e">
        <f aca="false">(1+BR22)*(1+BR9)*(1+BR15)-1</f>
        <v>#VALUE!</v>
      </c>
      <c r="BS23" s="115" t="e">
        <f aca="false">(1+BS22)*(1+BS9)*(1+BS15)-1</f>
        <v>#VALUE!</v>
      </c>
    </row>
    <row r="24" customFormat="false" ht="15.75" hidden="false" customHeight="false" outlineLevel="0" collapsed="false">
      <c r="A24" s="492" t="s">
        <v>1507</v>
      </c>
      <c r="C24" s="557" t="s">
        <v>1514</v>
      </c>
      <c r="D24" s="558" t="s">
        <v>1515</v>
      </c>
      <c r="E24" s="519" t="n">
        <f aca="false">InputDataA_GeneralAssumptions!J13</f>
        <v>2.42</v>
      </c>
      <c r="F24" s="519" t="n">
        <f aca="false">(1+Submodel1s!F21)/(1+Submodel1s!F22)*E24</f>
        <v>2.44583166145209</v>
      </c>
      <c r="G24" s="519" t="n">
        <f aca="false">(1+Submodel1s!G21)/(1+Submodel1s!G22)*F24</f>
        <v>2.46380936442964</v>
      </c>
      <c r="H24" s="519" t="n">
        <f aca="false">(1+Submodel1s!H21)/(1+Submodel1s!H22)*G24</f>
        <v>2.47569182355193</v>
      </c>
      <c r="I24" s="519" t="n">
        <f aca="false">(1+Submodel1s!I21)/(1+Submodel1s!I22)*H24</f>
        <v>2.48104328789125</v>
      </c>
      <c r="J24" s="519" t="n">
        <f aca="false">(1+Submodel1s!J21)/(1+Submodel1s!J22)*I24</f>
        <v>2.47941432575995</v>
      </c>
      <c r="K24" s="519" t="n">
        <f aca="false">(1+Submodel1s!K21)/(1+Submodel1s!K22)*J24</f>
        <v>2.47088515738105</v>
      </c>
      <c r="L24" s="519" t="n">
        <f aca="false">(1+Submodel1s!L21)/(1+Submodel1s!L22)*K24</f>
        <v>2.45869524788078</v>
      </c>
      <c r="M24" s="519" t="n">
        <f aca="false">(1+Submodel1s!M21)/(1+Submodel1s!M22)*L24</f>
        <v>2.44656730770323</v>
      </c>
      <c r="N24" s="519" t="n">
        <f aca="false">(1+Submodel1s!N21)/(1+Submodel1s!N22)*M24</f>
        <v>2.43520014985918</v>
      </c>
      <c r="O24" s="519" t="n">
        <f aca="false">(1+Submodel1s!O21)/(1+Submodel1s!O22)*N24</f>
        <v>2.42560004180753</v>
      </c>
      <c r="P24" s="519" t="n">
        <f aca="false">(1+Submodel1s!P21)/(1+Submodel1s!P22)*O24</f>
        <v>2.41813795713725</v>
      </c>
      <c r="Q24" s="519" t="n">
        <f aca="false">(1+Submodel1s!Q21)/(1+Submodel1s!Q22)*P24</f>
        <v>2.41289147653172</v>
      </c>
      <c r="R24" s="519" t="n">
        <f aca="false">(1+Submodel1s!R21)/(1+Submodel1s!R22)*Q24</f>
        <v>2.40910171766531</v>
      </c>
      <c r="S24" s="519" t="n">
        <f aca="false">(1+Submodel1s!S21)/(1+Submodel1s!S22)*R24</f>
        <v>2.40642232644735</v>
      </c>
      <c r="T24" s="519" t="n">
        <f aca="false">(1+Submodel1s!T21)/(1+Submodel1s!T22)*S24</f>
        <v>2.40436631530433</v>
      </c>
      <c r="U24" s="519" t="n">
        <f aca="false">(1+Submodel1s!U21)/(1+Submodel1s!U22)*T24</f>
        <v>2.40243066827668</v>
      </c>
      <c r="V24" s="519" t="n">
        <f aca="false">(1+Submodel1s!V21)/(1+Submodel1s!V22)*U24</f>
        <v>2.40171687051492</v>
      </c>
      <c r="W24" s="519" t="n">
        <f aca="false">(1+Submodel1s!W21)/(1+Submodel1s!W22)*V24</f>
        <v>2.40113555219544</v>
      </c>
      <c r="X24" s="519" t="n">
        <f aca="false">(1+Submodel1s!X21)/(1+Submodel1s!X22)*W24</f>
        <v>2.40070269710423</v>
      </c>
      <c r="Y24" s="519" t="n">
        <f aca="false">(1+Submodel1s!Y21)/(1+Submodel1s!Y22)*X24</f>
        <v>2.4006787456072</v>
      </c>
      <c r="Z24" s="519" t="n">
        <f aca="false">(1+Submodel1s!Z21)/(1+Submodel1s!Z22)*Y24</f>
        <v>2.40119948266739</v>
      </c>
      <c r="AA24" s="519" t="n">
        <f aca="false">(1+Submodel1s!AA21)/(1+Submodel1s!AA22)*Z24</f>
        <v>2.40276644072074</v>
      </c>
      <c r="AB24" s="519" t="n">
        <f aca="false">(1+Submodel1s!AB21)/(1+Submodel1s!AB22)*AA24</f>
        <v>2.40465467033578</v>
      </c>
      <c r="AC24" s="519" t="n">
        <f aca="false">(1+Submodel1s!AC21)/(1+Submodel1s!AC22)*AB24</f>
        <v>2.40669219180906</v>
      </c>
      <c r="AD24" s="519" t="n">
        <f aca="false">(1+Submodel1s!AD21)/(1+Submodel1s!AD22)*AC24</f>
        <v>2.40894930950688</v>
      </c>
      <c r="AE24" s="519" t="n">
        <f aca="false">(1+Submodel1s!AE21)/(1+Submodel1s!AE22)*AD24</f>
        <v>2.41134291226803</v>
      </c>
      <c r="AF24" s="519" t="n">
        <f aca="false">(1+Submodel1s!AF21)/(1+Submodel1s!AF22)*AE24</f>
        <v>2.41476716541574</v>
      </c>
      <c r="AG24" s="519" t="n">
        <f aca="false">(1+Submodel1s!AG21)/(1+Submodel1s!AG22)*AF24</f>
        <v>2.41815957615037</v>
      </c>
      <c r="AH24" s="519" t="n">
        <f aca="false">(1+Submodel1s!AH21)/(1+Submodel1s!AH22)*AG24</f>
        <v>2.42166438303557</v>
      </c>
      <c r="AI24" s="519" t="n">
        <f aca="false">(1+Submodel1s!AI21)/(1+Submodel1s!AI22)*AH24</f>
        <v>2.42540455770632</v>
      </c>
      <c r="AJ24" s="519" t="n">
        <f aca="false">(1+Submodel1s!AJ21)/(1+Submodel1s!AJ22)*AI24</f>
        <v>2.42942109828847</v>
      </c>
      <c r="AK24" s="519" t="e">
        <f aca="false">(1+Submodel1s!AK21)/(1+Submodel1s!AK22)*AJ24</f>
        <v>#VALUE!</v>
      </c>
      <c r="AL24" s="519" t="e">
        <f aca="false">(1+Submodel1s!AL21)/(1+Submodel1s!AL22)*AK24</f>
        <v>#VALUE!</v>
      </c>
      <c r="AM24" s="519" t="e">
        <f aca="false">(1+Submodel1s!AM21)/(1+Submodel1s!AM22)*AL24</f>
        <v>#VALUE!</v>
      </c>
      <c r="AN24" s="519" t="e">
        <f aca="false">(1+Submodel1s!AN21)/(1+Submodel1s!AN22)*AM24</f>
        <v>#VALUE!</v>
      </c>
      <c r="AO24" s="519" t="e">
        <f aca="false">(1+Submodel1s!AO21)/(1+Submodel1s!AO22)*AN24</f>
        <v>#VALUE!</v>
      </c>
      <c r="AP24" s="519" t="e">
        <f aca="false">(1+Submodel1s!AP21)/(1+Submodel1s!AP22)*AO24</f>
        <v>#VALUE!</v>
      </c>
      <c r="AQ24" s="519" t="e">
        <f aca="false">(1+Submodel1s!AQ21)/(1+Submodel1s!AQ22)*AP24</f>
        <v>#VALUE!</v>
      </c>
      <c r="AR24" s="519" t="e">
        <f aca="false">(1+Submodel1s!AR21)/(1+Submodel1s!AR22)*AQ24</f>
        <v>#VALUE!</v>
      </c>
      <c r="AS24" s="519" t="e">
        <f aca="false">(1+Submodel1s!AS21)/(1+Submodel1s!AS22)*AR24</f>
        <v>#VALUE!</v>
      </c>
      <c r="AT24" s="519" t="e">
        <f aca="false">(1+Submodel1s!AT21)/(1+Submodel1s!AT22)*AS24</f>
        <v>#VALUE!</v>
      </c>
      <c r="AU24" s="519" t="e">
        <f aca="false">(1+Submodel1s!AU21)/(1+Submodel1s!AU22)*AT24</f>
        <v>#VALUE!</v>
      </c>
      <c r="AV24" s="519" t="e">
        <f aca="false">(1+Submodel1s!AV21)/(1+Submodel1s!AV22)*AU24</f>
        <v>#VALUE!</v>
      </c>
      <c r="AW24" s="519" t="e">
        <f aca="false">(1+Submodel1s!AW21)/(1+Submodel1s!AW22)*AV24</f>
        <v>#VALUE!</v>
      </c>
      <c r="AX24" s="519" t="e">
        <f aca="false">(1+Submodel1s!AX21)/(1+Submodel1s!AX22)*AW24</f>
        <v>#VALUE!</v>
      </c>
      <c r="AY24" s="519" t="e">
        <f aca="false">(1+Submodel1s!AY21)/(1+Submodel1s!AY22)*AX24</f>
        <v>#VALUE!</v>
      </c>
      <c r="AZ24" s="519" t="e">
        <f aca="false">(1+Submodel1s!AZ21)/(1+Submodel1s!AZ22)*AY24</f>
        <v>#VALUE!</v>
      </c>
      <c r="BA24" s="519" t="e">
        <f aca="false">(1+Submodel1s!BA21)/(1+Submodel1s!BA22)*AZ24</f>
        <v>#VALUE!</v>
      </c>
      <c r="BB24" s="519" t="e">
        <f aca="false">(1+Submodel1s!BB21)/(1+Submodel1s!BB22)*BA24</f>
        <v>#VALUE!</v>
      </c>
      <c r="BC24" s="519" t="e">
        <f aca="false">(1+Submodel1s!BC21)/(1+Submodel1s!BC22)*BB24</f>
        <v>#VALUE!</v>
      </c>
      <c r="BD24" s="519" t="e">
        <f aca="false">(1+Submodel1s!BD21)/(1+Submodel1s!BD22)*BC24</f>
        <v>#VALUE!</v>
      </c>
      <c r="BE24" s="519" t="e">
        <f aca="false">(1+Submodel1s!BE21)/(1+Submodel1s!BE22)*BD24</f>
        <v>#VALUE!</v>
      </c>
      <c r="BF24" s="519" t="e">
        <f aca="false">(1+Submodel1s!BF21)/(1+Submodel1s!BF22)*BE24</f>
        <v>#VALUE!</v>
      </c>
      <c r="BG24" s="519" t="e">
        <f aca="false">(1+Submodel1s!BG21)/(1+Submodel1s!BG22)*BF24</f>
        <v>#VALUE!</v>
      </c>
      <c r="BH24" s="519" t="e">
        <f aca="false">(1+Submodel1s!BH21)/(1+Submodel1s!BH22)*BG24</f>
        <v>#VALUE!</v>
      </c>
      <c r="BI24" s="519" t="e">
        <f aca="false">(1+Submodel1s!BI21)/(1+Submodel1s!BI22)*BH24</f>
        <v>#VALUE!</v>
      </c>
      <c r="BJ24" s="519" t="e">
        <f aca="false">(1+Submodel1s!BJ21)/(1+Submodel1s!BJ22)*BI24</f>
        <v>#VALUE!</v>
      </c>
      <c r="BK24" s="519" t="e">
        <f aca="false">(1+Submodel1s!BK21)/(1+Submodel1s!BK22)*BJ24</f>
        <v>#VALUE!</v>
      </c>
      <c r="BL24" s="519" t="e">
        <f aca="false">(1+Submodel1s!BL21)/(1+Submodel1s!BL22)*BK24</f>
        <v>#VALUE!</v>
      </c>
      <c r="BM24" s="519" t="e">
        <f aca="false">(1+Submodel1s!BM21)/(1+Submodel1s!BM22)*BL24</f>
        <v>#VALUE!</v>
      </c>
      <c r="BN24" s="519" t="e">
        <f aca="false">(1+Submodel1s!BN21)/(1+Submodel1s!BN22)*BM24</f>
        <v>#VALUE!</v>
      </c>
      <c r="BO24" s="519" t="e">
        <f aca="false">(1+Submodel1s!BO21)/(1+Submodel1s!BO22)*BN24</f>
        <v>#VALUE!</v>
      </c>
      <c r="BP24" s="519" t="e">
        <f aca="false">(1+Submodel1s!BP21)/(1+Submodel1s!BP22)*BO24</f>
        <v>#VALUE!</v>
      </c>
      <c r="BQ24" s="519" t="e">
        <f aca="false">(1+Submodel1s!BQ21)/(1+Submodel1s!BQ22)*BP24</f>
        <v>#VALUE!</v>
      </c>
      <c r="BR24" s="519" t="e">
        <f aca="false">(1+Submodel1s!BR21)/(1+Submodel1s!BR22)*BQ24</f>
        <v>#VALUE!</v>
      </c>
      <c r="BS24" s="519" t="e">
        <f aca="false">(1+Submodel1s!BS21)/(1+Submodel1s!BS22)*BR24</f>
        <v>#VALUE!</v>
      </c>
    </row>
    <row r="25" customFormat="false" ht="15.75" hidden="false" customHeight="false" outlineLevel="0" collapsed="false">
      <c r="C25" s="559" t="s">
        <v>1503</v>
      </c>
      <c r="D25" s="558" t="s">
        <v>1516</v>
      </c>
      <c r="E25" s="507" t="n">
        <f aca="false">InputDataA_GeneralAssumptions!D75</f>
        <v>1.17295980453491</v>
      </c>
      <c r="F25" s="507" t="n">
        <f aca="false">IF(ISNUMBER(F17)=TRUE(),"not an output",(E25)/((1+F8)*(1+F23))-F18-F16)</f>
        <v>1.0216161021212</v>
      </c>
      <c r="G25" s="115" t="n">
        <f aca="false">IF(ISNUMBER(G17)=TRUE(),"not an output",(F25)/((1+G8)*(1+G23))-G18-G16)</f>
        <v>0.882164394138965</v>
      </c>
      <c r="H25" s="115" t="n">
        <f aca="false">IF(ISNUMBER(H17)=TRUE(),"not an output",(G25)/((1+H8)*(1+H23))-H18-H16)</f>
        <v>0.753517781266638</v>
      </c>
      <c r="I25" s="115" t="n">
        <f aca="false">IF(ISNUMBER(I17)=TRUE(),"not an output",(H25)/((1+I8)*(1+I23))-I18-I16)</f>
        <v>0.634040084952626</v>
      </c>
      <c r="J25" s="115" t="n">
        <f aca="false">IF(ISNUMBER(J17)=TRUE(),"not an output",(I25)/((1+J8)*(1+J23))-J18-J16)</f>
        <v>0.522409402547081</v>
      </c>
      <c r="K25" s="115" t="n">
        <f aca="false">IF(ISNUMBER(K17)=TRUE(),"not an output",(J25)/((1+K8)*(1+K23))-K18-K16)</f>
        <v>0.417675242336497</v>
      </c>
      <c r="L25" s="115" t="n">
        <f aca="false">IF(ISNUMBER(L17)=TRUE(),"not an output",(K25)/((1+L8)*(1+L23))-L18-L16)</f>
        <v>0.319562122080073</v>
      </c>
      <c r="M25" s="115" t="n">
        <f aca="false">IF(ISNUMBER(M17)=TRUE(),"not an output",(L25)/((1+M8)*(1+M23))-M18-M16)</f>
        <v>0.226277156999341</v>
      </c>
      <c r="N25" s="115" t="n">
        <f aca="false">IF(ISNUMBER(N17)=TRUE(),"not an output",(M25)/((1+N8)*(1+N23))-N18-N16)</f>
        <v>0.137718370468227</v>
      </c>
      <c r="O25" s="115" t="n">
        <f aca="false">IF(ISNUMBER(O17)=TRUE(),"not an output",(N25)/((1+O8)*(1+O23))-O18-O16)</f>
        <v>0.0537316079889792</v>
      </c>
      <c r="P25" s="115" t="n">
        <f aca="false">IF(ISNUMBER(P17)=TRUE(),"not an output",(O25)/((1+P8)*(1+P23))-P18-P16)</f>
        <v>-0.0259489068533157</v>
      </c>
      <c r="Q25" s="115" t="n">
        <f aca="false">IF(ISNUMBER(Q17)=TRUE(),"not an output",(P25)/((1+Q8)*(1+Q23))-Q18-Q16)</f>
        <v>-0.101620889133085</v>
      </c>
      <c r="R25" s="115" t="n">
        <f aca="false">IF(ISNUMBER(R17)=TRUE(),"not an output",(Q25)/((1+R8)*(1+R23))-R18-R16)</f>
        <v>-0.173554081249235</v>
      </c>
      <c r="S25" s="115" t="n">
        <f aca="false">IF(ISNUMBER(S17)=TRUE(),"not an output",(R25)/((1+S8)*(1+S23))-S18-S16)</f>
        <v>-0.241975120082744</v>
      </c>
      <c r="T25" s="115" t="n">
        <f aca="false">IF(ISNUMBER(T17)=TRUE(),"not an output",(S25)/((1+T8)*(1+T23))-T18-T16)</f>
        <v>-0.307062077630888</v>
      </c>
      <c r="U25" s="115" t="n">
        <f aca="false">IF(ISNUMBER(U17)=TRUE(),"not an output",(T25)/((1+U8)*(1+U23))-U18-U16)</f>
        <v>-0.368944199518464</v>
      </c>
      <c r="V25" s="115" t="n">
        <f aca="false">IF(ISNUMBER(V17)=TRUE(),"not an output",(U25)/((1+V8)*(1+V23))-V18-V16)</f>
        <v>-0.427937721555531</v>
      </c>
      <c r="W25" s="115" t="n">
        <f aca="false">IF(ISNUMBER(W17)=TRUE(),"not an output",(V25)/((1+W8)*(1+W23))-W18-W16)</f>
        <v>-0.484068219813809</v>
      </c>
      <c r="X25" s="115" t="n">
        <f aca="false">IF(ISNUMBER(X17)=TRUE(),"not an output",(W25)/((1+X8)*(1+X23))-X18-X16)</f>
        <v>-0.537483530237062</v>
      </c>
      <c r="Y25" s="115" t="n">
        <f aca="false">IF(ISNUMBER(Y17)=TRUE(),"not an output",(X25)/((1+Y8)*(1+Y23))-Y18-Y16)</f>
        <v>-0.58837829888441</v>
      </c>
      <c r="Z25" s="115" t="n">
        <f aca="false">IF(ISNUMBER(Z17)=TRUE(),"not an output",(Y25)/((1+Z8)*(1+Z23))-Z18-Z16)</f>
        <v>-0.636930744421585</v>
      </c>
      <c r="AA25" s="115" t="n">
        <f aca="false">IF(ISNUMBER(AA17)=TRUE(),"not an output",(Z25)/((1+AA8)*(1+AA23))-AA18-AA16)</f>
        <v>-0.683414973815485</v>
      </c>
      <c r="AB25" s="115" t="n">
        <f aca="false">IF(ISNUMBER(AB17)=TRUE(),"not an output",(AA25)/((1+AB8)*(1+AB23))-AB18-AB16)</f>
        <v>-0.727801550142565</v>
      </c>
      <c r="AC25" s="115" t="n">
        <f aca="false">IF(ISNUMBER(AC17)=TRUE(),"not an output",(AB25)/((1+AC8)*(1+AC23))-AC18-AC16)</f>
        <v>-0.770166385230459</v>
      </c>
      <c r="AD25" s="115" t="n">
        <f aca="false">IF(ISNUMBER(AD17)=TRUE(),"not an output",(AC25)/((1+AD8)*(1+AD23))-AD18-AD16)</f>
        <v>-0.810642389527217</v>
      </c>
      <c r="AE25" s="115" t="n">
        <f aca="false">IF(ISNUMBER(AE17)=TRUE(),"not an output",(AD25)/((1+AE8)*(1+AE23))-AE18-AE16)</f>
        <v>-0.849312322458488</v>
      </c>
      <c r="AF25" s="115" t="n">
        <f aca="false">IF(ISNUMBER(AF17)=TRUE(),"not an output",(AE25)/((1+AF8)*(1+AF23))-AF18-AF16)</f>
        <v>-0.886576299856086</v>
      </c>
      <c r="AG25" s="115" t="n">
        <f aca="false">IF(ISNUMBER(AG17)=TRUE(),"not an output",(AF25)/((1+AG8)*(1+AG23))-AG18-AG16)</f>
        <v>-0.922199010816857</v>
      </c>
      <c r="AH25" s="115" t="n">
        <f aca="false">IF(ISNUMBER(AH17)=TRUE(),"not an output",(AG25)/((1+AH8)*(1+AH23))-AH18-AH16)</f>
        <v>-0.956316303608566</v>
      </c>
      <c r="AI25" s="115" t="n">
        <f aca="false">IF(ISNUMBER(AI17)=TRUE(),"not an output",(AH25)/((1+AI8)*(1+AI23))-AI18-AI16)</f>
        <v>-0.989059676269779</v>
      </c>
      <c r="AJ25" s="115" t="n">
        <f aca="false">IF(ISNUMBER(AJ17)=TRUE(),"not an output",(AI25)/((1+AJ8)*(1+AJ23))-AJ18-AJ16)</f>
        <v>-1.02053127105921</v>
      </c>
      <c r="AK25" s="115" t="e">
        <f aca="false">IF(ISNUMBER(AK17)=TRUE(),"not an output",(AJ25)/((1+AK8)*(1+AK23))-AK18-AK16)</f>
        <v>#VALUE!</v>
      </c>
      <c r="AL25" s="115" t="e">
        <f aca="false">IF(ISNUMBER(AL17)=TRUE(),"not an output",(AK25)/((1+AL8)*(1+AL23))-AL18-AL16)</f>
        <v>#VALUE!</v>
      </c>
      <c r="AM25" s="115" t="e">
        <f aca="false">IF(ISNUMBER(AM17)=TRUE(),"not an output",(AL25)/((1+AM8)*(1+AM23))-AM18-AM16)</f>
        <v>#VALUE!</v>
      </c>
      <c r="AN25" s="115" t="e">
        <f aca="false">IF(ISNUMBER(AN17)=TRUE(),"not an output",(AM25)/((1+AN8)*(1+AN23))-AN18-AN16)</f>
        <v>#VALUE!</v>
      </c>
      <c r="AO25" s="115" t="e">
        <f aca="false">IF(ISNUMBER(AO17)=TRUE(),"not an output",(AN25)/((1+AO8)*(1+AO23))-AO18-AO16)</f>
        <v>#VALUE!</v>
      </c>
      <c r="AP25" s="115" t="e">
        <f aca="false">IF(ISNUMBER(AP17)=TRUE(),"not an output",(AO25)/((1+AP8)*(1+AP23))-AP18-AP16)</f>
        <v>#VALUE!</v>
      </c>
      <c r="AQ25" s="115" t="e">
        <f aca="false">IF(ISNUMBER(AQ17)=TRUE(),"not an output",(AP25)/((1+AQ8)*(1+AQ23))-AQ18-AQ16)</f>
        <v>#VALUE!</v>
      </c>
      <c r="AR25" s="115" t="e">
        <f aca="false">IF(ISNUMBER(AR17)=TRUE(),"not an output",(AQ25)/((1+AR8)*(1+AR23))-AR18-AR16)</f>
        <v>#VALUE!</v>
      </c>
      <c r="AS25" s="115" t="e">
        <f aca="false">IF(ISNUMBER(AS17)=TRUE(),"not an output",(AR25)/((1+AS8)*(1+AS23))-AS18-AS16)</f>
        <v>#VALUE!</v>
      </c>
      <c r="AT25" s="115" t="e">
        <f aca="false">IF(ISNUMBER(AT17)=TRUE(),"not an output",(AS25)/((1+AT8)*(1+AT23))-AT18-AT16)</f>
        <v>#VALUE!</v>
      </c>
      <c r="AU25" s="115" t="e">
        <f aca="false">IF(ISNUMBER(AU17)=TRUE(),"not an output",(AT25)/((1+AU8)*(1+AU23))-AU18-AU16)</f>
        <v>#VALUE!</v>
      </c>
      <c r="AV25" s="115" t="e">
        <f aca="false">IF(ISNUMBER(AV17)=TRUE(),"not an output",(AU25)/((1+AV8)*(1+AV23))-AV18-AV16)</f>
        <v>#VALUE!</v>
      </c>
      <c r="AW25" s="115" t="e">
        <f aca="false">IF(ISNUMBER(AW17)=TRUE(),"not an output",(AV25)/((1+AW8)*(1+AW23))-AW18-AW16)</f>
        <v>#VALUE!</v>
      </c>
      <c r="AX25" s="115" t="e">
        <f aca="false">IF(ISNUMBER(AX17)=TRUE(),"not an output",(AW25)/((1+AX8)*(1+AX23))-AX18-AX16)</f>
        <v>#VALUE!</v>
      </c>
      <c r="AY25" s="115" t="e">
        <f aca="false">IF(ISNUMBER(AY17)=TRUE(),"not an output",(AX25)/((1+AY8)*(1+AY23))-AY18-AY16)</f>
        <v>#VALUE!</v>
      </c>
      <c r="AZ25" s="115" t="e">
        <f aca="false">IF(ISNUMBER(AZ17)=TRUE(),"not an output",(AY25)/((1+AZ8)*(1+AZ23))-AZ18-AZ16)</f>
        <v>#VALUE!</v>
      </c>
      <c r="BA25" s="115" t="e">
        <f aca="false">IF(ISNUMBER(BA17)=TRUE(),"not an output",(AZ25)/((1+BA8)*(1+BA23))-BA18-BA16)</f>
        <v>#VALUE!</v>
      </c>
      <c r="BB25" s="115" t="e">
        <f aca="false">IF(ISNUMBER(BB17)=TRUE(),"not an output",(BA25)/((1+BB8)*(1+BB23))-BB18-BB16)</f>
        <v>#VALUE!</v>
      </c>
      <c r="BC25" s="115" t="e">
        <f aca="false">IF(ISNUMBER(BC17)=TRUE(),"not an output",(BB25)/((1+BC8)*(1+BC23))-BC18-BC16)</f>
        <v>#VALUE!</v>
      </c>
      <c r="BD25" s="115" t="e">
        <f aca="false">IF(ISNUMBER(BD17)=TRUE(),"not an output",(BC25)/((1+BD8)*(1+BD23))-BD18-BD16)</f>
        <v>#VALUE!</v>
      </c>
      <c r="BE25" s="115" t="e">
        <f aca="false">IF(ISNUMBER(BE17)=TRUE(),"not an output",(BD25)/((1+BE8)*(1+BE23))-BE18-BE16)</f>
        <v>#VALUE!</v>
      </c>
      <c r="BF25" s="115" t="e">
        <f aca="false">IF(ISNUMBER(BF17)=TRUE(),"not an output",(BE25)/((1+BF8)*(1+BF23))-BF18-BF16)</f>
        <v>#VALUE!</v>
      </c>
      <c r="BG25" s="115" t="e">
        <f aca="false">IF(ISNUMBER(BG17)=TRUE(),"not an output",(BF25)/((1+BG8)*(1+BG23))-BG18-BG16)</f>
        <v>#VALUE!</v>
      </c>
      <c r="BH25" s="115" t="e">
        <f aca="false">IF(ISNUMBER(BH17)=TRUE(),"not an output",(BG25)/((1+BH8)*(1+BH23))-BH18-BH16)</f>
        <v>#VALUE!</v>
      </c>
      <c r="BI25" s="115" t="e">
        <f aca="false">IF(ISNUMBER(BI17)=TRUE(),"not an output",(BH25)/((1+BI8)*(1+BI23))-BI18-BI16)</f>
        <v>#VALUE!</v>
      </c>
      <c r="BJ25" s="115" t="e">
        <f aca="false">IF(ISNUMBER(BJ17)=TRUE(),"not an output",(BI25)/((1+BJ8)*(1+BJ23))-BJ18-BJ16)</f>
        <v>#VALUE!</v>
      </c>
      <c r="BK25" s="115" t="e">
        <f aca="false">IF(ISNUMBER(BK17)=TRUE(),"not an output",(BJ25)/((1+BK8)*(1+BK23))-BK18-BK16)</f>
        <v>#VALUE!</v>
      </c>
      <c r="BL25" s="115" t="e">
        <f aca="false">IF(ISNUMBER(BL17)=TRUE(),"not an output",(BK25)/((1+BL8)*(1+BL23))-BL18-BL16)</f>
        <v>#VALUE!</v>
      </c>
      <c r="BM25" s="115" t="e">
        <f aca="false">IF(ISNUMBER(BM17)=TRUE(),"not an output",(BL25)/((1+BM8)*(1+BM23))-BM18-BM16)</f>
        <v>#VALUE!</v>
      </c>
      <c r="BN25" s="115" t="e">
        <f aca="false">IF(ISNUMBER(BN17)=TRUE(),"not an output",(BM25)/((1+BN8)*(1+BN23))-BN18-BN16)</f>
        <v>#VALUE!</v>
      </c>
      <c r="BO25" s="115" t="e">
        <f aca="false">IF(ISNUMBER(BO17)=TRUE(),"not an output",(BN25)/((1+BO8)*(1+BO23))-BO18-BO16)</f>
        <v>#VALUE!</v>
      </c>
      <c r="BP25" s="115" t="e">
        <f aca="false">IF(ISNUMBER(BP17)=TRUE(),"not an output",(BO25)/((1+BP8)*(1+BP23))-BP18-BP16)</f>
        <v>#VALUE!</v>
      </c>
      <c r="BQ25" s="115" t="e">
        <f aca="false">IF(ISNUMBER(BQ17)=TRUE(),"not an output",(BP25)/((1+BQ8)*(1+BQ23))-BQ18-BQ16)</f>
        <v>#VALUE!</v>
      </c>
      <c r="BR25" s="115" t="e">
        <f aca="false">IF(ISNUMBER(BR17)=TRUE(),"not an output",(BQ25)/((1+BR8)*(1+BR23))-BR18-BR16)</f>
        <v>#VALUE!</v>
      </c>
      <c r="BS25" s="115" t="e">
        <f aca="false">IF(ISNUMBER(BS17)=TRUE(),"not an output",(BR25)/((1+BS8)*(1+BS23))-BS18-BS16)</f>
        <v>#VALUE!</v>
      </c>
    </row>
    <row r="26" customFormat="false" ht="15.75" hidden="false" customHeight="false" outlineLevel="0" collapsed="false">
      <c r="C26" s="559" t="s">
        <v>1504</v>
      </c>
      <c r="D26" s="558" t="s">
        <v>1516</v>
      </c>
      <c r="E26" s="115" t="n">
        <f aca="false">IF(ISNUMBER(E18),E18,".")</f>
        <v>0.0534590557217598</v>
      </c>
      <c r="F26" s="521" t="str">
        <f aca="false">IF(ISNUMBER(F18)=TRUE(),"not an output",E17/((1+F23)*(1+F8))-F17-F16)</f>
        <v>not an output</v>
      </c>
      <c r="G26" s="521" t="str">
        <f aca="false">IF(ISNUMBER(G18)=TRUE(),"not an output",F17/((1+G23)*(1+G8))-G17-G16)</f>
        <v>not an output</v>
      </c>
      <c r="H26" s="521" t="str">
        <f aca="false">IF(ISNUMBER(H18)=TRUE(),"not an output",G17/((1+H23)*(1+H8))-H17-H16)</f>
        <v>not an output</v>
      </c>
      <c r="I26" s="521" t="str">
        <f aca="false">IF(ISNUMBER(I18)=TRUE(),"not an output",H17/((1+I23)*(1+I8))-I17-I16)</f>
        <v>not an output</v>
      </c>
      <c r="J26" s="521" t="str">
        <f aca="false">IF(ISNUMBER(J18)=TRUE(),"not an output",I17/((1+J23)*(1+J8))-J17-J16)</f>
        <v>not an output</v>
      </c>
      <c r="K26" s="521" t="str">
        <f aca="false">IF(ISNUMBER(K18)=TRUE(),"not an output",J17/((1+K23)*(1+K8))-K17-K16)</f>
        <v>not an output</v>
      </c>
      <c r="L26" s="521" t="str">
        <f aca="false">IF(ISNUMBER(L18)=TRUE(),"not an output",K17/((1+L23)*(1+L8))-L17-L16)</f>
        <v>not an output</v>
      </c>
      <c r="M26" s="521" t="str">
        <f aca="false">IF(ISNUMBER(M18)=TRUE(),"not an output",L17/((1+M23)*(1+M8))-M17-M16)</f>
        <v>not an output</v>
      </c>
      <c r="N26" s="521" t="str">
        <f aca="false">IF(ISNUMBER(N18)=TRUE(),"not an output",M17/((1+N23)*(1+N8))-N17-N16)</f>
        <v>not an output</v>
      </c>
      <c r="O26" s="521" t="str">
        <f aca="false">IF(ISNUMBER(O18)=TRUE(),"not an output",N17/((1+O23)*(1+O8))-O17-O16)</f>
        <v>not an output</v>
      </c>
      <c r="P26" s="521" t="str">
        <f aca="false">IF(ISNUMBER(P18)=TRUE(),"not an output",O17/((1+P23)*(1+P8))-P17-P16)</f>
        <v>not an output</v>
      </c>
      <c r="Q26" s="521" t="str">
        <f aca="false">IF(ISNUMBER(Q18)=TRUE(),"not an output",P17/((1+Q23)*(1+Q8))-Q17-Q16)</f>
        <v>not an output</v>
      </c>
      <c r="R26" s="521" t="str">
        <f aca="false">IF(ISNUMBER(R18)=TRUE(),"not an output",Q17/((1+R23)*(1+R8))-R17-R16)</f>
        <v>not an output</v>
      </c>
      <c r="S26" s="521" t="str">
        <f aca="false">IF(ISNUMBER(S18)=TRUE(),"not an output",R17/((1+S23)*(1+S8))-S17-S16)</f>
        <v>not an output</v>
      </c>
      <c r="T26" s="521" t="str">
        <f aca="false">IF(ISNUMBER(T18)=TRUE(),"not an output",S17/((1+T23)*(1+T8))-T17-T16)</f>
        <v>not an output</v>
      </c>
      <c r="U26" s="521" t="str">
        <f aca="false">IF(ISNUMBER(U18)=TRUE(),"not an output",T17/((1+U23)*(1+U8))-U17-U16)</f>
        <v>not an output</v>
      </c>
      <c r="V26" s="521" t="str">
        <f aca="false">IF(ISNUMBER(V18)=TRUE(),"not an output",U17/((1+V23)*(1+V8))-V17-V16)</f>
        <v>not an output</v>
      </c>
      <c r="W26" s="521" t="str">
        <f aca="false">IF(ISNUMBER(W18)=TRUE(),"not an output",V17/((1+W23)*(1+W8))-W17-W16)</f>
        <v>not an output</v>
      </c>
      <c r="X26" s="521" t="str">
        <f aca="false">IF(ISNUMBER(X18)=TRUE(),"not an output",W17/((1+X23)*(1+X8))-X17-X16)</f>
        <v>not an output</v>
      </c>
      <c r="Y26" s="521" t="str">
        <f aca="false">IF(ISNUMBER(Y18)=TRUE(),"not an output",X17/((1+Y23)*(1+Y8))-Y17-Y16)</f>
        <v>not an output</v>
      </c>
      <c r="Z26" s="521" t="str">
        <f aca="false">IF(ISNUMBER(Z18)=TRUE(),"not an output",Y17/((1+Z23)*(1+Z8))-Z17-Z16)</f>
        <v>not an output</v>
      </c>
      <c r="AA26" s="521" t="str">
        <f aca="false">IF(ISNUMBER(AA18)=TRUE(),"not an output",Z17/((1+AA23)*(1+AA8))-AA17-AA16)</f>
        <v>not an output</v>
      </c>
      <c r="AB26" s="521" t="str">
        <f aca="false">IF(ISNUMBER(AB18)=TRUE(),"not an output",AA17/((1+AB23)*(1+AB8))-AB17-AB16)</f>
        <v>not an output</v>
      </c>
      <c r="AC26" s="521" t="str">
        <f aca="false">IF(ISNUMBER(AC18)=TRUE(),"not an output",AB17/((1+AC23)*(1+AC8))-AC17-AC16)</f>
        <v>not an output</v>
      </c>
      <c r="AD26" s="521" t="str">
        <f aca="false">IF(ISNUMBER(AD18)=TRUE(),"not an output",AC17/((1+AD23)*(1+AD8))-AD17-AD16)</f>
        <v>not an output</v>
      </c>
      <c r="AE26" s="521" t="str">
        <f aca="false">IF(ISNUMBER(AE18)=TRUE(),"not an output",AD17/((1+AE23)*(1+AE8))-AE17-AE16)</f>
        <v>not an output</v>
      </c>
      <c r="AF26" s="521" t="str">
        <f aca="false">IF(ISNUMBER(AF18)=TRUE(),"not an output",AE17/((1+AF23)*(1+AF8))-AF17-AF16)</f>
        <v>not an output</v>
      </c>
      <c r="AG26" s="521" t="str">
        <f aca="false">IF(ISNUMBER(AG18)=TRUE(),"not an output",AF17/((1+AG23)*(1+AG8))-AG17-AG16)</f>
        <v>not an output</v>
      </c>
      <c r="AH26" s="521" t="str">
        <f aca="false">IF(ISNUMBER(AH18)=TRUE(),"not an output",AG17/((1+AH23)*(1+AH8))-AH17-AH16)</f>
        <v>not an output</v>
      </c>
      <c r="AI26" s="521" t="str">
        <f aca="false">IF(ISNUMBER(AI18)=TRUE(),"not an output",AH17/((1+AI23)*(1+AI8))-AI17-AI16)</f>
        <v>not an output</v>
      </c>
      <c r="AJ26" s="521" t="str">
        <f aca="false">IF(ISNUMBER(AJ18)=TRUE(),"not an output",AI17/((1+AJ23)*(1+AJ8))-AJ17-AJ16)</f>
        <v>not an output</v>
      </c>
      <c r="AK26" s="521" t="str">
        <f aca="false">IF(ISNUMBER(AK18)=TRUE(),"not an output",AJ17/((1+AK23)*(1+AK8))-AK17-AK16)</f>
        <v>not an output</v>
      </c>
      <c r="AL26" s="521" t="str">
        <f aca="false">IF(ISNUMBER(AL18)=TRUE(),"not an output",AK17/((1+AL23)*(1+AL8))-AL17-AL16)</f>
        <v>not an output</v>
      </c>
      <c r="AM26" s="521" t="str">
        <f aca="false">IF(ISNUMBER(AM18)=TRUE(),"not an output",AL17/((1+AM23)*(1+AM8))-AM17-AM16)</f>
        <v>not an output</v>
      </c>
      <c r="AN26" s="521" t="str">
        <f aca="false">IF(ISNUMBER(AN18)=TRUE(),"not an output",AM17/((1+AN23)*(1+AN8))-AN17-AN16)</f>
        <v>not an output</v>
      </c>
      <c r="AO26" s="521" t="str">
        <f aca="false">IF(ISNUMBER(AO18)=TRUE(),"not an output",AN17/((1+AO23)*(1+AO8))-AO17-AO16)</f>
        <v>not an output</v>
      </c>
      <c r="AP26" s="521" t="str">
        <f aca="false">IF(ISNUMBER(AP18)=TRUE(),"not an output",AO17/((1+AP23)*(1+AP8))-AP17-AP16)</f>
        <v>not an output</v>
      </c>
      <c r="AQ26" s="521" t="str">
        <f aca="false">IF(ISNUMBER(AQ18)=TRUE(),"not an output",AP17/((1+AQ23)*(1+AQ8))-AQ17-AQ16)</f>
        <v>not an output</v>
      </c>
      <c r="AR26" s="521" t="str">
        <f aca="false">IF(ISNUMBER(AR18)=TRUE(),"not an output",AQ17/((1+AR23)*(1+AR8))-AR17-AR16)</f>
        <v>not an output</v>
      </c>
      <c r="AS26" s="521" t="str">
        <f aca="false">IF(ISNUMBER(AS18)=TRUE(),"not an output",AR17/((1+AS23)*(1+AS8))-AS17-AS16)</f>
        <v>not an output</v>
      </c>
      <c r="AT26" s="521" t="str">
        <f aca="false">IF(ISNUMBER(AT18)=TRUE(),"not an output",AS17/((1+AT23)*(1+AT8))-AT17-AT16)</f>
        <v>not an output</v>
      </c>
      <c r="AU26" s="521" t="str">
        <f aca="false">IF(ISNUMBER(AU18)=TRUE(),"not an output",AT17/((1+AU23)*(1+AU8))-AU17-AU16)</f>
        <v>not an output</v>
      </c>
      <c r="AV26" s="521" t="str">
        <f aca="false">IF(ISNUMBER(AV18)=TRUE(),"not an output",AU17/((1+AV23)*(1+AV8))-AV17-AV16)</f>
        <v>not an output</v>
      </c>
      <c r="AW26" s="521" t="str">
        <f aca="false">IF(ISNUMBER(AW18)=TRUE(),"not an output",AV17/((1+AW23)*(1+AW8))-AW17-AW16)</f>
        <v>not an output</v>
      </c>
      <c r="AX26" s="521" t="str">
        <f aca="false">IF(ISNUMBER(AX18)=TRUE(),"not an output",AW17/((1+AX23)*(1+AX8))-AX17-AX16)</f>
        <v>not an output</v>
      </c>
      <c r="AY26" s="521" t="str">
        <f aca="false">IF(ISNUMBER(AY18)=TRUE(),"not an output",AX17/((1+AY23)*(1+AY8))-AY17-AY16)</f>
        <v>not an output</v>
      </c>
      <c r="AZ26" s="521" t="str">
        <f aca="false">IF(ISNUMBER(AZ18)=TRUE(),"not an output",AY17/((1+AZ23)*(1+AZ8))-AZ17-AZ16)</f>
        <v>not an output</v>
      </c>
      <c r="BA26" s="521" t="str">
        <f aca="false">IF(ISNUMBER(BA18)=TRUE(),"not an output",AZ17/((1+BA23)*(1+BA8))-BA17-BA16)</f>
        <v>not an output</v>
      </c>
      <c r="BB26" s="521" t="str">
        <f aca="false">IF(ISNUMBER(BB18)=TRUE(),"not an output",BA17/((1+BB23)*(1+BB8))-BB17-BB16)</f>
        <v>not an output</v>
      </c>
      <c r="BC26" s="521" t="str">
        <f aca="false">IF(ISNUMBER(BC18)=TRUE(),"not an output",BB17/((1+BC23)*(1+BC8))-BC17-BC16)</f>
        <v>not an output</v>
      </c>
      <c r="BD26" s="521" t="str">
        <f aca="false">IF(ISNUMBER(BD18)=TRUE(),"not an output",BC17/((1+BD23)*(1+BD8))-BD17-BD16)</f>
        <v>not an output</v>
      </c>
      <c r="BE26" s="521" t="str">
        <f aca="false">IF(ISNUMBER(BE18)=TRUE(),"not an output",BD17/((1+BE23)*(1+BE8))-BE17-BE16)</f>
        <v>not an output</v>
      </c>
      <c r="BF26" s="521" t="str">
        <f aca="false">IF(ISNUMBER(BF18)=TRUE(),"not an output",BE17/((1+BF23)*(1+BF8))-BF17-BF16)</f>
        <v>not an output</v>
      </c>
      <c r="BG26" s="521" t="str">
        <f aca="false">IF(ISNUMBER(BG18)=TRUE(),"not an output",BF17/((1+BG23)*(1+BG8))-BG17-BG16)</f>
        <v>not an output</v>
      </c>
      <c r="BH26" s="521" t="str">
        <f aca="false">IF(ISNUMBER(BH18)=TRUE(),"not an output",BG17/((1+BH23)*(1+BH8))-BH17-BH16)</f>
        <v>not an output</v>
      </c>
      <c r="BI26" s="521" t="str">
        <f aca="false">IF(ISNUMBER(BI18)=TRUE(),"not an output",BH17/((1+BI23)*(1+BI8))-BI17-BI16)</f>
        <v>not an output</v>
      </c>
      <c r="BJ26" s="521" t="str">
        <f aca="false">IF(ISNUMBER(BJ18)=TRUE(),"not an output",BI17/((1+BJ23)*(1+BJ8))-BJ17-BJ16)</f>
        <v>not an output</v>
      </c>
      <c r="BK26" s="521" t="str">
        <f aca="false">IF(ISNUMBER(BK18)=TRUE(),"not an output",BJ17/((1+BK23)*(1+BK8))-BK17-BK16)</f>
        <v>not an output</v>
      </c>
      <c r="BL26" s="521" t="str">
        <f aca="false">IF(ISNUMBER(BL18)=TRUE(),"not an output",BK17/((1+BL23)*(1+BL8))-BL17-BL16)</f>
        <v>not an output</v>
      </c>
      <c r="BM26" s="521" t="str">
        <f aca="false">IF(ISNUMBER(BM18)=TRUE(),"not an output",BL17/((1+BM23)*(1+BM8))-BM17-BM16)</f>
        <v>not an output</v>
      </c>
      <c r="BN26" s="521" t="str">
        <f aca="false">IF(ISNUMBER(BN18)=TRUE(),"not an output",BM17/((1+BN23)*(1+BN8))-BN17-BN16)</f>
        <v>not an output</v>
      </c>
      <c r="BO26" s="521" t="str">
        <f aca="false">IF(ISNUMBER(BO18)=TRUE(),"not an output",BN17/((1+BO23)*(1+BO8))-BO17-BO16)</f>
        <v>not an output</v>
      </c>
      <c r="BP26" s="521" t="str">
        <f aca="false">IF(ISNUMBER(BP18)=TRUE(),"not an output",BO17/((1+BP23)*(1+BP8))-BP17-BP16)</f>
        <v>not an output</v>
      </c>
      <c r="BQ26" s="521" t="str">
        <f aca="false">IF(ISNUMBER(BQ18)=TRUE(),"not an output",BP17/((1+BQ23)*(1+BQ8))-BQ17-BQ16)</f>
        <v>not an output</v>
      </c>
      <c r="BR26" s="521" t="str">
        <f aca="false">IF(ISNUMBER(BR18)=TRUE(),"not an output",BQ17/((1+BR23)*(1+BR8))-BR17-BR16)</f>
        <v>not an output</v>
      </c>
      <c r="BS26" s="521" t="str">
        <f aca="false">IF(ISNUMBER(BS18)=TRUE(),"not an output",BR17/((1+BS23)*(1+BS8))-BS17-BS16)</f>
        <v>not an output</v>
      </c>
    </row>
    <row r="27" customFormat="false" ht="15.75" hidden="false" customHeight="false" outlineLevel="0" collapsed="false">
      <c r="C27" s="560" t="s">
        <v>258</v>
      </c>
      <c r="D27" s="561" t="s">
        <v>100</v>
      </c>
      <c r="E27" s="26" t="n">
        <f aca="false">IF(ISNUMBER(E26)=TRUE(),E26+E10,IF(ISNUMBER(E18+E10),E18+E10,"."))</f>
        <v>0.36345905572176</v>
      </c>
      <c r="F27" s="26" t="n">
        <f aca="false">IF(ISNUMBER(F26)=TRUE(),F26+F10,F18+F10)</f>
        <v>0.351792389055093</v>
      </c>
      <c r="G27" s="26" t="n">
        <f aca="false">IF(ISNUMBER(G26)=TRUE(),G26+G10,G18+G10)</f>
        <v>0.340125722388427</v>
      </c>
      <c r="H27" s="26" t="n">
        <f aca="false">IF(ISNUMBER(H26)=TRUE(),H26+H10,H18+H10)</f>
        <v>0.32845905572176</v>
      </c>
      <c r="I27" s="26" t="n">
        <f aca="false">IF(ISNUMBER(I26)=TRUE(),I26+I10,I18+I10)</f>
        <v>0.316792389055093</v>
      </c>
      <c r="J27" s="26" t="n">
        <f aca="false">IF(ISNUMBER(J26)=TRUE(),J26+J10,J18+J10)</f>
        <v>0.305125722388427</v>
      </c>
      <c r="K27" s="26" t="n">
        <f aca="false">IF(ISNUMBER(K26)=TRUE(),K26+K10,K18+K10)</f>
        <v>0.29345905572176</v>
      </c>
      <c r="L27" s="26" t="n">
        <f aca="false">IF(ISNUMBER(L26)=TRUE(),L26+L10,L18+L10)</f>
        <v>0.29345905572176</v>
      </c>
      <c r="M27" s="26" t="n">
        <f aca="false">IF(ISNUMBER(M26)=TRUE(),M26+M10,M18+M10)</f>
        <v>0.29345905572176</v>
      </c>
      <c r="N27" s="26" t="n">
        <f aca="false">IF(ISNUMBER(N26)=TRUE(),N26+N10,N18+N10)</f>
        <v>0.29345905572176</v>
      </c>
      <c r="O27" s="26" t="n">
        <f aca="false">IF(ISNUMBER(O26)=TRUE(),O26+O10,O18+O10)</f>
        <v>0.29345905572176</v>
      </c>
      <c r="P27" s="26" t="n">
        <f aca="false">IF(ISNUMBER(P26)=TRUE(),P26+P10,P18+P10)</f>
        <v>0.29345905572176</v>
      </c>
      <c r="Q27" s="26" t="n">
        <f aca="false">IF(ISNUMBER(Q26)=TRUE(),Q26+Q10,Q18+Q10)</f>
        <v>0.29345905572176</v>
      </c>
      <c r="R27" s="26" t="n">
        <f aca="false">IF(ISNUMBER(R26)=TRUE(),R26+R10,R18+R10)</f>
        <v>0.29345905572176</v>
      </c>
      <c r="S27" s="26" t="n">
        <f aca="false">IF(ISNUMBER(S26)=TRUE(),S26+S10,S18+S10)</f>
        <v>0.29345905572176</v>
      </c>
      <c r="T27" s="26" t="n">
        <f aca="false">IF(ISNUMBER(T26)=TRUE(),T26+T10,T18+T10)</f>
        <v>0.29345905572176</v>
      </c>
      <c r="U27" s="26" t="n">
        <f aca="false">IF(ISNUMBER(U26)=TRUE(),U26+U10,U18+U10)</f>
        <v>0.29345905572176</v>
      </c>
      <c r="V27" s="26" t="n">
        <f aca="false">IF(ISNUMBER(V26)=TRUE(),V26+V10,V18+V10)</f>
        <v>0.29345905572176</v>
      </c>
      <c r="W27" s="26" t="n">
        <f aca="false">IF(ISNUMBER(W26)=TRUE(),W26+W10,W18+W10)</f>
        <v>0.29345905572176</v>
      </c>
      <c r="X27" s="26" t="n">
        <f aca="false">IF(ISNUMBER(X26)=TRUE(),X26+X10,X18+X10)</f>
        <v>0.29345905572176</v>
      </c>
      <c r="Y27" s="26" t="n">
        <f aca="false">IF(ISNUMBER(Y26)=TRUE(),Y26+Y10,Y18+Y10)</f>
        <v>0.29345905572176</v>
      </c>
      <c r="Z27" s="26" t="n">
        <f aca="false">IF(ISNUMBER(Z26)=TRUE(),Z26+Z10,Z18+Z10)</f>
        <v>0.29345905572176</v>
      </c>
      <c r="AA27" s="26" t="n">
        <f aca="false">IF(ISNUMBER(AA26)=TRUE(),AA26+AA10,AA18+AA10)</f>
        <v>0.29345905572176</v>
      </c>
      <c r="AB27" s="26" t="n">
        <f aca="false">IF(ISNUMBER(AB26)=TRUE(),AB26+AB10,AB18+AB10)</f>
        <v>0.29345905572176</v>
      </c>
      <c r="AC27" s="26" t="n">
        <f aca="false">IF(ISNUMBER(AC26)=TRUE(),AC26+AC10,AC18+AC10)</f>
        <v>0.29345905572176</v>
      </c>
      <c r="AD27" s="26" t="n">
        <f aca="false">IF(ISNUMBER(AD26)=TRUE(),AD26+AD10,AD18+AD10)</f>
        <v>0.29345905572176</v>
      </c>
      <c r="AE27" s="26" t="n">
        <f aca="false">IF(ISNUMBER(AE26)=TRUE(),AE26+AE10,AE18+AE10)</f>
        <v>0.29345905572176</v>
      </c>
      <c r="AF27" s="26" t="n">
        <f aca="false">IF(ISNUMBER(AF26)=TRUE(),AF26+AF10,AF18+AF10)</f>
        <v>0.29345905572176</v>
      </c>
      <c r="AG27" s="26" t="n">
        <f aca="false">IF(ISNUMBER(AG26)=TRUE(),AG26+AG10,AG18+AG10)</f>
        <v>0.29345905572176</v>
      </c>
      <c r="AH27" s="26" t="n">
        <f aca="false">IF(ISNUMBER(AH26)=TRUE(),AH26+AH10,AH18+AH10)</f>
        <v>0.29345905572176</v>
      </c>
      <c r="AI27" s="26" t="n">
        <f aca="false">IF(ISNUMBER(AI26)=TRUE(),AI26+AI10,AI18+AI10)</f>
        <v>0.29345905572176</v>
      </c>
      <c r="AJ27" s="26" t="n">
        <f aca="false">IF(ISNUMBER(AJ26)=TRUE(),AJ26+AJ10,AJ18+AJ10)</f>
        <v>0.29345905572176</v>
      </c>
      <c r="AK27" s="26" t="n">
        <f aca="false">IF(ISNUMBER(AK26)=TRUE(),AK26+AK10,AK18+AK10)</f>
        <v>0.29345905572176</v>
      </c>
      <c r="AL27" s="26" t="n">
        <f aca="false">IF(ISNUMBER(AL26)=TRUE(),AL26+AL10,AL18+AL10)</f>
        <v>0.29345905572176</v>
      </c>
      <c r="AM27" s="26" t="n">
        <f aca="false">IF(ISNUMBER(AM26)=TRUE(),AM26+AM10,AM18+AM10)</f>
        <v>0.29345905572176</v>
      </c>
      <c r="AN27" s="26" t="n">
        <f aca="false">IF(ISNUMBER(AN26)=TRUE(),AN26+AN10,AN18+AN10)</f>
        <v>0.29345905572176</v>
      </c>
      <c r="AO27" s="26" t="n">
        <f aca="false">IF(ISNUMBER(AO26)=TRUE(),AO26+AO10,AO18+AO10)</f>
        <v>0.29345905572176</v>
      </c>
      <c r="AP27" s="26" t="n">
        <f aca="false">IF(ISNUMBER(AP26)=TRUE(),AP26+AP10,AP18+AP10)</f>
        <v>0.29345905572176</v>
      </c>
      <c r="AQ27" s="26" t="n">
        <f aca="false">IF(ISNUMBER(AQ26)=TRUE(),AQ26+AQ10,AQ18+AQ10)</f>
        <v>0.29345905572176</v>
      </c>
      <c r="AR27" s="26" t="n">
        <f aca="false">IF(ISNUMBER(AR26)=TRUE(),AR26+AR10,AR18+AR10)</f>
        <v>0.29345905572176</v>
      </c>
      <c r="AS27" s="26" t="n">
        <f aca="false">IF(ISNUMBER(AS26)=TRUE(),AS26+AS10,AS18+AS10)</f>
        <v>0.29345905572176</v>
      </c>
      <c r="AT27" s="26" t="n">
        <f aca="false">IF(ISNUMBER(AT26)=TRUE(),AT26+AT10,AT18+AT10)</f>
        <v>0.29345905572176</v>
      </c>
      <c r="AU27" s="26" t="n">
        <f aca="false">IF(ISNUMBER(AU26)=TRUE(),AU26+AU10,AU18+AU10)</f>
        <v>0.29345905572176</v>
      </c>
      <c r="AV27" s="26" t="n">
        <f aca="false">IF(ISNUMBER(AV26)=TRUE(),AV26+AV10,AV18+AV10)</f>
        <v>0.29345905572176</v>
      </c>
      <c r="AW27" s="26" t="n">
        <f aca="false">IF(ISNUMBER(AW26)=TRUE(),AW26+AW10,AW18+AW10)</f>
        <v>0.29345905572176</v>
      </c>
      <c r="AX27" s="26" t="n">
        <f aca="false">IF(ISNUMBER(AX26)=TRUE(),AX26+AX10,AX18+AX10)</f>
        <v>0.29345905572176</v>
      </c>
      <c r="AY27" s="26" t="n">
        <f aca="false">IF(ISNUMBER(AY26)=TRUE(),AY26+AY10,AY18+AY10)</f>
        <v>0.29345905572176</v>
      </c>
      <c r="AZ27" s="26" t="n">
        <f aca="false">IF(ISNUMBER(AZ26)=TRUE(),AZ26+AZ10,AZ18+AZ10)</f>
        <v>0.29345905572176</v>
      </c>
      <c r="BA27" s="26" t="n">
        <f aca="false">IF(ISNUMBER(BA26)=TRUE(),BA26+BA10,BA18+BA10)</f>
        <v>0.29345905572176</v>
      </c>
      <c r="BB27" s="26" t="n">
        <f aca="false">IF(ISNUMBER(BB26)=TRUE(),BB26+BB10,BB18+BB10)</f>
        <v>0.29345905572176</v>
      </c>
      <c r="BC27" s="26" t="n">
        <f aca="false">IF(ISNUMBER(BC26)=TRUE(),BC26+BC10,BC18+BC10)</f>
        <v>0.29345905572176</v>
      </c>
      <c r="BD27" s="26" t="n">
        <f aca="false">IF(ISNUMBER(BD26)=TRUE(),BD26+BD10,BD18+BD10)</f>
        <v>0.29345905572176</v>
      </c>
      <c r="BE27" s="26" t="n">
        <f aca="false">IF(ISNUMBER(BE26)=TRUE(),BE26+BE10,BE18+BE10)</f>
        <v>0.29345905572176</v>
      </c>
      <c r="BF27" s="26" t="n">
        <f aca="false">IF(ISNUMBER(BF26)=TRUE(),BF26+BF10,BF18+BF10)</f>
        <v>0.29345905572176</v>
      </c>
      <c r="BG27" s="26" t="n">
        <f aca="false">IF(ISNUMBER(BG26)=TRUE(),BG26+BG10,BG18+BG10)</f>
        <v>0.29345905572176</v>
      </c>
      <c r="BH27" s="26" t="n">
        <f aca="false">IF(ISNUMBER(BH26)=TRUE(),BH26+BH10,BH18+BH10)</f>
        <v>0.29345905572176</v>
      </c>
      <c r="BI27" s="26" t="n">
        <f aca="false">IF(ISNUMBER(BI26)=TRUE(),BI26+BI10,BI18+BI10)</f>
        <v>0.29345905572176</v>
      </c>
      <c r="BJ27" s="26" t="n">
        <f aca="false">IF(ISNUMBER(BJ26)=TRUE(),BJ26+BJ10,BJ18+BJ10)</f>
        <v>0.29345905572176</v>
      </c>
      <c r="BK27" s="26" t="n">
        <f aca="false">IF(ISNUMBER(BK26)=TRUE(),BK26+BK10,BK18+BK10)</f>
        <v>0.29345905572176</v>
      </c>
      <c r="BL27" s="26" t="n">
        <f aca="false">IF(ISNUMBER(BL26)=TRUE(),BL26+BL10,BL18+BL10)</f>
        <v>0.29345905572176</v>
      </c>
      <c r="BM27" s="26" t="n">
        <f aca="false">IF(ISNUMBER(BM26)=TRUE(),BM26+BM10,BM18+BM10)</f>
        <v>0.29345905572176</v>
      </c>
      <c r="BN27" s="26" t="n">
        <f aca="false">IF(ISNUMBER(BN26)=TRUE(),BN26+BN10,BN18+BN10)</f>
        <v>0.29345905572176</v>
      </c>
      <c r="BO27" s="26" t="n">
        <f aca="false">IF(ISNUMBER(BO26)=TRUE(),BO26+BO10,BO18+BO10)</f>
        <v>0.29345905572176</v>
      </c>
      <c r="BP27" s="26" t="n">
        <f aca="false">IF(ISNUMBER(BP26)=TRUE(),BP26+BP10,BP18+BP10)</f>
        <v>0.29345905572176</v>
      </c>
      <c r="BQ27" s="26" t="n">
        <f aca="false">IF(ISNUMBER(BQ26)=TRUE(),BQ26+BQ10,BQ18+BQ10)</f>
        <v>0.29345905572176</v>
      </c>
      <c r="BR27" s="26" t="n">
        <f aca="false">IF(ISNUMBER(BR26)=TRUE(),BR26+BR10,BR18+BR10)</f>
        <v>0.29345905572176</v>
      </c>
      <c r="BS27" s="26" t="n">
        <f aca="false">IF(ISNUMBER(BS26)=TRUE(),BS26+BS10,BS18+BS10)</f>
        <v>0.29345905572176</v>
      </c>
    </row>
    <row r="28" customFormat="false" ht="15.75" hidden="false" customHeight="false" outlineLevel="0" collapsed="false">
      <c r="C28" s="551"/>
      <c r="D28" s="551"/>
      <c r="E28" s="551"/>
    </row>
    <row r="29" customFormat="false" ht="15.75" hidden="false" customHeight="false" outlineLevel="0" collapsed="false">
      <c r="C29" s="552" t="s">
        <v>1517</v>
      </c>
      <c r="D29" s="551"/>
      <c r="E29" s="551"/>
    </row>
    <row r="30" customFormat="false" ht="15.75" hidden="false" customHeight="false" outlineLevel="0" collapsed="false">
      <c r="A30" s="492" t="s">
        <v>1498</v>
      </c>
      <c r="C30" s="562" t="s">
        <v>1518</v>
      </c>
      <c r="D30" s="554" t="s">
        <v>1519</v>
      </c>
      <c r="E30" s="563"/>
      <c r="F30" s="564" t="n">
        <f aca="false">F7+$D$2*(F9+F15+F6)+(1-$D$2)*(E10/E24-$D$3-F8)</f>
        <v>0.0377049200746832</v>
      </c>
      <c r="G30" s="564" t="n">
        <f aca="false">G7+$D$2*(G9+G15+G6)+(1-$D$2)*(F10/F24-$D$3-G8)</f>
        <v>0.0352106884796946</v>
      </c>
      <c r="H30" s="564" t="n">
        <f aca="false">H7+$D$2*(H9+H15+H6)+(1-$D$2)*(G10/G24-$D$3-H8)</f>
        <v>0.0325125395135365</v>
      </c>
      <c r="I30" s="564" t="n">
        <f aca="false">I7+$D$2*(I9+I15+I6)+(1-$D$2)*(H10/H24-$D$3-I8)</f>
        <v>0.0301866643633685</v>
      </c>
      <c r="J30" s="564" t="n">
        <f aca="false">J7+$D$2*(J9+J15+J6)+(1-$D$2)*(I10/I24-$D$3-J8)</f>
        <v>0.028442933696043</v>
      </c>
      <c r="K30" s="564" t="n">
        <f aca="false">K7+$D$2*(K9+K15+K6)+(1-$D$2)*(J10/J24-$D$3-K8)</f>
        <v>0.0268656334803218</v>
      </c>
      <c r="L30" s="564" t="n">
        <f aca="false">L7+$D$2*(L9+L15+L6)+(1-$D$2)*(K10/K24-$D$3-L8)</f>
        <v>0.0243422660047584</v>
      </c>
      <c r="M30" s="564" t="n">
        <f aca="false">M7+$D$2*(M9+M15+M6)+(1-$D$2)*(L10/L24-$D$3-M8)</f>
        <v>0.0249936404668897</v>
      </c>
      <c r="N30" s="564" t="n">
        <f aca="false">N7+$D$2*(N9+N15+N6)+(1-$D$2)*(M10/M24-$D$3-N8)</f>
        <v>0.0253647513219094</v>
      </c>
      <c r="O30" s="564" t="n">
        <f aca="false">O7+$D$2*(O9+O15+O6)+(1-$D$2)*(N10/N24-$D$3-O8)</f>
        <v>0.0253800448965211</v>
      </c>
      <c r="P30" s="564" t="n">
        <f aca="false">P7+$D$2*(P9+P15+P6)+(1-$D$2)*(O10/O24-$D$3-P8)</f>
        <v>0.0251643941164192</v>
      </c>
      <c r="Q30" s="564" t="n">
        <f aca="false">Q7+$D$2*(Q9+Q15+Q6)+(1-$D$2)*(P10/P24-$D$3-Q8)</f>
        <v>0.0248643129068458</v>
      </c>
      <c r="R30" s="564" t="n">
        <f aca="false">R7+$D$2*(R9+R15+R6)+(1-$D$2)*(Q10/Q24-$D$3-R8)</f>
        <v>0.0247423394767207</v>
      </c>
      <c r="S30" s="564" t="n">
        <f aca="false">S7+$D$2*(S9+S15+S6)+(1-$D$2)*(R10/R24-$D$3-S8)</f>
        <v>0.0247401029272665</v>
      </c>
      <c r="T30" s="564" t="n">
        <f aca="false">T7+$D$2*(T9+T15+T6)+(1-$D$2)*(S10/S24-$D$3-T8)</f>
        <v>0.0249269163155611</v>
      </c>
      <c r="U30" s="564" t="n">
        <f aca="false">U7+$D$2*(U9+U15+U6)+(1-$D$2)*(T10/T24-$D$3-U8)</f>
        <v>0.0252896935633732</v>
      </c>
      <c r="V30" s="564" t="n">
        <f aca="false">V7+$D$2*(V9+V15+V6)+(1-$D$2)*(U10/U24-$D$3-V8)</f>
        <v>0.0251793235211576</v>
      </c>
      <c r="W30" s="564" t="n">
        <f aca="false">W7+$D$2*(W9+W15+W6)+(1-$D$2)*(V10/V24-$D$3-W8)</f>
        <v>0.0255010151999574</v>
      </c>
      <c r="X30" s="564" t="n">
        <f aca="false">X7+$D$2*(X9+X15+X6)+(1-$D$2)*(W10/W24-$D$3-X8)</f>
        <v>0.0258005862448892</v>
      </c>
      <c r="Y30" s="564" t="n">
        <f aca="false">Y7+$D$2*(Y9+Y15+Y6)+(1-$D$2)*(X10/X24-$D$3-Y8)</f>
        <v>0.0259425759536433</v>
      </c>
      <c r="Z30" s="564" t="n">
        <f aca="false">Z7+$D$2*(Z9+Z15+Z6)+(1-$D$2)*(Y10/Y24-$D$3-Z8)</f>
        <v>0.0260689333397106</v>
      </c>
      <c r="AA30" s="564" t="n">
        <f aca="false">AA7+$D$2*(AA9+AA15+AA6)+(1-$D$2)*(Z10/Z24-$D$3-AA8)</f>
        <v>0.0258897824656434</v>
      </c>
      <c r="AB30" s="564" t="n">
        <f aca="false">AB7+$D$2*(AB9+AB15+AB6)+(1-$D$2)*(AA10/AA24-$D$3-AB8)</f>
        <v>0.026026897441884</v>
      </c>
      <c r="AC30" s="564" t="n">
        <f aca="false">AC7+$D$2*(AC9+AC15+AC6)+(1-$D$2)*(AB10/AB24-$D$3-AC8)</f>
        <v>0.0261827747553828</v>
      </c>
      <c r="AD30" s="564" t="n">
        <f aca="false">AD7+$D$2*(AD9+AD15+AD6)+(1-$D$2)*(AC10/AC24-$D$3-AD8)</f>
        <v>0.0263546945733843</v>
      </c>
      <c r="AE30" s="564" t="n">
        <f aca="false">AE7+$D$2*(AE9+AE15+AE6)+(1-$D$2)*(AD10/AD24-$D$3-AE8)</f>
        <v>0.0265126569909365</v>
      </c>
      <c r="AF30" s="564" t="n">
        <f aca="false">AF7+$D$2*(AF9+AF15+AF6)+(1-$D$2)*(AE10/AE24-$D$3-AF8)</f>
        <v>0.0263131611902365</v>
      </c>
      <c r="AG30" s="564" t="n">
        <f aca="false">AG7+$D$2*(AG9+AG15+AG6)+(1-$D$2)*(AF10/AF24-$D$3-AG8)</f>
        <v>0.0265047510401765</v>
      </c>
      <c r="AH30" s="564" t="n">
        <f aca="false">AH7+$D$2*(AH9+AH15+AH6)+(1-$D$2)*(AG10/AG24-$D$3-AH8)</f>
        <v>0.0266014547663425</v>
      </c>
      <c r="AI30" s="564" t="n">
        <f aca="false">AI7+$D$2*(AI9+AI15+AI6)+(1-$D$2)*(AH10/AH24-$D$3-AI8)</f>
        <v>0.0266884719689551</v>
      </c>
      <c r="AJ30" s="564" t="n">
        <f aca="false">AJ7+$D$2*(AJ9+AJ15+AJ6)+(1-$D$2)*(AI10/AI24-$D$3-AJ8)</f>
        <v>0.026687829252509</v>
      </c>
      <c r="AK30" s="564" t="e">
        <f aca="false">AK7+$D$2*(AK9+AK15+AK6)+(1-$D$2)*(AJ10/AJ24-$D$3-AK8)</f>
        <v>#VALUE!</v>
      </c>
      <c r="AL30" s="564" t="e">
        <f aca="false">AL7+$D$2*(AL9+AL15+AL6)+(1-$D$2)*(AK10/AK24-$D$3-AL8)</f>
        <v>#VALUE!</v>
      </c>
      <c r="AM30" s="564" t="e">
        <f aca="false">AM7+$D$2*(AM9+AM15+AM6)+(1-$D$2)*(AL10/AL24-$D$3-AM8)</f>
        <v>#VALUE!</v>
      </c>
      <c r="AN30" s="564" t="e">
        <f aca="false">AN7+$D$2*(AN9+AN15+AN6)+(1-$D$2)*(AM10/AM24-$D$3-AN8)</f>
        <v>#VALUE!</v>
      </c>
      <c r="AO30" s="564" t="e">
        <f aca="false">AO7+$D$2*(AO9+AO15+AO6)+(1-$D$2)*(AN10/AN24-$D$3-AO8)</f>
        <v>#VALUE!</v>
      </c>
      <c r="AP30" s="564" t="e">
        <f aca="false">AP7+$D$2*(AP9+AP15+AP6)+(1-$D$2)*(AO10/AO24-$D$3-AP8)</f>
        <v>#VALUE!</v>
      </c>
      <c r="AQ30" s="564" t="e">
        <f aca="false">AQ7+$D$2*(AQ9+AQ15+AQ6)+(1-$D$2)*(AP10/AP24-$D$3-AQ8)</f>
        <v>#VALUE!</v>
      </c>
      <c r="AR30" s="564" t="e">
        <f aca="false">AR7+$D$2*(AR9+AR15+AR6)+(1-$D$2)*(AQ10/AQ24-$D$3-AR8)</f>
        <v>#VALUE!</v>
      </c>
      <c r="AS30" s="564" t="e">
        <f aca="false">AS7+$D$2*(AS9+AS15+AS6)+(1-$D$2)*(AR10/AR24-$D$3-AS8)</f>
        <v>#VALUE!</v>
      </c>
      <c r="AT30" s="564" t="e">
        <f aca="false">AT7+$D$2*(AT9+AT15+AT6)+(1-$D$2)*(AS10/AS24-$D$3-AT8)</f>
        <v>#VALUE!</v>
      </c>
      <c r="AU30" s="564" t="e">
        <f aca="false">AU7+$D$2*(AU9+AU15+AU6)+(1-$D$2)*(AT10/AT24-$D$3-AU8)</f>
        <v>#VALUE!</v>
      </c>
      <c r="AV30" s="564" t="e">
        <f aca="false">AV7+$D$2*(AV9+AV15+AV6)+(1-$D$2)*(AU10/AU24-$D$3-AV8)</f>
        <v>#VALUE!</v>
      </c>
      <c r="AW30" s="564" t="e">
        <f aca="false">AW7+$D$2*(AW9+AW15+AW6)+(1-$D$2)*(AV10/AV24-$D$3-AW8)</f>
        <v>#VALUE!</v>
      </c>
      <c r="AX30" s="564" t="e">
        <f aca="false">AX7+$D$2*(AX9+AX15+AX6)+(1-$D$2)*(AW10/AW24-$D$3-AX8)</f>
        <v>#VALUE!</v>
      </c>
      <c r="AY30" s="564" t="e">
        <f aca="false">AY7+$D$2*(AY9+AY15+AY6)+(1-$D$2)*(AX10/AX24-$D$3-AY8)</f>
        <v>#VALUE!</v>
      </c>
      <c r="AZ30" s="564" t="e">
        <f aca="false">AZ7+$D$2*(AZ9+AZ15+AZ6)+(1-$D$2)*(AY10/AY24-$D$3-AZ8)</f>
        <v>#VALUE!</v>
      </c>
      <c r="BA30" s="564" t="e">
        <f aca="false">BA7+$D$2*(BA9+BA15+BA6)+(1-$D$2)*(AZ10/AZ24-$D$3-BA8)</f>
        <v>#VALUE!</v>
      </c>
      <c r="BB30" s="564" t="e">
        <f aca="false">BB7+$D$2*(BB9+BB15+BB6)+(1-$D$2)*(BA10/BA24-$D$3-BB8)</f>
        <v>#VALUE!</v>
      </c>
      <c r="BC30" s="564" t="e">
        <f aca="false">BC7+$D$2*(BC9+BC15+BC6)+(1-$D$2)*(BB10/BB24-$D$3-BC8)</f>
        <v>#VALUE!</v>
      </c>
      <c r="BD30" s="564" t="e">
        <f aca="false">BD7+$D$2*(BD9+BD15+BD6)+(1-$D$2)*(BC10/BC24-$D$3-BD8)</f>
        <v>#VALUE!</v>
      </c>
      <c r="BE30" s="564" t="e">
        <f aca="false">BE7+$D$2*(BE9+BE15+BE6)+(1-$D$2)*(BD10/BD24-$D$3-BE8)</f>
        <v>#VALUE!</v>
      </c>
      <c r="BF30" s="564" t="e">
        <f aca="false">BF7+$D$2*(BF9+BF15+BF6)+(1-$D$2)*(BE10/BE24-$D$3-BF8)</f>
        <v>#VALUE!</v>
      </c>
      <c r="BG30" s="564" t="e">
        <f aca="false">BG7+$D$2*(BG9+BG15+BG6)+(1-$D$2)*(BF10/BF24-$D$3-BG8)</f>
        <v>#VALUE!</v>
      </c>
      <c r="BH30" s="564" t="e">
        <f aca="false">BH7+$D$2*(BH9+BH15+BH6)+(1-$D$2)*(BG10/BG24-$D$3-BH8)</f>
        <v>#VALUE!</v>
      </c>
      <c r="BI30" s="564" t="e">
        <f aca="false">BI7+$D$2*(BI9+BI15+BI6)+(1-$D$2)*(BH10/BH24-$D$3-BI8)</f>
        <v>#VALUE!</v>
      </c>
      <c r="BJ30" s="564" t="e">
        <f aca="false">BJ7+$D$2*(BJ9+BJ15+BJ6)+(1-$D$2)*(BI10/BI24-$D$3-BJ8)</f>
        <v>#VALUE!</v>
      </c>
      <c r="BK30" s="564" t="e">
        <f aca="false">BK7+$D$2*(BK9+BK15+BK6)+(1-$D$2)*(BJ10/BJ24-$D$3-BK8)</f>
        <v>#VALUE!</v>
      </c>
      <c r="BL30" s="564" t="e">
        <f aca="false">BL7+$D$2*(BL9+BL15+BL6)+(1-$D$2)*(BK10/BK24-$D$3-BL8)</f>
        <v>#VALUE!</v>
      </c>
      <c r="BM30" s="564" t="e">
        <f aca="false">BM7+$D$2*(BM9+BM15+BM6)+(1-$D$2)*(BL10/BL24-$D$3-BM8)</f>
        <v>#VALUE!</v>
      </c>
      <c r="BN30" s="564" t="e">
        <f aca="false">BN7+$D$2*(BN9+BN15+BN6)+(1-$D$2)*(BM10/BM24-$D$3-BN8)</f>
        <v>#VALUE!</v>
      </c>
      <c r="BO30" s="564" t="e">
        <f aca="false">BO7+$D$2*(BO9+BO15+BO6)+(1-$D$2)*(BN10/BN24-$D$3-BO8)</f>
        <v>#VALUE!</v>
      </c>
      <c r="BP30" s="564" t="e">
        <f aca="false">BP7+$D$2*(BP9+BP15+BP6)+(1-$D$2)*(BO10/BO24-$D$3-BP8)</f>
        <v>#VALUE!</v>
      </c>
      <c r="BQ30" s="564" t="e">
        <f aca="false">BQ7+$D$2*(BQ9+BQ15+BQ6)+(1-$D$2)*(BP10/BP24-$D$3-BQ8)</f>
        <v>#VALUE!</v>
      </c>
      <c r="BR30" s="564" t="e">
        <f aca="false">BR7+$D$2*(BR9+BR15+BR6)+(1-$D$2)*(BQ10/BQ24-$D$3-BR8)</f>
        <v>#VALUE!</v>
      </c>
      <c r="BS30" s="564" t="e">
        <f aca="false">BS7+$D$2*(BS9+BS15+BS6)+(1-$D$2)*(BR10/BR24-$D$3-BS8)</f>
        <v>#VALUE!</v>
      </c>
    </row>
    <row r="31" customFormat="false" ht="15.75" hidden="false" customHeight="false" outlineLevel="0" collapsed="false">
      <c r="A31" s="492" t="s">
        <v>1507</v>
      </c>
      <c r="C31" s="565" t="s">
        <v>1520</v>
      </c>
      <c r="D31" s="566" t="s">
        <v>121</v>
      </c>
      <c r="E31" s="115" t="n">
        <f aca="false">(1+E23)*(1+E8)-1</f>
        <v>0.0136694397886081</v>
      </c>
      <c r="F31" s="567" t="n">
        <f aca="false">(1+F23)*(1+F8)-1</f>
        <v>0.0677022630615569</v>
      </c>
      <c r="G31" s="567" t="n">
        <f aca="false">(1+G23)*(1+G8)-1</f>
        <v>0.0651470366424987</v>
      </c>
      <c r="H31" s="567" t="n">
        <f aca="false">(1+H23)*(1+H8)-1</f>
        <v>0.0622280799337511</v>
      </c>
      <c r="I31" s="567" t="n">
        <f aca="false">(1+I23)*(1+I8)-1</f>
        <v>0.0597892173145911</v>
      </c>
      <c r="J31" s="567" t="n">
        <f aca="false">(1+J23)*(1+J8)-1</f>
        <v>0.057832679624453</v>
      </c>
      <c r="K31" s="567" t="n">
        <f aca="false">(1+K23)*(1+K8)-1</f>
        <v>0.0561355644834367</v>
      </c>
      <c r="L31" s="567" t="n">
        <f aca="false">(1+L23)*(1+L8)-1</f>
        <v>0.0533276895140284</v>
      </c>
      <c r="M31" s="567" t="n">
        <f aca="false">(1+M23)*(1+M8)-1</f>
        <v>0.0538108527065144</v>
      </c>
      <c r="N31" s="567" t="n">
        <f aca="false">(1+N23)*(1+N8)-1</f>
        <v>0.0539936562397922</v>
      </c>
      <c r="O31" s="567" t="n">
        <f aca="false">(1+O23)*(1+O8)-1</f>
        <v>0.0537084838650761</v>
      </c>
      <c r="P31" s="567" t="n">
        <f aca="false">(1+P23)*(1+P8)-1</f>
        <v>0.0531845928153609</v>
      </c>
      <c r="Q31" s="567" t="n">
        <f aca="false">(1+Q23)*(1+Q8)-1</f>
        <v>0.0525335357759253</v>
      </c>
      <c r="R31" s="567" t="n">
        <f aca="false">(1+R23)*(1+R8)-1</f>
        <v>0.0521182130234166</v>
      </c>
      <c r="S31" s="567" t="n">
        <f aca="false">(1+S23)*(1+S8)-1</f>
        <v>0.0517919924871861</v>
      </c>
      <c r="T31" s="567" t="n">
        <f aca="false">(1+T23)*(1+T8)-1</f>
        <v>0.0516316155142076</v>
      </c>
      <c r="U31" s="567" t="n">
        <f aca="false">(1+U23)*(1+U8)-1</f>
        <v>0.0516650487428081</v>
      </c>
      <c r="V31" s="567" t="n">
        <f aca="false">(1+V23)*(1+V8)-1</f>
        <v>0.051211155039202</v>
      </c>
      <c r="W31" s="567" t="n">
        <f aca="false">(1+W23)*(1+W8)-1</f>
        <v>0.0511829461489088</v>
      </c>
      <c r="X31" s="567" t="n">
        <f aca="false">(1+X23)*(1+X8)-1</f>
        <v>0.0511421981496185</v>
      </c>
      <c r="Y31" s="567" t="n">
        <f aca="false">(1+Y23)*(1+Y8)-1</f>
        <v>0.050981215026324</v>
      </c>
      <c r="Z31" s="567" t="n">
        <f aca="false">(1+Z23)*(1+Z8)-1</f>
        <v>0.0507438075364339</v>
      </c>
      <c r="AA31" s="567" t="n">
        <f aca="false">(1+AA23)*(1+AA8)-1</f>
        <v>0.0502646721084199</v>
      </c>
      <c r="AB31" s="567" t="n">
        <f aca="false">(1+AB23)*(1+AB8)-1</f>
        <v>0.0500596681405554</v>
      </c>
      <c r="AC31" s="567" t="n">
        <f aca="false">(1+AC23)*(1+AC8)-1</f>
        <v>0.0499168111689294</v>
      </c>
      <c r="AD31" s="567" t="n">
        <f aca="false">(1+AD23)*(1+AD8)-1</f>
        <v>0.0497374371601287</v>
      </c>
      <c r="AE31" s="567" t="n">
        <f aca="false">(1+AE23)*(1+AE8)-1</f>
        <v>0.0495855983256037</v>
      </c>
      <c r="AF31" s="567" t="n">
        <f aca="false">(1+AF23)*(1+AF8)-1</f>
        <v>0.0490399015885095</v>
      </c>
      <c r="AG31" s="567" t="n">
        <f aca="false">(1+AG23)*(1+AG8)-1</f>
        <v>0.0489148852402468</v>
      </c>
      <c r="AH31" s="567" t="n">
        <f aca="false">(1+AH23)*(1+AH8)-1</f>
        <v>0.0487290372316211</v>
      </c>
      <c r="AI31" s="567" t="n">
        <f aca="false">(1+AI23)*(1+AI8)-1</f>
        <v>0.0484860433641299</v>
      </c>
      <c r="AJ31" s="567" t="n">
        <f aca="false">(1+AJ23)*(1+AJ8)-1</f>
        <v>0.0482166867542093</v>
      </c>
      <c r="AK31" s="567" t="e">
        <f aca="false">(1+AK23)*(1+AK8)-1</f>
        <v>#VALUE!</v>
      </c>
      <c r="AL31" s="567" t="e">
        <f aca="false">(1+AL23)*(1+AL8)-1</f>
        <v>#VALUE!</v>
      </c>
      <c r="AM31" s="567" t="e">
        <f aca="false">(1+AM23)*(1+AM8)-1</f>
        <v>#VALUE!</v>
      </c>
      <c r="AN31" s="567" t="e">
        <f aca="false">(1+AN23)*(1+AN8)-1</f>
        <v>#VALUE!</v>
      </c>
      <c r="AO31" s="567" t="e">
        <f aca="false">(1+AO23)*(1+AO8)-1</f>
        <v>#VALUE!</v>
      </c>
      <c r="AP31" s="567" t="e">
        <f aca="false">(1+AP23)*(1+AP8)-1</f>
        <v>#VALUE!</v>
      </c>
      <c r="AQ31" s="567" t="e">
        <f aca="false">(1+AQ23)*(1+AQ8)-1</f>
        <v>#VALUE!</v>
      </c>
      <c r="AR31" s="567" t="e">
        <f aca="false">(1+AR23)*(1+AR8)-1</f>
        <v>#VALUE!</v>
      </c>
      <c r="AS31" s="567" t="e">
        <f aca="false">(1+AS23)*(1+AS8)-1</f>
        <v>#VALUE!</v>
      </c>
      <c r="AT31" s="567" t="e">
        <f aca="false">(1+AT23)*(1+AT8)-1</f>
        <v>#VALUE!</v>
      </c>
      <c r="AU31" s="567" t="e">
        <f aca="false">(1+AU23)*(1+AU8)-1</f>
        <v>#VALUE!</v>
      </c>
      <c r="AV31" s="567" t="e">
        <f aca="false">(1+AV23)*(1+AV8)-1</f>
        <v>#VALUE!</v>
      </c>
      <c r="AW31" s="567" t="e">
        <f aca="false">(1+AW23)*(1+AW8)-1</f>
        <v>#VALUE!</v>
      </c>
      <c r="AX31" s="567" t="e">
        <f aca="false">(1+AX23)*(1+AX8)-1</f>
        <v>#VALUE!</v>
      </c>
      <c r="AY31" s="567" t="e">
        <f aca="false">(1+AY23)*(1+AY8)-1</f>
        <v>#VALUE!</v>
      </c>
      <c r="AZ31" s="567" t="e">
        <f aca="false">(1+AZ23)*(1+AZ8)-1</f>
        <v>#VALUE!</v>
      </c>
      <c r="BA31" s="567" t="e">
        <f aca="false">(1+BA23)*(1+BA8)-1</f>
        <v>#VALUE!</v>
      </c>
      <c r="BB31" s="567" t="e">
        <f aca="false">(1+BB23)*(1+BB8)-1</f>
        <v>#VALUE!</v>
      </c>
      <c r="BC31" s="567" t="e">
        <f aca="false">(1+BC23)*(1+BC8)-1</f>
        <v>#VALUE!</v>
      </c>
      <c r="BD31" s="567" t="e">
        <f aca="false">(1+BD23)*(1+BD8)-1</f>
        <v>#VALUE!</v>
      </c>
      <c r="BE31" s="567" t="e">
        <f aca="false">(1+BE23)*(1+BE8)-1</f>
        <v>#VALUE!</v>
      </c>
      <c r="BF31" s="567" t="e">
        <f aca="false">(1+BF23)*(1+BF8)-1</f>
        <v>#VALUE!</v>
      </c>
      <c r="BG31" s="567" t="e">
        <f aca="false">(1+BG23)*(1+BG8)-1</f>
        <v>#VALUE!</v>
      </c>
      <c r="BH31" s="567" t="e">
        <f aca="false">(1+BH23)*(1+BH8)-1</f>
        <v>#VALUE!</v>
      </c>
      <c r="BI31" s="567" t="e">
        <f aca="false">(1+BI23)*(1+BI8)-1</f>
        <v>#VALUE!</v>
      </c>
      <c r="BJ31" s="567" t="e">
        <f aca="false">(1+BJ23)*(1+BJ8)-1</f>
        <v>#VALUE!</v>
      </c>
      <c r="BK31" s="567" t="e">
        <f aca="false">(1+BK23)*(1+BK8)-1</f>
        <v>#VALUE!</v>
      </c>
      <c r="BL31" s="567" t="e">
        <f aca="false">(1+BL23)*(1+BL8)-1</f>
        <v>#VALUE!</v>
      </c>
      <c r="BM31" s="567" t="e">
        <f aca="false">(1+BM23)*(1+BM8)-1</f>
        <v>#VALUE!</v>
      </c>
      <c r="BN31" s="567" t="e">
        <f aca="false">(1+BN23)*(1+BN8)-1</f>
        <v>#VALUE!</v>
      </c>
      <c r="BO31" s="567" t="e">
        <f aca="false">(1+BO23)*(1+BO8)-1</f>
        <v>#VALUE!</v>
      </c>
      <c r="BP31" s="567" t="e">
        <f aca="false">(1+BP23)*(1+BP8)-1</f>
        <v>#VALUE!</v>
      </c>
      <c r="BQ31" s="567" t="e">
        <f aca="false">(1+BQ23)*(1+BQ8)-1</f>
        <v>#VALUE!</v>
      </c>
      <c r="BR31" s="567" t="e">
        <f aca="false">(1+BR23)*(1+BR8)-1</f>
        <v>#VALUE!</v>
      </c>
      <c r="BS31" s="567" t="e">
        <f aca="false">(1+BS23)*(1+BS8)-1</f>
        <v>#VALUE!</v>
      </c>
    </row>
    <row r="32" customFormat="false" ht="15.75" hidden="false" customHeight="false" outlineLevel="0" collapsed="false">
      <c r="C32" s="565" t="s">
        <v>1510</v>
      </c>
      <c r="D32" s="556" t="s">
        <v>1511</v>
      </c>
      <c r="E32" s="115" t="str">
        <f aca="false">E22</f>
        <v>.</v>
      </c>
      <c r="F32" s="567" t="n">
        <f aca="false">F22</f>
        <v>0.0290601996054407</v>
      </c>
      <c r="G32" s="567" t="n">
        <f aca="false">G22</f>
        <v>0.0269669306150644</v>
      </c>
      <c r="H32" s="567" t="n">
        <f aca="false">H22</f>
        <v>0.0253734097393965</v>
      </c>
      <c r="I32" s="567" t="n">
        <f aca="false">I22</f>
        <v>0.0236939709842889</v>
      </c>
      <c r="J32" s="567" t="n">
        <f aca="false">J22</f>
        <v>0.0219136126547161</v>
      </c>
      <c r="K32" s="567" t="n">
        <f aca="false">K22</f>
        <v>0.0201533163320433</v>
      </c>
      <c r="L32" s="567" t="n">
        <f aca="false">L22</f>
        <v>0.019208070870429</v>
      </c>
      <c r="M32" s="567" t="n">
        <f aca="false">M22</f>
        <v>0.0192085424605748</v>
      </c>
      <c r="N32" s="567" t="n">
        <f aca="false">N22</f>
        <v>0.0193899257005215</v>
      </c>
      <c r="O32" s="567" t="n">
        <f aca="false">O22</f>
        <v>0.01983549480883</v>
      </c>
      <c r="P32" s="567" t="n">
        <f aca="false">P22</f>
        <v>0.0203833745609032</v>
      </c>
      <c r="Q32" s="567" t="n">
        <f aca="false">Q22</f>
        <v>0.0209569476741305</v>
      </c>
      <c r="R32" s="567" t="n">
        <f aca="false">R22</f>
        <v>0.0213357456936194</v>
      </c>
      <c r="S32" s="567" t="n">
        <f aca="false">S22</f>
        <v>0.0216255903491185</v>
      </c>
      <c r="T32" s="567" t="n">
        <f aca="false">T22</f>
        <v>0.0217885681782264</v>
      </c>
      <c r="U32" s="567" t="n">
        <f aca="false">U22</f>
        <v>0.0218197509364941</v>
      </c>
      <c r="V32" s="567" t="n">
        <f aca="false">V22</f>
        <v>0.0221407984704247</v>
      </c>
      <c r="W32" s="567" t="n">
        <f aca="false">W22</f>
        <v>0.0221756034178515</v>
      </c>
      <c r="X32" s="567" t="n">
        <f aca="false">X22</f>
        <v>0.0222146417123847</v>
      </c>
      <c r="Y32" s="567" t="n">
        <f aca="false">Y22</f>
        <v>0.0223222586979286</v>
      </c>
      <c r="Z32" s="567" t="n">
        <f aca="false">Z22</f>
        <v>0.0224656300028441</v>
      </c>
      <c r="AA32" s="567" t="n">
        <f aca="false">AA22</f>
        <v>0.0227408890471943</v>
      </c>
      <c r="AB32" s="567" t="n">
        <f aca="false">AB22</f>
        <v>0.0228250910420251</v>
      </c>
      <c r="AC32" s="567" t="n">
        <f aca="false">AC22</f>
        <v>0.022863921738145</v>
      </c>
      <c r="AD32" s="567" t="n">
        <f aca="false">AD22</f>
        <v>0.0229211082845293</v>
      </c>
      <c r="AE32" s="567" t="n">
        <f aca="false">AE22</f>
        <v>0.0229563432792652</v>
      </c>
      <c r="AF32" s="567" t="n">
        <f aca="false">AF22</f>
        <v>0.0232256916806786</v>
      </c>
      <c r="AG32" s="567" t="n">
        <f aca="false">AG22</f>
        <v>0.0232160914432449</v>
      </c>
      <c r="AH32" s="567" t="n">
        <f aca="false">AH22</f>
        <v>0.0232442025801709</v>
      </c>
      <c r="AI32" s="567" t="n">
        <f aca="false">AI22</f>
        <v>0.023304261111839</v>
      </c>
      <c r="AJ32" s="567" t="n">
        <f aca="false">AJ22</f>
        <v>0.0233747185259325</v>
      </c>
      <c r="AK32" s="567" t="e">
        <f aca="false">AK22</f>
        <v>#VALUE!</v>
      </c>
      <c r="AL32" s="567" t="e">
        <f aca="false">AL22</f>
        <v>#VALUE!</v>
      </c>
      <c r="AM32" s="567" t="e">
        <f aca="false">AM22</f>
        <v>#VALUE!</v>
      </c>
      <c r="AN32" s="567" t="e">
        <f aca="false">AN22</f>
        <v>#VALUE!</v>
      </c>
      <c r="AO32" s="567" t="e">
        <f aca="false">AO22</f>
        <v>#VALUE!</v>
      </c>
      <c r="AP32" s="567" t="e">
        <f aca="false">AP22</f>
        <v>#VALUE!</v>
      </c>
      <c r="AQ32" s="567" t="e">
        <f aca="false">AQ22</f>
        <v>#VALUE!</v>
      </c>
      <c r="AR32" s="567" t="e">
        <f aca="false">AR22</f>
        <v>#VALUE!</v>
      </c>
      <c r="AS32" s="567" t="e">
        <f aca="false">AS22</f>
        <v>#VALUE!</v>
      </c>
      <c r="AT32" s="567" t="e">
        <f aca="false">AT22</f>
        <v>#VALUE!</v>
      </c>
      <c r="AU32" s="567" t="e">
        <f aca="false">AU22</f>
        <v>#VALUE!</v>
      </c>
      <c r="AV32" s="567" t="e">
        <f aca="false">AV22</f>
        <v>#VALUE!</v>
      </c>
      <c r="AW32" s="567" t="e">
        <f aca="false">AW22</f>
        <v>#VALUE!</v>
      </c>
      <c r="AX32" s="567" t="e">
        <f aca="false">AX22</f>
        <v>#VALUE!</v>
      </c>
      <c r="AY32" s="567" t="e">
        <f aca="false">AY22</f>
        <v>#VALUE!</v>
      </c>
      <c r="AZ32" s="567" t="e">
        <f aca="false">AZ22</f>
        <v>#VALUE!</v>
      </c>
      <c r="BA32" s="567" t="e">
        <f aca="false">BA22</f>
        <v>#VALUE!</v>
      </c>
      <c r="BB32" s="567" t="e">
        <f aca="false">BB22</f>
        <v>#VALUE!</v>
      </c>
      <c r="BC32" s="567" t="e">
        <f aca="false">BC22</f>
        <v>#VALUE!</v>
      </c>
      <c r="BD32" s="567" t="e">
        <f aca="false">BD22</f>
        <v>#VALUE!</v>
      </c>
      <c r="BE32" s="567" t="e">
        <f aca="false">BE22</f>
        <v>#VALUE!</v>
      </c>
      <c r="BF32" s="567" t="e">
        <f aca="false">BF22</f>
        <v>#VALUE!</v>
      </c>
      <c r="BG32" s="567" t="e">
        <f aca="false">BG22</f>
        <v>#VALUE!</v>
      </c>
      <c r="BH32" s="567" t="e">
        <f aca="false">BH22</f>
        <v>#VALUE!</v>
      </c>
      <c r="BI32" s="567" t="e">
        <f aca="false">BI22</f>
        <v>#VALUE!</v>
      </c>
      <c r="BJ32" s="567" t="e">
        <f aca="false">BJ22</f>
        <v>#VALUE!</v>
      </c>
      <c r="BK32" s="567" t="e">
        <f aca="false">BK22</f>
        <v>#VALUE!</v>
      </c>
      <c r="BL32" s="567" t="e">
        <f aca="false">BL22</f>
        <v>#VALUE!</v>
      </c>
      <c r="BM32" s="567" t="e">
        <f aca="false">BM22</f>
        <v>#VALUE!</v>
      </c>
      <c r="BN32" s="567" t="e">
        <f aca="false">BN22</f>
        <v>#VALUE!</v>
      </c>
      <c r="BO32" s="567" t="e">
        <f aca="false">BO22</f>
        <v>#VALUE!</v>
      </c>
      <c r="BP32" s="567" t="e">
        <f aca="false">BP22</f>
        <v>#VALUE!</v>
      </c>
      <c r="BQ32" s="567" t="e">
        <f aca="false">BQ22</f>
        <v>#VALUE!</v>
      </c>
      <c r="BR32" s="567" t="e">
        <f aca="false">BR22</f>
        <v>#VALUE!</v>
      </c>
      <c r="BS32" s="567" t="e">
        <f aca="false">BS22</f>
        <v>#VALUE!</v>
      </c>
    </row>
    <row r="33" s="528" customFormat="true" ht="15.75" hidden="false" customHeight="false" outlineLevel="0" collapsed="false">
      <c r="A33" s="527"/>
      <c r="C33" s="568" t="s">
        <v>1521</v>
      </c>
      <c r="D33" s="569" t="s">
        <v>1522</v>
      </c>
      <c r="E33" s="570" t="n">
        <f aca="false">InputDataA_GeneralAssumptions!J16</f>
        <v>1653.82940051561</v>
      </c>
      <c r="F33" s="571" t="n">
        <f aca="false">E33*(1+F23)</f>
        <v>1715.56572138127</v>
      </c>
      <c r="G33" s="571" t="n">
        <f aca="false">F33*(1+G23)</f>
        <v>1775.46799953036</v>
      </c>
      <c r="H33" s="571" t="n">
        <f aca="false">G33*(1+H23)</f>
        <v>1832.77334942004</v>
      </c>
      <c r="I33" s="571" t="n">
        <f aca="false">H33*(1+I23)</f>
        <v>1887.76625319148</v>
      </c>
      <c r="J33" s="571" t="n">
        <f aca="false">I33*(1+J23)</f>
        <v>1941.22261888048</v>
      </c>
      <c r="K33" s="571" t="n">
        <f aca="false">J33*(1+K23)</f>
        <v>1993.22559934829</v>
      </c>
      <c r="L33" s="571" t="n">
        <f aca="false">K33*(1+L23)</f>
        <v>2041.63315001282</v>
      </c>
      <c r="M33" s="571" t="n">
        <f aca="false">L33*(1+M23)</f>
        <v>2092.55272762575</v>
      </c>
      <c r="N33" s="571" t="n">
        <f aca="false">M33*(1+N23)</f>
        <v>2145.51421387799</v>
      </c>
      <c r="O33" s="571" t="n">
        <f aca="false">N33*(1+O23)</f>
        <v>2199.8284956381</v>
      </c>
      <c r="P33" s="571" t="n">
        <f aca="false">O33*(1+P23)</f>
        <v>2255.01425853313</v>
      </c>
      <c r="Q33" s="571" t="n">
        <f aca="false">P33*(1+Q23)</f>
        <v>2310.8756857652</v>
      </c>
      <c r="R33" s="571" t="n">
        <f aca="false">Q33*(1+R23)</f>
        <v>2367.81875695608</v>
      </c>
      <c r="S33" s="571" t="n">
        <f aca="false">R33*(1+S23)</f>
        <v>2426.14645130333</v>
      </c>
      <c r="T33" s="571" t="n">
        <f aca="false">S33*(1+T23)</f>
        <v>2486.36187233763</v>
      </c>
      <c r="U33" s="571" t="n">
        <f aca="false">T33*(1+U23)</f>
        <v>2548.982484238</v>
      </c>
      <c r="V33" s="571" t="n">
        <f aca="false">U33*(1+V23)</f>
        <v>2612.88194335702</v>
      </c>
      <c r="W33" s="571" t="n">
        <f aca="false">V33*(1+W23)</f>
        <v>2679.23321998708</v>
      </c>
      <c r="X33" s="571" t="n">
        <f aca="false">W33*(1+X23)</f>
        <v>2748.08111039016</v>
      </c>
      <c r="Y33" s="571" t="n">
        <f aca="false">X33*(1+Y23)</f>
        <v>2819.08953154085</v>
      </c>
      <c r="Z33" s="571" t="n">
        <f aca="false">Y33*(1+Z23)</f>
        <v>2892.28886415044</v>
      </c>
      <c r="AA33" s="571" t="n">
        <f aca="false">Z33*(1+AA23)</f>
        <v>2966.85362281679</v>
      </c>
      <c r="AB33" s="571" t="n">
        <f aca="false">AA33*(1+AB23)</f>
        <v>3043.75228176738</v>
      </c>
      <c r="AC33" s="571" t="n">
        <f aca="false">AB33*(1+AC23)</f>
        <v>3123.12660918845</v>
      </c>
      <c r="AD33" s="571" t="n">
        <f aca="false">AC33*(1+AD23)</f>
        <v>3205.11645922483</v>
      </c>
      <c r="AE33" s="571" t="n">
        <f aca="false">AD33*(1+AE23)</f>
        <v>3289.77458942085</v>
      </c>
      <c r="AF33" s="571" t="n">
        <f aca="false">AE33*(1+AF23)</f>
        <v>3375.99518579008</v>
      </c>
      <c r="AG33" s="571" t="n">
        <f aca="false">AF33*(1+AG23)</f>
        <v>3465.13792921617</v>
      </c>
      <c r="AH33" s="571" t="n">
        <f aca="false">AG33*(1+AH23)</f>
        <v>3556.97891126858</v>
      </c>
      <c r="AI33" s="571" t="n">
        <f aca="false">AH33*(1+AI23)</f>
        <v>3651.57162228276</v>
      </c>
      <c r="AJ33" s="571" t="n">
        <f aca="false">AI33*(1+AJ23)</f>
        <v>3748.68060908455</v>
      </c>
      <c r="AK33" s="571" t="e">
        <f aca="false">AJ33*(1+AK23)</f>
        <v>#VALUE!</v>
      </c>
      <c r="AL33" s="571" t="e">
        <f aca="false">AK33*(1+AL23)</f>
        <v>#VALUE!</v>
      </c>
      <c r="AM33" s="571" t="e">
        <f aca="false">AL33*(1+AM23)</f>
        <v>#VALUE!</v>
      </c>
      <c r="AN33" s="571" t="e">
        <f aca="false">AM33*(1+AN23)</f>
        <v>#VALUE!</v>
      </c>
      <c r="AO33" s="571" t="e">
        <f aca="false">AN33*(1+AO23)</f>
        <v>#VALUE!</v>
      </c>
      <c r="AP33" s="571" t="e">
        <f aca="false">AO33*(1+AP23)</f>
        <v>#VALUE!</v>
      </c>
      <c r="AQ33" s="571" t="e">
        <f aca="false">AP33*(1+AQ23)</f>
        <v>#VALUE!</v>
      </c>
      <c r="AR33" s="571" t="e">
        <f aca="false">AQ33*(1+AR23)</f>
        <v>#VALUE!</v>
      </c>
      <c r="AS33" s="571" t="e">
        <f aca="false">AR33*(1+AS23)</f>
        <v>#VALUE!</v>
      </c>
      <c r="AT33" s="571" t="e">
        <f aca="false">AS33*(1+AT23)</f>
        <v>#VALUE!</v>
      </c>
      <c r="AU33" s="571" t="e">
        <f aca="false">AT33*(1+AU23)</f>
        <v>#VALUE!</v>
      </c>
      <c r="AV33" s="571" t="e">
        <f aca="false">AU33*(1+AV23)</f>
        <v>#VALUE!</v>
      </c>
      <c r="AW33" s="571" t="e">
        <f aca="false">AV33*(1+AW23)</f>
        <v>#VALUE!</v>
      </c>
      <c r="AX33" s="571" t="e">
        <f aca="false">AW33*(1+AX23)</f>
        <v>#VALUE!</v>
      </c>
      <c r="AY33" s="571" t="e">
        <f aca="false">AX33*(1+AY23)</f>
        <v>#VALUE!</v>
      </c>
      <c r="AZ33" s="571" t="e">
        <f aca="false">AY33*(1+AZ23)</f>
        <v>#VALUE!</v>
      </c>
      <c r="BA33" s="571" t="e">
        <f aca="false">AZ33*(1+BA23)</f>
        <v>#VALUE!</v>
      </c>
      <c r="BB33" s="571" t="e">
        <f aca="false">BA33*(1+BB23)</f>
        <v>#VALUE!</v>
      </c>
      <c r="BC33" s="571" t="e">
        <f aca="false">BB33*(1+BC23)</f>
        <v>#VALUE!</v>
      </c>
      <c r="BD33" s="571" t="e">
        <f aca="false">BC33*(1+BD23)</f>
        <v>#VALUE!</v>
      </c>
      <c r="BE33" s="571" t="e">
        <f aca="false">BD33*(1+BE23)</f>
        <v>#VALUE!</v>
      </c>
      <c r="BF33" s="571" t="e">
        <f aca="false">BE33*(1+BF23)</f>
        <v>#VALUE!</v>
      </c>
      <c r="BG33" s="571" t="e">
        <f aca="false">BF33*(1+BG23)</f>
        <v>#VALUE!</v>
      </c>
      <c r="BH33" s="571" t="e">
        <f aca="false">BG33*(1+BH23)</f>
        <v>#VALUE!</v>
      </c>
      <c r="BI33" s="571" t="e">
        <f aca="false">BH33*(1+BI23)</f>
        <v>#VALUE!</v>
      </c>
      <c r="BJ33" s="571" t="e">
        <f aca="false">BI33*(1+BJ23)</f>
        <v>#VALUE!</v>
      </c>
      <c r="BK33" s="571" t="e">
        <f aca="false">BJ33*(1+BK23)</f>
        <v>#VALUE!</v>
      </c>
      <c r="BL33" s="571" t="e">
        <f aca="false">BK33*(1+BL23)</f>
        <v>#VALUE!</v>
      </c>
      <c r="BM33" s="571" t="e">
        <f aca="false">BL33*(1+BM23)</f>
        <v>#VALUE!</v>
      </c>
      <c r="BN33" s="571" t="e">
        <f aca="false">BM33*(1+BN23)</f>
        <v>#VALUE!</v>
      </c>
      <c r="BO33" s="571" t="e">
        <f aca="false">BN33*(1+BO23)</f>
        <v>#VALUE!</v>
      </c>
      <c r="BP33" s="571" t="e">
        <f aca="false">BO33*(1+BP23)</f>
        <v>#VALUE!</v>
      </c>
      <c r="BQ33" s="571" t="e">
        <f aca="false">BP33*(1+BQ23)</f>
        <v>#VALUE!</v>
      </c>
      <c r="BR33" s="571" t="e">
        <f aca="false">BQ33*(1+BR23)</f>
        <v>#VALUE!</v>
      </c>
      <c r="BS33" s="571" t="e">
        <f aca="false">BR33*(1+BS23)</f>
        <v>#VALUE!</v>
      </c>
    </row>
    <row r="34" s="24" customFormat="true" ht="15.75" hidden="false" customHeight="false" outlineLevel="0" collapsed="false">
      <c r="A34" s="503"/>
      <c r="C34" s="572"/>
      <c r="D34" s="573"/>
      <c r="E34" s="574"/>
      <c r="F34" s="535"/>
      <c r="G34" s="535"/>
      <c r="H34" s="535"/>
      <c r="I34" s="535"/>
      <c r="J34" s="535"/>
      <c r="K34" s="535"/>
      <c r="L34" s="535"/>
      <c r="M34" s="535"/>
      <c r="N34" s="535"/>
      <c r="O34" s="535"/>
      <c r="P34" s="535"/>
      <c r="Q34" s="535"/>
      <c r="R34" s="535"/>
      <c r="S34" s="535"/>
      <c r="T34" s="535"/>
      <c r="U34" s="535"/>
      <c r="V34" s="535"/>
      <c r="W34" s="535"/>
      <c r="X34" s="535"/>
      <c r="Y34" s="535"/>
      <c r="Z34" s="535"/>
      <c r="AA34" s="535"/>
      <c r="AB34" s="535"/>
      <c r="AC34" s="535"/>
      <c r="AD34" s="535"/>
      <c r="AE34" s="535"/>
      <c r="AF34" s="535"/>
      <c r="AG34" s="535"/>
      <c r="AH34" s="535"/>
      <c r="AI34" s="535"/>
      <c r="AJ34" s="535"/>
      <c r="AK34" s="535"/>
      <c r="AL34" s="535"/>
      <c r="AM34" s="535"/>
      <c r="AN34" s="535"/>
      <c r="AO34" s="535"/>
      <c r="AP34" s="535"/>
      <c r="AQ34" s="535"/>
      <c r="AR34" s="535"/>
      <c r="AS34" s="535"/>
      <c r="AT34" s="535"/>
      <c r="AU34" s="535"/>
      <c r="AV34" s="535"/>
      <c r="AW34" s="535"/>
      <c r="AX34" s="535"/>
      <c r="AY34" s="535"/>
      <c r="AZ34" s="535"/>
      <c r="BA34" s="535"/>
      <c r="BB34" s="535"/>
      <c r="BC34" s="535"/>
      <c r="BD34" s="535"/>
      <c r="BE34" s="535"/>
      <c r="BF34" s="535"/>
      <c r="BG34" s="535"/>
      <c r="BH34" s="535"/>
      <c r="BI34" s="535"/>
      <c r="BJ34" s="535"/>
      <c r="BK34" s="535"/>
      <c r="BL34" s="535"/>
      <c r="BM34" s="535"/>
      <c r="BN34" s="535"/>
      <c r="BO34" s="535"/>
      <c r="BP34" s="535"/>
      <c r="BQ34" s="535"/>
      <c r="BR34" s="535"/>
      <c r="BS34" s="535"/>
    </row>
    <row r="35" s="24" customFormat="true" ht="15.75" hidden="false" customHeight="false" outlineLevel="0" collapsed="false">
      <c r="A35" s="503"/>
      <c r="C35" s="552" t="s">
        <v>1523</v>
      </c>
      <c r="D35" s="573"/>
      <c r="E35" s="574"/>
      <c r="F35" s="535"/>
      <c r="G35" s="535"/>
      <c r="H35" s="535"/>
      <c r="I35" s="535"/>
      <c r="J35" s="535"/>
      <c r="K35" s="535"/>
      <c r="L35" s="535"/>
      <c r="M35" s="535"/>
      <c r="N35" s="535"/>
      <c r="O35" s="535"/>
      <c r="P35" s="535"/>
      <c r="Q35" s="535"/>
      <c r="R35" s="535"/>
      <c r="S35" s="535"/>
      <c r="T35" s="535"/>
      <c r="U35" s="535"/>
      <c r="V35" s="535"/>
      <c r="W35" s="535"/>
      <c r="X35" s="535"/>
      <c r="Y35" s="535"/>
      <c r="Z35" s="535"/>
      <c r="AA35" s="535"/>
      <c r="AB35" s="535"/>
      <c r="AC35" s="535"/>
      <c r="AD35" s="535"/>
      <c r="AE35" s="535"/>
      <c r="AF35" s="535"/>
      <c r="AG35" s="535"/>
      <c r="AH35" s="535"/>
      <c r="AI35" s="535"/>
      <c r="AJ35" s="535"/>
      <c r="AK35" s="535"/>
      <c r="AL35" s="535"/>
      <c r="AM35" s="535"/>
      <c r="AN35" s="535"/>
      <c r="AO35" s="535"/>
      <c r="AP35" s="535"/>
      <c r="AQ35" s="535"/>
      <c r="AR35" s="535"/>
      <c r="AS35" s="535"/>
      <c r="AT35" s="535"/>
      <c r="AU35" s="535"/>
      <c r="AV35" s="535"/>
      <c r="AW35" s="535"/>
      <c r="AX35" s="535"/>
      <c r="AY35" s="535"/>
      <c r="AZ35" s="535"/>
      <c r="BA35" s="535"/>
      <c r="BB35" s="535"/>
      <c r="BC35" s="535"/>
      <c r="BD35" s="535"/>
      <c r="BE35" s="535"/>
      <c r="BF35" s="535"/>
      <c r="BG35" s="535"/>
      <c r="BH35" s="535"/>
      <c r="BI35" s="535"/>
      <c r="BJ35" s="535"/>
      <c r="BK35" s="535"/>
      <c r="BL35" s="535"/>
      <c r="BM35" s="535"/>
      <c r="BN35" s="535"/>
      <c r="BO35" s="535"/>
      <c r="BP35" s="535"/>
      <c r="BQ35" s="535"/>
      <c r="BR35" s="535"/>
      <c r="BS35" s="535"/>
    </row>
    <row r="36" customFormat="false" ht="15.75" hidden="false" customHeight="false" outlineLevel="0" collapsed="false">
      <c r="A36" s="492" t="s">
        <v>1524</v>
      </c>
      <c r="C36" s="562" t="s">
        <v>258</v>
      </c>
      <c r="D36" s="554" t="s">
        <v>100</v>
      </c>
      <c r="E36" s="504" t="n">
        <f aca="false">IF(ISNUMBER(E18)=TRUE(),E18+E10,IF(ISNUMBER(E10+E26),E10+E26,"."))</f>
        <v>0.36345905572176</v>
      </c>
      <c r="F36" s="504" t="n">
        <f aca="false">IF(ISNUMBER(F18)=TRUE(),F18+F10,F10+F26)</f>
        <v>0.351792389055093</v>
      </c>
      <c r="G36" s="504" t="n">
        <f aca="false">IF(ISNUMBER(G18)=TRUE(),G18+G10,G10+G26)</f>
        <v>0.340125722388427</v>
      </c>
      <c r="H36" s="504" t="n">
        <f aca="false">IF(ISNUMBER(H18)=TRUE(),H18+H10,H10+H26)</f>
        <v>0.32845905572176</v>
      </c>
      <c r="I36" s="504" t="n">
        <f aca="false">IF(ISNUMBER(I18)=TRUE(),I18+I10,I10+I26)</f>
        <v>0.316792389055093</v>
      </c>
      <c r="J36" s="504" t="n">
        <f aca="false">IF(ISNUMBER(J18)=TRUE(),J18+J10,J10+J26)</f>
        <v>0.305125722388427</v>
      </c>
      <c r="K36" s="504" t="n">
        <f aca="false">IF(ISNUMBER(K18)=TRUE(),K18+K10,K10+K26)</f>
        <v>0.29345905572176</v>
      </c>
      <c r="L36" s="504" t="n">
        <f aca="false">IF(ISNUMBER(L18)=TRUE(),L18+L10,L10+L26)</f>
        <v>0.29345905572176</v>
      </c>
      <c r="M36" s="504" t="n">
        <f aca="false">IF(ISNUMBER(M18)=TRUE(),M18+M10,M10+M26)</f>
        <v>0.29345905572176</v>
      </c>
      <c r="N36" s="504" t="n">
        <f aca="false">IF(ISNUMBER(N18)=TRUE(),N18+N10,N10+N26)</f>
        <v>0.29345905572176</v>
      </c>
      <c r="O36" s="504" t="n">
        <f aca="false">IF(ISNUMBER(O18)=TRUE(),O18+O10,O10+O26)</f>
        <v>0.29345905572176</v>
      </c>
      <c r="P36" s="504" t="n">
        <f aca="false">IF(ISNUMBER(P18)=TRUE(),P18+P10,P10+P26)</f>
        <v>0.29345905572176</v>
      </c>
      <c r="Q36" s="504" t="n">
        <f aca="false">IF(ISNUMBER(Q18)=TRUE(),Q18+Q10,Q10+Q26)</f>
        <v>0.29345905572176</v>
      </c>
      <c r="R36" s="504" t="n">
        <f aca="false">IF(ISNUMBER(R18)=TRUE(),R18+R10,R10+R26)</f>
        <v>0.29345905572176</v>
      </c>
      <c r="S36" s="504" t="n">
        <f aca="false">IF(ISNUMBER(S18)=TRUE(),S18+S10,S10+S26)</f>
        <v>0.29345905572176</v>
      </c>
      <c r="T36" s="504" t="n">
        <f aca="false">IF(ISNUMBER(T18)=TRUE(),T18+T10,T10+T26)</f>
        <v>0.29345905572176</v>
      </c>
      <c r="U36" s="504" t="n">
        <f aca="false">IF(ISNUMBER(U18)=TRUE(),U18+U10,U10+U26)</f>
        <v>0.29345905572176</v>
      </c>
      <c r="V36" s="504" t="n">
        <f aca="false">IF(ISNUMBER(V18)=TRUE(),V18+V10,V10+V26)</f>
        <v>0.29345905572176</v>
      </c>
      <c r="W36" s="504" t="n">
        <f aca="false">IF(ISNUMBER(W18)=TRUE(),W18+W10,W10+W26)</f>
        <v>0.29345905572176</v>
      </c>
      <c r="X36" s="504" t="n">
        <f aca="false">IF(ISNUMBER(X18)=TRUE(),X18+X10,X10+X26)</f>
        <v>0.29345905572176</v>
      </c>
      <c r="Y36" s="504" t="n">
        <f aca="false">IF(ISNUMBER(Y18)=TRUE(),Y18+Y10,Y10+Y26)</f>
        <v>0.29345905572176</v>
      </c>
      <c r="Z36" s="504" t="n">
        <f aca="false">IF(ISNUMBER(Z18)=TRUE(),Z18+Z10,Z10+Z26)</f>
        <v>0.29345905572176</v>
      </c>
      <c r="AA36" s="504" t="n">
        <f aca="false">IF(ISNUMBER(AA18)=TRUE(),AA18+AA10,AA10+AA26)</f>
        <v>0.29345905572176</v>
      </c>
      <c r="AB36" s="504" t="n">
        <f aca="false">IF(ISNUMBER(AB18)=TRUE(),AB18+AB10,AB10+AB26)</f>
        <v>0.29345905572176</v>
      </c>
      <c r="AC36" s="504" t="n">
        <f aca="false">IF(ISNUMBER(AC18)=TRUE(),AC18+AC10,AC10+AC26)</f>
        <v>0.29345905572176</v>
      </c>
      <c r="AD36" s="504" t="n">
        <f aca="false">IF(ISNUMBER(AD18)=TRUE(),AD18+AD10,AD10+AD26)</f>
        <v>0.29345905572176</v>
      </c>
      <c r="AE36" s="504" t="n">
        <f aca="false">IF(ISNUMBER(AE18)=TRUE(),AE18+AE10,AE10+AE26)</f>
        <v>0.29345905572176</v>
      </c>
      <c r="AF36" s="504" t="n">
        <f aca="false">IF(ISNUMBER(AF18)=TRUE(),AF18+AF10,AF10+AF26)</f>
        <v>0.29345905572176</v>
      </c>
      <c r="AG36" s="504" t="n">
        <f aca="false">IF(ISNUMBER(AG18)=TRUE(),AG18+AG10,AG10+AG26)</f>
        <v>0.29345905572176</v>
      </c>
      <c r="AH36" s="504" t="n">
        <f aca="false">IF(ISNUMBER(AH18)=TRUE(),AH18+AH10,AH10+AH26)</f>
        <v>0.29345905572176</v>
      </c>
      <c r="AI36" s="504" t="n">
        <f aca="false">IF(ISNUMBER(AI18)=TRUE(),AI18+AI10,AI10+AI26)</f>
        <v>0.29345905572176</v>
      </c>
      <c r="AJ36" s="504" t="n">
        <f aca="false">IF(ISNUMBER(AJ18)=TRUE(),AJ18+AJ10,AJ10+AJ26)</f>
        <v>0.29345905572176</v>
      </c>
      <c r="AK36" s="504" t="n">
        <f aca="false">IF(ISNUMBER(AK18)=TRUE(),AK18+AK10,AK10+AK26)</f>
        <v>0.29345905572176</v>
      </c>
      <c r="AL36" s="504" t="n">
        <f aca="false">IF(ISNUMBER(AL18)=TRUE(),AL18+AL10,AL10+AL26)</f>
        <v>0.29345905572176</v>
      </c>
      <c r="AM36" s="504" t="n">
        <f aca="false">IF(ISNUMBER(AM18)=TRUE(),AM18+AM10,AM10+AM26)</f>
        <v>0.29345905572176</v>
      </c>
      <c r="AN36" s="504" t="n">
        <f aca="false">IF(ISNUMBER(AN18)=TRUE(),AN18+AN10,AN10+AN26)</f>
        <v>0.29345905572176</v>
      </c>
      <c r="AO36" s="504" t="n">
        <f aca="false">IF(ISNUMBER(AO18)=TRUE(),AO18+AO10,AO10+AO26)</f>
        <v>0.29345905572176</v>
      </c>
      <c r="AP36" s="504" t="n">
        <f aca="false">IF(ISNUMBER(AP18)=TRUE(),AP18+AP10,AP10+AP26)</f>
        <v>0.29345905572176</v>
      </c>
      <c r="AQ36" s="504" t="n">
        <f aca="false">IF(ISNUMBER(AQ18)=TRUE(),AQ18+AQ10,AQ10+AQ26)</f>
        <v>0.29345905572176</v>
      </c>
      <c r="AR36" s="504" t="n">
        <f aca="false">IF(ISNUMBER(AR18)=TRUE(),AR18+AR10,AR10+AR26)</f>
        <v>0.29345905572176</v>
      </c>
      <c r="AS36" s="504" t="n">
        <f aca="false">IF(ISNUMBER(AS18)=TRUE(),AS18+AS10,AS10+AS26)</f>
        <v>0.29345905572176</v>
      </c>
      <c r="AT36" s="504" t="n">
        <f aca="false">IF(ISNUMBER(AT18)=TRUE(),AT18+AT10,AT10+AT26)</f>
        <v>0.29345905572176</v>
      </c>
      <c r="AU36" s="504" t="n">
        <f aca="false">IF(ISNUMBER(AU18)=TRUE(),AU18+AU10,AU10+AU26)</f>
        <v>0.29345905572176</v>
      </c>
      <c r="AV36" s="504" t="n">
        <f aca="false">IF(ISNUMBER(AV18)=TRUE(),AV18+AV10,AV10+AV26)</f>
        <v>0.29345905572176</v>
      </c>
      <c r="AW36" s="504" t="n">
        <f aca="false">IF(ISNUMBER(AW18)=TRUE(),AW18+AW10,AW10+AW26)</f>
        <v>0.29345905572176</v>
      </c>
      <c r="AX36" s="504" t="n">
        <f aca="false">IF(ISNUMBER(AX18)=TRUE(),AX18+AX10,AX10+AX26)</f>
        <v>0.29345905572176</v>
      </c>
      <c r="AY36" s="504" t="n">
        <f aca="false">IF(ISNUMBER(AY18)=TRUE(),AY18+AY10,AY10+AY26)</f>
        <v>0.29345905572176</v>
      </c>
      <c r="AZ36" s="504" t="n">
        <f aca="false">IF(ISNUMBER(AZ18)=TRUE(),AZ18+AZ10,AZ10+AZ26)</f>
        <v>0.29345905572176</v>
      </c>
      <c r="BA36" s="504" t="n">
        <f aca="false">IF(ISNUMBER(BA18)=TRUE(),BA18+BA10,BA10+BA26)</f>
        <v>0.29345905572176</v>
      </c>
      <c r="BB36" s="504" t="n">
        <f aca="false">IF(ISNUMBER(BB18)=TRUE(),BB18+BB10,BB10+BB26)</f>
        <v>0.29345905572176</v>
      </c>
      <c r="BC36" s="504" t="n">
        <f aca="false">IF(ISNUMBER(BC18)=TRUE(),BC18+BC10,BC10+BC26)</f>
        <v>0.29345905572176</v>
      </c>
      <c r="BD36" s="504" t="n">
        <f aca="false">IF(ISNUMBER(BD18)=TRUE(),BD18+BD10,BD10+BD26)</f>
        <v>0.29345905572176</v>
      </c>
      <c r="BE36" s="504" t="n">
        <f aca="false">IF(ISNUMBER(BE18)=TRUE(),BE18+BE10,BE10+BE26)</f>
        <v>0.29345905572176</v>
      </c>
      <c r="BF36" s="504" t="n">
        <f aca="false">IF(ISNUMBER(BF18)=TRUE(),BF18+BF10,BF10+BF26)</f>
        <v>0.29345905572176</v>
      </c>
      <c r="BG36" s="504" t="n">
        <f aca="false">IF(ISNUMBER(BG18)=TRUE(),BG18+BG10,BG10+BG26)</f>
        <v>0.29345905572176</v>
      </c>
      <c r="BH36" s="504" t="n">
        <f aca="false">IF(ISNUMBER(BH18)=TRUE(),BH18+BH10,BH10+BH26)</f>
        <v>0.29345905572176</v>
      </c>
      <c r="BI36" s="504" t="n">
        <f aca="false">IF(ISNUMBER(BI18)=TRUE(),BI18+BI10,BI10+BI26)</f>
        <v>0.29345905572176</v>
      </c>
      <c r="BJ36" s="504" t="n">
        <f aca="false">IF(ISNUMBER(BJ18)=TRUE(),BJ18+BJ10,BJ10+BJ26)</f>
        <v>0.29345905572176</v>
      </c>
      <c r="BK36" s="504" t="n">
        <f aca="false">IF(ISNUMBER(BK18)=TRUE(),BK18+BK10,BK10+BK26)</f>
        <v>0.29345905572176</v>
      </c>
      <c r="BL36" s="504" t="n">
        <f aca="false">IF(ISNUMBER(BL18)=TRUE(),BL18+BL10,BL10+BL26)</f>
        <v>0.29345905572176</v>
      </c>
      <c r="BM36" s="504" t="n">
        <f aca="false">IF(ISNUMBER(BM18)=TRUE(),BM18+BM10,BM10+BM26)</f>
        <v>0.29345905572176</v>
      </c>
      <c r="BN36" s="504" t="n">
        <f aca="false">IF(ISNUMBER(BN18)=TRUE(),BN18+BN10,BN10+BN26)</f>
        <v>0.29345905572176</v>
      </c>
      <c r="BO36" s="504" t="n">
        <f aca="false">IF(ISNUMBER(BO18)=TRUE(),BO18+BO10,BO10+BO26)</f>
        <v>0.29345905572176</v>
      </c>
      <c r="BP36" s="504" t="n">
        <f aca="false">IF(ISNUMBER(BP18)=TRUE(),BP18+BP10,BP10+BP26)</f>
        <v>0.29345905572176</v>
      </c>
      <c r="BQ36" s="504" t="n">
        <f aca="false">IF(ISNUMBER(BQ18)=TRUE(),BQ18+BQ10,BQ10+BQ26)</f>
        <v>0.29345905572176</v>
      </c>
      <c r="BR36" s="504" t="n">
        <f aca="false">IF(ISNUMBER(BR18)=TRUE(),BR18+BR10,BR10+BR26)</f>
        <v>0.29345905572176</v>
      </c>
      <c r="BS36" s="504" t="n">
        <f aca="false">IF(ISNUMBER(BS18)=TRUE(),BS18+BS10,BS10+BS26)</f>
        <v>0.29345905572176</v>
      </c>
    </row>
    <row r="37" customFormat="false" ht="15.75" hidden="false" customHeight="false" outlineLevel="0" collapsed="false">
      <c r="C37" s="565" t="s">
        <v>1525</v>
      </c>
      <c r="D37" s="556" t="s">
        <v>1526</v>
      </c>
      <c r="E37" s="115" t="n">
        <f aca="false">E31/E10</f>
        <v>0.0440949670600262</v>
      </c>
      <c r="F37" s="115" t="n">
        <f aca="false">F31/F10</f>
        <v>0.226934959982872</v>
      </c>
      <c r="G37" s="115" t="n">
        <f aca="false">G31/G10</f>
        <v>0.227257104566856</v>
      </c>
      <c r="H37" s="115" t="n">
        <f aca="false">H31/H10</f>
        <v>0.226283927031822</v>
      </c>
      <c r="I37" s="115" t="n">
        <f aca="false">I31/I10</f>
        <v>0.227047660688321</v>
      </c>
      <c r="J37" s="115" t="n">
        <f aca="false">J31/J10</f>
        <v>0.229798726984582</v>
      </c>
      <c r="K37" s="115" t="n">
        <f aca="false">K31/K10</f>
        <v>0.233898185347653</v>
      </c>
      <c r="L37" s="115" t="n">
        <f aca="false">L31/L10</f>
        <v>0.222198706308452</v>
      </c>
      <c r="M37" s="115" t="n">
        <f aca="false">M31/M10</f>
        <v>0.224211886277143</v>
      </c>
      <c r="N37" s="115" t="n">
        <f aca="false">N31/N10</f>
        <v>0.224973567665801</v>
      </c>
      <c r="O37" s="115" t="n">
        <f aca="false">O31/O10</f>
        <v>0.223785349437817</v>
      </c>
      <c r="P37" s="115" t="n">
        <f aca="false">P31/P10</f>
        <v>0.221602470064004</v>
      </c>
      <c r="Q37" s="115" t="n">
        <f aca="false">Q31/Q10</f>
        <v>0.218889732399689</v>
      </c>
      <c r="R37" s="115" t="n">
        <f aca="false">R31/R10</f>
        <v>0.217159220930902</v>
      </c>
      <c r="S37" s="115" t="n">
        <f aca="false">S31/S10</f>
        <v>0.215799968696609</v>
      </c>
      <c r="T37" s="115" t="n">
        <f aca="false">T31/T10</f>
        <v>0.215131731309198</v>
      </c>
      <c r="U37" s="115" t="n">
        <f aca="false">U31/U10</f>
        <v>0.215271036428367</v>
      </c>
      <c r="V37" s="115" t="n">
        <f aca="false">V31/V10</f>
        <v>0.213379812663342</v>
      </c>
      <c r="W37" s="115" t="n">
        <f aca="false">W31/W10</f>
        <v>0.213262275620454</v>
      </c>
      <c r="X37" s="115" t="n">
        <f aca="false">X31/X10</f>
        <v>0.213092492290077</v>
      </c>
      <c r="Y37" s="115" t="n">
        <f aca="false">Y31/Y10</f>
        <v>0.21242172927635</v>
      </c>
      <c r="Z37" s="115" t="n">
        <f aca="false">Z31/Z10</f>
        <v>0.211432531401808</v>
      </c>
      <c r="AA37" s="115" t="n">
        <f aca="false">AA31/AA10</f>
        <v>0.209436133785083</v>
      </c>
      <c r="AB37" s="115" t="n">
        <f aca="false">AB31/AB10</f>
        <v>0.208581950585648</v>
      </c>
      <c r="AC37" s="115" t="n">
        <f aca="false">AC31/AC10</f>
        <v>0.207986713203873</v>
      </c>
      <c r="AD37" s="115" t="n">
        <f aca="false">AD31/AD10</f>
        <v>0.207239321500536</v>
      </c>
      <c r="AE37" s="115" t="n">
        <f aca="false">AE31/AE10</f>
        <v>0.206606659690016</v>
      </c>
      <c r="AF37" s="115" t="n">
        <f aca="false">AF31/AF10</f>
        <v>0.204332923285456</v>
      </c>
      <c r="AG37" s="115" t="n">
        <f aca="false">AG31/AG10</f>
        <v>0.203812021834362</v>
      </c>
      <c r="AH37" s="115" t="n">
        <f aca="false">AH31/AH10</f>
        <v>0.203037655131755</v>
      </c>
      <c r="AI37" s="115" t="n">
        <f aca="false">AI31/AI10</f>
        <v>0.202025180683874</v>
      </c>
      <c r="AJ37" s="115" t="n">
        <f aca="false">AJ31/AJ10</f>
        <v>0.200902861475872</v>
      </c>
      <c r="AK37" s="115" t="e">
        <f aca="false">AK31/AK10</f>
        <v>#VALUE!</v>
      </c>
      <c r="AL37" s="115" t="e">
        <f aca="false">AL31/AL10</f>
        <v>#VALUE!</v>
      </c>
      <c r="AM37" s="115" t="e">
        <f aca="false">AM31/AM10</f>
        <v>#VALUE!</v>
      </c>
      <c r="AN37" s="115" t="e">
        <f aca="false">AN31/AN10</f>
        <v>#VALUE!</v>
      </c>
      <c r="AO37" s="115" t="e">
        <f aca="false">AO31/AO10</f>
        <v>#VALUE!</v>
      </c>
      <c r="AP37" s="115" t="e">
        <f aca="false">AP31/AP10</f>
        <v>#VALUE!</v>
      </c>
      <c r="AQ37" s="115" t="e">
        <f aca="false">AQ31/AQ10</f>
        <v>#VALUE!</v>
      </c>
      <c r="AR37" s="115" t="e">
        <f aca="false">AR31/AR10</f>
        <v>#VALUE!</v>
      </c>
      <c r="AS37" s="115" t="e">
        <f aca="false">AS31/AS10</f>
        <v>#VALUE!</v>
      </c>
      <c r="AT37" s="115" t="e">
        <f aca="false">AT31/AT10</f>
        <v>#VALUE!</v>
      </c>
      <c r="AU37" s="115" t="e">
        <f aca="false">AU31/AU10</f>
        <v>#VALUE!</v>
      </c>
      <c r="AV37" s="115" t="e">
        <f aca="false">AV31/AV10</f>
        <v>#VALUE!</v>
      </c>
      <c r="AW37" s="115" t="e">
        <f aca="false">AW31/AW10</f>
        <v>#VALUE!</v>
      </c>
      <c r="AX37" s="115" t="e">
        <f aca="false">AX31/AX10</f>
        <v>#VALUE!</v>
      </c>
      <c r="AY37" s="115" t="e">
        <f aca="false">AY31/AY10</f>
        <v>#VALUE!</v>
      </c>
      <c r="AZ37" s="115" t="e">
        <f aca="false">AZ31/AZ10</f>
        <v>#VALUE!</v>
      </c>
      <c r="BA37" s="115" t="e">
        <f aca="false">BA31/BA10</f>
        <v>#VALUE!</v>
      </c>
      <c r="BB37" s="115" t="e">
        <f aca="false">BB31/BB10</f>
        <v>#VALUE!</v>
      </c>
      <c r="BC37" s="115" t="e">
        <f aca="false">BC31/BC10</f>
        <v>#VALUE!</v>
      </c>
      <c r="BD37" s="115" t="e">
        <f aca="false">BD31/BD10</f>
        <v>#VALUE!</v>
      </c>
      <c r="BE37" s="115" t="e">
        <f aca="false">BE31/BE10</f>
        <v>#VALUE!</v>
      </c>
      <c r="BF37" s="115" t="e">
        <f aca="false">BF31/BF10</f>
        <v>#VALUE!</v>
      </c>
      <c r="BG37" s="115" t="e">
        <f aca="false">BG31/BG10</f>
        <v>#VALUE!</v>
      </c>
      <c r="BH37" s="115" t="e">
        <f aca="false">BH31/BH10</f>
        <v>#VALUE!</v>
      </c>
      <c r="BI37" s="115" t="e">
        <f aca="false">BI31/BI10</f>
        <v>#VALUE!</v>
      </c>
      <c r="BJ37" s="115" t="e">
        <f aca="false">BJ31/BJ10</f>
        <v>#VALUE!</v>
      </c>
      <c r="BK37" s="115" t="e">
        <f aca="false">BK31/BK10</f>
        <v>#VALUE!</v>
      </c>
      <c r="BL37" s="115" t="e">
        <f aca="false">BL31/BL10</f>
        <v>#VALUE!</v>
      </c>
      <c r="BM37" s="115" t="e">
        <f aca="false">BM31/BM10</f>
        <v>#VALUE!</v>
      </c>
      <c r="BN37" s="115" t="e">
        <f aca="false">BN31/BN10</f>
        <v>#VALUE!</v>
      </c>
      <c r="BO37" s="115" t="e">
        <f aca="false">BO31/BO10</f>
        <v>#VALUE!</v>
      </c>
      <c r="BP37" s="115" t="e">
        <f aca="false">BP31/BP10</f>
        <v>#VALUE!</v>
      </c>
      <c r="BQ37" s="115" t="e">
        <f aca="false">BQ31/BQ10</f>
        <v>#VALUE!</v>
      </c>
      <c r="BR37" s="115" t="e">
        <f aca="false">BR31/BR10</f>
        <v>#VALUE!</v>
      </c>
      <c r="BS37" s="115" t="e">
        <f aca="false">BS31/BS10</f>
        <v>#VALUE!</v>
      </c>
    </row>
    <row r="38" customFormat="false" ht="15.75" hidden="false" customHeight="false" outlineLevel="0" collapsed="false">
      <c r="C38" s="565" t="s">
        <v>1527</v>
      </c>
      <c r="D38" s="556" t="s">
        <v>100</v>
      </c>
      <c r="E38" s="115" t="n">
        <f aca="false">1/(1/(1-$D$2)*E24)</f>
        <v>0.157851239669422</v>
      </c>
      <c r="F38" s="115" t="n">
        <f aca="false">1/(1/(1-$D$2)*F24)</f>
        <v>0.156184093133052</v>
      </c>
      <c r="G38" s="115" t="n">
        <f aca="false">1/(1/(1-$D$2)*G24)</f>
        <v>0.15504446306398</v>
      </c>
      <c r="H38" s="115" t="n">
        <f aca="false">1/(1/(1-$D$2)*H24)</f>
        <v>0.154300303602383</v>
      </c>
      <c r="I38" s="115" t="n">
        <f aca="false">1/(1/(1-$D$2)*I24)</f>
        <v>0.153967486929533</v>
      </c>
      <c r="J38" s="115" t="n">
        <f aca="false">1/(1/(1-$D$2)*J24)</f>
        <v>0.154068642756154</v>
      </c>
      <c r="K38" s="115" t="n">
        <f aca="false">1/(1/(1-$D$2)*K24)</f>
        <v>0.154600467309816</v>
      </c>
      <c r="L38" s="115" t="n">
        <f aca="false">1/(1/(1-$D$2)*L24)</f>
        <v>0.155366957466265</v>
      </c>
      <c r="M38" s="115" t="n">
        <f aca="false">1/(1/(1-$D$2)*M24)</f>
        <v>0.15613713090878</v>
      </c>
      <c r="N38" s="115" t="n">
        <f aca="false">1/(1/(1-$D$2)*N24)</f>
        <v>0.156865956181092</v>
      </c>
      <c r="O38" s="115" t="n">
        <f aca="false">1/(1/(1-$D$2)*O24)</f>
        <v>0.157486804673427</v>
      </c>
      <c r="P38" s="115" t="n">
        <f aca="false">1/(1/(1-$D$2)*P24)</f>
        <v>0.157972790126597</v>
      </c>
      <c r="Q38" s="115" t="n">
        <f aca="false">1/(1/(1-$D$2)*Q24)</f>
        <v>0.158316278919052</v>
      </c>
      <c r="R38" s="115" t="n">
        <f aca="false">1/(1/(1-$D$2)*R24)</f>
        <v>0.158565326320136</v>
      </c>
      <c r="S38" s="115" t="n">
        <f aca="false">1/(1/(1-$D$2)*S24)</f>
        <v>0.158741878265381</v>
      </c>
      <c r="T38" s="115" t="n">
        <f aca="false">1/(1/(1-$D$2)*T24)</f>
        <v>0.158877620921773</v>
      </c>
      <c r="U38" s="115" t="n">
        <f aca="false">1/(1/(1-$D$2)*U24)</f>
        <v>0.159005629192212</v>
      </c>
      <c r="V38" s="115" t="n">
        <f aca="false">1/(1/(1-$D$2)*V24)</f>
        <v>0.159052886162265</v>
      </c>
      <c r="W38" s="115" t="n">
        <f aca="false">1/(1/(1-$D$2)*W24)</f>
        <v>0.159091393091375</v>
      </c>
      <c r="X38" s="115" t="n">
        <f aca="false">1/(1/(1-$D$2)*X24)</f>
        <v>0.159120077825869</v>
      </c>
      <c r="Y38" s="115" t="n">
        <f aca="false">1/(1/(1-$D$2)*Y24)</f>
        <v>0.159121665361927</v>
      </c>
      <c r="Z38" s="115" t="n">
        <f aca="false">1/(1/(1-$D$2)*Z24)</f>
        <v>0.15908715738005</v>
      </c>
      <c r="AA38" s="115" t="n">
        <f aca="false">1/(1/(1-$D$2)*AA24)</f>
        <v>0.158983409092985</v>
      </c>
      <c r="AB38" s="115" t="n">
        <f aca="false">1/(1/(1-$D$2)*AB24)</f>
        <v>0.158858569054599</v>
      </c>
      <c r="AC38" s="115" t="n">
        <f aca="false">1/(1/(1-$D$2)*AC24)</f>
        <v>0.158724078342922</v>
      </c>
      <c r="AD38" s="115" t="n">
        <f aca="false">1/(1/(1-$D$2)*AD24)</f>
        <v>0.158575358349154</v>
      </c>
      <c r="AE38" s="115" t="n">
        <f aca="false">1/(1/(1-$D$2)*AE24)</f>
        <v>0.158417949623226</v>
      </c>
      <c r="AF38" s="115" t="n">
        <f aca="false">1/(1/(1-$D$2)*AF24)</f>
        <v>0.158193305537278</v>
      </c>
      <c r="AG38" s="115" t="n">
        <f aca="false">1/(1/(1-$D$2)*AG24)</f>
        <v>0.157971377806311</v>
      </c>
      <c r="AH38" s="115" t="n">
        <f aca="false">1/(1/(1-$D$2)*AH24)</f>
        <v>0.157742750265485</v>
      </c>
      <c r="AI38" s="115" t="n">
        <f aca="false">1/(1/(1-$D$2)*AI24)</f>
        <v>0.157499497882223</v>
      </c>
      <c r="AJ38" s="115" t="n">
        <f aca="false">1/(1/(1-$D$2)*AJ24)</f>
        <v>0.157239105344528</v>
      </c>
      <c r="AK38" s="115" t="e">
        <f aca="false">1/(1/(1-$D$2)*AK24)</f>
        <v>#VALUE!</v>
      </c>
      <c r="AL38" s="115" t="e">
        <f aca="false">1/(1/(1-$D$2)*AL24)</f>
        <v>#VALUE!</v>
      </c>
      <c r="AM38" s="115" t="e">
        <f aca="false">1/(1/(1-$D$2)*AM24)</f>
        <v>#VALUE!</v>
      </c>
      <c r="AN38" s="115" t="e">
        <f aca="false">1/(1/(1-$D$2)*AN24)</f>
        <v>#VALUE!</v>
      </c>
      <c r="AO38" s="115" t="e">
        <f aca="false">1/(1/(1-$D$2)*AO24)</f>
        <v>#VALUE!</v>
      </c>
      <c r="AP38" s="115" t="e">
        <f aca="false">1/(1/(1-$D$2)*AP24)</f>
        <v>#VALUE!</v>
      </c>
      <c r="AQ38" s="115" t="e">
        <f aca="false">1/(1/(1-$D$2)*AQ24)</f>
        <v>#VALUE!</v>
      </c>
      <c r="AR38" s="115" t="e">
        <f aca="false">1/(1/(1-$D$2)*AR24)</f>
        <v>#VALUE!</v>
      </c>
      <c r="AS38" s="115" t="e">
        <f aca="false">1/(1/(1-$D$2)*AS24)</f>
        <v>#VALUE!</v>
      </c>
      <c r="AT38" s="115" t="e">
        <f aca="false">1/(1/(1-$D$2)*AT24)</f>
        <v>#VALUE!</v>
      </c>
      <c r="AU38" s="115" t="e">
        <f aca="false">1/(1/(1-$D$2)*AU24)</f>
        <v>#VALUE!</v>
      </c>
      <c r="AV38" s="115" t="e">
        <f aca="false">1/(1/(1-$D$2)*AV24)</f>
        <v>#VALUE!</v>
      </c>
      <c r="AW38" s="115" t="e">
        <f aca="false">1/(1/(1-$D$2)*AW24)</f>
        <v>#VALUE!</v>
      </c>
      <c r="AX38" s="115" t="e">
        <f aca="false">1/(1/(1-$D$2)*AX24)</f>
        <v>#VALUE!</v>
      </c>
      <c r="AY38" s="115" t="e">
        <f aca="false">1/(1/(1-$D$2)*AY24)</f>
        <v>#VALUE!</v>
      </c>
      <c r="AZ38" s="115" t="e">
        <f aca="false">1/(1/(1-$D$2)*AZ24)</f>
        <v>#VALUE!</v>
      </c>
      <c r="BA38" s="115" t="e">
        <f aca="false">1/(1/(1-$D$2)*BA24)</f>
        <v>#VALUE!</v>
      </c>
      <c r="BB38" s="115" t="e">
        <f aca="false">1/(1/(1-$D$2)*BB24)</f>
        <v>#VALUE!</v>
      </c>
      <c r="BC38" s="115" t="e">
        <f aca="false">1/(1/(1-$D$2)*BC24)</f>
        <v>#VALUE!</v>
      </c>
      <c r="BD38" s="115" t="e">
        <f aca="false">1/(1/(1-$D$2)*BD24)</f>
        <v>#VALUE!</v>
      </c>
      <c r="BE38" s="115" t="e">
        <f aca="false">1/(1/(1-$D$2)*BE24)</f>
        <v>#VALUE!</v>
      </c>
      <c r="BF38" s="115" t="e">
        <f aca="false">1/(1/(1-$D$2)*BF24)</f>
        <v>#VALUE!</v>
      </c>
      <c r="BG38" s="115" t="e">
        <f aca="false">1/(1/(1-$D$2)*BG24)</f>
        <v>#VALUE!</v>
      </c>
      <c r="BH38" s="115" t="e">
        <f aca="false">1/(1/(1-$D$2)*BH24)</f>
        <v>#VALUE!</v>
      </c>
      <c r="BI38" s="115" t="e">
        <f aca="false">1/(1/(1-$D$2)*BI24)</f>
        <v>#VALUE!</v>
      </c>
      <c r="BJ38" s="115" t="e">
        <f aca="false">1/(1/(1-$D$2)*BJ24)</f>
        <v>#VALUE!</v>
      </c>
      <c r="BK38" s="115" t="e">
        <f aca="false">1/(1/(1-$D$2)*BK24)</f>
        <v>#VALUE!</v>
      </c>
      <c r="BL38" s="115" t="e">
        <f aca="false">1/(1/(1-$D$2)*BL24)</f>
        <v>#VALUE!</v>
      </c>
      <c r="BM38" s="115" t="e">
        <f aca="false">1/(1/(1-$D$2)*BM24)</f>
        <v>#VALUE!</v>
      </c>
      <c r="BN38" s="115" t="e">
        <f aca="false">1/(1/(1-$D$2)*BN24)</f>
        <v>#VALUE!</v>
      </c>
      <c r="BO38" s="115" t="e">
        <f aca="false">1/(1/(1-$D$2)*BO24)</f>
        <v>#VALUE!</v>
      </c>
      <c r="BP38" s="115" t="e">
        <f aca="false">1/(1/(1-$D$2)*BP24)</f>
        <v>#VALUE!</v>
      </c>
      <c r="BQ38" s="115" t="e">
        <f aca="false">1/(1/(1-$D$2)*BQ24)</f>
        <v>#VALUE!</v>
      </c>
      <c r="BR38" s="115" t="e">
        <f aca="false">1/(1/(1-$D$2)*BR24)</f>
        <v>#VALUE!</v>
      </c>
      <c r="BS38" s="115" t="e">
        <f aca="false">1/(1/(1-$D$2)*BS24)</f>
        <v>#VALUE!</v>
      </c>
    </row>
    <row r="39" customFormat="false" ht="15.75" hidden="false" customHeight="false" outlineLevel="0" collapsed="false">
      <c r="C39" s="565" t="s">
        <v>1528</v>
      </c>
      <c r="D39" s="539" t="s">
        <v>1529</v>
      </c>
      <c r="E39" s="115" t="n">
        <f aca="false">1/E37</f>
        <v>22.6783251394361</v>
      </c>
      <c r="F39" s="115" t="n">
        <f aca="false">1/F37</f>
        <v>4.40654890756133</v>
      </c>
      <c r="G39" s="115" t="n">
        <f aca="false">1/G37</f>
        <v>4.40030247637787</v>
      </c>
      <c r="H39" s="115" t="n">
        <f aca="false">1/H37</f>
        <v>4.41922682320857</v>
      </c>
      <c r="I39" s="115" t="n">
        <f aca="false">1/I37</f>
        <v>4.4043616083442</v>
      </c>
      <c r="J39" s="115" t="n">
        <f aca="false">1/J37</f>
        <v>4.35163420233871</v>
      </c>
      <c r="K39" s="115" t="n">
        <f aca="false">1/K37</f>
        <v>4.27536450748285</v>
      </c>
      <c r="L39" s="115" t="n">
        <f aca="false">1/L37</f>
        <v>4.50047624765114</v>
      </c>
      <c r="M39" s="115" t="n">
        <f aca="false">1/M37</f>
        <v>4.46006684393138</v>
      </c>
      <c r="N39" s="115" t="n">
        <f aca="false">1/N37</f>
        <v>4.44496662597049</v>
      </c>
      <c r="O39" s="115" t="n">
        <f aca="false">1/O37</f>
        <v>4.46856777046466</v>
      </c>
      <c r="P39" s="115" t="n">
        <f aca="false">1/P37</f>
        <v>4.51258507953985</v>
      </c>
      <c r="Q39" s="115" t="n">
        <f aca="false">1/Q37</f>
        <v>4.56851031355832</v>
      </c>
      <c r="R39" s="115" t="n">
        <f aca="false">1/R37</f>
        <v>4.60491613348617</v>
      </c>
      <c r="S39" s="115" t="n">
        <f aca="false">1/S37</f>
        <v>4.63392096875552</v>
      </c>
      <c r="T39" s="115" t="n">
        <f aca="false">1/T37</f>
        <v>4.64831475075497</v>
      </c>
      <c r="U39" s="115" t="n">
        <f aca="false">1/U37</f>
        <v>4.64530675650255</v>
      </c>
      <c r="V39" s="115" t="n">
        <f aca="false">1/V37</f>
        <v>4.68647894811747</v>
      </c>
      <c r="W39" s="115" t="n">
        <f aca="false">1/W37</f>
        <v>4.68906184692373</v>
      </c>
      <c r="X39" s="115" t="n">
        <f aca="false">1/X37</f>
        <v>4.69279789847653</v>
      </c>
      <c r="Y39" s="115" t="n">
        <f aca="false">1/Y37</f>
        <v>4.70761632252344</v>
      </c>
      <c r="Z39" s="115" t="n">
        <f aca="false">1/Z37</f>
        <v>4.72964114542805</v>
      </c>
      <c r="AA39" s="115" t="n">
        <f aca="false">1/AA37</f>
        <v>4.77472526792425</v>
      </c>
      <c r="AB39" s="115" t="n">
        <f aca="false">1/AB37</f>
        <v>4.79427868610991</v>
      </c>
      <c r="AC39" s="115" t="n">
        <f aca="false">1/AC37</f>
        <v>4.80799943705914</v>
      </c>
      <c r="AD39" s="115" t="n">
        <f aca="false">1/AD37</f>
        <v>4.82533909472104</v>
      </c>
      <c r="AE39" s="115" t="n">
        <f aca="false">1/AE37</f>
        <v>4.84011503549963</v>
      </c>
      <c r="AF39" s="115" t="n">
        <f aca="false">1/AF37</f>
        <v>4.893973931959</v>
      </c>
      <c r="AG39" s="115" t="n">
        <f aca="false">1/AG37</f>
        <v>4.90648191897484</v>
      </c>
      <c r="AH39" s="115" t="n">
        <f aca="false">1/AH37</f>
        <v>4.92519478394824</v>
      </c>
      <c r="AI39" s="115" t="n">
        <f aca="false">1/AI37</f>
        <v>4.94987801329965</v>
      </c>
      <c r="AJ39" s="115" t="n">
        <f aca="false">1/AJ37</f>
        <v>4.97752990004125</v>
      </c>
      <c r="AK39" s="115" t="e">
        <f aca="false">1/AK37</f>
        <v>#VALUE!</v>
      </c>
      <c r="AL39" s="115" t="e">
        <f aca="false">1/AL37</f>
        <v>#VALUE!</v>
      </c>
      <c r="AM39" s="115" t="e">
        <f aca="false">1/AM37</f>
        <v>#VALUE!</v>
      </c>
      <c r="AN39" s="115" t="e">
        <f aca="false">1/AN37</f>
        <v>#VALUE!</v>
      </c>
      <c r="AO39" s="115" t="e">
        <f aca="false">1/AO37</f>
        <v>#VALUE!</v>
      </c>
      <c r="AP39" s="115" t="e">
        <f aca="false">1/AP37</f>
        <v>#VALUE!</v>
      </c>
      <c r="AQ39" s="115" t="e">
        <f aca="false">1/AQ37</f>
        <v>#VALUE!</v>
      </c>
      <c r="AR39" s="115" t="e">
        <f aca="false">1/AR37</f>
        <v>#VALUE!</v>
      </c>
      <c r="AS39" s="115" t="e">
        <f aca="false">1/AS37</f>
        <v>#VALUE!</v>
      </c>
      <c r="AT39" s="115" t="e">
        <f aca="false">1/AT37</f>
        <v>#VALUE!</v>
      </c>
      <c r="AU39" s="115" t="e">
        <f aca="false">1/AU37</f>
        <v>#VALUE!</v>
      </c>
      <c r="AV39" s="115" t="e">
        <f aca="false">1/AV37</f>
        <v>#VALUE!</v>
      </c>
      <c r="AW39" s="115" t="e">
        <f aca="false">1/AW37</f>
        <v>#VALUE!</v>
      </c>
      <c r="AX39" s="115" t="e">
        <f aca="false">1/AX37</f>
        <v>#VALUE!</v>
      </c>
      <c r="AY39" s="115" t="e">
        <f aca="false">1/AY37</f>
        <v>#VALUE!</v>
      </c>
      <c r="AZ39" s="115" t="e">
        <f aca="false">1/AZ37</f>
        <v>#VALUE!</v>
      </c>
      <c r="BA39" s="115" t="e">
        <f aca="false">1/BA37</f>
        <v>#VALUE!</v>
      </c>
      <c r="BB39" s="115" t="e">
        <f aca="false">1/BB37</f>
        <v>#VALUE!</v>
      </c>
      <c r="BC39" s="115" t="e">
        <f aca="false">1/BC37</f>
        <v>#VALUE!</v>
      </c>
      <c r="BD39" s="115" t="e">
        <f aca="false">1/BD37</f>
        <v>#VALUE!</v>
      </c>
      <c r="BE39" s="115" t="e">
        <f aca="false">1/BE37</f>
        <v>#VALUE!</v>
      </c>
      <c r="BF39" s="115" t="e">
        <f aca="false">1/BF37</f>
        <v>#VALUE!</v>
      </c>
      <c r="BG39" s="115" t="e">
        <f aca="false">1/BG37</f>
        <v>#VALUE!</v>
      </c>
      <c r="BH39" s="115" t="e">
        <f aca="false">1/BH37</f>
        <v>#VALUE!</v>
      </c>
      <c r="BI39" s="115" t="e">
        <f aca="false">1/BI37</f>
        <v>#VALUE!</v>
      </c>
      <c r="BJ39" s="115" t="e">
        <f aca="false">1/BJ37</f>
        <v>#VALUE!</v>
      </c>
      <c r="BK39" s="115" t="e">
        <f aca="false">1/BK37</f>
        <v>#VALUE!</v>
      </c>
      <c r="BL39" s="115" t="e">
        <f aca="false">1/BL37</f>
        <v>#VALUE!</v>
      </c>
      <c r="BM39" s="115" t="e">
        <f aca="false">1/BM37</f>
        <v>#VALUE!</v>
      </c>
      <c r="BN39" s="115" t="e">
        <f aca="false">1/BN37</f>
        <v>#VALUE!</v>
      </c>
      <c r="BO39" s="115" t="e">
        <f aca="false">1/BO37</f>
        <v>#VALUE!</v>
      </c>
      <c r="BP39" s="115" t="e">
        <f aca="false">1/BP37</f>
        <v>#VALUE!</v>
      </c>
      <c r="BQ39" s="115" t="e">
        <f aca="false">1/BQ37</f>
        <v>#VALUE!</v>
      </c>
      <c r="BR39" s="115" t="e">
        <f aca="false">1/BR37</f>
        <v>#VALUE!</v>
      </c>
      <c r="BS39" s="115" t="e">
        <f aca="false">1/BS37</f>
        <v>#VALUE!</v>
      </c>
    </row>
    <row r="40" customFormat="false" ht="15.75" hidden="false" customHeight="false" outlineLevel="0" collapsed="false">
      <c r="C40" s="565" t="s">
        <v>1530</v>
      </c>
      <c r="D40" s="539" t="s">
        <v>1531</v>
      </c>
      <c r="E40" s="115" t="n">
        <f aca="false">1/E38</f>
        <v>6.33507853403141</v>
      </c>
      <c r="F40" s="115" t="n">
        <f aca="false">1/F38</f>
        <v>6.40270068442954</v>
      </c>
      <c r="G40" s="115" t="n">
        <f aca="false">1/G38</f>
        <v>6.449762734109</v>
      </c>
      <c r="H40" s="115" t="n">
        <f aca="false">1/H38</f>
        <v>6.4808686480417</v>
      </c>
      <c r="I40" s="115" t="n">
        <f aca="false">1/I38</f>
        <v>6.49487771699279</v>
      </c>
      <c r="J40" s="115" t="n">
        <f aca="false">1/J38</f>
        <v>6.49061341821978</v>
      </c>
      <c r="K40" s="115" t="n">
        <f aca="false">1/K38</f>
        <v>6.46828575230642</v>
      </c>
      <c r="L40" s="115" t="n">
        <f aca="false">1/L38</f>
        <v>6.4363749944523</v>
      </c>
      <c r="M40" s="115" t="n">
        <f aca="false">1/M38</f>
        <v>6.40462645995609</v>
      </c>
      <c r="N40" s="115" t="n">
        <f aca="false">1/N38</f>
        <v>6.37486950224917</v>
      </c>
      <c r="O40" s="115" t="n">
        <f aca="false">1/O38</f>
        <v>6.34973832933909</v>
      </c>
      <c r="P40" s="115" t="n">
        <f aca="false">1/P38</f>
        <v>6.33020407627553</v>
      </c>
      <c r="Q40" s="115" t="n">
        <f aca="false">1/Q38</f>
        <v>6.31646983385268</v>
      </c>
      <c r="R40" s="115" t="n">
        <f aca="false">1/R38</f>
        <v>6.30654899912385</v>
      </c>
      <c r="S40" s="115" t="n">
        <f aca="false">1/S38</f>
        <v>6.29953488598783</v>
      </c>
      <c r="T40" s="115" t="n">
        <f aca="false">1/T38</f>
        <v>6.29415265786473</v>
      </c>
      <c r="U40" s="115" t="n">
        <f aca="false">1/U38</f>
        <v>6.28908551904891</v>
      </c>
      <c r="V40" s="115" t="n">
        <f aca="false">1/V38</f>
        <v>6.28721693852073</v>
      </c>
      <c r="W40" s="115" t="n">
        <f aca="false">1/W38</f>
        <v>6.28569516281528</v>
      </c>
      <c r="X40" s="115" t="n">
        <f aca="false">1/X38</f>
        <v>6.28456203430427</v>
      </c>
      <c r="Y40" s="115" t="n">
        <f aca="false">1/Y38</f>
        <v>6.28449933405026</v>
      </c>
      <c r="Z40" s="115" t="n">
        <f aca="false">1/Z38</f>
        <v>6.28586252007169</v>
      </c>
      <c r="AA40" s="115" t="n">
        <f aca="false">1/AA38</f>
        <v>6.28996450450456</v>
      </c>
      <c r="AB40" s="115" t="n">
        <f aca="false">1/AB38</f>
        <v>6.29490751396801</v>
      </c>
      <c r="AC40" s="115" t="n">
        <f aca="false">1/AC38</f>
        <v>6.30024133981429</v>
      </c>
      <c r="AD40" s="115" t="n">
        <f aca="false">1/AD38</f>
        <v>6.30615002488712</v>
      </c>
      <c r="AE40" s="115" t="n">
        <f aca="false">1/AE38</f>
        <v>6.31241600070164</v>
      </c>
      <c r="AF40" s="115" t="n">
        <f aca="false">1/AF38</f>
        <v>6.32138001417734</v>
      </c>
      <c r="AG40" s="115" t="n">
        <f aca="false">1/AG38</f>
        <v>6.33026067055071</v>
      </c>
      <c r="AH40" s="115" t="n">
        <f aca="false">1/AH38</f>
        <v>6.33943555768475</v>
      </c>
      <c r="AI40" s="115" t="n">
        <f aca="false">1/AI38</f>
        <v>6.34922659085425</v>
      </c>
      <c r="AJ40" s="115" t="n">
        <f aca="false">1/AJ38</f>
        <v>6.359741094996</v>
      </c>
      <c r="AK40" s="115" t="e">
        <f aca="false">1/AK38</f>
        <v>#VALUE!</v>
      </c>
      <c r="AL40" s="115" t="e">
        <f aca="false">1/AL38</f>
        <v>#VALUE!</v>
      </c>
      <c r="AM40" s="115" t="e">
        <f aca="false">1/AM38</f>
        <v>#VALUE!</v>
      </c>
      <c r="AN40" s="115" t="e">
        <f aca="false">1/AN38</f>
        <v>#VALUE!</v>
      </c>
      <c r="AO40" s="115" t="e">
        <f aca="false">1/AO38</f>
        <v>#VALUE!</v>
      </c>
      <c r="AP40" s="115" t="e">
        <f aca="false">1/AP38</f>
        <v>#VALUE!</v>
      </c>
      <c r="AQ40" s="115" t="e">
        <f aca="false">1/AQ38</f>
        <v>#VALUE!</v>
      </c>
      <c r="AR40" s="115" t="e">
        <f aca="false">1/AR38</f>
        <v>#VALUE!</v>
      </c>
      <c r="AS40" s="115" t="e">
        <f aca="false">1/AS38</f>
        <v>#VALUE!</v>
      </c>
      <c r="AT40" s="115" t="e">
        <f aca="false">1/AT38</f>
        <v>#VALUE!</v>
      </c>
      <c r="AU40" s="115" t="e">
        <f aca="false">1/AU38</f>
        <v>#VALUE!</v>
      </c>
      <c r="AV40" s="115" t="e">
        <f aca="false">1/AV38</f>
        <v>#VALUE!</v>
      </c>
      <c r="AW40" s="115" t="e">
        <f aca="false">1/AW38</f>
        <v>#VALUE!</v>
      </c>
      <c r="AX40" s="115" t="e">
        <f aca="false">1/AX38</f>
        <v>#VALUE!</v>
      </c>
      <c r="AY40" s="115" t="e">
        <f aca="false">1/AY38</f>
        <v>#VALUE!</v>
      </c>
      <c r="AZ40" s="115" t="e">
        <f aca="false">1/AZ38</f>
        <v>#VALUE!</v>
      </c>
      <c r="BA40" s="115" t="e">
        <f aca="false">1/BA38</f>
        <v>#VALUE!</v>
      </c>
      <c r="BB40" s="115" t="e">
        <f aca="false">1/BB38</f>
        <v>#VALUE!</v>
      </c>
      <c r="BC40" s="115" t="e">
        <f aca="false">1/BC38</f>
        <v>#VALUE!</v>
      </c>
      <c r="BD40" s="115" t="e">
        <f aca="false">1/BD38</f>
        <v>#VALUE!</v>
      </c>
      <c r="BE40" s="115" t="e">
        <f aca="false">1/BE38</f>
        <v>#VALUE!</v>
      </c>
      <c r="BF40" s="115" t="e">
        <f aca="false">1/BF38</f>
        <v>#VALUE!</v>
      </c>
      <c r="BG40" s="115" t="e">
        <f aca="false">1/BG38</f>
        <v>#VALUE!</v>
      </c>
      <c r="BH40" s="115" t="e">
        <f aca="false">1/BH38</f>
        <v>#VALUE!</v>
      </c>
      <c r="BI40" s="115" t="e">
        <f aca="false">1/BI38</f>
        <v>#VALUE!</v>
      </c>
      <c r="BJ40" s="115" t="e">
        <f aca="false">1/BJ38</f>
        <v>#VALUE!</v>
      </c>
      <c r="BK40" s="115" t="e">
        <f aca="false">1/BK38</f>
        <v>#VALUE!</v>
      </c>
      <c r="BL40" s="115" t="e">
        <f aca="false">1/BL38</f>
        <v>#VALUE!</v>
      </c>
      <c r="BM40" s="115" t="e">
        <f aca="false">1/BM38</f>
        <v>#VALUE!</v>
      </c>
      <c r="BN40" s="115" t="e">
        <f aca="false">1/BN38</f>
        <v>#VALUE!</v>
      </c>
      <c r="BO40" s="115" t="e">
        <f aca="false">1/BO38</f>
        <v>#VALUE!</v>
      </c>
      <c r="BP40" s="115" t="e">
        <f aca="false">1/BP38</f>
        <v>#VALUE!</v>
      </c>
      <c r="BQ40" s="115" t="e">
        <f aca="false">1/BQ38</f>
        <v>#VALUE!</v>
      </c>
      <c r="BR40" s="115" t="e">
        <f aca="false">1/BR38</f>
        <v>#VALUE!</v>
      </c>
      <c r="BS40" s="115" t="e">
        <f aca="false">1/BS38</f>
        <v>#VALUE!</v>
      </c>
    </row>
    <row r="41" customFormat="false" ht="15.75" hidden="false" customHeight="false" outlineLevel="0" collapsed="false">
      <c r="C41" s="575" t="s">
        <v>1532</v>
      </c>
      <c r="D41" s="539" t="s">
        <v>1533</v>
      </c>
      <c r="E41" s="576" t="n">
        <f aca="false">DataSummary!F80*10^(-6)</f>
        <v>17.86103</v>
      </c>
      <c r="F41" s="519" t="n">
        <f aca="false">E41*(1+F8)</f>
        <v>18.384</v>
      </c>
      <c r="G41" s="519" t="n">
        <f aca="false">F41*(1+G8)</f>
        <v>18.921</v>
      </c>
      <c r="H41" s="519" t="n">
        <f aca="false">G41*(1+H8)</f>
        <v>19.47</v>
      </c>
      <c r="I41" s="519" t="n">
        <f aca="false">H41*(1+I8)</f>
        <v>20.033</v>
      </c>
      <c r="J41" s="519" t="n">
        <f aca="false">I41*(1+J8)</f>
        <v>20.608</v>
      </c>
      <c r="K41" s="519" t="n">
        <f aca="false">J41*(1+K8)</f>
        <v>21.197</v>
      </c>
      <c r="L41" s="519" t="n">
        <f aca="false">K41*(1+L8)</f>
        <v>21.798</v>
      </c>
      <c r="M41" s="519" t="n">
        <f aca="false">L41*(1+M8)</f>
        <v>22.412</v>
      </c>
      <c r="N41" s="519" t="n">
        <f aca="false">M41*(1+N8)</f>
        <v>23.039</v>
      </c>
      <c r="O41" s="519" t="n">
        <f aca="false">N41*(1+O8)</f>
        <v>23.677</v>
      </c>
      <c r="P41" s="519" t="n">
        <f aca="false">O41*(1+P8)</f>
        <v>24.326</v>
      </c>
      <c r="Q41" s="519" t="n">
        <f aca="false">P41*(1+Q8)</f>
        <v>24.985</v>
      </c>
      <c r="R41" s="519" t="n">
        <f aca="false">Q41*(1+R8)</f>
        <v>25.655</v>
      </c>
      <c r="S41" s="519" t="n">
        <f aca="false">R41*(1+S8)</f>
        <v>26.335</v>
      </c>
      <c r="T41" s="519" t="n">
        <f aca="false">S41*(1+T8)</f>
        <v>27.024</v>
      </c>
      <c r="U41" s="519" t="n">
        <f aca="false">T41*(1+U8)</f>
        <v>27.722</v>
      </c>
      <c r="V41" s="519" t="n">
        <f aca="false">U41*(1+V8)</f>
        <v>28.429</v>
      </c>
      <c r="W41" s="519" t="n">
        <f aca="false">V41*(1+W8)</f>
        <v>29.144</v>
      </c>
      <c r="X41" s="519" t="n">
        <f aca="false">W41*(1+X8)</f>
        <v>29.867</v>
      </c>
      <c r="Y41" s="519" t="n">
        <f aca="false">X41*(1+Y8)</f>
        <v>30.599</v>
      </c>
      <c r="Z41" s="519" t="n">
        <f aca="false">Y41*(1+Z8)</f>
        <v>31.338</v>
      </c>
      <c r="AA41" s="519" t="n">
        <f aca="false">Z41*(1+AA8)</f>
        <v>32.086</v>
      </c>
      <c r="AB41" s="519" t="n">
        <f aca="false">AA41*(1+AB8)</f>
        <v>32.841</v>
      </c>
      <c r="AC41" s="519" t="n">
        <f aca="false">AB41*(1+AC8)</f>
        <v>33.604</v>
      </c>
      <c r="AD41" s="519" t="n">
        <f aca="false">AC41*(1+AD8)</f>
        <v>34.373</v>
      </c>
      <c r="AE41" s="519" t="n">
        <f aca="false">AD41*(1+AE8)</f>
        <v>35.149</v>
      </c>
      <c r="AF41" s="519" t="n">
        <f aca="false">AE41*(1+AF8)</f>
        <v>35.931</v>
      </c>
      <c r="AG41" s="519" t="n">
        <f aca="false">AF41*(1+AG8)</f>
        <v>36.719</v>
      </c>
      <c r="AH41" s="519" t="n">
        <f aca="false">AG41*(1+AH8)</f>
        <v>37.514</v>
      </c>
      <c r="AI41" s="519" t="n">
        <f aca="false">AH41*(1+AI8)</f>
        <v>38.314</v>
      </c>
      <c r="AJ41" s="519" t="n">
        <f aca="false">AI41*(1+AJ8)</f>
        <v>39.121</v>
      </c>
      <c r="AK41" s="519" t="e">
        <f aca="false">AJ41*(1+AK8)</f>
        <v>#VALUE!</v>
      </c>
      <c r="AL41" s="519" t="e">
        <f aca="false">AK41*(1+AL8)</f>
        <v>#VALUE!</v>
      </c>
      <c r="AM41" s="519" t="e">
        <f aca="false">AL41*(1+AM8)</f>
        <v>#VALUE!</v>
      </c>
      <c r="AN41" s="519" t="e">
        <f aca="false">AM41*(1+AN8)</f>
        <v>#VALUE!</v>
      </c>
      <c r="AO41" s="519" t="e">
        <f aca="false">AN41*(1+AO8)</f>
        <v>#VALUE!</v>
      </c>
      <c r="AP41" s="519" t="e">
        <f aca="false">AO41*(1+AP8)</f>
        <v>#VALUE!</v>
      </c>
      <c r="AQ41" s="519" t="e">
        <f aca="false">AP41*(1+AQ8)</f>
        <v>#VALUE!</v>
      </c>
      <c r="AR41" s="519" t="e">
        <f aca="false">AQ41*(1+AR8)</f>
        <v>#VALUE!</v>
      </c>
      <c r="AS41" s="519" t="e">
        <f aca="false">AR41*(1+AS8)</f>
        <v>#VALUE!</v>
      </c>
      <c r="AT41" s="519" t="e">
        <f aca="false">AS41*(1+AT8)</f>
        <v>#VALUE!</v>
      </c>
      <c r="AU41" s="519" t="e">
        <f aca="false">AT41*(1+AU8)</f>
        <v>#VALUE!</v>
      </c>
      <c r="AV41" s="519" t="e">
        <f aca="false">AU41*(1+AV8)</f>
        <v>#VALUE!</v>
      </c>
      <c r="AW41" s="519" t="e">
        <f aca="false">AV41*(1+AW8)</f>
        <v>#VALUE!</v>
      </c>
      <c r="AX41" s="519" t="e">
        <f aca="false">AW41*(1+AX8)</f>
        <v>#VALUE!</v>
      </c>
      <c r="AY41" s="519" t="e">
        <f aca="false">AX41*(1+AY8)</f>
        <v>#VALUE!</v>
      </c>
      <c r="AZ41" s="519" t="e">
        <f aca="false">AY41*(1+AZ8)</f>
        <v>#VALUE!</v>
      </c>
      <c r="BA41" s="519" t="e">
        <f aca="false">AZ41*(1+BA8)</f>
        <v>#VALUE!</v>
      </c>
      <c r="BB41" s="519" t="e">
        <f aca="false">BA41*(1+BB8)</f>
        <v>#VALUE!</v>
      </c>
      <c r="BC41" s="519" t="e">
        <f aca="false">BB41*(1+BC8)</f>
        <v>#VALUE!</v>
      </c>
      <c r="BD41" s="519" t="e">
        <f aca="false">BC41*(1+BD8)</f>
        <v>#VALUE!</v>
      </c>
      <c r="BE41" s="519" t="e">
        <f aca="false">BD41*(1+BE8)</f>
        <v>#VALUE!</v>
      </c>
      <c r="BF41" s="519" t="e">
        <f aca="false">BE41*(1+BF8)</f>
        <v>#VALUE!</v>
      </c>
      <c r="BG41" s="519" t="e">
        <f aca="false">BF41*(1+BG8)</f>
        <v>#VALUE!</v>
      </c>
      <c r="BH41" s="519" t="e">
        <f aca="false">BG41*(1+BH8)</f>
        <v>#VALUE!</v>
      </c>
      <c r="BI41" s="519" t="e">
        <f aca="false">BH41*(1+BI8)</f>
        <v>#VALUE!</v>
      </c>
      <c r="BJ41" s="519" t="e">
        <f aca="false">BI41*(1+BJ8)</f>
        <v>#VALUE!</v>
      </c>
      <c r="BK41" s="519" t="e">
        <f aca="false">BJ41*(1+BK8)</f>
        <v>#VALUE!</v>
      </c>
      <c r="BL41" s="519" t="e">
        <f aca="false">BK41*(1+BL8)</f>
        <v>#VALUE!</v>
      </c>
      <c r="BM41" s="519" t="e">
        <f aca="false">BL41*(1+BM8)</f>
        <v>#VALUE!</v>
      </c>
      <c r="BN41" s="519" t="e">
        <f aca="false">BM41*(1+BN8)</f>
        <v>#VALUE!</v>
      </c>
      <c r="BO41" s="519" t="e">
        <f aca="false">BN41*(1+BO8)</f>
        <v>#VALUE!</v>
      </c>
      <c r="BP41" s="519" t="e">
        <f aca="false">BO41*(1+BP8)</f>
        <v>#VALUE!</v>
      </c>
      <c r="BQ41" s="519" t="e">
        <f aca="false">BP41*(1+BQ8)</f>
        <v>#VALUE!</v>
      </c>
      <c r="BR41" s="519" t="e">
        <f aca="false">BQ41*(1+BR8)</f>
        <v>#VALUE!</v>
      </c>
      <c r="BS41" s="519" t="e">
        <f aca="false">BR41*(1+BS8)</f>
        <v>#VALUE!</v>
      </c>
    </row>
    <row r="42" customFormat="false" ht="15.75" hidden="false" customHeight="false" outlineLevel="0" collapsed="false">
      <c r="C42" s="575" t="s">
        <v>1534</v>
      </c>
      <c r="D42" s="539" t="s">
        <v>1533</v>
      </c>
      <c r="E42" s="519" t="n">
        <f aca="false">E41*InputDataA_GeneralAssumptions!I117</f>
        <v>9.54175103167415</v>
      </c>
      <c r="F42" s="519" t="n">
        <f aca="false">F41*InputDataA_GeneralAssumptions!J117</f>
        <v>9.90000006866455</v>
      </c>
      <c r="G42" s="519" t="n">
        <f aca="false">G41*InputDataA_GeneralAssumptions!K117</f>
        <v>10.2680002604127</v>
      </c>
      <c r="H42" s="519" t="n">
        <f aca="false">H41*InputDataA_GeneralAssumptions!L117</f>
        <v>10.6370005166531</v>
      </c>
      <c r="I42" s="519" t="n">
        <f aca="false">I41*InputDataA_GeneralAssumptions!M117</f>
        <v>11.0119996365309</v>
      </c>
      <c r="J42" s="519" t="n">
        <f aca="false">J41*InputDataA_GeneralAssumptions!N117</f>
        <v>11.3989994812012</v>
      </c>
      <c r="K42" s="519" t="n">
        <f aca="false">K41*InputDataA_GeneralAssumptions!O117</f>
        <v>11.8010001704097</v>
      </c>
      <c r="L42" s="519" t="n">
        <f aca="false">L41*InputDataA_GeneralAssumptions!P117</f>
        <v>12.1960000315905</v>
      </c>
      <c r="M42" s="519" t="n">
        <f aca="false">M41*InputDataA_GeneralAssumptions!Q117</f>
        <v>12.6100001456738</v>
      </c>
      <c r="N42" s="519" t="n">
        <f aca="false">N41*InputDataA_GeneralAssumptions!R117</f>
        <v>13.0380000690222</v>
      </c>
      <c r="O42" s="519" t="n">
        <f aca="false">O41*InputDataA_GeneralAssumptions!S117</f>
        <v>13.4709994525909</v>
      </c>
      <c r="P42" s="519" t="n">
        <f aca="false">P41*InputDataA_GeneralAssumptions!T117</f>
        <v>13.9039997142553</v>
      </c>
      <c r="Q42" s="519" t="n">
        <f aca="false">Q41*InputDataA_GeneralAssumptions!U117</f>
        <v>14.3340005040169</v>
      </c>
      <c r="R42" s="519" t="n">
        <f aca="false">R41*InputDataA_GeneralAssumptions!V117</f>
        <v>14.7660003006458</v>
      </c>
      <c r="S42" s="519" t="n">
        <f aca="false">S41*InputDataA_GeneralAssumptions!W117</f>
        <v>15.2019997164607</v>
      </c>
      <c r="T42" s="519" t="n">
        <f aca="false">T41*InputDataA_GeneralAssumptions!X117</f>
        <v>15.6460003166199</v>
      </c>
      <c r="U42" s="519" t="n">
        <f aca="false">U41*InputDataA_GeneralAssumptions!Y117</f>
        <v>16.1029996579886</v>
      </c>
      <c r="V42" s="519" t="n">
        <f aca="false">V41*InputDataA_GeneralAssumptions!Z117</f>
        <v>16.5610001610518</v>
      </c>
      <c r="W42" s="519" t="n">
        <f aca="false">W41*InputDataA_GeneralAssumptions!AA117</f>
        <v>17.0309996380806</v>
      </c>
      <c r="X42" s="519" t="n">
        <f aca="false">X41*InputDataA_GeneralAssumptions!AB117</f>
        <v>17.5130003768802</v>
      </c>
      <c r="Y42" s="519" t="n">
        <f aca="false">Y41*InputDataA_GeneralAssumptions!AC117</f>
        <v>18.0039994796515</v>
      </c>
      <c r="Z42" s="519" t="n">
        <f aca="false">Z41*InputDataA_GeneralAssumptions!AD117</f>
        <v>18.5019994196892</v>
      </c>
      <c r="AA42" s="519" t="n">
        <f aca="false">AA41*InputDataA_GeneralAssumptions!AE117</f>
        <v>18.9999994273186</v>
      </c>
      <c r="AB42" s="519" t="n">
        <f aca="false">AB41*InputDataA_GeneralAssumptions!AF117</f>
        <v>19.5059991688728</v>
      </c>
      <c r="AC42" s="519" t="n">
        <f aca="false">AC41*InputDataA_GeneralAssumptions!AG117</f>
        <v>20.0219997007847</v>
      </c>
      <c r="AD42" s="519" t="n">
        <f aca="false">AD41*InputDataA_GeneralAssumptions!AH117</f>
        <v>20.5469998605251</v>
      </c>
      <c r="AE42" s="519" t="n">
        <f aca="false">AE41*InputDataA_GeneralAssumptions!AI117</f>
        <v>21.0819990487695</v>
      </c>
      <c r="AF42" s="519" t="n">
        <f aca="false">AF41*InputDataA_GeneralAssumptions!AJ117</f>
        <v>21.6139990333915</v>
      </c>
      <c r="AG42" s="519" t="n">
        <f aca="false">AG41*InputDataA_GeneralAssumptions!AK117</f>
        <v>22.1569993807674</v>
      </c>
      <c r="AH42" s="519" t="n">
        <f aca="false">AH41*InputDataA_GeneralAssumptions!AL117</f>
        <v>22.708999937892</v>
      </c>
      <c r="AI42" s="519" t="n">
        <f aca="false">AI41*InputDataA_GeneralAssumptions!AM117</f>
        <v>23.2680002201796</v>
      </c>
      <c r="AJ42" s="519" t="n">
        <f aca="false">AJ41*InputDataA_GeneralAssumptions!AN117</f>
        <v>23.8330005746484</v>
      </c>
      <c r="AK42" s="519" t="e">
        <f aca="false">AK41*InputDataA_GeneralAssumptions!AO117</f>
        <v>#VALUE!</v>
      </c>
      <c r="AL42" s="519" t="e">
        <f aca="false">AL41*InputDataA_GeneralAssumptions!AP117</f>
        <v>#VALUE!</v>
      </c>
      <c r="AM42" s="519" t="e">
        <f aca="false">AM41*InputDataA_GeneralAssumptions!AQ117</f>
        <v>#VALUE!</v>
      </c>
      <c r="AN42" s="519" t="e">
        <f aca="false">AN41*InputDataA_GeneralAssumptions!AR117</f>
        <v>#VALUE!</v>
      </c>
      <c r="AO42" s="519" t="e">
        <f aca="false">AO41*InputDataA_GeneralAssumptions!AS117</f>
        <v>#VALUE!</v>
      </c>
      <c r="AP42" s="519" t="e">
        <f aca="false">AP41*InputDataA_GeneralAssumptions!AT117</f>
        <v>#VALUE!</v>
      </c>
      <c r="AQ42" s="519" t="e">
        <f aca="false">AQ41*InputDataA_GeneralAssumptions!AU117</f>
        <v>#VALUE!</v>
      </c>
      <c r="AR42" s="519" t="e">
        <f aca="false">AR41*InputDataA_GeneralAssumptions!AV117</f>
        <v>#VALUE!</v>
      </c>
      <c r="AS42" s="519" t="e">
        <f aca="false">AS41*InputDataA_GeneralAssumptions!AW117</f>
        <v>#VALUE!</v>
      </c>
      <c r="AT42" s="519" t="e">
        <f aca="false">AT41*InputDataA_GeneralAssumptions!AX117</f>
        <v>#VALUE!</v>
      </c>
      <c r="AU42" s="519" t="e">
        <f aca="false">AU41*InputDataA_GeneralAssumptions!AY117</f>
        <v>#VALUE!</v>
      </c>
      <c r="AV42" s="519" t="e">
        <f aca="false">AV41*InputDataA_GeneralAssumptions!AZ117</f>
        <v>#VALUE!</v>
      </c>
      <c r="AW42" s="519" t="e">
        <f aca="false">AW41*InputDataA_GeneralAssumptions!BA117</f>
        <v>#VALUE!</v>
      </c>
      <c r="AX42" s="519" t="e">
        <f aca="false">AX41*InputDataA_GeneralAssumptions!BB117</f>
        <v>#VALUE!</v>
      </c>
      <c r="AY42" s="519" t="e">
        <f aca="false">AY41*InputDataA_GeneralAssumptions!BC117</f>
        <v>#VALUE!</v>
      </c>
      <c r="AZ42" s="519" t="e">
        <f aca="false">AZ41*InputDataA_GeneralAssumptions!BD117</f>
        <v>#VALUE!</v>
      </c>
      <c r="BA42" s="519" t="e">
        <f aca="false">BA41*InputDataA_GeneralAssumptions!BE117</f>
        <v>#VALUE!</v>
      </c>
      <c r="BB42" s="519" t="e">
        <f aca="false">BB41*InputDataA_GeneralAssumptions!BF117</f>
        <v>#VALUE!</v>
      </c>
      <c r="BC42" s="519" t="e">
        <f aca="false">BC41*InputDataA_GeneralAssumptions!BG117</f>
        <v>#VALUE!</v>
      </c>
      <c r="BD42" s="519" t="e">
        <f aca="false">BD41*InputDataA_GeneralAssumptions!BH117</f>
        <v>#VALUE!</v>
      </c>
      <c r="BE42" s="519" t="e">
        <f aca="false">BE41*InputDataA_GeneralAssumptions!BI117</f>
        <v>#VALUE!</v>
      </c>
      <c r="BF42" s="519" t="e">
        <f aca="false">BF41*InputDataA_GeneralAssumptions!BJ117</f>
        <v>#VALUE!</v>
      </c>
      <c r="BG42" s="519" t="e">
        <f aca="false">BG41*InputDataA_GeneralAssumptions!BK117</f>
        <v>#VALUE!</v>
      </c>
      <c r="BH42" s="519" t="e">
        <f aca="false">BH41*InputDataA_GeneralAssumptions!BL117</f>
        <v>#VALUE!</v>
      </c>
      <c r="BI42" s="519" t="e">
        <f aca="false">BI41*InputDataA_GeneralAssumptions!BM117</f>
        <v>#VALUE!</v>
      </c>
      <c r="BJ42" s="519" t="e">
        <f aca="false">BJ41*InputDataA_GeneralAssumptions!BN117</f>
        <v>#VALUE!</v>
      </c>
      <c r="BK42" s="519" t="e">
        <f aca="false">BK41*InputDataA_GeneralAssumptions!BO117</f>
        <v>#VALUE!</v>
      </c>
      <c r="BL42" s="519" t="e">
        <f aca="false">BL41*InputDataA_GeneralAssumptions!BP117</f>
        <v>#VALUE!</v>
      </c>
      <c r="BM42" s="519" t="e">
        <f aca="false">BM41*InputDataA_GeneralAssumptions!BQ117</f>
        <v>#VALUE!</v>
      </c>
      <c r="BN42" s="519" t="e">
        <f aca="false">BN41*InputDataA_GeneralAssumptions!BR117</f>
        <v>#VALUE!</v>
      </c>
      <c r="BO42" s="519" t="e">
        <f aca="false">BO41*InputDataA_GeneralAssumptions!BS117</f>
        <v>#VALUE!</v>
      </c>
      <c r="BP42" s="519" t="e">
        <f aca="false">BP41*InputDataA_GeneralAssumptions!BT117</f>
        <v>#VALUE!</v>
      </c>
      <c r="BQ42" s="519" t="e">
        <f aca="false">BQ41*InputDataA_GeneralAssumptions!BU117</f>
        <v>#VALUE!</v>
      </c>
      <c r="BR42" s="519" t="e">
        <f aca="false">BR41*InputDataA_GeneralAssumptions!BV117</f>
        <v>#VALUE!</v>
      </c>
      <c r="BS42" s="519" t="e">
        <f aca="false">BS41*InputDataA_GeneralAssumptions!BW117</f>
        <v>#VALUE!</v>
      </c>
    </row>
    <row r="43" customFormat="false" ht="15.75" hidden="false" customHeight="false" outlineLevel="0" collapsed="false">
      <c r="C43" s="575" t="s">
        <v>1535</v>
      </c>
      <c r="D43" s="539" t="s">
        <v>1533</v>
      </c>
      <c r="E43" s="519" t="n">
        <f aca="false">E42-E44</f>
        <v>4.72423636323716</v>
      </c>
      <c r="F43" s="519" t="n">
        <f aca="false">F42-F44</f>
        <v>4.90208745196376</v>
      </c>
      <c r="G43" s="519" t="n">
        <f aca="false">G42-G44</f>
        <v>5.08483835904847</v>
      </c>
      <c r="H43" s="519" t="n">
        <f aca="false">H42-H44</f>
        <v>5.26811962540131</v>
      </c>
      <c r="I43" s="519" t="n">
        <f aca="false">I42-I44</f>
        <v>5.45439275363795</v>
      </c>
      <c r="J43" s="519" t="n">
        <f aca="false">J42-J44</f>
        <v>5.64662540368565</v>
      </c>
      <c r="K43" s="519" t="n">
        <f aca="false">K42-K44</f>
        <v>5.84629885428796</v>
      </c>
      <c r="L43" s="519" t="n">
        <f aca="false">L42-L44</f>
        <v>6.04251639487953</v>
      </c>
      <c r="M43" s="519" t="n">
        <f aca="false">M42-M44</f>
        <v>6.24815345708337</v>
      </c>
      <c r="N43" s="519" t="n">
        <f aca="false">N42-N44</f>
        <v>6.46071628751023</v>
      </c>
      <c r="O43" s="519" t="n">
        <f aca="false">O42-O44</f>
        <v>6.67571488663607</v>
      </c>
      <c r="P43" s="519" t="n">
        <f aca="false">P42-P44</f>
        <v>6.89064633072036</v>
      </c>
      <c r="Q43" s="519" t="n">
        <f aca="false">Q42-Q44</f>
        <v>7.10400829343158</v>
      </c>
      <c r="R43" s="519" t="n">
        <f aca="false">R42-R44</f>
        <v>7.31828248597782</v>
      </c>
      <c r="S43" s="519" t="n">
        <f aca="false">S42-S44</f>
        <v>7.5344522545336</v>
      </c>
      <c r="T43" s="519" t="n">
        <f aca="false">T42-T44</f>
        <v>7.75450221243151</v>
      </c>
      <c r="U43" s="519" t="n">
        <f aca="false">U42-U44</f>
        <v>7.9808977833471</v>
      </c>
      <c r="V43" s="519" t="n">
        <f aca="false">V42-V44</f>
        <v>8.20769934133806</v>
      </c>
      <c r="W43" s="519" t="n">
        <f aca="false">W42-W44</f>
        <v>8.4403488314875</v>
      </c>
      <c r="X43" s="519" t="n">
        <f aca="false">X42-X44</f>
        <v>8.67883299794627</v>
      </c>
      <c r="Y43" s="519" t="n">
        <f aca="false">Y42-Y44</f>
        <v>8.92165724802766</v>
      </c>
      <c r="Z43" s="519" t="n">
        <f aca="false">Z42-Z44</f>
        <v>9.16782377562529</v>
      </c>
      <c r="AA43" s="519" t="n">
        <f aca="false">AA42-AA44</f>
        <v>9.41386165388055</v>
      </c>
      <c r="AB43" s="519" t="n">
        <f aca="false">AB42-AB44</f>
        <v>9.66373268846467</v>
      </c>
      <c r="AC43" s="519" t="n">
        <f aca="false">AC42-AC44</f>
        <v>9.91842449777395</v>
      </c>
      <c r="AD43" s="519" t="n">
        <f aca="false">AD42-AD44</f>
        <v>10.1774368398491</v>
      </c>
      <c r="AE43" s="519" t="n">
        <f aca="false">AE42-AE44</f>
        <v>10.441263667775</v>
      </c>
      <c r="AF43" s="519" t="n">
        <f aca="false">AF42-AF44</f>
        <v>10.7034726707466</v>
      </c>
      <c r="AG43" s="519" t="n">
        <f aca="false">AG42-AG44</f>
        <v>10.9709885132448</v>
      </c>
      <c r="AH43" s="519" t="n">
        <f aca="false">AH42-AH44</f>
        <v>11.2428282276293</v>
      </c>
      <c r="AI43" s="519" t="n">
        <f aca="false">AI42-AI44</f>
        <v>11.5180036438754</v>
      </c>
      <c r="AJ43" s="519" t="n">
        <f aca="false">AJ42-AJ44</f>
        <v>11.7960221421186</v>
      </c>
      <c r="AK43" s="519" t="e">
        <f aca="false">AK42-AK44</f>
        <v>#VALUE!</v>
      </c>
      <c r="AL43" s="519" t="e">
        <f aca="false">AL42-AL44</f>
        <v>#VALUE!</v>
      </c>
      <c r="AM43" s="519" t="e">
        <f aca="false">AM42-AM44</f>
        <v>#VALUE!</v>
      </c>
      <c r="AN43" s="519" t="e">
        <f aca="false">AN42-AN44</f>
        <v>#VALUE!</v>
      </c>
      <c r="AO43" s="519" t="e">
        <f aca="false">AO42-AO44</f>
        <v>#VALUE!</v>
      </c>
      <c r="AP43" s="519" t="e">
        <f aca="false">AP42-AP44</f>
        <v>#VALUE!</v>
      </c>
      <c r="AQ43" s="519" t="e">
        <f aca="false">AQ42-AQ44</f>
        <v>#VALUE!</v>
      </c>
      <c r="AR43" s="519" t="e">
        <f aca="false">AR42-AR44</f>
        <v>#VALUE!</v>
      </c>
      <c r="AS43" s="519" t="e">
        <f aca="false">AS42-AS44</f>
        <v>#VALUE!</v>
      </c>
      <c r="AT43" s="519" t="e">
        <f aca="false">AT42-AT44</f>
        <v>#VALUE!</v>
      </c>
      <c r="AU43" s="519" t="e">
        <f aca="false">AU42-AU44</f>
        <v>#VALUE!</v>
      </c>
      <c r="AV43" s="519" t="e">
        <f aca="false">AV42-AV44</f>
        <v>#VALUE!</v>
      </c>
      <c r="AW43" s="519" t="e">
        <f aca="false">AW42-AW44</f>
        <v>#VALUE!</v>
      </c>
      <c r="AX43" s="519" t="e">
        <f aca="false">AX42-AX44</f>
        <v>#VALUE!</v>
      </c>
      <c r="AY43" s="519" t="e">
        <f aca="false">AY42-AY44</f>
        <v>#VALUE!</v>
      </c>
      <c r="AZ43" s="519" t="e">
        <f aca="false">AZ42-AZ44</f>
        <v>#VALUE!</v>
      </c>
      <c r="BA43" s="519" t="e">
        <f aca="false">BA42-BA44</f>
        <v>#VALUE!</v>
      </c>
      <c r="BB43" s="519" t="e">
        <f aca="false">BB42-BB44</f>
        <v>#VALUE!</v>
      </c>
      <c r="BC43" s="519" t="e">
        <f aca="false">BC42-BC44</f>
        <v>#VALUE!</v>
      </c>
      <c r="BD43" s="519" t="e">
        <f aca="false">BD42-BD44</f>
        <v>#VALUE!</v>
      </c>
      <c r="BE43" s="519" t="e">
        <f aca="false">BE42-BE44</f>
        <v>#VALUE!</v>
      </c>
      <c r="BF43" s="519" t="e">
        <f aca="false">BF42-BF44</f>
        <v>#VALUE!</v>
      </c>
      <c r="BG43" s="519" t="e">
        <f aca="false">BG42-BG44</f>
        <v>#VALUE!</v>
      </c>
      <c r="BH43" s="519" t="e">
        <f aca="false">BH42-BH44</f>
        <v>#VALUE!</v>
      </c>
      <c r="BI43" s="519" t="e">
        <f aca="false">BI42-BI44</f>
        <v>#VALUE!</v>
      </c>
      <c r="BJ43" s="519" t="e">
        <f aca="false">BJ42-BJ44</f>
        <v>#VALUE!</v>
      </c>
      <c r="BK43" s="519" t="e">
        <f aca="false">BK42-BK44</f>
        <v>#VALUE!</v>
      </c>
      <c r="BL43" s="519" t="e">
        <f aca="false">BL42-BL44</f>
        <v>#VALUE!</v>
      </c>
      <c r="BM43" s="519" t="e">
        <f aca="false">BM42-BM44</f>
        <v>#VALUE!</v>
      </c>
      <c r="BN43" s="519" t="e">
        <f aca="false">BN42-BN44</f>
        <v>#VALUE!</v>
      </c>
      <c r="BO43" s="519" t="e">
        <f aca="false">BO42-BO44</f>
        <v>#VALUE!</v>
      </c>
      <c r="BP43" s="519" t="e">
        <f aca="false">BP42-BP44</f>
        <v>#VALUE!</v>
      </c>
      <c r="BQ43" s="519" t="e">
        <f aca="false">BQ42-BQ44</f>
        <v>#VALUE!</v>
      </c>
      <c r="BR43" s="519" t="e">
        <f aca="false">BR42-BR44</f>
        <v>#VALUE!</v>
      </c>
      <c r="BS43" s="519" t="e">
        <f aca="false">BS42-BS44</f>
        <v>#VALUE!</v>
      </c>
    </row>
    <row r="44" customFormat="false" ht="15.75" hidden="false" customHeight="false" outlineLevel="0" collapsed="false">
      <c r="C44" s="575" t="s">
        <v>1536</v>
      </c>
      <c r="D44" s="539" t="s">
        <v>1533</v>
      </c>
      <c r="E44" s="519" t="n">
        <f aca="false">E42*(1-E11)</f>
        <v>4.81751466843699</v>
      </c>
      <c r="F44" s="519" t="n">
        <f aca="false">F42*(1-F11)</f>
        <v>4.9979126167008</v>
      </c>
      <c r="G44" s="519" t="n">
        <f aca="false">G42*(1-G11)</f>
        <v>5.18316190136422</v>
      </c>
      <c r="H44" s="519" t="n">
        <f aca="false">H42*(1-H11)</f>
        <v>5.36888089125175</v>
      </c>
      <c r="I44" s="519" t="n">
        <f aca="false">I42*(1-I11)</f>
        <v>5.55760688289293</v>
      </c>
      <c r="J44" s="519" t="n">
        <f aca="false">J42*(1-J11)</f>
        <v>5.75237407751553</v>
      </c>
      <c r="K44" s="519" t="n">
        <f aca="false">K42*(1-K11)</f>
        <v>5.95470131612172</v>
      </c>
      <c r="L44" s="519" t="n">
        <f aca="false">L42*(1-L11)</f>
        <v>6.15348363671094</v>
      </c>
      <c r="M44" s="519" t="n">
        <f aca="false">M42*(1-M11)</f>
        <v>6.36184668859038</v>
      </c>
      <c r="N44" s="519" t="n">
        <f aca="false">N42*(1-N11)</f>
        <v>6.57728378151195</v>
      </c>
      <c r="O44" s="519" t="n">
        <f aca="false">O42*(1-O11)</f>
        <v>6.79528456595488</v>
      </c>
      <c r="P44" s="519" t="n">
        <f aca="false">P42*(1-P11)</f>
        <v>7.01335338353499</v>
      </c>
      <c r="Q44" s="519" t="n">
        <f aca="false">Q42*(1-Q11)</f>
        <v>7.22999221058531</v>
      </c>
      <c r="R44" s="519" t="n">
        <f aca="false">R42*(1-R11)</f>
        <v>7.44771781466801</v>
      </c>
      <c r="S44" s="519" t="n">
        <f aca="false">S42*(1-S11)</f>
        <v>7.66754746192712</v>
      </c>
      <c r="T44" s="519" t="n">
        <f aca="false">T42*(1-T11)</f>
        <v>7.89149810418837</v>
      </c>
      <c r="U44" s="519" t="n">
        <f aca="false">U42*(1-U11)</f>
        <v>8.12210187464145</v>
      </c>
      <c r="V44" s="519" t="n">
        <f aca="false">V42*(1-V11)</f>
        <v>8.3533008197137</v>
      </c>
      <c r="W44" s="519" t="n">
        <f aca="false">W42*(1-W11)</f>
        <v>8.59065080659311</v>
      </c>
      <c r="X44" s="519" t="n">
        <f aca="false">X42*(1-X11)</f>
        <v>8.83416737893391</v>
      </c>
      <c r="Y44" s="519" t="n">
        <f aca="false">Y42*(1-Y11)</f>
        <v>9.0823422316238</v>
      </c>
      <c r="Z44" s="519" t="n">
        <f aca="false">Z42*(1-Z11)</f>
        <v>9.33417564406389</v>
      </c>
      <c r="AA44" s="519" t="n">
        <f aca="false">AA42*(1-AA11)</f>
        <v>9.58613777343803</v>
      </c>
      <c r="AB44" s="519" t="n">
        <f aca="false">AB42*(1-AB11)</f>
        <v>9.84226648040817</v>
      </c>
      <c r="AC44" s="519" t="n">
        <f aca="false">AC42*(1-AC11)</f>
        <v>10.1035752030107</v>
      </c>
      <c r="AD44" s="519" t="n">
        <f aca="false">AD42*(1-AD11)</f>
        <v>10.3695630206761</v>
      </c>
      <c r="AE44" s="519" t="n">
        <f aca="false">AE42*(1-AE11)</f>
        <v>10.6407353809945</v>
      </c>
      <c r="AF44" s="519" t="n">
        <f aca="false">AF42*(1-AF11)</f>
        <v>10.9105263626449</v>
      </c>
      <c r="AG44" s="519" t="n">
        <f aca="false">AG42*(1-AG11)</f>
        <v>11.1860108675225</v>
      </c>
      <c r="AH44" s="519" t="n">
        <f aca="false">AH42*(1-AH11)</f>
        <v>11.4661717102627</v>
      </c>
      <c r="AI44" s="519" t="n">
        <f aca="false">AI42*(1-AI11)</f>
        <v>11.7499965763041</v>
      </c>
      <c r="AJ44" s="519" t="n">
        <f aca="false">AJ42*(1-AJ11)</f>
        <v>12.0369784325298</v>
      </c>
      <c r="AK44" s="519" t="e">
        <f aca="false">AK42*(1-AK11)</f>
        <v>#VALUE!</v>
      </c>
      <c r="AL44" s="519" t="e">
        <f aca="false">AL42*(1-AL11)</f>
        <v>#VALUE!</v>
      </c>
      <c r="AM44" s="519" t="e">
        <f aca="false">AM42*(1-AM11)</f>
        <v>#VALUE!</v>
      </c>
      <c r="AN44" s="519" t="e">
        <f aca="false">AN42*(1-AN11)</f>
        <v>#VALUE!</v>
      </c>
      <c r="AO44" s="519" t="e">
        <f aca="false">AO42*(1-AO11)</f>
        <v>#VALUE!</v>
      </c>
      <c r="AP44" s="519" t="e">
        <f aca="false">AP42*(1-AP11)</f>
        <v>#VALUE!</v>
      </c>
      <c r="AQ44" s="519" t="e">
        <f aca="false">AQ42*(1-AQ11)</f>
        <v>#VALUE!</v>
      </c>
      <c r="AR44" s="519" t="e">
        <f aca="false">AR42*(1-AR11)</f>
        <v>#VALUE!</v>
      </c>
      <c r="AS44" s="519" t="e">
        <f aca="false">AS42*(1-AS11)</f>
        <v>#VALUE!</v>
      </c>
      <c r="AT44" s="519" t="e">
        <f aca="false">AT42*(1-AT11)</f>
        <v>#VALUE!</v>
      </c>
      <c r="AU44" s="519" t="e">
        <f aca="false">AU42*(1-AU11)</f>
        <v>#VALUE!</v>
      </c>
      <c r="AV44" s="519" t="e">
        <f aca="false">AV42*(1-AV11)</f>
        <v>#VALUE!</v>
      </c>
      <c r="AW44" s="519" t="e">
        <f aca="false">AW42*(1-AW11)</f>
        <v>#VALUE!</v>
      </c>
      <c r="AX44" s="519" t="e">
        <f aca="false">AX42*(1-AX11)</f>
        <v>#VALUE!</v>
      </c>
      <c r="AY44" s="519" t="e">
        <f aca="false">AY42*(1-AY11)</f>
        <v>#VALUE!</v>
      </c>
      <c r="AZ44" s="519" t="e">
        <f aca="false">AZ42*(1-AZ11)</f>
        <v>#VALUE!</v>
      </c>
      <c r="BA44" s="519" t="e">
        <f aca="false">BA42*(1-BA11)</f>
        <v>#VALUE!</v>
      </c>
      <c r="BB44" s="519" t="e">
        <f aca="false">BB42*(1-BB11)</f>
        <v>#VALUE!</v>
      </c>
      <c r="BC44" s="519" t="e">
        <f aca="false">BC42*(1-BC11)</f>
        <v>#VALUE!</v>
      </c>
      <c r="BD44" s="519" t="e">
        <f aca="false">BD42*(1-BD11)</f>
        <v>#VALUE!</v>
      </c>
      <c r="BE44" s="519" t="e">
        <f aca="false">BE42*(1-BE11)</f>
        <v>#VALUE!</v>
      </c>
      <c r="BF44" s="519" t="e">
        <f aca="false">BF42*(1-BF11)</f>
        <v>#VALUE!</v>
      </c>
      <c r="BG44" s="519" t="e">
        <f aca="false">BG42*(1-BG11)</f>
        <v>#VALUE!</v>
      </c>
      <c r="BH44" s="519" t="e">
        <f aca="false">BH42*(1-BH11)</f>
        <v>#VALUE!</v>
      </c>
      <c r="BI44" s="519" t="e">
        <f aca="false">BI42*(1-BI11)</f>
        <v>#VALUE!</v>
      </c>
      <c r="BJ44" s="519" t="e">
        <f aca="false">BJ42*(1-BJ11)</f>
        <v>#VALUE!</v>
      </c>
      <c r="BK44" s="519" t="e">
        <f aca="false">BK42*(1-BK11)</f>
        <v>#VALUE!</v>
      </c>
      <c r="BL44" s="519" t="e">
        <f aca="false">BL42*(1-BL11)</f>
        <v>#VALUE!</v>
      </c>
      <c r="BM44" s="519" t="e">
        <f aca="false">BM42*(1-BM11)</f>
        <v>#VALUE!</v>
      </c>
      <c r="BN44" s="519" t="e">
        <f aca="false">BN42*(1-BN11)</f>
        <v>#VALUE!</v>
      </c>
      <c r="BO44" s="519" t="e">
        <f aca="false">BO42*(1-BO11)</f>
        <v>#VALUE!</v>
      </c>
      <c r="BP44" s="519" t="e">
        <f aca="false">BP42*(1-BP11)</f>
        <v>#VALUE!</v>
      </c>
      <c r="BQ44" s="519" t="e">
        <f aca="false">BQ42*(1-BQ11)</f>
        <v>#VALUE!</v>
      </c>
      <c r="BR44" s="519" t="e">
        <f aca="false">BR42*(1-BR11)</f>
        <v>#VALUE!</v>
      </c>
      <c r="BS44" s="519" t="e">
        <f aca="false">BS42*(1-BS11)</f>
        <v>#VALUE!</v>
      </c>
    </row>
    <row r="45" customFormat="false" ht="15.75" hidden="false" customHeight="false" outlineLevel="0" collapsed="false">
      <c r="C45" s="565" t="s">
        <v>1537</v>
      </c>
      <c r="D45" s="539" t="s">
        <v>1538</v>
      </c>
      <c r="E45" s="519" t="n">
        <f aca="false">E42/E41*100</f>
        <v>53.4221768379211</v>
      </c>
      <c r="F45" s="519" t="n">
        <f aca="false">F42/F41*100</f>
        <v>53.8511753082275</v>
      </c>
      <c r="G45" s="519" t="n">
        <f aca="false">G42/G41*100</f>
        <v>54.2677462100983</v>
      </c>
      <c r="H45" s="519" t="n">
        <f aca="false">H42/H41*100</f>
        <v>54.6327710151672</v>
      </c>
      <c r="I45" s="519" t="n">
        <f aca="false">I42/I41*100</f>
        <v>54.9692988395691</v>
      </c>
      <c r="J45" s="519" t="n">
        <f aca="false">J42/J41*100</f>
        <v>55.3134679794312</v>
      </c>
      <c r="K45" s="519" t="n">
        <f aca="false">K42/K41*100</f>
        <v>55.6729733943939</v>
      </c>
      <c r="L45" s="519" t="n">
        <f aca="false">L42/L41*100</f>
        <v>55.9500873088837</v>
      </c>
      <c r="M45" s="519" t="n">
        <f aca="false">M42/M41*100</f>
        <v>56.2645018100739</v>
      </c>
      <c r="N45" s="519" t="n">
        <f aca="false">N42/N41*100</f>
        <v>56.59099817276</v>
      </c>
      <c r="O45" s="519" t="n">
        <f aca="false">O42/O41*100</f>
        <v>56.8948745727539</v>
      </c>
      <c r="P45" s="519" t="n">
        <f aca="false">P42/P41*100</f>
        <v>57.1569502353668</v>
      </c>
      <c r="Q45" s="519" t="n">
        <f aca="false">Q42/Q41*100</f>
        <v>57.3704242706299</v>
      </c>
      <c r="R45" s="519" t="n">
        <f aca="false">R42/R41*100</f>
        <v>57.5560331344605</v>
      </c>
      <c r="S45" s="519" t="n">
        <f aca="false">S42/S41*100</f>
        <v>57.7254593372345</v>
      </c>
      <c r="T45" s="519" t="n">
        <f aca="false">T42/T41*100</f>
        <v>57.8966856002808</v>
      </c>
      <c r="U45" s="519" t="n">
        <f aca="false">U42/U41*100</f>
        <v>58.0874383449554</v>
      </c>
      <c r="V45" s="519" t="n">
        <f aca="false">V42/V41*100</f>
        <v>58.2538962364197</v>
      </c>
      <c r="W45" s="519" t="n">
        <f aca="false">W42/W41*100</f>
        <v>58.4374129772186</v>
      </c>
      <c r="X45" s="519" t="n">
        <f aca="false">X42/X41*100</f>
        <v>58.6366236209869</v>
      </c>
      <c r="Y45" s="519" t="n">
        <f aca="false">Y42/Y41*100</f>
        <v>58.8385224342346</v>
      </c>
      <c r="Z45" s="519" t="n">
        <f aca="false">Z42/Z41*100</f>
        <v>59.0401411056519</v>
      </c>
      <c r="AA45" s="519" t="n">
        <f aca="false">AA42/AA41*100</f>
        <v>59.2158555984497</v>
      </c>
      <c r="AB45" s="519" t="n">
        <f aca="false">AB42/AB41*100</f>
        <v>59.3952655792236</v>
      </c>
      <c r="AC45" s="519" t="n">
        <f aca="false">AC42/AC41*100</f>
        <v>59.5821917057037</v>
      </c>
      <c r="AD45" s="519" t="n">
        <f aca="false">AD42/AD41*100</f>
        <v>59.7765684127808</v>
      </c>
      <c r="AE45" s="519" t="n">
        <f aca="false">AE42/AE41*100</f>
        <v>59.9789440631866</v>
      </c>
      <c r="AF45" s="519" t="n">
        <f aca="false">AF42/AF41*100</f>
        <v>60.1541817188263</v>
      </c>
      <c r="AG45" s="519" t="n">
        <f aca="false">AG42/AG41*100</f>
        <v>60.3420555591583</v>
      </c>
      <c r="AH45" s="519" t="n">
        <f aca="false">AH42/AH41*100</f>
        <v>60.5347335338593</v>
      </c>
      <c r="AI45" s="519" t="n">
        <f aca="false">AI42/AI41*100</f>
        <v>60.7297599315643</v>
      </c>
      <c r="AJ45" s="519" t="n">
        <f aca="false">AJ42/AJ41*100</f>
        <v>60.9212458133698</v>
      </c>
      <c r="AK45" s="519" t="e">
        <f aca="false">AK42/AK41*100</f>
        <v>#VALUE!</v>
      </c>
      <c r="AL45" s="519" t="e">
        <f aca="false">AL42/AL41*100</f>
        <v>#VALUE!</v>
      </c>
      <c r="AM45" s="519" t="e">
        <f aca="false">AM42/AM41*100</f>
        <v>#VALUE!</v>
      </c>
      <c r="AN45" s="519" t="e">
        <f aca="false">AN42/AN41*100</f>
        <v>#VALUE!</v>
      </c>
      <c r="AO45" s="519" t="e">
        <f aca="false">AO42/AO41*100</f>
        <v>#VALUE!</v>
      </c>
      <c r="AP45" s="519" t="e">
        <f aca="false">AP42/AP41*100</f>
        <v>#VALUE!</v>
      </c>
      <c r="AQ45" s="519" t="e">
        <f aca="false">AQ42/AQ41*100</f>
        <v>#VALUE!</v>
      </c>
      <c r="AR45" s="519" t="e">
        <f aca="false">AR42/AR41*100</f>
        <v>#VALUE!</v>
      </c>
      <c r="AS45" s="519" t="e">
        <f aca="false">AS42/AS41*100</f>
        <v>#VALUE!</v>
      </c>
      <c r="AT45" s="519" t="e">
        <f aca="false">AT42/AT41*100</f>
        <v>#VALUE!</v>
      </c>
      <c r="AU45" s="519" t="e">
        <f aca="false">AU42/AU41*100</f>
        <v>#VALUE!</v>
      </c>
      <c r="AV45" s="519" t="e">
        <f aca="false">AV42/AV41*100</f>
        <v>#VALUE!</v>
      </c>
      <c r="AW45" s="519" t="e">
        <f aca="false">AW42/AW41*100</f>
        <v>#VALUE!</v>
      </c>
      <c r="AX45" s="519" t="e">
        <f aca="false">AX42/AX41*100</f>
        <v>#VALUE!</v>
      </c>
      <c r="AY45" s="519" t="e">
        <f aca="false">AY42/AY41*100</f>
        <v>#VALUE!</v>
      </c>
      <c r="AZ45" s="519" t="e">
        <f aca="false">AZ42/AZ41*100</f>
        <v>#VALUE!</v>
      </c>
      <c r="BA45" s="519" t="e">
        <f aca="false">BA42/BA41*100</f>
        <v>#VALUE!</v>
      </c>
      <c r="BB45" s="519" t="e">
        <f aca="false">BB42/BB41*100</f>
        <v>#VALUE!</v>
      </c>
      <c r="BC45" s="519" t="e">
        <f aca="false">BC42/BC41*100</f>
        <v>#VALUE!</v>
      </c>
      <c r="BD45" s="519" t="e">
        <f aca="false">BD42/BD41*100</f>
        <v>#VALUE!</v>
      </c>
      <c r="BE45" s="519" t="e">
        <f aca="false">BE42/BE41*100</f>
        <v>#VALUE!</v>
      </c>
      <c r="BF45" s="519" t="e">
        <f aca="false">BF42/BF41*100</f>
        <v>#VALUE!</v>
      </c>
      <c r="BG45" s="519" t="e">
        <f aca="false">BG42/BG41*100</f>
        <v>#VALUE!</v>
      </c>
      <c r="BH45" s="519" t="e">
        <f aca="false">BH42/BH41*100</f>
        <v>#VALUE!</v>
      </c>
      <c r="BI45" s="519" t="e">
        <f aca="false">BI42/BI41*100</f>
        <v>#VALUE!</v>
      </c>
      <c r="BJ45" s="519" t="e">
        <f aca="false">BJ42/BJ41*100</f>
        <v>#VALUE!</v>
      </c>
      <c r="BK45" s="519" t="e">
        <f aca="false">BK42/BK41*100</f>
        <v>#VALUE!</v>
      </c>
      <c r="BL45" s="519" t="e">
        <f aca="false">BL42/BL41*100</f>
        <v>#VALUE!</v>
      </c>
      <c r="BM45" s="519" t="e">
        <f aca="false">BM42/BM41*100</f>
        <v>#VALUE!</v>
      </c>
      <c r="BN45" s="519" t="e">
        <f aca="false">BN42/BN41*100</f>
        <v>#VALUE!</v>
      </c>
      <c r="BO45" s="519" t="e">
        <f aca="false">BO42/BO41*100</f>
        <v>#VALUE!</v>
      </c>
      <c r="BP45" s="519" t="e">
        <f aca="false">BP42/BP41*100</f>
        <v>#VALUE!</v>
      </c>
      <c r="BQ45" s="519" t="e">
        <f aca="false">BQ42/BQ41*100</f>
        <v>#VALUE!</v>
      </c>
      <c r="BR45" s="519" t="e">
        <f aca="false">BR42/BR41*100</f>
        <v>#VALUE!</v>
      </c>
      <c r="BS45" s="519" t="e">
        <f aca="false">BS42/BS41*100</f>
        <v>#VALUE!</v>
      </c>
    </row>
    <row r="46" customFormat="false" ht="15.75" hidden="false" customHeight="false" outlineLevel="0" collapsed="false">
      <c r="C46" s="565" t="s">
        <v>1539</v>
      </c>
      <c r="D46" s="539" t="s">
        <v>100</v>
      </c>
      <c r="E46" s="519" t="n">
        <f aca="false">(E41-E42)/E42</f>
        <v>0.871881789905201</v>
      </c>
      <c r="F46" s="519" t="n">
        <f aca="false">(F41-F42)/F42</f>
        <v>0.856969684090102</v>
      </c>
      <c r="G46" s="519" t="n">
        <f aca="false">(G41-G42)/G42</f>
        <v>0.842715185053913</v>
      </c>
      <c r="H46" s="519" t="n">
        <f aca="false">(H41-H42)/H42</f>
        <v>0.830403220298634</v>
      </c>
      <c r="I46" s="519" t="n">
        <f aca="false">(I41-I42)/I42</f>
        <v>0.819197299420818</v>
      </c>
      <c r="J46" s="519" t="n">
        <f aca="false">(J41-J42)/J42</f>
        <v>0.807877966306252</v>
      </c>
      <c r="K46" s="519" t="n">
        <f aca="false">(K41-K42)/K42</f>
        <v>0.796203685612194</v>
      </c>
      <c r="L46" s="519" t="n">
        <f aca="false">(L41-L42)/L42</f>
        <v>0.787307309243862</v>
      </c>
      <c r="M46" s="519" t="n">
        <f aca="false">(M41-M42)/M42</f>
        <v>0.777319567096843</v>
      </c>
      <c r="N46" s="519" t="n">
        <f aca="false">(N41-N42)/N42</f>
        <v>0.767065491488978</v>
      </c>
      <c r="O46" s="519" t="n">
        <f aca="false">(O41-O42)/O42</f>
        <v>0.757627567525889</v>
      </c>
      <c r="P46" s="519" t="n">
        <f aca="false">(P41-P42)/P42</f>
        <v>0.749568505461009</v>
      </c>
      <c r="Q46" s="519" t="n">
        <f aca="false">(Q41-Q42)/Q42</f>
        <v>0.743058401107098</v>
      </c>
      <c r="R46" s="519" t="n">
        <f aca="false">(R41-R42)/R42</f>
        <v>0.737437320712903</v>
      </c>
      <c r="S46" s="519" t="n">
        <f aca="false">(S41-S42)/S42</f>
        <v>0.732337882593465</v>
      </c>
      <c r="T46" s="519" t="n">
        <f aca="false">(T41-T42)/T42</f>
        <v>0.727214588593221</v>
      </c>
      <c r="U46" s="519" t="n">
        <f aca="false">(U41-U42)/U42</f>
        <v>0.721542606271334</v>
      </c>
      <c r="V46" s="519" t="n">
        <f aca="false">(V41-V42)/V42</f>
        <v>0.716623375613478</v>
      </c>
      <c r="W46" s="519" t="n">
        <f aca="false">(W41-W42)/W42</f>
        <v>0.711232494822867</v>
      </c>
      <c r="X46" s="519" t="n">
        <f aca="false">(X41-X42)/X42</f>
        <v>0.705418795024352</v>
      </c>
      <c r="Y46" s="519" t="n">
        <f aca="false">(Y41-Y42)/Y42</f>
        <v>0.69956681206216</v>
      </c>
      <c r="Z46" s="519" t="n">
        <f aca="false">(Z41-Z42)/Z42</f>
        <v>0.693762889574583</v>
      </c>
      <c r="AA46" s="519" t="n">
        <f aca="false">(AA41-AA42)/AA42</f>
        <v>0.688736893005698</v>
      </c>
      <c r="AB46" s="519" t="n">
        <f aca="false">(AB41-AB42)/AB42</f>
        <v>0.683635876105584</v>
      </c>
      <c r="AC46" s="519" t="n">
        <f aca="false">(AC41-AC42)/AC42</f>
        <v>0.67835383588998</v>
      </c>
      <c r="AD46" s="519" t="n">
        <f aca="false">(AD41-AD42)/AD42</f>
        <v>0.672896297918285</v>
      </c>
      <c r="AE46" s="519" t="n">
        <f aca="false">(AE41-AE42)/AE42</f>
        <v>0.667251759128203</v>
      </c>
      <c r="AF46" s="519" t="n">
        <f aca="false">(AF41-AF42)/AF42</f>
        <v>0.66239481849195</v>
      </c>
      <c r="AG46" s="519" t="n">
        <f aca="false">(AG41-AG42)/AG42</f>
        <v>0.657218983896922</v>
      </c>
      <c r="AH46" s="519" t="n">
        <f aca="false">(AH41-AH42)/AH42</f>
        <v>0.651944167625127</v>
      </c>
      <c r="AI46" s="519" t="n">
        <f aca="false">(AI41-AI42)/AI42</f>
        <v>0.646639145497839</v>
      </c>
      <c r="AJ46" s="519" t="n">
        <f aca="false">(AJ41-AJ42)/AJ42</f>
        <v>0.641463477394187</v>
      </c>
      <c r="AK46" s="519" t="e">
        <f aca="false">(AK41-AK42)/AK42</f>
        <v>#VALUE!</v>
      </c>
      <c r="AL46" s="519" t="e">
        <f aca="false">(AL41-AL42)/AL42</f>
        <v>#VALUE!</v>
      </c>
      <c r="AM46" s="519" t="e">
        <f aca="false">(AM41-AM42)/AM42</f>
        <v>#VALUE!</v>
      </c>
      <c r="AN46" s="519" t="e">
        <f aca="false">(AN41-AN42)/AN42</f>
        <v>#VALUE!</v>
      </c>
      <c r="AO46" s="519" t="e">
        <f aca="false">(AO41-AO42)/AO42</f>
        <v>#VALUE!</v>
      </c>
      <c r="AP46" s="519" t="e">
        <f aca="false">(AP41-AP42)/AP42</f>
        <v>#VALUE!</v>
      </c>
      <c r="AQ46" s="519" t="e">
        <f aca="false">(AQ41-AQ42)/AQ42</f>
        <v>#VALUE!</v>
      </c>
      <c r="AR46" s="519" t="e">
        <f aca="false">(AR41-AR42)/AR42</f>
        <v>#VALUE!</v>
      </c>
      <c r="AS46" s="519" t="e">
        <f aca="false">(AS41-AS42)/AS42</f>
        <v>#VALUE!</v>
      </c>
      <c r="AT46" s="519" t="e">
        <f aca="false">(AT41-AT42)/AT42</f>
        <v>#VALUE!</v>
      </c>
      <c r="AU46" s="519" t="e">
        <f aca="false">(AU41-AU42)/AU42</f>
        <v>#VALUE!</v>
      </c>
      <c r="AV46" s="519" t="e">
        <f aca="false">(AV41-AV42)/AV42</f>
        <v>#VALUE!</v>
      </c>
      <c r="AW46" s="519" t="e">
        <f aca="false">(AW41-AW42)/AW42</f>
        <v>#VALUE!</v>
      </c>
      <c r="AX46" s="519" t="e">
        <f aca="false">(AX41-AX42)/AX42</f>
        <v>#VALUE!</v>
      </c>
      <c r="AY46" s="519" t="e">
        <f aca="false">(AY41-AY42)/AY42</f>
        <v>#VALUE!</v>
      </c>
      <c r="AZ46" s="519" t="e">
        <f aca="false">(AZ41-AZ42)/AZ42</f>
        <v>#VALUE!</v>
      </c>
      <c r="BA46" s="519" t="e">
        <f aca="false">(BA41-BA42)/BA42</f>
        <v>#VALUE!</v>
      </c>
      <c r="BB46" s="519" t="e">
        <f aca="false">(BB41-BB42)/BB42</f>
        <v>#VALUE!</v>
      </c>
      <c r="BC46" s="519" t="e">
        <f aca="false">(BC41-BC42)/BC42</f>
        <v>#VALUE!</v>
      </c>
      <c r="BD46" s="519" t="e">
        <f aca="false">(BD41-BD42)/BD42</f>
        <v>#VALUE!</v>
      </c>
      <c r="BE46" s="519" t="e">
        <f aca="false">(BE41-BE42)/BE42</f>
        <v>#VALUE!</v>
      </c>
      <c r="BF46" s="519" t="e">
        <f aca="false">(BF41-BF42)/BF42</f>
        <v>#VALUE!</v>
      </c>
      <c r="BG46" s="519" t="e">
        <f aca="false">(BG41-BG42)/BG42</f>
        <v>#VALUE!</v>
      </c>
      <c r="BH46" s="519" t="e">
        <f aca="false">(BH41-BH42)/BH42</f>
        <v>#VALUE!</v>
      </c>
      <c r="BI46" s="519" t="e">
        <f aca="false">(BI41-BI42)/BI42</f>
        <v>#VALUE!</v>
      </c>
      <c r="BJ46" s="519" t="e">
        <f aca="false">(BJ41-BJ42)/BJ42</f>
        <v>#VALUE!</v>
      </c>
      <c r="BK46" s="519" t="e">
        <f aca="false">(BK41-BK42)/BK42</f>
        <v>#VALUE!</v>
      </c>
      <c r="BL46" s="519" t="e">
        <f aca="false">(BL41-BL42)/BL42</f>
        <v>#VALUE!</v>
      </c>
      <c r="BM46" s="519" t="e">
        <f aca="false">(BM41-BM42)/BM42</f>
        <v>#VALUE!</v>
      </c>
      <c r="BN46" s="519" t="e">
        <f aca="false">(BN41-BN42)/BN42</f>
        <v>#VALUE!</v>
      </c>
      <c r="BO46" s="519" t="e">
        <f aca="false">(BO41-BO42)/BO42</f>
        <v>#VALUE!</v>
      </c>
      <c r="BP46" s="519" t="e">
        <f aca="false">(BP41-BP42)/BP42</f>
        <v>#VALUE!</v>
      </c>
      <c r="BQ46" s="519" t="e">
        <f aca="false">(BQ41-BQ42)/BQ42</f>
        <v>#VALUE!</v>
      </c>
      <c r="BR46" s="519" t="e">
        <f aca="false">(BR41-BR42)/BR42</f>
        <v>#VALUE!</v>
      </c>
      <c r="BS46" s="519" t="e">
        <f aca="false">(BS41-BS42)/BS42</f>
        <v>#VALUE!</v>
      </c>
    </row>
    <row r="47" customFormat="false" ht="15.75" hidden="false" customHeight="false" outlineLevel="0" collapsed="false">
      <c r="C47" s="565" t="s">
        <v>1540</v>
      </c>
      <c r="D47" s="539" t="s">
        <v>1533</v>
      </c>
      <c r="E47" s="521" t="e">
        <f aca="false">datasummary!#ref!</f>
        <v>#NAME?</v>
      </c>
      <c r="F47" s="521" t="n">
        <f aca="false">F43*F12+F44*F13</f>
        <v>7.45372211286578</v>
      </c>
      <c r="G47" s="521" t="n">
        <f aca="false">G43*G12+G44*G13</f>
        <v>7.73083317855297</v>
      </c>
      <c r="H47" s="521" t="n">
        <f aca="false">H43*H12+H44*H13</f>
        <v>8.00870005555299</v>
      </c>
      <c r="I47" s="521" t="n">
        <f aca="false">I43*I12+I44*I13</f>
        <v>8.29108523069741</v>
      </c>
      <c r="J47" s="521" t="n">
        <f aca="false">J43*J12+J44*J13</f>
        <v>8.58250716887825</v>
      </c>
      <c r="K47" s="521" t="n">
        <f aca="false">K43*K12+K44*K13</f>
        <v>8.88522431714185</v>
      </c>
      <c r="L47" s="521" t="n">
        <f aca="false">L43*L12+L44*L13</f>
        <v>9.18267139780008</v>
      </c>
      <c r="M47" s="521" t="n">
        <f aca="false">M43*M12+M44*M13</f>
        <v>9.49442471555201</v>
      </c>
      <c r="N47" s="521" t="n">
        <f aca="false">N43*N12+N44*N13</f>
        <v>9.81671798743871</v>
      </c>
      <c r="O47" s="521" t="n">
        <f aca="false">O43*O12+O44*O13</f>
        <v>10.1427721232767</v>
      </c>
      <c r="P47" s="521" t="n">
        <f aca="false">P43*P12+P44*P13</f>
        <v>10.4688214204479</v>
      </c>
      <c r="Q47" s="521" t="n">
        <f aca="false">Q43*Q12+Q44*Q13</f>
        <v>10.7926055551833</v>
      </c>
      <c r="R47" s="521" t="n">
        <f aca="false">R43*R12+R44*R13</f>
        <v>11.1178884303853</v>
      </c>
      <c r="S47" s="521" t="n">
        <f aca="false">S43*S12+S44*S13</f>
        <v>11.4461757173184</v>
      </c>
      <c r="T47" s="521" t="n">
        <f aca="false">T43*T12+T44*T13</f>
        <v>11.7804804594012</v>
      </c>
      <c r="U47" s="521" t="n">
        <f aca="false">U43*U12+U44*U13</f>
        <v>12.1245645772606</v>
      </c>
      <c r="V47" s="521" t="n">
        <f aca="false">V43*V12+V44*V13</f>
        <v>12.4693951681435</v>
      </c>
      <c r="W47" s="521" t="n">
        <f aca="false">W43*W12+W44*W13</f>
        <v>12.823252194355</v>
      </c>
      <c r="X47" s="521" t="n">
        <f aca="false">X43*X12+X44*X13</f>
        <v>13.1861362075791</v>
      </c>
      <c r="Y47" s="521" t="n">
        <f aca="false">Y43*Y12+Y44*Y13</f>
        <v>13.5557856977453</v>
      </c>
      <c r="Z47" s="521" t="n">
        <f aca="false">Z43*Z12+Z44*Z13</f>
        <v>13.9306960158233</v>
      </c>
      <c r="AA47" s="521" t="n">
        <f aca="false">AA43*AA12+AA44*AA13</f>
        <v>14.3055959138694</v>
      </c>
      <c r="AB47" s="521" t="n">
        <f aca="false">AB43*AB12+AB44*AB13</f>
        <v>14.686508406405</v>
      </c>
      <c r="AC47" s="521" t="n">
        <f aca="false">AC43*AC12+AC44*AC13</f>
        <v>15.0749398288053</v>
      </c>
      <c r="AD47" s="521" t="n">
        <f aca="false">AD43*AD12+AD44*AD13</f>
        <v>15.4701360379314</v>
      </c>
      <c r="AE47" s="521" t="n">
        <f aca="false">AE43*AE12+AE44*AE13</f>
        <v>15.872849409682</v>
      </c>
      <c r="AF47" s="521" t="n">
        <f aca="false">AF43*AF12+AF44*AF13</f>
        <v>16.2732938764583</v>
      </c>
      <c r="AG47" s="521" t="n">
        <f aca="false">AG43*AG12+AG44*AG13</f>
        <v>16.6820091294986</v>
      </c>
      <c r="AH47" s="521" t="n">
        <f aca="false">AH43*AH12+AH44*AH13</f>
        <v>17.097489855651</v>
      </c>
      <c r="AI47" s="521" t="n">
        <f aca="false">AI43*AI12+AI44*AI13</f>
        <v>17.518230082158</v>
      </c>
      <c r="AJ47" s="521" t="n">
        <f aca="false">AJ43*AJ12+AJ44*AJ13</f>
        <v>17.9434773618089</v>
      </c>
      <c r="AK47" s="521" t="e">
        <f aca="false">AK43*AK12+AK44*AK13</f>
        <v>#VALUE!</v>
      </c>
      <c r="AL47" s="521" t="e">
        <f aca="false">AL43*AL12+AL44*AL13</f>
        <v>#VALUE!</v>
      </c>
      <c r="AM47" s="521" t="e">
        <f aca="false">AM43*AM12+AM44*AM13</f>
        <v>#VALUE!</v>
      </c>
      <c r="AN47" s="521" t="e">
        <f aca="false">AN43*AN12+AN44*AN13</f>
        <v>#VALUE!</v>
      </c>
      <c r="AO47" s="521" t="e">
        <f aca="false">AO43*AO12+AO44*AO13</f>
        <v>#VALUE!</v>
      </c>
      <c r="AP47" s="521" t="e">
        <f aca="false">AP43*AP12+AP44*AP13</f>
        <v>#VALUE!</v>
      </c>
      <c r="AQ47" s="521" t="e">
        <f aca="false">AQ43*AQ12+AQ44*AQ13</f>
        <v>#VALUE!</v>
      </c>
      <c r="AR47" s="521" t="e">
        <f aca="false">AR43*AR12+AR44*AR13</f>
        <v>#VALUE!</v>
      </c>
      <c r="AS47" s="521" t="e">
        <f aca="false">AS43*AS12+AS44*AS13</f>
        <v>#VALUE!</v>
      </c>
      <c r="AT47" s="521" t="e">
        <f aca="false">AT43*AT12+AT44*AT13</f>
        <v>#VALUE!</v>
      </c>
      <c r="AU47" s="521" t="e">
        <f aca="false">AU43*AU12+AU44*AU13</f>
        <v>#VALUE!</v>
      </c>
      <c r="AV47" s="521" t="e">
        <f aca="false">AV43*AV12+AV44*AV13</f>
        <v>#VALUE!</v>
      </c>
      <c r="AW47" s="521" t="e">
        <f aca="false">AW43*AW12+AW44*AW13</f>
        <v>#VALUE!</v>
      </c>
      <c r="AX47" s="521" t="e">
        <f aca="false">AX43*AX12+AX44*AX13</f>
        <v>#VALUE!</v>
      </c>
      <c r="AY47" s="521" t="e">
        <f aca="false">AY43*AY12+AY44*AY13</f>
        <v>#VALUE!</v>
      </c>
      <c r="AZ47" s="521" t="e">
        <f aca="false">AZ43*AZ12+AZ44*AZ13</f>
        <v>#VALUE!</v>
      </c>
      <c r="BA47" s="521" t="e">
        <f aca="false">BA43*BA12+BA44*BA13</f>
        <v>#VALUE!</v>
      </c>
      <c r="BB47" s="521" t="e">
        <f aca="false">BB43*BB12+BB44*BB13</f>
        <v>#VALUE!</v>
      </c>
      <c r="BC47" s="521" t="e">
        <f aca="false">BC43*BC12+BC44*BC13</f>
        <v>#VALUE!</v>
      </c>
      <c r="BD47" s="521" t="e">
        <f aca="false">BD43*BD12+BD44*BD13</f>
        <v>#VALUE!</v>
      </c>
      <c r="BE47" s="521" t="e">
        <f aca="false">BE43*BE12+BE44*BE13</f>
        <v>#VALUE!</v>
      </c>
      <c r="BF47" s="521" t="e">
        <f aca="false">BF43*BF12+BF44*BF13</f>
        <v>#VALUE!</v>
      </c>
      <c r="BG47" s="521" t="e">
        <f aca="false">BG43*BG12+BG44*BG13</f>
        <v>#VALUE!</v>
      </c>
      <c r="BH47" s="521" t="e">
        <f aca="false">BH43*BH12+BH44*BH13</f>
        <v>#VALUE!</v>
      </c>
      <c r="BI47" s="521" t="e">
        <f aca="false">BI43*BI12+BI44*BI13</f>
        <v>#VALUE!</v>
      </c>
      <c r="BJ47" s="521" t="e">
        <f aca="false">BJ43*BJ12+BJ44*BJ13</f>
        <v>#VALUE!</v>
      </c>
      <c r="BK47" s="521" t="e">
        <f aca="false">BK43*BK12+BK44*BK13</f>
        <v>#VALUE!</v>
      </c>
      <c r="BL47" s="521" t="e">
        <f aca="false">BL43*BL12+BL44*BL13</f>
        <v>#VALUE!</v>
      </c>
      <c r="BM47" s="521" t="e">
        <f aca="false">BM43*BM12+BM44*BM13</f>
        <v>#VALUE!</v>
      </c>
      <c r="BN47" s="521" t="e">
        <f aca="false">BN43*BN12+BN44*BN13</f>
        <v>#VALUE!</v>
      </c>
      <c r="BO47" s="521" t="e">
        <f aca="false">BO43*BO12+BO44*BO13</f>
        <v>#VALUE!</v>
      </c>
      <c r="BP47" s="521" t="e">
        <f aca="false">BP43*BP12+BP44*BP13</f>
        <v>#VALUE!</v>
      </c>
      <c r="BQ47" s="521" t="e">
        <f aca="false">BQ43*BQ12+BQ44*BQ13</f>
        <v>#VALUE!</v>
      </c>
      <c r="BR47" s="521" t="e">
        <f aca="false">BR43*BR12+BR44*BR13</f>
        <v>#VALUE!</v>
      </c>
      <c r="BS47" s="521" t="e">
        <f aca="false">BS43*BS12+BS44*BS13</f>
        <v>#VALUE!</v>
      </c>
    </row>
    <row r="48" customFormat="false" ht="15.75" hidden="false" customHeight="false" outlineLevel="0" collapsed="false">
      <c r="C48" s="565" t="s">
        <v>1541</v>
      </c>
      <c r="D48" s="539" t="s">
        <v>121</v>
      </c>
      <c r="E48" s="165"/>
      <c r="F48" s="115" t="n">
        <f aca="false">F50/E50-1</f>
        <v>5.2144601065951E-006</v>
      </c>
      <c r="G48" s="115" t="n">
        <f aca="false">G50/F50-1</f>
        <v>5.59748563588869E-006</v>
      </c>
      <c r="H48" s="115" t="n">
        <f aca="false">H50/G50-1</f>
        <v>5.56640577431544E-006</v>
      </c>
      <c r="I48" s="115" t="n">
        <f aca="false">I50/H50-1</f>
        <v>5.39485187145417E-006</v>
      </c>
      <c r="J48" s="115" t="n">
        <f aca="false">J50/I50-1</f>
        <v>5.18019787842938E-006</v>
      </c>
      <c r="K48" s="115" t="n">
        <f aca="false">K50/J50-1</f>
        <v>4.92504246807357E-006</v>
      </c>
      <c r="L48" s="115" t="n">
        <f aca="false">L50/K50-1</f>
        <v>4.71260548318142E-006</v>
      </c>
      <c r="M48" s="115" t="n">
        <f aca="false">M50/L50-1</f>
        <v>4.46024109646004E-006</v>
      </c>
      <c r="N48" s="115" t="n">
        <f aca="false">N50/M50-1</f>
        <v>4.08079686042839E-006</v>
      </c>
      <c r="O48" s="115" t="n">
        <f aca="false">O50/N50-1</f>
        <v>3.48612247114133E-006</v>
      </c>
      <c r="P48" s="115" t="n">
        <f aca="false">P50/O50-1</f>
        <v>2.7436274021575E-006</v>
      </c>
      <c r="Q48" s="115" t="n">
        <f aca="false">Q50/P50-1</f>
        <v>1.95280552484078E-006</v>
      </c>
      <c r="R48" s="115" t="n">
        <f aca="false">R50/Q50-1</f>
        <v>1.26435482594722E-006</v>
      </c>
      <c r="S48" s="115" t="n">
        <f aca="false">S50/R50-1</f>
        <v>5.75790946921728E-007</v>
      </c>
      <c r="T48" s="115" t="n">
        <f aca="false">T50/S50-1</f>
        <v>-4.63108421611125E-008</v>
      </c>
      <c r="U48" s="115" t="n">
        <f aca="false">U50/T50-1</f>
        <v>-6.93691284747722E-007</v>
      </c>
      <c r="V48" s="115" t="n">
        <f aca="false">V50/U50-1</f>
        <v>-1.24399940226727E-006</v>
      </c>
      <c r="W48" s="115" t="n">
        <f aca="false">W50/V50-1</f>
        <v>-1.80320455922534E-006</v>
      </c>
      <c r="X48" s="115" t="n">
        <f aca="false">X50/W50-1</f>
        <v>-2.40247988714248E-006</v>
      </c>
      <c r="Y48" s="115" t="n">
        <f aca="false">Y50/X50-1</f>
        <v>-2.98810790233528E-006</v>
      </c>
      <c r="Z48" s="115" t="n">
        <f aca="false">Z50/Y50-1</f>
        <v>-3.56961892689078E-006</v>
      </c>
      <c r="AA48" s="115" t="n">
        <f aca="false">AA50/Z50-1</f>
        <v>-4.11445080239492E-006</v>
      </c>
      <c r="AB48" s="115" t="n">
        <f aca="false">AB50/AA50-1</f>
        <v>-4.62540247037069E-006</v>
      </c>
      <c r="AC48" s="115" t="n">
        <f aca="false">AC50/AB50-1</f>
        <v>-5.11181917151049E-006</v>
      </c>
      <c r="AD48" s="115" t="n">
        <f aca="false">AD50/AC50-1</f>
        <v>-5.57696981950961E-006</v>
      </c>
      <c r="AE48" s="115" t="n">
        <f aca="false">AE50/AD50-1</f>
        <v>-6.00546012496928E-006</v>
      </c>
      <c r="AF48" s="115" t="n">
        <f aca="false">AF50/AE50-1</f>
        <v>-6.37111245238575E-006</v>
      </c>
      <c r="AG48" s="115" t="n">
        <f aca="false">AG50/AF50-1</f>
        <v>-6.74809751399774E-006</v>
      </c>
      <c r="AH48" s="115" t="n">
        <f aca="false">AH50/AG50-1</f>
        <v>-7.05363634800893E-006</v>
      </c>
      <c r="AI48" s="115" t="n">
        <f aca="false">AI50/AH50-1</f>
        <v>-7.3195060916742E-006</v>
      </c>
      <c r="AJ48" s="115" t="n">
        <f aca="false">AJ50/AI50-1</f>
        <v>-7.55046473455145E-006</v>
      </c>
      <c r="AK48" s="115" t="e">
        <f aca="false">AK50/AJ50-1</f>
        <v>#VALUE!</v>
      </c>
      <c r="AL48" s="115" t="e">
        <f aca="false">AL50/AK50-1</f>
        <v>#VALUE!</v>
      </c>
      <c r="AM48" s="115" t="e">
        <f aca="false">AM50/AL50-1</f>
        <v>#VALUE!</v>
      </c>
      <c r="AN48" s="115" t="e">
        <f aca="false">AN50/AM50-1</f>
        <v>#VALUE!</v>
      </c>
      <c r="AO48" s="115" t="e">
        <f aca="false">AO50/AN50-1</f>
        <v>#VALUE!</v>
      </c>
      <c r="AP48" s="115" t="e">
        <f aca="false">AP50/AO50-1</f>
        <v>#VALUE!</v>
      </c>
      <c r="AQ48" s="115" t="e">
        <f aca="false">AQ50/AP50-1</f>
        <v>#VALUE!</v>
      </c>
      <c r="AR48" s="115" t="e">
        <f aca="false">AR50/AQ50-1</f>
        <v>#VALUE!</v>
      </c>
      <c r="AS48" s="115" t="e">
        <f aca="false">AS50/AR50-1</f>
        <v>#VALUE!</v>
      </c>
      <c r="AT48" s="115" t="e">
        <f aca="false">AT50/AS50-1</f>
        <v>#VALUE!</v>
      </c>
      <c r="AU48" s="115" t="e">
        <f aca="false">AU50/AT50-1</f>
        <v>#VALUE!</v>
      </c>
      <c r="AV48" s="115" t="e">
        <f aca="false">AV50/AU50-1</f>
        <v>#VALUE!</v>
      </c>
      <c r="AW48" s="115" t="e">
        <f aca="false">AW50/AV50-1</f>
        <v>#VALUE!</v>
      </c>
      <c r="AX48" s="115" t="e">
        <f aca="false">AX50/AW50-1</f>
        <v>#VALUE!</v>
      </c>
      <c r="AY48" s="115" t="e">
        <f aca="false">AY50/AX50-1</f>
        <v>#VALUE!</v>
      </c>
      <c r="AZ48" s="115" t="e">
        <f aca="false">AZ50/AY50-1</f>
        <v>#VALUE!</v>
      </c>
      <c r="BA48" s="115" t="e">
        <f aca="false">BA50/AZ50-1</f>
        <v>#VALUE!</v>
      </c>
      <c r="BB48" s="115" t="e">
        <f aca="false">BB50/BA50-1</f>
        <v>#VALUE!</v>
      </c>
      <c r="BC48" s="115" t="e">
        <f aca="false">BC50/BB50-1</f>
        <v>#VALUE!</v>
      </c>
      <c r="BD48" s="115" t="e">
        <f aca="false">BD50/BC50-1</f>
        <v>#VALUE!</v>
      </c>
      <c r="BE48" s="115" t="e">
        <f aca="false">BE50/BD50-1</f>
        <v>#VALUE!</v>
      </c>
      <c r="BF48" s="115" t="e">
        <f aca="false">BF50/BE50-1</f>
        <v>#VALUE!</v>
      </c>
      <c r="BG48" s="115" t="e">
        <f aca="false">BG50/BF50-1</f>
        <v>#VALUE!</v>
      </c>
      <c r="BH48" s="115" t="e">
        <f aca="false">BH50/BG50-1</f>
        <v>#VALUE!</v>
      </c>
      <c r="BI48" s="115" t="e">
        <f aca="false">BI50/BH50-1</f>
        <v>#VALUE!</v>
      </c>
      <c r="BJ48" s="115" t="e">
        <f aca="false">BJ50/BI50-1</f>
        <v>#VALUE!</v>
      </c>
      <c r="BK48" s="115" t="e">
        <f aca="false">BK50/BJ50-1</f>
        <v>#VALUE!</v>
      </c>
      <c r="BL48" s="115" t="e">
        <f aca="false">BL50/BK50-1</f>
        <v>#VALUE!</v>
      </c>
      <c r="BM48" s="115" t="e">
        <f aca="false">BM50/BL50-1</f>
        <v>#VALUE!</v>
      </c>
      <c r="BN48" s="115" t="e">
        <f aca="false">BN50/BM50-1</f>
        <v>#VALUE!</v>
      </c>
      <c r="BO48" s="115" t="e">
        <f aca="false">BO50/BN50-1</f>
        <v>#VALUE!</v>
      </c>
      <c r="BP48" s="115" t="e">
        <f aca="false">BP50/BO50-1</f>
        <v>#VALUE!</v>
      </c>
      <c r="BQ48" s="115" t="e">
        <f aca="false">BQ50/BP50-1</f>
        <v>#VALUE!</v>
      </c>
      <c r="BR48" s="115" t="e">
        <f aca="false">BR50/BQ50-1</f>
        <v>#VALUE!</v>
      </c>
      <c r="BS48" s="115" t="e">
        <f aca="false">BS50/BR50-1</f>
        <v>#VALUE!</v>
      </c>
    </row>
    <row r="49" customFormat="false" ht="15.75" hidden="false" customHeight="false" outlineLevel="0" collapsed="false">
      <c r="C49" s="565" t="s">
        <v>1542</v>
      </c>
      <c r="D49" s="539" t="s">
        <v>121</v>
      </c>
      <c r="E49" s="165"/>
      <c r="F49" s="536" t="n">
        <f aca="false">F45/E45-1</f>
        <v>0.00803034424463722</v>
      </c>
      <c r="G49" s="115" t="n">
        <f aca="false">G45/F45-1</f>
        <v>0.00773559536048007</v>
      </c>
      <c r="H49" s="115" t="n">
        <f aca="false">H45/G45-1</f>
        <v>0.00672636751221933</v>
      </c>
      <c r="I49" s="115" t="n">
        <f aca="false">I45/H45-1</f>
        <v>0.00615981613505245</v>
      </c>
      <c r="J49" s="115" t="n">
        <f aca="false">J45/I45-1</f>
        <v>0.00626111569781052</v>
      </c>
      <c r="K49" s="115" t="n">
        <f aca="false">K45/J45-1</f>
        <v>0.0064994191847898</v>
      </c>
      <c r="L49" s="115" t="n">
        <f aca="false">L45/K45-1</f>
        <v>0.00497753034540915</v>
      </c>
      <c r="M49" s="115" t="n">
        <f aca="false">M45/L45-1</f>
        <v>0.00561955336109476</v>
      </c>
      <c r="N49" s="115" t="n">
        <f aca="false">N45/M45-1</f>
        <v>0.00580288373988047</v>
      </c>
      <c r="O49" s="115" t="n">
        <f aca="false">O45/N45-1</f>
        <v>0.0053696950010711</v>
      </c>
      <c r="P49" s="115" t="n">
        <f aca="false">P45/O45-1</f>
        <v>0.00460631409386081</v>
      </c>
      <c r="Q49" s="115" t="n">
        <f aca="false">Q45/P45-1</f>
        <v>0.00373487448829923</v>
      </c>
      <c r="R49" s="115" t="n">
        <f aca="false">R45/Q45-1</f>
        <v>0.00323527089419806</v>
      </c>
      <c r="S49" s="115" t="n">
        <f aca="false">S45/R45-1</f>
        <v>0.00294367407806306</v>
      </c>
      <c r="T49" s="115" t="n">
        <f aca="false">T45/S45-1</f>
        <v>0.0029662174196996</v>
      </c>
      <c r="U49" s="115" t="n">
        <f aca="false">U45/T45-1</f>
        <v>0.00329470923416308</v>
      </c>
      <c r="V49" s="115" t="n">
        <f aca="false">V45/U45-1</f>
        <v>0.00286564352305763</v>
      </c>
      <c r="W49" s="115" t="n">
        <f aca="false">W45/V45-1</f>
        <v>0.00315029127071886</v>
      </c>
      <c r="X49" s="115" t="n">
        <f aca="false">X45/W45-1</f>
        <v>0.00340895726930923</v>
      </c>
      <c r="Y49" s="115" t="n">
        <f aca="false">Y45/X45-1</f>
        <v>0.00344322030805699</v>
      </c>
      <c r="Z49" s="115" t="n">
        <f aca="false">Z45/Y45-1</f>
        <v>0.00342664402632797</v>
      </c>
      <c r="AA49" s="115" t="n">
        <f aca="false">AA45/Z45-1</f>
        <v>0.00297618687061418</v>
      </c>
      <c r="AB49" s="115" t="n">
        <f aca="false">AB45/AA45-1</f>
        <v>0.00302976253506371</v>
      </c>
      <c r="AC49" s="115" t="n">
        <f aca="false">AC45/AB45-1</f>
        <v>0.00314715532723353</v>
      </c>
      <c r="AD49" s="115" t="n">
        <f aca="false">AD45/AC45-1</f>
        <v>0.00326232891930389</v>
      </c>
      <c r="AE49" s="115" t="n">
        <f aca="false">AE45/AD45-1</f>
        <v>0.0033855347635281</v>
      </c>
      <c r="AF49" s="115" t="n">
        <f aca="false">AF45/AE45-1</f>
        <v>0.00292165289630697</v>
      </c>
      <c r="AG49" s="115" t="n">
        <f aca="false">AG45/AF45-1</f>
        <v>0.0031232049869816</v>
      </c>
      <c r="AH49" s="115" t="n">
        <f aca="false">AH45/AG45-1</f>
        <v>0.00319309597453188</v>
      </c>
      <c r="AI49" s="115" t="n">
        <f aca="false">AI45/AH45-1</f>
        <v>0.00322172720221836</v>
      </c>
      <c r="AJ49" s="115" t="n">
        <f aca="false">AJ45/AI45-1</f>
        <v>0.00315308148790971</v>
      </c>
      <c r="AK49" s="115" t="e">
        <f aca="false">AK45/AJ45-1</f>
        <v>#VALUE!</v>
      </c>
      <c r="AL49" s="115" t="e">
        <f aca="false">AL45/AK45-1</f>
        <v>#VALUE!</v>
      </c>
      <c r="AM49" s="115" t="e">
        <f aca="false">AM45/AL45-1</f>
        <v>#VALUE!</v>
      </c>
      <c r="AN49" s="115" t="e">
        <f aca="false">AN45/AM45-1</f>
        <v>#VALUE!</v>
      </c>
      <c r="AO49" s="115" t="e">
        <f aca="false">AO45/AN45-1</f>
        <v>#VALUE!</v>
      </c>
      <c r="AP49" s="115" t="e">
        <f aca="false">AP45/AO45-1</f>
        <v>#VALUE!</v>
      </c>
      <c r="AQ49" s="115" t="e">
        <f aca="false">AQ45/AP45-1</f>
        <v>#VALUE!</v>
      </c>
      <c r="AR49" s="115" t="e">
        <f aca="false">AR45/AQ45-1</f>
        <v>#VALUE!</v>
      </c>
      <c r="AS49" s="115" t="e">
        <f aca="false">AS45/AR45-1</f>
        <v>#VALUE!</v>
      </c>
      <c r="AT49" s="115" t="e">
        <f aca="false">AT45/AS45-1</f>
        <v>#VALUE!</v>
      </c>
      <c r="AU49" s="115" t="e">
        <f aca="false">AU45/AT45-1</f>
        <v>#VALUE!</v>
      </c>
      <c r="AV49" s="115" t="e">
        <f aca="false">AV45/AU45-1</f>
        <v>#VALUE!</v>
      </c>
      <c r="AW49" s="115" t="e">
        <f aca="false">AW45/AV45-1</f>
        <v>#VALUE!</v>
      </c>
      <c r="AX49" s="115" t="e">
        <f aca="false">AX45/AW45-1</f>
        <v>#VALUE!</v>
      </c>
      <c r="AY49" s="115" t="e">
        <f aca="false">AY45/AX45-1</f>
        <v>#VALUE!</v>
      </c>
      <c r="AZ49" s="115" t="e">
        <f aca="false">AZ45/AY45-1</f>
        <v>#VALUE!</v>
      </c>
      <c r="BA49" s="115" t="e">
        <f aca="false">BA45/AZ45-1</f>
        <v>#VALUE!</v>
      </c>
      <c r="BB49" s="115" t="e">
        <f aca="false">BB45/BA45-1</f>
        <v>#VALUE!</v>
      </c>
      <c r="BC49" s="115" t="e">
        <f aca="false">BC45/BB45-1</f>
        <v>#VALUE!</v>
      </c>
      <c r="BD49" s="115" t="e">
        <f aca="false">BD45/BC45-1</f>
        <v>#VALUE!</v>
      </c>
      <c r="BE49" s="115" t="e">
        <f aca="false">BE45/BD45-1</f>
        <v>#VALUE!</v>
      </c>
      <c r="BF49" s="115" t="e">
        <f aca="false">BF45/BE45-1</f>
        <v>#VALUE!</v>
      </c>
      <c r="BG49" s="115" t="e">
        <f aca="false">BG45/BF45-1</f>
        <v>#VALUE!</v>
      </c>
      <c r="BH49" s="115" t="e">
        <f aca="false">BH45/BG45-1</f>
        <v>#VALUE!</v>
      </c>
      <c r="BI49" s="115" t="e">
        <f aca="false">BI45/BH45-1</f>
        <v>#VALUE!</v>
      </c>
      <c r="BJ49" s="115" t="e">
        <f aca="false">BJ45/BI45-1</f>
        <v>#VALUE!</v>
      </c>
      <c r="BK49" s="115" t="e">
        <f aca="false">BK45/BJ45-1</f>
        <v>#VALUE!</v>
      </c>
      <c r="BL49" s="115" t="e">
        <f aca="false">BL45/BK45-1</f>
        <v>#VALUE!</v>
      </c>
      <c r="BM49" s="115" t="e">
        <f aca="false">BM45/BL45-1</f>
        <v>#VALUE!</v>
      </c>
      <c r="BN49" s="115" t="e">
        <f aca="false">BN45/BM45-1</f>
        <v>#VALUE!</v>
      </c>
      <c r="BO49" s="115" t="e">
        <f aca="false">BO45/BN45-1</f>
        <v>#VALUE!</v>
      </c>
      <c r="BP49" s="115" t="e">
        <f aca="false">BP45/BO45-1</f>
        <v>#VALUE!</v>
      </c>
      <c r="BQ49" s="115" t="e">
        <f aca="false">BQ45/BP45-1</f>
        <v>#VALUE!</v>
      </c>
      <c r="BR49" s="115" t="e">
        <f aca="false">BR45/BQ45-1</f>
        <v>#VALUE!</v>
      </c>
      <c r="BS49" s="115" t="e">
        <f aca="false">BS45/BR45-1</f>
        <v>#VALUE!</v>
      </c>
    </row>
    <row r="50" customFormat="false" ht="15.75" hidden="false" customHeight="false" outlineLevel="0" collapsed="false">
      <c r="A50" s="492" t="s">
        <v>1524</v>
      </c>
      <c r="C50" s="565" t="s">
        <v>1543</v>
      </c>
      <c r="D50" s="539" t="s">
        <v>100</v>
      </c>
      <c r="E50" s="115" t="n">
        <f aca="false">E12*E43/E42+E13*E44/E42</f>
        <v>0.752897292346918</v>
      </c>
      <c r="F50" s="115" t="n">
        <f aca="false">F12*F43/F42+F13*F44/F42</f>
        <v>0.752901218299813</v>
      </c>
      <c r="G50" s="115" t="n">
        <f aca="false">G12*G43/G42+G13*G44/G42</f>
        <v>0.752905432653568</v>
      </c>
      <c r="H50" s="115" t="n">
        <f aca="false">H12*H43/H42+H13*H44/H42</f>
        <v>0.752909623630716</v>
      </c>
      <c r="I50" s="115" t="n">
        <f aca="false">I12*I43/I42+I13*I44/I42</f>
        <v>0.752913685466608</v>
      </c>
      <c r="J50" s="115" t="n">
        <f aca="false">J12*J43/J42+J13*J44/J42</f>
        <v>0.752917585708484</v>
      </c>
      <c r="K50" s="115" t="n">
        <f aca="false">K12*K43/K42+K13*K44/K42</f>
        <v>0.752921293859569</v>
      </c>
      <c r="L50" s="115" t="n">
        <f aca="false">L12*L43/L42+L13*L44/L42</f>
        <v>0.752924842080587</v>
      </c>
      <c r="M50" s="115" t="n">
        <f aca="false">M12*M43/M42+M13*M44/M42</f>
        <v>0.75292820030691</v>
      </c>
      <c r="N50" s="115" t="n">
        <f aca="false">N12*N43/N42+N13*N44/N42</f>
        <v>0.752931272853946</v>
      </c>
      <c r="O50" s="115" t="n">
        <f aca="false">O12*O43/O42+O13*O44/O42</f>
        <v>0.752933897664575</v>
      </c>
      <c r="P50" s="115" t="n">
        <f aca="false">P12*P43/P42+P13*P44/P42</f>
        <v>0.752935963434649</v>
      </c>
      <c r="Q50" s="115" t="n">
        <f aca="false">Q12*Q43/Q42+Q13*Q44/Q42</f>
        <v>0.752937433772158</v>
      </c>
      <c r="R50" s="115" t="n">
        <f aca="false">R12*R43/R42+R13*R44/R42</f>
        <v>0.752938385752236</v>
      </c>
      <c r="S50" s="115" t="n">
        <f aca="false">S12*S43/S42+S13*S44/S42</f>
        <v>0.752938819287342</v>
      </c>
      <c r="T50" s="115" t="n">
        <f aca="false">T12*T43/T42+T13*T44/T42</f>
        <v>0.752938784418112</v>
      </c>
      <c r="U50" s="115" t="n">
        <f aca="false">U12*U43/U42+U13*U44/U42</f>
        <v>0.752938262111039</v>
      </c>
      <c r="V50" s="115" t="n">
        <f aca="false">V12*V43/V42+V13*V44/V42</f>
        <v>0.752937325456291</v>
      </c>
      <c r="W50" s="115" t="n">
        <f aca="false">W12*W43/W42+W13*W44/W42</f>
        <v>0.752935967756273</v>
      </c>
      <c r="X50" s="115" t="n">
        <f aca="false">X12*X43/X42+X13*X44/X42</f>
        <v>0.752934158842754</v>
      </c>
      <c r="Y50" s="115" t="n">
        <f aca="false">Y12*Y43/Y42+Y13*Y44/Y42</f>
        <v>0.752931908994244</v>
      </c>
      <c r="Z50" s="115" t="n">
        <f aca="false">Z12*Z43/Z42+Z13*Z44/Z42</f>
        <v>0.752929221314251</v>
      </c>
      <c r="AA50" s="115" t="n">
        <f aca="false">AA12*AA43/AA42+AA13*AA44/AA42</f>
        <v>0.752926123424012</v>
      </c>
      <c r="AB50" s="115" t="n">
        <f aca="false">AB12*AB43/AB42+AB13*AB44/AB42</f>
        <v>0.752922640837661</v>
      </c>
      <c r="AC50" s="115" t="n">
        <f aca="false">AC12*AC43/AC42+AC13*AC44/AC42</f>
        <v>0.752918792033271</v>
      </c>
      <c r="AD50" s="115" t="n">
        <f aca="false">AD12*AD43/AD42+AD13*AD44/AD42</f>
        <v>0.752914593027891</v>
      </c>
      <c r="AE50" s="115" t="n">
        <f aca="false">AE12*AE43/AE42+AE13*AE44/AE42</f>
        <v>0.752910071429325</v>
      </c>
      <c r="AF50" s="115" t="n">
        <f aca="false">AF12*AF43/AF42+AF13*AF44/AF42</f>
        <v>0.752905274554593</v>
      </c>
      <c r="AG50" s="115" t="n">
        <f aca="false">AG12*AG43/AG42+AG13*AG44/AG42</f>
        <v>0.752900193876382</v>
      </c>
      <c r="AH50" s="115" t="n">
        <f aca="false">AH12*AH43/AH42+AH13*AH44/AH42</f>
        <v>0.752894883192208</v>
      </c>
      <c r="AI50" s="115" t="n">
        <f aca="false">AI12*AI43/AI42+AI13*AI44/AI42</f>
        <v>0.752889372373524</v>
      </c>
      <c r="AJ50" s="115" t="n">
        <f aca="false">AJ12*AJ43/AJ42+AJ13*AJ44/AJ42</f>
        <v>0.752883687708869</v>
      </c>
      <c r="AK50" s="115" t="e">
        <f aca="false">AK12*AK43/AK42+AK13*AK44/AK42</f>
        <v>#VALUE!</v>
      </c>
      <c r="AL50" s="115" t="e">
        <f aca="false">AL12*AL43/AL42+AL13*AL44/AL42</f>
        <v>#VALUE!</v>
      </c>
      <c r="AM50" s="115" t="e">
        <f aca="false">AM12*AM43/AM42+AM13*AM44/AM42</f>
        <v>#VALUE!</v>
      </c>
      <c r="AN50" s="115" t="e">
        <f aca="false">AN12*AN43/AN42+AN13*AN44/AN42</f>
        <v>#VALUE!</v>
      </c>
      <c r="AO50" s="115" t="e">
        <f aca="false">AO12*AO43/AO42+AO13*AO44/AO42</f>
        <v>#VALUE!</v>
      </c>
      <c r="AP50" s="115" t="e">
        <f aca="false">AP12*AP43/AP42+AP13*AP44/AP42</f>
        <v>#VALUE!</v>
      </c>
      <c r="AQ50" s="115" t="e">
        <f aca="false">AQ12*AQ43/AQ42+AQ13*AQ44/AQ42</f>
        <v>#VALUE!</v>
      </c>
      <c r="AR50" s="115" t="e">
        <f aca="false">AR12*AR43/AR42+AR13*AR44/AR42</f>
        <v>#VALUE!</v>
      </c>
      <c r="AS50" s="115" t="e">
        <f aca="false">AS12*AS43/AS42+AS13*AS44/AS42</f>
        <v>#VALUE!</v>
      </c>
      <c r="AT50" s="115" t="e">
        <f aca="false">AT12*AT43/AT42+AT13*AT44/AT42</f>
        <v>#VALUE!</v>
      </c>
      <c r="AU50" s="115" t="e">
        <f aca="false">AU12*AU43/AU42+AU13*AU44/AU42</f>
        <v>#VALUE!</v>
      </c>
      <c r="AV50" s="115" t="e">
        <f aca="false">AV12*AV43/AV42+AV13*AV44/AV42</f>
        <v>#VALUE!</v>
      </c>
      <c r="AW50" s="115" t="e">
        <f aca="false">AW12*AW43/AW42+AW13*AW44/AW42</f>
        <v>#VALUE!</v>
      </c>
      <c r="AX50" s="115" t="e">
        <f aca="false">AX12*AX43/AX42+AX13*AX44/AX42</f>
        <v>#VALUE!</v>
      </c>
      <c r="AY50" s="115" t="e">
        <f aca="false">AY12*AY43/AY42+AY13*AY44/AY42</f>
        <v>#VALUE!</v>
      </c>
      <c r="AZ50" s="115" t="e">
        <f aca="false">AZ12*AZ43/AZ42+AZ13*AZ44/AZ42</f>
        <v>#VALUE!</v>
      </c>
      <c r="BA50" s="115" t="e">
        <f aca="false">BA12*BA43/BA42+BA13*BA44/BA42</f>
        <v>#VALUE!</v>
      </c>
      <c r="BB50" s="115" t="e">
        <f aca="false">BB12*BB43/BB42+BB13*BB44/BB42</f>
        <v>#VALUE!</v>
      </c>
      <c r="BC50" s="115" t="e">
        <f aca="false">BC12*BC43/BC42+BC13*BC44/BC42</f>
        <v>#VALUE!</v>
      </c>
      <c r="BD50" s="115" t="e">
        <f aca="false">BD12*BD43/BD42+BD13*BD44/BD42</f>
        <v>#VALUE!</v>
      </c>
      <c r="BE50" s="115" t="e">
        <f aca="false">BE12*BE43/BE42+BE13*BE44/BE42</f>
        <v>#VALUE!</v>
      </c>
      <c r="BF50" s="115" t="e">
        <f aca="false">BF12*BF43/BF42+BF13*BF44/BF42</f>
        <v>#VALUE!</v>
      </c>
      <c r="BG50" s="115" t="e">
        <f aca="false">BG12*BG43/BG42+BG13*BG44/BG42</f>
        <v>#VALUE!</v>
      </c>
      <c r="BH50" s="115" t="e">
        <f aca="false">BH12*BH43/BH42+BH13*BH44/BH42</f>
        <v>#VALUE!</v>
      </c>
      <c r="BI50" s="115" t="e">
        <f aca="false">BI12*BI43/BI42+BI13*BI44/BI42</f>
        <v>#VALUE!</v>
      </c>
      <c r="BJ50" s="115" t="e">
        <f aca="false">BJ12*BJ43/BJ42+BJ13*BJ44/BJ42</f>
        <v>#VALUE!</v>
      </c>
      <c r="BK50" s="115" t="e">
        <f aca="false">BK12*BK43/BK42+BK13*BK44/BK42</f>
        <v>#VALUE!</v>
      </c>
      <c r="BL50" s="115" t="e">
        <f aca="false">BL12*BL43/BL42+BL13*BL44/BL42</f>
        <v>#VALUE!</v>
      </c>
      <c r="BM50" s="115" t="e">
        <f aca="false">BM12*BM43/BM42+BM13*BM44/BM42</f>
        <v>#VALUE!</v>
      </c>
      <c r="BN50" s="115" t="e">
        <f aca="false">BN12*BN43/BN42+BN13*BN44/BN42</f>
        <v>#VALUE!</v>
      </c>
      <c r="BO50" s="115" t="e">
        <f aca="false">BO12*BO43/BO42+BO13*BO44/BO42</f>
        <v>#VALUE!</v>
      </c>
      <c r="BP50" s="115" t="e">
        <f aca="false">BP12*BP43/BP42+BP13*BP44/BP42</f>
        <v>#VALUE!</v>
      </c>
      <c r="BQ50" s="115" t="e">
        <f aca="false">BQ12*BQ43/BQ42+BQ13*BQ44/BQ42</f>
        <v>#VALUE!</v>
      </c>
      <c r="BR50" s="115" t="e">
        <f aca="false">BR12*BR43/BR42+BR13*BR44/BR42</f>
        <v>#VALUE!</v>
      </c>
      <c r="BS50" s="115" t="e">
        <f aca="false">BS12*BS43/BS42+BS13*BS44/BS42</f>
        <v>#VALUE!</v>
      </c>
    </row>
    <row r="51" customFormat="false" ht="15.75" hidden="false" customHeight="false" outlineLevel="0" collapsed="false">
      <c r="A51" s="492" t="s">
        <v>1524</v>
      </c>
      <c r="C51" s="565" t="s">
        <v>1544</v>
      </c>
      <c r="D51" s="539" t="s">
        <v>121</v>
      </c>
      <c r="E51" s="165"/>
      <c r="F51" s="115" t="e">
        <f aca="false">F47/E47-1</f>
        <v>#NAME?</v>
      </c>
      <c r="G51" s="115" t="n">
        <f aca="false">G47/F47-1</f>
        <v>0.0371775418362963</v>
      </c>
      <c r="H51" s="115" t="n">
        <f aca="false">H47/G47-1</f>
        <v>0.0359426818018636</v>
      </c>
      <c r="I51" s="115" t="n">
        <f aca="false">I47/H47-1</f>
        <v>0.0352598016139496</v>
      </c>
      <c r="J51" s="115" t="n">
        <f aca="false">J47/I47-1</f>
        <v>0.0351488291426385</v>
      </c>
      <c r="K51" s="115" t="n">
        <f aca="false">K47/J47-1</f>
        <v>0.0352714122233775</v>
      </c>
      <c r="L51" s="115" t="n">
        <f aca="false">L47/K47-1</f>
        <v>0.0334765977809228</v>
      </c>
      <c r="M51" s="115" t="n">
        <f aca="false">M47/L47-1</f>
        <v>0.0339501768327046</v>
      </c>
      <c r="N51" s="115" t="n">
        <f aca="false">N47/M47-1</f>
        <v>0.0339455292492628</v>
      </c>
      <c r="O51" s="115" t="n">
        <f aca="false">O47/N47-1</f>
        <v>0.0332141695681967</v>
      </c>
      <c r="P51" s="115" t="n">
        <f aca="false">P47/O47-1</f>
        <v>0.0321459748092945</v>
      </c>
      <c r="Q51" s="115" t="n">
        <f aca="false">Q47/P47-1</f>
        <v>0.0309284227642805</v>
      </c>
      <c r="R51" s="115" t="n">
        <f aca="false">R47/Q47-1</f>
        <v>0.0301394203224441</v>
      </c>
      <c r="S51" s="115" t="n">
        <f aca="false">S47/R47-1</f>
        <v>0.0295278450569731</v>
      </c>
      <c r="T51" s="115" t="n">
        <f aca="false">T47/S47-1</f>
        <v>0.0292066756914193</v>
      </c>
      <c r="U51" s="115" t="n">
        <f aca="false">U47/T47-1</f>
        <v>0.0292079868087898</v>
      </c>
      <c r="V51" s="115" t="n">
        <f aca="false">V47/U47-1</f>
        <v>0.0284406576983125</v>
      </c>
      <c r="W51" s="115" t="n">
        <f aca="false">W47/V47-1</f>
        <v>0.0283780425144811</v>
      </c>
      <c r="X51" s="115" t="n">
        <f aca="false">X47/W47-1</f>
        <v>0.0282989063713421</v>
      </c>
      <c r="Y51" s="115" t="n">
        <f aca="false">Y47/X47-1</f>
        <v>0.0280331921608523</v>
      </c>
      <c r="Z51" s="115" t="n">
        <f aca="false">Z47/Y47-1</f>
        <v>0.0276568489969791</v>
      </c>
      <c r="AA51" s="115" t="n">
        <f aca="false">AA47/Z47-1</f>
        <v>0.0269117851412664</v>
      </c>
      <c r="AB51" s="115" t="n">
        <f aca="false">AB47/AA47-1</f>
        <v>0.0266268175634841</v>
      </c>
      <c r="AC51" s="115" t="n">
        <f aca="false">AC47/AB47-1</f>
        <v>0.0264481803061483</v>
      </c>
      <c r="AD51" s="115" t="n">
        <f aca="false">AD47/AC47-1</f>
        <v>0.0262154418932379</v>
      </c>
      <c r="AE51" s="115" t="n">
        <f aca="false">AE47/AD47-1</f>
        <v>0.0260316632486719</v>
      </c>
      <c r="AF51" s="115" t="n">
        <f aca="false">AF47/AE47-1</f>
        <v>0.0252282659805292</v>
      </c>
      <c r="AG51" s="115" t="n">
        <f aca="false">AG47/AF47-1</f>
        <v>0.0251157052864111</v>
      </c>
      <c r="AH51" s="115" t="n">
        <f aca="false">AH47/AG47-1</f>
        <v>0.0249059164832683</v>
      </c>
      <c r="AI51" s="115" t="n">
        <f aca="false">AI47/AH47-1</f>
        <v>0.0246083039123968</v>
      </c>
      <c r="AJ51" s="115" t="n">
        <f aca="false">AJ47/AI47-1</f>
        <v>0.0242745572844123</v>
      </c>
      <c r="AK51" s="115" t="e">
        <f aca="false">AK47/AJ47-1</f>
        <v>#VALUE!</v>
      </c>
      <c r="AL51" s="115" t="e">
        <f aca="false">AL47/AK47-1</f>
        <v>#VALUE!</v>
      </c>
      <c r="AM51" s="115" t="e">
        <f aca="false">AM47/AL47-1</f>
        <v>#VALUE!</v>
      </c>
      <c r="AN51" s="115" t="e">
        <f aca="false">AN47/AM47-1</f>
        <v>#VALUE!</v>
      </c>
      <c r="AO51" s="115" t="e">
        <f aca="false">AO47/AN47-1</f>
        <v>#VALUE!</v>
      </c>
      <c r="AP51" s="115" t="e">
        <f aca="false">AP47/AO47-1</f>
        <v>#VALUE!</v>
      </c>
      <c r="AQ51" s="115" t="e">
        <f aca="false">AQ47/AP47-1</f>
        <v>#VALUE!</v>
      </c>
      <c r="AR51" s="115" t="e">
        <f aca="false">AR47/AQ47-1</f>
        <v>#VALUE!</v>
      </c>
      <c r="AS51" s="115" t="e">
        <f aca="false">AS47/AR47-1</f>
        <v>#VALUE!</v>
      </c>
      <c r="AT51" s="115" t="e">
        <f aca="false">AT47/AS47-1</f>
        <v>#VALUE!</v>
      </c>
      <c r="AU51" s="115" t="e">
        <f aca="false">AU47/AT47-1</f>
        <v>#VALUE!</v>
      </c>
      <c r="AV51" s="115" t="e">
        <f aca="false">AV47/AU47-1</f>
        <v>#VALUE!</v>
      </c>
      <c r="AW51" s="115" t="e">
        <f aca="false">AW47/AV47-1</f>
        <v>#VALUE!</v>
      </c>
      <c r="AX51" s="115" t="e">
        <f aca="false">AX47/AW47-1</f>
        <v>#VALUE!</v>
      </c>
      <c r="AY51" s="115" t="e">
        <f aca="false">AY47/AX47-1</f>
        <v>#VALUE!</v>
      </c>
      <c r="AZ51" s="115" t="e">
        <f aca="false">AZ47/AY47-1</f>
        <v>#VALUE!</v>
      </c>
      <c r="BA51" s="115" t="e">
        <f aca="false">BA47/AZ47-1</f>
        <v>#VALUE!</v>
      </c>
      <c r="BB51" s="115" t="e">
        <f aca="false">BB47/BA47-1</f>
        <v>#VALUE!</v>
      </c>
      <c r="BC51" s="115" t="e">
        <f aca="false">BC47/BB47-1</f>
        <v>#VALUE!</v>
      </c>
      <c r="BD51" s="115" t="e">
        <f aca="false">BD47/BC47-1</f>
        <v>#VALUE!</v>
      </c>
      <c r="BE51" s="115" t="e">
        <f aca="false">BE47/BD47-1</f>
        <v>#VALUE!</v>
      </c>
      <c r="BF51" s="115" t="e">
        <f aca="false">BF47/BE47-1</f>
        <v>#VALUE!</v>
      </c>
      <c r="BG51" s="115" t="e">
        <f aca="false">BG47/BF47-1</f>
        <v>#VALUE!</v>
      </c>
      <c r="BH51" s="115" t="e">
        <f aca="false">BH47/BG47-1</f>
        <v>#VALUE!</v>
      </c>
      <c r="BI51" s="115" t="e">
        <f aca="false">BI47/BH47-1</f>
        <v>#VALUE!</v>
      </c>
      <c r="BJ51" s="115" t="e">
        <f aca="false">BJ47/BI47-1</f>
        <v>#VALUE!</v>
      </c>
      <c r="BK51" s="115" t="e">
        <f aca="false">BK47/BJ47-1</f>
        <v>#VALUE!</v>
      </c>
      <c r="BL51" s="115" t="e">
        <f aca="false">BL47/BK47-1</f>
        <v>#VALUE!</v>
      </c>
      <c r="BM51" s="115" t="e">
        <f aca="false">BM47/BL47-1</f>
        <v>#VALUE!</v>
      </c>
      <c r="BN51" s="115" t="e">
        <f aca="false">BN47/BM47-1</f>
        <v>#VALUE!</v>
      </c>
      <c r="BO51" s="115" t="e">
        <f aca="false">BO47/BN47-1</f>
        <v>#VALUE!</v>
      </c>
      <c r="BP51" s="115" t="e">
        <f aca="false">BP47/BO47-1</f>
        <v>#VALUE!</v>
      </c>
      <c r="BQ51" s="115" t="e">
        <f aca="false">BQ47/BP47-1</f>
        <v>#VALUE!</v>
      </c>
      <c r="BR51" s="115" t="e">
        <f aca="false">BR47/BQ47-1</f>
        <v>#VALUE!</v>
      </c>
      <c r="BS51" s="115" t="e">
        <f aca="false">BS47/BR47-1</f>
        <v>#VALUE!</v>
      </c>
    </row>
    <row r="52" s="528" customFormat="true" ht="15.75" hidden="false" customHeight="false" outlineLevel="0" collapsed="false">
      <c r="A52" s="527"/>
      <c r="C52" s="577" t="s">
        <v>1545</v>
      </c>
      <c r="D52" s="539" t="s">
        <v>1546</v>
      </c>
      <c r="E52" s="538" t="n">
        <f aca="false">E33*E41</f>
        <v>29539.0965374913</v>
      </c>
      <c r="F52" s="538" t="n">
        <f aca="false">F33*F41</f>
        <v>31538.9602218733</v>
      </c>
      <c r="G52" s="538" t="n">
        <f aca="false">G33*G41</f>
        <v>33593.630019114</v>
      </c>
      <c r="H52" s="538" t="n">
        <f aca="false">H33*H41</f>
        <v>35684.0971132083</v>
      </c>
      <c r="I52" s="538" t="n">
        <f aca="false">I33*I41</f>
        <v>37817.6213501849</v>
      </c>
      <c r="J52" s="538" t="n">
        <f aca="false">J33*J41</f>
        <v>40004.715729889</v>
      </c>
      <c r="K52" s="538" t="n">
        <f aca="false">K33*K41</f>
        <v>42250.4030293857</v>
      </c>
      <c r="L52" s="538" t="n">
        <f aca="false">L33*L41</f>
        <v>44503.5194039794</v>
      </c>
      <c r="M52" s="538" t="n">
        <f aca="false">M33*M41</f>
        <v>46898.2917315484</v>
      </c>
      <c r="N52" s="538" t="n">
        <f aca="false">N33*N41</f>
        <v>49430.5019735351</v>
      </c>
      <c r="O52" s="538" t="n">
        <f aca="false">O33*O41</f>
        <v>52085.3392912233</v>
      </c>
      <c r="P52" s="538" t="n">
        <f aca="false">P33*P41</f>
        <v>54855.476853077</v>
      </c>
      <c r="Q52" s="538" t="n">
        <f aca="false">Q33*Q41</f>
        <v>57737.2290088435</v>
      </c>
      <c r="R52" s="538" t="n">
        <f aca="false">R33*R41</f>
        <v>60746.3902097082</v>
      </c>
      <c r="S52" s="538" t="n">
        <f aca="false">S33*S41</f>
        <v>63892.5667950731</v>
      </c>
      <c r="T52" s="538" t="n">
        <f aca="false">T33*T41</f>
        <v>67191.4432380522</v>
      </c>
      <c r="U52" s="538" t="n">
        <f aca="false">U33*U41</f>
        <v>70662.8924280457</v>
      </c>
      <c r="V52" s="538" t="n">
        <f aca="false">V33*V41</f>
        <v>74281.6207676969</v>
      </c>
      <c r="W52" s="538" t="n">
        <f aca="false">W33*W41</f>
        <v>78083.5729633035</v>
      </c>
      <c r="X52" s="538" t="n">
        <f aca="false">X33*X41</f>
        <v>82076.938524023</v>
      </c>
      <c r="Y52" s="538" t="n">
        <f aca="false">Y33*Y41</f>
        <v>86261.3205756186</v>
      </c>
      <c r="Z52" s="538" t="n">
        <f aca="false">Z33*Z41</f>
        <v>90638.5484247464</v>
      </c>
      <c r="AA52" s="538" t="n">
        <f aca="false">AA33*AA41</f>
        <v>95194.4653416994</v>
      </c>
      <c r="AB52" s="538" t="n">
        <f aca="false">AB33*AB41</f>
        <v>99959.8686855225</v>
      </c>
      <c r="AC52" s="538" t="n">
        <f aca="false">AC33*AC41</f>
        <v>104949.546575169</v>
      </c>
      <c r="AD52" s="538" t="n">
        <f aca="false">AD33*AD41</f>
        <v>110169.468052935</v>
      </c>
      <c r="AE52" s="538" t="n">
        <f aca="false">AE33*AE41</f>
        <v>115632.287043553</v>
      </c>
      <c r="AF52" s="538" t="n">
        <f aca="false">AF33*AF41</f>
        <v>121302.883020624</v>
      </c>
      <c r="AG52" s="538" t="n">
        <f aca="false">AG33*AG41</f>
        <v>127236.399622888</v>
      </c>
      <c r="AH52" s="538" t="n">
        <f aca="false">AH33*AH41</f>
        <v>133436.50687733</v>
      </c>
      <c r="AI52" s="538" t="n">
        <f aca="false">AI33*AI41</f>
        <v>139906.315136142</v>
      </c>
      <c r="AJ52" s="538" t="n">
        <f aca="false">AJ33*AJ41</f>
        <v>146652.134107997</v>
      </c>
      <c r="AK52" s="538" t="e">
        <f aca="false">AK33*AK41</f>
        <v>#VALUE!</v>
      </c>
      <c r="AL52" s="538" t="e">
        <f aca="false">AL33*AL41</f>
        <v>#VALUE!</v>
      </c>
      <c r="AM52" s="538" t="e">
        <f aca="false">AM33*AM41</f>
        <v>#VALUE!</v>
      </c>
      <c r="AN52" s="538" t="e">
        <f aca="false">AN33*AN41</f>
        <v>#VALUE!</v>
      </c>
      <c r="AO52" s="538" t="e">
        <f aca="false">AO33*AO41</f>
        <v>#VALUE!</v>
      </c>
      <c r="AP52" s="538" t="e">
        <f aca="false">AP33*AP41</f>
        <v>#VALUE!</v>
      </c>
      <c r="AQ52" s="538" t="e">
        <f aca="false">AQ33*AQ41</f>
        <v>#VALUE!</v>
      </c>
      <c r="AR52" s="538" t="e">
        <f aca="false">AR33*AR41</f>
        <v>#VALUE!</v>
      </c>
      <c r="AS52" s="538" t="e">
        <f aca="false">AS33*AS41</f>
        <v>#VALUE!</v>
      </c>
      <c r="AT52" s="538" t="e">
        <f aca="false">AT33*AT41</f>
        <v>#VALUE!</v>
      </c>
      <c r="AU52" s="538" t="e">
        <f aca="false">AU33*AU41</f>
        <v>#VALUE!</v>
      </c>
      <c r="AV52" s="538" t="e">
        <f aca="false">AV33*AV41</f>
        <v>#VALUE!</v>
      </c>
      <c r="AW52" s="538" t="e">
        <f aca="false">AW33*AW41</f>
        <v>#VALUE!</v>
      </c>
      <c r="AX52" s="538" t="e">
        <f aca="false">AX33*AX41</f>
        <v>#VALUE!</v>
      </c>
      <c r="AY52" s="538" t="e">
        <f aca="false">AY33*AY41</f>
        <v>#VALUE!</v>
      </c>
      <c r="AZ52" s="538" t="e">
        <f aca="false">AZ33*AZ41</f>
        <v>#VALUE!</v>
      </c>
      <c r="BA52" s="538" t="e">
        <f aca="false">BA33*BA41</f>
        <v>#VALUE!</v>
      </c>
      <c r="BB52" s="538" t="e">
        <f aca="false">BB33*BB41</f>
        <v>#VALUE!</v>
      </c>
      <c r="BC52" s="538" t="e">
        <f aca="false">BC33*BC41</f>
        <v>#VALUE!</v>
      </c>
      <c r="BD52" s="538" t="e">
        <f aca="false">BD33*BD41</f>
        <v>#VALUE!</v>
      </c>
      <c r="BE52" s="538" t="e">
        <f aca="false">BE33*BE41</f>
        <v>#VALUE!</v>
      </c>
      <c r="BF52" s="538" t="e">
        <f aca="false">BF33*BF41</f>
        <v>#VALUE!</v>
      </c>
      <c r="BG52" s="538" t="e">
        <f aca="false">BG33*BG41</f>
        <v>#VALUE!</v>
      </c>
      <c r="BH52" s="538" t="e">
        <f aca="false">BH33*BH41</f>
        <v>#VALUE!</v>
      </c>
      <c r="BI52" s="538" t="e">
        <f aca="false">BI33*BI41</f>
        <v>#VALUE!</v>
      </c>
      <c r="BJ52" s="538" t="e">
        <f aca="false">BJ33*BJ41</f>
        <v>#VALUE!</v>
      </c>
      <c r="BK52" s="538" t="e">
        <f aca="false">BK33*BK41</f>
        <v>#VALUE!</v>
      </c>
      <c r="BL52" s="538" t="e">
        <f aca="false">BL33*BL41</f>
        <v>#VALUE!</v>
      </c>
      <c r="BM52" s="538" t="e">
        <f aca="false">BM33*BM41</f>
        <v>#VALUE!</v>
      </c>
      <c r="BN52" s="538" t="e">
        <f aca="false">BN33*BN41</f>
        <v>#VALUE!</v>
      </c>
      <c r="BO52" s="538" t="e">
        <f aca="false">BO33*BO41</f>
        <v>#VALUE!</v>
      </c>
      <c r="BP52" s="538" t="e">
        <f aca="false">BP33*BP41</f>
        <v>#VALUE!</v>
      </c>
      <c r="BQ52" s="538" t="e">
        <f aca="false">BQ33*BQ41</f>
        <v>#VALUE!</v>
      </c>
      <c r="BR52" s="538" t="e">
        <f aca="false">BR33*BR41</f>
        <v>#VALUE!</v>
      </c>
      <c r="BS52" s="538" t="e">
        <f aca="false">BS33*BS41</f>
        <v>#VALUE!</v>
      </c>
    </row>
    <row r="53" s="528" customFormat="true" ht="15.75" hidden="false" customHeight="false" outlineLevel="0" collapsed="false">
      <c r="A53" s="527"/>
      <c r="C53" s="577" t="s">
        <v>1547</v>
      </c>
      <c r="D53" s="539" t="s">
        <v>1522</v>
      </c>
      <c r="E53" s="538" t="e">
        <f aca="false">E52/E47</f>
        <v>#NAME?</v>
      </c>
      <c r="F53" s="538" t="n">
        <f aca="false">F52/F47</f>
        <v>4231.30346748966</v>
      </c>
      <c r="G53" s="538" t="n">
        <f aca="false">G52/G47</f>
        <v>4345.40873450873</v>
      </c>
      <c r="H53" s="538" t="n">
        <f aca="false">H52/H47</f>
        <v>4455.66657081457</v>
      </c>
      <c r="I53" s="538" t="n">
        <f aca="false">I52/I47</f>
        <v>4561.23900525912</v>
      </c>
      <c r="J53" s="538" t="n">
        <f aca="false">J52/J47</f>
        <v>4661.19223004595</v>
      </c>
      <c r="K53" s="538" t="n">
        <f aca="false">K52/K47</f>
        <v>4755.13071154253</v>
      </c>
      <c r="L53" s="538" t="n">
        <f aca="false">L52/L47</f>
        <v>4846.46759924799</v>
      </c>
      <c r="M53" s="538" t="n">
        <f aca="false">M52/M47</f>
        <v>4939.56117791195</v>
      </c>
      <c r="N53" s="538" t="n">
        <f aca="false">N52/N47</f>
        <v>5035.33890214484</v>
      </c>
      <c r="O53" s="538" t="n">
        <f aca="false">O52/O47</f>
        <v>5135.21734079903</v>
      </c>
      <c r="P53" s="538" t="n">
        <f aca="false">P52/P47</f>
        <v>5239.89039930819</v>
      </c>
      <c r="Q53" s="538" t="n">
        <f aca="false">Q52/Q47</f>
        <v>5349.70250822466</v>
      </c>
      <c r="R53" s="538" t="n">
        <f aca="false">R52/R47</f>
        <v>5463.84240047667</v>
      </c>
      <c r="S53" s="538" t="n">
        <f aca="false">S52/S47</f>
        <v>5582.00121796152</v>
      </c>
      <c r="T53" s="538" t="n">
        <f aca="false">T52/T47</f>
        <v>5703.62503207002</v>
      </c>
      <c r="U53" s="538" t="n">
        <f aca="false">U52/U47</f>
        <v>5828.07670970494</v>
      </c>
      <c r="V53" s="538" t="n">
        <f aca="false">V52/V47</f>
        <v>5957.11498160469</v>
      </c>
      <c r="W53" s="538" t="n">
        <f aca="false">W52/W47</f>
        <v>6089.2176009513</v>
      </c>
      <c r="X53" s="538" t="n">
        <f aca="false">X52/X47</f>
        <v>6224.48738826518</v>
      </c>
      <c r="Y53" s="538" t="n">
        <f aca="false">Y52/Y47</f>
        <v>6363.43200600803</v>
      </c>
      <c r="Z53" s="538" t="n">
        <f aca="false">Z52/Z47</f>
        <v>6506.39051500326</v>
      </c>
      <c r="AA53" s="538" t="n">
        <f aca="false">AA52/AA47</f>
        <v>6654.35161980267</v>
      </c>
      <c r="AB53" s="538" t="n">
        <f aca="false">AB52/AB47</f>
        <v>6806.23780135031</v>
      </c>
      <c r="AC53" s="538" t="n">
        <f aca="false">AC52/AC47</f>
        <v>6961.85508977159</v>
      </c>
      <c r="AD53" s="538" t="n">
        <f aca="false">AD52/AD47</f>
        <v>7121.42852414544</v>
      </c>
      <c r="AE53" s="538" t="n">
        <f aca="false">AE52/AE47</f>
        <v>7284.91048198448</v>
      </c>
      <c r="AF53" s="538" t="n">
        <f aca="false">AF52/AF47</f>
        <v>7454.10756676039</v>
      </c>
      <c r="AG53" s="538" t="n">
        <f aca="false">AG52/AG47</f>
        <v>7627.16280965808</v>
      </c>
      <c r="AH53" s="538" t="n">
        <f aca="false">AH52/AH47</f>
        <v>7804.45012711772</v>
      </c>
      <c r="AI53" s="538" t="n">
        <f aca="false">AI52/AI47</f>
        <v>7986.3270707144</v>
      </c>
      <c r="AJ53" s="538" t="n">
        <f aca="false">AJ52/AJ47</f>
        <v>8173.00521804838</v>
      </c>
      <c r="AK53" s="538" t="e">
        <f aca="false">AK52/AK47</f>
        <v>#VALUE!</v>
      </c>
      <c r="AL53" s="538" t="e">
        <f aca="false">AL52/AL47</f>
        <v>#VALUE!</v>
      </c>
      <c r="AM53" s="538" t="e">
        <f aca="false">AM52/AM47</f>
        <v>#VALUE!</v>
      </c>
      <c r="AN53" s="538" t="e">
        <f aca="false">AN52/AN47</f>
        <v>#VALUE!</v>
      </c>
      <c r="AO53" s="538" t="e">
        <f aca="false">AO52/AO47</f>
        <v>#VALUE!</v>
      </c>
      <c r="AP53" s="538" t="e">
        <f aca="false">AP52/AP47</f>
        <v>#VALUE!</v>
      </c>
      <c r="AQ53" s="538" t="e">
        <f aca="false">AQ52/AQ47</f>
        <v>#VALUE!</v>
      </c>
      <c r="AR53" s="538" t="e">
        <f aca="false">AR52/AR47</f>
        <v>#VALUE!</v>
      </c>
      <c r="AS53" s="538" t="e">
        <f aca="false">AS52/AS47</f>
        <v>#VALUE!</v>
      </c>
      <c r="AT53" s="538" t="e">
        <f aca="false">AT52/AT47</f>
        <v>#VALUE!</v>
      </c>
      <c r="AU53" s="538" t="e">
        <f aca="false">AU52/AU47</f>
        <v>#VALUE!</v>
      </c>
      <c r="AV53" s="538" t="e">
        <f aca="false">AV52/AV47</f>
        <v>#VALUE!</v>
      </c>
      <c r="AW53" s="538" t="e">
        <f aca="false">AW52/AW47</f>
        <v>#VALUE!</v>
      </c>
      <c r="AX53" s="538" t="e">
        <f aca="false">AX52/AX47</f>
        <v>#VALUE!</v>
      </c>
      <c r="AY53" s="538" t="e">
        <f aca="false">AY52/AY47</f>
        <v>#VALUE!</v>
      </c>
      <c r="AZ53" s="538" t="e">
        <f aca="false">AZ52/AZ47</f>
        <v>#VALUE!</v>
      </c>
      <c r="BA53" s="538" t="e">
        <f aca="false">BA52/BA47</f>
        <v>#VALUE!</v>
      </c>
      <c r="BB53" s="538" t="e">
        <f aca="false">BB52/BB47</f>
        <v>#VALUE!</v>
      </c>
      <c r="BC53" s="538" t="e">
        <f aca="false">BC52/BC47</f>
        <v>#VALUE!</v>
      </c>
      <c r="BD53" s="538" t="e">
        <f aca="false">BD52/BD47</f>
        <v>#VALUE!</v>
      </c>
      <c r="BE53" s="538" t="e">
        <f aca="false">BE52/BE47</f>
        <v>#VALUE!</v>
      </c>
      <c r="BF53" s="538" t="e">
        <f aca="false">BF52/BF47</f>
        <v>#VALUE!</v>
      </c>
      <c r="BG53" s="538" t="e">
        <f aca="false">BG52/BG47</f>
        <v>#VALUE!</v>
      </c>
      <c r="BH53" s="538" t="e">
        <f aca="false">BH52/BH47</f>
        <v>#VALUE!</v>
      </c>
      <c r="BI53" s="538" t="e">
        <f aca="false">BI52/BI47</f>
        <v>#VALUE!</v>
      </c>
      <c r="BJ53" s="538" t="e">
        <f aca="false">BJ52/BJ47</f>
        <v>#VALUE!</v>
      </c>
      <c r="BK53" s="538" t="e">
        <f aca="false">BK52/BK47</f>
        <v>#VALUE!</v>
      </c>
      <c r="BL53" s="538" t="e">
        <f aca="false">BL52/BL47</f>
        <v>#VALUE!</v>
      </c>
      <c r="BM53" s="538" t="e">
        <f aca="false">BM52/BM47</f>
        <v>#VALUE!</v>
      </c>
      <c r="BN53" s="538" t="e">
        <f aca="false">BN52/BN47</f>
        <v>#VALUE!</v>
      </c>
      <c r="BO53" s="538" t="e">
        <f aca="false">BO52/BO47</f>
        <v>#VALUE!</v>
      </c>
      <c r="BP53" s="538" t="e">
        <f aca="false">BP52/BP47</f>
        <v>#VALUE!</v>
      </c>
      <c r="BQ53" s="538" t="e">
        <f aca="false">BQ52/BQ47</f>
        <v>#VALUE!</v>
      </c>
      <c r="BR53" s="538" t="e">
        <f aca="false">BR52/BR47</f>
        <v>#VALUE!</v>
      </c>
      <c r="BS53" s="538" t="e">
        <f aca="false">BS52/BS47</f>
        <v>#VALUE!</v>
      </c>
    </row>
    <row r="54" s="528" customFormat="true" ht="15.75" hidden="false" customHeight="false" outlineLevel="0" collapsed="false">
      <c r="A54" s="527"/>
      <c r="C54" s="575" t="s">
        <v>1548</v>
      </c>
      <c r="D54" s="539" t="s">
        <v>1549</v>
      </c>
      <c r="E54" s="578" t="n">
        <v>1</v>
      </c>
      <c r="F54" s="519" t="n">
        <f aca="false">E54*(1+F7)</f>
        <v>1.01</v>
      </c>
      <c r="G54" s="519" t="n">
        <f aca="false">F54*(1+G7)</f>
        <v>1.0201</v>
      </c>
      <c r="H54" s="519" t="n">
        <f aca="false">G54*(1+H7)</f>
        <v>1.030301</v>
      </c>
      <c r="I54" s="519" t="n">
        <f aca="false">H54*(1+I7)</f>
        <v>1.04060401</v>
      </c>
      <c r="J54" s="519" t="n">
        <f aca="false">I54*(1+J7)</f>
        <v>1.0510100501</v>
      </c>
      <c r="K54" s="519" t="n">
        <f aca="false">J54*(1+K7)</f>
        <v>1.061520150601</v>
      </c>
      <c r="L54" s="519" t="n">
        <f aca="false">K54*(1+L7)</f>
        <v>1.07213535210701</v>
      </c>
      <c r="M54" s="519" t="n">
        <f aca="false">L54*(1+M7)</f>
        <v>1.08285670562808</v>
      </c>
      <c r="N54" s="519" t="n">
        <f aca="false">M54*(1+N7)</f>
        <v>1.09368527268436</v>
      </c>
      <c r="O54" s="519" t="n">
        <f aca="false">N54*(1+O7)</f>
        <v>1.1046221254112</v>
      </c>
      <c r="P54" s="519" t="n">
        <f aca="false">O54*(1+P7)</f>
        <v>1.11566834666532</v>
      </c>
      <c r="Q54" s="519" t="n">
        <f aca="false">P54*(1+Q7)</f>
        <v>1.12682503013197</v>
      </c>
      <c r="R54" s="519" t="n">
        <f aca="false">Q54*(1+R7)</f>
        <v>1.13809328043329</v>
      </c>
      <c r="S54" s="519" t="n">
        <f aca="false">R54*(1+S7)</f>
        <v>1.14947421323762</v>
      </c>
      <c r="T54" s="519" t="n">
        <f aca="false">S54*(1+T7)</f>
        <v>1.16096895537</v>
      </c>
      <c r="U54" s="519" t="n">
        <f aca="false">T54*(1+U7)</f>
        <v>1.1725786449237</v>
      </c>
      <c r="V54" s="519" t="n">
        <f aca="false">U54*(1+V7)</f>
        <v>1.18430443137294</v>
      </c>
      <c r="W54" s="519" t="n">
        <f aca="false">V54*(1+W7)</f>
        <v>1.19614747568667</v>
      </c>
      <c r="X54" s="519" t="n">
        <f aca="false">W54*(1+X7)</f>
        <v>1.20810895044353</v>
      </c>
      <c r="Y54" s="519" t="n">
        <f aca="false">X54*(1+Y7)</f>
        <v>1.22019003994797</v>
      </c>
      <c r="Z54" s="519" t="n">
        <f aca="false">Y54*(1+Z7)</f>
        <v>1.23239194034745</v>
      </c>
      <c r="AA54" s="519" t="n">
        <f aca="false">Z54*(1+AA7)</f>
        <v>1.24471585975092</v>
      </c>
      <c r="AB54" s="519" t="n">
        <f aca="false">AA54*(1+AB7)</f>
        <v>1.25716301834843</v>
      </c>
      <c r="AC54" s="519" t="n">
        <f aca="false">AB54*(1+AC7)</f>
        <v>1.26973464853192</v>
      </c>
      <c r="AD54" s="519" t="n">
        <f aca="false">AC54*(1+AD7)</f>
        <v>1.28243199501723</v>
      </c>
      <c r="AE54" s="519" t="n">
        <f aca="false">AD54*(1+AE7)</f>
        <v>1.29525631496741</v>
      </c>
      <c r="AF54" s="519" t="n">
        <f aca="false">AE54*(1+AF7)</f>
        <v>1.30820887811708</v>
      </c>
      <c r="AG54" s="519" t="n">
        <f aca="false">AF54*(1+AG7)</f>
        <v>1.32129096689825</v>
      </c>
      <c r="AH54" s="519" t="n">
        <f aca="false">AG54*(1+AH7)</f>
        <v>1.33450387656723</v>
      </c>
      <c r="AI54" s="519" t="n">
        <f aca="false">AH54*(1+AI7)</f>
        <v>1.34784891533291</v>
      </c>
      <c r="AJ54" s="519" t="n">
        <f aca="false">AI54*(1+AJ7)</f>
        <v>1.36132740448624</v>
      </c>
      <c r="AK54" s="519" t="n">
        <f aca="false">AJ54*(1+AK7)</f>
        <v>1.3749406785311</v>
      </c>
      <c r="AL54" s="519" t="n">
        <f aca="false">AK54*(1+AL7)</f>
        <v>1.38869008531641</v>
      </c>
      <c r="AM54" s="519" t="n">
        <f aca="false">AL54*(1+AM7)</f>
        <v>1.40257698616957</v>
      </c>
      <c r="AN54" s="519" t="n">
        <f aca="false">AM54*(1+AN7)</f>
        <v>1.41660275603127</v>
      </c>
      <c r="AO54" s="519" t="n">
        <f aca="false">AN54*(1+AO7)</f>
        <v>1.43076878359158</v>
      </c>
      <c r="AP54" s="519" t="n">
        <f aca="false">AO54*(1+AP7)</f>
        <v>1.4450764714275</v>
      </c>
      <c r="AQ54" s="519" t="n">
        <f aca="false">AP54*(1+AQ7)</f>
        <v>1.45952723614177</v>
      </c>
      <c r="AR54" s="519" t="n">
        <f aca="false">AQ54*(1+AR7)</f>
        <v>1.47412250850319</v>
      </c>
      <c r="AS54" s="519" t="n">
        <f aca="false">AR54*(1+AS7)</f>
        <v>1.48886373358822</v>
      </c>
      <c r="AT54" s="519" t="n">
        <f aca="false">AS54*(1+AT7)</f>
        <v>1.5037523709241</v>
      </c>
      <c r="AU54" s="519" t="n">
        <f aca="false">AT54*(1+AU7)</f>
        <v>1.51878989463335</v>
      </c>
      <c r="AV54" s="519" t="n">
        <f aca="false">AU54*(1+AV7)</f>
        <v>1.53397779357968</v>
      </c>
      <c r="AW54" s="519" t="n">
        <f aca="false">AV54*(1+AW7)</f>
        <v>1.54931757151548</v>
      </c>
      <c r="AX54" s="519" t="n">
        <f aca="false">AW54*(1+AX7)</f>
        <v>1.56481074723063</v>
      </c>
      <c r="AY54" s="519" t="n">
        <f aca="false">AX54*(1+AY7)</f>
        <v>1.58045885470294</v>
      </c>
      <c r="AZ54" s="519" t="n">
        <f aca="false">AY54*(1+AZ7)</f>
        <v>1.59626344324997</v>
      </c>
      <c r="BA54" s="519" t="n">
        <f aca="false">AZ54*(1+BA7)</f>
        <v>1.61222607768247</v>
      </c>
      <c r="BB54" s="519" t="n">
        <f aca="false">BA54*(1+BB7)</f>
        <v>1.62834833845929</v>
      </c>
      <c r="BC54" s="519" t="n">
        <f aca="false">BB54*(1+BC7)</f>
        <v>1.64463182184388</v>
      </c>
      <c r="BD54" s="519" t="n">
        <f aca="false">BC54*(1+BD7)</f>
        <v>1.66107814006232</v>
      </c>
      <c r="BE54" s="519" t="n">
        <f aca="false">BD54*(1+BE7)</f>
        <v>1.67768892146295</v>
      </c>
      <c r="BF54" s="519" t="n">
        <f aca="false">BE54*(1+BF7)</f>
        <v>1.69446581067758</v>
      </c>
      <c r="BG54" s="519" t="n">
        <f aca="false">BF54*(1+BG7)</f>
        <v>1.71141046878435</v>
      </c>
      <c r="BH54" s="519" t="n">
        <f aca="false">BG54*(1+BH7)</f>
        <v>1.72852457347219</v>
      </c>
      <c r="BI54" s="519" t="n">
        <f aca="false">BH54*(1+BI7)</f>
        <v>1.74580981920692</v>
      </c>
      <c r="BJ54" s="519" t="n">
        <f aca="false">BI54*(1+BJ7)</f>
        <v>1.76326791739899</v>
      </c>
      <c r="BK54" s="519" t="n">
        <f aca="false">BJ54*(1+BK7)</f>
        <v>1.78090059657298</v>
      </c>
      <c r="BL54" s="519" t="n">
        <f aca="false">BK54*(1+BL7)</f>
        <v>1.79870960253871</v>
      </c>
      <c r="BM54" s="519" t="n">
        <f aca="false">BL54*(1+BM7)</f>
        <v>1.81669669856409</v>
      </c>
      <c r="BN54" s="519" t="n">
        <f aca="false">BM54*(1+BN7)</f>
        <v>1.83486366554973</v>
      </c>
      <c r="BO54" s="519" t="n">
        <f aca="false">BN54*(1+BO7)</f>
        <v>1.85321230220523</v>
      </c>
      <c r="BP54" s="519" t="n">
        <f aca="false">BO54*(1+BP7)</f>
        <v>1.87174442522728</v>
      </c>
      <c r="BQ54" s="519" t="n">
        <f aca="false">BP54*(1+BQ7)</f>
        <v>1.89046186947956</v>
      </c>
      <c r="BR54" s="519" t="n">
        <f aca="false">BQ54*(1+BR7)</f>
        <v>1.90936648817435</v>
      </c>
      <c r="BS54" s="519" t="n">
        <f aca="false">BR54*(1+BS7)</f>
        <v>1.92846015305609</v>
      </c>
    </row>
    <row r="55" s="528" customFormat="true" ht="15.75" hidden="false" customHeight="false" outlineLevel="0" collapsed="false">
      <c r="A55" s="527"/>
      <c r="C55" s="575" t="s">
        <v>1504</v>
      </c>
      <c r="D55" s="539" t="s">
        <v>121</v>
      </c>
      <c r="E55" s="519" t="n">
        <f aca="false">IF(ISNUMBER(E26)=TRUE(),E26,E18)</f>
        <v>0.0534590557217598</v>
      </c>
      <c r="F55" s="519" t="n">
        <f aca="false">IF(ISNUMBER(F26)=TRUE(),F26,F18)</f>
        <v>0.0534590557217598</v>
      </c>
      <c r="G55" s="519" t="n">
        <f aca="false">IF(ISNUMBER(G26)=TRUE(),G26,G18)</f>
        <v>0.0534590557217598</v>
      </c>
      <c r="H55" s="519" t="n">
        <f aca="false">IF(ISNUMBER(H26)=TRUE(),H26,H18)</f>
        <v>0.0534590557217598</v>
      </c>
      <c r="I55" s="519" t="n">
        <f aca="false">IF(ISNUMBER(I26)=TRUE(),I26,I18)</f>
        <v>0.0534590557217598</v>
      </c>
      <c r="J55" s="519" t="n">
        <f aca="false">IF(ISNUMBER(J26)=TRUE(),J26,J18)</f>
        <v>0.0534590557217598</v>
      </c>
      <c r="K55" s="519" t="n">
        <f aca="false">IF(ISNUMBER(K26)=TRUE(),K26,K18)</f>
        <v>0.0534590557217598</v>
      </c>
      <c r="L55" s="519" t="n">
        <f aca="false">IF(ISNUMBER(L26)=TRUE(),L26,L18)</f>
        <v>0.0534590557217598</v>
      </c>
      <c r="M55" s="519" t="n">
        <f aca="false">IF(ISNUMBER(M26)=TRUE(),M26,M18)</f>
        <v>0.0534590557217598</v>
      </c>
      <c r="N55" s="519" t="n">
        <f aca="false">IF(ISNUMBER(N26)=TRUE(),N26,N18)</f>
        <v>0.0534590557217598</v>
      </c>
      <c r="O55" s="519" t="n">
        <f aca="false">IF(ISNUMBER(O26)=TRUE(),O26,O18)</f>
        <v>0.0534590557217598</v>
      </c>
      <c r="P55" s="519" t="n">
        <f aca="false">IF(ISNUMBER(P26)=TRUE(),P26,P18)</f>
        <v>0.0534590557217598</v>
      </c>
      <c r="Q55" s="519" t="n">
        <f aca="false">IF(ISNUMBER(Q26)=TRUE(),Q26,Q18)</f>
        <v>0.0534590557217598</v>
      </c>
      <c r="R55" s="519" t="n">
        <f aca="false">IF(ISNUMBER(R26)=TRUE(),R26,R18)</f>
        <v>0.0534590557217598</v>
      </c>
      <c r="S55" s="519" t="n">
        <f aca="false">IF(ISNUMBER(S26)=TRUE(),S26,S18)</f>
        <v>0.0534590557217598</v>
      </c>
      <c r="T55" s="519" t="n">
        <f aca="false">IF(ISNUMBER(T26)=TRUE(),T26,T18)</f>
        <v>0.0534590557217598</v>
      </c>
      <c r="U55" s="519" t="n">
        <f aca="false">IF(ISNUMBER(U26)=TRUE(),U26,U18)</f>
        <v>0.0534590557217598</v>
      </c>
      <c r="V55" s="519" t="n">
        <f aca="false">IF(ISNUMBER(V26)=TRUE(),V26,V18)</f>
        <v>0.0534590557217598</v>
      </c>
      <c r="W55" s="519" t="n">
        <f aca="false">IF(ISNUMBER(W26)=TRUE(),W26,W18)</f>
        <v>0.0534590557217598</v>
      </c>
      <c r="X55" s="519" t="n">
        <f aca="false">IF(ISNUMBER(X26)=TRUE(),X26,X18)</f>
        <v>0.0534590557217598</v>
      </c>
      <c r="Y55" s="519" t="n">
        <f aca="false">IF(ISNUMBER(Y26)=TRUE(),Y26,Y18)</f>
        <v>0.0534590557217598</v>
      </c>
      <c r="Z55" s="519" t="n">
        <f aca="false">IF(ISNUMBER(Z26)=TRUE(),Z26,Z18)</f>
        <v>0.0534590557217598</v>
      </c>
      <c r="AA55" s="519" t="n">
        <f aca="false">IF(ISNUMBER(AA26)=TRUE(),AA26,AA18)</f>
        <v>0.0534590557217598</v>
      </c>
      <c r="AB55" s="519" t="n">
        <f aca="false">IF(ISNUMBER(AB26)=TRUE(),AB26,AB18)</f>
        <v>0.0534590557217598</v>
      </c>
      <c r="AC55" s="519" t="n">
        <f aca="false">IF(ISNUMBER(AC26)=TRUE(),AC26,AC18)</f>
        <v>0.0534590557217598</v>
      </c>
      <c r="AD55" s="519" t="n">
        <f aca="false">IF(ISNUMBER(AD26)=TRUE(),AD26,AD18)</f>
        <v>0.0534590557217598</v>
      </c>
      <c r="AE55" s="519" t="n">
        <f aca="false">IF(ISNUMBER(AE26)=TRUE(),AE26,AE18)</f>
        <v>0.0534590557217598</v>
      </c>
      <c r="AF55" s="519" t="n">
        <f aca="false">IF(ISNUMBER(AF26)=TRUE(),AF26,AF18)</f>
        <v>0.0534590557217598</v>
      </c>
      <c r="AG55" s="519" t="n">
        <f aca="false">IF(ISNUMBER(AG26)=TRUE(),AG26,AG18)</f>
        <v>0.0534590557217598</v>
      </c>
      <c r="AH55" s="519" t="n">
        <f aca="false">IF(ISNUMBER(AH26)=TRUE(),AH26,AH18)</f>
        <v>0.0534590557217598</v>
      </c>
      <c r="AI55" s="519" t="n">
        <f aca="false">IF(ISNUMBER(AI26)=TRUE(),AI26,AI18)</f>
        <v>0.0534590557217598</v>
      </c>
      <c r="AJ55" s="519" t="n">
        <f aca="false">IF(ISNUMBER(AJ26)=TRUE(),AJ26,AJ18)</f>
        <v>0.0534590557217598</v>
      </c>
      <c r="AK55" s="519" t="n">
        <f aca="false">IF(ISNUMBER(AK26)=TRUE(),AK26,AK18)</f>
        <v>0.0534590557217598</v>
      </c>
      <c r="AL55" s="519" t="n">
        <f aca="false">IF(ISNUMBER(AL26)=TRUE(),AL26,AL18)</f>
        <v>0.0534590557217598</v>
      </c>
      <c r="AM55" s="519" t="n">
        <f aca="false">IF(ISNUMBER(AM26)=TRUE(),AM26,AM18)</f>
        <v>0.0534590557217598</v>
      </c>
      <c r="AN55" s="519" t="n">
        <f aca="false">IF(ISNUMBER(AN26)=TRUE(),AN26,AN18)</f>
        <v>0.0534590557217598</v>
      </c>
      <c r="AO55" s="519" t="n">
        <f aca="false">IF(ISNUMBER(AO26)=TRUE(),AO26,AO18)</f>
        <v>0.0534590557217598</v>
      </c>
      <c r="AP55" s="519" t="n">
        <f aca="false">IF(ISNUMBER(AP26)=TRUE(),AP26,AP18)</f>
        <v>0.0534590557217598</v>
      </c>
      <c r="AQ55" s="519" t="n">
        <f aca="false">IF(ISNUMBER(AQ26)=TRUE(),AQ26,AQ18)</f>
        <v>0.0534590557217598</v>
      </c>
      <c r="AR55" s="519" t="n">
        <f aca="false">IF(ISNUMBER(AR26)=TRUE(),AR26,AR18)</f>
        <v>0.0534590557217598</v>
      </c>
      <c r="AS55" s="519" t="n">
        <f aca="false">IF(ISNUMBER(AS26)=TRUE(),AS26,AS18)</f>
        <v>0.0534590557217598</v>
      </c>
      <c r="AT55" s="519" t="n">
        <f aca="false">IF(ISNUMBER(AT26)=TRUE(),AT26,AT18)</f>
        <v>0.0534590557217598</v>
      </c>
      <c r="AU55" s="519" t="n">
        <f aca="false">IF(ISNUMBER(AU26)=TRUE(),AU26,AU18)</f>
        <v>0.0534590557217598</v>
      </c>
      <c r="AV55" s="519" t="n">
        <f aca="false">IF(ISNUMBER(AV26)=TRUE(),AV26,AV18)</f>
        <v>0.0534590557217598</v>
      </c>
      <c r="AW55" s="519" t="n">
        <f aca="false">IF(ISNUMBER(AW26)=TRUE(),AW26,AW18)</f>
        <v>0.0534590557217598</v>
      </c>
      <c r="AX55" s="519" t="n">
        <f aca="false">IF(ISNUMBER(AX26)=TRUE(),AX26,AX18)</f>
        <v>0.0534590557217598</v>
      </c>
      <c r="AY55" s="519" t="n">
        <f aca="false">IF(ISNUMBER(AY26)=TRUE(),AY26,AY18)</f>
        <v>0.0534590557217598</v>
      </c>
      <c r="AZ55" s="519" t="n">
        <f aca="false">IF(ISNUMBER(AZ26)=TRUE(),AZ26,AZ18)</f>
        <v>0.0534590557217598</v>
      </c>
      <c r="BA55" s="519" t="n">
        <f aca="false">IF(ISNUMBER(BA26)=TRUE(),BA26,BA18)</f>
        <v>0.0534590557217598</v>
      </c>
      <c r="BB55" s="519" t="n">
        <f aca="false">IF(ISNUMBER(BB26)=TRUE(),BB26,BB18)</f>
        <v>0.0534590557217598</v>
      </c>
      <c r="BC55" s="519" t="n">
        <f aca="false">IF(ISNUMBER(BC26)=TRUE(),BC26,BC18)</f>
        <v>0.0534590557217598</v>
      </c>
      <c r="BD55" s="519" t="n">
        <f aca="false">IF(ISNUMBER(BD26)=TRUE(),BD26,BD18)</f>
        <v>0.0534590557217598</v>
      </c>
      <c r="BE55" s="519" t="n">
        <f aca="false">IF(ISNUMBER(BE26)=TRUE(),BE26,BE18)</f>
        <v>0.0534590557217598</v>
      </c>
      <c r="BF55" s="519" t="n">
        <f aca="false">IF(ISNUMBER(BF26)=TRUE(),BF26,BF18)</f>
        <v>0.0534590557217598</v>
      </c>
      <c r="BG55" s="519" t="n">
        <f aca="false">IF(ISNUMBER(BG26)=TRUE(),BG26,BG18)</f>
        <v>0.0534590557217598</v>
      </c>
      <c r="BH55" s="519" t="n">
        <f aca="false">IF(ISNUMBER(BH26)=TRUE(),BH26,BH18)</f>
        <v>0.0534590557217598</v>
      </c>
      <c r="BI55" s="519" t="n">
        <f aca="false">IF(ISNUMBER(BI26)=TRUE(),BI26,BI18)</f>
        <v>0.0534590557217598</v>
      </c>
      <c r="BJ55" s="519" t="n">
        <f aca="false">IF(ISNUMBER(BJ26)=TRUE(),BJ26,BJ18)</f>
        <v>0.0534590557217598</v>
      </c>
      <c r="BK55" s="519" t="n">
        <f aca="false">IF(ISNUMBER(BK26)=TRUE(),BK26,BK18)</f>
        <v>0.0534590557217598</v>
      </c>
      <c r="BL55" s="519" t="n">
        <f aca="false">IF(ISNUMBER(BL26)=TRUE(),BL26,BL18)</f>
        <v>0.0534590557217598</v>
      </c>
      <c r="BM55" s="519" t="n">
        <f aca="false">IF(ISNUMBER(BM26)=TRUE(),BM26,BM18)</f>
        <v>0.0534590557217598</v>
      </c>
      <c r="BN55" s="519" t="n">
        <f aca="false">IF(ISNUMBER(BN26)=TRUE(),BN26,BN18)</f>
        <v>0.0534590557217598</v>
      </c>
      <c r="BO55" s="519" t="n">
        <f aca="false">IF(ISNUMBER(BO26)=TRUE(),BO26,BO18)</f>
        <v>0.0534590557217598</v>
      </c>
      <c r="BP55" s="519" t="n">
        <f aca="false">IF(ISNUMBER(BP26)=TRUE(),BP26,BP18)</f>
        <v>0.0534590557217598</v>
      </c>
      <c r="BQ55" s="519" t="n">
        <f aca="false">IF(ISNUMBER(BQ26)=TRUE(),BQ26,BQ18)</f>
        <v>0.0534590557217598</v>
      </c>
      <c r="BR55" s="519" t="n">
        <f aca="false">IF(ISNUMBER(BR26)=TRUE(),BR26,BR18)</f>
        <v>0.0534590557217598</v>
      </c>
      <c r="BS55" s="519" t="n">
        <f aca="false">IF(ISNUMBER(BS26)=TRUE(),BS26,BS18)</f>
        <v>0.0534590557217598</v>
      </c>
    </row>
    <row r="56" s="528" customFormat="true" ht="15.75" hidden="false" customHeight="false" outlineLevel="0" collapsed="false">
      <c r="A56" s="527"/>
      <c r="C56" s="575" t="s">
        <v>1503</v>
      </c>
      <c r="D56" s="556"/>
      <c r="E56" s="519" t="n">
        <f aca="false">IF(ISNUMBER(E25)=TRUE(),E25,E17)</f>
        <v>1.17295980453491</v>
      </c>
      <c r="F56" s="519" t="n">
        <f aca="false">IF(ISNUMBER(F25)=TRUE(),F25,F17)</f>
        <v>1.0216161021212</v>
      </c>
      <c r="G56" s="519" t="n">
        <f aca="false">IF(ISNUMBER(G25)=TRUE(),G25,G17)</f>
        <v>0.882164394138965</v>
      </c>
      <c r="H56" s="519" t="n">
        <f aca="false">IF(ISNUMBER(H25)=TRUE(),H25,H17)</f>
        <v>0.753517781266638</v>
      </c>
      <c r="I56" s="519" t="n">
        <f aca="false">IF(ISNUMBER(I25)=TRUE(),I25,I17)</f>
        <v>0.634040084952626</v>
      </c>
      <c r="J56" s="519" t="n">
        <f aca="false">IF(ISNUMBER(J25)=TRUE(),J25,J17)</f>
        <v>0.522409402547081</v>
      </c>
      <c r="K56" s="519" t="n">
        <f aca="false">IF(ISNUMBER(K25)=TRUE(),K25,K17)</f>
        <v>0.417675242336497</v>
      </c>
      <c r="L56" s="519" t="n">
        <f aca="false">IF(ISNUMBER(L25)=TRUE(),L25,L17)</f>
        <v>0.319562122080073</v>
      </c>
      <c r="M56" s="519" t="n">
        <f aca="false">IF(ISNUMBER(M25)=TRUE(),M25,M17)</f>
        <v>0.226277156999341</v>
      </c>
      <c r="N56" s="519" t="n">
        <f aca="false">IF(ISNUMBER(N25)=TRUE(),N25,N17)</f>
        <v>0.137718370468227</v>
      </c>
      <c r="O56" s="519" t="n">
        <f aca="false">IF(ISNUMBER(O25)=TRUE(),O25,O17)</f>
        <v>0.0537316079889792</v>
      </c>
      <c r="P56" s="519" t="n">
        <f aca="false">IF(ISNUMBER(P25)=TRUE(),P25,P17)</f>
        <v>-0.0259489068533157</v>
      </c>
      <c r="Q56" s="519" t="n">
        <f aca="false">IF(ISNUMBER(Q25)=TRUE(),Q25,Q17)</f>
        <v>-0.101620889133085</v>
      </c>
      <c r="R56" s="519" t="n">
        <f aca="false">IF(ISNUMBER(R25)=TRUE(),R25,R17)</f>
        <v>-0.173554081249235</v>
      </c>
      <c r="S56" s="519" t="n">
        <f aca="false">IF(ISNUMBER(S25)=TRUE(),S25,S17)</f>
        <v>-0.241975120082744</v>
      </c>
      <c r="T56" s="519" t="n">
        <f aca="false">IF(ISNUMBER(T25)=TRUE(),T25,T17)</f>
        <v>-0.307062077630888</v>
      </c>
      <c r="U56" s="519" t="n">
        <f aca="false">IF(ISNUMBER(U25)=TRUE(),U25,U17)</f>
        <v>-0.368944199518464</v>
      </c>
      <c r="V56" s="519" t="n">
        <f aca="false">IF(ISNUMBER(V25)=TRUE(),V25,V17)</f>
        <v>-0.427937721555531</v>
      </c>
      <c r="W56" s="519" t="n">
        <f aca="false">IF(ISNUMBER(W25)=TRUE(),W25,W17)</f>
        <v>-0.484068219813809</v>
      </c>
      <c r="X56" s="519" t="n">
        <f aca="false">IF(ISNUMBER(X25)=TRUE(),X25,X17)</f>
        <v>-0.537483530237062</v>
      </c>
      <c r="Y56" s="519" t="n">
        <f aca="false">IF(ISNUMBER(Y25)=TRUE(),Y25,Y17)</f>
        <v>-0.58837829888441</v>
      </c>
      <c r="Z56" s="519" t="n">
        <f aca="false">IF(ISNUMBER(Z25)=TRUE(),Z25,Z17)</f>
        <v>-0.636930744421585</v>
      </c>
      <c r="AA56" s="519" t="n">
        <f aca="false">IF(ISNUMBER(AA25)=TRUE(),AA25,AA17)</f>
        <v>-0.683414973815485</v>
      </c>
      <c r="AB56" s="519" t="n">
        <f aca="false">IF(ISNUMBER(AB25)=TRUE(),AB25,AB17)</f>
        <v>-0.727801550142565</v>
      </c>
      <c r="AC56" s="519" t="n">
        <f aca="false">IF(ISNUMBER(AC25)=TRUE(),AC25,AC17)</f>
        <v>-0.770166385230459</v>
      </c>
      <c r="AD56" s="519" t="n">
        <f aca="false">IF(ISNUMBER(AD25)=TRUE(),AD25,AD17)</f>
        <v>-0.810642389527217</v>
      </c>
      <c r="AE56" s="519" t="n">
        <f aca="false">IF(ISNUMBER(AE25)=TRUE(),AE25,AE17)</f>
        <v>-0.849312322458488</v>
      </c>
      <c r="AF56" s="519" t="n">
        <f aca="false">IF(ISNUMBER(AF25)=TRUE(),AF25,AF17)</f>
        <v>-0.886576299856086</v>
      </c>
      <c r="AG56" s="519" t="n">
        <f aca="false">IF(ISNUMBER(AG25)=TRUE(),AG25,AG17)</f>
        <v>-0.922199010816857</v>
      </c>
      <c r="AH56" s="519" t="n">
        <f aca="false">IF(ISNUMBER(AH25)=TRUE(),AH25,AH17)</f>
        <v>-0.956316303608566</v>
      </c>
      <c r="AI56" s="519" t="n">
        <f aca="false">IF(ISNUMBER(AI25)=TRUE(),AI25,AI17)</f>
        <v>-0.989059676269779</v>
      </c>
      <c r="AJ56" s="519" t="n">
        <f aca="false">IF(ISNUMBER(AJ25)=TRUE(),AJ25,AJ17)</f>
        <v>-1.02053127105921</v>
      </c>
      <c r="AK56" s="519" t="str">
        <f aca="false">IF(ISNUMBER(AK25)=TRUE(),AK25,AK17)</f>
        <v>Not an input</v>
      </c>
      <c r="AL56" s="519" t="str">
        <f aca="false">IF(ISNUMBER(AL25)=TRUE(),AL25,AL17)</f>
        <v>Not an input</v>
      </c>
      <c r="AM56" s="519" t="str">
        <f aca="false">IF(ISNUMBER(AM25)=TRUE(),AM25,AM17)</f>
        <v>Not an input</v>
      </c>
      <c r="AN56" s="519" t="str">
        <f aca="false">IF(ISNUMBER(AN25)=TRUE(),AN25,AN17)</f>
        <v>Not an input</v>
      </c>
      <c r="AO56" s="519" t="str">
        <f aca="false">IF(ISNUMBER(AO25)=TRUE(),AO25,AO17)</f>
        <v>Not an input</v>
      </c>
      <c r="AP56" s="519" t="str">
        <f aca="false">IF(ISNUMBER(AP25)=TRUE(),AP25,AP17)</f>
        <v>Not an input</v>
      </c>
      <c r="AQ56" s="519" t="str">
        <f aca="false">IF(ISNUMBER(AQ25)=TRUE(),AQ25,AQ17)</f>
        <v>Not an input</v>
      </c>
      <c r="AR56" s="519" t="str">
        <f aca="false">IF(ISNUMBER(AR25)=TRUE(),AR25,AR17)</f>
        <v>Not an input</v>
      </c>
      <c r="AS56" s="519" t="str">
        <f aca="false">IF(ISNUMBER(AS25)=TRUE(),AS25,AS17)</f>
        <v>Not an input</v>
      </c>
      <c r="AT56" s="519" t="str">
        <f aca="false">IF(ISNUMBER(AT25)=TRUE(),AT25,AT17)</f>
        <v>Not an input</v>
      </c>
      <c r="AU56" s="519" t="str">
        <f aca="false">IF(ISNUMBER(AU25)=TRUE(),AU25,AU17)</f>
        <v>Not an input</v>
      </c>
      <c r="AV56" s="519" t="str">
        <f aca="false">IF(ISNUMBER(AV25)=TRUE(),AV25,AV17)</f>
        <v>Not an input</v>
      </c>
      <c r="AW56" s="519" t="str">
        <f aca="false">IF(ISNUMBER(AW25)=TRUE(),AW25,AW17)</f>
        <v>Not an input</v>
      </c>
      <c r="AX56" s="519" t="str">
        <f aca="false">IF(ISNUMBER(AX25)=TRUE(),AX25,AX17)</f>
        <v>Not an input</v>
      </c>
      <c r="AY56" s="519" t="str">
        <f aca="false">IF(ISNUMBER(AY25)=TRUE(),AY25,AY17)</f>
        <v>Not an input</v>
      </c>
      <c r="AZ56" s="519" t="str">
        <f aca="false">IF(ISNUMBER(AZ25)=TRUE(),AZ25,AZ17)</f>
        <v>Not an input</v>
      </c>
      <c r="BA56" s="519" t="str">
        <f aca="false">IF(ISNUMBER(BA25)=TRUE(),BA25,BA17)</f>
        <v>Not an input</v>
      </c>
      <c r="BB56" s="519" t="str">
        <f aca="false">IF(ISNUMBER(BB25)=TRUE(),BB25,BB17)</f>
        <v>Not an input</v>
      </c>
      <c r="BC56" s="519" t="str">
        <f aca="false">IF(ISNUMBER(BC25)=TRUE(),BC25,BC17)</f>
        <v>Not an input</v>
      </c>
      <c r="BD56" s="519" t="str">
        <f aca="false">IF(ISNUMBER(BD25)=TRUE(),BD25,BD17)</f>
        <v>Not an input</v>
      </c>
      <c r="BE56" s="519" t="str">
        <f aca="false">IF(ISNUMBER(BE25)=TRUE(),BE25,BE17)</f>
        <v>Not an input</v>
      </c>
      <c r="BF56" s="519" t="str">
        <f aca="false">IF(ISNUMBER(BF25)=TRUE(),BF25,BF17)</f>
        <v>Not an input</v>
      </c>
      <c r="BG56" s="519" t="str">
        <f aca="false">IF(ISNUMBER(BG25)=TRUE(),BG25,BG17)</f>
        <v>Not an input</v>
      </c>
      <c r="BH56" s="519" t="str">
        <f aca="false">IF(ISNUMBER(BH25)=TRUE(),BH25,BH17)</f>
        <v>Not an input</v>
      </c>
      <c r="BI56" s="519" t="str">
        <f aca="false">IF(ISNUMBER(BI25)=TRUE(),BI25,BI17)</f>
        <v>Not an input</v>
      </c>
      <c r="BJ56" s="519" t="str">
        <f aca="false">IF(ISNUMBER(BJ25)=TRUE(),BJ25,BJ17)</f>
        <v>Not an input</v>
      </c>
      <c r="BK56" s="519" t="str">
        <f aca="false">IF(ISNUMBER(BK25)=TRUE(),BK25,BK17)</f>
        <v>Not an input</v>
      </c>
      <c r="BL56" s="519" t="str">
        <f aca="false">IF(ISNUMBER(BL25)=TRUE(),BL25,BL17)</f>
        <v>Not an input</v>
      </c>
      <c r="BM56" s="519" t="str">
        <f aca="false">IF(ISNUMBER(BM25)=TRUE(),BM25,BM17)</f>
        <v>Not an input</v>
      </c>
      <c r="BN56" s="519" t="str">
        <f aca="false">IF(ISNUMBER(BN25)=TRUE(),BN25,BN17)</f>
        <v>Not an input</v>
      </c>
      <c r="BO56" s="519" t="str">
        <f aca="false">IF(ISNUMBER(BO25)=TRUE(),BO25,BO17)</f>
        <v>Not an input</v>
      </c>
      <c r="BP56" s="519" t="str">
        <f aca="false">IF(ISNUMBER(BP25)=TRUE(),BP25,BP17)</f>
        <v>Not an input</v>
      </c>
      <c r="BQ56" s="519" t="str">
        <f aca="false">IF(ISNUMBER(BQ25)=TRUE(),BQ25,BQ17)</f>
        <v>Not an input</v>
      </c>
      <c r="BR56" s="519" t="str">
        <f aca="false">IF(ISNUMBER(BR25)=TRUE(),BR25,BR17)</f>
        <v>Not an input</v>
      </c>
      <c r="BS56" s="519" t="str">
        <f aca="false">IF(ISNUMBER(BS25)=TRUE(),BS25,BS17)</f>
        <v>Not an input</v>
      </c>
    </row>
    <row r="57" customFormat="false" ht="15.75" hidden="false" customHeight="false" outlineLevel="0" collapsed="false">
      <c r="C57" s="575" t="s">
        <v>1550</v>
      </c>
      <c r="D57" s="556"/>
      <c r="E57" s="115" t="e">
        <f aca="false">E21*(1-$D$2)</f>
        <v>#VALUE!</v>
      </c>
      <c r="F57" s="115" t="n">
        <f aca="false">F21*(1-$D$2)</f>
        <v>0.015297050733406</v>
      </c>
      <c r="G57" s="115" t="n">
        <f aca="false">G21*(1-$D$2)</f>
        <v>0.0131849173212434</v>
      </c>
      <c r="H57" s="115" t="n">
        <f aca="false">H21*(1-$D$2)</f>
        <v>0.0115816976886153</v>
      </c>
      <c r="I57" s="115" t="n">
        <f aca="false">I21*(1-$D$2)</f>
        <v>0.00989639437188073</v>
      </c>
      <c r="J57" s="115" t="n">
        <f aca="false">J21*(1-$D$2)</f>
        <v>0.00811469673648736</v>
      </c>
      <c r="K57" s="115" t="n">
        <f aca="false">K21*(1-$D$2)</f>
        <v>0.00635800642541849</v>
      </c>
      <c r="L57" s="115" t="n">
        <f aca="false">L21*(1-$D$2)</f>
        <v>0.00541671849567132</v>
      </c>
      <c r="M57" s="115" t="n">
        <f aca="false">M21*(1-$D$2)</f>
        <v>0.00541718775944136</v>
      </c>
      <c r="N57" s="115" t="n">
        <f aca="false">N21*(1-$D$2)</f>
        <v>0.00559770227846655</v>
      </c>
      <c r="O57" s="115" t="n">
        <f aca="false">O21*(1-$D$2)</f>
        <v>0.00604135801875399</v>
      </c>
      <c r="P57" s="115" t="n">
        <f aca="false">P21*(1-$D$2)</f>
        <v>0.00658731507985429</v>
      </c>
      <c r="Q57" s="115" t="n">
        <f aca="false">Q21*(1-$D$2)</f>
        <v>0.00715938368896408</v>
      </c>
      <c r="R57" s="115" t="n">
        <f aca="false">R21*(1-$D$2)</f>
        <v>0.00753747330139878</v>
      </c>
      <c r="S57" s="115" t="n">
        <f aca="false">S21*(1-$D$2)</f>
        <v>0.00782692915374521</v>
      </c>
      <c r="T57" s="115" t="n">
        <f aca="false">T21*(1-$D$2)</f>
        <v>0.00798974672802711</v>
      </c>
      <c r="U57" s="115" t="n">
        <f aca="false">U21*(1-$D$2)</f>
        <v>0.00802090361333495</v>
      </c>
      <c r="V57" s="115" t="n">
        <f aca="false">V21*(1-$D$2)</f>
        <v>0.00834177422018258</v>
      </c>
      <c r="W57" s="115" t="n">
        <f aca="false">W21*(1-$D$2)</f>
        <v>0.00837656978492947</v>
      </c>
      <c r="X57" s="115" t="n">
        <f aca="false">X21*(1-$D$2)</f>
        <v>0.00841559983625249</v>
      </c>
      <c r="Y57" s="115" t="n">
        <f aca="false">Y21*(1-$D$2)</f>
        <v>0.00852320658474627</v>
      </c>
      <c r="Z57" s="115" t="n">
        <f aca="false">Z21*(1-$D$2)</f>
        <v>0.00866659272373772</v>
      </c>
      <c r="AA57" s="115" t="n">
        <f aca="false">AA21*(1-$D$2)</f>
        <v>0.00894197143329599</v>
      </c>
      <c r="AB57" s="115" t="n">
        <f aca="false">AB21*(1-$D$2)</f>
        <v>0.0090262339873976</v>
      </c>
      <c r="AC57" s="115" t="n">
        <f aca="false">AC21*(1-$D$2)</f>
        <v>0.00906509639227945</v>
      </c>
      <c r="AD57" s="115" t="n">
        <f aca="false">AD21*(1-$D$2)</f>
        <v>0.00912233398263211</v>
      </c>
      <c r="AE57" s="115" t="n">
        <f aca="false">AE21*(1-$D$2)</f>
        <v>0.00915760300520752</v>
      </c>
      <c r="AF57" s="115" t="n">
        <f aca="false">AF21*(1-$D$2)</f>
        <v>0.00942727646683492</v>
      </c>
      <c r="AG57" s="115" t="n">
        <f aca="false">AG21*(1-$D$2)</f>
        <v>0.00941766266944521</v>
      </c>
      <c r="AH57" s="115" t="n">
        <f aca="false">AH21*(1-$D$2)</f>
        <v>0.00944581392419372</v>
      </c>
      <c r="AI57" s="115" t="n">
        <f aca="false">AI21*(1-$D$2)</f>
        <v>0.00950596235848347</v>
      </c>
      <c r="AJ57" s="115" t="n">
        <f aca="false">AJ21*(1-$D$2)</f>
        <v>0.0095765325218015</v>
      </c>
      <c r="AK57" s="115" t="e">
        <f aca="false">AK21*(1-$D$2)</f>
        <v>#VALUE!</v>
      </c>
      <c r="AL57" s="115" t="e">
        <f aca="false">AL21*(1-$D$2)</f>
        <v>#VALUE!</v>
      </c>
      <c r="AM57" s="115" t="e">
        <f aca="false">AM21*(1-$D$2)</f>
        <v>#VALUE!</v>
      </c>
      <c r="AN57" s="115" t="e">
        <f aca="false">AN21*(1-$D$2)</f>
        <v>#VALUE!</v>
      </c>
      <c r="AO57" s="115" t="e">
        <f aca="false">AO21*(1-$D$2)</f>
        <v>#VALUE!</v>
      </c>
      <c r="AP57" s="115" t="e">
        <f aca="false">AP21*(1-$D$2)</f>
        <v>#VALUE!</v>
      </c>
      <c r="AQ57" s="115" t="e">
        <f aca="false">AQ21*(1-$D$2)</f>
        <v>#VALUE!</v>
      </c>
      <c r="AR57" s="115" t="e">
        <f aca="false">AR21*(1-$D$2)</f>
        <v>#VALUE!</v>
      </c>
      <c r="AS57" s="115" t="e">
        <f aca="false">AS21*(1-$D$2)</f>
        <v>#VALUE!</v>
      </c>
      <c r="AT57" s="115" t="e">
        <f aca="false">AT21*(1-$D$2)</f>
        <v>#VALUE!</v>
      </c>
      <c r="AU57" s="115" t="e">
        <f aca="false">AU21*(1-$D$2)</f>
        <v>#VALUE!</v>
      </c>
      <c r="AV57" s="115" t="e">
        <f aca="false">AV21*(1-$D$2)</f>
        <v>#VALUE!</v>
      </c>
      <c r="AW57" s="115" t="e">
        <f aca="false">AW21*(1-$D$2)</f>
        <v>#VALUE!</v>
      </c>
      <c r="AX57" s="115" t="e">
        <f aca="false">AX21*(1-$D$2)</f>
        <v>#VALUE!</v>
      </c>
      <c r="AY57" s="115" t="e">
        <f aca="false">AY21*(1-$D$2)</f>
        <v>#VALUE!</v>
      </c>
      <c r="AZ57" s="115" t="e">
        <f aca="false">AZ21*(1-$D$2)</f>
        <v>#VALUE!</v>
      </c>
      <c r="BA57" s="115" t="e">
        <f aca="false">BA21*(1-$D$2)</f>
        <v>#VALUE!</v>
      </c>
      <c r="BB57" s="115" t="e">
        <f aca="false">BB21*(1-$D$2)</f>
        <v>#VALUE!</v>
      </c>
      <c r="BC57" s="115" t="e">
        <f aca="false">BC21*(1-$D$2)</f>
        <v>#VALUE!</v>
      </c>
      <c r="BD57" s="115" t="e">
        <f aca="false">BD21*(1-$D$2)</f>
        <v>#VALUE!</v>
      </c>
      <c r="BE57" s="115" t="e">
        <f aca="false">BE21*(1-$D$2)</f>
        <v>#VALUE!</v>
      </c>
      <c r="BF57" s="115" t="e">
        <f aca="false">BF21*(1-$D$2)</f>
        <v>#VALUE!</v>
      </c>
      <c r="BG57" s="115" t="e">
        <f aca="false">BG21*(1-$D$2)</f>
        <v>#VALUE!</v>
      </c>
      <c r="BH57" s="115" t="e">
        <f aca="false">BH21*(1-$D$2)</f>
        <v>#VALUE!</v>
      </c>
      <c r="BI57" s="115" t="e">
        <f aca="false">BI21*(1-$D$2)</f>
        <v>#VALUE!</v>
      </c>
      <c r="BJ57" s="115" t="e">
        <f aca="false">BJ21*(1-$D$2)</f>
        <v>#VALUE!</v>
      </c>
      <c r="BK57" s="115" t="e">
        <f aca="false">BK21*(1-$D$2)</f>
        <v>#VALUE!</v>
      </c>
      <c r="BL57" s="115" t="e">
        <f aca="false">BL21*(1-$D$2)</f>
        <v>#VALUE!</v>
      </c>
      <c r="BM57" s="115" t="e">
        <f aca="false">BM21*(1-$D$2)</f>
        <v>#VALUE!</v>
      </c>
      <c r="BN57" s="115" t="e">
        <f aca="false">BN21*(1-$D$2)</f>
        <v>#VALUE!</v>
      </c>
      <c r="BO57" s="115" t="e">
        <f aca="false">BO21*(1-$D$2)</f>
        <v>#VALUE!</v>
      </c>
      <c r="BP57" s="115" t="e">
        <f aca="false">BP21*(1-$D$2)</f>
        <v>#VALUE!</v>
      </c>
      <c r="BQ57" s="115" t="e">
        <f aca="false">BQ21*(1-$D$2)</f>
        <v>#VALUE!</v>
      </c>
      <c r="BR57" s="115" t="e">
        <f aca="false">BR21*(1-$D$2)</f>
        <v>#VALUE!</v>
      </c>
      <c r="BS57" s="115" t="e">
        <f aca="false">BS21*(1-$D$2)</f>
        <v>#VALUE!</v>
      </c>
    </row>
    <row r="58" customFormat="false" ht="15.75" hidden="false" customHeight="false" outlineLevel="0" collapsed="false">
      <c r="C58" s="579" t="s">
        <v>1551</v>
      </c>
      <c r="D58" s="569"/>
      <c r="E58" s="26" t="n">
        <f aca="false">E6*$D$2</f>
        <v>0.003708</v>
      </c>
      <c r="F58" s="26" t="n">
        <f aca="false">F6*$D$2</f>
        <v>0.003708</v>
      </c>
      <c r="G58" s="26" t="n">
        <f aca="false">G6*$D$2</f>
        <v>0.003708</v>
      </c>
      <c r="H58" s="26" t="n">
        <f aca="false">H6*$D$2</f>
        <v>0.003708</v>
      </c>
      <c r="I58" s="26" t="n">
        <f aca="false">I6*$D$2</f>
        <v>0.003708</v>
      </c>
      <c r="J58" s="26" t="n">
        <f aca="false">J6*$D$2</f>
        <v>0.003708</v>
      </c>
      <c r="K58" s="26" t="n">
        <f aca="false">K6*$D$2</f>
        <v>0.003708</v>
      </c>
      <c r="L58" s="26" t="n">
        <f aca="false">L6*$D$2</f>
        <v>0.003708</v>
      </c>
      <c r="M58" s="26" t="n">
        <f aca="false">M6*$D$2</f>
        <v>0.003708</v>
      </c>
      <c r="N58" s="26" t="n">
        <f aca="false">N6*$D$2</f>
        <v>0.003708</v>
      </c>
      <c r="O58" s="26" t="n">
        <f aca="false">O6*$D$2</f>
        <v>0.003708</v>
      </c>
      <c r="P58" s="26" t="n">
        <f aca="false">P6*$D$2</f>
        <v>0.003708</v>
      </c>
      <c r="Q58" s="26" t="n">
        <f aca="false">Q6*$D$2</f>
        <v>0.003708</v>
      </c>
      <c r="R58" s="26" t="n">
        <f aca="false">R6*$D$2</f>
        <v>0.003708</v>
      </c>
      <c r="S58" s="26" t="n">
        <f aca="false">S6*$D$2</f>
        <v>0.003708</v>
      </c>
      <c r="T58" s="26" t="n">
        <f aca="false">T6*$D$2</f>
        <v>0.003708</v>
      </c>
      <c r="U58" s="26" t="n">
        <f aca="false">U6*$D$2</f>
        <v>0.003708</v>
      </c>
      <c r="V58" s="26" t="n">
        <f aca="false">V6*$D$2</f>
        <v>0.003708</v>
      </c>
      <c r="W58" s="26" t="n">
        <f aca="false">W6*$D$2</f>
        <v>0.003708</v>
      </c>
      <c r="X58" s="26" t="n">
        <f aca="false">X6*$D$2</f>
        <v>0.003708</v>
      </c>
      <c r="Y58" s="26" t="n">
        <f aca="false">Y6*$D$2</f>
        <v>0.003708</v>
      </c>
      <c r="Z58" s="26" t="n">
        <f aca="false">Z6*$D$2</f>
        <v>0.003708</v>
      </c>
      <c r="AA58" s="26" t="n">
        <f aca="false">AA6*$D$2</f>
        <v>0.003708</v>
      </c>
      <c r="AB58" s="26" t="n">
        <f aca="false">AB6*$D$2</f>
        <v>0.003708</v>
      </c>
      <c r="AC58" s="26" t="n">
        <f aca="false">AC6*$D$2</f>
        <v>0.003708</v>
      </c>
      <c r="AD58" s="26" t="n">
        <f aca="false">AD6*$D$2</f>
        <v>0.003708</v>
      </c>
      <c r="AE58" s="26" t="n">
        <f aca="false">AE6*$D$2</f>
        <v>0.003708</v>
      </c>
      <c r="AF58" s="26" t="n">
        <f aca="false">AF6*$D$2</f>
        <v>0.003708</v>
      </c>
      <c r="AG58" s="26" t="n">
        <f aca="false">AG6*$D$2</f>
        <v>0.003708</v>
      </c>
      <c r="AH58" s="26" t="n">
        <f aca="false">AH6*$D$2</f>
        <v>0.003708</v>
      </c>
      <c r="AI58" s="26" t="n">
        <f aca="false">AI6*$D$2</f>
        <v>0.003708</v>
      </c>
      <c r="AJ58" s="26" t="n">
        <f aca="false">AJ6*$D$2</f>
        <v>0.003708</v>
      </c>
      <c r="AK58" s="26" t="n">
        <f aca="false">AK6*$D$2</f>
        <v>0.003708</v>
      </c>
      <c r="AL58" s="26" t="n">
        <f aca="false">AL6*$D$2</f>
        <v>0.003708</v>
      </c>
      <c r="AM58" s="26" t="n">
        <f aca="false">AM6*$D$2</f>
        <v>0.003708</v>
      </c>
      <c r="AN58" s="26" t="n">
        <f aca="false">AN6*$D$2</f>
        <v>0.003708</v>
      </c>
      <c r="AO58" s="26" t="n">
        <f aca="false">AO6*$D$2</f>
        <v>0.003708</v>
      </c>
      <c r="AP58" s="26" t="n">
        <f aca="false">AP6*$D$2</f>
        <v>0.003708</v>
      </c>
      <c r="AQ58" s="26" t="n">
        <f aca="false">AQ6*$D$2</f>
        <v>0.003708</v>
      </c>
      <c r="AR58" s="26" t="n">
        <f aca="false">AR6*$D$2</f>
        <v>0.003708</v>
      </c>
      <c r="AS58" s="26" t="n">
        <f aca="false">AS6*$D$2</f>
        <v>0.003708</v>
      </c>
      <c r="AT58" s="26" t="n">
        <f aca="false">AT6*$D$2</f>
        <v>0.003708</v>
      </c>
      <c r="AU58" s="26" t="n">
        <f aca="false">AU6*$D$2</f>
        <v>0.003708</v>
      </c>
      <c r="AV58" s="26" t="n">
        <f aca="false">AV6*$D$2</f>
        <v>0.003708</v>
      </c>
      <c r="AW58" s="26" t="n">
        <f aca="false">AW6*$D$2</f>
        <v>0.003708</v>
      </c>
      <c r="AX58" s="26" t="n">
        <f aca="false">AX6*$D$2</f>
        <v>0.003708</v>
      </c>
      <c r="AY58" s="26" t="n">
        <f aca="false">AY6*$D$2</f>
        <v>0.003708</v>
      </c>
      <c r="AZ58" s="26" t="n">
        <f aca="false">AZ6*$D$2</f>
        <v>0.003708</v>
      </c>
      <c r="BA58" s="26" t="n">
        <f aca="false">BA6*$D$2</f>
        <v>0.003708</v>
      </c>
      <c r="BB58" s="26" t="n">
        <f aca="false">BB6*$D$2</f>
        <v>0.003708</v>
      </c>
      <c r="BC58" s="26" t="n">
        <f aca="false">BC6*$D$2</f>
        <v>0.003708</v>
      </c>
      <c r="BD58" s="26" t="n">
        <f aca="false">BD6*$D$2</f>
        <v>0.003708</v>
      </c>
      <c r="BE58" s="26" t="n">
        <f aca="false">BE6*$D$2</f>
        <v>0.003708</v>
      </c>
      <c r="BF58" s="26" t="n">
        <f aca="false">BF6*$D$2</f>
        <v>0.003708</v>
      </c>
      <c r="BG58" s="26" t="n">
        <f aca="false">BG6*$D$2</f>
        <v>0.003708</v>
      </c>
      <c r="BH58" s="26" t="n">
        <f aca="false">BH6*$D$2</f>
        <v>0.003708</v>
      </c>
      <c r="BI58" s="26" t="n">
        <f aca="false">BI6*$D$2</f>
        <v>0.003708</v>
      </c>
      <c r="BJ58" s="26" t="n">
        <f aca="false">BJ6*$D$2</f>
        <v>0.003708</v>
      </c>
      <c r="BK58" s="26" t="n">
        <f aca="false">BK6*$D$2</f>
        <v>0.003708</v>
      </c>
      <c r="BL58" s="26" t="n">
        <f aca="false">BL6*$D$2</f>
        <v>0.003708</v>
      </c>
      <c r="BM58" s="26" t="n">
        <f aca="false">BM6*$D$2</f>
        <v>0.003708</v>
      </c>
      <c r="BN58" s="26" t="n">
        <f aca="false">BN6*$D$2</f>
        <v>0.003708</v>
      </c>
      <c r="BO58" s="26" t="n">
        <f aca="false">BO6*$D$2</f>
        <v>0.003708</v>
      </c>
      <c r="BP58" s="26" t="n">
        <f aca="false">BP6*$D$2</f>
        <v>0.003708</v>
      </c>
      <c r="BQ58" s="26" t="n">
        <f aca="false">BQ6*$D$2</f>
        <v>0.003708</v>
      </c>
      <c r="BR58" s="26" t="n">
        <f aca="false">BR6*$D$2</f>
        <v>0.003708</v>
      </c>
      <c r="BS58" s="26" t="n">
        <f aca="false">BS6*$D$2</f>
        <v>0.003708</v>
      </c>
    </row>
    <row r="59" customFormat="false" ht="15.75" hidden="false" customHeight="false" outlineLevel="0" collapsed="false">
      <c r="F59" s="224"/>
      <c r="G59" s="224"/>
      <c r="H59" s="224"/>
      <c r="I59" s="224"/>
      <c r="J59" s="224"/>
      <c r="K59" s="224"/>
      <c r="L59" s="224"/>
      <c r="M59" s="224"/>
      <c r="N59" s="224"/>
      <c r="O59" s="224"/>
      <c r="P59" s="224"/>
      <c r="Q59" s="224"/>
      <c r="R59" s="224"/>
      <c r="S59" s="224"/>
      <c r="T59" s="224"/>
      <c r="U59" s="224"/>
      <c r="V59" s="224"/>
      <c r="W59" s="224"/>
      <c r="X59" s="224"/>
      <c r="Y59" s="224"/>
      <c r="Z59" s="224"/>
      <c r="AA59" s="224"/>
      <c r="AB59" s="224"/>
      <c r="AC59" s="224"/>
      <c r="AD59" s="224"/>
      <c r="AE59" s="224"/>
      <c r="AF59" s="224"/>
      <c r="AG59" s="224"/>
      <c r="AH59" s="224"/>
      <c r="AI59" s="224"/>
      <c r="AJ59" s="224"/>
      <c r="AK59" s="224"/>
      <c r="AL59" s="224"/>
      <c r="AM59" s="224"/>
      <c r="AN59" s="224"/>
      <c r="AO59" s="224"/>
      <c r="AP59" s="224"/>
      <c r="AQ59" s="224"/>
      <c r="AR59" s="224"/>
      <c r="AS59" s="224"/>
      <c r="AT59" s="224"/>
      <c r="AU59" s="224"/>
      <c r="AV59" s="224"/>
      <c r="AW59" s="224"/>
      <c r="AX59" s="224"/>
      <c r="AY59" s="224"/>
      <c r="AZ59" s="224"/>
      <c r="BA59" s="224"/>
      <c r="BB59" s="224"/>
      <c r="BC59" s="224"/>
      <c r="BD59" s="224"/>
      <c r="BE59" s="224"/>
      <c r="BF59" s="224"/>
      <c r="BG59" s="224"/>
      <c r="BH59" s="224"/>
      <c r="BI59" s="224"/>
      <c r="BJ59" s="224"/>
      <c r="BK59" s="224"/>
      <c r="BL59" s="224"/>
      <c r="BM59" s="224"/>
      <c r="BN59" s="224"/>
      <c r="BO59" s="224"/>
      <c r="BP59" s="224"/>
      <c r="BQ59" s="224"/>
      <c r="BR59" s="224"/>
      <c r="BS59" s="224"/>
    </row>
    <row r="60" customFormat="false" ht="15.75" hidden="false" customHeight="false" outlineLevel="0" collapsed="false">
      <c r="C60" s="17" t="s">
        <v>1552</v>
      </c>
    </row>
    <row r="61" customFormat="false" ht="15.75" hidden="false" customHeight="false" outlineLevel="0" collapsed="false">
      <c r="C61" s="524" t="s">
        <v>1553</v>
      </c>
      <c r="D61" s="512"/>
      <c r="E61" s="504" t="n">
        <f aca="false">IF(InputDataA_GeneralAssumptions!$F$133="Automatic",InputDataA_GeneralAssumptions!I150,"Not an input")</f>
        <v>0.571</v>
      </c>
      <c r="F61" s="504" t="n">
        <f aca="false">IF(InputDataA_GeneralAssumptions!$F$133="Automatic",InputDataA_GeneralAssumptions!J150,"Not an input")</f>
        <v>0.571</v>
      </c>
      <c r="G61" s="504" t="n">
        <f aca="false">IF(InputDataA_GeneralAssumptions!$F$133="Automatic",InputDataA_GeneralAssumptions!K150,"Not an input")</f>
        <v>0.571</v>
      </c>
      <c r="H61" s="504" t="n">
        <f aca="false">IF(InputDataA_GeneralAssumptions!$F$133="Automatic",InputDataA_GeneralAssumptions!L150,"Not an input")</f>
        <v>0.571</v>
      </c>
      <c r="I61" s="504" t="n">
        <f aca="false">IF(InputDataA_GeneralAssumptions!$F$133="Automatic",InputDataA_GeneralAssumptions!M150,"Not an input")</f>
        <v>0.571</v>
      </c>
      <c r="J61" s="504" t="n">
        <f aca="false">IF(InputDataA_GeneralAssumptions!$F$133="Automatic",InputDataA_GeneralAssumptions!N150,"Not an input")</f>
        <v>0.571</v>
      </c>
      <c r="K61" s="504" t="n">
        <f aca="false">IF(InputDataA_GeneralAssumptions!$F$133="Automatic",InputDataA_GeneralAssumptions!O150,"Not an input")</f>
        <v>0.571</v>
      </c>
      <c r="L61" s="504" t="n">
        <f aca="false">IF(InputDataA_GeneralAssumptions!$F$133="Automatic",InputDataA_GeneralAssumptions!P150,"Not an input")</f>
        <v>0.571</v>
      </c>
      <c r="M61" s="504" t="n">
        <f aca="false">IF(InputDataA_GeneralAssumptions!$F$133="Automatic",InputDataA_GeneralAssumptions!Q150,"Not an input")</f>
        <v>0.571</v>
      </c>
      <c r="N61" s="504" t="n">
        <f aca="false">IF(InputDataA_GeneralAssumptions!$F$133="Automatic",InputDataA_GeneralAssumptions!R150,"Not an input")</f>
        <v>0.571</v>
      </c>
      <c r="O61" s="504" t="n">
        <f aca="false">IF(InputDataA_GeneralAssumptions!$F$133="Automatic",InputDataA_GeneralAssumptions!S150,"Not an input")</f>
        <v>0.571</v>
      </c>
      <c r="P61" s="504" t="n">
        <f aca="false">IF(InputDataA_GeneralAssumptions!$F$133="Automatic",InputDataA_GeneralAssumptions!T150,"Not an input")</f>
        <v>0.571</v>
      </c>
      <c r="Q61" s="504" t="n">
        <f aca="false">IF(InputDataA_GeneralAssumptions!$F$133="Automatic",InputDataA_GeneralAssumptions!U150,"Not an input")</f>
        <v>0.571</v>
      </c>
      <c r="R61" s="504" t="n">
        <f aca="false">IF(InputDataA_GeneralAssumptions!$F$133="Automatic",InputDataA_GeneralAssumptions!V150,"Not an input")</f>
        <v>0.571</v>
      </c>
      <c r="S61" s="504" t="n">
        <f aca="false">IF(InputDataA_GeneralAssumptions!$F$133="Automatic",InputDataA_GeneralAssumptions!W150,"Not an input")</f>
        <v>0.571</v>
      </c>
      <c r="T61" s="504" t="n">
        <f aca="false">IF(InputDataA_GeneralAssumptions!$F$133="Automatic",InputDataA_GeneralAssumptions!X150,"Not an input")</f>
        <v>0.571</v>
      </c>
      <c r="U61" s="504" t="n">
        <f aca="false">IF(InputDataA_GeneralAssumptions!$F$133="Automatic",InputDataA_GeneralAssumptions!Y150,"Not an input")</f>
        <v>0.571</v>
      </c>
      <c r="V61" s="504" t="n">
        <f aca="false">IF(InputDataA_GeneralAssumptions!$F$133="Automatic",InputDataA_GeneralAssumptions!Z150,"Not an input")</f>
        <v>0.571</v>
      </c>
      <c r="W61" s="504" t="n">
        <f aca="false">IF(InputDataA_GeneralAssumptions!$F$133="Automatic",InputDataA_GeneralAssumptions!AA150,"Not an input")</f>
        <v>0.571</v>
      </c>
      <c r="X61" s="504" t="n">
        <f aca="false">IF(InputDataA_GeneralAssumptions!$F$133="Automatic",InputDataA_GeneralAssumptions!AB150,"Not an input")</f>
        <v>0.571</v>
      </c>
      <c r="Y61" s="504" t="n">
        <f aca="false">IF(InputDataA_GeneralAssumptions!$F$133="Automatic",InputDataA_GeneralAssumptions!AC150,"Not an input")</f>
        <v>0.571</v>
      </c>
      <c r="Z61" s="504" t="n">
        <f aca="false">IF(InputDataA_GeneralAssumptions!$F$133="Automatic",InputDataA_GeneralAssumptions!AD150,"Not an input")</f>
        <v>0.571</v>
      </c>
      <c r="AA61" s="504" t="n">
        <f aca="false">IF(InputDataA_GeneralAssumptions!$F$133="Automatic",InputDataA_GeneralAssumptions!AE150,"Not an input")</f>
        <v>0.571</v>
      </c>
      <c r="AB61" s="504" t="n">
        <f aca="false">IF(InputDataA_GeneralAssumptions!$F$133="Automatic",InputDataA_GeneralAssumptions!AF150,"Not an input")</f>
        <v>0.571</v>
      </c>
      <c r="AC61" s="504" t="n">
        <f aca="false">IF(InputDataA_GeneralAssumptions!$F$133="Automatic",InputDataA_GeneralAssumptions!AG150,"Not an input")</f>
        <v>0.571</v>
      </c>
      <c r="AD61" s="504" t="n">
        <f aca="false">IF(InputDataA_GeneralAssumptions!$F$133="Automatic",InputDataA_GeneralAssumptions!AH150,"Not an input")</f>
        <v>0.571</v>
      </c>
      <c r="AE61" s="504" t="n">
        <f aca="false">IF(InputDataA_GeneralAssumptions!$F$133="Automatic",InputDataA_GeneralAssumptions!AI150,"Not an input")</f>
        <v>0.571</v>
      </c>
      <c r="AF61" s="504" t="n">
        <f aca="false">IF(InputDataA_GeneralAssumptions!$F$133="Automatic",InputDataA_GeneralAssumptions!AJ150,"Not an input")</f>
        <v>0.571</v>
      </c>
      <c r="AG61" s="504" t="n">
        <f aca="false">IF(InputDataA_GeneralAssumptions!$F$133="Automatic",InputDataA_GeneralAssumptions!AK150,"Not an input")</f>
        <v>0.571</v>
      </c>
      <c r="AH61" s="504" t="n">
        <f aca="false">IF(InputDataA_GeneralAssumptions!$F$133="Automatic",InputDataA_GeneralAssumptions!AL150,"Not an input")</f>
        <v>0.571</v>
      </c>
      <c r="AI61" s="504" t="n">
        <f aca="false">IF(InputDataA_GeneralAssumptions!$F$133="Automatic",InputDataA_GeneralAssumptions!AM150,"Not an input")</f>
        <v>0.571</v>
      </c>
      <c r="AJ61" s="504" t="n">
        <f aca="false">IF(InputDataA_GeneralAssumptions!$F$133="Automatic",InputDataA_GeneralAssumptions!AN150,"Not an input")</f>
        <v>0.571</v>
      </c>
      <c r="AK61" s="504" t="n">
        <f aca="false">IF(InputDataA_GeneralAssumptions!$F$133="Automatic",InputDataA_GeneralAssumptions!AO150,"Not an input")</f>
        <v>0.571</v>
      </c>
      <c r="AL61" s="504" t="n">
        <f aca="false">IF(InputDataA_GeneralAssumptions!$F$133="Automatic",InputDataA_GeneralAssumptions!AP150,"Not an input")</f>
        <v>0.571</v>
      </c>
      <c r="AM61" s="504" t="n">
        <f aca="false">IF(InputDataA_GeneralAssumptions!$F$133="Automatic",InputDataA_GeneralAssumptions!AQ150,"Not an input")</f>
        <v>0.571</v>
      </c>
      <c r="AN61" s="504" t="n">
        <f aca="false">IF(InputDataA_GeneralAssumptions!$F$133="Automatic",InputDataA_GeneralAssumptions!AR150,"Not an input")</f>
        <v>0.571</v>
      </c>
      <c r="AO61" s="504" t="n">
        <f aca="false">IF(InputDataA_GeneralAssumptions!$F$133="Automatic",InputDataA_GeneralAssumptions!AS150,"Not an input")</f>
        <v>0.571</v>
      </c>
      <c r="AP61" s="504" t="n">
        <f aca="false">IF(InputDataA_GeneralAssumptions!$F$133="Automatic",InputDataA_GeneralAssumptions!AT150,"Not an input")</f>
        <v>0.571</v>
      </c>
      <c r="AQ61" s="504" t="n">
        <f aca="false">IF(InputDataA_GeneralAssumptions!$F$133="Automatic",InputDataA_GeneralAssumptions!AU150,"Not an input")</f>
        <v>0.571</v>
      </c>
      <c r="AR61" s="504" t="n">
        <f aca="false">IF(InputDataA_GeneralAssumptions!$F$133="Automatic",InputDataA_GeneralAssumptions!AV150,"Not an input")</f>
        <v>0.571</v>
      </c>
      <c r="AS61" s="504" t="n">
        <f aca="false">IF(InputDataA_GeneralAssumptions!$F$133="Automatic",InputDataA_GeneralAssumptions!AW150,"Not an input")</f>
        <v>0.571</v>
      </c>
      <c r="AT61" s="504" t="n">
        <f aca="false">IF(InputDataA_GeneralAssumptions!$F$133="Automatic",InputDataA_GeneralAssumptions!AX150,"Not an input")</f>
        <v>0.571</v>
      </c>
      <c r="AU61" s="504" t="n">
        <f aca="false">IF(InputDataA_GeneralAssumptions!$F$133="Automatic",InputDataA_GeneralAssumptions!AY150,"Not an input")</f>
        <v>0.571</v>
      </c>
      <c r="AV61" s="504" t="n">
        <f aca="false">IF(InputDataA_GeneralAssumptions!$F$133="Automatic",InputDataA_GeneralAssumptions!AZ150,"Not an input")</f>
        <v>0.571</v>
      </c>
      <c r="AW61" s="504" t="n">
        <f aca="false">IF(InputDataA_GeneralAssumptions!$F$133="Automatic",InputDataA_GeneralAssumptions!BA150,"Not an input")</f>
        <v>0.571</v>
      </c>
      <c r="AX61" s="504" t="n">
        <f aca="false">IF(InputDataA_GeneralAssumptions!$F$133="Automatic",InputDataA_GeneralAssumptions!BB150,"Not an input")</f>
        <v>0.571</v>
      </c>
      <c r="AY61" s="504" t="n">
        <f aca="false">IF(InputDataA_GeneralAssumptions!$F$133="Automatic",InputDataA_GeneralAssumptions!BC150,"Not an input")</f>
        <v>0.571</v>
      </c>
      <c r="AZ61" s="504" t="n">
        <f aca="false">IF(InputDataA_GeneralAssumptions!$F$133="Automatic",InputDataA_GeneralAssumptions!BD150,"Not an input")</f>
        <v>0.571</v>
      </c>
      <c r="BA61" s="504" t="n">
        <f aca="false">IF(InputDataA_GeneralAssumptions!$F$133="Automatic",InputDataA_GeneralAssumptions!BE150,"Not an input")</f>
        <v>0.571</v>
      </c>
      <c r="BB61" s="504" t="n">
        <f aca="false">IF(InputDataA_GeneralAssumptions!$F$133="Automatic",InputDataA_GeneralAssumptions!BF150,"Not an input")</f>
        <v>0.571</v>
      </c>
      <c r="BC61" s="504" t="n">
        <f aca="false">IF(InputDataA_GeneralAssumptions!$F$133="Automatic",InputDataA_GeneralAssumptions!BG150,"Not an input")</f>
        <v>0.571</v>
      </c>
      <c r="BD61" s="504" t="n">
        <f aca="false">IF(InputDataA_GeneralAssumptions!$F$133="Automatic",InputDataA_GeneralAssumptions!BH150,"Not an input")</f>
        <v>0.571</v>
      </c>
      <c r="BE61" s="504" t="n">
        <f aca="false">IF(InputDataA_GeneralAssumptions!$F$133="Automatic",InputDataA_GeneralAssumptions!BI150,"Not an input")</f>
        <v>0.571</v>
      </c>
      <c r="BF61" s="504" t="n">
        <f aca="false">IF(InputDataA_GeneralAssumptions!$F$133="Automatic",InputDataA_GeneralAssumptions!BJ150,"Not an input")</f>
        <v>0.571</v>
      </c>
      <c r="BG61" s="504" t="n">
        <f aca="false">IF(InputDataA_GeneralAssumptions!$F$133="Automatic",InputDataA_GeneralAssumptions!BK150,"Not an input")</f>
        <v>0.571</v>
      </c>
      <c r="BH61" s="504" t="n">
        <f aca="false">IF(InputDataA_GeneralAssumptions!$F$133="Automatic",InputDataA_GeneralAssumptions!BL150,"Not an input")</f>
        <v>0.571</v>
      </c>
      <c r="BI61" s="504" t="n">
        <f aca="false">IF(InputDataA_GeneralAssumptions!$F$133="Automatic",InputDataA_GeneralAssumptions!BM150,"Not an input")</f>
        <v>0.571</v>
      </c>
      <c r="BJ61" s="504" t="n">
        <f aca="false">IF(InputDataA_GeneralAssumptions!$F$133="Automatic",InputDataA_GeneralAssumptions!BN150,"Not an input")</f>
        <v>0.571</v>
      </c>
      <c r="BK61" s="504" t="n">
        <f aca="false">IF(InputDataA_GeneralAssumptions!$F$133="Automatic",InputDataA_GeneralAssumptions!BO150,"Not an input")</f>
        <v>0.571</v>
      </c>
      <c r="BL61" s="504" t="n">
        <f aca="false">IF(InputDataA_GeneralAssumptions!$F$133="Automatic",InputDataA_GeneralAssumptions!BP150,"Not an input")</f>
        <v>0.571</v>
      </c>
      <c r="BM61" s="504" t="n">
        <f aca="false">IF(InputDataA_GeneralAssumptions!$F$133="Automatic",InputDataA_GeneralAssumptions!BQ150,"Not an input")</f>
        <v>0.571</v>
      </c>
      <c r="BN61" s="504" t="n">
        <f aca="false">IF(InputDataA_GeneralAssumptions!$F$133="Automatic",InputDataA_GeneralAssumptions!BR150,"Not an input")</f>
        <v>0.571</v>
      </c>
      <c r="BO61" s="504" t="n">
        <f aca="false">IF(InputDataA_GeneralAssumptions!$F$133="Automatic",InputDataA_GeneralAssumptions!BS150,"Not an input")</f>
        <v>0.571</v>
      </c>
      <c r="BP61" s="504" t="n">
        <f aca="false">IF(InputDataA_GeneralAssumptions!$F$133="Automatic",InputDataA_GeneralAssumptions!BT150,"Not an input")</f>
        <v>0.571</v>
      </c>
      <c r="BQ61" s="504" t="n">
        <f aca="false">IF(InputDataA_GeneralAssumptions!$F$133="Automatic",InputDataA_GeneralAssumptions!BU150,"Not an input")</f>
        <v>0.571</v>
      </c>
      <c r="BR61" s="504" t="n">
        <f aca="false">IF(InputDataA_GeneralAssumptions!$F$133="Automatic",InputDataA_GeneralAssumptions!BV150,"Not an input")</f>
        <v>0.571</v>
      </c>
      <c r="BS61" s="504" t="n">
        <f aca="false">IF(InputDataA_GeneralAssumptions!$F$133="Automatic",InputDataA_GeneralAssumptions!BW150,"Not an input")</f>
        <v>0.571</v>
      </c>
    </row>
    <row r="62" customFormat="false" ht="15.75" hidden="false" customHeight="false" outlineLevel="0" collapsed="false">
      <c r="C62" s="524" t="s">
        <v>1554</v>
      </c>
      <c r="D62" s="512" t="s">
        <v>1555</v>
      </c>
      <c r="E62" s="504" t="n">
        <f aca="false">IF(InputDataA_GeneralAssumptions!$F$133="Automatic",SQRT(2)*NORMSINV(0.5*(E61+1)),"Not an input")</f>
        <v>1.11850719735512</v>
      </c>
      <c r="F62" s="504" t="n">
        <f aca="false">IF(InputDataA_GeneralAssumptions!$F$133="Automatic",SQRT(2)*NORMSINV(0.5*(F61+1)),"Not an input")</f>
        <v>1.11850719735512</v>
      </c>
      <c r="G62" s="504" t="n">
        <f aca="false">IF(InputDataA_GeneralAssumptions!$F$133="Automatic",SQRT(2)*NORMSINV(0.5*(G61+1)),"Not an input")</f>
        <v>1.11850719735512</v>
      </c>
      <c r="H62" s="504" t="n">
        <f aca="false">IF(InputDataA_GeneralAssumptions!$F$133="Automatic",SQRT(2)*NORMSINV(0.5*(H61+1)),"Not an input")</f>
        <v>1.11850719735512</v>
      </c>
      <c r="I62" s="504" t="n">
        <f aca="false">IF(InputDataA_GeneralAssumptions!$F$133="Automatic",SQRT(2)*NORMSINV(0.5*(I61+1)),"Not an input")</f>
        <v>1.11850719735512</v>
      </c>
      <c r="J62" s="504" t="n">
        <f aca="false">IF(InputDataA_GeneralAssumptions!$F$133="Automatic",SQRT(2)*NORMSINV(0.5*(J61+1)),"Not an input")</f>
        <v>1.11850719735512</v>
      </c>
      <c r="K62" s="504" t="n">
        <f aca="false">IF(InputDataA_GeneralAssumptions!$F$133="Automatic",SQRT(2)*NORMSINV(0.5*(K61+1)),"Not an input")</f>
        <v>1.11850719735512</v>
      </c>
      <c r="L62" s="504" t="n">
        <f aca="false">IF(InputDataA_GeneralAssumptions!$F$133="Automatic",SQRT(2)*NORMSINV(0.5*(L61+1)),"Not an input")</f>
        <v>1.11850719735512</v>
      </c>
      <c r="M62" s="504" t="n">
        <f aca="false">IF(InputDataA_GeneralAssumptions!$F$133="Automatic",SQRT(2)*NORMSINV(0.5*(M61+1)),"Not an input")</f>
        <v>1.11850719735512</v>
      </c>
      <c r="N62" s="504" t="n">
        <f aca="false">IF(InputDataA_GeneralAssumptions!$F$133="Automatic",SQRT(2)*NORMSINV(0.5*(N61+1)),"Not an input")</f>
        <v>1.11850719735512</v>
      </c>
      <c r="O62" s="504" t="n">
        <f aca="false">IF(InputDataA_GeneralAssumptions!$F$133="Automatic",SQRT(2)*NORMSINV(0.5*(O61+1)),"Not an input")</f>
        <v>1.11850719735512</v>
      </c>
      <c r="P62" s="504" t="n">
        <f aca="false">IF(InputDataA_GeneralAssumptions!$F$133="Automatic",SQRT(2)*NORMSINV(0.5*(P61+1)),"Not an input")</f>
        <v>1.11850719735512</v>
      </c>
      <c r="Q62" s="504" t="n">
        <f aca="false">IF(InputDataA_GeneralAssumptions!$F$133="Automatic",SQRT(2)*NORMSINV(0.5*(Q61+1)),"Not an input")</f>
        <v>1.11850719735512</v>
      </c>
      <c r="R62" s="504" t="n">
        <f aca="false">IF(InputDataA_GeneralAssumptions!$F$133="Automatic",SQRT(2)*NORMSINV(0.5*(R61+1)),"Not an input")</f>
        <v>1.11850719735512</v>
      </c>
      <c r="S62" s="504" t="n">
        <f aca="false">IF(InputDataA_GeneralAssumptions!$F$133="Automatic",SQRT(2)*NORMSINV(0.5*(S61+1)),"Not an input")</f>
        <v>1.11850719735512</v>
      </c>
      <c r="T62" s="504" t="n">
        <f aca="false">IF(InputDataA_GeneralAssumptions!$F$133="Automatic",SQRT(2)*NORMSINV(0.5*(T61+1)),"Not an input")</f>
        <v>1.11850719735512</v>
      </c>
      <c r="U62" s="504" t="n">
        <f aca="false">IF(InputDataA_GeneralAssumptions!$F$133="Automatic",SQRT(2)*NORMSINV(0.5*(U61+1)),"Not an input")</f>
        <v>1.11850719735512</v>
      </c>
      <c r="V62" s="504" t="n">
        <f aca="false">IF(InputDataA_GeneralAssumptions!$F$133="Automatic",SQRT(2)*NORMSINV(0.5*(V61+1)),"Not an input")</f>
        <v>1.11850719735512</v>
      </c>
      <c r="W62" s="504" t="n">
        <f aca="false">IF(InputDataA_GeneralAssumptions!$F$133="Automatic",SQRT(2)*NORMSINV(0.5*(W61+1)),"Not an input")</f>
        <v>1.11850719735512</v>
      </c>
      <c r="X62" s="504" t="n">
        <f aca="false">IF(InputDataA_GeneralAssumptions!$F$133="Automatic",SQRT(2)*NORMSINV(0.5*(X61+1)),"Not an input")</f>
        <v>1.11850719735512</v>
      </c>
      <c r="Y62" s="504" t="n">
        <f aca="false">IF(InputDataA_GeneralAssumptions!$F$133="Automatic",SQRT(2)*NORMSINV(0.5*(Y61+1)),"Not an input")</f>
        <v>1.11850719735512</v>
      </c>
      <c r="Z62" s="504" t="n">
        <f aca="false">IF(InputDataA_GeneralAssumptions!$F$133="Automatic",SQRT(2)*NORMSINV(0.5*(Z61+1)),"Not an input")</f>
        <v>1.11850719735512</v>
      </c>
      <c r="AA62" s="504" t="n">
        <f aca="false">IF(InputDataA_GeneralAssumptions!$F$133="Automatic",SQRT(2)*NORMSINV(0.5*(AA61+1)),"Not an input")</f>
        <v>1.11850719735512</v>
      </c>
      <c r="AB62" s="504" t="n">
        <f aca="false">IF(InputDataA_GeneralAssumptions!$F$133="Automatic",SQRT(2)*NORMSINV(0.5*(AB61+1)),"Not an input")</f>
        <v>1.11850719735512</v>
      </c>
      <c r="AC62" s="504" t="n">
        <f aca="false">IF(InputDataA_GeneralAssumptions!$F$133="Automatic",SQRT(2)*NORMSINV(0.5*(AC61+1)),"Not an input")</f>
        <v>1.11850719735512</v>
      </c>
      <c r="AD62" s="504" t="n">
        <f aca="false">IF(InputDataA_GeneralAssumptions!$F$133="Automatic",SQRT(2)*NORMSINV(0.5*(AD61+1)),"Not an input")</f>
        <v>1.11850719735512</v>
      </c>
      <c r="AE62" s="504" t="n">
        <f aca="false">IF(InputDataA_GeneralAssumptions!$F$133="Automatic",SQRT(2)*NORMSINV(0.5*(AE61+1)),"Not an input")</f>
        <v>1.11850719735512</v>
      </c>
      <c r="AF62" s="504" t="n">
        <f aca="false">IF(InputDataA_GeneralAssumptions!$F$133="Automatic",SQRT(2)*NORMSINV(0.5*(AF61+1)),"Not an input")</f>
        <v>1.11850719735512</v>
      </c>
      <c r="AG62" s="504" t="n">
        <f aca="false">IF(InputDataA_GeneralAssumptions!$F$133="Automatic",SQRT(2)*NORMSINV(0.5*(AG61+1)),"Not an input")</f>
        <v>1.11850719735512</v>
      </c>
      <c r="AH62" s="504" t="n">
        <f aca="false">IF(InputDataA_GeneralAssumptions!$F$133="Automatic",SQRT(2)*NORMSINV(0.5*(AH61+1)),"Not an input")</f>
        <v>1.11850719735512</v>
      </c>
      <c r="AI62" s="504" t="n">
        <f aca="false">IF(InputDataA_GeneralAssumptions!$F$133="Automatic",SQRT(2)*NORMSINV(0.5*(AI61+1)),"Not an input")</f>
        <v>1.11850719735512</v>
      </c>
      <c r="AJ62" s="504" t="n">
        <f aca="false">IF(InputDataA_GeneralAssumptions!$F$133="Automatic",SQRT(2)*NORMSINV(0.5*(AJ61+1)),"Not an input")</f>
        <v>1.11850719735512</v>
      </c>
      <c r="AK62" s="504" t="n">
        <f aca="false">IF(InputDataA_GeneralAssumptions!$F$133="Automatic",SQRT(2)*NORMSINV(0.5*(AK61+1)),"Not an input")</f>
        <v>1.11850719735512</v>
      </c>
      <c r="AL62" s="504" t="n">
        <f aca="false">IF(InputDataA_GeneralAssumptions!$F$133="Automatic",SQRT(2)*NORMSINV(0.5*(AL61+1)),"Not an input")</f>
        <v>1.11850719735512</v>
      </c>
      <c r="AM62" s="504" t="n">
        <f aca="false">IF(InputDataA_GeneralAssumptions!$F$133="Automatic",SQRT(2)*NORMSINV(0.5*(AM61+1)),"Not an input")</f>
        <v>1.11850719735512</v>
      </c>
      <c r="AN62" s="504" t="n">
        <f aca="false">IF(InputDataA_GeneralAssumptions!$F$133="Automatic",SQRT(2)*NORMSINV(0.5*(AN61+1)),"Not an input")</f>
        <v>1.11850719735512</v>
      </c>
      <c r="AO62" s="580" t="n">
        <f aca="false">IF(InputDataA_GeneralAssumptions!$F$133="Automatic",SQRT(2)*NORMSINV(0.5*(AO61+1)),"Not an input")</f>
        <v>1.11850719735512</v>
      </c>
      <c r="AP62" s="580" t="n">
        <f aca="false">IF(InputDataA_GeneralAssumptions!$F$133="Automatic",SQRT(2)*NORMSINV(0.5*(AP61+1)),"Not an input")</f>
        <v>1.11850719735512</v>
      </c>
      <c r="AQ62" s="580" t="n">
        <f aca="false">IF(InputDataA_GeneralAssumptions!$F$133="Automatic",SQRT(2)*NORMSINV(0.5*(AQ61+1)),"Not an input")</f>
        <v>1.11850719735512</v>
      </c>
      <c r="AR62" s="580" t="n">
        <f aca="false">IF(InputDataA_GeneralAssumptions!$F$133="Automatic",SQRT(2)*NORMSINV(0.5*(AR61+1)),"Not an input")</f>
        <v>1.11850719735512</v>
      </c>
      <c r="AS62" s="580" t="n">
        <f aca="false">IF(InputDataA_GeneralAssumptions!$F$133="Automatic",SQRT(2)*NORMSINV(0.5*(AS61+1)),"Not an input")</f>
        <v>1.11850719735512</v>
      </c>
      <c r="AT62" s="580" t="n">
        <f aca="false">IF(InputDataA_GeneralAssumptions!$F$133="Automatic",SQRT(2)*NORMSINV(0.5*(AT61+1)),"Not an input")</f>
        <v>1.11850719735512</v>
      </c>
      <c r="AU62" s="580" t="n">
        <f aca="false">IF(InputDataA_GeneralAssumptions!$F$133="Automatic",SQRT(2)*NORMSINV(0.5*(AU61+1)),"Not an input")</f>
        <v>1.11850719735512</v>
      </c>
      <c r="AV62" s="580" t="n">
        <f aca="false">IF(InputDataA_GeneralAssumptions!$F$133="Automatic",SQRT(2)*NORMSINV(0.5*(AV61+1)),"Not an input")</f>
        <v>1.11850719735512</v>
      </c>
      <c r="AW62" s="580" t="n">
        <f aca="false">IF(InputDataA_GeneralAssumptions!$F$133="Automatic",SQRT(2)*NORMSINV(0.5*(AW61+1)),"Not an input")</f>
        <v>1.11850719735512</v>
      </c>
      <c r="AX62" s="580" t="n">
        <f aca="false">IF(InputDataA_GeneralAssumptions!$F$133="Automatic",SQRT(2)*NORMSINV(0.5*(AX61+1)),"Not an input")</f>
        <v>1.11850719735512</v>
      </c>
      <c r="AY62" s="580" t="n">
        <f aca="false">IF(InputDataA_GeneralAssumptions!$F$133="Automatic",SQRT(2)*NORMSINV(0.5*(AY61+1)),"Not an input")</f>
        <v>1.11850719735512</v>
      </c>
      <c r="AZ62" s="580" t="n">
        <f aca="false">IF(InputDataA_GeneralAssumptions!$F$133="Automatic",SQRT(2)*NORMSINV(0.5*(AZ61+1)),"Not an input")</f>
        <v>1.11850719735512</v>
      </c>
      <c r="BA62" s="580" t="n">
        <f aca="false">IF(InputDataA_GeneralAssumptions!$F$133="Automatic",SQRT(2)*NORMSINV(0.5*(BA61+1)),"Not an input")</f>
        <v>1.11850719735512</v>
      </c>
      <c r="BB62" s="580" t="n">
        <f aca="false">IF(InputDataA_GeneralAssumptions!$F$133="Automatic",SQRT(2)*NORMSINV(0.5*(BB61+1)),"Not an input")</f>
        <v>1.11850719735512</v>
      </c>
      <c r="BC62" s="580" t="n">
        <f aca="false">IF(InputDataA_GeneralAssumptions!$F$133="Automatic",SQRT(2)*NORMSINV(0.5*(BC61+1)),"Not an input")</f>
        <v>1.11850719735512</v>
      </c>
      <c r="BD62" s="580" t="n">
        <f aca="false">IF(InputDataA_GeneralAssumptions!$F$133="Automatic",SQRT(2)*NORMSINV(0.5*(BD61+1)),"Not an input")</f>
        <v>1.11850719735512</v>
      </c>
      <c r="BE62" s="580" t="n">
        <f aca="false">IF(InputDataA_GeneralAssumptions!$F$133="Automatic",SQRT(2)*NORMSINV(0.5*(BE61+1)),"Not an input")</f>
        <v>1.11850719735512</v>
      </c>
      <c r="BF62" s="580" t="n">
        <f aca="false">IF(InputDataA_GeneralAssumptions!$F$133="Automatic",SQRT(2)*NORMSINV(0.5*(BF61+1)),"Not an input")</f>
        <v>1.11850719735512</v>
      </c>
      <c r="BG62" s="580" t="n">
        <f aca="false">IF(InputDataA_GeneralAssumptions!$F$133="Automatic",SQRT(2)*NORMSINV(0.5*(BG61+1)),"Not an input")</f>
        <v>1.11850719735512</v>
      </c>
      <c r="BH62" s="580" t="n">
        <f aca="false">IF(InputDataA_GeneralAssumptions!$F$133="Automatic",SQRT(2)*NORMSINV(0.5*(BH61+1)),"Not an input")</f>
        <v>1.11850719735512</v>
      </c>
      <c r="BI62" s="580" t="n">
        <f aca="false">IF(InputDataA_GeneralAssumptions!$F$133="Automatic",SQRT(2)*NORMSINV(0.5*(BI61+1)),"Not an input")</f>
        <v>1.11850719735512</v>
      </c>
      <c r="BJ62" s="580" t="n">
        <f aca="false">IF(InputDataA_GeneralAssumptions!$F$133="Automatic",SQRT(2)*NORMSINV(0.5*(BJ61+1)),"Not an input")</f>
        <v>1.11850719735512</v>
      </c>
      <c r="BK62" s="580" t="n">
        <f aca="false">IF(InputDataA_GeneralAssumptions!$F$133="Automatic",SQRT(2)*NORMSINV(0.5*(BK61+1)),"Not an input")</f>
        <v>1.11850719735512</v>
      </c>
      <c r="BL62" s="580" t="n">
        <f aca="false">IF(InputDataA_GeneralAssumptions!$F$133="Automatic",SQRT(2)*NORMSINV(0.5*(BL61+1)),"Not an input")</f>
        <v>1.11850719735512</v>
      </c>
      <c r="BM62" s="580" t="n">
        <f aca="false">IF(InputDataA_GeneralAssumptions!$F$133="Automatic",SQRT(2)*NORMSINV(0.5*(BM61+1)),"Not an input")</f>
        <v>1.11850719735512</v>
      </c>
      <c r="BN62" s="580" t="n">
        <f aca="false">IF(InputDataA_GeneralAssumptions!$F$133="Automatic",SQRT(2)*NORMSINV(0.5*(BN61+1)),"Not an input")</f>
        <v>1.11850719735512</v>
      </c>
      <c r="BO62" s="580" t="n">
        <f aca="false">IF(InputDataA_GeneralAssumptions!$F$133="Automatic",SQRT(2)*NORMSINV(0.5*(BO61+1)),"Not an input")</f>
        <v>1.11850719735512</v>
      </c>
      <c r="BP62" s="580" t="n">
        <f aca="false">IF(InputDataA_GeneralAssumptions!$F$133="Automatic",SQRT(2)*NORMSINV(0.5*(BP61+1)),"Not an input")</f>
        <v>1.11850719735512</v>
      </c>
      <c r="BQ62" s="580" t="n">
        <f aca="false">IF(InputDataA_GeneralAssumptions!$F$133="Automatic",SQRT(2)*NORMSINV(0.5*(BQ61+1)),"Not an input")</f>
        <v>1.11850719735512</v>
      </c>
      <c r="BR62" s="580" t="n">
        <f aca="false">IF(InputDataA_GeneralAssumptions!$F$133="Automatic",SQRT(2)*NORMSINV(0.5*(BR61+1)),"Not an input")</f>
        <v>1.11850719735512</v>
      </c>
      <c r="BS62" s="580" t="n">
        <f aca="false">IF(InputDataA_GeneralAssumptions!$F$133="Automatic",SQRT(2)*NORMSINV(0.5*(BS61+1)),"Not an input")</f>
        <v>1.11850719735512</v>
      </c>
    </row>
    <row r="63" customFormat="false" ht="15.75" hidden="false" customHeight="false" outlineLevel="0" collapsed="false">
      <c r="C63" s="524" t="s">
        <v>1556</v>
      </c>
      <c r="D63" s="512" t="s">
        <v>1557</v>
      </c>
      <c r="E63" s="504" t="n">
        <f aca="false">IF(InputDataA_GeneralAssumptions!$F$133="Automatic",LN($D$66)-E62*NORMSINV(E65),"Not an input")</f>
        <v>-0.123613169108507</v>
      </c>
      <c r="F63" s="504" t="n">
        <f aca="false">IF(InputDataA_GeneralAssumptions!$F$133="Automatic",E63+LN(1+F23)-0.5*(F62^2-E62^2),"Not an input")</f>
        <v>-0.0869637238900199</v>
      </c>
      <c r="G63" s="504" t="n">
        <f aca="false">IF(InputDataA_GeneralAssumptions!$F$133="Automatic",F63+LN(1+G23)-0.5*(G62^2-F62^2),"Not an input")</f>
        <v>-0.0526425669264996</v>
      </c>
      <c r="H63" s="504" t="n">
        <f aca="false">IF(InputDataA_GeneralAssumptions!$F$133="Automatic",G63+LN(1+H23)-0.5*(H62^2-G62^2),"Not an input")</f>
        <v>-0.0208763056671155</v>
      </c>
      <c r="I63" s="504" t="n">
        <f aca="false">IF(InputDataA_GeneralAssumptions!$F$133="Automatic",H63+LN(1+I23)-0.5*(I62^2-H62^2),"Not an input")</f>
        <v>0.00868763667784603</v>
      </c>
      <c r="J63" s="504" t="n">
        <f aca="false">IF(InputDataA_GeneralAssumptions!$F$133="Automatic",I63+LN(1+J23)-0.5*(J62^2-I62^2),"Not an input")</f>
        <v>0.0366113736818692</v>
      </c>
      <c r="K63" s="504" t="n">
        <f aca="false">IF(InputDataA_GeneralAssumptions!$F$133="Automatic",J63+LN(1+K23)-0.5*(K62^2-J62^2),"Not an input")</f>
        <v>0.0630476138756582</v>
      </c>
      <c r="L63" s="504" t="n">
        <f aca="false">IF(InputDataA_GeneralAssumptions!$F$133="Automatic",K63+LN(1+L23)-0.5*(L62^2-K62^2),"Not an input")</f>
        <v>0.0870434344991928</v>
      </c>
      <c r="M63" s="504" t="n">
        <f aca="false">IF(InputDataA_GeneralAssumptions!$F$133="Automatic",L63+LN(1+M23)-0.5*(M62^2-L62^2),"Not an input")</f>
        <v>0.111678104642991</v>
      </c>
      <c r="N63" s="504" t="n">
        <f aca="false">IF(InputDataA_GeneralAssumptions!$F$133="Automatic",M63+LN(1+N23)-0.5*(N62^2-M62^2),"Not an input")</f>
        <v>0.136672633591277</v>
      </c>
      <c r="O63" s="504" t="n">
        <f aca="false">IF(InputDataA_GeneralAssumptions!$F$133="Automatic",N63+LN(1+O23)-0.5*(O62^2-N62^2),"Not an input")</f>
        <v>0.161672783988881</v>
      </c>
      <c r="P63" s="504" t="n">
        <f aca="false">IF(InputDataA_GeneralAssumptions!$F$133="Automatic",O63+LN(1+P23)-0.5*(P62^2-O62^2),"Not an input")</f>
        <v>0.186449679200725</v>
      </c>
      <c r="Q63" s="504" t="n">
        <f aca="false">IF(InputDataA_GeneralAssumptions!$F$133="Automatic",P63+LN(1+Q23)-0.5*(Q62^2-P62^2),"Not an input")</f>
        <v>0.210919920637587</v>
      </c>
      <c r="R63" s="504" t="n">
        <f aca="false">IF(InputDataA_GeneralAssumptions!$F$133="Automatic",Q63+LN(1+R23)-0.5*(R62^2-Q62^2),"Not an input")</f>
        <v>0.235262558836455</v>
      </c>
      <c r="S63" s="504" t="n">
        <f aca="false">IF(InputDataA_GeneralAssumptions!$F$133="Automatic",R63+LN(1+S23)-0.5*(S62^2-R62^2),"Not an input")</f>
        <v>0.259597559287594</v>
      </c>
      <c r="T63" s="504" t="n">
        <f aca="false">IF(InputDataA_GeneralAssumptions!$F$133="Automatic",S63+LN(1+T23)-0.5*(T62^2-S62^2),"Not an input")</f>
        <v>0.284113929780587</v>
      </c>
      <c r="U63" s="504" t="n">
        <f aca="false">IF(InputDataA_GeneralAssumptions!$F$133="Automatic",T63+LN(1+U23)-0.5*(U62^2-T62^2),"Not an input")</f>
        <v>0.308987636940854</v>
      </c>
      <c r="V63" s="504" t="n">
        <f aca="false">IF(InputDataA_GeneralAssumptions!$F$133="Automatic",U63+LN(1+V23)-0.5*(V62^2-U62^2),"Not an input")</f>
        <v>0.333747188210669</v>
      </c>
      <c r="W63" s="504" t="n">
        <f aca="false">IF(InputDataA_GeneralAssumptions!$F$133="Automatic",V63+LN(1+W23)-0.5*(W62^2-V62^2),"Not an input")</f>
        <v>0.35882402483133</v>
      </c>
      <c r="X63" s="504" t="n">
        <f aca="false">IF(InputDataA_GeneralAssumptions!$F$133="Automatic",W63+LN(1+X23)-0.5*(X62^2-W62^2),"Not an input")</f>
        <v>0.384196273269649</v>
      </c>
      <c r="Y63" s="504" t="n">
        <f aca="false">IF(InputDataA_GeneralAssumptions!$F$133="Automatic",X63+LN(1+Y23)-0.5*(Y62^2-X62^2),"Not an input")</f>
        <v>0.409707354854927</v>
      </c>
      <c r="Z63" s="504" t="n">
        <f aca="false">IF(InputDataA_GeneralAssumptions!$F$133="Automatic",Y63+LN(1+Z23)-0.5*(Z62^2-Y62^2),"Not an input")</f>
        <v>0.435341566369417</v>
      </c>
      <c r="AA63" s="504" t="n">
        <f aca="false">IF(InputDataA_GeneralAssumptions!$F$133="Automatic",Z63+LN(1+AA23)-0.5*(AA62^2-Z62^2),"Not an input")</f>
        <v>0.460795388202896</v>
      </c>
      <c r="AB63" s="504" t="n">
        <f aca="false">IF(InputDataA_GeneralAssumptions!$F$133="Automatic",AA63+LN(1+AB23)-0.5*(AB62^2-AA62^2),"Not an input")</f>
        <v>0.48638444069663</v>
      </c>
      <c r="AC63" s="504" t="n">
        <f aca="false">IF(InputDataA_GeneralAssumptions!$F$133="Automatic",AB63+LN(1+AC23)-0.5*(AC62^2-AB62^2),"Not an input")</f>
        <v>0.512128001557168</v>
      </c>
      <c r="AD63" s="504" t="n">
        <f aca="false">IF(InputDataA_GeneralAssumptions!$F$133="Automatic",AC63+LN(1+AD23)-0.5*(AD62^2-AC62^2),"Not an input")</f>
        <v>0.538041809635602</v>
      </c>
      <c r="AE63" s="504" t="n">
        <f aca="false">IF(InputDataA_GeneralAssumptions!$F$133="Automatic",AD63+LN(1+AE23)-0.5*(AE62^2-AD62^2),"Not an input")</f>
        <v>0.564112431767769</v>
      </c>
      <c r="AF63" s="504" t="n">
        <f aca="false">IF(InputDataA_GeneralAssumptions!$F$133="Automatic",AE63+LN(1+AF23)-0.5*(AF62^2-AE62^2),"Not an input")</f>
        <v>0.589983533914163</v>
      </c>
      <c r="AG63" s="504" t="n">
        <f aca="false">IF(InputDataA_GeneralAssumptions!$F$133="Automatic",AF63+LN(1+AG23)-0.5*(AG62^2-AF62^2),"Not an input")</f>
        <v>0.616045821452719</v>
      </c>
      <c r="AH63" s="504" t="n">
        <f aca="false">IF(InputDataA_GeneralAssumptions!$F$133="Automatic",AG63+LN(1+AH23)-0.5*(AH62^2-AG62^2),"Not an input")</f>
        <v>0.64220494734312</v>
      </c>
      <c r="AI63" s="504" t="n">
        <f aca="false">IF(InputDataA_GeneralAssumptions!$F$133="Automatic",AH63+LN(1+AI23)-0.5*(AI62^2-AH62^2),"Not an input")</f>
        <v>0.668451039559657</v>
      </c>
      <c r="AJ63" s="504" t="n">
        <f aca="false">IF(InputDataA_GeneralAssumptions!$F$133="Automatic",AI63+LN(1+AJ23)-0.5*(AJ62^2-AI62^2),"Not an input")</f>
        <v>0.69469732368702</v>
      </c>
      <c r="AK63" s="504" t="e">
        <f aca="false">IF(InputDataA_GeneralAssumptions!$F$133="Automatic",AJ63+LN(1+AK23)-0.5*(AK62^2-AJ62^2),"Not an input")</f>
        <v>#VALUE!</v>
      </c>
      <c r="AL63" s="504" t="e">
        <f aca="false">IF(InputDataA_GeneralAssumptions!$F$133="Automatic",AK63+LN(1+AL23)-0.5*(AL62^2-AK62^2),"Not an input")</f>
        <v>#VALUE!</v>
      </c>
      <c r="AM63" s="504" t="e">
        <f aca="false">IF(InputDataA_GeneralAssumptions!$F$133="Automatic",AL63+LN(1+AM23)-0.5*(AM62^2-AL62^2),"Not an input")</f>
        <v>#VALUE!</v>
      </c>
      <c r="AN63" s="504" t="e">
        <f aca="false">IF(InputDataA_GeneralAssumptions!$F$133="Automatic",AM63+LN(1+AN23)-0.5*(AN62^2-AM62^2),"Not an input")</f>
        <v>#VALUE!</v>
      </c>
      <c r="AO63" s="504" t="e">
        <f aca="false">IF(InputDataA_GeneralAssumptions!$F$133="Automatic",AN63+LN(1+AO23)-0.5*(AO62^2-AN62^2),"Not an input")</f>
        <v>#VALUE!</v>
      </c>
      <c r="AP63" s="504" t="e">
        <f aca="false">IF(InputDataA_GeneralAssumptions!$F$133="Automatic",AO63+LN(1+AP23)-0.5*(AP62^2-AO62^2),"Not an input")</f>
        <v>#VALUE!</v>
      </c>
      <c r="AQ63" s="504" t="e">
        <f aca="false">IF(InputDataA_GeneralAssumptions!$F$133="Automatic",AP63+LN(1+AQ23)-0.5*(AQ62^2-AP62^2),"Not an input")</f>
        <v>#VALUE!</v>
      </c>
      <c r="AR63" s="504" t="e">
        <f aca="false">IF(InputDataA_GeneralAssumptions!$F$133="Automatic",AQ63+LN(1+AR23)-0.5*(AR62^2-AQ62^2),"Not an input")</f>
        <v>#VALUE!</v>
      </c>
      <c r="AS63" s="504" t="e">
        <f aca="false">IF(InputDataA_GeneralAssumptions!$F$133="Automatic",AR63+LN(1+AS23)-0.5*(AS62^2-AR62^2),"Not an input")</f>
        <v>#VALUE!</v>
      </c>
      <c r="AT63" s="504" t="e">
        <f aca="false">IF(InputDataA_GeneralAssumptions!$F$133="Automatic",AS63+LN(1+AT23)-0.5*(AT62^2-AS62^2),"Not an input")</f>
        <v>#VALUE!</v>
      </c>
      <c r="AU63" s="504" t="e">
        <f aca="false">IF(InputDataA_GeneralAssumptions!$F$133="Automatic",AT63+LN(1+AU23)-0.5*(AU62^2-AT62^2),"Not an input")</f>
        <v>#VALUE!</v>
      </c>
      <c r="AV63" s="504" t="e">
        <f aca="false">IF(InputDataA_GeneralAssumptions!$F$133="Automatic",AU63+LN(1+AV23)-0.5*(AV62^2-AU62^2),"Not an input")</f>
        <v>#VALUE!</v>
      </c>
      <c r="AW63" s="504" t="e">
        <f aca="false">IF(InputDataA_GeneralAssumptions!$F$133="Automatic",AV63+LN(1+AW23)-0.5*(AW62^2-AV62^2),"Not an input")</f>
        <v>#VALUE!</v>
      </c>
      <c r="AX63" s="504" t="e">
        <f aca="false">IF(InputDataA_GeneralAssumptions!$F$133="Automatic",AW63+LN(1+AX23)-0.5*(AX62^2-AW62^2),"Not an input")</f>
        <v>#VALUE!</v>
      </c>
      <c r="AY63" s="504" t="e">
        <f aca="false">IF(InputDataA_GeneralAssumptions!$F$133="Automatic",AX63+LN(1+AY23)-0.5*(AY62^2-AX62^2),"Not an input")</f>
        <v>#VALUE!</v>
      </c>
      <c r="AZ63" s="504" t="e">
        <f aca="false">IF(InputDataA_GeneralAssumptions!$F$133="Automatic",AY63+LN(1+AZ23)-0.5*(AZ62^2-AY62^2),"Not an input")</f>
        <v>#VALUE!</v>
      </c>
      <c r="BA63" s="504" t="e">
        <f aca="false">IF(InputDataA_GeneralAssumptions!$F$133="Automatic",AZ63+LN(1+BA23)-0.5*(BA62^2-AZ62^2),"Not an input")</f>
        <v>#VALUE!</v>
      </c>
      <c r="BB63" s="504" t="e">
        <f aca="false">IF(InputDataA_GeneralAssumptions!$F$133="Automatic",BA63+LN(1+BB23)-0.5*(BB62^2-BA62^2),"Not an input")</f>
        <v>#VALUE!</v>
      </c>
      <c r="BC63" s="504" t="e">
        <f aca="false">IF(InputDataA_GeneralAssumptions!$F$133="Automatic",BB63+LN(1+BC23)-0.5*(BC62^2-BB62^2),"Not an input")</f>
        <v>#VALUE!</v>
      </c>
      <c r="BD63" s="504" t="e">
        <f aca="false">IF(InputDataA_GeneralAssumptions!$F$133="Automatic",BC63+LN(1+BD23)-0.5*(BD62^2-BC62^2),"Not an input")</f>
        <v>#VALUE!</v>
      </c>
      <c r="BE63" s="504" t="e">
        <f aca="false">IF(InputDataA_GeneralAssumptions!$F$133="Automatic",BD63+LN(1+BE23)-0.5*(BE62^2-BD62^2),"Not an input")</f>
        <v>#VALUE!</v>
      </c>
      <c r="BF63" s="504" t="e">
        <f aca="false">IF(InputDataA_GeneralAssumptions!$F$133="Automatic",BE63+LN(1+BF23)-0.5*(BF62^2-BE62^2),"Not an input")</f>
        <v>#VALUE!</v>
      </c>
      <c r="BG63" s="504" t="e">
        <f aca="false">IF(InputDataA_GeneralAssumptions!$F$133="Automatic",BF63+LN(1+BG23)-0.5*(BG62^2-BF62^2),"Not an input")</f>
        <v>#VALUE!</v>
      </c>
      <c r="BH63" s="504" t="e">
        <f aca="false">IF(InputDataA_GeneralAssumptions!$F$133="Automatic",BG63+LN(1+BH23)-0.5*(BH62^2-BG62^2),"Not an input")</f>
        <v>#VALUE!</v>
      </c>
      <c r="BI63" s="504" t="e">
        <f aca="false">IF(InputDataA_GeneralAssumptions!$F$133="Automatic",BH63+LN(1+BI23)-0.5*(BI62^2-BH62^2),"Not an input")</f>
        <v>#VALUE!</v>
      </c>
      <c r="BJ63" s="504" t="e">
        <f aca="false">IF(InputDataA_GeneralAssumptions!$F$133="Automatic",BI63+LN(1+BJ23)-0.5*(BJ62^2-BI62^2),"Not an input")</f>
        <v>#VALUE!</v>
      </c>
      <c r="BK63" s="504" t="e">
        <f aca="false">IF(InputDataA_GeneralAssumptions!$F$133="Automatic",BJ63+LN(1+BK23)-0.5*(BK62^2-BJ62^2),"Not an input")</f>
        <v>#VALUE!</v>
      </c>
      <c r="BL63" s="504" t="e">
        <f aca="false">IF(InputDataA_GeneralAssumptions!$F$133="Automatic",BK63+LN(1+BL23)-0.5*(BL62^2-BK62^2),"Not an input")</f>
        <v>#VALUE!</v>
      </c>
      <c r="BM63" s="504" t="e">
        <f aca="false">IF(InputDataA_GeneralAssumptions!$F$133="Automatic",BL63+LN(1+BM23)-0.5*(BM62^2-BL62^2),"Not an input")</f>
        <v>#VALUE!</v>
      </c>
      <c r="BN63" s="504" t="e">
        <f aca="false">IF(InputDataA_GeneralAssumptions!$F$133="Automatic",BM63+LN(1+BN23)-0.5*(BN62^2-BM62^2),"Not an input")</f>
        <v>#VALUE!</v>
      </c>
      <c r="BO63" s="504" t="e">
        <f aca="false">IF(InputDataA_GeneralAssumptions!$F$133="Automatic",BN63+LN(1+BO23)-0.5*(BO62^2-BN62^2),"Not an input")</f>
        <v>#VALUE!</v>
      </c>
      <c r="BP63" s="504" t="e">
        <f aca="false">IF(InputDataA_GeneralAssumptions!$F$133="Automatic",BO63+LN(1+BP23)-0.5*(BP62^2-BO62^2),"Not an input")</f>
        <v>#VALUE!</v>
      </c>
      <c r="BQ63" s="504" t="e">
        <f aca="false">IF(InputDataA_GeneralAssumptions!$F$133="Automatic",BP63+LN(1+BQ23)-0.5*(BQ62^2-BP62^2),"Not an input")</f>
        <v>#VALUE!</v>
      </c>
      <c r="BR63" s="504" t="e">
        <f aca="false">IF(InputDataA_GeneralAssumptions!$F$133="Automatic",BQ63+LN(1+BR23)-0.5*(BR62^2-BQ62^2),"Not an input")</f>
        <v>#VALUE!</v>
      </c>
      <c r="BS63" s="504" t="e">
        <f aca="false">IF(InputDataA_GeneralAssumptions!$F$133="Automatic",BR63+LN(1+BS23)-0.5*(BS62^2-BR62^2),"Not an input")</f>
        <v>#VALUE!</v>
      </c>
    </row>
    <row r="64" customFormat="false" ht="15.75" hidden="false" customHeight="false" outlineLevel="0" collapsed="false">
      <c r="C64" s="524" t="s">
        <v>1558</v>
      </c>
      <c r="D64" s="512" t="s">
        <v>1559</v>
      </c>
      <c r="E64" s="504" t="n">
        <f aca="false">IF(InputDataA_GeneralAssumptions!$F$133="Automatic",(1/E62)*NORMDIST((LN($D$66)-(E63))/E62,0,1,FALSE())/NORMSDIST((LN($D$66)-(E63))/E62),InputDataA_GeneralAssumptions!I135)</f>
        <v>0.651658678437097</v>
      </c>
      <c r="F64" s="504" t="n">
        <f aca="false">IF(InputDataA_GeneralAssumptions!$F$133="Automatic",(1/F62)*NORMDIST((LN($D$66)-(F63))/F62,0,1,FALSE())/NORMSDIST((LN($D$66)-(F63))/F62),InputDataA_GeneralAssumptions!J135)</f>
        <v>0.669692090394412</v>
      </c>
      <c r="G64" s="504" t="n">
        <f aca="false">IF(InputDataA_GeneralAssumptions!$F$133="Automatic",(1/G62)*NORMDIST((LN($D$66)-(G63))/G62,0,1,FALSE())/NORMSDIST((LN($D$66)-(G63))/G62),InputDataA_GeneralAssumptions!K135)</f>
        <v>0.686777424589809</v>
      </c>
      <c r="H64" s="504" t="n">
        <f aca="false">IF(InputDataA_GeneralAssumptions!$F$133="Automatic",(1/H62)*NORMDIST((LN($D$66)-(H63))/H62,0,1,FALSE())/NORMSDIST((LN($D$66)-(H63))/H62),InputDataA_GeneralAssumptions!L135)</f>
        <v>0.702758562429101</v>
      </c>
      <c r="I64" s="504" t="n">
        <f aca="false">IF(InputDataA_GeneralAssumptions!$F$133="Automatic",(1/I62)*NORMDIST((LN($D$66)-(I63))/I62,0,1,FALSE())/NORMSDIST((LN($D$66)-(I63))/I62),InputDataA_GeneralAssumptions!M135)</f>
        <v>0.717774427060855</v>
      </c>
      <c r="J64" s="504" t="n">
        <f aca="false">IF(InputDataA_GeneralAssumptions!$F$133="Automatic",(1/J62)*NORMDIST((LN($D$66)-(J63))/J62,0,1,FALSE())/NORMSDIST((LN($D$66)-(J63))/J62),InputDataA_GeneralAssumptions!N135)</f>
        <v>0.732081783862151</v>
      </c>
      <c r="K64" s="504" t="n">
        <f aca="false">IF(InputDataA_GeneralAssumptions!$F$133="Automatic",(1/K62)*NORMDIST((LN($D$66)-(K63))/K62,0,1,FALSE())/NORMSDIST((LN($D$66)-(K63))/K62),InputDataA_GeneralAssumptions!O135)</f>
        <v>0.745737032416732</v>
      </c>
      <c r="L64" s="504" t="n">
        <f aca="false">IF(InputDataA_GeneralAssumptions!$F$133="Automatic",(1/L62)*NORMDIST((LN($D$66)-(L63))/L62,0,1,FALSE())/NORMSDIST((LN($D$66)-(L63))/L62),InputDataA_GeneralAssumptions!P135)</f>
        <v>0.758223227312225</v>
      </c>
      <c r="M64" s="504" t="n">
        <f aca="false">IF(InputDataA_GeneralAssumptions!$F$133="Automatic",(1/M62)*NORMDIST((LN($D$66)-(M63))/M62,0,1,FALSE())/NORMSDIST((LN($D$66)-(M63))/M62),InputDataA_GeneralAssumptions!Q135)</f>
        <v>0.771131337289313</v>
      </c>
      <c r="N64" s="504" t="n">
        <f aca="false">IF(InputDataA_GeneralAssumptions!$F$133="Automatic",(1/N62)*NORMDIST((LN($D$66)-(N63))/N62,0,1,FALSE())/NORMSDIST((LN($D$66)-(N63))/N62),InputDataA_GeneralAssumptions!R135)</f>
        <v>0.78431955473606</v>
      </c>
      <c r="O64" s="504" t="n">
        <f aca="false">IF(InputDataA_GeneralAssumptions!$F$133="Automatic",(1/O62)*NORMDIST((LN($D$66)-(O63))/O62,0,1,FALSE())/NORMSDIST((LN($D$66)-(O63))/O62),InputDataA_GeneralAssumptions!S135)</f>
        <v>0.797601845321202</v>
      </c>
      <c r="P64" s="504" t="n">
        <f aca="false">IF(InputDataA_GeneralAssumptions!$F$133="Automatic",(1/P62)*NORMDIST((LN($D$66)-(P63))/P62,0,1,FALSE())/NORMSDIST((LN($D$66)-(P63))/P62),InputDataA_GeneralAssumptions!T135)</f>
        <v>0.810854302906892</v>
      </c>
      <c r="Q64" s="504" t="n">
        <f aca="false">IF(InputDataA_GeneralAssumptions!$F$133="Automatic",(1/Q62)*NORMDIST((LN($D$66)-(Q63))/Q62,0,1,FALSE())/NORMSDIST((LN($D$66)-(Q63))/Q62),InputDataA_GeneralAssumptions!U135)</f>
        <v>0.824028403793286</v>
      </c>
      <c r="R64" s="504" t="n">
        <f aca="false">IF(InputDataA_GeneralAssumptions!$F$133="Automatic",(1/R62)*NORMDIST((LN($D$66)-(R63))/R62,0,1,FALSE())/NORMSDIST((LN($D$66)-(R63))/R62),InputDataA_GeneralAssumptions!V135)</f>
        <v>0.837217216392486</v>
      </c>
      <c r="S64" s="504" t="n">
        <f aca="false">IF(InputDataA_GeneralAssumptions!$F$133="Automatic",(1/S62)*NORMDIST((LN($D$66)-(S63))/S62,0,1,FALSE())/NORMSDIST((LN($D$66)-(S63))/S62),InputDataA_GeneralAssumptions!W135)</f>
        <v>0.850484001218157</v>
      </c>
      <c r="T64" s="504" t="n">
        <f aca="false">IF(InputDataA_GeneralAssumptions!$F$133="Automatic",(1/T62)*NORMDIST((LN($D$66)-(T63))/T62,0,1,FALSE())/NORMSDIST((LN($D$66)-(T63))/T62),InputDataA_GeneralAssumptions!X135)</f>
        <v>0.863931631734865</v>
      </c>
      <c r="U64" s="504" t="n">
        <f aca="false">IF(InputDataA_GeneralAssumptions!$F$133="Automatic",(1/U62)*NORMDIST((LN($D$66)-(U63))/U62,0,1,FALSE())/NORMSDIST((LN($D$66)-(U63))/U62),InputDataA_GeneralAssumptions!Y135)</f>
        <v>0.877658267015648</v>
      </c>
      <c r="V64" s="504" t="n">
        <f aca="false">IF(InputDataA_GeneralAssumptions!$F$133="Automatic",(1/V62)*NORMDIST((LN($D$66)-(V63))/V62,0,1,FALSE())/NORMSDIST((LN($D$66)-(V63))/V62),InputDataA_GeneralAssumptions!Z135)</f>
        <v>0.891403849984939</v>
      </c>
      <c r="W64" s="504" t="n">
        <f aca="false">IF(InputDataA_GeneralAssumptions!$F$133="Automatic",(1/W62)*NORMDIST((LN($D$66)-(W63))/W62,0,1,FALSE())/NORMSDIST((LN($D$66)-(W63))/W62),InputDataA_GeneralAssumptions!AA135)</f>
        <v>0.905407811671968</v>
      </c>
      <c r="X64" s="504" t="n">
        <f aca="false">IF(InputDataA_GeneralAssumptions!$F$133="Automatic",(1/X62)*NORMDIST((LN($D$66)-(X63))/X62,0,1,FALSE())/NORMSDIST((LN($D$66)-(X63))/X62),InputDataA_GeneralAssumptions!AB135)</f>
        <v>0.919659840691177</v>
      </c>
      <c r="Y64" s="504" t="n">
        <f aca="false">IF(InputDataA_GeneralAssumptions!$F$133="Automatic",(1/Y62)*NORMDIST((LN($D$66)-(Y63))/Y62,0,1,FALSE())/NORMSDIST((LN($D$66)-(Y63))/Y62),InputDataA_GeneralAssumptions!AC135)</f>
        <v>0.93407297722397</v>
      </c>
      <c r="Z64" s="504" t="n">
        <f aca="false">IF(InputDataA_GeneralAssumptions!$F$133="Automatic",(1/Z62)*NORMDIST((LN($D$66)-(Z63))/Z62,0,1,FALSE())/NORMSDIST((LN($D$66)-(Z63))/Z62),InputDataA_GeneralAssumptions!AD135)</f>
        <v>0.948638472744029</v>
      </c>
      <c r="AA64" s="504" t="n">
        <f aca="false">IF(InputDataA_GeneralAssumptions!$F$133="Automatic",(1/AA62)*NORMDIST((LN($D$66)-(AA63))/AA62,0,1,FALSE())/NORMSDIST((LN($D$66)-(AA63))/AA62),InputDataA_GeneralAssumptions!AE135)</f>
        <v>0.963182445344907</v>
      </c>
      <c r="AB64" s="504" t="n">
        <f aca="false">IF(InputDataA_GeneralAssumptions!$F$133="Automatic",(1/AB62)*NORMDIST((LN($D$66)-(AB63))/AB62,0,1,FALSE())/NORMSDIST((LN($D$66)-(AB63))/AB62),InputDataA_GeneralAssumptions!AF135)</f>
        <v>0.97788387981744</v>
      </c>
      <c r="AC64" s="504" t="n">
        <f aca="false">IF(InputDataA_GeneralAssumptions!$F$133="Automatic",(1/AC62)*NORMDIST((LN($D$66)-(AC63))/AC62,0,1,FALSE())/NORMSDIST((LN($D$66)-(AC63))/AC62),InputDataA_GeneralAssumptions!AG135)</f>
        <v>0.992754071046204</v>
      </c>
      <c r="AD64" s="504" t="n">
        <f aca="false">IF(InputDataA_GeneralAssumptions!$F$133="Automatic",(1/AD62)*NORMDIST((LN($D$66)-(AD63))/AD62,0,1,FALSE())/NORMSDIST((LN($D$66)-(AD63))/AD62),InputDataA_GeneralAssumptions!AH135)</f>
        <v>1.00780247021091</v>
      </c>
      <c r="AE64" s="504" t="n">
        <f aca="false">IF(InputDataA_GeneralAssumptions!$F$133="Automatic",(1/AE62)*NORMDIST((LN($D$66)-(AE63))/AE62,0,1,FALSE())/NORMSDIST((LN($D$66)-(AE63))/AE62),InputDataA_GeneralAssumptions!AI135)</f>
        <v>1.02302162358512</v>
      </c>
      <c r="AF64" s="504" t="n">
        <f aca="false">IF(InputDataA_GeneralAssumptions!$F$133="Automatic",(1/AF62)*NORMDIST((LN($D$66)-(AF63))/AF62,0,1,FALSE())/NORMSDIST((LN($D$66)-(AF63))/AF62),InputDataA_GeneralAssumptions!AJ135)</f>
        <v>1.03820216878908</v>
      </c>
      <c r="AG64" s="504" t="n">
        <f aca="false">IF(InputDataA_GeneralAssumptions!$F$133="Automatic",(1/AG62)*NORMDIST((LN($D$66)-(AG63))/AG62,0,1,FALSE())/NORMSDIST((LN($D$66)-(AG63))/AG62),InputDataA_GeneralAssumptions!AK135)</f>
        <v>1.05357217426665</v>
      </c>
      <c r="AH64" s="504" t="n">
        <f aca="false">IF(InputDataA_GeneralAssumptions!$F$133="Automatic",(1/AH62)*NORMDIST((LN($D$66)-(AH63))/AH62,0,1,FALSE())/NORMSDIST((LN($D$66)-(AH63))/AH62),InputDataA_GeneralAssumptions!AL135)</f>
        <v>1.06907613288103</v>
      </c>
      <c r="AI64" s="504" t="n">
        <f aca="false">IF(InputDataA_GeneralAssumptions!$F$133="Automatic",(1/AI62)*NORMDIST((LN($D$66)-(AI63))/AI62,0,1,FALSE())/NORMSDIST((LN($D$66)-(AI63))/AI62),InputDataA_GeneralAssumptions!AM135)</f>
        <v>1.08470785241449</v>
      </c>
      <c r="AJ64" s="504" t="n">
        <f aca="false">IF(InputDataA_GeneralAssumptions!$F$133="Automatic",(1/AJ62)*NORMDIST((LN($D$66)-(AJ63))/AJ62,0,1,FALSE())/NORMSDIST((LN($D$66)-(AJ63))/AJ62),InputDataA_GeneralAssumptions!AN135)</f>
        <v>1.10041488635004</v>
      </c>
      <c r="AK64" s="504" t="e">
        <f aca="false">IF(InputDataA_GeneralAssumptions!$F$133="Automatic",(1/AK62)*NORMDIST((LN($D$66)-(AK63))/AK62,0,1,FALSE())/NORMSDIST((LN($D$66)-(AK63))/AK62),InputDataA_GeneralAssumptions!AO135)</f>
        <v>#VALUE!</v>
      </c>
      <c r="AL64" s="504" t="e">
        <f aca="false">IF(InputDataA_GeneralAssumptions!$F$133="Automatic",(1/AL62)*NORMDIST((LN($D$66)-(AL63))/AL62,0,1,FALSE())/NORMSDIST((LN($D$66)-(AL63))/AL62),InputDataA_GeneralAssumptions!AP135)</f>
        <v>#VALUE!</v>
      </c>
      <c r="AM64" s="504" t="e">
        <f aca="false">IF(InputDataA_GeneralAssumptions!$F$133="Automatic",(1/AM62)*NORMDIST((LN($D$66)-(AM63))/AM62,0,1,FALSE())/NORMSDIST((LN($D$66)-(AM63))/AM62),InputDataA_GeneralAssumptions!AQ135)</f>
        <v>#VALUE!</v>
      </c>
      <c r="AN64" s="504" t="e">
        <f aca="false">IF(InputDataA_GeneralAssumptions!$F$133="Automatic",(1/AN62)*NORMDIST((LN($D$66)-(AN63))/AN62,0,1,FALSE())/NORMSDIST((LN($D$66)-(AN63))/AN62),InputDataA_GeneralAssumptions!AR135)</f>
        <v>#VALUE!</v>
      </c>
      <c r="AO64" s="504" t="e">
        <f aca="false">IF(InputDataA_GeneralAssumptions!$F$133="Automatic",(1/AO62)*NORMDIST((LN($D$66)-(AO63))/AO62,0,1,FALSE())/NORMSDIST((LN($D$66)-(AO63))/AO62),InputDataA_GeneralAssumptions!AS135)</f>
        <v>#VALUE!</v>
      </c>
      <c r="AP64" s="504" t="e">
        <f aca="false">IF(InputDataA_GeneralAssumptions!$F$133="Automatic",(1/AP62)*NORMDIST((LN($D$66)-(AP63))/AP62,0,1,FALSE())/NORMSDIST((LN($D$66)-(AP63))/AP62),InputDataA_GeneralAssumptions!AT135)</f>
        <v>#VALUE!</v>
      </c>
      <c r="AQ64" s="504" t="e">
        <f aca="false">IF(InputDataA_GeneralAssumptions!$F$133="Automatic",(1/AQ62)*NORMDIST((LN($D$66)-(AQ63))/AQ62,0,1,FALSE())/NORMSDIST((LN($D$66)-(AQ63))/AQ62),InputDataA_GeneralAssumptions!AU135)</f>
        <v>#VALUE!</v>
      </c>
      <c r="AR64" s="504" t="e">
        <f aca="false">IF(InputDataA_GeneralAssumptions!$F$133="Automatic",(1/AR62)*NORMDIST((LN($D$66)-(AR63))/AR62,0,1,FALSE())/NORMSDIST((LN($D$66)-(AR63))/AR62),InputDataA_GeneralAssumptions!AV135)</f>
        <v>#VALUE!</v>
      </c>
      <c r="AS64" s="504" t="e">
        <f aca="false">IF(InputDataA_GeneralAssumptions!$F$133="Automatic",(1/AS62)*NORMDIST((LN($D$66)-(AS63))/AS62,0,1,FALSE())/NORMSDIST((LN($D$66)-(AS63))/AS62),InputDataA_GeneralAssumptions!AW135)</f>
        <v>#VALUE!</v>
      </c>
      <c r="AT64" s="504" t="e">
        <f aca="false">IF(InputDataA_GeneralAssumptions!$F$133="Automatic",(1/AT62)*NORMDIST((LN($D$66)-(AT63))/AT62,0,1,FALSE())/NORMSDIST((LN($D$66)-(AT63))/AT62),InputDataA_GeneralAssumptions!AX135)</f>
        <v>#VALUE!</v>
      </c>
      <c r="AU64" s="504" t="e">
        <f aca="false">IF(InputDataA_GeneralAssumptions!$F$133="Automatic",(1/AU62)*NORMDIST((LN($D$66)-(AU63))/AU62,0,1,FALSE())/NORMSDIST((LN($D$66)-(AU63))/AU62),InputDataA_GeneralAssumptions!AY135)</f>
        <v>#VALUE!</v>
      </c>
      <c r="AV64" s="504" t="e">
        <f aca="false">IF(InputDataA_GeneralAssumptions!$F$133="Automatic",(1/AV62)*NORMDIST((LN($D$66)-(AV63))/AV62,0,1,FALSE())/NORMSDIST((LN($D$66)-(AV63))/AV62),InputDataA_GeneralAssumptions!AZ135)</f>
        <v>#VALUE!</v>
      </c>
      <c r="AW64" s="504" t="e">
        <f aca="false">IF(InputDataA_GeneralAssumptions!$F$133="Automatic",(1/AW62)*NORMDIST((LN($D$66)-(AW63))/AW62,0,1,FALSE())/NORMSDIST((LN($D$66)-(AW63))/AW62),InputDataA_GeneralAssumptions!BA135)</f>
        <v>#VALUE!</v>
      </c>
      <c r="AX64" s="504" t="e">
        <f aca="false">IF(InputDataA_GeneralAssumptions!$F$133="Automatic",(1/AX62)*NORMDIST((LN($D$66)-(AX63))/AX62,0,1,FALSE())/NORMSDIST((LN($D$66)-(AX63))/AX62),InputDataA_GeneralAssumptions!BB135)</f>
        <v>#VALUE!</v>
      </c>
      <c r="AY64" s="504" t="e">
        <f aca="false">IF(InputDataA_GeneralAssumptions!$F$133="Automatic",(1/AY62)*NORMDIST((LN($D$66)-(AY63))/AY62,0,1,FALSE())/NORMSDIST((LN($D$66)-(AY63))/AY62),InputDataA_GeneralAssumptions!BC135)</f>
        <v>#VALUE!</v>
      </c>
      <c r="AZ64" s="504" t="e">
        <f aca="false">IF(InputDataA_GeneralAssumptions!$F$133="Automatic",(1/AZ62)*NORMDIST((LN($D$66)-(AZ63))/AZ62,0,1,FALSE())/NORMSDIST((LN($D$66)-(AZ63))/AZ62),InputDataA_GeneralAssumptions!BD135)</f>
        <v>#VALUE!</v>
      </c>
      <c r="BA64" s="504" t="e">
        <f aca="false">IF(InputDataA_GeneralAssumptions!$F$133="Automatic",(1/BA62)*NORMDIST((LN($D$66)-(BA63))/BA62,0,1,FALSE())/NORMSDIST((LN($D$66)-(BA63))/BA62),InputDataA_GeneralAssumptions!BE135)</f>
        <v>#VALUE!</v>
      </c>
      <c r="BB64" s="504" t="e">
        <f aca="false">IF(InputDataA_GeneralAssumptions!$F$133="Automatic",(1/BB62)*NORMDIST((LN($D$66)-(BB63))/BB62,0,1,FALSE())/NORMSDIST((LN($D$66)-(BB63))/BB62),InputDataA_GeneralAssumptions!BF135)</f>
        <v>#VALUE!</v>
      </c>
      <c r="BC64" s="504" t="e">
        <f aca="false">IF(InputDataA_GeneralAssumptions!$F$133="Automatic",(1/BC62)*NORMDIST((LN($D$66)-(BC63))/BC62,0,1,FALSE())/NORMSDIST((LN($D$66)-(BC63))/BC62),InputDataA_GeneralAssumptions!BG135)</f>
        <v>#VALUE!</v>
      </c>
      <c r="BD64" s="504" t="e">
        <f aca="false">IF(InputDataA_GeneralAssumptions!$F$133="Automatic",(1/BD62)*NORMDIST((LN($D$66)-(BD63))/BD62,0,1,FALSE())/NORMSDIST((LN($D$66)-(BD63))/BD62),InputDataA_GeneralAssumptions!BH135)</f>
        <v>#VALUE!</v>
      </c>
      <c r="BE64" s="504" t="e">
        <f aca="false">IF(InputDataA_GeneralAssumptions!$F$133="Automatic",(1/BE62)*NORMDIST((LN($D$66)-(BE63))/BE62,0,1,FALSE())/NORMSDIST((LN($D$66)-(BE63))/BE62),InputDataA_GeneralAssumptions!BI135)</f>
        <v>#VALUE!</v>
      </c>
      <c r="BF64" s="504" t="e">
        <f aca="false">IF(InputDataA_GeneralAssumptions!$F$133="Automatic",(1/BF62)*NORMDIST((LN($D$66)-(BF63))/BF62,0,1,FALSE())/NORMSDIST((LN($D$66)-(BF63))/BF62),InputDataA_GeneralAssumptions!BJ135)</f>
        <v>#VALUE!</v>
      </c>
      <c r="BG64" s="504" t="e">
        <f aca="false">IF(InputDataA_GeneralAssumptions!$F$133="Automatic",(1/BG62)*NORMDIST((LN($D$66)-(BG63))/BG62,0,1,FALSE())/NORMSDIST((LN($D$66)-(BG63))/BG62),InputDataA_GeneralAssumptions!BK135)</f>
        <v>#VALUE!</v>
      </c>
      <c r="BH64" s="504" t="e">
        <f aca="false">IF(InputDataA_GeneralAssumptions!$F$133="Automatic",(1/BH62)*NORMDIST((LN($D$66)-(BH63))/BH62,0,1,FALSE())/NORMSDIST((LN($D$66)-(BH63))/BH62),InputDataA_GeneralAssumptions!BL135)</f>
        <v>#VALUE!</v>
      </c>
      <c r="BI64" s="504" t="e">
        <f aca="false">IF(InputDataA_GeneralAssumptions!$F$133="Automatic",(1/BI62)*NORMDIST((LN($D$66)-(BI63))/BI62,0,1,FALSE())/NORMSDIST((LN($D$66)-(BI63))/BI62),InputDataA_GeneralAssumptions!BM135)</f>
        <v>#VALUE!</v>
      </c>
      <c r="BJ64" s="504" t="e">
        <f aca="false">IF(InputDataA_GeneralAssumptions!$F$133="Automatic",(1/BJ62)*NORMDIST((LN($D$66)-(BJ63))/BJ62,0,1,FALSE())/NORMSDIST((LN($D$66)-(BJ63))/BJ62),InputDataA_GeneralAssumptions!BN135)</f>
        <v>#VALUE!</v>
      </c>
      <c r="BK64" s="504" t="e">
        <f aca="false">IF(InputDataA_GeneralAssumptions!$F$133="Automatic",(1/BK62)*NORMDIST((LN($D$66)-(BK63))/BK62,0,1,FALSE())/NORMSDIST((LN($D$66)-(BK63))/BK62),InputDataA_GeneralAssumptions!BO135)</f>
        <v>#VALUE!</v>
      </c>
      <c r="BL64" s="504" t="e">
        <f aca="false">IF(InputDataA_GeneralAssumptions!$F$133="Automatic",(1/BL62)*NORMDIST((LN($D$66)-(BL63))/BL62,0,1,FALSE())/NORMSDIST((LN($D$66)-(BL63))/BL62),InputDataA_GeneralAssumptions!BP135)</f>
        <v>#VALUE!</v>
      </c>
      <c r="BM64" s="504" t="e">
        <f aca="false">IF(InputDataA_GeneralAssumptions!$F$133="Automatic",(1/BM62)*NORMDIST((LN($D$66)-(BM63))/BM62,0,1,FALSE())/NORMSDIST((LN($D$66)-(BM63))/BM62),InputDataA_GeneralAssumptions!BQ135)</f>
        <v>#VALUE!</v>
      </c>
      <c r="BN64" s="504" t="e">
        <f aca="false">IF(InputDataA_GeneralAssumptions!$F$133="Automatic",(1/BN62)*NORMDIST((LN($D$66)-(BN63))/BN62,0,1,FALSE())/NORMSDIST((LN($D$66)-(BN63))/BN62),InputDataA_GeneralAssumptions!BR135)</f>
        <v>#VALUE!</v>
      </c>
      <c r="BO64" s="504" t="e">
        <f aca="false">IF(InputDataA_GeneralAssumptions!$F$133="Automatic",(1/BO62)*NORMDIST((LN($D$66)-(BO63))/BO62,0,1,FALSE())/NORMSDIST((LN($D$66)-(BO63))/BO62),InputDataA_GeneralAssumptions!BS135)</f>
        <v>#VALUE!</v>
      </c>
      <c r="BP64" s="504" t="e">
        <f aca="false">IF(InputDataA_GeneralAssumptions!$F$133="Automatic",(1/BP62)*NORMDIST((LN($D$66)-(BP63))/BP62,0,1,FALSE())/NORMSDIST((LN($D$66)-(BP63))/BP62),InputDataA_GeneralAssumptions!BT135)</f>
        <v>#VALUE!</v>
      </c>
      <c r="BQ64" s="504" t="e">
        <f aca="false">IF(InputDataA_GeneralAssumptions!$F$133="Automatic",(1/BQ62)*NORMDIST((LN($D$66)-(BQ63))/BQ62,0,1,FALSE())/NORMSDIST((LN($D$66)-(BQ63))/BQ62),InputDataA_GeneralAssumptions!BU135)</f>
        <v>#VALUE!</v>
      </c>
      <c r="BR64" s="504" t="e">
        <f aca="false">IF(InputDataA_GeneralAssumptions!$F$133="Automatic",(1/BR62)*NORMDIST((LN($D$66)-(BR63))/BR62,0,1,FALSE())/NORMSDIST((LN($D$66)-(BR63))/BR62),InputDataA_GeneralAssumptions!BV135)</f>
        <v>#VALUE!</v>
      </c>
      <c r="BS64" s="504" t="e">
        <f aca="false">IF(InputDataA_GeneralAssumptions!$F$133="Automatic",(1/BS62)*NORMDIST((LN($D$66)-(BS63))/BS62,0,1,FALSE())/NORMSDIST((LN($D$66)-(BS63))/BS62),InputDataA_GeneralAssumptions!BW135)</f>
        <v>#VALUE!</v>
      </c>
    </row>
    <row r="65" customFormat="false" ht="15.75" hidden="false" customHeight="false" outlineLevel="0" collapsed="false">
      <c r="C65" s="524" t="s">
        <v>1474</v>
      </c>
      <c r="D65" s="512" t="s">
        <v>1560</v>
      </c>
      <c r="E65" s="504" t="n">
        <f aca="false">InputDataA_GeneralAssumptions!E127</f>
        <v>0.544</v>
      </c>
      <c r="F65" s="504" t="n">
        <f aca="false">IF(InputDataA_GeneralAssumptions!$F$133="Automatic",NORMSDIST((LN($D$66)-F63)/F62),(1-F64*F23)*E65)</f>
        <v>0.53098646497317</v>
      </c>
      <c r="G65" s="504" t="n">
        <f aca="false">IF(InputDataA_GeneralAssumptions!$F$133="Automatic",NORMSDIST((LN($D$66)-G63)/G62),(1-G64*G23)*F65)</f>
        <v>0.518769297968619</v>
      </c>
      <c r="H65" s="504" t="n">
        <f aca="false">IF(InputDataA_GeneralAssumptions!$F$133="Automatic",NORMSDIST((LN($D$66)-H63)/H62),(1-H64*H23)*G65)</f>
        <v>0.507445600245811</v>
      </c>
      <c r="I65" s="504" t="n">
        <f aca="false">IF(InputDataA_GeneralAssumptions!$F$133="Automatic",NORMSDIST((LN($D$66)-I63)/I62),(1-I64*I23)*H65)</f>
        <v>0.496901378241105</v>
      </c>
      <c r="J65" s="504" t="n">
        <f aca="false">IF(InputDataA_GeneralAssumptions!$F$133="Automatic",NORMSDIST((LN($D$66)-J63)/J62),(1-J64*J23)*I65)</f>
        <v>0.48694401142131</v>
      </c>
      <c r="K65" s="504" t="n">
        <f aca="false">IF(InputDataA_GeneralAssumptions!$F$133="Automatic",NORMSDIST((LN($D$66)-K63)/K62),(1-K64*K23)*J65)</f>
        <v>0.477524466735467</v>
      </c>
      <c r="L65" s="504" t="n">
        <f aca="false">IF(InputDataA_GeneralAssumptions!$F$133="Automatic",NORMSDIST((LN($D$66)-L63)/L62),(1-L64*L23)*K65)</f>
        <v>0.468985190217161</v>
      </c>
      <c r="M65" s="504" t="n">
        <f aca="false">IF(InputDataA_GeneralAssumptions!$F$133="Automatic",NORMSDIST((LN($D$66)-M63)/M62),(1-M64*M23)*L65)</f>
        <v>0.460233423418766</v>
      </c>
      <c r="N65" s="504" t="n">
        <f aca="false">IF(InputDataA_GeneralAssumptions!$F$133="Automatic",NORMSDIST((LN($D$66)-N63)/N62),(1-N64*N23)*M65)</f>
        <v>0.451373480272185</v>
      </c>
      <c r="O65" s="504" t="n">
        <f aca="false">IF(InputDataA_GeneralAssumptions!$F$133="Automatic",NORMSDIST((LN($D$66)-O63)/O62),(1-O64*O23)*N65)</f>
        <v>0.442535711385935</v>
      </c>
      <c r="P65" s="504" t="n">
        <f aca="false">IF(InputDataA_GeneralAssumptions!$F$133="Automatic",NORMSDIST((LN($D$66)-P63)/P62),(1-P64*P23)*O65)</f>
        <v>0.433804977064918</v>
      </c>
      <c r="Q65" s="504" t="n">
        <f aca="false">IF(InputDataA_GeneralAssumptions!$F$133="Automatic",NORMSDIST((LN($D$66)-Q63)/Q62),(1-Q64*Q23)*P65)</f>
        <v>0.425213866110626</v>
      </c>
      <c r="R65" s="504" t="n">
        <f aca="false">IF(InputDataA_GeneralAssumptions!$F$133="Automatic",NORMSDIST((LN($D$66)-R63)/R62),(1-R64*R23)*Q65)</f>
        <v>0.416702639992857</v>
      </c>
      <c r="S65" s="504" t="n">
        <f aca="false">IF(InputDataA_GeneralAssumptions!$F$133="Automatic",NORMSDIST((LN($D$66)-S63)/S62),(1-S64*S23)*R65)</f>
        <v>0.408232936536471</v>
      </c>
      <c r="T65" s="504" t="n">
        <f aca="false">IF(InputDataA_GeneralAssumptions!$F$133="Automatic",NORMSDIST((LN($D$66)-T63)/T62),(1-T64*T23)*S65)</f>
        <v>0.399743254376327</v>
      </c>
      <c r="U65" s="504" t="n">
        <f aca="false">IF(InputDataA_GeneralAssumptions!$F$133="Automatic",NORMSDIST((LN($D$66)-U63)/U62),(1-U64*U23)*T65)</f>
        <v>0.39117802002796</v>
      </c>
      <c r="V65" s="504" t="n">
        <f aca="false">IF(InputDataA_GeneralAssumptions!$F$133="Automatic",NORMSDIST((LN($D$66)-V63)/V62),(1-V64*V23)*U65)</f>
        <v>0.382704184315173</v>
      </c>
      <c r="W65" s="504" t="n">
        <f aca="false">IF(InputDataA_GeneralAssumptions!$F$133="Automatic",NORMSDIST((LN($D$66)-W63)/W62),(1-W64*W23)*V65)</f>
        <v>0.374178636690407</v>
      </c>
      <c r="X65" s="504" t="n">
        <f aca="false">IF(InputDataA_GeneralAssumptions!$F$133="Automatic",NORMSDIST((LN($D$66)-X63)/X62),(1-X64*X23)*W65)</f>
        <v>0.365614851920619</v>
      </c>
      <c r="Y65" s="504" t="n">
        <f aca="false">IF(InputDataA_GeneralAssumptions!$F$133="Automatic",NORMSDIST((LN($D$66)-Y63)/Y62),(1-Y64*Y23)*X65)</f>
        <v>0.357071225671086</v>
      </c>
      <c r="Z65" s="504" t="n">
        <f aca="false">IF(InputDataA_GeneralAssumptions!$F$133="Automatic",NORMSDIST((LN($D$66)-Z63)/Z62),(1-Z64*Z23)*Y65)</f>
        <v>0.348557963034984</v>
      </c>
      <c r="AA65" s="504" t="n">
        <f aca="false">IF(InputDataA_GeneralAssumptions!$F$133="Automatic",NORMSDIST((LN($D$66)-AA63)/AA62),(1-AA64*AA23)*Z65)</f>
        <v>0.340179402644241</v>
      </c>
      <c r="AB65" s="504" t="n">
        <f aca="false">IF(InputDataA_GeneralAssumptions!$F$133="Automatic",NORMSDIST((LN($D$66)-AB63)/AB62),(1-AB64*AB23)*AA65)</f>
        <v>0.331835140055443</v>
      </c>
      <c r="AC65" s="504" t="n">
        <f aca="false">IF(InputDataA_GeneralAssumptions!$F$133="Automatic",NORMSDIST((LN($D$66)-AC63)/AC62),(1-AC64*AC23)*AB65)</f>
        <v>0.323523848465396</v>
      </c>
      <c r="AD65" s="504" t="n">
        <f aca="false">IF(InputDataA_GeneralAssumptions!$F$133="Automatic",NORMSDIST((LN($D$66)-AD63)/AD62),(1-AD64*AD23)*AC65)</f>
        <v>0.315245589425321</v>
      </c>
      <c r="AE65" s="504" t="n">
        <f aca="false">IF(InputDataA_GeneralAssumptions!$F$133="Automatic",NORMSDIST((LN($D$66)-AE63)/AE62),(1-AE64*AE23)*AD65)</f>
        <v>0.307009819564599</v>
      </c>
      <c r="AF65" s="504" t="n">
        <f aca="false">IF(InputDataA_GeneralAssumptions!$F$133="Automatic",NORMSDIST((LN($D$66)-AF63)/AF62),(1-AF64*AF23)*AE65)</f>
        <v>0.298932212303665</v>
      </c>
      <c r="AG65" s="504" t="n">
        <f aca="false">IF(InputDataA_GeneralAssumptions!$F$133="Automatic",NORMSDIST((LN($D$66)-AG63)/AG62),(1-AG64*AG23)*AF65)</f>
        <v>0.290893955886649</v>
      </c>
      <c r="AH65" s="504" t="n">
        <f aca="false">IF(InputDataA_GeneralAssumptions!$F$133="Automatic",NORMSDIST((LN($D$66)-AH63)/AH62),(1-AH64*AH23)*AG65)</f>
        <v>0.28292890370517</v>
      </c>
      <c r="AI65" s="504" t="n">
        <f aca="false">IF(InputDataA_GeneralAssumptions!$F$133="Automatic",NORMSDIST((LN($D$66)-AI63)/AI62),(1-AI64*AI23)*AH65)</f>
        <v>0.27504414212435</v>
      </c>
      <c r="AJ65" s="504" t="n">
        <f aca="false">IF(InputDataA_GeneralAssumptions!$F$133="Automatic",NORMSDIST((LN($D$66)-AJ63)/AJ62),(1-AJ64*AJ23)*AI65)</f>
        <v>0.26726911942842</v>
      </c>
      <c r="AK65" s="504" t="e">
        <f aca="false">IF(InputDataA_GeneralAssumptions!$F$133="Automatic",NORMSDIST((LN($D$66)-AK63)/AK62),(1-AK64*AK23)*AJ65)</f>
        <v>#VALUE!</v>
      </c>
      <c r="AL65" s="504" t="e">
        <f aca="false">IF(InputDataA_GeneralAssumptions!$F$133="Automatic",NORMSDIST((LN($D$66)-AL63)/AL62),(1-AL64*AL23)*AK65)</f>
        <v>#VALUE!</v>
      </c>
      <c r="AM65" s="504" t="e">
        <f aca="false">IF(InputDataA_GeneralAssumptions!$F$133="Automatic",NORMSDIST((LN($D$66)-AM63)/AM62),(1-AM64*AM23)*AL65)</f>
        <v>#VALUE!</v>
      </c>
      <c r="AN65" s="504" t="e">
        <f aca="false">IF(InputDataA_GeneralAssumptions!$F$133="Automatic",NORMSDIST((LN($D$66)-AN63)/AN62),(1-AN64*AN23)*AM65)</f>
        <v>#VALUE!</v>
      </c>
      <c r="AO65" s="580" t="e">
        <f aca="false">IF(InputDataA_GeneralAssumptions!$F$133="Automatic",NORMSDIST((LN($D$66)-AO63)/AO62),(1-AO64*AO23)*AN65)</f>
        <v>#VALUE!</v>
      </c>
      <c r="AP65" s="580" t="e">
        <f aca="false">IF(InputDataA_GeneralAssumptions!$F$133="Automatic",NORMSDIST((LN($D$66)-AP63)/AP62),(1-AP64*AP23)*AO65)</f>
        <v>#VALUE!</v>
      </c>
      <c r="AQ65" s="580" t="e">
        <f aca="false">IF(InputDataA_GeneralAssumptions!$F$133="Automatic",NORMSDIST((LN($D$66)-AQ63)/AQ62),(1-AQ64*AQ23)*AP65)</f>
        <v>#VALUE!</v>
      </c>
      <c r="AR65" s="580" t="e">
        <f aca="false">IF(InputDataA_GeneralAssumptions!$F$133="Automatic",NORMSDIST((LN($D$66)-AR63)/AR62),(1-AR64*AR23)*AQ65)</f>
        <v>#VALUE!</v>
      </c>
      <c r="AS65" s="580" t="e">
        <f aca="false">IF(InputDataA_GeneralAssumptions!$F$133="Automatic",NORMSDIST((LN($D$66)-AS63)/AS62),(1-AS64*AS23)*AR65)</f>
        <v>#VALUE!</v>
      </c>
      <c r="AT65" s="580" t="e">
        <f aca="false">IF(InputDataA_GeneralAssumptions!$F$133="Automatic",NORMSDIST((LN($D$66)-AT63)/AT62),(1-AT64*AT23)*AS65)</f>
        <v>#VALUE!</v>
      </c>
      <c r="AU65" s="580" t="e">
        <f aca="false">IF(InputDataA_GeneralAssumptions!$F$133="Automatic",NORMSDIST((LN($D$66)-AU63)/AU62),(1-AU64*AU23)*AT65)</f>
        <v>#VALUE!</v>
      </c>
      <c r="AV65" s="580" t="e">
        <f aca="false">IF(InputDataA_GeneralAssumptions!$F$133="Automatic",NORMSDIST((LN($D$66)-AV63)/AV62),(1-AV64*AV23)*AU65)</f>
        <v>#VALUE!</v>
      </c>
      <c r="AW65" s="580" t="e">
        <f aca="false">IF(InputDataA_GeneralAssumptions!$F$133="Automatic",NORMSDIST((LN($D$66)-AW63)/AW62),(1-AW64*AW23)*AV65)</f>
        <v>#VALUE!</v>
      </c>
      <c r="AX65" s="580" t="e">
        <f aca="false">IF(InputDataA_GeneralAssumptions!$F$133="Automatic",NORMSDIST((LN($D$66)-AX63)/AX62),(1-AX64*AX23)*AW65)</f>
        <v>#VALUE!</v>
      </c>
      <c r="AY65" s="580" t="e">
        <f aca="false">IF(InputDataA_GeneralAssumptions!$F$133="Automatic",NORMSDIST((LN($D$66)-AY63)/AY62),(1-AY64*AY23)*AX65)</f>
        <v>#VALUE!</v>
      </c>
      <c r="AZ65" s="580" t="e">
        <f aca="false">IF(InputDataA_GeneralAssumptions!$F$133="Automatic",NORMSDIST((LN($D$66)-AZ63)/AZ62),(1-AZ64*AZ23)*AY65)</f>
        <v>#VALUE!</v>
      </c>
      <c r="BA65" s="580" t="e">
        <f aca="false">IF(InputDataA_GeneralAssumptions!$F$133="Automatic",NORMSDIST((LN($D$66)-BA63)/BA62),(1-BA64*BA23)*AZ65)</f>
        <v>#VALUE!</v>
      </c>
      <c r="BB65" s="580" t="e">
        <f aca="false">IF(InputDataA_GeneralAssumptions!$F$133="Automatic",NORMSDIST((LN($D$66)-BB63)/BB62),(1-BB64*BB23)*BA65)</f>
        <v>#VALUE!</v>
      </c>
      <c r="BC65" s="580" t="e">
        <f aca="false">IF(InputDataA_GeneralAssumptions!$F$133="Automatic",NORMSDIST((LN($D$66)-BC63)/BC62),(1-BC64*BC23)*BB65)</f>
        <v>#VALUE!</v>
      </c>
      <c r="BD65" s="580" t="e">
        <f aca="false">IF(InputDataA_GeneralAssumptions!$F$133="Automatic",NORMSDIST((LN($D$66)-BD63)/BD62),(1-BD64*BD23)*BC65)</f>
        <v>#VALUE!</v>
      </c>
      <c r="BE65" s="580" t="e">
        <f aca="false">IF(InputDataA_GeneralAssumptions!$F$133="Automatic",NORMSDIST((LN($D$66)-BE63)/BE62),(1-BE64*BE23)*BD65)</f>
        <v>#VALUE!</v>
      </c>
      <c r="BF65" s="580" t="e">
        <f aca="false">IF(InputDataA_GeneralAssumptions!$F$133="Automatic",NORMSDIST((LN($D$66)-BF63)/BF62),(1-BF64*BF23)*BE65)</f>
        <v>#VALUE!</v>
      </c>
      <c r="BG65" s="580" t="e">
        <f aca="false">IF(InputDataA_GeneralAssumptions!$F$133="Automatic",NORMSDIST((LN($D$66)-BG63)/BG62),(1-BG64*BG23)*BF65)</f>
        <v>#VALUE!</v>
      </c>
      <c r="BH65" s="580" t="e">
        <f aca="false">IF(InputDataA_GeneralAssumptions!$F$133="Automatic",NORMSDIST((LN($D$66)-BH63)/BH62),(1-BH64*BH23)*BG65)</f>
        <v>#VALUE!</v>
      </c>
      <c r="BI65" s="580" t="e">
        <f aca="false">IF(InputDataA_GeneralAssumptions!$F$133="Automatic",NORMSDIST((LN($D$66)-BI63)/BI62),(1-BI64*BI23)*BH65)</f>
        <v>#VALUE!</v>
      </c>
      <c r="BJ65" s="580" t="e">
        <f aca="false">IF(InputDataA_GeneralAssumptions!$F$133="Automatic",NORMSDIST((LN($D$66)-BJ63)/BJ62),(1-BJ64*BJ23)*BI65)</f>
        <v>#VALUE!</v>
      </c>
      <c r="BK65" s="580" t="e">
        <f aca="false">IF(InputDataA_GeneralAssumptions!$F$133="Automatic",NORMSDIST((LN($D$66)-BK63)/BK62),(1-BK64*BK23)*BJ65)</f>
        <v>#VALUE!</v>
      </c>
      <c r="BL65" s="580" t="e">
        <f aca="false">IF(InputDataA_GeneralAssumptions!$F$133="Automatic",NORMSDIST((LN($D$66)-BL63)/BL62),(1-BL64*BL23)*BK65)</f>
        <v>#VALUE!</v>
      </c>
      <c r="BM65" s="580" t="e">
        <f aca="false">IF(InputDataA_GeneralAssumptions!$F$133="Automatic",NORMSDIST((LN($D$66)-BM63)/BM62),(1-BM64*BM23)*BL65)</f>
        <v>#VALUE!</v>
      </c>
      <c r="BN65" s="580" t="e">
        <f aca="false">IF(InputDataA_GeneralAssumptions!$F$133="Automatic",NORMSDIST((LN($D$66)-BN63)/BN62),(1-BN64*BN23)*BM65)</f>
        <v>#VALUE!</v>
      </c>
      <c r="BO65" s="580" t="e">
        <f aca="false">IF(InputDataA_GeneralAssumptions!$F$133="Automatic",NORMSDIST((LN($D$66)-BO63)/BO62),(1-BO64*BO23)*BN65)</f>
        <v>#VALUE!</v>
      </c>
      <c r="BP65" s="580" t="e">
        <f aca="false">IF(InputDataA_GeneralAssumptions!$F$133="Automatic",NORMSDIST((LN($D$66)-BP63)/BP62),(1-BP64*BP23)*BO65)</f>
        <v>#VALUE!</v>
      </c>
      <c r="BQ65" s="580" t="e">
        <f aca="false">IF(InputDataA_GeneralAssumptions!$F$133="Automatic",NORMSDIST((LN($D$66)-BQ63)/BQ62),(1-BQ64*BQ23)*BP65)</f>
        <v>#VALUE!</v>
      </c>
      <c r="BR65" s="580" t="e">
        <f aca="false">IF(InputDataA_GeneralAssumptions!$F$133="Automatic",NORMSDIST((LN($D$66)-BR63)/BR62),(1-BR64*BR23)*BQ65)</f>
        <v>#VALUE!</v>
      </c>
      <c r="BS65" s="580" t="e">
        <f aca="false">IF(InputDataA_GeneralAssumptions!$F$133="Automatic",NORMSDIST((LN($D$66)-BS63)/BS62),(1-BS64*BS23)*BR65)</f>
        <v>#VALUE!</v>
      </c>
    </row>
    <row r="66" customFormat="false" ht="15.75" hidden="false" customHeight="false" outlineLevel="0" collapsed="false">
      <c r="C66" s="541" t="s">
        <v>1561</v>
      </c>
      <c r="D66" s="578" t="n">
        <v>1</v>
      </c>
      <c r="E66" s="224"/>
      <c r="F66" s="224"/>
      <c r="G66" s="224"/>
      <c r="H66" s="224"/>
      <c r="I66" s="224"/>
      <c r="J66" s="224"/>
      <c r="K66" s="224"/>
      <c r="L66" s="224"/>
      <c r="M66" s="224"/>
      <c r="N66" s="224"/>
      <c r="O66" s="224"/>
      <c r="P66" s="224"/>
      <c r="Q66" s="224"/>
      <c r="R66" s="224"/>
      <c r="S66" s="224"/>
      <c r="T66" s="224"/>
      <c r="U66" s="224"/>
      <c r="V66" s="224"/>
      <c r="W66" s="224"/>
      <c r="X66" s="224"/>
      <c r="Y66" s="224"/>
      <c r="Z66" s="224"/>
      <c r="AA66" s="224"/>
      <c r="AB66" s="224"/>
      <c r="AC66" s="224"/>
      <c r="AD66" s="224"/>
      <c r="AE66" s="224"/>
      <c r="AF66" s="224"/>
      <c r="AG66" s="224"/>
      <c r="AH66" s="224"/>
      <c r="AI66" s="224"/>
      <c r="AJ66" s="224"/>
      <c r="AK66" s="224"/>
      <c r="AL66" s="224"/>
      <c r="AM66" s="224"/>
      <c r="AN66" s="224"/>
      <c r="AO66" s="581"/>
      <c r="AP66" s="581"/>
      <c r="AQ66" s="581"/>
      <c r="AR66" s="581"/>
      <c r="AS66" s="581"/>
      <c r="AT66" s="581"/>
      <c r="AU66" s="581"/>
      <c r="AV66" s="581"/>
      <c r="AW66" s="581"/>
      <c r="AX66" s="581"/>
      <c r="AY66" s="581"/>
      <c r="AZ66" s="581"/>
      <c r="BA66" s="581"/>
      <c r="BB66" s="581"/>
      <c r="BC66" s="581"/>
      <c r="BD66" s="581"/>
      <c r="BE66" s="581"/>
      <c r="BF66" s="581"/>
      <c r="BG66" s="581"/>
      <c r="BH66" s="581"/>
      <c r="BI66" s="581"/>
      <c r="BJ66" s="581"/>
      <c r="BK66" s="581"/>
      <c r="BL66" s="581"/>
      <c r="BM66" s="581"/>
      <c r="BN66" s="581"/>
      <c r="BO66" s="581"/>
      <c r="BP66" s="581"/>
      <c r="BQ66" s="581"/>
      <c r="BR66" s="581"/>
      <c r="BS66" s="581"/>
    </row>
    <row r="67" customFormat="false" ht="15.75" hidden="false" customHeight="false" outlineLevel="0" collapsed="false">
      <c r="C67" s="543" t="s">
        <v>1562</v>
      </c>
    </row>
    <row r="68" customFormat="false" ht="15.75" hidden="false" customHeight="false" outlineLevel="0" collapsed="false">
      <c r="C68" s="524" t="s">
        <v>1563</v>
      </c>
      <c r="D68" s="512" t="s">
        <v>1564</v>
      </c>
      <c r="E68" s="504" t="n">
        <f aca="false">IF(InputDataA_GeneralAssumptions!$F$133="Automatic",(1/E62)*NORMDIST((LN($D$66)-E63)/E62,0,1,FALSE()),E64*E65)</f>
        <v>0.354502321069781</v>
      </c>
      <c r="F68" s="504" t="n">
        <f aca="false">IF(InputDataA_GeneralAssumptions!$F$133="Automatic",(1/F62)*NORMDIST((LN($D$66)-F63)/F62,0,1,FALSE()),F64*F65)</f>
        <v>0.355597435699021</v>
      </c>
      <c r="G68" s="504" t="n">
        <f aca="false">IF(InputDataA_GeneralAssumptions!$F$133="Automatic",(1/G62)*NORMDIST((LN($D$66)-G63)/G62,0,1,FALSE()),G64*G65)</f>
        <v>0.356279042415151</v>
      </c>
      <c r="H68" s="504" t="n">
        <f aca="false">IF(InputDataA_GeneralAssumptions!$F$133="Automatic",(1/H62)*NORMDIST((LN($D$66)-H63)/H62,0,1,FALSE()),H64*H65)</f>
        <v>0.356611740539719</v>
      </c>
      <c r="I68" s="504" t="n">
        <f aca="false">IF(InputDataA_GeneralAssumptions!$F$133="Automatic",(1/I62)*NORMDIST((LN($D$66)-I63)/I62,0,1,FALSE()),I64*I65)</f>
        <v>0.356663102072758</v>
      </c>
      <c r="J68" s="504" t="n">
        <f aca="false">IF(InputDataA_GeneralAssumptions!$F$133="Automatic",(1/J62)*NORMDIST((LN($D$66)-J63)/J62,0,1,FALSE()),J64*J65)</f>
        <v>0.356482840522304</v>
      </c>
      <c r="K68" s="504" t="n">
        <f aca="false">IF(InputDataA_GeneralAssumptions!$F$133="Automatic",(1/K62)*NORMDIST((LN($D$66)-K63)/K62,0,1,FALSE()),K64*K65)</f>
        <v>0.35610767872969</v>
      </c>
      <c r="L68" s="504" t="n">
        <f aca="false">IF(InputDataA_GeneralAssumptions!$F$133="Automatic",(1/L62)*NORMDIST((LN($D$66)-L63)/L62,0,1,FALSE()),L64*L65)</f>
        <v>0.355595464488094</v>
      </c>
      <c r="M68" s="504" t="n">
        <f aca="false">IF(InputDataA_GeneralAssumptions!$F$133="Automatic",(1/M62)*NORMDIST((LN($D$66)-M63)/M62,0,1,FALSE()),M64*M65)</f>
        <v>0.354900415266152</v>
      </c>
      <c r="N68" s="504" t="n">
        <f aca="false">IF(InputDataA_GeneralAssumptions!$F$133="Automatic",(1/N62)*NORMDIST((LN($D$66)-N63)/N62,0,1,FALSE()),N64*N65)</f>
        <v>0.354021047066746</v>
      </c>
      <c r="O68" s="504" t="n">
        <f aca="false">IF(InputDataA_GeneralAssumptions!$F$133="Automatic",(1/O62)*NORMDIST((LN($D$66)-O63)/O62,0,1,FALSE()),O64*O65)</f>
        <v>0.352967300021952</v>
      </c>
      <c r="P68" s="504" t="n">
        <f aca="false">IF(InputDataA_GeneralAssumptions!$F$133="Automatic",(1/P62)*NORMDIST((LN($D$66)-P63)/P62,0,1,FALSE()),P64*P65)</f>
        <v>0.351752632275515</v>
      </c>
      <c r="Q68" s="504" t="n">
        <f aca="false">IF(InputDataA_GeneralAssumptions!$F$133="Automatic",(1/Q62)*NORMDIST((LN($D$66)-Q63)/Q62,0,1,FALSE()),Q64*Q65)</f>
        <v>0.350388303361911</v>
      </c>
      <c r="R68" s="504" t="n">
        <f aca="false">IF(InputDataA_GeneralAssumptions!$F$133="Automatic",(1/R62)*NORMDIST((LN($D$66)-R63)/R62,0,1,FALSE()),R64*R65)</f>
        <v>0.34887062431822</v>
      </c>
      <c r="S68" s="504" t="n">
        <f aca="false">IF(InputDataA_GeneralAssumptions!$F$133="Automatic",(1/S62)*NORMDIST((LN($D$66)-S63)/S62,0,1,FALSE()),S64*S65)</f>
        <v>0.347195581294576</v>
      </c>
      <c r="T68" s="504" t="n">
        <f aca="false">IF(InputDataA_GeneralAssumptions!$F$133="Automatic",(1/T62)*NORMDIST((LN($D$66)-T63)/T62,0,1,FALSE()),T64*T65)</f>
        <v>0.345350842028345</v>
      </c>
      <c r="U68" s="504" t="n">
        <f aca="false">IF(InputDataA_GeneralAssumptions!$F$133="Automatic",(1/U62)*NORMDIST((LN($D$66)-U63)/U62,0,1,FALSE()),U64*U65)</f>
        <v>0.343320623152352</v>
      </c>
      <c r="V68" s="504" t="n">
        <f aca="false">IF(InputDataA_GeneralAssumptions!$F$133="Automatic",(1/V62)*NORMDIST((LN($D$66)-V63)/V62,0,1,FALSE()),V64*V65)</f>
        <v>0.341143983303891</v>
      </c>
      <c r="W68" s="504" t="n">
        <f aca="false">IF(InputDataA_GeneralAssumptions!$F$133="Automatic",(1/W62)*NORMDIST((LN($D$66)-W63)/W62,0,1,FALSE()),W64*W65)</f>
        <v>0.338784260620262</v>
      </c>
      <c r="X68" s="504" t="n">
        <f aca="false">IF(InputDataA_GeneralAssumptions!$F$133="Automatic",(1/X62)*NORMDIST((LN($D$66)-X63)/X62,0,1,FALSE()),X64*X65)</f>
        <v>0.336241296471645</v>
      </c>
      <c r="Y68" s="504" t="n">
        <f aca="false">IF(InputDataA_GeneralAssumptions!$F$133="Automatic",(1/Y62)*NORMDIST((LN($D$66)-Y63)/Y62,0,1,FALSE()),Y64*Y65)</f>
        <v>0.333530582843604</v>
      </c>
      <c r="Z68" s="504" t="n">
        <f aca="false">IF(InputDataA_GeneralAssumptions!$F$133="Automatic",(1/Z62)*NORMDIST((LN($D$66)-Z63)/Z62,0,1,FALSE()),Z64*Z65)</f>
        <v>0.330655493716277</v>
      </c>
      <c r="AA68" s="504" t="n">
        <f aca="false">IF(InputDataA_GeneralAssumptions!$F$133="Automatic",(1/AA62)*NORMDIST((LN($D$66)-AA63)/AA62,0,1,FALSE()),AA64*AA65)</f>
        <v>0.32765482889485</v>
      </c>
      <c r="AB68" s="504" t="n">
        <f aca="false">IF(InputDataA_GeneralAssumptions!$F$133="Automatic",(1/AB62)*NORMDIST((LN($D$66)-AB63)/AB62,0,1,FALSE()),AB64*AB65)</f>
        <v>0.32449623421718</v>
      </c>
      <c r="AC68" s="504" t="n">
        <f aca="false">IF(InputDataA_GeneralAssumptions!$F$133="Automatic",(1/AC62)*NORMDIST((LN($D$66)-AC63)/AC62,0,1,FALSE()),AC64*AC65)</f>
        <v>0.321179617644557</v>
      </c>
      <c r="AD68" s="504" t="n">
        <f aca="false">IF(InputDataA_GeneralAssumptions!$F$133="Automatic",(1/AD62)*NORMDIST((LN($D$66)-AD63)/AD62,0,1,FALSE()),AD64*AD65)</f>
        <v>0.317705283745932</v>
      </c>
      <c r="AE68" s="504" t="n">
        <f aca="false">IF(InputDataA_GeneralAssumptions!$F$133="Automatic",(1/AE62)*NORMDIST((LN($D$66)-AE63)/AE62,0,1,FALSE()),AE64*AE65)</f>
        <v>0.314077684067551</v>
      </c>
      <c r="AF68" s="504" t="n">
        <f aca="false">IF(InputDataA_GeneralAssumptions!$F$133="Automatic",(1/AF62)*NORMDIST((LN($D$66)-AF63)/AF62,0,1,FALSE()),AF64*AF65)</f>
        <v>0.310352071134581</v>
      </c>
      <c r="AG68" s="504" t="n">
        <f aca="false">IF(InputDataA_GeneralAssumptions!$F$133="Automatic",(1/AG62)*NORMDIST((LN($D$66)-AG63)/AG62,0,1,FALSE()),AG64*AG65)</f>
        <v>0.306477777584524</v>
      </c>
      <c r="AH68" s="504" t="n">
        <f aca="false">IF(InputDataA_GeneralAssumptions!$F$133="Automatic",(1/AH62)*NORMDIST((LN($D$66)-AH63)/AH62,0,1,FALSE()),AH64*AH65)</f>
        <v>0.302472538253392</v>
      </c>
      <c r="AI68" s="504" t="n">
        <f aca="false">IF(InputDataA_GeneralAssumptions!$F$133="Automatic",(1/AI62)*NORMDIST((LN($D$66)-AI63)/AI62,0,1,FALSE()),AI64*AI65)</f>
        <v>0.298342540722891</v>
      </c>
      <c r="AJ68" s="504" t="n">
        <f aca="false">IF(InputDataA_GeneralAssumptions!$F$133="Automatic",(1/AJ62)*NORMDIST((LN($D$66)-AJ63)/AJ62,0,1,FALSE()),AJ64*AJ65)</f>
        <v>0.2941069176807</v>
      </c>
      <c r="AK68" s="504" t="e">
        <f aca="false">IF(InputDataA_GeneralAssumptions!$F$133="Automatic",(1/AK62)*NORMDIST((LN($D$66)-AK63)/AK62,0,1,FALSE()),AK64*AK65)</f>
        <v>#VALUE!</v>
      </c>
      <c r="AL68" s="504" t="e">
        <f aca="false">IF(InputDataA_GeneralAssumptions!$F$133="Automatic",(1/AL62)*NORMDIST((LN($D$66)-AL63)/AL62,0,1,FALSE()),AL64*AL65)</f>
        <v>#VALUE!</v>
      </c>
      <c r="AM68" s="504" t="e">
        <f aca="false">IF(InputDataA_GeneralAssumptions!$F$133="Automatic",(1/AM62)*NORMDIST((LN($D$66)-AM63)/AM62,0,1,FALSE()),AM64*AM65)</f>
        <v>#VALUE!</v>
      </c>
      <c r="AN68" s="504" t="e">
        <f aca="false">IF(InputDataA_GeneralAssumptions!$F$133="Automatic",(1/AN62)*NORMDIST((LN($D$66)-AN63)/AN62,0,1,FALSE()),AN64*AN65)</f>
        <v>#VALUE!</v>
      </c>
      <c r="AO68" s="504" t="e">
        <f aca="false">IF(InputDataA_GeneralAssumptions!$F$133="Automatic",(1/AO62)*NORMDIST((LN($D$66)-AO63)/AO62,0,1,FALSE()),AO64*AO65)</f>
        <v>#VALUE!</v>
      </c>
      <c r="AP68" s="504" t="e">
        <f aca="false">IF(InputDataA_GeneralAssumptions!$F$133="Automatic",(1/AP62)*NORMDIST((LN($D$66)-AP63)/AP62,0,1,FALSE()),AP64*AP65)</f>
        <v>#VALUE!</v>
      </c>
      <c r="AQ68" s="504" t="e">
        <f aca="false">IF(InputDataA_GeneralAssumptions!$F$133="Automatic",(1/AQ62)*NORMDIST((LN($D$66)-AQ63)/AQ62,0,1,FALSE()),AQ64*AQ65)</f>
        <v>#VALUE!</v>
      </c>
      <c r="AR68" s="504" t="e">
        <f aca="false">IF(InputDataA_GeneralAssumptions!$F$133="Automatic",(1/AR62)*NORMDIST((LN($D$66)-AR63)/AR62,0,1,FALSE()),AR64*AR65)</f>
        <v>#VALUE!</v>
      </c>
      <c r="AS68" s="504" t="e">
        <f aca="false">IF(InputDataA_GeneralAssumptions!$F$133="Automatic",(1/AS62)*NORMDIST((LN($D$66)-AS63)/AS62,0,1,FALSE()),AS64*AS65)</f>
        <v>#VALUE!</v>
      </c>
      <c r="AT68" s="504" t="e">
        <f aca="false">IF(InputDataA_GeneralAssumptions!$F$133="Automatic",(1/AT62)*NORMDIST((LN($D$66)-AT63)/AT62,0,1,FALSE()),AT64*AT65)</f>
        <v>#VALUE!</v>
      </c>
      <c r="AU68" s="504" t="e">
        <f aca="false">IF(InputDataA_GeneralAssumptions!$F$133="Automatic",(1/AU62)*NORMDIST((LN($D$66)-AU63)/AU62,0,1,FALSE()),AU64*AU65)</f>
        <v>#VALUE!</v>
      </c>
      <c r="AV68" s="504" t="e">
        <f aca="false">IF(InputDataA_GeneralAssumptions!$F$133="Automatic",(1/AV62)*NORMDIST((LN($D$66)-AV63)/AV62,0,1,FALSE()),AV64*AV65)</f>
        <v>#VALUE!</v>
      </c>
      <c r="AW68" s="504" t="e">
        <f aca="false">IF(InputDataA_GeneralAssumptions!$F$133="Automatic",(1/AW62)*NORMDIST((LN($D$66)-AW63)/AW62,0,1,FALSE()),AW64*AW65)</f>
        <v>#VALUE!</v>
      </c>
      <c r="AX68" s="504" t="e">
        <f aca="false">IF(InputDataA_GeneralAssumptions!$F$133="Automatic",(1/AX62)*NORMDIST((LN($D$66)-AX63)/AX62,0,1,FALSE()),AX64*AX65)</f>
        <v>#VALUE!</v>
      </c>
      <c r="AY68" s="504" t="e">
        <f aca="false">IF(InputDataA_GeneralAssumptions!$F$133="Automatic",(1/AY62)*NORMDIST((LN($D$66)-AY63)/AY62,0,1,FALSE()),AY64*AY65)</f>
        <v>#VALUE!</v>
      </c>
      <c r="AZ68" s="504" t="e">
        <f aca="false">IF(InputDataA_GeneralAssumptions!$F$133="Automatic",(1/AZ62)*NORMDIST((LN($D$66)-AZ63)/AZ62,0,1,FALSE()),AZ64*AZ65)</f>
        <v>#VALUE!</v>
      </c>
      <c r="BA68" s="504" t="e">
        <f aca="false">IF(InputDataA_GeneralAssumptions!$F$133="Automatic",(1/BA62)*NORMDIST((LN($D$66)-BA63)/BA62,0,1,FALSE()),BA64*BA65)</f>
        <v>#VALUE!</v>
      </c>
      <c r="BB68" s="504" t="e">
        <f aca="false">IF(InputDataA_GeneralAssumptions!$F$133="Automatic",(1/BB62)*NORMDIST((LN($D$66)-BB63)/BB62,0,1,FALSE()),BB64*BB65)</f>
        <v>#VALUE!</v>
      </c>
      <c r="BC68" s="504" t="e">
        <f aca="false">IF(InputDataA_GeneralAssumptions!$F$133="Automatic",(1/BC62)*NORMDIST((LN($D$66)-BC63)/BC62,0,1,FALSE()),BC64*BC65)</f>
        <v>#VALUE!</v>
      </c>
      <c r="BD68" s="504" t="e">
        <f aca="false">IF(InputDataA_GeneralAssumptions!$F$133="Automatic",(1/BD62)*NORMDIST((LN($D$66)-BD63)/BD62,0,1,FALSE()),BD64*BD65)</f>
        <v>#VALUE!</v>
      </c>
      <c r="BE68" s="504" t="e">
        <f aca="false">IF(InputDataA_GeneralAssumptions!$F$133="Automatic",(1/BE62)*NORMDIST((LN($D$66)-BE63)/BE62,0,1,FALSE()),BE64*BE65)</f>
        <v>#VALUE!</v>
      </c>
      <c r="BF68" s="504" t="e">
        <f aca="false">IF(InputDataA_GeneralAssumptions!$F$133="Automatic",(1/BF62)*NORMDIST((LN($D$66)-BF63)/BF62,0,1,FALSE()),BF64*BF65)</f>
        <v>#VALUE!</v>
      </c>
      <c r="BG68" s="504" t="e">
        <f aca="false">IF(InputDataA_GeneralAssumptions!$F$133="Automatic",(1/BG62)*NORMDIST((LN($D$66)-BG63)/BG62,0,1,FALSE()),BG64*BG65)</f>
        <v>#VALUE!</v>
      </c>
      <c r="BH68" s="504" t="e">
        <f aca="false">IF(InputDataA_GeneralAssumptions!$F$133="Automatic",(1/BH62)*NORMDIST((LN($D$66)-BH63)/BH62,0,1,FALSE()),BH64*BH65)</f>
        <v>#VALUE!</v>
      </c>
      <c r="BI68" s="504" t="e">
        <f aca="false">IF(InputDataA_GeneralAssumptions!$F$133="Automatic",(1/BI62)*NORMDIST((LN($D$66)-BI63)/BI62,0,1,FALSE()),BI64*BI65)</f>
        <v>#VALUE!</v>
      </c>
      <c r="BJ68" s="504" t="e">
        <f aca="false">IF(InputDataA_GeneralAssumptions!$F$133="Automatic",(1/BJ62)*NORMDIST((LN($D$66)-BJ63)/BJ62,0,1,FALSE()),BJ64*BJ65)</f>
        <v>#VALUE!</v>
      </c>
      <c r="BK68" s="504" t="e">
        <f aca="false">IF(InputDataA_GeneralAssumptions!$F$133="Automatic",(1/BK62)*NORMDIST((LN($D$66)-BK63)/BK62,0,1,FALSE()),BK64*BK65)</f>
        <v>#VALUE!</v>
      </c>
      <c r="BL68" s="504" t="e">
        <f aca="false">IF(InputDataA_GeneralAssumptions!$F$133="Automatic",(1/BL62)*NORMDIST((LN($D$66)-BL63)/BL62,0,1,FALSE()),BL64*BL65)</f>
        <v>#VALUE!</v>
      </c>
      <c r="BM68" s="504" t="e">
        <f aca="false">IF(InputDataA_GeneralAssumptions!$F$133="Automatic",(1/BM62)*NORMDIST((LN($D$66)-BM63)/BM62,0,1,FALSE()),BM64*BM65)</f>
        <v>#VALUE!</v>
      </c>
      <c r="BN68" s="504" t="e">
        <f aca="false">IF(InputDataA_GeneralAssumptions!$F$133="Automatic",(1/BN62)*NORMDIST((LN($D$66)-BN63)/BN62,0,1,FALSE()),BN64*BN65)</f>
        <v>#VALUE!</v>
      </c>
      <c r="BO68" s="504" t="e">
        <f aca="false">IF(InputDataA_GeneralAssumptions!$F$133="Automatic",(1/BO62)*NORMDIST((LN($D$66)-BO63)/BO62,0,1,FALSE()),BO64*BO65)</f>
        <v>#VALUE!</v>
      </c>
      <c r="BP68" s="504" t="e">
        <f aca="false">IF(InputDataA_GeneralAssumptions!$F$133="Automatic",(1/BP62)*NORMDIST((LN($D$66)-BP63)/BP62,0,1,FALSE()),BP64*BP65)</f>
        <v>#VALUE!</v>
      </c>
      <c r="BQ68" s="504" t="e">
        <f aca="false">IF(InputDataA_GeneralAssumptions!$F$133="Automatic",(1/BQ62)*NORMDIST((LN($D$66)-BQ63)/BQ62,0,1,FALSE()),BQ64*BQ65)</f>
        <v>#VALUE!</v>
      </c>
      <c r="BR68" s="504" t="e">
        <f aca="false">IF(InputDataA_GeneralAssumptions!$F$133="Automatic",(1/BR62)*NORMDIST((LN($D$66)-BR63)/BR62,0,1,FALSE()),BR64*BR65)</f>
        <v>#VALUE!</v>
      </c>
      <c r="BS68" s="504" t="e">
        <f aca="false">IF(InputDataA_GeneralAssumptions!$F$133="Automatic",(1/BS62)*NORMDIST((LN($D$66)-BS63)/BS62,0,1,FALSE()),BS64*BS65)</f>
        <v>#VALUE!</v>
      </c>
    </row>
    <row r="69" customFormat="false" ht="15.75" hidden="false" customHeight="false" outlineLevel="0" collapsed="false">
      <c r="C69" s="524" t="s">
        <v>1565</v>
      </c>
      <c r="D69" s="512"/>
      <c r="E69" s="504"/>
      <c r="F69" s="504" t="n">
        <f aca="false">InputDataA_GeneralAssumptions!J159</f>
        <v>0</v>
      </c>
      <c r="G69" s="504" t="n">
        <f aca="false">InputDataA_GeneralAssumptions!K159</f>
        <v>0</v>
      </c>
      <c r="H69" s="504" t="n">
        <f aca="false">InputDataA_GeneralAssumptions!L159</f>
        <v>0</v>
      </c>
      <c r="I69" s="504" t="n">
        <f aca="false">InputDataA_GeneralAssumptions!M159</f>
        <v>0</v>
      </c>
      <c r="J69" s="504" t="n">
        <f aca="false">InputDataA_GeneralAssumptions!N159</f>
        <v>0</v>
      </c>
      <c r="K69" s="504" t="n">
        <f aca="false">InputDataA_GeneralAssumptions!O159</f>
        <v>0</v>
      </c>
      <c r="L69" s="504" t="n">
        <f aca="false">InputDataA_GeneralAssumptions!P159</f>
        <v>0</v>
      </c>
      <c r="M69" s="504" t="n">
        <f aca="false">InputDataA_GeneralAssumptions!Q159</f>
        <v>0</v>
      </c>
      <c r="N69" s="504" t="n">
        <f aca="false">InputDataA_GeneralAssumptions!R159</f>
        <v>0</v>
      </c>
      <c r="O69" s="504" t="n">
        <f aca="false">InputDataA_GeneralAssumptions!S159</f>
        <v>0</v>
      </c>
      <c r="P69" s="504" t="n">
        <f aca="false">InputDataA_GeneralAssumptions!T159</f>
        <v>0</v>
      </c>
      <c r="Q69" s="504" t="n">
        <f aca="false">InputDataA_GeneralAssumptions!U159</f>
        <v>0</v>
      </c>
      <c r="R69" s="504" t="n">
        <f aca="false">InputDataA_GeneralAssumptions!V159</f>
        <v>0</v>
      </c>
      <c r="S69" s="504" t="n">
        <f aca="false">InputDataA_GeneralAssumptions!W159</f>
        <v>0</v>
      </c>
      <c r="T69" s="504" t="n">
        <f aca="false">InputDataA_GeneralAssumptions!X159</f>
        <v>0</v>
      </c>
      <c r="U69" s="504" t="n">
        <f aca="false">InputDataA_GeneralAssumptions!Y159</f>
        <v>0</v>
      </c>
      <c r="V69" s="504" t="n">
        <f aca="false">InputDataA_GeneralAssumptions!Z159</f>
        <v>0</v>
      </c>
      <c r="W69" s="504" t="n">
        <f aca="false">InputDataA_GeneralAssumptions!AA159</f>
        <v>0</v>
      </c>
      <c r="X69" s="504" t="n">
        <f aca="false">InputDataA_GeneralAssumptions!AB159</f>
        <v>0</v>
      </c>
      <c r="Y69" s="504" t="n">
        <f aca="false">InputDataA_GeneralAssumptions!AC159</f>
        <v>0</v>
      </c>
      <c r="Z69" s="504" t="n">
        <f aca="false">InputDataA_GeneralAssumptions!AD159</f>
        <v>0</v>
      </c>
      <c r="AA69" s="504" t="n">
        <f aca="false">InputDataA_GeneralAssumptions!AE159</f>
        <v>0</v>
      </c>
      <c r="AB69" s="504" t="n">
        <f aca="false">InputDataA_GeneralAssumptions!AF159</f>
        <v>0</v>
      </c>
      <c r="AC69" s="504" t="n">
        <f aca="false">InputDataA_GeneralAssumptions!AG159</f>
        <v>0</v>
      </c>
      <c r="AD69" s="504" t="n">
        <f aca="false">InputDataA_GeneralAssumptions!AH159</f>
        <v>0</v>
      </c>
      <c r="AE69" s="504" t="n">
        <f aca="false">InputDataA_GeneralAssumptions!AI159</f>
        <v>0</v>
      </c>
      <c r="AF69" s="504" t="n">
        <f aca="false">InputDataA_GeneralAssumptions!AJ159</f>
        <v>0</v>
      </c>
      <c r="AG69" s="504" t="n">
        <f aca="false">InputDataA_GeneralAssumptions!AK159</f>
        <v>0</v>
      </c>
      <c r="AH69" s="504" t="n">
        <f aca="false">InputDataA_GeneralAssumptions!AL159</f>
        <v>0</v>
      </c>
      <c r="AI69" s="504" t="n">
        <f aca="false">InputDataA_GeneralAssumptions!AM159</f>
        <v>0</v>
      </c>
      <c r="AJ69" s="504" t="n">
        <f aca="false">InputDataA_GeneralAssumptions!AN159</f>
        <v>0</v>
      </c>
      <c r="AK69" s="504" t="n">
        <f aca="false">InputDataA_GeneralAssumptions!AO159</f>
        <v>0</v>
      </c>
      <c r="AL69" s="504" t="n">
        <f aca="false">InputDataA_GeneralAssumptions!AP159</f>
        <v>0</v>
      </c>
      <c r="AM69" s="504" t="n">
        <f aca="false">InputDataA_GeneralAssumptions!AQ159</f>
        <v>0</v>
      </c>
      <c r="AN69" s="504" t="n">
        <f aca="false">InputDataA_GeneralAssumptions!AR159</f>
        <v>0</v>
      </c>
      <c r="AO69" s="504" t="n">
        <f aca="false">InputDataA_GeneralAssumptions!AS159</f>
        <v>0</v>
      </c>
      <c r="AP69" s="504" t="n">
        <f aca="false">InputDataA_GeneralAssumptions!AT155</f>
        <v>0</v>
      </c>
      <c r="AQ69" s="504" t="n">
        <f aca="false">InputDataA_GeneralAssumptions!AU155</f>
        <v>0</v>
      </c>
      <c r="AR69" s="504" t="n">
        <f aca="false">InputDataA_GeneralAssumptions!AV155</f>
        <v>0</v>
      </c>
      <c r="AS69" s="504" t="n">
        <f aca="false">InputDataA_GeneralAssumptions!AW155</f>
        <v>0</v>
      </c>
      <c r="AT69" s="504" t="n">
        <f aca="false">InputDataA_GeneralAssumptions!AX155</f>
        <v>0</v>
      </c>
      <c r="AU69" s="504" t="n">
        <f aca="false">InputDataA_GeneralAssumptions!AY155</f>
        <v>0</v>
      </c>
      <c r="AV69" s="504" t="n">
        <f aca="false">InputDataA_GeneralAssumptions!AZ155</f>
        <v>0</v>
      </c>
      <c r="AW69" s="504" t="n">
        <f aca="false">InputDataA_GeneralAssumptions!BA155</f>
        <v>0</v>
      </c>
      <c r="AX69" s="504" t="n">
        <f aca="false">InputDataA_GeneralAssumptions!BB155</f>
        <v>0</v>
      </c>
      <c r="AY69" s="504" t="n">
        <f aca="false">InputDataA_GeneralAssumptions!BC155</f>
        <v>0</v>
      </c>
      <c r="AZ69" s="504" t="n">
        <f aca="false">InputDataA_GeneralAssumptions!BD155</f>
        <v>0</v>
      </c>
      <c r="BA69" s="504" t="n">
        <f aca="false">InputDataA_GeneralAssumptions!BE155</f>
        <v>0</v>
      </c>
      <c r="BB69" s="504" t="n">
        <f aca="false">InputDataA_GeneralAssumptions!BF155</f>
        <v>0</v>
      </c>
      <c r="BC69" s="504" t="n">
        <f aca="false">InputDataA_GeneralAssumptions!BG155</f>
        <v>0</v>
      </c>
      <c r="BD69" s="504" t="n">
        <f aca="false">InputDataA_GeneralAssumptions!BH155</f>
        <v>0</v>
      </c>
      <c r="BE69" s="504" t="n">
        <f aca="false">InputDataA_GeneralAssumptions!BI155</f>
        <v>0</v>
      </c>
      <c r="BF69" s="504" t="n">
        <f aca="false">InputDataA_GeneralAssumptions!BJ155</f>
        <v>0</v>
      </c>
      <c r="BG69" s="504" t="n">
        <f aca="false">InputDataA_GeneralAssumptions!BK155</f>
        <v>0</v>
      </c>
      <c r="BH69" s="504" t="n">
        <f aca="false">InputDataA_GeneralAssumptions!BL155</f>
        <v>0</v>
      </c>
      <c r="BI69" s="504" t="n">
        <f aca="false">InputDataA_GeneralAssumptions!BM155</f>
        <v>0</v>
      </c>
      <c r="BJ69" s="504" t="n">
        <f aca="false">InputDataA_GeneralAssumptions!BN155</f>
        <v>0</v>
      </c>
      <c r="BK69" s="504" t="n">
        <f aca="false">InputDataA_GeneralAssumptions!BO155</f>
        <v>0</v>
      </c>
      <c r="BL69" s="504" t="n">
        <f aca="false">InputDataA_GeneralAssumptions!BP155</f>
        <v>0</v>
      </c>
      <c r="BM69" s="504" t="n">
        <f aca="false">InputDataA_GeneralAssumptions!BQ155</f>
        <v>0</v>
      </c>
      <c r="BN69" s="504" t="n">
        <f aca="false">InputDataA_GeneralAssumptions!BR155</f>
        <v>0</v>
      </c>
      <c r="BO69" s="504" t="n">
        <f aca="false">InputDataA_GeneralAssumptions!BS155</f>
        <v>0</v>
      </c>
      <c r="BP69" s="504" t="n">
        <f aca="false">InputDataA_GeneralAssumptions!BT155</f>
        <v>0</v>
      </c>
      <c r="BQ69" s="504" t="n">
        <f aca="false">InputDataA_GeneralAssumptions!BU155</f>
        <v>0</v>
      </c>
      <c r="BR69" s="504" t="n">
        <f aca="false">InputDataA_GeneralAssumptions!BV155</f>
        <v>0</v>
      </c>
      <c r="BS69" s="504" t="n">
        <f aca="false">InputDataA_GeneralAssumptions!BW155</f>
        <v>0</v>
      </c>
    </row>
    <row r="70" customFormat="false" ht="15.75" hidden="false" customHeight="false" outlineLevel="0" collapsed="false">
      <c r="C70" s="524" t="s">
        <v>1568</v>
      </c>
      <c r="D70" s="512"/>
      <c r="E70" s="504"/>
      <c r="F70" s="504" t="n">
        <f aca="false">F23+F69</f>
        <v>0.0373293163408595</v>
      </c>
      <c r="G70" s="504" t="n">
        <f aca="false">G23+G69</f>
        <v>0.0349169241390885</v>
      </c>
      <c r="H70" s="504" t="n">
        <f aca="false">H23+H69</f>
        <v>0.032276194166744</v>
      </c>
      <c r="I70" s="504" t="n">
        <f aca="false">I23+I69</f>
        <v>0.0300052943201263</v>
      </c>
      <c r="J70" s="504" t="n">
        <f aca="false">J23+J69</f>
        <v>0.028317258876003</v>
      </c>
      <c r="K70" s="504" t="n">
        <f aca="false">K23+K69</f>
        <v>0.0267887773210673</v>
      </c>
      <c r="L70" s="504" t="n">
        <f aca="false">L23+L69</f>
        <v>0.0242860370047189</v>
      </c>
      <c r="M70" s="504" t="n">
        <f aca="false">M23+M69</f>
        <v>0.0249406107128591</v>
      </c>
      <c r="N70" s="504" t="n">
        <f aca="false">N23+N69</f>
        <v>0.0253095109877262</v>
      </c>
      <c r="O70" s="504" t="n">
        <f aca="false">O23+O69</f>
        <v>0.0253152747293781</v>
      </c>
      <c r="P70" s="504" t="n">
        <f aca="false">P23+P69</f>
        <v>0.0250863933276864</v>
      </c>
      <c r="Q70" s="504" t="n">
        <f aca="false">Q23+Q69</f>
        <v>0.0247720949083512</v>
      </c>
      <c r="R70" s="504" t="n">
        <f aca="false">R23+R69</f>
        <v>0.0246413390134501</v>
      </c>
      <c r="S70" s="504" t="n">
        <f aca="false">S23+S69</f>
        <v>0.0246335130912763</v>
      </c>
      <c r="T70" s="504" t="n">
        <f aca="false">T23+T69</f>
        <v>0.0248193677681563</v>
      </c>
      <c r="U70" s="504" t="n">
        <f aca="false">U23+U69</f>
        <v>0.0251856387427187</v>
      </c>
      <c r="V70" s="504" t="n">
        <f aca="false">V23+V69</f>
        <v>0.0250686144428844</v>
      </c>
      <c r="W70" s="504" t="n">
        <f aca="false">W23+W69</f>
        <v>0.0253939053001415</v>
      </c>
      <c r="X70" s="504" t="n">
        <f aca="false">X23+X69</f>
        <v>0.0256968635240393</v>
      </c>
      <c r="Y70" s="504" t="n">
        <f aca="false">Y23+Y69</f>
        <v>0.0258392741328548</v>
      </c>
      <c r="Z70" s="504" t="n">
        <f aca="false">Z23+Z69</f>
        <v>0.0259655934267453</v>
      </c>
      <c r="AA70" s="504" t="n">
        <f aca="false">AA23+AA69</f>
        <v>0.0257805365123001</v>
      </c>
      <c r="AB70" s="504" t="n">
        <f aca="false">AB23+AB69</f>
        <v>0.0259192628713456</v>
      </c>
      <c r="AC70" s="504" t="n">
        <f aca="false">AC23+AC69</f>
        <v>0.0260777882275567</v>
      </c>
      <c r="AD70" s="504" t="n">
        <f aca="false">AD23+AD69</f>
        <v>0.0262524899871692</v>
      </c>
      <c r="AE70" s="504" t="n">
        <f aca="false">AE23+AE69</f>
        <v>0.026413433419044</v>
      </c>
      <c r="AF70" s="504" t="n">
        <f aca="false">AF23+AF69</f>
        <v>0.026208663853901</v>
      </c>
      <c r="AG70" s="504" t="n">
        <f aca="false">AG23+AG69</f>
        <v>0.0264048787158502</v>
      </c>
      <c r="AH70" s="504" t="n">
        <f aca="false">AH23+AH69</f>
        <v>0.0265042788854268</v>
      </c>
      <c r="AI70" s="504" t="n">
        <f aca="false">AI23+AI69</f>
        <v>0.026593554073236</v>
      </c>
      <c r="AJ70" s="504" t="n">
        <f aca="false">AJ23+AJ69</f>
        <v>0.026593751087671</v>
      </c>
      <c r="AK70" s="504" t="e">
        <f aca="false">AK23+AK69</f>
        <v>#VALUE!</v>
      </c>
      <c r="AL70" s="504" t="e">
        <f aca="false">AL23+AL69</f>
        <v>#VALUE!</v>
      </c>
      <c r="AM70" s="504" t="e">
        <f aca="false">AM23+AM69</f>
        <v>#VALUE!</v>
      </c>
      <c r="AN70" s="504" t="e">
        <f aca="false">AN23+AN69</f>
        <v>#VALUE!</v>
      </c>
      <c r="AO70" s="504" t="e">
        <f aca="false">AO23+AO69</f>
        <v>#VALUE!</v>
      </c>
      <c r="AP70" s="504" t="e">
        <f aca="false">AP23+AP69</f>
        <v>#VALUE!</v>
      </c>
      <c r="AQ70" s="504" t="e">
        <f aca="false">AQ23+AQ69</f>
        <v>#VALUE!</v>
      </c>
      <c r="AR70" s="504" t="e">
        <f aca="false">AR23+AR69</f>
        <v>#VALUE!</v>
      </c>
      <c r="AS70" s="504" t="e">
        <f aca="false">AS23+AS69</f>
        <v>#VALUE!</v>
      </c>
      <c r="AT70" s="504" t="e">
        <f aca="false">AT23+AT69</f>
        <v>#VALUE!</v>
      </c>
      <c r="AU70" s="504" t="e">
        <f aca="false">AU23+AU69</f>
        <v>#VALUE!</v>
      </c>
      <c r="AV70" s="504" t="e">
        <f aca="false">AV23+AV69</f>
        <v>#VALUE!</v>
      </c>
      <c r="AW70" s="504" t="e">
        <f aca="false">AW23+AW69</f>
        <v>#VALUE!</v>
      </c>
      <c r="AX70" s="504" t="e">
        <f aca="false">AX23+AX69</f>
        <v>#VALUE!</v>
      </c>
      <c r="AY70" s="504" t="e">
        <f aca="false">AY23+AY69</f>
        <v>#VALUE!</v>
      </c>
      <c r="AZ70" s="504" t="e">
        <f aca="false">AZ23+AZ69</f>
        <v>#VALUE!</v>
      </c>
      <c r="BA70" s="504" t="e">
        <f aca="false">BA23+BA69</f>
        <v>#VALUE!</v>
      </c>
      <c r="BB70" s="504" t="e">
        <f aca="false">BB23+BB69</f>
        <v>#VALUE!</v>
      </c>
      <c r="BC70" s="504" t="e">
        <f aca="false">BC23+BC69</f>
        <v>#VALUE!</v>
      </c>
      <c r="BD70" s="504" t="e">
        <f aca="false">BD23+BD69</f>
        <v>#VALUE!</v>
      </c>
      <c r="BE70" s="504" t="e">
        <f aca="false">BE23+BE69</f>
        <v>#VALUE!</v>
      </c>
      <c r="BF70" s="504" t="e">
        <f aca="false">BF23+BF69</f>
        <v>#VALUE!</v>
      </c>
      <c r="BG70" s="504" t="e">
        <f aca="false">BG23+BG69</f>
        <v>#VALUE!</v>
      </c>
      <c r="BH70" s="504" t="e">
        <f aca="false">BH23+BH69</f>
        <v>#VALUE!</v>
      </c>
      <c r="BI70" s="504" t="e">
        <f aca="false">BI23+BI69</f>
        <v>#VALUE!</v>
      </c>
      <c r="BJ70" s="504" t="e">
        <f aca="false">BJ23+BJ69</f>
        <v>#VALUE!</v>
      </c>
      <c r="BK70" s="504" t="e">
        <f aca="false">BK23+BK69</f>
        <v>#VALUE!</v>
      </c>
      <c r="BL70" s="504" t="e">
        <f aca="false">BL23+BL69</f>
        <v>#VALUE!</v>
      </c>
      <c r="BM70" s="504" t="e">
        <f aca="false">BM23+BM69</f>
        <v>#VALUE!</v>
      </c>
      <c r="BN70" s="504" t="e">
        <f aca="false">BN23+BN69</f>
        <v>#VALUE!</v>
      </c>
      <c r="BO70" s="504" t="e">
        <f aca="false">BO23+BO69</f>
        <v>#VALUE!</v>
      </c>
      <c r="BP70" s="504" t="e">
        <f aca="false">BP23+BP69</f>
        <v>#VALUE!</v>
      </c>
      <c r="BQ70" s="504" t="e">
        <f aca="false">BQ23+BQ69</f>
        <v>#VALUE!</v>
      </c>
      <c r="BR70" s="504" t="e">
        <f aca="false">BR23+BR69</f>
        <v>#VALUE!</v>
      </c>
      <c r="BS70" s="504" t="e">
        <f aca="false">BS23+BS69</f>
        <v>#VALUE!</v>
      </c>
    </row>
    <row r="71" customFormat="false" ht="15.75" hidden="false" customHeight="false" outlineLevel="0" collapsed="false">
      <c r="C71" s="524" t="s">
        <v>1567</v>
      </c>
      <c r="D71" s="512"/>
      <c r="E71" s="504" t="n">
        <f aca="false">NORMSDIST(NORMSINV(0.4)-E62)</f>
        <v>0.0850543996386804</v>
      </c>
      <c r="F71" s="504" t="n">
        <f aca="false">NORMSDIST(NORMSINV(0.4)-F62)</f>
        <v>0.0850543996386804</v>
      </c>
      <c r="G71" s="504" t="n">
        <f aca="false">NORMSDIST(NORMSINV(0.4)-G62)</f>
        <v>0.0850543996386804</v>
      </c>
      <c r="H71" s="504" t="n">
        <f aca="false">NORMSDIST(NORMSINV(0.4)-H62)</f>
        <v>0.0850543996386804</v>
      </c>
      <c r="I71" s="504" t="n">
        <f aca="false">NORMSDIST(NORMSINV(0.4)-I62)</f>
        <v>0.0850543996386804</v>
      </c>
      <c r="J71" s="504" t="n">
        <f aca="false">NORMSDIST(NORMSINV(0.4)-J62)</f>
        <v>0.0850543996386804</v>
      </c>
      <c r="K71" s="504" t="n">
        <f aca="false">NORMSDIST(NORMSINV(0.4)-K62)</f>
        <v>0.0850543996386804</v>
      </c>
      <c r="L71" s="504" t="n">
        <f aca="false">NORMSDIST(NORMSINV(0.4)-L62)</f>
        <v>0.0850543996386804</v>
      </c>
      <c r="M71" s="504" t="n">
        <f aca="false">NORMSDIST(NORMSINV(0.4)-M62)</f>
        <v>0.0850543996386804</v>
      </c>
      <c r="N71" s="504" t="n">
        <f aca="false">NORMSDIST(NORMSINV(0.4)-N62)</f>
        <v>0.0850543996386804</v>
      </c>
      <c r="O71" s="504" t="n">
        <f aca="false">NORMSDIST(NORMSINV(0.4)-O62)</f>
        <v>0.0850543996386804</v>
      </c>
      <c r="P71" s="504" t="n">
        <f aca="false">NORMSDIST(NORMSINV(0.4)-P62)</f>
        <v>0.0850543996386804</v>
      </c>
      <c r="Q71" s="504" t="n">
        <f aca="false">NORMSDIST(NORMSINV(0.4)-Q62)</f>
        <v>0.0850543996386804</v>
      </c>
      <c r="R71" s="504" t="n">
        <f aca="false">NORMSDIST(NORMSINV(0.4)-R62)</f>
        <v>0.0850543996386804</v>
      </c>
      <c r="S71" s="504" t="n">
        <f aca="false">NORMSDIST(NORMSINV(0.4)-S62)</f>
        <v>0.0850543996386804</v>
      </c>
      <c r="T71" s="504" t="n">
        <f aca="false">NORMSDIST(NORMSINV(0.4)-T62)</f>
        <v>0.0850543996386804</v>
      </c>
      <c r="U71" s="504" t="n">
        <f aca="false">NORMSDIST(NORMSINV(0.4)-U62)</f>
        <v>0.0850543996386804</v>
      </c>
      <c r="V71" s="504" t="n">
        <f aca="false">NORMSDIST(NORMSINV(0.4)-V62)</f>
        <v>0.0850543996386804</v>
      </c>
      <c r="W71" s="504" t="n">
        <f aca="false">NORMSDIST(NORMSINV(0.4)-W62)</f>
        <v>0.0850543996386804</v>
      </c>
      <c r="X71" s="504" t="n">
        <f aca="false">NORMSDIST(NORMSINV(0.4)-X62)</f>
        <v>0.0850543996386804</v>
      </c>
      <c r="Y71" s="504" t="n">
        <f aca="false">NORMSDIST(NORMSINV(0.4)-Y62)</f>
        <v>0.0850543996386804</v>
      </c>
      <c r="Z71" s="504" t="n">
        <f aca="false">NORMSDIST(NORMSINV(0.4)-Z62)</f>
        <v>0.0850543996386804</v>
      </c>
      <c r="AA71" s="504" t="n">
        <f aca="false">NORMSDIST(NORMSINV(0.4)-AA62)</f>
        <v>0.0850543996386804</v>
      </c>
      <c r="AB71" s="504" t="n">
        <f aca="false">NORMSDIST(NORMSINV(0.4)-AB62)</f>
        <v>0.0850543996386804</v>
      </c>
      <c r="AC71" s="504" t="n">
        <f aca="false">NORMSDIST(NORMSINV(0.4)-AC62)</f>
        <v>0.0850543996386804</v>
      </c>
      <c r="AD71" s="504" t="n">
        <f aca="false">NORMSDIST(NORMSINV(0.4)-AD62)</f>
        <v>0.0850543996386804</v>
      </c>
      <c r="AE71" s="504" t="n">
        <f aca="false">NORMSDIST(NORMSINV(0.4)-AE62)</f>
        <v>0.0850543996386804</v>
      </c>
      <c r="AF71" s="504" t="n">
        <f aca="false">NORMSDIST(NORMSINV(0.4)-AF62)</f>
        <v>0.0850543996386804</v>
      </c>
      <c r="AG71" s="504" t="n">
        <f aca="false">NORMSDIST(NORMSINV(0.4)-AG62)</f>
        <v>0.0850543996386804</v>
      </c>
      <c r="AH71" s="504" t="n">
        <f aca="false">NORMSDIST(NORMSINV(0.4)-AH62)</f>
        <v>0.0850543996386804</v>
      </c>
      <c r="AI71" s="504" t="n">
        <f aca="false">NORMSDIST(NORMSINV(0.4)-AI62)</f>
        <v>0.0850543996386804</v>
      </c>
      <c r="AJ71" s="504" t="n">
        <f aca="false">NORMSDIST(NORMSINV(0.4)-AJ62)</f>
        <v>0.0850543996386804</v>
      </c>
      <c r="AK71" s="504" t="n">
        <f aca="false">NORMSDIST(NORMSINV(0.4)-AK62)</f>
        <v>0.0850543996386804</v>
      </c>
      <c r="AL71" s="504" t="n">
        <f aca="false">NORMSDIST(NORMSINV(0.4)-AL62)</f>
        <v>0.0850543996386804</v>
      </c>
      <c r="AM71" s="504" t="n">
        <f aca="false">NORMSDIST(NORMSINV(0.4)-AM62)</f>
        <v>0.0850543996386804</v>
      </c>
      <c r="AN71" s="504" t="n">
        <f aca="false">NORMSDIST(NORMSINV(0.4)-AN62)</f>
        <v>0.0850543996386804</v>
      </c>
      <c r="AO71" s="504" t="n">
        <f aca="false">NORMSDIST(NORMSINV(0.4)-AO62)</f>
        <v>0.0850543996386804</v>
      </c>
      <c r="AP71" s="504" t="n">
        <f aca="false">NORMSDIST(NORMSINV(0.4)-AP62)</f>
        <v>0.0850543996386804</v>
      </c>
      <c r="AQ71" s="504" t="n">
        <f aca="false">NORMSDIST(NORMSINV(0.4)-AQ62)</f>
        <v>0.0850543996386804</v>
      </c>
      <c r="AR71" s="504" t="n">
        <f aca="false">NORMSDIST(NORMSINV(0.4)-AR62)</f>
        <v>0.0850543996386804</v>
      </c>
      <c r="AS71" s="504" t="n">
        <f aca="false">NORMSDIST(NORMSINV(0.4)-AS62)</f>
        <v>0.0850543996386804</v>
      </c>
      <c r="AT71" s="504" t="n">
        <f aca="false">NORMSDIST(NORMSINV(0.4)-AT62)</f>
        <v>0.0850543996386804</v>
      </c>
      <c r="AU71" s="504" t="n">
        <f aca="false">NORMSDIST(NORMSINV(0.4)-AU62)</f>
        <v>0.0850543996386804</v>
      </c>
      <c r="AV71" s="504" t="n">
        <f aca="false">NORMSDIST(NORMSINV(0.4)-AV62)</f>
        <v>0.0850543996386804</v>
      </c>
      <c r="AW71" s="504" t="n">
        <f aca="false">NORMSDIST(NORMSINV(0.4)-AW62)</f>
        <v>0.0850543996386804</v>
      </c>
      <c r="AX71" s="504" t="n">
        <f aca="false">NORMSDIST(NORMSINV(0.4)-AX62)</f>
        <v>0.0850543996386804</v>
      </c>
      <c r="AY71" s="504" t="n">
        <f aca="false">NORMSDIST(NORMSINV(0.4)-AY62)</f>
        <v>0.0850543996386804</v>
      </c>
      <c r="AZ71" s="504" t="n">
        <f aca="false">NORMSDIST(NORMSINV(0.4)-AZ62)</f>
        <v>0.0850543996386804</v>
      </c>
      <c r="BA71" s="504" t="n">
        <f aca="false">NORMSDIST(NORMSINV(0.4)-BA62)</f>
        <v>0.0850543996386804</v>
      </c>
      <c r="BB71" s="504" t="n">
        <f aca="false">NORMSDIST(NORMSINV(0.4)-BB62)</f>
        <v>0.0850543996386804</v>
      </c>
      <c r="BC71" s="504" t="n">
        <f aca="false">NORMSDIST(NORMSINV(0.4)-BC62)</f>
        <v>0.0850543996386804</v>
      </c>
      <c r="BD71" s="504" t="n">
        <f aca="false">NORMSDIST(NORMSINV(0.4)-BD62)</f>
        <v>0.0850543996386804</v>
      </c>
      <c r="BE71" s="504" t="n">
        <f aca="false">NORMSDIST(NORMSINV(0.4)-BE62)</f>
        <v>0.0850543996386804</v>
      </c>
      <c r="BF71" s="504" t="n">
        <f aca="false">NORMSDIST(NORMSINV(0.4)-BF62)</f>
        <v>0.0850543996386804</v>
      </c>
      <c r="BG71" s="504" t="n">
        <f aca="false">NORMSDIST(NORMSINV(0.4)-BG62)</f>
        <v>0.0850543996386804</v>
      </c>
      <c r="BH71" s="504" t="n">
        <f aca="false">NORMSDIST(NORMSINV(0.4)-BH62)</f>
        <v>0.0850543996386804</v>
      </c>
      <c r="BI71" s="504" t="n">
        <f aca="false">NORMSDIST(NORMSINV(0.4)-BI62)</f>
        <v>0.0850543996386804</v>
      </c>
      <c r="BJ71" s="504" t="n">
        <f aca="false">NORMSDIST(NORMSINV(0.4)-BJ62)</f>
        <v>0.0850543996386804</v>
      </c>
      <c r="BK71" s="504" t="n">
        <f aca="false">NORMSDIST(NORMSINV(0.4)-BK62)</f>
        <v>0.0850543996386804</v>
      </c>
      <c r="BL71" s="504" t="n">
        <f aca="false">NORMSDIST(NORMSINV(0.4)-BL62)</f>
        <v>0.0850543996386804</v>
      </c>
      <c r="BM71" s="504" t="n">
        <f aca="false">NORMSDIST(NORMSINV(0.4)-BM62)</f>
        <v>0.0850543996386804</v>
      </c>
      <c r="BN71" s="504" t="n">
        <f aca="false">NORMSDIST(NORMSINV(0.4)-BN62)</f>
        <v>0.0850543996386804</v>
      </c>
      <c r="BO71" s="504" t="n">
        <f aca="false">NORMSDIST(NORMSINV(0.4)-BO62)</f>
        <v>0.0850543996386804</v>
      </c>
      <c r="BP71" s="504" t="n">
        <f aca="false">NORMSDIST(NORMSINV(0.4)-BP62)</f>
        <v>0.0850543996386804</v>
      </c>
      <c r="BQ71" s="504" t="n">
        <f aca="false">NORMSDIST(NORMSINV(0.4)-BQ62)</f>
        <v>0.0850543996386804</v>
      </c>
      <c r="BR71" s="504" t="n">
        <f aca="false">NORMSDIST(NORMSINV(0.4)-BR62)</f>
        <v>0.0850543996386804</v>
      </c>
      <c r="BS71" s="504" t="n">
        <f aca="false">NORMSDIST(NORMSINV(0.4)-BS62)</f>
        <v>0.0850543996386804</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S56"/>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Q46" activeCellId="0" sqref="Q46"/>
    </sheetView>
  </sheetViews>
  <sheetFormatPr defaultColWidth="11.00390625" defaultRowHeight="15.75" customHeight="false" zeroHeight="false" outlineLevelRow="0" outlineLevelCol="0"/>
  <cols>
    <col collapsed="false" customWidth="true" hidden="false" outlineLevel="0" max="1" min="1" style="492" width="1.5"/>
    <col collapsed="false" customWidth="true" hidden="false" outlineLevel="0" max="2" min="2" style="496" width="5"/>
    <col collapsed="false" customWidth="true" hidden="false" outlineLevel="0" max="3" min="3" style="0" width="46.62"/>
    <col collapsed="false" customWidth="true" hidden="false" outlineLevel="0" max="4" min="4" style="0" width="13.12"/>
    <col collapsed="false" customWidth="true" hidden="false" outlineLevel="0" max="6" min="6" style="0" width="12.62"/>
    <col collapsed="false" customWidth="true" hidden="false" outlineLevel="0" max="7" min="7" style="0" width="11.12"/>
    <col collapsed="false" customWidth="true" hidden="false" outlineLevel="0" max="36" min="36" style="0" width="16.5"/>
    <col collapsed="false" customWidth="false" hidden="true" outlineLevel="0" max="68" min="37" style="0" width="11"/>
    <col collapsed="false" customWidth="true" hidden="true" outlineLevel="0" max="71" min="69" style="0" width="12.62"/>
  </cols>
  <sheetData>
    <row r="1" s="13" customFormat="true" ht="17.35" hidden="false" customHeight="false" outlineLevel="0" collapsed="false">
      <c r="A1" s="582"/>
      <c r="B1" s="583" t="n">
        <f aca="false">VLOOKUP(InputDataB_ModelSpecAssumptions!D20,DataSummary!$A$122:$B$125,2,FALSE())</f>
        <v>1</v>
      </c>
      <c r="C1" s="584" t="s">
        <v>1482</v>
      </c>
      <c r="D1" s="585"/>
      <c r="E1" s="585"/>
      <c r="F1" s="585"/>
      <c r="G1" s="585"/>
      <c r="H1" s="585"/>
      <c r="I1" s="585"/>
      <c r="J1" s="585"/>
      <c r="K1" s="585"/>
      <c r="L1" s="585"/>
      <c r="M1" s="585"/>
      <c r="N1" s="585"/>
      <c r="O1" s="585"/>
      <c r="P1" s="585"/>
      <c r="Q1" s="585"/>
      <c r="R1" s="585"/>
      <c r="S1" s="585"/>
      <c r="T1" s="585"/>
      <c r="U1" s="585"/>
      <c r="V1" s="585"/>
      <c r="W1" s="585"/>
      <c r="X1" s="585"/>
      <c r="Y1" s="585"/>
      <c r="Z1" s="585"/>
      <c r="AA1" s="585"/>
      <c r="AB1" s="585"/>
      <c r="AC1" s="585"/>
      <c r="AD1" s="585"/>
      <c r="AE1" s="585"/>
      <c r="AF1" s="585"/>
      <c r="AG1" s="585"/>
      <c r="AH1" s="585"/>
      <c r="AI1" s="585"/>
      <c r="AJ1" s="585"/>
      <c r="AK1" s="585"/>
      <c r="AL1" s="585"/>
      <c r="AM1" s="585"/>
      <c r="AN1" s="585"/>
      <c r="AO1" s="585"/>
      <c r="AP1" s="585"/>
      <c r="AQ1" s="585"/>
      <c r="AR1" s="585"/>
      <c r="AS1" s="585"/>
      <c r="AT1" s="585"/>
      <c r="AU1" s="585"/>
      <c r="AV1" s="585"/>
      <c r="AW1" s="585"/>
      <c r="AX1" s="585"/>
      <c r="AY1" s="585"/>
      <c r="AZ1" s="585"/>
      <c r="BA1" s="585"/>
      <c r="BB1" s="585"/>
      <c r="BC1" s="585"/>
      <c r="BD1" s="585"/>
      <c r="BE1" s="585"/>
      <c r="BF1" s="585"/>
      <c r="BG1" s="585"/>
      <c r="BH1" s="585"/>
      <c r="BI1" s="585"/>
      <c r="BJ1" s="585"/>
      <c r="BK1" s="585"/>
      <c r="BL1" s="585"/>
      <c r="BM1" s="585"/>
      <c r="BN1" s="585"/>
      <c r="BO1" s="585"/>
      <c r="BP1" s="585"/>
      <c r="BQ1" s="585"/>
      <c r="BR1" s="585"/>
      <c r="BS1" s="585"/>
    </row>
    <row r="2" s="24" customFormat="true" ht="15.75" hidden="false" customHeight="false" outlineLevel="0" collapsed="false">
      <c r="A2" s="503"/>
      <c r="B2" s="496"/>
      <c r="C2" s="494" t="s">
        <v>1494</v>
      </c>
      <c r="D2" s="495" t="n">
        <f aca="false">InputDataA_GeneralAssumptions!D16</f>
        <v>0.618</v>
      </c>
      <c r="AJ2" s="35" t="str">
        <f aca="false">"35 hidden columns for years "&amp;AJ4+1&amp;" to "&amp;BS4&amp;" --&gt;"</f>
        <v>35 hidden columns for years 2051 to 2085 --&gt;</v>
      </c>
      <c r="AM2" s="496" t="s">
        <v>1495</v>
      </c>
      <c r="AO2" s="35"/>
    </row>
    <row r="3" s="24" customFormat="true" ht="15.75" hidden="false" customHeight="false" outlineLevel="0" collapsed="false">
      <c r="A3" s="503"/>
      <c r="B3" s="496"/>
      <c r="C3" s="497" t="s">
        <v>1496</v>
      </c>
      <c r="D3" s="586" t="n">
        <f aca="false">InputDataA_GeneralAssumptions!D13</f>
        <v>0.049</v>
      </c>
    </row>
    <row r="4" customFormat="false" ht="15.75" hidden="false" customHeight="false" outlineLevel="0" collapsed="false">
      <c r="C4" s="587" t="s">
        <v>1461</v>
      </c>
      <c r="D4" s="588"/>
      <c r="E4" s="588" t="n">
        <f aca="false">InputDataA_GeneralAssumptions!D7</f>
        <v>2019</v>
      </c>
      <c r="F4" s="588" t="n">
        <f aca="false">E4+1</f>
        <v>2020</v>
      </c>
      <c r="G4" s="588" t="n">
        <f aca="false">F4+1</f>
        <v>2021</v>
      </c>
      <c r="H4" s="588" t="n">
        <f aca="false">G4+1</f>
        <v>2022</v>
      </c>
      <c r="I4" s="588" t="n">
        <f aca="false">H4+1</f>
        <v>2023</v>
      </c>
      <c r="J4" s="588" t="n">
        <f aca="false">I4+1</f>
        <v>2024</v>
      </c>
      <c r="K4" s="588" t="n">
        <f aca="false">J4+1</f>
        <v>2025</v>
      </c>
      <c r="L4" s="588" t="n">
        <f aca="false">K4+1</f>
        <v>2026</v>
      </c>
      <c r="M4" s="588" t="n">
        <f aca="false">L4+1</f>
        <v>2027</v>
      </c>
      <c r="N4" s="588" t="n">
        <f aca="false">M4+1</f>
        <v>2028</v>
      </c>
      <c r="O4" s="588" t="n">
        <f aca="false">N4+1</f>
        <v>2029</v>
      </c>
      <c r="P4" s="588" t="n">
        <f aca="false">O4+1</f>
        <v>2030</v>
      </c>
      <c r="Q4" s="588" t="n">
        <f aca="false">P4+1</f>
        <v>2031</v>
      </c>
      <c r="R4" s="588" t="n">
        <f aca="false">Q4+1</f>
        <v>2032</v>
      </c>
      <c r="S4" s="588" t="n">
        <f aca="false">R4+1</f>
        <v>2033</v>
      </c>
      <c r="T4" s="588" t="n">
        <f aca="false">S4+1</f>
        <v>2034</v>
      </c>
      <c r="U4" s="588" t="n">
        <f aca="false">T4+1</f>
        <v>2035</v>
      </c>
      <c r="V4" s="588" t="n">
        <f aca="false">U4+1</f>
        <v>2036</v>
      </c>
      <c r="W4" s="588" t="n">
        <f aca="false">V4+1</f>
        <v>2037</v>
      </c>
      <c r="X4" s="588" t="n">
        <f aca="false">W4+1</f>
        <v>2038</v>
      </c>
      <c r="Y4" s="588" t="n">
        <f aca="false">X4+1</f>
        <v>2039</v>
      </c>
      <c r="Z4" s="588" t="n">
        <f aca="false">Y4+1</f>
        <v>2040</v>
      </c>
      <c r="AA4" s="588" t="n">
        <f aca="false">Z4+1</f>
        <v>2041</v>
      </c>
      <c r="AB4" s="588" t="n">
        <f aca="false">AA4+1</f>
        <v>2042</v>
      </c>
      <c r="AC4" s="588" t="n">
        <f aca="false">AB4+1</f>
        <v>2043</v>
      </c>
      <c r="AD4" s="588" t="n">
        <f aca="false">AC4+1</f>
        <v>2044</v>
      </c>
      <c r="AE4" s="588" t="n">
        <f aca="false">AD4+1</f>
        <v>2045</v>
      </c>
      <c r="AF4" s="588" t="n">
        <f aca="false">AE4+1</f>
        <v>2046</v>
      </c>
      <c r="AG4" s="588" t="n">
        <f aca="false">AF4+1</f>
        <v>2047</v>
      </c>
      <c r="AH4" s="588" t="n">
        <f aca="false">AG4+1</f>
        <v>2048</v>
      </c>
      <c r="AI4" s="588" t="n">
        <f aca="false">AH4+1</f>
        <v>2049</v>
      </c>
      <c r="AJ4" s="588" t="n">
        <f aca="false">AI4+1</f>
        <v>2050</v>
      </c>
      <c r="AK4" s="588" t="n">
        <f aca="false">AJ4+1</f>
        <v>2051</v>
      </c>
      <c r="AL4" s="588" t="n">
        <f aca="false">AK4+1</f>
        <v>2052</v>
      </c>
      <c r="AM4" s="588" t="n">
        <f aca="false">AL4+1</f>
        <v>2053</v>
      </c>
      <c r="AN4" s="588" t="n">
        <f aca="false">AM4+1</f>
        <v>2054</v>
      </c>
      <c r="AO4" s="589" t="n">
        <f aca="false">AN4+1</f>
        <v>2055</v>
      </c>
      <c r="AP4" s="588" t="n">
        <f aca="false">AO4+1</f>
        <v>2056</v>
      </c>
      <c r="AQ4" s="588" t="n">
        <f aca="false">AP4+1</f>
        <v>2057</v>
      </c>
      <c r="AR4" s="588" t="n">
        <f aca="false">AQ4+1</f>
        <v>2058</v>
      </c>
      <c r="AS4" s="588" t="n">
        <f aca="false">AR4+1</f>
        <v>2059</v>
      </c>
      <c r="AT4" s="588" t="n">
        <f aca="false">AS4+1</f>
        <v>2060</v>
      </c>
      <c r="AU4" s="588" t="n">
        <f aca="false">AT4+1</f>
        <v>2061</v>
      </c>
      <c r="AV4" s="588" t="n">
        <f aca="false">AU4+1</f>
        <v>2062</v>
      </c>
      <c r="AW4" s="588" t="n">
        <f aca="false">AV4+1</f>
        <v>2063</v>
      </c>
      <c r="AX4" s="588" t="n">
        <f aca="false">AW4+1</f>
        <v>2064</v>
      </c>
      <c r="AY4" s="588" t="n">
        <f aca="false">AX4+1</f>
        <v>2065</v>
      </c>
      <c r="AZ4" s="588" t="n">
        <f aca="false">AY4+1</f>
        <v>2066</v>
      </c>
      <c r="BA4" s="588" t="n">
        <f aca="false">AZ4+1</f>
        <v>2067</v>
      </c>
      <c r="BB4" s="588" t="n">
        <f aca="false">BA4+1</f>
        <v>2068</v>
      </c>
      <c r="BC4" s="588" t="n">
        <f aca="false">BB4+1</f>
        <v>2069</v>
      </c>
      <c r="BD4" s="588" t="n">
        <f aca="false">BC4+1</f>
        <v>2070</v>
      </c>
      <c r="BE4" s="588" t="n">
        <f aca="false">BD4+1</f>
        <v>2071</v>
      </c>
      <c r="BF4" s="588" t="n">
        <f aca="false">BE4+1</f>
        <v>2072</v>
      </c>
      <c r="BG4" s="588" t="n">
        <f aca="false">BF4+1</f>
        <v>2073</v>
      </c>
      <c r="BH4" s="588" t="n">
        <f aca="false">BG4+1</f>
        <v>2074</v>
      </c>
      <c r="BI4" s="588" t="n">
        <f aca="false">BH4+1</f>
        <v>2075</v>
      </c>
      <c r="BJ4" s="588" t="n">
        <f aca="false">BI4+1</f>
        <v>2076</v>
      </c>
      <c r="BK4" s="588" t="n">
        <f aca="false">BJ4+1</f>
        <v>2077</v>
      </c>
      <c r="BL4" s="588" t="n">
        <f aca="false">BK4+1</f>
        <v>2078</v>
      </c>
      <c r="BM4" s="588" t="n">
        <f aca="false">BL4+1</f>
        <v>2079</v>
      </c>
      <c r="BN4" s="588" t="n">
        <f aca="false">BM4+1</f>
        <v>2080</v>
      </c>
      <c r="BO4" s="588" t="n">
        <f aca="false">BN4+1</f>
        <v>2081</v>
      </c>
      <c r="BP4" s="588" t="n">
        <f aca="false">BO4+1</f>
        <v>2082</v>
      </c>
      <c r="BQ4" s="588" t="n">
        <f aca="false">BP4+1</f>
        <v>2083</v>
      </c>
      <c r="BR4" s="588" t="n">
        <f aca="false">BQ4+1</f>
        <v>2084</v>
      </c>
      <c r="BS4" s="589" t="n">
        <f aca="false">BR4+1</f>
        <v>2085</v>
      </c>
    </row>
    <row r="5" s="24" customFormat="true" ht="15.75" hidden="false" customHeight="false" outlineLevel="0" collapsed="false">
      <c r="A5" s="503"/>
      <c r="B5" s="496"/>
      <c r="C5" s="193" t="s">
        <v>1569</v>
      </c>
      <c r="D5" s="590"/>
      <c r="E5" s="590"/>
      <c r="F5" s="134"/>
      <c r="G5" s="134"/>
      <c r="H5" s="134"/>
      <c r="I5" s="134"/>
      <c r="J5" s="134"/>
      <c r="K5" s="134"/>
      <c r="L5" s="134"/>
      <c r="M5" s="134"/>
      <c r="N5" s="134"/>
      <c r="O5" s="134"/>
      <c r="P5" s="134"/>
      <c r="Q5" s="134"/>
      <c r="R5" s="134"/>
      <c r="S5" s="134"/>
      <c r="T5" s="134"/>
      <c r="U5" s="134"/>
      <c r="V5" s="134"/>
      <c r="W5" s="134"/>
      <c r="X5" s="134"/>
      <c r="Y5" s="134"/>
      <c r="Z5" s="134"/>
      <c r="AA5" s="134"/>
      <c r="AB5" s="134"/>
      <c r="AC5" s="134"/>
      <c r="AD5" s="134"/>
      <c r="AE5" s="134"/>
      <c r="AF5" s="134"/>
      <c r="AG5" s="134"/>
      <c r="AH5" s="134"/>
      <c r="AI5" s="134"/>
      <c r="AJ5" s="134"/>
      <c r="AK5" s="134"/>
      <c r="AL5" s="134"/>
      <c r="AM5" s="134"/>
      <c r="AN5" s="134"/>
      <c r="AO5" s="134"/>
      <c r="AP5" s="134"/>
      <c r="AQ5" s="134"/>
      <c r="AR5" s="134"/>
      <c r="AS5" s="134"/>
      <c r="AT5" s="134"/>
      <c r="AU5" s="134"/>
      <c r="AV5" s="134"/>
      <c r="AW5" s="134"/>
      <c r="AX5" s="134"/>
      <c r="AY5" s="134"/>
      <c r="AZ5" s="134"/>
      <c r="BA5" s="134"/>
      <c r="BB5" s="134"/>
      <c r="BC5" s="134"/>
      <c r="BD5" s="134"/>
      <c r="BE5" s="134"/>
      <c r="BF5" s="134"/>
      <c r="BG5" s="134"/>
      <c r="BH5" s="134"/>
      <c r="BI5" s="134"/>
      <c r="BJ5" s="134"/>
      <c r="BK5" s="134"/>
      <c r="BL5" s="134"/>
      <c r="BM5" s="134"/>
      <c r="BN5" s="134"/>
      <c r="BO5" s="134"/>
      <c r="BP5" s="134"/>
      <c r="BQ5" s="134"/>
      <c r="BR5" s="134"/>
      <c r="BS5" s="134"/>
    </row>
    <row r="6" s="24" customFormat="true" ht="15.75" hidden="false" customHeight="false" outlineLevel="0" collapsed="false">
      <c r="A6" s="503"/>
      <c r="C6" s="583" t="str">
        <f aca="false">VLOOKUP(InputDataB_ModelSpecAssumptions!D20,DataSummary!$A$122:$C$125,3,FALSE())</f>
        <v>Real GDP annual growth rate</v>
      </c>
      <c r="D6" s="591" t="s">
        <v>1570</v>
      </c>
      <c r="E6" s="591" t="n">
        <f aca="false">InputDataB_ModelSpecAssumptions!I15</f>
        <v>0.057601198554039</v>
      </c>
      <c r="F6" s="591" t="n">
        <f aca="false">InputDataB_ModelSpecAssumptions!J15</f>
        <v>0.057601198554039</v>
      </c>
      <c r="G6" s="591" t="n">
        <f aca="false">InputDataB_ModelSpecAssumptions!K15</f>
        <v>0.057601198554039</v>
      </c>
      <c r="H6" s="591" t="n">
        <f aca="false">InputDataB_ModelSpecAssumptions!L15</f>
        <v>0.057601198554039</v>
      </c>
      <c r="I6" s="591" t="n">
        <f aca="false">InputDataB_ModelSpecAssumptions!M15</f>
        <v>0.057601198554039</v>
      </c>
      <c r="J6" s="591" t="n">
        <f aca="false">InputDataB_ModelSpecAssumptions!N15</f>
        <v>0.057601198554039</v>
      </c>
      <c r="K6" s="591" t="n">
        <f aca="false">InputDataB_ModelSpecAssumptions!O15</f>
        <v>0.057601198554039</v>
      </c>
      <c r="L6" s="591" t="n">
        <f aca="false">InputDataB_ModelSpecAssumptions!P15</f>
        <v>0.057601198554039</v>
      </c>
      <c r="M6" s="591" t="n">
        <f aca="false">InputDataB_ModelSpecAssumptions!Q15</f>
        <v>0.057601198554039</v>
      </c>
      <c r="N6" s="591" t="n">
        <f aca="false">InputDataB_ModelSpecAssumptions!R15</f>
        <v>0.057601198554039</v>
      </c>
      <c r="O6" s="591" t="n">
        <f aca="false">InputDataB_ModelSpecAssumptions!S15</f>
        <v>0.057601198554039</v>
      </c>
      <c r="P6" s="591" t="n">
        <f aca="false">InputDataB_ModelSpecAssumptions!T15</f>
        <v>0.057601198554039</v>
      </c>
      <c r="Q6" s="591" t="n">
        <f aca="false">InputDataB_ModelSpecAssumptions!U15</f>
        <v>0.057601198554039</v>
      </c>
      <c r="R6" s="591" t="n">
        <f aca="false">InputDataB_ModelSpecAssumptions!V15</f>
        <v>0.057601198554039</v>
      </c>
      <c r="S6" s="591" t="n">
        <f aca="false">InputDataB_ModelSpecAssumptions!W15</f>
        <v>0.057601198554039</v>
      </c>
      <c r="T6" s="591" t="n">
        <f aca="false">InputDataB_ModelSpecAssumptions!X15</f>
        <v>0.057601198554039</v>
      </c>
      <c r="U6" s="591" t="n">
        <f aca="false">InputDataB_ModelSpecAssumptions!Y15</f>
        <v>0.057601198554039</v>
      </c>
      <c r="V6" s="591" t="n">
        <f aca="false">InputDataB_ModelSpecAssumptions!Z15</f>
        <v>0.057601198554039</v>
      </c>
      <c r="W6" s="591" t="n">
        <f aca="false">InputDataB_ModelSpecAssumptions!AA15</f>
        <v>0.057601198554039</v>
      </c>
      <c r="X6" s="591" t="n">
        <f aca="false">InputDataB_ModelSpecAssumptions!AB15</f>
        <v>0.057601198554039</v>
      </c>
      <c r="Y6" s="591" t="n">
        <f aca="false">InputDataB_ModelSpecAssumptions!AC15</f>
        <v>0.057601198554039</v>
      </c>
      <c r="Z6" s="591" t="n">
        <f aca="false">InputDataB_ModelSpecAssumptions!AD15</f>
        <v>0.057601198554039</v>
      </c>
      <c r="AA6" s="591" t="n">
        <f aca="false">InputDataB_ModelSpecAssumptions!AE15</f>
        <v>0.057601198554039</v>
      </c>
      <c r="AB6" s="591" t="n">
        <f aca="false">InputDataB_ModelSpecAssumptions!AF15</f>
        <v>0.057601198554039</v>
      </c>
      <c r="AC6" s="591" t="n">
        <f aca="false">InputDataB_ModelSpecAssumptions!AG15</f>
        <v>0.057601198554039</v>
      </c>
      <c r="AD6" s="591" t="n">
        <f aca="false">InputDataB_ModelSpecAssumptions!AH15</f>
        <v>0.057601198554039</v>
      </c>
      <c r="AE6" s="591" t="n">
        <f aca="false">InputDataB_ModelSpecAssumptions!AI15</f>
        <v>0.057601198554039</v>
      </c>
      <c r="AF6" s="591" t="n">
        <f aca="false">InputDataB_ModelSpecAssumptions!AJ15</f>
        <v>0.057601198554039</v>
      </c>
      <c r="AG6" s="591" t="n">
        <f aca="false">InputDataB_ModelSpecAssumptions!AK15</f>
        <v>0.057601198554039</v>
      </c>
      <c r="AH6" s="591" t="n">
        <f aca="false">InputDataB_ModelSpecAssumptions!AL15</f>
        <v>0.057601198554039</v>
      </c>
      <c r="AI6" s="591" t="n">
        <f aca="false">InputDataB_ModelSpecAssumptions!AM15</f>
        <v>0.057601198554039</v>
      </c>
      <c r="AJ6" s="591" t="n">
        <f aca="false">InputDataB_ModelSpecAssumptions!AN15</f>
        <v>0.057601198554039</v>
      </c>
      <c r="AK6" s="591" t="n">
        <f aca="false">InputDataB_ModelSpecAssumptions!AO15</f>
        <v>0.057601198554039</v>
      </c>
      <c r="AL6" s="591" t="n">
        <f aca="false">InputDataB_ModelSpecAssumptions!AP15</f>
        <v>0.057601198554039</v>
      </c>
      <c r="AM6" s="591" t="n">
        <f aca="false">InputDataB_ModelSpecAssumptions!AQ15</f>
        <v>0.057601198554039</v>
      </c>
      <c r="AN6" s="591" t="n">
        <f aca="false">InputDataB_ModelSpecAssumptions!AR15</f>
        <v>0.057601198554039</v>
      </c>
      <c r="AO6" s="591" t="n">
        <f aca="false">InputDataB_ModelSpecAssumptions!AS15</f>
        <v>0.057601198554039</v>
      </c>
      <c r="AP6" s="591" t="n">
        <f aca="false">InputDataB_ModelSpecAssumptions!AT15</f>
        <v>0.057601198554039</v>
      </c>
      <c r="AQ6" s="591" t="n">
        <f aca="false">InputDataB_ModelSpecAssumptions!AU15</f>
        <v>0.057601198554039</v>
      </c>
      <c r="AR6" s="591" t="n">
        <f aca="false">InputDataB_ModelSpecAssumptions!AV15</f>
        <v>0.057601198554039</v>
      </c>
      <c r="AS6" s="591" t="n">
        <f aca="false">InputDataB_ModelSpecAssumptions!AW15</f>
        <v>0.057601198554039</v>
      </c>
      <c r="AT6" s="591" t="n">
        <f aca="false">InputDataB_ModelSpecAssumptions!AX15</f>
        <v>0.057601198554039</v>
      </c>
      <c r="AU6" s="591" t="n">
        <f aca="false">InputDataB_ModelSpecAssumptions!AY15</f>
        <v>0.057601198554039</v>
      </c>
      <c r="AV6" s="591" t="n">
        <f aca="false">InputDataB_ModelSpecAssumptions!AZ15</f>
        <v>0.057601198554039</v>
      </c>
      <c r="AW6" s="591" t="n">
        <f aca="false">InputDataB_ModelSpecAssumptions!BA15</f>
        <v>0.057601198554039</v>
      </c>
      <c r="AX6" s="591" t="n">
        <f aca="false">InputDataB_ModelSpecAssumptions!BB15</f>
        <v>0.057601198554039</v>
      </c>
      <c r="AY6" s="591" t="n">
        <f aca="false">InputDataB_ModelSpecAssumptions!BC15</f>
        <v>0.057601198554039</v>
      </c>
      <c r="AZ6" s="591" t="n">
        <f aca="false">InputDataB_ModelSpecAssumptions!BD15</f>
        <v>0.057601198554039</v>
      </c>
      <c r="BA6" s="591" t="n">
        <f aca="false">InputDataB_ModelSpecAssumptions!BE15</f>
        <v>0.057601198554039</v>
      </c>
      <c r="BB6" s="591" t="n">
        <f aca="false">InputDataB_ModelSpecAssumptions!BF15</f>
        <v>0.057601198554039</v>
      </c>
      <c r="BC6" s="591" t="n">
        <f aca="false">InputDataB_ModelSpecAssumptions!BG15</f>
        <v>0.057601198554039</v>
      </c>
      <c r="BD6" s="591" t="n">
        <f aca="false">InputDataB_ModelSpecAssumptions!BH15</f>
        <v>0.057601198554039</v>
      </c>
      <c r="BE6" s="591" t="n">
        <f aca="false">InputDataB_ModelSpecAssumptions!BI15</f>
        <v>0.057601198554039</v>
      </c>
      <c r="BF6" s="591" t="n">
        <f aca="false">InputDataB_ModelSpecAssumptions!BJ15</f>
        <v>0.057601198554039</v>
      </c>
      <c r="BG6" s="591" t="n">
        <f aca="false">InputDataB_ModelSpecAssumptions!BK15</f>
        <v>0.057601198554039</v>
      </c>
      <c r="BH6" s="591" t="n">
        <f aca="false">InputDataB_ModelSpecAssumptions!BL15</f>
        <v>0.057601198554039</v>
      </c>
      <c r="BI6" s="591" t="n">
        <f aca="false">InputDataB_ModelSpecAssumptions!BM15</f>
        <v>0.057601198554039</v>
      </c>
      <c r="BJ6" s="591" t="n">
        <f aca="false">InputDataB_ModelSpecAssumptions!BN15</f>
        <v>0.057601198554039</v>
      </c>
      <c r="BK6" s="591" t="n">
        <f aca="false">InputDataB_ModelSpecAssumptions!BO15</f>
        <v>0.057601198554039</v>
      </c>
      <c r="BL6" s="591" t="n">
        <f aca="false">InputDataB_ModelSpecAssumptions!BP15</f>
        <v>0.057601198554039</v>
      </c>
      <c r="BM6" s="591" t="n">
        <f aca="false">InputDataB_ModelSpecAssumptions!BQ15</f>
        <v>0.057601198554039</v>
      </c>
      <c r="BN6" s="591" t="n">
        <f aca="false">InputDataB_ModelSpecAssumptions!BR15</f>
        <v>0.057601198554039</v>
      </c>
      <c r="BO6" s="591" t="n">
        <f aca="false">InputDataB_ModelSpecAssumptions!BS15</f>
        <v>0.057601198554039</v>
      </c>
      <c r="BP6" s="591" t="n">
        <f aca="false">InputDataB_ModelSpecAssumptions!BT15</f>
        <v>0.057601198554039</v>
      </c>
      <c r="BQ6" s="591" t="n">
        <f aca="false">InputDataB_ModelSpecAssumptions!BU15</f>
        <v>0.057601198554039</v>
      </c>
      <c r="BR6" s="591" t="n">
        <f aca="false">InputDataB_ModelSpecAssumptions!BV15</f>
        <v>0.057601198554039</v>
      </c>
      <c r="BS6" s="591" t="n">
        <f aca="false">InputDataB_ModelSpecAssumptions!BW15</f>
        <v>0.057601198554039</v>
      </c>
    </row>
    <row r="7" customFormat="false" ht="15.75" hidden="false" customHeight="false" outlineLevel="0" collapsed="false">
      <c r="C7" s="496" t="s">
        <v>1571</v>
      </c>
      <c r="D7" s="592" t="s">
        <v>1572</v>
      </c>
      <c r="E7" s="165" t="n">
        <f aca="false">DataSummary!D64</f>
        <v>-0.0152297103777528</v>
      </c>
      <c r="F7" s="593" t="n">
        <f aca="false">IF(VLOOKUP(InputDataB_ModelSpecAssumptions!$D$20,DataSummary!$A$121:$B$125,2,FALSE())=1,(1+Submodel2!F6)/(1+F10)-1,IF(VLOOKUP(InputDataB_ModelSpecAssumptions!$D$20,DataSummary!$A$121:$B$125,2,FALSE())=3,Submodel2!F6/Submodel2!E6-1,IF(VLOOKUP(InputDataB_ModelSpecAssumptions!$D$20,DataSummary!$A$121:$B$125,2,FALSE())=4,F46,Submodel2!F6)))</f>
        <v>0.0275155970087928</v>
      </c>
      <c r="G7" s="593" t="n">
        <f aca="false">IF(VLOOKUP(InputDataB_ModelSpecAssumptions!$D$20,DataSummary!$A$121:$B$125,2,FALSE())=1,(1+Submodel2!G6)/(1+G10)-1,IF(VLOOKUP(InputDataB_ModelSpecAssumptions!$D$20,DataSummary!$A$121:$B$125,2,FALSE())=3,Submodel2!G6/Submodel2!F6-1,IF(VLOOKUP(InputDataB_ModelSpecAssumptions!$D$20,DataSummary!$A$121:$B$125,2,FALSE())=4,G46,Submodel2!G6)))</f>
        <v>0.027585245717322</v>
      </c>
      <c r="H7" s="593" t="n">
        <f aca="false">IF(VLOOKUP(InputDataB_ModelSpecAssumptions!$D$20,DataSummary!$A$121:$B$125,2,FALSE())=1,(1+Submodel2!H6)/(1+H10)-1,IF(VLOOKUP(InputDataB_ModelSpecAssumptions!$D$20,DataSummary!$A$121:$B$125,2,FALSE())=3,Submodel2!H6/Submodel2!G6-1,IF(VLOOKUP(InputDataB_ModelSpecAssumptions!$D$20,DataSummary!$A$121:$B$125,2,FALSE())=4,H46,Submodel2!H6)))</f>
        <v>0.0277797780092948</v>
      </c>
      <c r="I7" s="593" t="n">
        <f aca="false">IF(VLOOKUP(InputDataB_ModelSpecAssumptions!$D$20,DataSummary!$A$121:$B$125,2,FALSE())=1,(1+Submodel2!I6)/(1+I10)-1,IF(VLOOKUP(InputDataB_ModelSpecAssumptions!$D$20,DataSummary!$A$121:$B$125,2,FALSE())=3,Submodel2!I6/Submodel2!H6-1,IF(VLOOKUP(InputDataB_ModelSpecAssumptions!$D$20,DataSummary!$A$121:$B$125,2,FALSE())=4,I46,Submodel2!I6)))</f>
        <v>0.0278787668270923</v>
      </c>
      <c r="J7" s="593" t="n">
        <f aca="false">IF(VLOOKUP(InputDataB_ModelSpecAssumptions!$D$20,DataSummary!$A$121:$B$125,2,FALSE())=1,(1+Submodel2!J6)/(1+J10)-1,IF(VLOOKUP(InputDataB_ModelSpecAssumptions!$D$20,DataSummary!$A$121:$B$125,2,FALSE())=3,Submodel2!J6/Submodel2!I6-1,IF(VLOOKUP(InputDataB_ModelSpecAssumptions!$D$20,DataSummary!$A$121:$B$125,2,FALSE())=4,J46,Submodel2!J6)))</f>
        <v>0.0280922365408125</v>
      </c>
      <c r="K7" s="593" t="n">
        <f aca="false">IF(VLOOKUP(InputDataB_ModelSpecAssumptions!$D$20,DataSummary!$A$121:$B$125,2,FALSE())=1,(1+Submodel2!K6)/(1+K10)-1,IF(VLOOKUP(InputDataB_ModelSpecAssumptions!$D$20,DataSummary!$A$121:$B$125,2,FALSE())=3,Submodel2!K6/Submodel2!J6-1,IF(VLOOKUP(InputDataB_ModelSpecAssumptions!$D$20,DataSummary!$A$121:$B$125,2,FALSE())=4,K46,Submodel2!K6)))</f>
        <v>0.0282136858895898</v>
      </c>
      <c r="L7" s="593" t="n">
        <f aca="false">IF(VLOOKUP(InputDataB_ModelSpecAssumptions!$D$20,DataSummary!$A$121:$B$125,2,FALSE())=1,(1+Submodel2!L6)/(1+L10)-1,IF(VLOOKUP(InputDataB_ModelSpecAssumptions!$D$20,DataSummary!$A$121:$B$125,2,FALSE())=3,Submodel2!L6/Submodel2!K6-1,IF(VLOOKUP(InputDataB_ModelSpecAssumptions!$D$20,DataSummary!$A$121:$B$125,2,FALSE())=4,L46,Submodel2!L6)))</f>
        <v>0.0284417196875844</v>
      </c>
      <c r="M7" s="593" t="n">
        <f aca="false">IF(VLOOKUP(InputDataB_ModelSpecAssumptions!$D$20,DataSummary!$A$121:$B$125,2,FALSE())=1,(1+Submodel2!M6)/(1+M10)-1,IF(VLOOKUP(InputDataB_ModelSpecAssumptions!$D$20,DataSummary!$A$121:$B$125,2,FALSE())=3,Submodel2!M6/Submodel2!L6-1,IF(VLOOKUP(InputDataB_ModelSpecAssumptions!$D$20,DataSummary!$A$121:$B$125,2,FALSE())=4,M46,Submodel2!M6)))</f>
        <v>0.0286271161021301</v>
      </c>
      <c r="N7" s="593" t="n">
        <f aca="false">IF(VLOOKUP(InputDataB_ModelSpecAssumptions!$D$20,DataSummary!$A$121:$B$125,2,FALSE())=1,(1+Submodel2!N6)/(1+N10)-1,IF(VLOOKUP(InputDataB_ModelSpecAssumptions!$D$20,DataSummary!$A$121:$B$125,2,FALSE())=3,Submodel2!N6/Submodel2!M6-1,IF(VLOOKUP(InputDataB_ModelSpecAssumptions!$D$20,DataSummary!$A$121:$B$125,2,FALSE())=4,N46,Submodel2!N6)))</f>
        <v>0.0288188750376805</v>
      </c>
      <c r="O7" s="593" t="n">
        <f aca="false">IF(VLOOKUP(InputDataB_ModelSpecAssumptions!$D$20,DataSummary!$A$121:$B$125,2,FALSE())=1,(1+Submodel2!O6)/(1+O10)-1,IF(VLOOKUP(InputDataB_ModelSpecAssumptions!$D$20,DataSummary!$A$121:$B$125,2,FALSE())=3,Submodel2!O6/Submodel2!N6-1,IF(VLOOKUP(InputDataB_ModelSpecAssumptions!$D$20,DataSummary!$A$121:$B$125,2,FALSE())=4,O46,Submodel2!O6)))</f>
        <v>0.0291030964010011</v>
      </c>
      <c r="P7" s="593" t="n">
        <f aca="false">IF(VLOOKUP(InputDataB_ModelSpecAssumptions!$D$20,DataSummary!$A$121:$B$125,2,FALSE())=1,(1+Submodel2!P6)/(1+P10)-1,IF(VLOOKUP(InputDataB_ModelSpecAssumptions!$D$20,DataSummary!$A$121:$B$125,2,FALSE())=3,Submodel2!P6/Submodel2!O6-1,IF(VLOOKUP(InputDataB_ModelSpecAssumptions!$D$20,DataSummary!$A$121:$B$125,2,FALSE())=4,P46,Submodel2!P6)))</f>
        <v>0.0293851672352208</v>
      </c>
      <c r="Q7" s="593" t="n">
        <f aca="false">IF(VLOOKUP(InputDataB_ModelSpecAssumptions!$D$20,DataSummary!$A$121:$B$125,2,FALSE())=1,(1+Submodel2!Q6)/(1+Q10)-1,IF(VLOOKUP(InputDataB_ModelSpecAssumptions!$D$20,DataSummary!$A$121:$B$125,2,FALSE())=3,Submodel2!Q6/Submodel2!P6-1,IF(VLOOKUP(InputDataB_ModelSpecAssumptions!$D$20,DataSummary!$A$121:$B$125,2,FALSE())=4,Q46,Submodel2!Q6)))</f>
        <v>0.0297060938973603</v>
      </c>
      <c r="R7" s="593" t="n">
        <f aca="false">IF(VLOOKUP(InputDataB_ModelSpecAssumptions!$D$20,DataSummary!$A$121:$B$125,2,FALSE())=1,(1+Submodel2!R6)/(1+R10)-1,IF(VLOOKUP(InputDataB_ModelSpecAssumptions!$D$20,DataSummary!$A$121:$B$125,2,FALSE())=3,Submodel2!R6/Submodel2!Q6-1,IF(VLOOKUP(InputDataB_ModelSpecAssumptions!$D$20,DataSummary!$A$121:$B$125,2,FALSE())=4,R46,Submodel2!R6)))</f>
        <v>0.029981132172</v>
      </c>
      <c r="S7" s="593" t="n">
        <f aca="false">IF(VLOOKUP(InputDataB_ModelSpecAssumptions!$D$20,DataSummary!$A$121:$B$125,2,FALSE())=1,(1+Submodel2!S6)/(1+S10)-1,IF(VLOOKUP(InputDataB_ModelSpecAssumptions!$D$20,DataSummary!$A$121:$B$125,2,FALSE())=3,Submodel2!S6/Submodel2!R6-1,IF(VLOOKUP(InputDataB_ModelSpecAssumptions!$D$20,DataSummary!$A$121:$B$125,2,FALSE())=4,S46,Submodel2!S6)))</f>
        <v>0.0302927187736424</v>
      </c>
      <c r="T7" s="593" t="n">
        <f aca="false">IF(VLOOKUP(InputDataB_ModelSpecAssumptions!$D$20,DataSummary!$A$121:$B$125,2,FALSE())=1,(1+Submodel2!T6)/(1+T10)-1,IF(VLOOKUP(InputDataB_ModelSpecAssumptions!$D$20,DataSummary!$A$121:$B$125,2,FALSE())=3,Submodel2!T6/Submodel2!S6-1,IF(VLOOKUP(InputDataB_ModelSpecAssumptions!$D$20,DataSummary!$A$121:$B$125,2,FALSE())=4,T46,Submodel2!T6)))</f>
        <v>0.0306367511811951</v>
      </c>
      <c r="U7" s="593" t="n">
        <f aca="false">IF(VLOOKUP(InputDataB_ModelSpecAssumptions!$D$20,DataSummary!$A$121:$B$125,2,FALSE())=1,(1+Submodel2!U6)/(1+U10)-1,IF(VLOOKUP(InputDataB_ModelSpecAssumptions!$D$20,DataSummary!$A$121:$B$125,2,FALSE())=3,Submodel2!U6/Submodel2!T6-1,IF(VLOOKUP(InputDataB_ModelSpecAssumptions!$D$20,DataSummary!$A$121:$B$125,2,FALSE())=4,U46,Submodel2!U6)))</f>
        <v>0.0309723248583924</v>
      </c>
      <c r="V7" s="593" t="n">
        <f aca="false">IF(VLOOKUP(InputDataB_ModelSpecAssumptions!$D$20,DataSummary!$A$121:$B$125,2,FALSE())=1,(1+Submodel2!V6)/(1+V10)-1,IF(VLOOKUP(InputDataB_ModelSpecAssumptions!$D$20,DataSummary!$A$121:$B$125,2,FALSE())=3,Submodel2!V6/Submodel2!U6-1,IF(VLOOKUP(InputDataB_ModelSpecAssumptions!$D$20,DataSummary!$A$121:$B$125,2,FALSE())=4,V46,Submodel2!V6)))</f>
        <v>0.0312997441455933</v>
      </c>
      <c r="W7" s="593" t="n">
        <f aca="false">IF(VLOOKUP(InputDataB_ModelSpecAssumptions!$D$20,DataSummary!$A$121:$B$125,2,FALSE())=1,(1+Submodel2!W6)/(1+W10)-1,IF(VLOOKUP(InputDataB_ModelSpecAssumptions!$D$20,DataSummary!$A$121:$B$125,2,FALSE())=3,Submodel2!W6/Submodel2!V6-1,IF(VLOOKUP(InputDataB_ModelSpecAssumptions!$D$20,DataSummary!$A$121:$B$125,2,FALSE())=4,W46,Submodel2!W6)))</f>
        <v>0.0316546964621456</v>
      </c>
      <c r="X7" s="593" t="n">
        <f aca="false">IF(VLOOKUP(InputDataB_ModelSpecAssumptions!$D$20,DataSummary!$A$121:$B$125,2,FALSE())=1,(1+Submodel2!X6)/(1+X10)-1,IF(VLOOKUP(InputDataB_ModelSpecAssumptions!$D$20,DataSummary!$A$121:$B$125,2,FALSE())=3,Submodel2!X6/Submodel2!W6-1,IF(VLOOKUP(InputDataB_ModelSpecAssumptions!$D$20,DataSummary!$A$121:$B$125,2,FALSE())=4,X46,Submodel2!X6)))</f>
        <v>0.0319995088445078</v>
      </c>
      <c r="Y7" s="593" t="n">
        <f aca="false">IF(VLOOKUP(InputDataB_ModelSpecAssumptions!$D$20,DataSummary!$A$121:$B$125,2,FALSE())=1,(1+Submodel2!Y6)/(1+Y10)-1,IF(VLOOKUP(InputDataB_ModelSpecAssumptions!$D$20,DataSummary!$A$121:$B$125,2,FALSE())=3,Submodel2!Y6/Submodel2!X6-1,IF(VLOOKUP(InputDataB_ModelSpecAssumptions!$D$20,DataSummary!$A$121:$B$125,2,FALSE())=4,Y46,Submodel2!Y6)))</f>
        <v>0.0323008920949535</v>
      </c>
      <c r="Z7" s="593" t="n">
        <f aca="false">IF(VLOOKUP(InputDataB_ModelSpecAssumptions!$D$20,DataSummary!$A$121:$B$125,2,FALSE())=1,(1+Submodel2!Z6)/(1+Z10)-1,IF(VLOOKUP(InputDataB_ModelSpecAssumptions!$D$20,DataSummary!$A$121:$B$125,2,FALSE())=3,Submodel2!Z6/Submodel2!Y6-1,IF(VLOOKUP(InputDataB_ModelSpecAssumptions!$D$20,DataSummary!$A$121:$B$125,2,FALSE())=4,Z46,Submodel2!Z6)))</f>
        <v>0.0326612762318923</v>
      </c>
      <c r="AA7" s="593" t="n">
        <f aca="false">IF(VLOOKUP(InputDataB_ModelSpecAssumptions!$D$20,DataSummary!$A$121:$B$125,2,FALSE())=1,(1+Submodel2!AA6)/(1+AA10)-1,IF(VLOOKUP(InputDataB_ModelSpecAssumptions!$D$20,DataSummary!$A$121:$B$125,2,FALSE())=3,Submodel2!AA6/Submodel2!Z6-1,IF(VLOOKUP(InputDataB_ModelSpecAssumptions!$D$20,DataSummary!$A$121:$B$125,2,FALSE())=4,AA46,Submodel2!AA6)))</f>
        <v>0.032946031299834</v>
      </c>
      <c r="AB7" s="593" t="n">
        <f aca="false">IF(VLOOKUP(InputDataB_ModelSpecAssumptions!$D$20,DataSummary!$A$121:$B$125,2,FALSE())=1,(1+Submodel2!AB6)/(1+AB10)-1,IF(VLOOKUP(InputDataB_ModelSpecAssumptions!$D$20,DataSummary!$A$121:$B$125,2,FALSE())=3,Submodel2!AB6/Submodel2!AA6-1,IF(VLOOKUP(InputDataB_ModelSpecAssumptions!$D$20,DataSummary!$A$121:$B$125,2,FALSE())=4,AB46,Submodel2!AB6)))</f>
        <v>0.0332874168510366</v>
      </c>
      <c r="AC7" s="593" t="n">
        <f aca="false">IF(VLOOKUP(InputDataB_ModelSpecAssumptions!$D$20,DataSummary!$A$121:$B$125,2,FALSE())=1,(1+Submodel2!AC6)/(1+AC10)-1,IF(VLOOKUP(InputDataB_ModelSpecAssumptions!$D$20,DataSummary!$A$121:$B$125,2,FALSE())=3,Submodel2!AC6/Submodel2!AB6-1,IF(VLOOKUP(InputDataB_ModelSpecAssumptions!$D$20,DataSummary!$A$121:$B$125,2,FALSE())=4,AC46,Submodel2!AC6)))</f>
        <v>0.0335876967537554</v>
      </c>
      <c r="AD7" s="593" t="n">
        <f aca="false">IF(VLOOKUP(InputDataB_ModelSpecAssumptions!$D$20,DataSummary!$A$121:$B$125,2,FALSE())=1,(1+Submodel2!AD6)/(1+AD10)-1,IF(VLOOKUP(InputDataB_ModelSpecAssumptions!$D$20,DataSummary!$A$121:$B$125,2,FALSE())=3,Submodel2!AD6/Submodel2!AC6-1,IF(VLOOKUP(InputDataB_ModelSpecAssumptions!$D$20,DataSummary!$A$121:$B$125,2,FALSE())=4,AD46,Submodel2!AD6)))</f>
        <v>0.0339403216539123</v>
      </c>
      <c r="AE7" s="593" t="n">
        <f aca="false">IF(VLOOKUP(InputDataB_ModelSpecAssumptions!$D$20,DataSummary!$A$121:$B$125,2,FALSE())=1,(1+Submodel2!AE6)/(1+AE10)-1,IF(VLOOKUP(InputDataB_ModelSpecAssumptions!$D$20,DataSummary!$A$121:$B$125,2,FALSE())=3,Submodel2!AE6/Submodel2!AD6-1,IF(VLOOKUP(InputDataB_ModelSpecAssumptions!$D$20,DataSummary!$A$121:$B$125,2,FALSE())=4,AE46,Submodel2!AE6)))</f>
        <v>0.0342520697003608</v>
      </c>
      <c r="AF7" s="593" t="n">
        <f aca="false">IF(VLOOKUP(InputDataB_ModelSpecAssumptions!$D$20,DataSummary!$A$121:$B$125,2,FALSE())=1,(1+Submodel2!AF6)/(1+AF10)-1,IF(VLOOKUP(InputDataB_ModelSpecAssumptions!$D$20,DataSummary!$A$121:$B$125,2,FALSE())=3,Submodel2!AF6/Submodel2!AE6-1,IF(VLOOKUP(InputDataB_ModelSpecAssumptions!$D$20,DataSummary!$A$121:$B$125,2,FALSE())=4,AF46,Submodel2!AF6)))</f>
        <v>0.0345836332964826</v>
      </c>
      <c r="AG7" s="593" t="n">
        <f aca="false">IF(VLOOKUP(InputDataB_ModelSpecAssumptions!$D$20,DataSummary!$A$121:$B$125,2,FALSE())=1,(1+Submodel2!AG6)/(1+AG10)-1,IF(VLOOKUP(InputDataB_ModelSpecAssumptions!$D$20,DataSummary!$A$121:$B$125,2,FALSE())=3,Submodel2!AG6/Submodel2!AF6-1,IF(VLOOKUP(InputDataB_ModelSpecAssumptions!$D$20,DataSummary!$A$121:$B$125,2,FALSE())=4,AG46,Submodel2!AG6)))</f>
        <v>0.0349047813188044</v>
      </c>
      <c r="AH7" s="593" t="n">
        <f aca="false">IF(VLOOKUP(InputDataB_ModelSpecAssumptions!$D$20,DataSummary!$A$121:$B$125,2,FALSE())=1,(1+Submodel2!AH6)/(1+AH10)-1,IF(VLOOKUP(InputDataB_ModelSpecAssumptions!$D$20,DataSummary!$A$121:$B$125,2,FALSE())=3,Submodel2!AH6/Submodel2!AG6-1,IF(VLOOKUP(InputDataB_ModelSpecAssumptions!$D$20,DataSummary!$A$121:$B$125,2,FALSE())=4,AH46,Submodel2!AH6)))</f>
        <v>0.0351884205818032</v>
      </c>
      <c r="AI7" s="593" t="n">
        <f aca="false">IF(VLOOKUP(InputDataB_ModelSpecAssumptions!$D$20,DataSummary!$A$121:$B$125,2,FALSE())=1,(1+Submodel2!AI6)/(1+AI10)-1,IF(VLOOKUP(InputDataB_ModelSpecAssumptions!$D$20,DataSummary!$A$121:$B$125,2,FALSE())=3,Submodel2!AI6/Submodel2!AH6-1,IF(VLOOKUP(InputDataB_ModelSpecAssumptions!$D$20,DataSummary!$A$121:$B$125,2,FALSE())=4,AI46,Submodel2!AI6)))</f>
        <v>0.0355183839472835</v>
      </c>
      <c r="AJ7" s="593" t="n">
        <f aca="false">IF(VLOOKUP(InputDataB_ModelSpecAssumptions!$D$20,DataSummary!$A$121:$B$125,2,FALSE())=1,(1+Submodel2!AJ6)/(1+AJ10)-1,IF(VLOOKUP(InputDataB_ModelSpecAssumptions!$D$20,DataSummary!$A$121:$B$125,2,FALSE())=3,Submodel2!AJ6/Submodel2!AI6-1,IF(VLOOKUP(InputDataB_ModelSpecAssumptions!$D$20,DataSummary!$A$121:$B$125,2,FALSE())=4,AJ46,Submodel2!AJ6)))</f>
        <v>0.0357846762966041</v>
      </c>
      <c r="AK7" s="593" t="e">
        <f aca="false">IF(VLOOKUP(InputDataB_ModelSpecAssumptions!$D$20,DataSummary!$A$121:$B$125,2,FALSE())=1,(1+Submodel2!AK6)/(1+AK10)-1,IF(VLOOKUP(InputDataB_ModelSpecAssumptions!$D$20,DataSummary!$A$121:$B$125,2,FALSE())=3,Submodel2!AK6/Submodel2!AJ6-1,IF(VLOOKUP(InputDataB_ModelSpecAssumptions!$D$20,DataSummary!$A$121:$B$125,2,FALSE())=4,AK46,Submodel2!AK6)))</f>
        <v>#VALUE!</v>
      </c>
      <c r="AL7" s="593" t="e">
        <f aca="false">IF(VLOOKUP(InputDataB_ModelSpecAssumptions!$D$20,DataSummary!$A$121:$B$125,2,FALSE())=1,(1+Submodel2!AL6)/(1+AL10)-1,IF(VLOOKUP(InputDataB_ModelSpecAssumptions!$D$20,DataSummary!$A$121:$B$125,2,FALSE())=3,Submodel2!AL6/Submodel2!AK6-1,IF(VLOOKUP(InputDataB_ModelSpecAssumptions!$D$20,DataSummary!$A$121:$B$125,2,FALSE())=4,AL46,Submodel2!AL6)))</f>
        <v>#VALUE!</v>
      </c>
      <c r="AM7" s="593" t="e">
        <f aca="false">IF(VLOOKUP(InputDataB_ModelSpecAssumptions!$D$20,DataSummary!$A$121:$B$125,2,FALSE())=1,(1+Submodel2s!AM6)/(1+AM10)-1,IF(VLOOKUP(InputDataB_ModelSpecAssumptions!$D$20,DataSummary!$A$121:$B$125,2,FALSE())=3,Submodel2s!AM6/Submodel2s!AL6-1,IF(VLOOKUP(InputDataB_ModelSpecAssumptions!$D$20,DataSummary!$A$121:$B$125,2,FALSE())=4,AM46,Submodel2s!AM6)))</f>
        <v>#VALUE!</v>
      </c>
      <c r="AN7" s="593" t="e">
        <f aca="false">IF(VLOOKUP(InputDataB_ModelSpecAssumptions!$D$20,DataSummary!$A$121:$B$125,2,FALSE())=1,(1+Submodel2s!AN6)/(1+AN10)-1,IF(VLOOKUP(InputDataB_ModelSpecAssumptions!$D$20,DataSummary!$A$121:$B$125,2,FALSE())=3,Submodel2s!AN6/Submodel2s!AM6-1,IF(VLOOKUP(InputDataB_ModelSpecAssumptions!$D$20,DataSummary!$A$121:$B$125,2,FALSE())=4,AN46,Submodel2s!AN6)))</f>
        <v>#VALUE!</v>
      </c>
      <c r="AO7" s="593" t="e">
        <f aca="false">IF(VLOOKUP(InputDataB_ModelSpecAssumptions!$D$20,DataSummary!$A$121:$B$125,2,FALSE())=1,(1+Submodel2s!AO6)/(1+AO10)-1,IF(VLOOKUP(InputDataB_ModelSpecAssumptions!$D$20,DataSummary!$A$121:$B$125,2,FALSE())=3,Submodel2s!AO6/Submodel2s!AN6-1,IF(VLOOKUP(InputDataB_ModelSpecAssumptions!$D$20,DataSummary!$A$121:$B$125,2,FALSE())=4,AO46,Submodel2s!AO6)))</f>
        <v>#VALUE!</v>
      </c>
      <c r="AP7" s="593" t="e">
        <f aca="false">IF(VLOOKUP(InputDataB_ModelSpecAssumptions!$D$20,DataSummary!$A$121:$B$125,2,FALSE())=1,(1+Submodel2s!AP6)/(1+AP10)-1,IF(VLOOKUP(InputDataB_ModelSpecAssumptions!$D$20,DataSummary!$A$121:$B$125,2,FALSE())=3,Submodel2s!AP6/Submodel2s!AO6-1,IF(VLOOKUP(InputDataB_ModelSpecAssumptions!$D$20,DataSummary!$A$121:$B$125,2,FALSE())=4,AP46,Submodel2s!AP6)))</f>
        <v>#VALUE!</v>
      </c>
      <c r="AQ7" s="593" t="e">
        <f aca="false">IF(VLOOKUP(InputDataB_ModelSpecAssumptions!$D$20,DataSummary!$A$121:$B$125,2,FALSE())=1,(1+Submodel2s!AQ6)/(1+AQ10)-1,IF(VLOOKUP(InputDataB_ModelSpecAssumptions!$D$20,DataSummary!$A$121:$B$125,2,FALSE())=3,Submodel2s!AQ6/Submodel2s!AP6-1,IF(VLOOKUP(InputDataB_ModelSpecAssumptions!$D$20,DataSummary!$A$121:$B$125,2,FALSE())=4,AQ46,Submodel2s!AQ6)))</f>
        <v>#VALUE!</v>
      </c>
      <c r="AR7" s="593" t="e">
        <f aca="false">IF(VLOOKUP(InputDataB_ModelSpecAssumptions!$D$20,DataSummary!$A$121:$B$125,2,FALSE())=1,(1+Submodel2s!AR6)/(1+AR10)-1,IF(VLOOKUP(InputDataB_ModelSpecAssumptions!$D$20,DataSummary!$A$121:$B$125,2,FALSE())=3,Submodel2s!AR6/Submodel2s!AQ6-1,IF(VLOOKUP(InputDataB_ModelSpecAssumptions!$D$20,DataSummary!$A$121:$B$125,2,FALSE())=4,AR46,Submodel2s!AR6)))</f>
        <v>#VALUE!</v>
      </c>
      <c r="AS7" s="593" t="e">
        <f aca="false">IF(VLOOKUP(InputDataB_ModelSpecAssumptions!$D$20,DataSummary!$A$121:$B$125,2,FALSE())=1,(1+Submodel2s!AS6)/(1+AS10)-1,IF(VLOOKUP(InputDataB_ModelSpecAssumptions!$D$20,DataSummary!$A$121:$B$125,2,FALSE())=3,Submodel2s!AS6/Submodel2s!AR6-1,IF(VLOOKUP(InputDataB_ModelSpecAssumptions!$D$20,DataSummary!$A$121:$B$125,2,FALSE())=4,AS46,Submodel2s!AS6)))</f>
        <v>#VALUE!</v>
      </c>
      <c r="AT7" s="593" t="e">
        <f aca="false">IF(VLOOKUP(InputDataB_ModelSpecAssumptions!$D$20,DataSummary!$A$121:$B$125,2,FALSE())=1,(1+Submodel2s!AT6)/(1+AT10)-1,IF(VLOOKUP(InputDataB_ModelSpecAssumptions!$D$20,DataSummary!$A$121:$B$125,2,FALSE())=3,Submodel2s!AT6/Submodel2s!AS6-1,IF(VLOOKUP(InputDataB_ModelSpecAssumptions!$D$20,DataSummary!$A$121:$B$125,2,FALSE())=4,AT46,Submodel2s!AT6)))</f>
        <v>#VALUE!</v>
      </c>
      <c r="AU7" s="593" t="e">
        <f aca="false">IF(VLOOKUP(InputDataB_ModelSpecAssumptions!$D$20,DataSummary!$A$121:$B$125,2,FALSE())=1,(1+Submodel2s!AU6)/(1+AU10)-1,IF(VLOOKUP(InputDataB_ModelSpecAssumptions!$D$20,DataSummary!$A$121:$B$125,2,FALSE())=3,Submodel2s!AU6/Submodel2s!AT6-1,IF(VLOOKUP(InputDataB_ModelSpecAssumptions!$D$20,DataSummary!$A$121:$B$125,2,FALSE())=4,AU46,Submodel2s!AU6)))</f>
        <v>#VALUE!</v>
      </c>
      <c r="AV7" s="593" t="e">
        <f aca="false">IF(VLOOKUP(InputDataB_ModelSpecAssumptions!$D$20,DataSummary!$A$121:$B$125,2,FALSE())=1,(1+Submodel2s!AV6)/(1+AV10)-1,IF(VLOOKUP(InputDataB_ModelSpecAssumptions!$D$20,DataSummary!$A$121:$B$125,2,FALSE())=3,Submodel2s!AV6/Submodel2s!AU6-1,IF(VLOOKUP(InputDataB_ModelSpecAssumptions!$D$20,DataSummary!$A$121:$B$125,2,FALSE())=4,AV46,Submodel2s!AV6)))</f>
        <v>#VALUE!</v>
      </c>
      <c r="AW7" s="593" t="e">
        <f aca="false">IF(VLOOKUP(InputDataB_ModelSpecAssumptions!$D$20,DataSummary!$A$121:$B$125,2,FALSE())=1,(1+Submodel2s!AW6)/(1+AW10)-1,IF(VLOOKUP(InputDataB_ModelSpecAssumptions!$D$20,DataSummary!$A$121:$B$125,2,FALSE())=3,Submodel2s!AW6/Submodel2s!AV6-1,IF(VLOOKUP(InputDataB_ModelSpecAssumptions!$D$20,DataSummary!$A$121:$B$125,2,FALSE())=4,AW46,Submodel2s!AW6)))</f>
        <v>#VALUE!</v>
      </c>
      <c r="AX7" s="593" t="e">
        <f aca="false">IF(VLOOKUP(InputDataB_ModelSpecAssumptions!$D$20,DataSummary!$A$121:$B$125,2,FALSE())=1,(1+Submodel2s!AX6)/(1+AX10)-1,IF(VLOOKUP(InputDataB_ModelSpecAssumptions!$D$20,DataSummary!$A$121:$B$125,2,FALSE())=3,Submodel2s!AX6/Submodel2s!AW6-1,IF(VLOOKUP(InputDataB_ModelSpecAssumptions!$D$20,DataSummary!$A$121:$B$125,2,FALSE())=4,AX46,Submodel2s!AX6)))</f>
        <v>#VALUE!</v>
      </c>
      <c r="AY7" s="593" t="e">
        <f aca="false">IF(VLOOKUP(InputDataB_ModelSpecAssumptions!$D$20,DataSummary!$A$121:$B$125,2,FALSE())=1,(1+Submodel2s!AY6)/(1+AY10)-1,IF(VLOOKUP(InputDataB_ModelSpecAssumptions!$D$20,DataSummary!$A$121:$B$125,2,FALSE())=3,Submodel2s!AY6/Submodel2s!AX6-1,IF(VLOOKUP(InputDataB_ModelSpecAssumptions!$D$20,DataSummary!$A$121:$B$125,2,FALSE())=4,AY46,Submodel2s!AY6)))</f>
        <v>#VALUE!</v>
      </c>
      <c r="AZ7" s="593" t="e">
        <f aca="false">IF(VLOOKUP(InputDataB_ModelSpecAssumptions!$D$20,DataSummary!$A$121:$B$125,2,FALSE())=1,(1+Submodel2s!AZ6)/(1+AZ10)-1,IF(VLOOKUP(InputDataB_ModelSpecAssumptions!$D$20,DataSummary!$A$121:$B$125,2,FALSE())=3,Submodel2s!AZ6/Submodel2s!AY6-1,IF(VLOOKUP(InputDataB_ModelSpecAssumptions!$D$20,DataSummary!$A$121:$B$125,2,FALSE())=4,AZ46,Submodel2s!AZ6)))</f>
        <v>#VALUE!</v>
      </c>
      <c r="BA7" s="593" t="e">
        <f aca="false">IF(VLOOKUP(InputDataB_ModelSpecAssumptions!$D$20,DataSummary!$A$121:$B$125,2,FALSE())=1,(1+Submodel2s!BA6)/(1+BA10)-1,IF(VLOOKUP(InputDataB_ModelSpecAssumptions!$D$20,DataSummary!$A$121:$B$125,2,FALSE())=3,Submodel2s!BA6/Submodel2s!AZ6-1,IF(VLOOKUP(InputDataB_ModelSpecAssumptions!$D$20,DataSummary!$A$121:$B$125,2,FALSE())=4,BA46,Submodel2s!BA6)))</f>
        <v>#VALUE!</v>
      </c>
      <c r="BB7" s="593" t="e">
        <f aca="false">IF(VLOOKUP(InputDataB_ModelSpecAssumptions!$D$20,DataSummary!$A$121:$B$125,2,FALSE())=1,(1+Submodel2s!BB6)/(1+BB10)-1,IF(VLOOKUP(InputDataB_ModelSpecAssumptions!$D$20,DataSummary!$A$121:$B$125,2,FALSE())=3,Submodel2s!BB6/Submodel2s!BA6-1,IF(VLOOKUP(InputDataB_ModelSpecAssumptions!$D$20,DataSummary!$A$121:$B$125,2,FALSE())=4,BB46,Submodel2s!BB6)))</f>
        <v>#VALUE!</v>
      </c>
      <c r="BC7" s="593" t="e">
        <f aca="false">IF(VLOOKUP(InputDataB_ModelSpecAssumptions!$D$20,DataSummary!$A$121:$B$125,2,FALSE())=1,(1+Submodel2s!BC6)/(1+BC10)-1,IF(VLOOKUP(InputDataB_ModelSpecAssumptions!$D$20,DataSummary!$A$121:$B$125,2,FALSE())=3,Submodel2s!BC6/Submodel2s!BB6-1,IF(VLOOKUP(InputDataB_ModelSpecAssumptions!$D$20,DataSummary!$A$121:$B$125,2,FALSE())=4,BC46,Submodel2s!BC6)))</f>
        <v>#VALUE!</v>
      </c>
      <c r="BD7" s="593" t="e">
        <f aca="false">IF(VLOOKUP(InputDataB_ModelSpecAssumptions!$D$20,DataSummary!$A$121:$B$125,2,FALSE())=1,(1+Submodel2s!BD6)/(1+BD10)-1,IF(VLOOKUP(InputDataB_ModelSpecAssumptions!$D$20,DataSummary!$A$121:$B$125,2,FALSE())=3,Submodel2s!BD6/Submodel2s!BC6-1,IF(VLOOKUP(InputDataB_ModelSpecAssumptions!$D$20,DataSummary!$A$121:$B$125,2,FALSE())=4,BD46,Submodel2s!BD6)))</f>
        <v>#VALUE!</v>
      </c>
      <c r="BE7" s="593" t="e">
        <f aca="false">IF(VLOOKUP(InputDataB_ModelSpecAssumptions!$D$20,DataSummary!$A$121:$B$125,2,FALSE())=1,(1+Submodel2s!BE6)/(1+BE10)-1,IF(VLOOKUP(InputDataB_ModelSpecAssumptions!$D$20,DataSummary!$A$121:$B$125,2,FALSE())=3,Submodel2s!BE6/Submodel2s!BD6-1,IF(VLOOKUP(InputDataB_ModelSpecAssumptions!$D$20,DataSummary!$A$121:$B$125,2,FALSE())=4,BE46,Submodel2s!BE6)))</f>
        <v>#VALUE!</v>
      </c>
      <c r="BF7" s="593" t="e">
        <f aca="false">IF(VLOOKUP(InputDataB_ModelSpecAssumptions!$D$20,DataSummary!$A$121:$B$125,2,FALSE())=1,(1+Submodel2s!BF6)/(1+BF10)-1,IF(VLOOKUP(InputDataB_ModelSpecAssumptions!$D$20,DataSummary!$A$121:$B$125,2,FALSE())=3,Submodel2s!BF6/Submodel2s!BE6-1,IF(VLOOKUP(InputDataB_ModelSpecAssumptions!$D$20,DataSummary!$A$121:$B$125,2,FALSE())=4,BF46,Submodel2s!BF6)))</f>
        <v>#VALUE!</v>
      </c>
      <c r="BG7" s="593" t="e">
        <f aca="false">IF(VLOOKUP(InputDataB_ModelSpecAssumptions!$D$20,DataSummary!$A$121:$B$125,2,FALSE())=1,(1+Submodel2s!BG6)/(1+BG10)-1,IF(VLOOKUP(InputDataB_ModelSpecAssumptions!$D$20,DataSummary!$A$121:$B$125,2,FALSE())=3,Submodel2s!BG6/Submodel2s!BF6-1,IF(VLOOKUP(InputDataB_ModelSpecAssumptions!$D$20,DataSummary!$A$121:$B$125,2,FALSE())=4,BG46,Submodel2s!BG6)))</f>
        <v>#VALUE!</v>
      </c>
      <c r="BH7" s="593" t="e">
        <f aca="false">IF(VLOOKUP(InputDataB_ModelSpecAssumptions!$D$20,DataSummary!$A$121:$B$125,2,FALSE())=1,(1+Submodel2s!BH6)/(1+BH10)-1,IF(VLOOKUP(InputDataB_ModelSpecAssumptions!$D$20,DataSummary!$A$121:$B$125,2,FALSE())=3,Submodel2s!BH6/Submodel2s!BG6-1,IF(VLOOKUP(InputDataB_ModelSpecAssumptions!$D$20,DataSummary!$A$121:$B$125,2,FALSE())=4,BH46,Submodel2s!BH6)))</f>
        <v>#VALUE!</v>
      </c>
      <c r="BI7" s="593" t="e">
        <f aca="false">IF(VLOOKUP(InputDataB_ModelSpecAssumptions!$D$20,DataSummary!$A$121:$B$125,2,FALSE())=1,(1+Submodel2s!BI6)/(1+BI10)-1,IF(VLOOKUP(InputDataB_ModelSpecAssumptions!$D$20,DataSummary!$A$121:$B$125,2,FALSE())=3,Submodel2s!BI6/Submodel2s!BH6-1,IF(VLOOKUP(InputDataB_ModelSpecAssumptions!$D$20,DataSummary!$A$121:$B$125,2,FALSE())=4,BI46,Submodel2s!BI6)))</f>
        <v>#VALUE!</v>
      </c>
      <c r="BJ7" s="593" t="e">
        <f aca="false">IF(VLOOKUP(InputDataB_ModelSpecAssumptions!$D$20,DataSummary!$A$121:$B$125,2,FALSE())=1,(1+Submodel2s!BJ6)/(1+BJ10)-1,IF(VLOOKUP(InputDataB_ModelSpecAssumptions!$D$20,DataSummary!$A$121:$B$125,2,FALSE())=3,Submodel2s!BJ6/Submodel2s!BI6-1,IF(VLOOKUP(InputDataB_ModelSpecAssumptions!$D$20,DataSummary!$A$121:$B$125,2,FALSE())=4,BJ46,Submodel2s!BJ6)))</f>
        <v>#VALUE!</v>
      </c>
      <c r="BK7" s="593" t="e">
        <f aca="false">IF(VLOOKUP(InputDataB_ModelSpecAssumptions!$D$20,DataSummary!$A$121:$B$125,2,FALSE())=1,(1+Submodel2s!BK6)/(1+BK10)-1,IF(VLOOKUP(InputDataB_ModelSpecAssumptions!$D$20,DataSummary!$A$121:$B$125,2,FALSE())=3,Submodel2s!BK6/Submodel2s!BJ6-1,IF(VLOOKUP(InputDataB_ModelSpecAssumptions!$D$20,DataSummary!$A$121:$B$125,2,FALSE())=4,BK46,Submodel2s!BK6)))</f>
        <v>#VALUE!</v>
      </c>
      <c r="BL7" s="593" t="e">
        <f aca="false">IF(VLOOKUP(InputDataB_ModelSpecAssumptions!$D$20,DataSummary!$A$121:$B$125,2,FALSE())=1,(1+Submodel2s!BL6)/(1+BL10)-1,IF(VLOOKUP(InputDataB_ModelSpecAssumptions!$D$20,DataSummary!$A$121:$B$125,2,FALSE())=3,Submodel2s!BL6/Submodel2s!BK6-1,IF(VLOOKUP(InputDataB_ModelSpecAssumptions!$D$20,DataSummary!$A$121:$B$125,2,FALSE())=4,BL46,Submodel2s!BL6)))</f>
        <v>#VALUE!</v>
      </c>
      <c r="BM7" s="593" t="e">
        <f aca="false">IF(VLOOKUP(InputDataB_ModelSpecAssumptions!$D$20,DataSummary!$A$121:$B$125,2,FALSE())=1,(1+Submodel2s!BM6)/(1+BM10)-1,IF(VLOOKUP(InputDataB_ModelSpecAssumptions!$D$20,DataSummary!$A$121:$B$125,2,FALSE())=3,Submodel2s!BM6/Submodel2s!BL6-1,IF(VLOOKUP(InputDataB_ModelSpecAssumptions!$D$20,DataSummary!$A$121:$B$125,2,FALSE())=4,BM46,Submodel2s!BM6)))</f>
        <v>#VALUE!</v>
      </c>
      <c r="BN7" s="593" t="e">
        <f aca="false">IF(VLOOKUP(InputDataB_ModelSpecAssumptions!$D$20,DataSummary!$A$121:$B$125,2,FALSE())=1,(1+Submodel2s!BN6)/(1+BN10)-1,IF(VLOOKUP(InputDataB_ModelSpecAssumptions!$D$20,DataSummary!$A$121:$B$125,2,FALSE())=3,Submodel2s!BN6/Submodel2s!BM6-1,IF(VLOOKUP(InputDataB_ModelSpecAssumptions!$D$20,DataSummary!$A$121:$B$125,2,FALSE())=4,BN46,Submodel2s!BN6)))</f>
        <v>#VALUE!</v>
      </c>
      <c r="BO7" s="593" t="e">
        <f aca="false">IF(VLOOKUP(InputDataB_ModelSpecAssumptions!$D$20,DataSummary!$A$121:$B$125,2,FALSE())=1,(1+Submodel2s!BO6)/(1+BO10)-1,IF(VLOOKUP(InputDataB_ModelSpecAssumptions!$D$20,DataSummary!$A$121:$B$125,2,FALSE())=3,Submodel2s!BO6/Submodel2s!BN6-1,IF(VLOOKUP(InputDataB_ModelSpecAssumptions!$D$20,DataSummary!$A$121:$B$125,2,FALSE())=4,BO46,Submodel2s!BO6)))</f>
        <v>#VALUE!</v>
      </c>
      <c r="BP7" s="593" t="e">
        <f aca="false">IF(VLOOKUP(InputDataB_ModelSpecAssumptions!$D$20,DataSummary!$A$121:$B$125,2,FALSE())=1,(1+Submodel2s!BP6)/(1+BP10)-1,IF(VLOOKUP(InputDataB_ModelSpecAssumptions!$D$20,DataSummary!$A$121:$B$125,2,FALSE())=3,Submodel2s!BP6/Submodel2s!BO6-1,IF(VLOOKUP(InputDataB_ModelSpecAssumptions!$D$20,DataSummary!$A$121:$B$125,2,FALSE())=4,BP46,Submodel2s!BP6)))</f>
        <v>#VALUE!</v>
      </c>
      <c r="BQ7" s="593" t="e">
        <f aca="false">IF(VLOOKUP(InputDataB_ModelSpecAssumptions!$D$20,DataSummary!$A$121:$B$125,2,FALSE())=1,(1+Submodel2s!BQ6)/(1+BQ10)-1,IF(VLOOKUP(InputDataB_ModelSpecAssumptions!$D$20,DataSummary!$A$121:$B$125,2,FALSE())=3,Submodel2s!BQ6/Submodel2s!BP6-1,IF(VLOOKUP(InputDataB_ModelSpecAssumptions!$D$20,DataSummary!$A$121:$B$125,2,FALSE())=4,BQ46,Submodel2s!BQ6)))</f>
        <v>#VALUE!</v>
      </c>
      <c r="BR7" s="593" t="e">
        <f aca="false">IF(VLOOKUP(InputDataB_ModelSpecAssumptions!$D$20,DataSummary!$A$121:$B$125,2,FALSE())=1,(1+Submodel2s!BR6)/(1+BR10)-1,IF(VLOOKUP(InputDataB_ModelSpecAssumptions!$D$20,DataSummary!$A$121:$B$125,2,FALSE())=3,Submodel2s!BR6/Submodel2s!BQ6-1,IF(VLOOKUP(InputDataB_ModelSpecAssumptions!$D$20,DataSummary!$A$121:$B$125,2,FALSE())=4,BR46,Submodel2s!BR6)))</f>
        <v>#VALUE!</v>
      </c>
      <c r="BS7" s="593" t="e">
        <f aca="false">IF(VLOOKUP(InputDataB_ModelSpecAssumptions!$D$20,DataSummary!$A$122:$B$125,2,FALSE())=1,(1+Submodel2!BS6)/(1+BS10)-1,IF(VLOOKUP(InputDataB_ModelSpecAssumptions!$D$20,DataSummary!$A$122:$B$125,2,FALSE())=3,Submodel2!BS6/Submodel2!BR6-1,IF(VLOOKUP(InputDataB_ModelSpecAssumptions!$D$20,DataSummary!$A$122:$B$125,2,FALSE())=4,Submodel2!BS6/Submodel2!BR6-1)))</f>
        <v>#VALUE!</v>
      </c>
    </row>
    <row r="8" customFormat="false" ht="15.75" hidden="false" customHeight="false" outlineLevel="0" collapsed="false">
      <c r="B8" s="496" t="str">
        <f aca="false">LEFT(InputDataA_GeneralAssumptions!D24,1)</f>
        <v>A</v>
      </c>
      <c r="C8" s="497" t="s">
        <v>116</v>
      </c>
      <c r="D8" s="108" t="s">
        <v>121</v>
      </c>
      <c r="E8" s="504" t="n">
        <f aca="false">InputDataA_GeneralAssumptions!I22</f>
        <v>0.006</v>
      </c>
      <c r="F8" s="504" t="n">
        <f aca="false">InputDataA_GeneralAssumptions!J22</f>
        <v>0.006</v>
      </c>
      <c r="G8" s="504" t="n">
        <f aca="false">InputDataA_GeneralAssumptions!K22</f>
        <v>0.006</v>
      </c>
      <c r="H8" s="504" t="n">
        <f aca="false">InputDataA_GeneralAssumptions!L22</f>
        <v>0.006</v>
      </c>
      <c r="I8" s="504" t="n">
        <f aca="false">InputDataA_GeneralAssumptions!M22</f>
        <v>0.006</v>
      </c>
      <c r="J8" s="504" t="n">
        <f aca="false">InputDataA_GeneralAssumptions!N22</f>
        <v>0.006</v>
      </c>
      <c r="K8" s="504" t="n">
        <f aca="false">InputDataA_GeneralAssumptions!O22</f>
        <v>0.006</v>
      </c>
      <c r="L8" s="504" t="n">
        <f aca="false">InputDataA_GeneralAssumptions!P22</f>
        <v>0.006</v>
      </c>
      <c r="M8" s="504" t="n">
        <f aca="false">InputDataA_GeneralAssumptions!Q22</f>
        <v>0.006</v>
      </c>
      <c r="N8" s="504" t="n">
        <f aca="false">InputDataA_GeneralAssumptions!R22</f>
        <v>0.006</v>
      </c>
      <c r="O8" s="504" t="n">
        <f aca="false">InputDataA_GeneralAssumptions!S22</f>
        <v>0.006</v>
      </c>
      <c r="P8" s="504" t="n">
        <f aca="false">InputDataA_GeneralAssumptions!T22</f>
        <v>0.006</v>
      </c>
      <c r="Q8" s="504" t="n">
        <f aca="false">InputDataA_GeneralAssumptions!U22</f>
        <v>0.006</v>
      </c>
      <c r="R8" s="504" t="n">
        <f aca="false">InputDataA_GeneralAssumptions!V22</f>
        <v>0.006</v>
      </c>
      <c r="S8" s="504" t="n">
        <f aca="false">InputDataA_GeneralAssumptions!W22</f>
        <v>0.006</v>
      </c>
      <c r="T8" s="504" t="n">
        <f aca="false">InputDataA_GeneralAssumptions!X22</f>
        <v>0.006</v>
      </c>
      <c r="U8" s="504" t="n">
        <f aca="false">InputDataA_GeneralAssumptions!Y22</f>
        <v>0.006</v>
      </c>
      <c r="V8" s="504" t="n">
        <f aca="false">InputDataA_GeneralAssumptions!Z22</f>
        <v>0.006</v>
      </c>
      <c r="W8" s="504" t="n">
        <f aca="false">InputDataA_GeneralAssumptions!AA22</f>
        <v>0.006</v>
      </c>
      <c r="X8" s="504" t="n">
        <f aca="false">InputDataA_GeneralAssumptions!AB22</f>
        <v>0.006</v>
      </c>
      <c r="Y8" s="504" t="n">
        <f aca="false">InputDataA_GeneralAssumptions!AC22</f>
        <v>0.006</v>
      </c>
      <c r="Z8" s="504" t="n">
        <f aca="false">InputDataA_GeneralAssumptions!AD22</f>
        <v>0.006</v>
      </c>
      <c r="AA8" s="504" t="n">
        <f aca="false">InputDataA_GeneralAssumptions!AE22</f>
        <v>0.006</v>
      </c>
      <c r="AB8" s="504" t="n">
        <f aca="false">InputDataA_GeneralAssumptions!AF22</f>
        <v>0.006</v>
      </c>
      <c r="AC8" s="504" t="n">
        <f aca="false">InputDataA_GeneralAssumptions!AG22</f>
        <v>0.006</v>
      </c>
      <c r="AD8" s="504" t="n">
        <f aca="false">InputDataA_GeneralAssumptions!AH22</f>
        <v>0.006</v>
      </c>
      <c r="AE8" s="504" t="n">
        <f aca="false">InputDataA_GeneralAssumptions!AI22</f>
        <v>0.006</v>
      </c>
      <c r="AF8" s="504" t="n">
        <f aca="false">InputDataA_GeneralAssumptions!AJ22</f>
        <v>0.006</v>
      </c>
      <c r="AG8" s="504" t="n">
        <f aca="false">InputDataA_GeneralAssumptions!AK22</f>
        <v>0.006</v>
      </c>
      <c r="AH8" s="504" t="n">
        <f aca="false">InputDataA_GeneralAssumptions!AL22</f>
        <v>0.006</v>
      </c>
      <c r="AI8" s="504" t="n">
        <f aca="false">InputDataA_GeneralAssumptions!AM22</f>
        <v>0.006</v>
      </c>
      <c r="AJ8" s="504" t="n">
        <f aca="false">InputDataA_GeneralAssumptions!AN22</f>
        <v>0.006</v>
      </c>
      <c r="AK8" s="504" t="n">
        <f aca="false">InputDataA_GeneralAssumptions!AO22</f>
        <v>0.006</v>
      </c>
      <c r="AL8" s="504" t="n">
        <f aca="false">InputDataA_GeneralAssumptions!AP22</f>
        <v>0.006</v>
      </c>
      <c r="AM8" s="504" t="n">
        <f aca="false">InputDataA_GeneralAssumptions!AQ22</f>
        <v>0.006</v>
      </c>
      <c r="AN8" s="504" t="n">
        <f aca="false">InputDataA_GeneralAssumptions!AR22</f>
        <v>0.006</v>
      </c>
      <c r="AO8" s="504" t="n">
        <f aca="false">InputDataA_GeneralAssumptions!AS22</f>
        <v>0.006</v>
      </c>
      <c r="AP8" s="504" t="n">
        <f aca="false">InputDataA_GeneralAssumptions!AT22</f>
        <v>0.006</v>
      </c>
      <c r="AQ8" s="504" t="n">
        <f aca="false">InputDataA_GeneralAssumptions!AU22</f>
        <v>0.006</v>
      </c>
      <c r="AR8" s="504" t="n">
        <f aca="false">InputDataA_GeneralAssumptions!AV22</f>
        <v>0.006</v>
      </c>
      <c r="AS8" s="504" t="n">
        <f aca="false">InputDataA_GeneralAssumptions!AW22</f>
        <v>0.006</v>
      </c>
      <c r="AT8" s="504" t="n">
        <f aca="false">InputDataA_GeneralAssumptions!AX22</f>
        <v>0.006</v>
      </c>
      <c r="AU8" s="504" t="n">
        <f aca="false">InputDataA_GeneralAssumptions!AY22</f>
        <v>0.006</v>
      </c>
      <c r="AV8" s="504" t="n">
        <f aca="false">InputDataA_GeneralAssumptions!AZ22</f>
        <v>0.006</v>
      </c>
      <c r="AW8" s="504" t="n">
        <f aca="false">InputDataA_GeneralAssumptions!BA22</f>
        <v>0.006</v>
      </c>
      <c r="AX8" s="504" t="n">
        <f aca="false">InputDataA_GeneralAssumptions!BB22</f>
        <v>0.006</v>
      </c>
      <c r="AY8" s="504" t="n">
        <f aca="false">InputDataA_GeneralAssumptions!BC22</f>
        <v>0.006</v>
      </c>
      <c r="AZ8" s="504" t="n">
        <f aca="false">InputDataA_GeneralAssumptions!BD22</f>
        <v>0.006</v>
      </c>
      <c r="BA8" s="504" t="n">
        <f aca="false">InputDataA_GeneralAssumptions!BE22</f>
        <v>0.006</v>
      </c>
      <c r="BB8" s="504" t="n">
        <f aca="false">InputDataA_GeneralAssumptions!BF22</f>
        <v>0.006</v>
      </c>
      <c r="BC8" s="504" t="n">
        <f aca="false">InputDataA_GeneralAssumptions!BG22</f>
        <v>0.006</v>
      </c>
      <c r="BD8" s="504" t="n">
        <f aca="false">InputDataA_GeneralAssumptions!BH22</f>
        <v>0.006</v>
      </c>
      <c r="BE8" s="504" t="n">
        <f aca="false">InputDataA_GeneralAssumptions!BI22</f>
        <v>0.006</v>
      </c>
      <c r="BF8" s="504" t="n">
        <f aca="false">InputDataA_GeneralAssumptions!BJ22</f>
        <v>0.006</v>
      </c>
      <c r="BG8" s="504" t="n">
        <f aca="false">InputDataA_GeneralAssumptions!BK22</f>
        <v>0.006</v>
      </c>
      <c r="BH8" s="504" t="n">
        <f aca="false">InputDataA_GeneralAssumptions!BL22</f>
        <v>0.006</v>
      </c>
      <c r="BI8" s="504" t="n">
        <f aca="false">InputDataA_GeneralAssumptions!BM22</f>
        <v>0.006</v>
      </c>
      <c r="BJ8" s="504" t="n">
        <f aca="false">InputDataA_GeneralAssumptions!BN22</f>
        <v>0.006</v>
      </c>
      <c r="BK8" s="504" t="n">
        <f aca="false">InputDataA_GeneralAssumptions!BO22</f>
        <v>0.006</v>
      </c>
      <c r="BL8" s="504" t="n">
        <f aca="false">InputDataA_GeneralAssumptions!BP22</f>
        <v>0.006</v>
      </c>
      <c r="BM8" s="504" t="n">
        <f aca="false">InputDataA_GeneralAssumptions!BQ22</f>
        <v>0.006</v>
      </c>
      <c r="BN8" s="504" t="n">
        <f aca="false">InputDataA_GeneralAssumptions!BR22</f>
        <v>0.006</v>
      </c>
      <c r="BO8" s="504" t="n">
        <f aca="false">InputDataA_GeneralAssumptions!BS22</f>
        <v>0.006</v>
      </c>
      <c r="BP8" s="504" t="n">
        <f aca="false">InputDataA_GeneralAssumptions!BT22</f>
        <v>0.006</v>
      </c>
      <c r="BQ8" s="504" t="n">
        <f aca="false">InputDataA_GeneralAssumptions!BU22</f>
        <v>0.006</v>
      </c>
      <c r="BR8" s="504" t="n">
        <f aca="false">InputDataA_GeneralAssumptions!BV22</f>
        <v>0.006</v>
      </c>
      <c r="BS8" s="504" t="n">
        <f aca="false">InputDataA_GeneralAssumptions!BW22</f>
        <v>0.006</v>
      </c>
    </row>
    <row r="9" customFormat="false" ht="15.75" hidden="false" customHeight="false" outlineLevel="0" collapsed="false">
      <c r="B9" s="496" t="str">
        <f aca="false">LEFT(InputDataA_GeneralAssumptions!D33,1)</f>
        <v>A</v>
      </c>
      <c r="C9" s="505" t="s">
        <v>134</v>
      </c>
      <c r="D9" s="138" t="s">
        <v>121</v>
      </c>
      <c r="E9" s="115" t="n">
        <f aca="false">InputDataA_GeneralAssumptions!I31</f>
        <v>0.01</v>
      </c>
      <c r="F9" s="115" t="n">
        <f aca="false">InputDataA_GeneralAssumptions!J31</f>
        <v>0.01</v>
      </c>
      <c r="G9" s="115" t="n">
        <f aca="false">InputDataA_GeneralAssumptions!K31</f>
        <v>0.01</v>
      </c>
      <c r="H9" s="115" t="n">
        <f aca="false">InputDataA_GeneralAssumptions!L31</f>
        <v>0.01</v>
      </c>
      <c r="I9" s="115" t="n">
        <f aca="false">InputDataA_GeneralAssumptions!M31</f>
        <v>0.01</v>
      </c>
      <c r="J9" s="115" t="n">
        <f aca="false">InputDataA_GeneralAssumptions!N31</f>
        <v>0.01</v>
      </c>
      <c r="K9" s="115" t="n">
        <f aca="false">InputDataA_GeneralAssumptions!O31</f>
        <v>0.01</v>
      </c>
      <c r="L9" s="115" t="n">
        <f aca="false">InputDataA_GeneralAssumptions!P31</f>
        <v>0.01</v>
      </c>
      <c r="M9" s="115" t="n">
        <f aca="false">InputDataA_GeneralAssumptions!Q31</f>
        <v>0.01</v>
      </c>
      <c r="N9" s="115" t="n">
        <f aca="false">InputDataA_GeneralAssumptions!R31</f>
        <v>0.01</v>
      </c>
      <c r="O9" s="115" t="n">
        <f aca="false">InputDataA_GeneralAssumptions!S31</f>
        <v>0.01</v>
      </c>
      <c r="P9" s="115" t="n">
        <f aca="false">InputDataA_GeneralAssumptions!T31</f>
        <v>0.01</v>
      </c>
      <c r="Q9" s="115" t="n">
        <f aca="false">InputDataA_GeneralAssumptions!U31</f>
        <v>0.01</v>
      </c>
      <c r="R9" s="115" t="n">
        <f aca="false">InputDataA_GeneralAssumptions!V31</f>
        <v>0.01</v>
      </c>
      <c r="S9" s="115" t="n">
        <f aca="false">InputDataA_GeneralAssumptions!W31</f>
        <v>0.01</v>
      </c>
      <c r="T9" s="115" t="n">
        <f aca="false">InputDataA_GeneralAssumptions!X31</f>
        <v>0.01</v>
      </c>
      <c r="U9" s="115" t="n">
        <f aca="false">InputDataA_GeneralAssumptions!Y31</f>
        <v>0.01</v>
      </c>
      <c r="V9" s="115" t="n">
        <f aca="false">InputDataA_GeneralAssumptions!Z31</f>
        <v>0.01</v>
      </c>
      <c r="W9" s="115" t="n">
        <f aca="false">InputDataA_GeneralAssumptions!AA31</f>
        <v>0.01</v>
      </c>
      <c r="X9" s="115" t="n">
        <f aca="false">InputDataA_GeneralAssumptions!AB31</f>
        <v>0.01</v>
      </c>
      <c r="Y9" s="115" t="n">
        <f aca="false">InputDataA_GeneralAssumptions!AC31</f>
        <v>0.01</v>
      </c>
      <c r="Z9" s="115" t="n">
        <f aca="false">InputDataA_GeneralAssumptions!AD31</f>
        <v>0.01</v>
      </c>
      <c r="AA9" s="115" t="n">
        <f aca="false">InputDataA_GeneralAssumptions!AE31</f>
        <v>0.01</v>
      </c>
      <c r="AB9" s="115" t="n">
        <f aca="false">InputDataA_GeneralAssumptions!AF31</f>
        <v>0.01</v>
      </c>
      <c r="AC9" s="115" t="n">
        <f aca="false">InputDataA_GeneralAssumptions!AG31</f>
        <v>0.01</v>
      </c>
      <c r="AD9" s="115" t="n">
        <f aca="false">InputDataA_GeneralAssumptions!AH31</f>
        <v>0.01</v>
      </c>
      <c r="AE9" s="115" t="n">
        <f aca="false">InputDataA_GeneralAssumptions!AI31</f>
        <v>0.01</v>
      </c>
      <c r="AF9" s="115" t="n">
        <f aca="false">InputDataA_GeneralAssumptions!AJ31</f>
        <v>0.01</v>
      </c>
      <c r="AG9" s="115" t="n">
        <f aca="false">InputDataA_GeneralAssumptions!AK31</f>
        <v>0.01</v>
      </c>
      <c r="AH9" s="115" t="n">
        <f aca="false">InputDataA_GeneralAssumptions!AL31</f>
        <v>0.01</v>
      </c>
      <c r="AI9" s="115" t="n">
        <f aca="false">InputDataA_GeneralAssumptions!AM31</f>
        <v>0.01</v>
      </c>
      <c r="AJ9" s="115" t="n">
        <f aca="false">InputDataA_GeneralAssumptions!AN31</f>
        <v>0.01</v>
      </c>
      <c r="AK9" s="115" t="n">
        <f aca="false">InputDataA_GeneralAssumptions!AO31</f>
        <v>0.01</v>
      </c>
      <c r="AL9" s="115" t="n">
        <f aca="false">InputDataA_GeneralAssumptions!AP31</f>
        <v>0.01</v>
      </c>
      <c r="AM9" s="115" t="n">
        <f aca="false">InputDataA_GeneralAssumptions!AQ31</f>
        <v>0.01</v>
      </c>
      <c r="AN9" s="115" t="n">
        <f aca="false">InputDataA_GeneralAssumptions!AR31</f>
        <v>0.01</v>
      </c>
      <c r="AO9" s="115" t="n">
        <f aca="false">InputDataA_GeneralAssumptions!AS31</f>
        <v>0.01</v>
      </c>
      <c r="AP9" s="115" t="n">
        <f aca="false">InputDataA_GeneralAssumptions!AT31</f>
        <v>0.01</v>
      </c>
      <c r="AQ9" s="115" t="n">
        <f aca="false">InputDataA_GeneralAssumptions!AU31</f>
        <v>0.01</v>
      </c>
      <c r="AR9" s="115" t="n">
        <f aca="false">InputDataA_GeneralAssumptions!AV31</f>
        <v>0.01</v>
      </c>
      <c r="AS9" s="115" t="n">
        <f aca="false">InputDataA_GeneralAssumptions!AW31</f>
        <v>0.01</v>
      </c>
      <c r="AT9" s="115" t="n">
        <f aca="false">InputDataA_GeneralAssumptions!AX31</f>
        <v>0.01</v>
      </c>
      <c r="AU9" s="115" t="n">
        <f aca="false">InputDataA_GeneralAssumptions!AY31</f>
        <v>0.01</v>
      </c>
      <c r="AV9" s="115" t="n">
        <f aca="false">InputDataA_GeneralAssumptions!AZ31</f>
        <v>0.01</v>
      </c>
      <c r="AW9" s="115" t="n">
        <f aca="false">InputDataA_GeneralAssumptions!BA31</f>
        <v>0.01</v>
      </c>
      <c r="AX9" s="115" t="n">
        <f aca="false">InputDataA_GeneralAssumptions!BB31</f>
        <v>0.01</v>
      </c>
      <c r="AY9" s="115" t="n">
        <f aca="false">InputDataA_GeneralAssumptions!BC31</f>
        <v>0.01</v>
      </c>
      <c r="AZ9" s="115" t="n">
        <f aca="false">InputDataA_GeneralAssumptions!BD31</f>
        <v>0.01</v>
      </c>
      <c r="BA9" s="115" t="n">
        <f aca="false">InputDataA_GeneralAssumptions!BE31</f>
        <v>0.01</v>
      </c>
      <c r="BB9" s="115" t="n">
        <f aca="false">InputDataA_GeneralAssumptions!BF31</f>
        <v>0.01</v>
      </c>
      <c r="BC9" s="115" t="n">
        <f aca="false">InputDataA_GeneralAssumptions!BG31</f>
        <v>0.01</v>
      </c>
      <c r="BD9" s="115" t="n">
        <f aca="false">InputDataA_GeneralAssumptions!BH31</f>
        <v>0.01</v>
      </c>
      <c r="BE9" s="115" t="n">
        <f aca="false">InputDataA_GeneralAssumptions!BI31</f>
        <v>0.01</v>
      </c>
      <c r="BF9" s="115" t="n">
        <f aca="false">InputDataA_GeneralAssumptions!BJ31</f>
        <v>0.01</v>
      </c>
      <c r="BG9" s="115" t="n">
        <f aca="false">InputDataA_GeneralAssumptions!BK31</f>
        <v>0.01</v>
      </c>
      <c r="BH9" s="115" t="n">
        <f aca="false">InputDataA_GeneralAssumptions!BL31</f>
        <v>0.01</v>
      </c>
      <c r="BI9" s="115" t="n">
        <f aca="false">InputDataA_GeneralAssumptions!BM31</f>
        <v>0.01</v>
      </c>
      <c r="BJ9" s="115" t="n">
        <f aca="false">InputDataA_GeneralAssumptions!BN31</f>
        <v>0.01</v>
      </c>
      <c r="BK9" s="115" t="n">
        <f aca="false">InputDataA_GeneralAssumptions!BO31</f>
        <v>0.01</v>
      </c>
      <c r="BL9" s="115" t="n">
        <f aca="false">InputDataA_GeneralAssumptions!BP31</f>
        <v>0.01</v>
      </c>
      <c r="BM9" s="115" t="n">
        <f aca="false">InputDataA_GeneralAssumptions!BQ31</f>
        <v>0.01</v>
      </c>
      <c r="BN9" s="115" t="n">
        <f aca="false">InputDataA_GeneralAssumptions!BR31</f>
        <v>0.01</v>
      </c>
      <c r="BO9" s="115" t="n">
        <f aca="false">InputDataA_GeneralAssumptions!BS31</f>
        <v>0.01</v>
      </c>
      <c r="BP9" s="115" t="n">
        <f aca="false">InputDataA_GeneralAssumptions!BT31</f>
        <v>0.01</v>
      </c>
      <c r="BQ9" s="115" t="n">
        <f aca="false">InputDataA_GeneralAssumptions!BU31</f>
        <v>0.01</v>
      </c>
      <c r="BR9" s="115" t="n">
        <f aca="false">InputDataA_GeneralAssumptions!BV31</f>
        <v>0.01</v>
      </c>
      <c r="BS9" s="115" t="n">
        <f aca="false">InputDataA_GeneralAssumptions!BW31</f>
        <v>0.01</v>
      </c>
    </row>
    <row r="10" customFormat="false" ht="15.75" hidden="false" customHeight="false" outlineLevel="0" collapsed="false">
      <c r="B10" s="496" t="str">
        <f aca="false">LEFT(InputDataA_GeneralAssumptions!D92,1)</f>
        <v>A</v>
      </c>
      <c r="C10" s="505" t="s">
        <v>185</v>
      </c>
      <c r="D10" s="138" t="s">
        <v>121</v>
      </c>
      <c r="E10" s="115" t="n">
        <f aca="false">InputDataA_GeneralAssumptions!I94</f>
        <v>0.0293460825036125</v>
      </c>
      <c r="F10" s="115" t="n">
        <f aca="false">InputDataA_GeneralAssumptions!J94</f>
        <v>0.0292799463412805</v>
      </c>
      <c r="G10" s="115" t="n">
        <f aca="false">InputDataA_GeneralAssumptions!K94</f>
        <v>0.0292101827676241</v>
      </c>
      <c r="H10" s="115" t="n">
        <f aca="false">InputDataA_GeneralAssumptions!L94</f>
        <v>0.0290153797368005</v>
      </c>
      <c r="I10" s="115" t="n">
        <f aca="false">InputDataA_GeneralAssumptions!M94</f>
        <v>0.0289162814586543</v>
      </c>
      <c r="J10" s="115" t="n">
        <f aca="false">InputDataA_GeneralAssumptions!N94</f>
        <v>0.0287026406429391</v>
      </c>
      <c r="K10" s="115" t="n">
        <f aca="false">InputDataA_GeneralAssumptions!O94</f>
        <v>0.0285811335403727</v>
      </c>
      <c r="L10" s="115" t="n">
        <f aca="false">InputDataA_GeneralAssumptions!P94</f>
        <v>0.0283530688304949</v>
      </c>
      <c r="M10" s="115" t="n">
        <f aca="false">InputDataA_GeneralAssumptions!Q94</f>
        <v>0.0281677218093404</v>
      </c>
      <c r="N10" s="115" t="n">
        <f aca="false">InputDataA_GeneralAssumptions!R94</f>
        <v>0.0279760842405854</v>
      </c>
      <c r="O10" s="115" t="n">
        <f aca="false">InputDataA_GeneralAssumptions!S94</f>
        <v>0.0276921741395026</v>
      </c>
      <c r="P10" s="115" t="n">
        <f aca="false">InputDataA_GeneralAssumptions!T94</f>
        <v>0.0274105672171305</v>
      </c>
      <c r="Q10" s="115" t="n">
        <f aca="false">InputDataA_GeneralAssumptions!U94</f>
        <v>0.027090355997698</v>
      </c>
      <c r="R10" s="115" t="n">
        <f aca="false">InputDataA_GeneralAssumptions!V94</f>
        <v>0.0268160896537923</v>
      </c>
      <c r="S10" s="115" t="n">
        <f aca="false">InputDataA_GeneralAssumptions!W94</f>
        <v>0.0265055544728123</v>
      </c>
      <c r="T10" s="115" t="n">
        <f aca="false">InputDataA_GeneralAssumptions!X94</f>
        <v>0.02616290108221</v>
      </c>
      <c r="U10" s="115" t="n">
        <f aca="false">InputDataA_GeneralAssumptions!Y94</f>
        <v>0.0258288928359975</v>
      </c>
      <c r="V10" s="115" t="n">
        <f aca="false">InputDataA_GeneralAssumptions!Z94</f>
        <v>0.0255032104465767</v>
      </c>
      <c r="W10" s="115" t="n">
        <f aca="false">InputDataA_GeneralAssumptions!AA94</f>
        <v>0.0251503746174682</v>
      </c>
      <c r="X10" s="115" t="n">
        <f aca="false">InputDataA_GeneralAssumptions!AB94</f>
        <v>0.0248078506725227</v>
      </c>
      <c r="Y10" s="115" t="n">
        <f aca="false">InputDataA_GeneralAssumptions!AC94</f>
        <v>0.0245086550373321</v>
      </c>
      <c r="Z10" s="115" t="n">
        <f aca="false">InputDataA_GeneralAssumptions!AD94</f>
        <v>0.024151116049544</v>
      </c>
      <c r="AA10" s="115" t="n">
        <f aca="false">InputDataA_GeneralAssumptions!AE94</f>
        <v>0.0238687855000319</v>
      </c>
      <c r="AB10" s="115" t="n">
        <f aca="false">InputDataA_GeneralAssumptions!AF94</f>
        <v>0.0235305117496727</v>
      </c>
      <c r="AC10" s="115" t="n">
        <f aca="false">InputDataA_GeneralAssumptions!AG94</f>
        <v>0.0232331536798514</v>
      </c>
      <c r="AD10" s="115" t="n">
        <f aca="false">InputDataA_GeneralAssumptions!AH94</f>
        <v>0.0228841804547077</v>
      </c>
      <c r="AE10" s="115" t="n">
        <f aca="false">InputDataA_GeneralAssumptions!AI94</f>
        <v>0.0225758589590668</v>
      </c>
      <c r="AF10" s="115" t="n">
        <f aca="false">InputDataA_GeneralAssumptions!AJ94</f>
        <v>0.0222481436171726</v>
      </c>
      <c r="AG10" s="115" t="n">
        <f aca="false">InputDataA_GeneralAssumptions!AK94</f>
        <v>0.0219309231582756</v>
      </c>
      <c r="AH10" s="115" t="n">
        <f aca="false">InputDataA_GeneralAssumptions!AL94</f>
        <v>0.0216509164192924</v>
      </c>
      <c r="AI10" s="115" t="n">
        <f aca="false">InputDataA_GeneralAssumptions!AM94</f>
        <v>0.0213253718611719</v>
      </c>
      <c r="AJ10" s="115" t="n">
        <f aca="false">InputDataA_GeneralAssumptions!AN94</f>
        <v>0.0210627968888657</v>
      </c>
      <c r="AK10" s="115" t="str">
        <f aca="false">InputDataA_GeneralAssumptions!AO94</f>
        <v>#N/A</v>
      </c>
      <c r="AL10" s="115" t="str">
        <f aca="false">InputDataA_GeneralAssumptions!AP94</f>
        <v>#N/A</v>
      </c>
      <c r="AM10" s="115" t="str">
        <f aca="false">InputDataA_GeneralAssumptions!AQ94</f>
        <v>#N/A</v>
      </c>
      <c r="AN10" s="115" t="str">
        <f aca="false">InputDataA_GeneralAssumptions!AR94</f>
        <v>#N/A</v>
      </c>
      <c r="AO10" s="115" t="str">
        <f aca="false">InputDataA_GeneralAssumptions!AS94</f>
        <v>#N/A</v>
      </c>
      <c r="AP10" s="115" t="str">
        <f aca="false">InputDataA_GeneralAssumptions!AT94</f>
        <v>#N/A</v>
      </c>
      <c r="AQ10" s="115" t="str">
        <f aca="false">InputDataA_GeneralAssumptions!AU94</f>
        <v>#N/A</v>
      </c>
      <c r="AR10" s="115" t="str">
        <f aca="false">InputDataA_GeneralAssumptions!AV94</f>
        <v>#N/A</v>
      </c>
      <c r="AS10" s="115" t="str">
        <f aca="false">InputDataA_GeneralAssumptions!AW94</f>
        <v>#N/A</v>
      </c>
      <c r="AT10" s="115" t="str">
        <f aca="false">InputDataA_GeneralAssumptions!AX94</f>
        <v>#N/A</v>
      </c>
      <c r="AU10" s="115" t="str">
        <f aca="false">InputDataA_GeneralAssumptions!AY94</f>
        <v>#N/A</v>
      </c>
      <c r="AV10" s="115" t="str">
        <f aca="false">InputDataA_GeneralAssumptions!AZ94</f>
        <v>#N/A</v>
      </c>
      <c r="AW10" s="115" t="str">
        <f aca="false">InputDataA_GeneralAssumptions!BA94</f>
        <v>#N/A</v>
      </c>
      <c r="AX10" s="115" t="str">
        <f aca="false">InputDataA_GeneralAssumptions!BB94</f>
        <v>#N/A</v>
      </c>
      <c r="AY10" s="115" t="str">
        <f aca="false">InputDataA_GeneralAssumptions!BC94</f>
        <v>#N/A</v>
      </c>
      <c r="AZ10" s="115" t="str">
        <f aca="false">InputDataA_GeneralAssumptions!BD94</f>
        <v>#N/A</v>
      </c>
      <c r="BA10" s="115" t="str">
        <f aca="false">InputDataA_GeneralAssumptions!BE94</f>
        <v>#N/A</v>
      </c>
      <c r="BB10" s="115" t="str">
        <f aca="false">InputDataA_GeneralAssumptions!BF94</f>
        <v>#N/A</v>
      </c>
      <c r="BC10" s="115" t="str">
        <f aca="false">InputDataA_GeneralAssumptions!BG94</f>
        <v>#N/A</v>
      </c>
      <c r="BD10" s="115" t="str">
        <f aca="false">InputDataA_GeneralAssumptions!BH94</f>
        <v>#N/A</v>
      </c>
      <c r="BE10" s="115" t="str">
        <f aca="false">InputDataA_GeneralAssumptions!BI94</f>
        <v>#N/A</v>
      </c>
      <c r="BF10" s="115" t="str">
        <f aca="false">InputDataA_GeneralAssumptions!BJ94</f>
        <v>#N/A</v>
      </c>
      <c r="BG10" s="115" t="str">
        <f aca="false">InputDataA_GeneralAssumptions!BK94</f>
        <v>#N/A</v>
      </c>
      <c r="BH10" s="115" t="str">
        <f aca="false">InputDataA_GeneralAssumptions!BL94</f>
        <v>#N/A</v>
      </c>
      <c r="BI10" s="115" t="str">
        <f aca="false">InputDataA_GeneralAssumptions!BM94</f>
        <v>#N/A</v>
      </c>
      <c r="BJ10" s="115" t="str">
        <f aca="false">InputDataA_GeneralAssumptions!BN94</f>
        <v>#N/A</v>
      </c>
      <c r="BK10" s="115" t="str">
        <f aca="false">InputDataA_GeneralAssumptions!BO94</f>
        <v>#N/A</v>
      </c>
      <c r="BL10" s="115" t="str">
        <f aca="false">InputDataA_GeneralAssumptions!BP94</f>
        <v>#N/A</v>
      </c>
      <c r="BM10" s="115" t="str">
        <f aca="false">InputDataA_GeneralAssumptions!BQ94</f>
        <v>#N/A</v>
      </c>
      <c r="BN10" s="115" t="str">
        <f aca="false">InputDataA_GeneralAssumptions!BR94</f>
        <v>#N/A</v>
      </c>
      <c r="BO10" s="115" t="str">
        <f aca="false">InputDataA_GeneralAssumptions!BS94</f>
        <v>#N/A</v>
      </c>
      <c r="BP10" s="115" t="str">
        <f aca="false">InputDataA_GeneralAssumptions!BT94</f>
        <v>#N/A</v>
      </c>
      <c r="BQ10" s="115" t="str">
        <f aca="false">InputDataA_GeneralAssumptions!BU94</f>
        <v>#N/A</v>
      </c>
      <c r="BR10" s="115" t="str">
        <f aca="false">InputDataA_GeneralAssumptions!BV94</f>
        <v>#N/A</v>
      </c>
      <c r="BS10" s="115" t="str">
        <f aca="false">InputDataA_GeneralAssumptions!BW94</f>
        <v>#N/A</v>
      </c>
    </row>
    <row r="11" customFormat="false" ht="15.75" hidden="false" customHeight="false" outlineLevel="0" collapsed="false">
      <c r="B11" s="496" t="str">
        <f aca="false">LEFT(InputDataA_GeneralAssumptions!D92,1)</f>
        <v>A</v>
      </c>
      <c r="C11" s="505" t="s">
        <v>192</v>
      </c>
      <c r="D11" s="138" t="s">
        <v>121</v>
      </c>
      <c r="E11" s="115" t="n">
        <f aca="false">InputDataA_GeneralAssumptions!I113</f>
        <v>0.00864728055580089</v>
      </c>
      <c r="F11" s="115" t="n">
        <f aca="false">InputDataA_GeneralAssumptions!J113</f>
        <v>0.00803034424463722</v>
      </c>
      <c r="G11" s="115" t="n">
        <f aca="false">InputDataA_GeneralAssumptions!K113</f>
        <v>0.00773559536048007</v>
      </c>
      <c r="H11" s="115" t="n">
        <f aca="false">InputDataA_GeneralAssumptions!L113</f>
        <v>0.00672636751221933</v>
      </c>
      <c r="I11" s="115" t="n">
        <f aca="false">InputDataA_GeneralAssumptions!M113</f>
        <v>0.00615981613505245</v>
      </c>
      <c r="J11" s="115" t="n">
        <f aca="false">InputDataA_GeneralAssumptions!N113</f>
        <v>0.00626111569781052</v>
      </c>
      <c r="K11" s="115" t="n">
        <f aca="false">InputDataA_GeneralAssumptions!O113</f>
        <v>0.0064994191847898</v>
      </c>
      <c r="L11" s="115" t="n">
        <f aca="false">InputDataA_GeneralAssumptions!P113</f>
        <v>0.00497753034540915</v>
      </c>
      <c r="M11" s="115" t="n">
        <f aca="false">InputDataA_GeneralAssumptions!Q113</f>
        <v>0.00561955336109476</v>
      </c>
      <c r="N11" s="115" t="n">
        <f aca="false">InputDataA_GeneralAssumptions!R113</f>
        <v>0.00580288373988047</v>
      </c>
      <c r="O11" s="115" t="n">
        <f aca="false">InputDataA_GeneralAssumptions!S113</f>
        <v>0.0053696950010711</v>
      </c>
      <c r="P11" s="115" t="n">
        <f aca="false">InputDataA_GeneralAssumptions!T113</f>
        <v>0.00460631409386081</v>
      </c>
      <c r="Q11" s="115" t="n">
        <f aca="false">InputDataA_GeneralAssumptions!U113</f>
        <v>0.00373487448829923</v>
      </c>
      <c r="R11" s="115" t="n">
        <f aca="false">InputDataA_GeneralAssumptions!V113</f>
        <v>0.00323527089419806</v>
      </c>
      <c r="S11" s="115" t="n">
        <f aca="false">InputDataA_GeneralAssumptions!W113</f>
        <v>0.00294367407806306</v>
      </c>
      <c r="T11" s="115" t="n">
        <f aca="false">InputDataA_GeneralAssumptions!X113</f>
        <v>0.0029662174196996</v>
      </c>
      <c r="U11" s="115" t="n">
        <f aca="false">InputDataA_GeneralAssumptions!Y113</f>
        <v>0.00329470923416308</v>
      </c>
      <c r="V11" s="115" t="n">
        <f aca="false">InputDataA_GeneralAssumptions!Z113</f>
        <v>0.00286564352305763</v>
      </c>
      <c r="W11" s="115" t="n">
        <f aca="false">InputDataA_GeneralAssumptions!AA113</f>
        <v>0.00315029127071886</v>
      </c>
      <c r="X11" s="115" t="n">
        <f aca="false">InputDataA_GeneralAssumptions!AB113</f>
        <v>0.00340895726930923</v>
      </c>
      <c r="Y11" s="115" t="n">
        <f aca="false">InputDataA_GeneralAssumptions!AC113</f>
        <v>0.00344322030805699</v>
      </c>
      <c r="Z11" s="115" t="n">
        <f aca="false">InputDataA_GeneralAssumptions!AD113</f>
        <v>0.00342664402632797</v>
      </c>
      <c r="AA11" s="115" t="n">
        <f aca="false">InputDataA_GeneralAssumptions!AE113</f>
        <v>0.00297618687061418</v>
      </c>
      <c r="AB11" s="115" t="n">
        <f aca="false">InputDataA_GeneralAssumptions!AF113</f>
        <v>0.00302976253506371</v>
      </c>
      <c r="AC11" s="115" t="n">
        <f aca="false">InputDataA_GeneralAssumptions!AG113</f>
        <v>0.00314715532723353</v>
      </c>
      <c r="AD11" s="115" t="n">
        <f aca="false">InputDataA_GeneralAssumptions!AH113</f>
        <v>0.00326232891930389</v>
      </c>
      <c r="AE11" s="115" t="n">
        <f aca="false">InputDataA_GeneralAssumptions!AI113</f>
        <v>0.0033855347635281</v>
      </c>
      <c r="AF11" s="115" t="n">
        <f aca="false">InputDataA_GeneralAssumptions!AJ113</f>
        <v>0.00292165289630697</v>
      </c>
      <c r="AG11" s="115" t="n">
        <f aca="false">InputDataA_GeneralAssumptions!AK113</f>
        <v>0.0031232049869816</v>
      </c>
      <c r="AH11" s="115" t="n">
        <f aca="false">InputDataA_GeneralAssumptions!AL113</f>
        <v>0.00319309597453188</v>
      </c>
      <c r="AI11" s="115" t="n">
        <f aca="false">InputDataA_GeneralAssumptions!AM113</f>
        <v>0.00322172720221836</v>
      </c>
      <c r="AJ11" s="115" t="n">
        <f aca="false">InputDataA_GeneralAssumptions!AN113</f>
        <v>0.00315308148790971</v>
      </c>
      <c r="AK11" s="115" t="e">
        <f aca="false">InputDataA_GeneralAssumptions!AO113</f>
        <v>#VALUE!</v>
      </c>
      <c r="AL11" s="115" t="e">
        <f aca="false">InputDataA_GeneralAssumptions!AP113</f>
        <v>#VALUE!</v>
      </c>
      <c r="AM11" s="115" t="e">
        <f aca="false">InputDataA_GeneralAssumptions!AQ113</f>
        <v>#VALUE!</v>
      </c>
      <c r="AN11" s="115" t="e">
        <f aca="false">InputDataA_GeneralAssumptions!AR113</f>
        <v>#VALUE!</v>
      </c>
      <c r="AO11" s="115" t="e">
        <f aca="false">InputDataA_GeneralAssumptions!AS113</f>
        <v>#VALUE!</v>
      </c>
      <c r="AP11" s="115" t="e">
        <f aca="false">InputDataA_GeneralAssumptions!AT113</f>
        <v>#VALUE!</v>
      </c>
      <c r="AQ11" s="115" t="e">
        <f aca="false">InputDataA_GeneralAssumptions!AU113</f>
        <v>#VALUE!</v>
      </c>
      <c r="AR11" s="115" t="e">
        <f aca="false">InputDataA_GeneralAssumptions!AV113</f>
        <v>#VALUE!</v>
      </c>
      <c r="AS11" s="115" t="e">
        <f aca="false">InputDataA_GeneralAssumptions!AW113</f>
        <v>#VALUE!</v>
      </c>
      <c r="AT11" s="115" t="e">
        <f aca="false">InputDataA_GeneralAssumptions!AX113</f>
        <v>#VALUE!</v>
      </c>
      <c r="AU11" s="115" t="e">
        <f aca="false">InputDataA_GeneralAssumptions!AY113</f>
        <v>#VALUE!</v>
      </c>
      <c r="AV11" s="115" t="e">
        <f aca="false">InputDataA_GeneralAssumptions!AZ113</f>
        <v>#VALUE!</v>
      </c>
      <c r="AW11" s="115" t="e">
        <f aca="false">InputDataA_GeneralAssumptions!BA113</f>
        <v>#VALUE!</v>
      </c>
      <c r="AX11" s="115" t="e">
        <f aca="false">InputDataA_GeneralAssumptions!BB113</f>
        <v>#VALUE!</v>
      </c>
      <c r="AY11" s="115" t="e">
        <f aca="false">InputDataA_GeneralAssumptions!BC113</f>
        <v>#VALUE!</v>
      </c>
      <c r="AZ11" s="115" t="e">
        <f aca="false">InputDataA_GeneralAssumptions!BD113</f>
        <v>#VALUE!</v>
      </c>
      <c r="BA11" s="115" t="e">
        <f aca="false">InputDataA_GeneralAssumptions!BE113</f>
        <v>#VALUE!</v>
      </c>
      <c r="BB11" s="115" t="e">
        <f aca="false">InputDataA_GeneralAssumptions!BF113</f>
        <v>#VALUE!</v>
      </c>
      <c r="BC11" s="115" t="e">
        <f aca="false">InputDataA_GeneralAssumptions!BG113</f>
        <v>#VALUE!</v>
      </c>
      <c r="BD11" s="115" t="e">
        <f aca="false">InputDataA_GeneralAssumptions!BH113</f>
        <v>#VALUE!</v>
      </c>
      <c r="BE11" s="115" t="e">
        <f aca="false">InputDataA_GeneralAssumptions!BI113</f>
        <v>#VALUE!</v>
      </c>
      <c r="BF11" s="115" t="e">
        <f aca="false">InputDataA_GeneralAssumptions!BJ113</f>
        <v>#VALUE!</v>
      </c>
      <c r="BG11" s="115" t="e">
        <f aca="false">InputDataA_GeneralAssumptions!BK113</f>
        <v>#VALUE!</v>
      </c>
      <c r="BH11" s="115" t="e">
        <f aca="false">InputDataA_GeneralAssumptions!BL113</f>
        <v>#VALUE!</v>
      </c>
      <c r="BI11" s="115" t="e">
        <f aca="false">InputDataA_GeneralAssumptions!BM113</f>
        <v>#VALUE!</v>
      </c>
      <c r="BJ11" s="115" t="e">
        <f aca="false">InputDataA_GeneralAssumptions!BN113</f>
        <v>#VALUE!</v>
      </c>
      <c r="BK11" s="115" t="e">
        <f aca="false">InputDataA_GeneralAssumptions!BO113</f>
        <v>#VALUE!</v>
      </c>
      <c r="BL11" s="115" t="e">
        <f aca="false">InputDataA_GeneralAssumptions!BP113</f>
        <v>#VALUE!</v>
      </c>
      <c r="BM11" s="115" t="e">
        <f aca="false">InputDataA_GeneralAssumptions!BQ113</f>
        <v>#VALUE!</v>
      </c>
      <c r="BN11" s="115" t="e">
        <f aca="false">InputDataA_GeneralAssumptions!BR113</f>
        <v>#VALUE!</v>
      </c>
      <c r="BO11" s="115" t="e">
        <f aca="false">InputDataA_GeneralAssumptions!BS113</f>
        <v>#VALUE!</v>
      </c>
      <c r="BP11" s="115" t="e">
        <f aca="false">InputDataA_GeneralAssumptions!BT113</f>
        <v>#VALUE!</v>
      </c>
      <c r="BQ11" s="115" t="e">
        <f aca="false">InputDataA_GeneralAssumptions!BU113</f>
        <v>#VALUE!</v>
      </c>
      <c r="BR11" s="115" t="e">
        <f aca="false">InputDataA_GeneralAssumptions!BV113</f>
        <v>#VALUE!</v>
      </c>
      <c r="BS11" s="115" t="e">
        <f aca="false">InputDataA_GeneralAssumptions!BW113</f>
        <v>#VALUE!</v>
      </c>
    </row>
    <row r="12" s="24" customFormat="true" ht="15.75" hidden="false" customHeight="false" outlineLevel="0" collapsed="false">
      <c r="A12" s="492"/>
      <c r="B12" s="496" t="str">
        <f aca="false">LEFT(InputDataA_GeneralAssumptions!D39,1)</f>
        <v>A</v>
      </c>
      <c r="C12" s="505" t="s">
        <v>193</v>
      </c>
      <c r="D12" s="138" t="s">
        <v>121</v>
      </c>
      <c r="E12" s="115" t="n">
        <f aca="false">InputDataA_GeneralAssumptions!I121</f>
        <v>-0.000717276183422655</v>
      </c>
      <c r="F12" s="115" t="n">
        <f aca="false">InputDataA_GeneralAssumptions!J121</f>
        <v>5.2144601065951E-006</v>
      </c>
      <c r="G12" s="115" t="n">
        <f aca="false">InputDataA_GeneralAssumptions!K121</f>
        <v>5.59748563611073E-006</v>
      </c>
      <c r="H12" s="115" t="n">
        <f aca="false">InputDataA_GeneralAssumptions!L121</f>
        <v>5.5664057740934E-006</v>
      </c>
      <c r="I12" s="115" t="n">
        <f aca="false">InputDataA_GeneralAssumptions!M121</f>
        <v>5.39485187167621E-006</v>
      </c>
      <c r="J12" s="115" t="n">
        <f aca="false">InputDataA_GeneralAssumptions!N121</f>
        <v>5.18019787798529E-006</v>
      </c>
      <c r="K12" s="115" t="n">
        <f aca="false">InputDataA_GeneralAssumptions!O121</f>
        <v>4.92504246829562E-006</v>
      </c>
      <c r="L12" s="115" t="n">
        <f aca="false">InputDataA_GeneralAssumptions!P121</f>
        <v>4.71260548318142E-006</v>
      </c>
      <c r="M12" s="115" t="n">
        <f aca="false">InputDataA_GeneralAssumptions!Q121</f>
        <v>4.46024109646004E-006</v>
      </c>
      <c r="N12" s="115" t="n">
        <f aca="false">InputDataA_GeneralAssumptions!R121</f>
        <v>4.08079686042839E-006</v>
      </c>
      <c r="O12" s="115" t="n">
        <f aca="false">InputDataA_GeneralAssumptions!S121</f>
        <v>3.48612247091928E-006</v>
      </c>
      <c r="P12" s="115" t="n">
        <f aca="false">InputDataA_GeneralAssumptions!T121</f>
        <v>2.7436274021575E-006</v>
      </c>
      <c r="Q12" s="115" t="n">
        <f aca="false">InputDataA_GeneralAssumptions!U121</f>
        <v>1.95280552484078E-006</v>
      </c>
      <c r="R12" s="115" t="n">
        <f aca="false">InputDataA_GeneralAssumptions!V121</f>
        <v>1.26435482594722E-006</v>
      </c>
      <c r="S12" s="115" t="n">
        <f aca="false">InputDataA_GeneralAssumptions!W121</f>
        <v>5.75790946921728E-007</v>
      </c>
      <c r="T12" s="115" t="n">
        <f aca="false">InputDataA_GeneralAssumptions!X121</f>
        <v>-4.63108421611125E-008</v>
      </c>
      <c r="U12" s="115" t="n">
        <f aca="false">InputDataA_GeneralAssumptions!Y121</f>
        <v>-6.93691284747722E-007</v>
      </c>
      <c r="V12" s="115" t="n">
        <f aca="false">InputDataA_GeneralAssumptions!Z121</f>
        <v>-1.24399940226727E-006</v>
      </c>
      <c r="W12" s="115" t="n">
        <f aca="false">InputDataA_GeneralAssumptions!AA121</f>
        <v>-1.80320455922534E-006</v>
      </c>
      <c r="X12" s="115" t="n">
        <f aca="false">InputDataA_GeneralAssumptions!AB121</f>
        <v>-2.40247988714248E-006</v>
      </c>
      <c r="Y12" s="115" t="n">
        <f aca="false">InputDataA_GeneralAssumptions!AC121</f>
        <v>-2.98810790233528E-006</v>
      </c>
      <c r="Z12" s="115" t="n">
        <f aca="false">InputDataA_GeneralAssumptions!AD121</f>
        <v>-3.56961892689078E-006</v>
      </c>
      <c r="AA12" s="115" t="n">
        <f aca="false">InputDataA_GeneralAssumptions!AE121</f>
        <v>-4.11445080239492E-006</v>
      </c>
      <c r="AB12" s="115" t="n">
        <f aca="false">InputDataA_GeneralAssumptions!AF121</f>
        <v>-4.62540247037069E-006</v>
      </c>
      <c r="AC12" s="115" t="n">
        <f aca="false">InputDataA_GeneralAssumptions!AG121</f>
        <v>-5.11181917151049E-006</v>
      </c>
      <c r="AD12" s="115" t="n">
        <f aca="false">InputDataA_GeneralAssumptions!AH121</f>
        <v>-5.57696981950961E-006</v>
      </c>
      <c r="AE12" s="115" t="n">
        <f aca="false">InputDataA_GeneralAssumptions!AI121</f>
        <v>-6.0054601250803E-006</v>
      </c>
      <c r="AF12" s="115" t="n">
        <f aca="false">InputDataA_GeneralAssumptions!AJ121</f>
        <v>-6.37111245227473E-006</v>
      </c>
      <c r="AG12" s="115" t="n">
        <f aca="false">InputDataA_GeneralAssumptions!AK121</f>
        <v>-6.74809751399774E-006</v>
      </c>
      <c r="AH12" s="115" t="n">
        <f aca="false">InputDataA_GeneralAssumptions!AL121</f>
        <v>-7.05363634823097E-006</v>
      </c>
      <c r="AI12" s="115" t="n">
        <f aca="false">InputDataA_GeneralAssumptions!AM121</f>
        <v>-7.31950609156318E-006</v>
      </c>
      <c r="AJ12" s="115" t="n">
        <f aca="false">InputDataA_GeneralAssumptions!AN121</f>
        <v>-7.55046473455145E-006</v>
      </c>
      <c r="AK12" s="115" t="e">
        <f aca="false">InputDataA_GeneralAssumptions!AO121</f>
        <v>#VALUE!</v>
      </c>
      <c r="AL12" s="115" t="e">
        <f aca="false">InputDataA_GeneralAssumptions!AP121</f>
        <v>#VALUE!</v>
      </c>
      <c r="AM12" s="115" t="e">
        <f aca="false">InputDataA_GeneralAssumptions!AQ121</f>
        <v>#VALUE!</v>
      </c>
      <c r="AN12" s="115" t="e">
        <f aca="false">InputDataA_GeneralAssumptions!AR121</f>
        <v>#VALUE!</v>
      </c>
      <c r="AO12" s="115" t="e">
        <f aca="false">InputDataA_GeneralAssumptions!AS121</f>
        <v>#VALUE!</v>
      </c>
      <c r="AP12" s="115" t="e">
        <f aca="false">InputDataA_GeneralAssumptions!AT121</f>
        <v>#VALUE!</v>
      </c>
      <c r="AQ12" s="115" t="e">
        <f aca="false">InputDataA_GeneralAssumptions!AU121</f>
        <v>#VALUE!</v>
      </c>
      <c r="AR12" s="115" t="e">
        <f aca="false">InputDataA_GeneralAssumptions!AV121</f>
        <v>#VALUE!</v>
      </c>
      <c r="AS12" s="115" t="e">
        <f aca="false">InputDataA_GeneralAssumptions!AW121</f>
        <v>#VALUE!</v>
      </c>
      <c r="AT12" s="115" t="e">
        <f aca="false">InputDataA_GeneralAssumptions!AX121</f>
        <v>#VALUE!</v>
      </c>
      <c r="AU12" s="115" t="e">
        <f aca="false">InputDataA_GeneralAssumptions!AY121</f>
        <v>#VALUE!</v>
      </c>
      <c r="AV12" s="115" t="e">
        <f aca="false">InputDataA_GeneralAssumptions!AZ121</f>
        <v>#VALUE!</v>
      </c>
      <c r="AW12" s="115" t="e">
        <f aca="false">InputDataA_GeneralAssumptions!BA121</f>
        <v>#VALUE!</v>
      </c>
      <c r="AX12" s="115" t="e">
        <f aca="false">InputDataA_GeneralAssumptions!BB121</f>
        <v>#VALUE!</v>
      </c>
      <c r="AY12" s="115" t="e">
        <f aca="false">InputDataA_GeneralAssumptions!BC121</f>
        <v>#VALUE!</v>
      </c>
      <c r="AZ12" s="115" t="e">
        <f aca="false">InputDataA_GeneralAssumptions!BD121</f>
        <v>#VALUE!</v>
      </c>
      <c r="BA12" s="115" t="e">
        <f aca="false">InputDataA_GeneralAssumptions!BE121</f>
        <v>#VALUE!</v>
      </c>
      <c r="BB12" s="115" t="e">
        <f aca="false">InputDataA_GeneralAssumptions!BF121</f>
        <v>#VALUE!</v>
      </c>
      <c r="BC12" s="115" t="e">
        <f aca="false">InputDataA_GeneralAssumptions!BG121</f>
        <v>#VALUE!</v>
      </c>
      <c r="BD12" s="115" t="e">
        <f aca="false">InputDataA_GeneralAssumptions!BH121</f>
        <v>#VALUE!</v>
      </c>
      <c r="BE12" s="115" t="e">
        <f aca="false">InputDataA_GeneralAssumptions!BI121</f>
        <v>#VALUE!</v>
      </c>
      <c r="BF12" s="115" t="e">
        <f aca="false">InputDataA_GeneralAssumptions!BJ121</f>
        <v>#VALUE!</v>
      </c>
      <c r="BG12" s="115" t="e">
        <f aca="false">InputDataA_GeneralAssumptions!BK121</f>
        <v>#VALUE!</v>
      </c>
      <c r="BH12" s="115" t="e">
        <f aca="false">InputDataA_GeneralAssumptions!BL121</f>
        <v>#VALUE!</v>
      </c>
      <c r="BI12" s="115" t="e">
        <f aca="false">InputDataA_GeneralAssumptions!BM121</f>
        <v>#VALUE!</v>
      </c>
      <c r="BJ12" s="115" t="e">
        <f aca="false">InputDataA_GeneralAssumptions!BN121</f>
        <v>#VALUE!</v>
      </c>
      <c r="BK12" s="115" t="e">
        <f aca="false">InputDataA_GeneralAssumptions!BO121</f>
        <v>#VALUE!</v>
      </c>
      <c r="BL12" s="115" t="e">
        <f aca="false">InputDataA_GeneralAssumptions!BP121</f>
        <v>#VALUE!</v>
      </c>
      <c r="BM12" s="115" t="e">
        <f aca="false">InputDataA_GeneralAssumptions!BQ121</f>
        <v>#VALUE!</v>
      </c>
      <c r="BN12" s="115" t="e">
        <f aca="false">InputDataA_GeneralAssumptions!BR121</f>
        <v>#VALUE!</v>
      </c>
      <c r="BO12" s="115" t="e">
        <f aca="false">InputDataA_GeneralAssumptions!BS121</f>
        <v>#VALUE!</v>
      </c>
      <c r="BP12" s="115" t="e">
        <f aca="false">InputDataA_GeneralAssumptions!BT121</f>
        <v>#VALUE!</v>
      </c>
      <c r="BQ12" s="115" t="e">
        <f aca="false">InputDataA_GeneralAssumptions!BU121</f>
        <v>#VALUE!</v>
      </c>
      <c r="BR12" s="115" t="e">
        <f aca="false">InputDataA_GeneralAssumptions!BV121</f>
        <v>#VALUE!</v>
      </c>
      <c r="BS12" s="115" t="e">
        <f aca="false">InputDataA_GeneralAssumptions!BW121</f>
        <v>#VALUE!</v>
      </c>
    </row>
    <row r="13" s="24" customFormat="true" ht="15.75" hidden="false" customHeight="false" outlineLevel="0" collapsed="false">
      <c r="A13" s="492"/>
      <c r="B13" s="496" t="str">
        <f aca="false">LEFT(InputDataA_GeneralAssumptions!D87,1)</f>
        <v>A</v>
      </c>
      <c r="C13" s="505" t="s">
        <v>176</v>
      </c>
      <c r="D13" s="138" t="s">
        <v>100</v>
      </c>
      <c r="E13" s="115" t="n">
        <f aca="false">InputDataA_GeneralAssumptions!I85</f>
        <v>0.0235080756247044</v>
      </c>
      <c r="F13" s="115" t="n">
        <f aca="false">InputDataA_GeneralAssumptions!J85</f>
        <v>0.0235080756247044</v>
      </c>
      <c r="G13" s="115" t="n">
        <f aca="false">InputDataA_GeneralAssumptions!K85</f>
        <v>0.0235080756247044</v>
      </c>
      <c r="H13" s="115" t="n">
        <f aca="false">InputDataA_GeneralAssumptions!L85</f>
        <v>0.0235080756247044</v>
      </c>
      <c r="I13" s="115" t="n">
        <f aca="false">InputDataA_GeneralAssumptions!M85</f>
        <v>0.0235080756247044</v>
      </c>
      <c r="J13" s="115" t="n">
        <f aca="false">InputDataA_GeneralAssumptions!N85</f>
        <v>0.0235080756247044</v>
      </c>
      <c r="K13" s="115" t="n">
        <f aca="false">InputDataA_GeneralAssumptions!O85</f>
        <v>0.0235080756247044</v>
      </c>
      <c r="L13" s="115" t="n">
        <f aca="false">InputDataA_GeneralAssumptions!P85</f>
        <v>0.0235080756247044</v>
      </c>
      <c r="M13" s="115" t="n">
        <f aca="false">InputDataA_GeneralAssumptions!Q85</f>
        <v>0.0235080756247044</v>
      </c>
      <c r="N13" s="115" t="n">
        <f aca="false">InputDataA_GeneralAssumptions!R85</f>
        <v>0.0235080756247044</v>
      </c>
      <c r="O13" s="115" t="n">
        <f aca="false">InputDataA_GeneralAssumptions!S85</f>
        <v>0.0235080756247044</v>
      </c>
      <c r="P13" s="115" t="n">
        <f aca="false">InputDataA_GeneralAssumptions!T85</f>
        <v>0.0235080756247044</v>
      </c>
      <c r="Q13" s="115" t="n">
        <f aca="false">InputDataA_GeneralAssumptions!U85</f>
        <v>0.0235080756247044</v>
      </c>
      <c r="R13" s="115" t="n">
        <f aca="false">InputDataA_GeneralAssumptions!V85</f>
        <v>0.0235080756247044</v>
      </c>
      <c r="S13" s="115" t="n">
        <f aca="false">InputDataA_GeneralAssumptions!W85</f>
        <v>0.0235080756247044</v>
      </c>
      <c r="T13" s="115" t="n">
        <f aca="false">InputDataA_GeneralAssumptions!X85</f>
        <v>0.0235080756247044</v>
      </c>
      <c r="U13" s="115" t="n">
        <f aca="false">InputDataA_GeneralAssumptions!Y85</f>
        <v>0.0235080756247044</v>
      </c>
      <c r="V13" s="115" t="n">
        <f aca="false">InputDataA_GeneralAssumptions!Z85</f>
        <v>0.0235080756247044</v>
      </c>
      <c r="W13" s="115" t="n">
        <f aca="false">InputDataA_GeneralAssumptions!AA85</f>
        <v>0.0235080756247044</v>
      </c>
      <c r="X13" s="115" t="n">
        <f aca="false">InputDataA_GeneralAssumptions!AB85</f>
        <v>0.0235080756247044</v>
      </c>
      <c r="Y13" s="115" t="n">
        <f aca="false">InputDataA_GeneralAssumptions!AC85</f>
        <v>0.0235080756247044</v>
      </c>
      <c r="Z13" s="115" t="n">
        <f aca="false">InputDataA_GeneralAssumptions!AD85</f>
        <v>0.0235080756247044</v>
      </c>
      <c r="AA13" s="115" t="n">
        <f aca="false">InputDataA_GeneralAssumptions!AE85</f>
        <v>0.0235080756247044</v>
      </c>
      <c r="AB13" s="115" t="n">
        <f aca="false">InputDataA_GeneralAssumptions!AF85</f>
        <v>0.0235080756247044</v>
      </c>
      <c r="AC13" s="115" t="n">
        <f aca="false">InputDataA_GeneralAssumptions!AG85</f>
        <v>0.0235080756247044</v>
      </c>
      <c r="AD13" s="115" t="n">
        <f aca="false">InputDataA_GeneralAssumptions!AH85</f>
        <v>0.0235080756247044</v>
      </c>
      <c r="AE13" s="115" t="n">
        <f aca="false">InputDataA_GeneralAssumptions!AI85</f>
        <v>0.0235080756247044</v>
      </c>
      <c r="AF13" s="115" t="n">
        <f aca="false">InputDataA_GeneralAssumptions!AJ85</f>
        <v>0.0235080756247044</v>
      </c>
      <c r="AG13" s="115" t="n">
        <f aca="false">InputDataA_GeneralAssumptions!AK85</f>
        <v>0.0235080756247044</v>
      </c>
      <c r="AH13" s="115" t="n">
        <f aca="false">InputDataA_GeneralAssumptions!AL85</f>
        <v>0.0235080756247044</v>
      </c>
      <c r="AI13" s="115" t="n">
        <f aca="false">InputDataA_GeneralAssumptions!AM85</f>
        <v>0.0235080756247044</v>
      </c>
      <c r="AJ13" s="115" t="n">
        <f aca="false">InputDataA_GeneralAssumptions!AN85</f>
        <v>0.0235080756247044</v>
      </c>
      <c r="AK13" s="115" t="n">
        <f aca="false">InputDataA_GeneralAssumptions!AO85</f>
        <v>0.0235080756247044</v>
      </c>
      <c r="AL13" s="115" t="n">
        <f aca="false">InputDataA_GeneralAssumptions!AP85</f>
        <v>0.0235080756247044</v>
      </c>
      <c r="AM13" s="115" t="n">
        <f aca="false">InputDataA_GeneralAssumptions!AQ85</f>
        <v>0.0235080756247044</v>
      </c>
      <c r="AN13" s="115" t="n">
        <f aca="false">InputDataA_GeneralAssumptions!AR85</f>
        <v>0.0235080756247044</v>
      </c>
      <c r="AO13" s="115" t="n">
        <f aca="false">InputDataA_GeneralAssumptions!AS85</f>
        <v>0.0235080756247044</v>
      </c>
      <c r="AP13" s="115" t="n">
        <f aca="false">InputDataA_GeneralAssumptions!AT85</f>
        <v>0.0235080756247044</v>
      </c>
      <c r="AQ13" s="115" t="n">
        <f aca="false">InputDataA_GeneralAssumptions!AU85</f>
        <v>0.0235080756247044</v>
      </c>
      <c r="AR13" s="115" t="n">
        <f aca="false">InputDataA_GeneralAssumptions!AV85</f>
        <v>0.0235080756247044</v>
      </c>
      <c r="AS13" s="115" t="n">
        <f aca="false">InputDataA_GeneralAssumptions!AW85</f>
        <v>0.0235080756247044</v>
      </c>
      <c r="AT13" s="115" t="n">
        <f aca="false">InputDataA_GeneralAssumptions!AX85</f>
        <v>0.0235080756247044</v>
      </c>
      <c r="AU13" s="115" t="n">
        <f aca="false">InputDataA_GeneralAssumptions!AY85</f>
        <v>0.0235080756247044</v>
      </c>
      <c r="AV13" s="115" t="n">
        <f aca="false">InputDataA_GeneralAssumptions!AZ85</f>
        <v>0.0235080756247044</v>
      </c>
      <c r="AW13" s="115" t="n">
        <f aca="false">InputDataA_GeneralAssumptions!BA85</f>
        <v>0.0235080756247044</v>
      </c>
      <c r="AX13" s="115" t="n">
        <f aca="false">InputDataA_GeneralAssumptions!BB85</f>
        <v>0.0235080756247044</v>
      </c>
      <c r="AY13" s="115" t="n">
        <f aca="false">InputDataA_GeneralAssumptions!BC85</f>
        <v>0.0235080756247044</v>
      </c>
      <c r="AZ13" s="115" t="n">
        <f aca="false">InputDataA_GeneralAssumptions!BD85</f>
        <v>0.0235080756247044</v>
      </c>
      <c r="BA13" s="115" t="n">
        <f aca="false">InputDataA_GeneralAssumptions!BE85</f>
        <v>0.0235080756247044</v>
      </c>
      <c r="BB13" s="115" t="n">
        <f aca="false">InputDataA_GeneralAssumptions!BF85</f>
        <v>0.0235080756247044</v>
      </c>
      <c r="BC13" s="115" t="n">
        <f aca="false">InputDataA_GeneralAssumptions!BG85</f>
        <v>0.0235080756247044</v>
      </c>
      <c r="BD13" s="115" t="n">
        <f aca="false">InputDataA_GeneralAssumptions!BH85</f>
        <v>0.0235080756247044</v>
      </c>
      <c r="BE13" s="115" t="n">
        <f aca="false">InputDataA_GeneralAssumptions!BI85</f>
        <v>0.0235080756247044</v>
      </c>
      <c r="BF13" s="115" t="n">
        <f aca="false">InputDataA_GeneralAssumptions!BJ85</f>
        <v>0.0235080756247044</v>
      </c>
      <c r="BG13" s="115" t="n">
        <f aca="false">InputDataA_GeneralAssumptions!BK85</f>
        <v>0.0235080756247044</v>
      </c>
      <c r="BH13" s="115" t="n">
        <f aca="false">InputDataA_GeneralAssumptions!BL85</f>
        <v>0.0235080756247044</v>
      </c>
      <c r="BI13" s="115" t="n">
        <f aca="false">InputDataA_GeneralAssumptions!BM85</f>
        <v>0.0235080756247044</v>
      </c>
      <c r="BJ13" s="115" t="n">
        <f aca="false">InputDataA_GeneralAssumptions!BN85</f>
        <v>0.0235080756247044</v>
      </c>
      <c r="BK13" s="115" t="n">
        <f aca="false">InputDataA_GeneralAssumptions!BO85</f>
        <v>0.0235080756247044</v>
      </c>
      <c r="BL13" s="115" t="n">
        <f aca="false">InputDataA_GeneralAssumptions!BP85</f>
        <v>0.0235080756247044</v>
      </c>
      <c r="BM13" s="115" t="n">
        <f aca="false">InputDataA_GeneralAssumptions!BQ85</f>
        <v>0.0235080756247044</v>
      </c>
      <c r="BN13" s="115" t="n">
        <f aca="false">InputDataA_GeneralAssumptions!BR85</f>
        <v>0.0235080756247044</v>
      </c>
      <c r="BO13" s="115" t="n">
        <f aca="false">InputDataA_GeneralAssumptions!BS85</f>
        <v>0.0235080756247044</v>
      </c>
      <c r="BP13" s="115" t="n">
        <f aca="false">InputDataA_GeneralAssumptions!BT85</f>
        <v>0.0235080756247044</v>
      </c>
      <c r="BQ13" s="115" t="n">
        <f aca="false">InputDataA_GeneralAssumptions!BU85</f>
        <v>0.0235080756247044</v>
      </c>
      <c r="BR13" s="115" t="n">
        <f aca="false">InputDataA_GeneralAssumptions!BV85</f>
        <v>0.0235080756247044</v>
      </c>
      <c r="BS13" s="115" t="n">
        <f aca="false">InputDataA_GeneralAssumptions!BW85</f>
        <v>0.0235080756247044</v>
      </c>
    </row>
    <row r="14" s="24" customFormat="true" ht="15.75" hidden="false" customHeight="false" outlineLevel="0" collapsed="false">
      <c r="A14" s="503"/>
      <c r="B14" s="594" t="str">
        <f aca="false">LEFT(InputDataA_GeneralAssumptions!D68,1)</f>
        <v>A</v>
      </c>
      <c r="C14" s="505" t="s">
        <v>1503</v>
      </c>
      <c r="D14" s="138" t="s">
        <v>121</v>
      </c>
      <c r="E14" s="507" t="str">
        <f aca="false">InputDataA_GeneralAssumptions!I76</f>
        <v>Not an input</v>
      </c>
      <c r="F14" s="507" t="str">
        <f aca="false">InputDataA_GeneralAssumptions!J76</f>
        <v>Not an input</v>
      </c>
      <c r="G14" s="507" t="str">
        <f aca="false">InputDataA_GeneralAssumptions!K76</f>
        <v>Not an input</v>
      </c>
      <c r="H14" s="507" t="str">
        <f aca="false">InputDataA_GeneralAssumptions!L76</f>
        <v>Not an input</v>
      </c>
      <c r="I14" s="507" t="str">
        <f aca="false">InputDataA_GeneralAssumptions!M76</f>
        <v>Not an input</v>
      </c>
      <c r="J14" s="507" t="str">
        <f aca="false">InputDataA_GeneralAssumptions!N76</f>
        <v>Not an input</v>
      </c>
      <c r="K14" s="507" t="str">
        <f aca="false">InputDataA_GeneralAssumptions!O76</f>
        <v>Not an input</v>
      </c>
      <c r="L14" s="507" t="str">
        <f aca="false">InputDataA_GeneralAssumptions!P76</f>
        <v>Not an input</v>
      </c>
      <c r="M14" s="507" t="str">
        <f aca="false">InputDataA_GeneralAssumptions!Q76</f>
        <v>Not an input</v>
      </c>
      <c r="N14" s="507" t="str">
        <f aca="false">InputDataA_GeneralAssumptions!R76</f>
        <v>Not an input</v>
      </c>
      <c r="O14" s="507" t="str">
        <f aca="false">InputDataA_GeneralAssumptions!S76</f>
        <v>Not an input</v>
      </c>
      <c r="P14" s="507" t="str">
        <f aca="false">InputDataA_GeneralAssumptions!T76</f>
        <v>Not an input</v>
      </c>
      <c r="Q14" s="507" t="str">
        <f aca="false">InputDataA_GeneralAssumptions!U76</f>
        <v>Not an input</v>
      </c>
      <c r="R14" s="507" t="str">
        <f aca="false">InputDataA_GeneralAssumptions!V76</f>
        <v>Not an input</v>
      </c>
      <c r="S14" s="507" t="str">
        <f aca="false">InputDataA_GeneralAssumptions!W76</f>
        <v>Not an input</v>
      </c>
      <c r="T14" s="507" t="str">
        <f aca="false">InputDataA_GeneralAssumptions!X76</f>
        <v>Not an input</v>
      </c>
      <c r="U14" s="507" t="str">
        <f aca="false">InputDataA_GeneralAssumptions!Y76</f>
        <v>Not an input</v>
      </c>
      <c r="V14" s="507" t="str">
        <f aca="false">InputDataA_GeneralAssumptions!Z76</f>
        <v>Not an input</v>
      </c>
      <c r="W14" s="507" t="str">
        <f aca="false">InputDataA_GeneralAssumptions!AA76</f>
        <v>Not an input</v>
      </c>
      <c r="X14" s="507" t="str">
        <f aca="false">InputDataA_GeneralAssumptions!AB76</f>
        <v>Not an input</v>
      </c>
      <c r="Y14" s="507" t="str">
        <f aca="false">InputDataA_GeneralAssumptions!AC76</f>
        <v>Not an input</v>
      </c>
      <c r="Z14" s="507" t="str">
        <f aca="false">InputDataA_GeneralAssumptions!AD76</f>
        <v>Not an input</v>
      </c>
      <c r="AA14" s="507" t="str">
        <f aca="false">InputDataA_GeneralAssumptions!AE76</f>
        <v>Not an input</v>
      </c>
      <c r="AB14" s="507" t="str">
        <f aca="false">InputDataA_GeneralAssumptions!AF76</f>
        <v>Not an input</v>
      </c>
      <c r="AC14" s="507" t="str">
        <f aca="false">InputDataA_GeneralAssumptions!AG76</f>
        <v>Not an input</v>
      </c>
      <c r="AD14" s="507" t="str">
        <f aca="false">InputDataA_GeneralAssumptions!AH76</f>
        <v>Not an input</v>
      </c>
      <c r="AE14" s="507" t="str">
        <f aca="false">InputDataA_GeneralAssumptions!AI76</f>
        <v>Not an input</v>
      </c>
      <c r="AF14" s="507" t="str">
        <f aca="false">InputDataA_GeneralAssumptions!AJ76</f>
        <v>Not an input</v>
      </c>
      <c r="AG14" s="507" t="str">
        <f aca="false">InputDataA_GeneralAssumptions!AK76</f>
        <v>Not an input</v>
      </c>
      <c r="AH14" s="507" t="str">
        <f aca="false">InputDataA_GeneralAssumptions!AL76</f>
        <v>Not an input</v>
      </c>
      <c r="AI14" s="507" t="str">
        <f aca="false">InputDataA_GeneralAssumptions!AM76</f>
        <v>Not an input</v>
      </c>
      <c r="AJ14" s="507" t="str">
        <f aca="false">InputDataA_GeneralAssumptions!AN76</f>
        <v>Not an input</v>
      </c>
      <c r="AK14" s="507" t="str">
        <f aca="false">InputDataA_GeneralAssumptions!AO76</f>
        <v>Not an input</v>
      </c>
      <c r="AL14" s="507" t="str">
        <f aca="false">InputDataA_GeneralAssumptions!AP76</f>
        <v>Not an input</v>
      </c>
      <c r="AM14" s="507" t="str">
        <f aca="false">InputDataA_GeneralAssumptions!AQ76</f>
        <v>Not an input</v>
      </c>
      <c r="AN14" s="507" t="str">
        <f aca="false">InputDataA_GeneralAssumptions!AR76</f>
        <v>Not an input</v>
      </c>
      <c r="AO14" s="507" t="str">
        <f aca="false">InputDataA_GeneralAssumptions!AS76</f>
        <v>Not an input</v>
      </c>
      <c r="AP14" s="507" t="str">
        <f aca="false">InputDataA_GeneralAssumptions!AT76</f>
        <v>Not an input</v>
      </c>
      <c r="AQ14" s="507" t="str">
        <f aca="false">InputDataA_GeneralAssumptions!AU76</f>
        <v>Not an input</v>
      </c>
      <c r="AR14" s="507" t="str">
        <f aca="false">InputDataA_GeneralAssumptions!AV76</f>
        <v>Not an input</v>
      </c>
      <c r="AS14" s="507" t="str">
        <f aca="false">InputDataA_GeneralAssumptions!AW76</f>
        <v>Not an input</v>
      </c>
      <c r="AT14" s="507" t="str">
        <f aca="false">InputDataA_GeneralAssumptions!AX76</f>
        <v>Not an input</v>
      </c>
      <c r="AU14" s="507" t="str">
        <f aca="false">InputDataA_GeneralAssumptions!AY76</f>
        <v>Not an input</v>
      </c>
      <c r="AV14" s="507" t="str">
        <f aca="false">InputDataA_GeneralAssumptions!AZ76</f>
        <v>Not an input</v>
      </c>
      <c r="AW14" s="507" t="str">
        <f aca="false">InputDataA_GeneralAssumptions!BA76</f>
        <v>Not an input</v>
      </c>
      <c r="AX14" s="507" t="str">
        <f aca="false">InputDataA_GeneralAssumptions!BB76</f>
        <v>Not an input</v>
      </c>
      <c r="AY14" s="507" t="str">
        <f aca="false">InputDataA_GeneralAssumptions!BC76</f>
        <v>Not an input</v>
      </c>
      <c r="AZ14" s="507" t="str">
        <f aca="false">InputDataA_GeneralAssumptions!BD76</f>
        <v>Not an input</v>
      </c>
      <c r="BA14" s="507" t="str">
        <f aca="false">InputDataA_GeneralAssumptions!BE76</f>
        <v>Not an input</v>
      </c>
      <c r="BB14" s="507" t="str">
        <f aca="false">InputDataA_GeneralAssumptions!BF76</f>
        <v>Not an input</v>
      </c>
      <c r="BC14" s="507" t="str">
        <f aca="false">InputDataA_GeneralAssumptions!BG76</f>
        <v>Not an input</v>
      </c>
      <c r="BD14" s="507" t="str">
        <f aca="false">InputDataA_GeneralAssumptions!BH76</f>
        <v>Not an input</v>
      </c>
      <c r="BE14" s="507" t="str">
        <f aca="false">InputDataA_GeneralAssumptions!BI76</f>
        <v>Not an input</v>
      </c>
      <c r="BF14" s="507" t="str">
        <f aca="false">InputDataA_GeneralAssumptions!BJ76</f>
        <v>Not an input</v>
      </c>
      <c r="BG14" s="507" t="str">
        <f aca="false">InputDataA_GeneralAssumptions!BK76</f>
        <v>Not an input</v>
      </c>
      <c r="BH14" s="507" t="str">
        <f aca="false">InputDataA_GeneralAssumptions!BL76</f>
        <v>Not an input</v>
      </c>
      <c r="BI14" s="507" t="str">
        <f aca="false">InputDataA_GeneralAssumptions!BM76</f>
        <v>Not an input</v>
      </c>
      <c r="BJ14" s="507" t="str">
        <f aca="false">InputDataA_GeneralAssumptions!BN76</f>
        <v>Not an input</v>
      </c>
      <c r="BK14" s="507" t="str">
        <f aca="false">InputDataA_GeneralAssumptions!BO76</f>
        <v>Not an input</v>
      </c>
      <c r="BL14" s="507" t="str">
        <f aca="false">InputDataA_GeneralAssumptions!BP76</f>
        <v>Not an input</v>
      </c>
      <c r="BM14" s="507" t="str">
        <f aca="false">InputDataA_GeneralAssumptions!BQ76</f>
        <v>Not an input</v>
      </c>
      <c r="BN14" s="507" t="str">
        <f aca="false">InputDataA_GeneralAssumptions!BR76</f>
        <v>Not an input</v>
      </c>
      <c r="BO14" s="507" t="str">
        <f aca="false">InputDataA_GeneralAssumptions!BS76</f>
        <v>Not an input</v>
      </c>
      <c r="BP14" s="507" t="str">
        <f aca="false">InputDataA_GeneralAssumptions!BT76</f>
        <v>Not an input</v>
      </c>
      <c r="BQ14" s="507" t="str">
        <f aca="false">InputDataA_GeneralAssumptions!BU76</f>
        <v>Not an input</v>
      </c>
      <c r="BR14" s="507" t="str">
        <f aca="false">InputDataA_GeneralAssumptions!BV76</f>
        <v>Not an input</v>
      </c>
      <c r="BS14" s="507" t="str">
        <f aca="false">InputDataA_GeneralAssumptions!BW76</f>
        <v>Not an input</v>
      </c>
    </row>
    <row r="15" s="24" customFormat="true" ht="15.75" hidden="false" customHeight="false" outlineLevel="0" collapsed="false">
      <c r="A15" s="503"/>
      <c r="B15" s="594" t="str">
        <f aca="false">LEFT(InputDataA_GeneralAssumptions!D68,1)</f>
        <v>A</v>
      </c>
      <c r="C15" s="508" t="s">
        <v>1573</v>
      </c>
      <c r="D15" s="112" t="s">
        <v>100</v>
      </c>
      <c r="E15" s="26" t="n">
        <f aca="false">InputDataA_GeneralAssumptions!I66</f>
        <v>0.0534590557217598</v>
      </c>
      <c r="F15" s="26" t="n">
        <f aca="false">InputDataA_GeneralAssumptions!J66</f>
        <v>0.0534590557217598</v>
      </c>
      <c r="G15" s="26" t="n">
        <f aca="false">InputDataA_GeneralAssumptions!K66</f>
        <v>0.0534590557217598</v>
      </c>
      <c r="H15" s="26" t="n">
        <f aca="false">InputDataA_GeneralAssumptions!L66</f>
        <v>0.0534590557217598</v>
      </c>
      <c r="I15" s="26" t="n">
        <f aca="false">InputDataA_GeneralAssumptions!M66</f>
        <v>0.0534590557217598</v>
      </c>
      <c r="J15" s="26" t="n">
        <f aca="false">InputDataA_GeneralAssumptions!N66</f>
        <v>0.0534590557217598</v>
      </c>
      <c r="K15" s="26" t="n">
        <f aca="false">InputDataA_GeneralAssumptions!O66</f>
        <v>0.0534590557217598</v>
      </c>
      <c r="L15" s="26" t="n">
        <f aca="false">InputDataA_GeneralAssumptions!P66</f>
        <v>0.0534590557217598</v>
      </c>
      <c r="M15" s="26" t="n">
        <f aca="false">InputDataA_GeneralAssumptions!Q66</f>
        <v>0.0534590557217598</v>
      </c>
      <c r="N15" s="26" t="n">
        <f aca="false">InputDataA_GeneralAssumptions!R66</f>
        <v>0.0534590557217598</v>
      </c>
      <c r="O15" s="26" t="n">
        <f aca="false">InputDataA_GeneralAssumptions!S66</f>
        <v>0.0534590557217598</v>
      </c>
      <c r="P15" s="26" t="n">
        <f aca="false">InputDataA_GeneralAssumptions!T66</f>
        <v>0.0534590557217598</v>
      </c>
      <c r="Q15" s="26" t="n">
        <f aca="false">InputDataA_GeneralAssumptions!U66</f>
        <v>0.0534590557217598</v>
      </c>
      <c r="R15" s="26" t="n">
        <f aca="false">InputDataA_GeneralAssumptions!V66</f>
        <v>0.0534590557217598</v>
      </c>
      <c r="S15" s="26" t="n">
        <f aca="false">InputDataA_GeneralAssumptions!W66</f>
        <v>0.0534590557217598</v>
      </c>
      <c r="T15" s="26" t="n">
        <f aca="false">InputDataA_GeneralAssumptions!X66</f>
        <v>0.0534590557217598</v>
      </c>
      <c r="U15" s="26" t="n">
        <f aca="false">InputDataA_GeneralAssumptions!Y66</f>
        <v>0.0534590557217598</v>
      </c>
      <c r="V15" s="26" t="n">
        <f aca="false">InputDataA_GeneralAssumptions!Z66</f>
        <v>0.0534590557217598</v>
      </c>
      <c r="W15" s="26" t="n">
        <f aca="false">InputDataA_GeneralAssumptions!AA66</f>
        <v>0.0534590557217598</v>
      </c>
      <c r="X15" s="26" t="n">
        <f aca="false">InputDataA_GeneralAssumptions!AB66</f>
        <v>0.0534590557217598</v>
      </c>
      <c r="Y15" s="26" t="n">
        <f aca="false">InputDataA_GeneralAssumptions!AC66</f>
        <v>0.0534590557217598</v>
      </c>
      <c r="Z15" s="26" t="n">
        <f aca="false">InputDataA_GeneralAssumptions!AD66</f>
        <v>0.0534590557217598</v>
      </c>
      <c r="AA15" s="26" t="n">
        <f aca="false">InputDataA_GeneralAssumptions!AE66</f>
        <v>0.0534590557217598</v>
      </c>
      <c r="AB15" s="26" t="n">
        <f aca="false">InputDataA_GeneralAssumptions!AF66</f>
        <v>0.0534590557217598</v>
      </c>
      <c r="AC15" s="26" t="n">
        <f aca="false">InputDataA_GeneralAssumptions!AG66</f>
        <v>0.0534590557217598</v>
      </c>
      <c r="AD15" s="26" t="n">
        <f aca="false">InputDataA_GeneralAssumptions!AH66</f>
        <v>0.0534590557217598</v>
      </c>
      <c r="AE15" s="26" t="n">
        <f aca="false">InputDataA_GeneralAssumptions!AI66</f>
        <v>0.0534590557217598</v>
      </c>
      <c r="AF15" s="26" t="n">
        <f aca="false">InputDataA_GeneralAssumptions!AJ66</f>
        <v>0.0534590557217598</v>
      </c>
      <c r="AG15" s="26" t="n">
        <f aca="false">InputDataA_GeneralAssumptions!AK66</f>
        <v>0.0534590557217598</v>
      </c>
      <c r="AH15" s="26" t="n">
        <f aca="false">InputDataA_GeneralAssumptions!AL66</f>
        <v>0.0534590557217598</v>
      </c>
      <c r="AI15" s="26" t="n">
        <f aca="false">InputDataA_GeneralAssumptions!AM66</f>
        <v>0.0534590557217598</v>
      </c>
      <c r="AJ15" s="26" t="n">
        <f aca="false">InputDataA_GeneralAssumptions!AN66</f>
        <v>0.0534590557217598</v>
      </c>
      <c r="AK15" s="26" t="n">
        <f aca="false">InputDataA_GeneralAssumptions!AO66</f>
        <v>0.0534590557217598</v>
      </c>
      <c r="AL15" s="26" t="n">
        <f aca="false">InputDataA_GeneralAssumptions!AP66</f>
        <v>0.0534590557217598</v>
      </c>
      <c r="AM15" s="26" t="n">
        <f aca="false">InputDataA_GeneralAssumptions!AQ66</f>
        <v>0.0534590557217598</v>
      </c>
      <c r="AN15" s="26" t="n">
        <f aca="false">InputDataA_GeneralAssumptions!AR66</f>
        <v>0.0534590557217598</v>
      </c>
      <c r="AO15" s="26" t="n">
        <f aca="false">InputDataA_GeneralAssumptions!AS66</f>
        <v>0.0534590557217598</v>
      </c>
      <c r="AP15" s="26" t="n">
        <f aca="false">InputDataA_GeneralAssumptions!AT66</f>
        <v>0.0534590557217598</v>
      </c>
      <c r="AQ15" s="26" t="n">
        <f aca="false">InputDataA_GeneralAssumptions!AU66</f>
        <v>0.0534590557217598</v>
      </c>
      <c r="AR15" s="26" t="n">
        <f aca="false">InputDataA_GeneralAssumptions!AV66</f>
        <v>0.0534590557217598</v>
      </c>
      <c r="AS15" s="26" t="n">
        <f aca="false">InputDataA_GeneralAssumptions!AW66</f>
        <v>0.0534590557217598</v>
      </c>
      <c r="AT15" s="26" t="n">
        <f aca="false">InputDataA_GeneralAssumptions!AX66</f>
        <v>0.0534590557217598</v>
      </c>
      <c r="AU15" s="26" t="n">
        <f aca="false">InputDataA_GeneralAssumptions!AY66</f>
        <v>0.0534590557217598</v>
      </c>
      <c r="AV15" s="26" t="n">
        <f aca="false">InputDataA_GeneralAssumptions!AZ66</f>
        <v>0.0534590557217598</v>
      </c>
      <c r="AW15" s="26" t="n">
        <f aca="false">InputDataA_GeneralAssumptions!BA66</f>
        <v>0.0534590557217598</v>
      </c>
      <c r="AX15" s="26" t="n">
        <f aca="false">InputDataA_GeneralAssumptions!BB66</f>
        <v>0.0534590557217598</v>
      </c>
      <c r="AY15" s="26" t="n">
        <f aca="false">InputDataA_GeneralAssumptions!BC66</f>
        <v>0.0534590557217598</v>
      </c>
      <c r="AZ15" s="26" t="n">
        <f aca="false">InputDataA_GeneralAssumptions!BD66</f>
        <v>0.0534590557217598</v>
      </c>
      <c r="BA15" s="26" t="n">
        <f aca="false">InputDataA_GeneralAssumptions!BE66</f>
        <v>0.0534590557217598</v>
      </c>
      <c r="BB15" s="26" t="n">
        <f aca="false">InputDataA_GeneralAssumptions!BF66</f>
        <v>0.0534590557217598</v>
      </c>
      <c r="BC15" s="26" t="n">
        <f aca="false">InputDataA_GeneralAssumptions!BG66</f>
        <v>0.0534590557217598</v>
      </c>
      <c r="BD15" s="26" t="n">
        <f aca="false">InputDataA_GeneralAssumptions!BH66</f>
        <v>0.0534590557217598</v>
      </c>
      <c r="BE15" s="26" t="n">
        <f aca="false">InputDataA_GeneralAssumptions!BI66</f>
        <v>0.0534590557217598</v>
      </c>
      <c r="BF15" s="26" t="n">
        <f aca="false">InputDataA_GeneralAssumptions!BJ66</f>
        <v>0.0534590557217598</v>
      </c>
      <c r="BG15" s="26" t="n">
        <f aca="false">InputDataA_GeneralAssumptions!BK66</f>
        <v>0.0534590557217598</v>
      </c>
      <c r="BH15" s="26" t="n">
        <f aca="false">InputDataA_GeneralAssumptions!BL66</f>
        <v>0.0534590557217598</v>
      </c>
      <c r="BI15" s="26" t="n">
        <f aca="false">InputDataA_GeneralAssumptions!BM66</f>
        <v>0.0534590557217598</v>
      </c>
      <c r="BJ15" s="26" t="n">
        <f aca="false">InputDataA_GeneralAssumptions!BN66</f>
        <v>0.0534590557217598</v>
      </c>
      <c r="BK15" s="26" t="n">
        <f aca="false">InputDataA_GeneralAssumptions!BO66</f>
        <v>0.0534590557217598</v>
      </c>
      <c r="BL15" s="26" t="n">
        <f aca="false">InputDataA_GeneralAssumptions!BP66</f>
        <v>0.0534590557217598</v>
      </c>
      <c r="BM15" s="26" t="n">
        <f aca="false">InputDataA_GeneralAssumptions!BQ66</f>
        <v>0.0534590557217598</v>
      </c>
      <c r="BN15" s="26" t="n">
        <f aca="false">InputDataA_GeneralAssumptions!BR66</f>
        <v>0.0534590557217598</v>
      </c>
      <c r="BO15" s="26" t="n">
        <f aca="false">InputDataA_GeneralAssumptions!BS66</f>
        <v>0.0534590557217598</v>
      </c>
      <c r="BP15" s="26" t="n">
        <f aca="false">InputDataA_GeneralAssumptions!BT66</f>
        <v>0.0534590557217598</v>
      </c>
      <c r="BQ15" s="26" t="n">
        <f aca="false">InputDataA_GeneralAssumptions!BU66</f>
        <v>0.0534590557217598</v>
      </c>
      <c r="BR15" s="26" t="n">
        <f aca="false">InputDataA_GeneralAssumptions!BV66</f>
        <v>0.0534590557217598</v>
      </c>
      <c r="BS15" s="26" t="n">
        <f aca="false">InputDataA_GeneralAssumptions!BW66</f>
        <v>0.0534590557217598</v>
      </c>
    </row>
    <row r="16" s="24" customFormat="true" ht="15.75" hidden="false" customHeight="false" outlineLevel="0" collapsed="false">
      <c r="A16" s="492"/>
      <c r="B16" s="496"/>
    </row>
    <row r="17" customFormat="false" ht="15.75" hidden="false" customHeight="false" outlineLevel="0" collapsed="false">
      <c r="C17" s="166" t="s">
        <v>1574</v>
      </c>
      <c r="D17" s="510" t="s">
        <v>1506</v>
      </c>
      <c r="E17" s="581"/>
      <c r="F17" s="581"/>
      <c r="G17" s="581"/>
      <c r="H17" s="581"/>
      <c r="I17" s="581"/>
      <c r="J17" s="581"/>
      <c r="K17" s="581"/>
      <c r="L17" s="581"/>
      <c r="M17" s="581"/>
      <c r="N17" s="581"/>
      <c r="O17" s="581"/>
      <c r="P17" s="581"/>
      <c r="Q17" s="581"/>
      <c r="R17" s="581"/>
      <c r="S17" s="581"/>
      <c r="T17" s="581"/>
      <c r="U17" s="581"/>
      <c r="V17" s="581"/>
      <c r="W17" s="581"/>
      <c r="X17" s="581"/>
      <c r="Y17" s="581"/>
      <c r="Z17" s="581"/>
      <c r="AA17" s="581"/>
      <c r="AB17" s="581"/>
      <c r="AC17" s="581"/>
      <c r="AD17" s="581"/>
      <c r="AE17" s="581"/>
      <c r="AF17" s="581"/>
      <c r="AG17" s="581"/>
      <c r="AH17" s="581"/>
      <c r="AI17" s="581"/>
      <c r="AJ17" s="581"/>
      <c r="AK17" s="581"/>
      <c r="AL17" s="581"/>
      <c r="AM17" s="581"/>
      <c r="AN17" s="581"/>
      <c r="AO17" s="581"/>
      <c r="AP17" s="581"/>
      <c r="AQ17" s="581"/>
      <c r="AR17" s="581"/>
      <c r="AS17" s="581"/>
      <c r="AT17" s="581"/>
      <c r="AU17" s="581"/>
      <c r="AV17" s="581"/>
      <c r="AW17" s="581"/>
      <c r="AX17" s="581"/>
      <c r="AY17" s="581"/>
      <c r="AZ17" s="581"/>
      <c r="BA17" s="581"/>
      <c r="BB17" s="581"/>
      <c r="BC17" s="581"/>
      <c r="BD17" s="581"/>
      <c r="BE17" s="581"/>
      <c r="BF17" s="581"/>
      <c r="BG17" s="581"/>
      <c r="BH17" s="581"/>
      <c r="BI17" s="581"/>
      <c r="BJ17" s="581"/>
      <c r="BK17" s="581"/>
      <c r="BL17" s="581"/>
      <c r="BM17" s="581"/>
      <c r="BN17" s="581"/>
      <c r="BO17" s="581"/>
      <c r="BP17" s="581"/>
      <c r="BQ17" s="581"/>
      <c r="BR17" s="581"/>
      <c r="BS17" s="581"/>
    </row>
    <row r="18" customFormat="false" ht="15.75" hidden="false" customHeight="false" outlineLevel="0" collapsed="false">
      <c r="A18" s="492" t="s">
        <v>1575</v>
      </c>
      <c r="C18" s="595" t="s">
        <v>1576</v>
      </c>
      <c r="D18" s="596" t="s">
        <v>1577</v>
      </c>
      <c r="E18" s="580" t="n">
        <f aca="false">E19*((1+F7)^(1/(1-$D$2))*(1+F10)/((1+F9)^(1/(1-$D$2))*(1+F8)^($D$2/(1-$D$2))*(1+F11)^($D$2/(1-$D$2))*(1+F12)^($D$2/(1-$D$2)))-(1-$D$3))</f>
        <v>0.245819870723014</v>
      </c>
      <c r="F18" s="580" t="n">
        <f aca="false">F19*((1+G7)^(1/(1-$D$2))*(1+G10)/((1+G9)^(1/(1-$D$2))*(1+G8)^($D$2/(1-$D$2))*(1+G11)^($D$2/(1-$D$2))*(1+G12)^($D$2/(1-$D$2)))-(1-$D$3))</f>
        <v>0.246128696929101</v>
      </c>
      <c r="G18" s="504" t="n">
        <f aca="false">G19*((1+H7)^(1/(1-$D$2))*(1+H10)/((1+H9)^(1/(1-$D$2))*(1+H8)^($D$2/(1-$D$2))*(1+H11)^($D$2/(1-$D$2))*(1+H12)^($D$2/(1-$D$2)))-(1-$D$3))</f>
        <v>0.249975557781132</v>
      </c>
      <c r="H18" s="504" t="n">
        <f aca="false">H19*((1+I7)^(1/(1-$D$2))*(1+I10)/((1+I9)^(1/(1-$D$2))*(1+I8)^($D$2/(1-$D$2))*(1+I11)^($D$2/(1-$D$2))*(1+I12)^($D$2/(1-$D$2)))-(1-$D$3))</f>
        <v>0.252108794249604</v>
      </c>
      <c r="I18" s="504" t="n">
        <f aca="false">I19*((1+J7)^(1/(1-$D$2))*(1+J10)/((1+J9)^(1/(1-$D$2))*(1+J8)^($D$2/(1-$D$2))*(1+J11)^($D$2/(1-$D$2))*(1+J12)^($D$2/(1-$D$2)))-(1-$D$3))</f>
        <v>0.252248334703672</v>
      </c>
      <c r="J18" s="504" t="n">
        <f aca="false">J19*((1+K7)^(1/(1-$D$2))*(1+K10)/((1+K9)^(1/(1-$D$2))*(1+K8)^($D$2/(1-$D$2))*(1+K11)^($D$2/(1-$D$2))*(1+K12)^($D$2/(1-$D$2)))-(1-$D$3))</f>
        <v>0.251510233420932</v>
      </c>
      <c r="K18" s="504" t="n">
        <f aca="false">K19*((1+L7)^(1/(1-$D$2))*(1+L10)/((1+L9)^(1/(1-$D$2))*(1+L8)^($D$2/(1-$D$2))*(1+L11)^($D$2/(1-$D$2))*(1+L12)^($D$2/(1-$D$2)))-(1-$D$3))</f>
        <v>0.258290012071844</v>
      </c>
      <c r="L18" s="504" t="n">
        <f aca="false">L19*((1+M7)^(1/(1-$D$2))*(1+M10)/((1+M9)^(1/(1-$D$2))*(1+M8)^($D$2/(1-$D$2))*(1+M11)^($D$2/(1-$D$2))*(1+M12)^($D$2/(1-$D$2)))-(1-$D$3))</f>
        <v>0.256830047874657</v>
      </c>
      <c r="M18" s="504" t="n">
        <f aca="false">M19*((1+N7)^(1/(1-$D$2))*(1+N10)/((1+N9)^(1/(1-$D$2))*(1+N8)^($D$2/(1-$D$2))*(1+N11)^($D$2/(1-$D$2))*(1+N12)^($D$2/(1-$D$2)))-(1-$D$3))</f>
        <v>0.257070342311987</v>
      </c>
      <c r="N18" s="504" t="n">
        <f aca="false">N19*((1+O7)^(1/(1-$D$2))*(1+O10)/((1+O9)^(1/(1-$D$2))*(1+O8)^($D$2/(1-$D$2))*(1+O11)^($D$2/(1-$D$2))*(1+O12)^($D$2/(1-$D$2)))-(1-$D$3))</f>
        <v>0.260195602129781</v>
      </c>
      <c r="O18" s="504" t="n">
        <f aca="false">O19*((1+P7)^(1/(1-$D$2))*(1+P10)/((1+P9)^(1/(1-$D$2))*(1+P8)^($D$2/(1-$D$2))*(1+P11)^($D$2/(1-$D$2))*(1+P12)^($D$2/(1-$D$2)))-(1-$D$3))</f>
        <v>0.26497633587547</v>
      </c>
      <c r="P18" s="504" t="n">
        <f aca="false">P19*((1+Q7)^(1/(1-$D$2))*(1+Q10)/((1+Q9)^(1/(1-$D$2))*(1+Q8)^($D$2/(1-$D$2))*(1+Q11)^($D$2/(1-$D$2))*(1+Q12)^($D$2/(1-$D$2)))-(1-$D$3))</f>
        <v>0.270838514203952</v>
      </c>
      <c r="Q18" s="504" t="n">
        <f aca="false">Q19*((1+R7)^(1/(1-$D$2))*(1+R10)/((1+R9)^(1/(1-$D$2))*(1+R8)^($D$2/(1-$D$2))*(1+R11)^($D$2/(1-$D$2))*(1+R12)^($D$2/(1-$D$2)))-(1-$D$3))</f>
        <v>0.27554916893387</v>
      </c>
      <c r="R18" s="504" t="n">
        <f aca="false">R19*((1+S7)^(1/(1-$D$2))*(1+S10)/((1+S9)^(1/(1-$D$2))*(1+S8)^($D$2/(1-$D$2))*(1+S11)^($D$2/(1-$D$2))*(1+S12)^($D$2/(1-$D$2)))-(1-$D$3))</f>
        <v>0.279933728809247</v>
      </c>
      <c r="S18" s="504" t="n">
        <f aca="false">S19*((1+T7)^(1/(1-$D$2))*(1+T10)/((1+T9)^(1/(1-$D$2))*(1+T8)^($D$2/(1-$D$2))*(1+T11)^($D$2/(1-$D$2))*(1+T12)^($D$2/(1-$D$2)))-(1-$D$3))</f>
        <v>0.283446781107579</v>
      </c>
      <c r="T18" s="504" t="n">
        <f aca="false">T19*((1+U7)^(1/(1-$D$2))*(1+U10)/((1+U9)^(1/(1-$D$2))*(1+U8)^($D$2/(1-$D$2))*(1+U11)^($D$2/(1-$D$2))*(1+U12)^($D$2/(1-$D$2)))-(1-$D$3))</f>
        <v>0.285804516162386</v>
      </c>
      <c r="U18" s="504" t="n">
        <f aca="false">U19*((1+V7)^(1/(1-$D$2))*(1+V10)/((1+V9)^(1/(1-$D$2))*(1+V8)^($D$2/(1-$D$2))*(1+V11)^($D$2/(1-$D$2))*(1+V12)^($D$2/(1-$D$2)))-(1-$D$3))</f>
        <v>0.291401605292544</v>
      </c>
      <c r="V18" s="504" t="n">
        <f aca="false">V19*((1+W7)^(1/(1-$D$2))*(1+W10)/((1+W9)^(1/(1-$D$2))*(1+W8)^($D$2/(1-$D$2))*(1+W11)^($D$2/(1-$D$2))*(1+W12)^($D$2/(1-$D$2)))-(1-$D$3))</f>
        <v>0.294450372719372</v>
      </c>
      <c r="W18" s="504" t="n">
        <f aca="false">W19*((1+X7)^(1/(1-$D$2))*(1+X10)/((1+X9)^(1/(1-$D$2))*(1+X8)^($D$2/(1-$D$2))*(1+X11)^($D$2/(1-$D$2))*(1+X12)^($D$2/(1-$D$2)))-(1-$D$3))</f>
        <v>0.297630793294635</v>
      </c>
      <c r="X18" s="504" t="n">
        <f aca="false">X19*((1+Y7)^(1/(1-$D$2))*(1+Y10)/((1+Y9)^(1/(1-$D$2))*(1+Y8)^($D$2/(1-$D$2))*(1+Y11)^($D$2/(1-$D$2))*(1+Y12)^($D$2/(1-$D$2)))-(1-$D$3))</f>
        <v>0.301688707415479</v>
      </c>
      <c r="Y18" s="504" t="n">
        <f aca="false">Y19*((1+Z7)^(1/(1-$D$2))*(1+Z10)/((1+Z9)^(1/(1-$D$2))*(1+Z8)^($D$2/(1-$D$2))*(1+Z11)^($D$2/(1-$D$2))*(1+Z12)^($D$2/(1-$D$2)))-(1-$D$3))</f>
        <v>0.306409479325474</v>
      </c>
      <c r="Z18" s="504" t="n">
        <f aca="false">Z19*((1+AA7)^(1/(1-$D$2))*(1+AA10)/((1+AA9)^(1/(1-$D$2))*(1+AA8)^($D$2/(1-$D$2))*(1+AA11)^($D$2/(1-$D$2))*(1+AA12)^($D$2/(1-$D$2)))-(1-$D$3))</f>
        <v>0.31301189833387</v>
      </c>
      <c r="AA18" s="504" t="n">
        <f aca="false">AA19*((1+AB7)^(1/(1-$D$2))*(1+AB10)/((1+AB9)^(1/(1-$D$2))*(1+AB8)^($D$2/(1-$D$2))*(1+AB11)^($D$2/(1-$D$2))*(1+AB12)^($D$2/(1-$D$2)))-(1-$D$3))</f>
        <v>0.318039945944783</v>
      </c>
      <c r="AB18" s="504" t="n">
        <f aca="false">AB19*((1+AC7)^(1/(1-$D$2))*(1+AC10)/((1+AC9)^(1/(1-$D$2))*(1+AC8)^($D$2/(1-$D$2))*(1+AC11)^($D$2/(1-$D$2))*(1+AC12)^($D$2/(1-$D$2)))-(1-$D$3))</f>
        <v>0.322806932664816</v>
      </c>
      <c r="AC18" s="504" t="n">
        <f aca="false">AC19*((1+AD7)^(1/(1-$D$2))*(1+AD10)/((1+AD9)^(1/(1-$D$2))*(1+AD8)^($D$2/(1-$D$2))*(1+AD11)^($D$2/(1-$D$2))*(1+AD12)^($D$2/(1-$D$2)))-(1-$D$3))</f>
        <v>0.327984746175295</v>
      </c>
      <c r="AD18" s="504" t="n">
        <f aca="false">AD19*((1+AE7)^(1/(1-$D$2))*(1+AE10)/((1+AE9)^(1/(1-$D$2))*(1+AE8)^($D$2/(1-$D$2))*(1+AE11)^($D$2/(1-$D$2))*(1+AE12)^($D$2/(1-$D$2)))-(1-$D$3))</f>
        <v>0.333136730291512</v>
      </c>
      <c r="AE18" s="504" t="n">
        <f aca="false">AE19*((1+AF7)^(1/(1-$D$2))*(1+AF10)/((1+AF9)^(1/(1-$D$2))*(1+AF8)^($D$2/(1-$D$2))*(1+AF11)^($D$2/(1-$D$2))*(1+AF12)^($D$2/(1-$D$2)))-(1-$D$3))</f>
        <v>0.341396770127771</v>
      </c>
      <c r="AF18" s="504" t="n">
        <f aca="false">AF19*((1+AG7)^(1/(1-$D$2))*(1+AG10)/((1+AG9)^(1/(1-$D$2))*(1+AG8)^($D$2/(1-$D$2))*(1+AG11)^($D$2/(1-$D$2))*(1+AG12)^($D$2/(1-$D$2)))-(1-$D$3))</f>
        <v>0.346947554618564</v>
      </c>
      <c r="AG18" s="504" t="n">
        <f aca="false">AG19*((1+AH7)^(1/(1-$D$2))*(1+AH10)/((1+AH9)^(1/(1-$D$2))*(1+AH8)^($D$2/(1-$D$2))*(1+AH11)^($D$2/(1-$D$2))*(1+AH12)^($D$2/(1-$D$2)))-(1-$D$3))</f>
        <v>0.353124819617992</v>
      </c>
      <c r="AH18" s="504" t="n">
        <f aca="false">AH19*((1+AI7)^(1/(1-$D$2))*(1+AI10)/((1+AI9)^(1/(1-$D$2))*(1+AI8)^($D$2/(1-$D$2))*(1+AI11)^($D$2/(1-$D$2))*(1+AI12)^($D$2/(1-$D$2)))-(1-$D$3))</f>
        <v>0.359963894618245</v>
      </c>
      <c r="AI18" s="504" t="n">
        <f aca="false">AI19*((1+AJ7)^(1/(1-$D$2))*(1+AJ10)/((1+AJ9)^(1/(1-$D$2))*(1+AJ8)^($D$2/(1-$D$2))*(1+AJ11)^($D$2/(1-$D$2))*(1+AJ12)^($D$2/(1-$D$2)))-(1-$D$3))</f>
        <v>0.367284902841416</v>
      </c>
      <c r="AJ18" s="504" t="e">
        <f aca="false">AJ19*((1+AK7)^(1/(1-$D$2))*(1+AK10)/((1+AK9)^(1/(1-$D$2))*(1+AK8)^($D$2/(1-$D$2))*(1+AK11)^($D$2/(1-$D$2))*(1+AK12)^($D$2/(1-$D$2)))-(1-$D$3))</f>
        <v>#VALUE!</v>
      </c>
      <c r="AK18" s="504" t="e">
        <f aca="false">AK19*((1+AL7)^(1/(1-$D$2))*(1+AL10)/((1+AL9)^(1/(1-$D$2))*(1+AL8)^($D$2/(1-$D$2))*(1+AL11)^($D$2/(1-$D$2))*(1+AL12)^($D$2/(1-$D$2)))-(1-$D$3))</f>
        <v>#VALUE!</v>
      </c>
      <c r="AL18" s="504" t="e">
        <f aca="false">AL19*((1+AM7)^(1/(1-$D$2))*(1+AM10)/((1+AM9)^(1/(1-$D$2))*(1+AM8)^($D$2/(1-$D$2))*(1+AM11)^($D$2/(1-$D$2))*(1+AM12)^($D$2/(1-$D$2)))-(1-$D$3))</f>
        <v>#VALUE!</v>
      </c>
      <c r="AM18" s="504" t="e">
        <f aca="false">AM19*((1+AN7)^(1/(1-$D$2))*(1+AN10)/((1+AN9)^(1/(1-$D$2))*(1+AN8)^($D$2/(1-$D$2))*(1+AN11)^($D$2/(1-$D$2))*(1+AN12)^($D$2/(1-$D$2)))-(1-$D$3))</f>
        <v>#VALUE!</v>
      </c>
      <c r="AN18" s="504" t="e">
        <f aca="false">AN19*((1+AO7)^(1/(1-$D$2))*(1+AO10)/((1+AO9)^(1/(1-$D$2))*(1+AO8)^($D$2/(1-$D$2))*(1+AO11)^($D$2/(1-$D$2))*(1+AO12)^($D$2/(1-$D$2)))-(1-$D$3))</f>
        <v>#VALUE!</v>
      </c>
      <c r="AO18" s="504" t="e">
        <f aca="false">AO19*((1+AP7)^(1/(1-$D$2))*(1+AP10)/((1+AP9)^(1/(1-$D$2))*(1+AP8)^($D$2/(1-$D$2))*(1+AP11)^($D$2/(1-$D$2))*(1+AP12)^($D$2/(1-$D$2)))-(1-$D$3))</f>
        <v>#VALUE!</v>
      </c>
      <c r="AP18" s="504" t="e">
        <f aca="false">AP19*((1+AQ7)^(1/(1-$D$2))*(1+AQ10)/((1+AQ9)^(1/(1-$D$2))*(1+AQ8)^($D$2/(1-$D$2))*(1+AQ11)^($D$2/(1-$D$2))*(1+AQ12)^($D$2/(1-$D$2)))-(1-$D$3))</f>
        <v>#VALUE!</v>
      </c>
      <c r="AQ18" s="504" t="e">
        <f aca="false">AQ19*((1+AR7)^(1/(1-$D$2))*(1+AR10)/((1+AR9)^(1/(1-$D$2))*(1+AR8)^($D$2/(1-$D$2))*(1+AR11)^($D$2/(1-$D$2))*(1+AR12)^($D$2/(1-$D$2)))-(1-$D$3))</f>
        <v>#VALUE!</v>
      </c>
      <c r="AR18" s="504" t="e">
        <f aca="false">AR19*((1+AS7)^(1/(1-$D$2))*(1+AS10)/((1+AS9)^(1/(1-$D$2))*(1+AS8)^($D$2/(1-$D$2))*(1+AS11)^($D$2/(1-$D$2))*(1+AS12)^($D$2/(1-$D$2)))-(1-$D$3))</f>
        <v>#VALUE!</v>
      </c>
      <c r="AS18" s="504" t="e">
        <f aca="false">AS19*((1+AT7)^(1/(1-$D$2))*(1+AT10)/((1+AT9)^(1/(1-$D$2))*(1+AT8)^($D$2/(1-$D$2))*(1+AT11)^($D$2/(1-$D$2))*(1+AT12)^($D$2/(1-$D$2)))-(1-$D$3))</f>
        <v>#VALUE!</v>
      </c>
      <c r="AT18" s="504" t="e">
        <f aca="false">AT19*((1+AU7)^(1/(1-$D$2))*(1+AU10)/((1+AU9)^(1/(1-$D$2))*(1+AU8)^($D$2/(1-$D$2))*(1+AU11)^($D$2/(1-$D$2))*(1+AU12)^($D$2/(1-$D$2)))-(1-$D$3))</f>
        <v>#VALUE!</v>
      </c>
      <c r="AU18" s="504" t="e">
        <f aca="false">AU19*((1+AV7)^(1/(1-$D$2))*(1+AV10)/((1+AV9)^(1/(1-$D$2))*(1+AV8)^($D$2/(1-$D$2))*(1+AV11)^($D$2/(1-$D$2))*(1+AV12)^($D$2/(1-$D$2)))-(1-$D$3))</f>
        <v>#VALUE!</v>
      </c>
      <c r="AV18" s="504" t="e">
        <f aca="false">AV19*((1+AW7)^(1/(1-$D$2))*(1+AW10)/((1+AW9)^(1/(1-$D$2))*(1+AW8)^($D$2/(1-$D$2))*(1+AW11)^($D$2/(1-$D$2))*(1+AW12)^($D$2/(1-$D$2)))-(1-$D$3))</f>
        <v>#VALUE!</v>
      </c>
      <c r="AW18" s="504" t="e">
        <f aca="false">AW19*((1+AX7)^(1/(1-$D$2))*(1+AX10)/((1+AX9)^(1/(1-$D$2))*(1+AX8)^($D$2/(1-$D$2))*(1+AX11)^($D$2/(1-$D$2))*(1+AX12)^($D$2/(1-$D$2)))-(1-$D$3))</f>
        <v>#VALUE!</v>
      </c>
      <c r="AX18" s="504" t="e">
        <f aca="false">AX19*((1+AY7)^(1/(1-$D$2))*(1+AY10)/((1+AY9)^(1/(1-$D$2))*(1+AY8)^($D$2/(1-$D$2))*(1+AY11)^($D$2/(1-$D$2))*(1+AY12)^($D$2/(1-$D$2)))-(1-$D$3))</f>
        <v>#VALUE!</v>
      </c>
      <c r="AY18" s="504" t="e">
        <f aca="false">AY19*((1+AZ7)^(1/(1-$D$2))*(1+AZ10)/((1+AZ9)^(1/(1-$D$2))*(1+AZ8)^($D$2/(1-$D$2))*(1+AZ11)^($D$2/(1-$D$2))*(1+AZ12)^($D$2/(1-$D$2)))-(1-$D$3))</f>
        <v>#VALUE!</v>
      </c>
      <c r="AZ18" s="504" t="e">
        <f aca="false">AZ19*((1+BA7)^(1/(1-$D$2))*(1+BA10)/((1+BA9)^(1/(1-$D$2))*(1+BA8)^($D$2/(1-$D$2))*(1+BA11)^($D$2/(1-$D$2))*(1+BA12)^($D$2/(1-$D$2)))-(1-$D$3))</f>
        <v>#VALUE!</v>
      </c>
      <c r="BA18" s="504" t="e">
        <f aca="false">BA19*((1+BB7)^(1/(1-$D$2))*(1+BB10)/((1+BB9)^(1/(1-$D$2))*(1+BB8)^($D$2/(1-$D$2))*(1+BB11)^($D$2/(1-$D$2))*(1+BB12)^($D$2/(1-$D$2)))-(1-$D$3))</f>
        <v>#VALUE!</v>
      </c>
      <c r="BB18" s="504" t="e">
        <f aca="false">BB19*((1+BC7)^(1/(1-$D$2))*(1+BC10)/((1+BC9)^(1/(1-$D$2))*(1+BC8)^($D$2/(1-$D$2))*(1+BC11)^($D$2/(1-$D$2))*(1+BC12)^($D$2/(1-$D$2)))-(1-$D$3))</f>
        <v>#VALUE!</v>
      </c>
      <c r="BC18" s="504" t="e">
        <f aca="false">BC19*((1+BD7)^(1/(1-$D$2))*(1+BD10)/((1+BD9)^(1/(1-$D$2))*(1+BD8)^($D$2/(1-$D$2))*(1+BD11)^($D$2/(1-$D$2))*(1+BD12)^($D$2/(1-$D$2)))-(1-$D$3))</f>
        <v>#VALUE!</v>
      </c>
      <c r="BD18" s="504" t="e">
        <f aca="false">BD19*((1+BE7)^(1/(1-$D$2))*(1+BE10)/((1+BE9)^(1/(1-$D$2))*(1+BE8)^($D$2/(1-$D$2))*(1+BE11)^($D$2/(1-$D$2))*(1+BE12)^($D$2/(1-$D$2)))-(1-$D$3))</f>
        <v>#VALUE!</v>
      </c>
      <c r="BE18" s="504" t="e">
        <f aca="false">BE19*((1+BF7)^(1/(1-$D$2))*(1+BF10)/((1+BF9)^(1/(1-$D$2))*(1+BF8)^($D$2/(1-$D$2))*(1+BF11)^($D$2/(1-$D$2))*(1+BF12)^($D$2/(1-$D$2)))-(1-$D$3))</f>
        <v>#VALUE!</v>
      </c>
      <c r="BF18" s="504" t="e">
        <f aca="false">BF19*((1+BG7)^(1/(1-$D$2))*(1+BG10)/((1+BG9)^(1/(1-$D$2))*(1+BG8)^($D$2/(1-$D$2))*(1+BG11)^($D$2/(1-$D$2))*(1+BG12)^($D$2/(1-$D$2)))-(1-$D$3))</f>
        <v>#VALUE!</v>
      </c>
      <c r="BG18" s="504" t="e">
        <f aca="false">BG19*((1+BH7)^(1/(1-$D$2))*(1+BH10)/((1+BH9)^(1/(1-$D$2))*(1+BH8)^($D$2/(1-$D$2))*(1+BH11)^($D$2/(1-$D$2))*(1+BH12)^($D$2/(1-$D$2)))-(1-$D$3))</f>
        <v>#VALUE!</v>
      </c>
      <c r="BH18" s="504" t="e">
        <f aca="false">BH19*((1+BI7)^(1/(1-$D$2))*(1+BI10)/((1+BI9)^(1/(1-$D$2))*(1+BI8)^($D$2/(1-$D$2))*(1+BI11)^($D$2/(1-$D$2))*(1+BI12)^($D$2/(1-$D$2)))-(1-$D$3))</f>
        <v>#VALUE!</v>
      </c>
      <c r="BI18" s="504" t="e">
        <f aca="false">BI19*((1+BJ7)^(1/(1-$D$2))*(1+BJ10)/((1+BJ9)^(1/(1-$D$2))*(1+BJ8)^($D$2/(1-$D$2))*(1+BJ11)^($D$2/(1-$D$2))*(1+BJ12)^($D$2/(1-$D$2)))-(1-$D$3))</f>
        <v>#VALUE!</v>
      </c>
      <c r="BJ18" s="504" t="e">
        <f aca="false">BJ19*((1+BK7)^(1/(1-$D$2))*(1+BK10)/((1+BK9)^(1/(1-$D$2))*(1+BK8)^($D$2/(1-$D$2))*(1+BK11)^($D$2/(1-$D$2))*(1+BK12)^($D$2/(1-$D$2)))-(1-$D$3))</f>
        <v>#VALUE!</v>
      </c>
      <c r="BK18" s="504" t="e">
        <f aca="false">BK19*((1+BL7)^(1/(1-$D$2))*(1+BL10)/((1+BL9)^(1/(1-$D$2))*(1+BL8)^($D$2/(1-$D$2))*(1+BL11)^($D$2/(1-$D$2))*(1+BL12)^($D$2/(1-$D$2)))-(1-$D$3))</f>
        <v>#VALUE!</v>
      </c>
      <c r="BL18" s="504" t="e">
        <f aca="false">BL19*((1+BM7)^(1/(1-$D$2))*(1+BM10)/((1+BM9)^(1/(1-$D$2))*(1+BM8)^($D$2/(1-$D$2))*(1+BM11)^($D$2/(1-$D$2))*(1+BM12)^($D$2/(1-$D$2)))-(1-$D$3))</f>
        <v>#VALUE!</v>
      </c>
      <c r="BM18" s="504" t="e">
        <f aca="false">BM19*((1+BN7)^(1/(1-$D$2))*(1+BN10)/((1+BN9)^(1/(1-$D$2))*(1+BN8)^($D$2/(1-$D$2))*(1+BN11)^($D$2/(1-$D$2))*(1+BN12)^($D$2/(1-$D$2)))-(1-$D$3))</f>
        <v>#VALUE!</v>
      </c>
      <c r="BN18" s="504" t="e">
        <f aca="false">BN19*((1+BO7)^(1/(1-$D$2))*(1+BO10)/((1+BO9)^(1/(1-$D$2))*(1+BO8)^($D$2/(1-$D$2))*(1+BO11)^($D$2/(1-$D$2))*(1+BO12)^($D$2/(1-$D$2)))-(1-$D$3))</f>
        <v>#VALUE!</v>
      </c>
      <c r="BO18" s="504" t="e">
        <f aca="false">BO19*((1+BP7)^(1/(1-$D$2))*(1+BP10)/((1+BP9)^(1/(1-$D$2))*(1+BP8)^($D$2/(1-$D$2))*(1+BP11)^($D$2/(1-$D$2))*(1+BP12)^($D$2/(1-$D$2)))-(1-$D$3))</f>
        <v>#VALUE!</v>
      </c>
      <c r="BP18" s="504" t="e">
        <f aca="false">BP19*((1+BQ7)^(1/(1-$D$2))*(1+BQ10)/((1+BQ9)^(1/(1-$D$2))*(1+BQ8)^($D$2/(1-$D$2))*(1+BQ11)^($D$2/(1-$D$2))*(1+BQ12)^($D$2/(1-$D$2)))-(1-$D$3))</f>
        <v>#VALUE!</v>
      </c>
      <c r="BQ18" s="504" t="e">
        <f aca="false">BQ19*((1+BR7)^(1/(1-$D$2))*(1+BR10)/((1+BR9)^(1/(1-$D$2))*(1+BR8)^($D$2/(1-$D$2))*(1+BR11)^($D$2/(1-$D$2))*(1+BR12)^($D$2/(1-$D$2)))-(1-$D$3))</f>
        <v>#VALUE!</v>
      </c>
      <c r="BR18" s="504" t="e">
        <f aca="false">BR19*((1+BS7)^(1/(1-$D$2))*(1+BS10)/((1+BS9)^(1/(1-$D$2))*(1+BS8)^($D$2/(1-$D$2))*(1+BS11)^($D$2/(1-$D$2))*(1+BS12)^($D$2/(1-$D$2)))-(1-$D$3))</f>
        <v>#VALUE!</v>
      </c>
      <c r="BS18" s="504" t="e">
        <f aca="false">BS19*((1+BT7)^(1/(1-$D$2))*(1+BT10)/((1+BT9)^(1/(1-$D$2))*(1+BT8)^($D$2/(1-$D$2))*(1+BT11)^($D$2/(1-$D$2))*(1+BT12)^($D$2/(1-$D$2)))-(1-$D$3))</f>
        <v>#VALUE!</v>
      </c>
    </row>
    <row r="19" customFormat="false" ht="15.75" hidden="false" customHeight="false" outlineLevel="0" collapsed="false">
      <c r="C19" s="597" t="s">
        <v>1578</v>
      </c>
      <c r="D19" s="598" t="s">
        <v>1515</v>
      </c>
      <c r="E19" s="519" t="n">
        <f aca="false">InputDataA_GeneralAssumptions!I13</f>
        <v>2.42</v>
      </c>
      <c r="F19" s="519" t="n">
        <f aca="false">E19*(1+F23)/(1+F22)</f>
        <v>2.40850698184308</v>
      </c>
      <c r="G19" s="519" t="n">
        <f aca="false">F19*(1+G23)/(1+G22)</f>
        <v>2.3984644118501</v>
      </c>
      <c r="H19" s="519" t="n">
        <f aca="false">G19*(1+H23)/(1+H22)</f>
        <v>2.39307143081046</v>
      </c>
      <c r="I19" s="519" t="n">
        <f aca="false">H19*(1+I23)/(1+I22)</f>
        <v>2.39023908861539</v>
      </c>
      <c r="J19" s="519" t="n">
        <f aca="false">I19*(1+J23)/(1+J22)</f>
        <v>2.387824173639</v>
      </c>
      <c r="K19" s="519" t="n">
        <f aca="false">J19*(1+K23)/(1+K22)</f>
        <v>2.38495476934044</v>
      </c>
      <c r="L19" s="519" t="n">
        <f aca="false">K19*(1+L23)/(1+L22)</f>
        <v>2.38878511216581</v>
      </c>
      <c r="M19" s="519" t="n">
        <f aca="false">L19*(1+M23)/(1+M22)</f>
        <v>2.39084892585354</v>
      </c>
      <c r="N19" s="519" t="n">
        <f aca="false">M19*(1+N23)/(1+N22)</f>
        <v>2.39293192392254</v>
      </c>
      <c r="O19" s="519" t="n">
        <f aca="false">N19*(1+O23)/(1+O22)</f>
        <v>2.39776001128515</v>
      </c>
      <c r="P19" s="519" t="n">
        <f aca="false">O19*(1+P23)/(1+P22)</f>
        <v>2.40662180610945</v>
      </c>
      <c r="Q19" s="519" t="n">
        <f aca="false">P19*(1+Q23)/(1+Q22)</f>
        <v>2.42013327454003</v>
      </c>
      <c r="R19" s="519" t="n">
        <f aca="false">Q19*(1+R23)/(1+R22)</f>
        <v>2.43673694445965</v>
      </c>
      <c r="S19" s="519" t="n">
        <f aca="false">R19*(1+S23)/(1+S22)</f>
        <v>2.45581280216152</v>
      </c>
      <c r="T19" s="519" t="n">
        <f aca="false">S19*(1+T23)/(1+T22)</f>
        <v>2.47628762102747</v>
      </c>
      <c r="U19" s="519" t="n">
        <f aca="false">T19*(1+U23)/(1+U22)</f>
        <v>2.49692799835134</v>
      </c>
      <c r="V19" s="519" t="n">
        <f aca="false">U19*(1+V23)/(1+V22)</f>
        <v>2.52078017249755</v>
      </c>
      <c r="W19" s="519" t="n">
        <f aca="false">V19*(1+W23)/(1+W22)</f>
        <v>2.54511087964412</v>
      </c>
      <c r="X19" s="519" t="n">
        <f aca="false">W19*(1+X23)/(1+X22)</f>
        <v>2.56999636871848</v>
      </c>
      <c r="Y19" s="519" t="n">
        <f aca="false">X19*(1+Y23)/(1+Y22)</f>
        <v>2.59621042205774</v>
      </c>
      <c r="Z19" s="519" t="n">
        <f aca="false">Y19*(1+Z23)/(1+Z22)</f>
        <v>2.62424588256607</v>
      </c>
      <c r="AA19" s="519" t="n">
        <f aca="false">Z19*(1+AA23)/(1+AA22)</f>
        <v>2.65569832607437</v>
      </c>
      <c r="AB19" s="519" t="n">
        <f aca="false">AA19*(1+AB23)/(1+AB22)</f>
        <v>2.68873471203447</v>
      </c>
      <c r="AC19" s="519" t="n">
        <f aca="false">AB19*(1+AC23)/(1+AC22)</f>
        <v>2.72294854407018</v>
      </c>
      <c r="AD19" s="519" t="n">
        <f aca="false">AC19*(1+AD23)/(1+AD22)</f>
        <v>2.75860959270364</v>
      </c>
      <c r="AE19" s="519" t="n">
        <f aca="false">AD19*(1+AE23)/(1+AE22)</f>
        <v>2.79554756272489</v>
      </c>
      <c r="AF19" s="519" t="n">
        <f aca="false">AE19*(1+AF23)/(1+AF22)</f>
        <v>2.83657252505076</v>
      </c>
      <c r="AG19" s="519" t="n">
        <f aca="false">AF19*(1+AG23)/(1+AG22)</f>
        <v>2.87871083174295</v>
      </c>
      <c r="AH19" s="519" t="n">
        <f aca="false">AG19*(1+AH23)/(1+AH22)</f>
        <v>2.92244262282539</v>
      </c>
      <c r="AI19" s="519" t="n">
        <f aca="false">AH19*(1+AI23)/(1+AI22)</f>
        <v>2.96823304778506</v>
      </c>
      <c r="AJ19" s="519" t="n">
        <f aca="false">AI19*(1+AJ23)/(1+AJ22)</f>
        <v>3.01633029127284</v>
      </c>
      <c r="AK19" s="519" t="e">
        <f aca="false">AJ19*(1+AK23)/(1+AK22)</f>
        <v>#VALUE!</v>
      </c>
      <c r="AL19" s="519" t="e">
        <f aca="false">AK19*(1+AL23)/(1+AL22)</f>
        <v>#VALUE!</v>
      </c>
      <c r="AM19" s="519" t="e">
        <f aca="false">AL19*(1+AM23)/(1+AM22)</f>
        <v>#VALUE!</v>
      </c>
      <c r="AN19" s="519" t="e">
        <f aca="false">AM19*(1+AN23)/(1+AN22)</f>
        <v>#VALUE!</v>
      </c>
      <c r="AO19" s="519" t="e">
        <f aca="false">AN19*(1+AO23)/(1+AO22)</f>
        <v>#VALUE!</v>
      </c>
      <c r="AP19" s="519" t="e">
        <f aca="false">AO19*(1+AP23)/(1+AP22)</f>
        <v>#VALUE!</v>
      </c>
      <c r="AQ19" s="519" t="e">
        <f aca="false">AP19*(1+AQ23)/(1+AQ22)</f>
        <v>#VALUE!</v>
      </c>
      <c r="AR19" s="519" t="e">
        <f aca="false">AQ19*(1+AR23)/(1+AR22)</f>
        <v>#VALUE!</v>
      </c>
      <c r="AS19" s="519" t="e">
        <f aca="false">AR19*(1+AS23)/(1+AS22)</f>
        <v>#VALUE!</v>
      </c>
      <c r="AT19" s="519" t="e">
        <f aca="false">AS19*(1+AT23)/(1+AT22)</f>
        <v>#VALUE!</v>
      </c>
      <c r="AU19" s="519" t="e">
        <f aca="false">AT19*(1+AU23)/(1+AU22)</f>
        <v>#VALUE!</v>
      </c>
      <c r="AV19" s="519" t="e">
        <f aca="false">AU19*(1+AV23)/(1+AV22)</f>
        <v>#VALUE!</v>
      </c>
      <c r="AW19" s="519" t="e">
        <f aca="false">AV19*(1+AW23)/(1+AW22)</f>
        <v>#VALUE!</v>
      </c>
      <c r="AX19" s="519" t="e">
        <f aca="false">AW19*(1+AX23)/(1+AX22)</f>
        <v>#VALUE!</v>
      </c>
      <c r="AY19" s="519" t="e">
        <f aca="false">AX19*(1+AY23)/(1+AY22)</f>
        <v>#VALUE!</v>
      </c>
      <c r="AZ19" s="519" t="e">
        <f aca="false">AY19*(1+AZ23)/(1+AZ22)</f>
        <v>#VALUE!</v>
      </c>
      <c r="BA19" s="519" t="e">
        <f aca="false">AZ19*(1+BA23)/(1+BA22)</f>
        <v>#VALUE!</v>
      </c>
      <c r="BB19" s="519" t="e">
        <f aca="false">BA19*(1+BB23)/(1+BB22)</f>
        <v>#VALUE!</v>
      </c>
      <c r="BC19" s="519" t="e">
        <f aca="false">BB19*(1+BC23)/(1+BC22)</f>
        <v>#VALUE!</v>
      </c>
      <c r="BD19" s="519" t="e">
        <f aca="false">BC19*(1+BD23)/(1+BD22)</f>
        <v>#VALUE!</v>
      </c>
      <c r="BE19" s="519" t="e">
        <f aca="false">BD19*(1+BE23)/(1+BE22)</f>
        <v>#VALUE!</v>
      </c>
      <c r="BF19" s="519" t="e">
        <f aca="false">BE19*(1+BF23)/(1+BF22)</f>
        <v>#VALUE!</v>
      </c>
      <c r="BG19" s="519" t="e">
        <f aca="false">BF19*(1+BG23)/(1+BG22)</f>
        <v>#VALUE!</v>
      </c>
      <c r="BH19" s="519" t="e">
        <f aca="false">BG19*(1+BH23)/(1+BH22)</f>
        <v>#VALUE!</v>
      </c>
      <c r="BI19" s="519" t="e">
        <f aca="false">BH19*(1+BI23)/(1+BI22)</f>
        <v>#VALUE!</v>
      </c>
      <c r="BJ19" s="519" t="e">
        <f aca="false">BI19*(1+BJ23)/(1+BJ22)</f>
        <v>#VALUE!</v>
      </c>
      <c r="BK19" s="519" t="e">
        <f aca="false">BJ19*(1+BK23)/(1+BK22)</f>
        <v>#VALUE!</v>
      </c>
      <c r="BL19" s="519" t="e">
        <f aca="false">BK19*(1+BL23)/(1+BL22)</f>
        <v>#VALUE!</v>
      </c>
      <c r="BM19" s="519" t="e">
        <f aca="false">BL19*(1+BM23)/(1+BM22)</f>
        <v>#VALUE!</v>
      </c>
      <c r="BN19" s="519" t="e">
        <f aca="false">BM19*(1+BN23)/(1+BN22)</f>
        <v>#VALUE!</v>
      </c>
      <c r="BO19" s="519" t="e">
        <f aca="false">BN19*(1+BO23)/(1+BO22)</f>
        <v>#VALUE!</v>
      </c>
      <c r="BP19" s="519" t="e">
        <f aca="false">BO19*(1+BP23)/(1+BP22)</f>
        <v>#VALUE!</v>
      </c>
      <c r="BQ19" s="519" t="e">
        <f aca="false">BP19*(1+BQ23)/(1+BQ22)</f>
        <v>#VALUE!</v>
      </c>
      <c r="BR19" s="519" t="e">
        <f aca="false">BQ19*(1+BR23)/(1+BR22)</f>
        <v>#VALUE!</v>
      </c>
      <c r="BS19" s="519" t="e">
        <f aca="false">BR19*(1+BS23)/(1+BS22)</f>
        <v>#VALUE!</v>
      </c>
    </row>
    <row r="20" customFormat="false" ht="15.75" hidden="false" customHeight="false" outlineLevel="0" collapsed="false">
      <c r="C20" s="505" t="s">
        <v>1504</v>
      </c>
      <c r="D20" s="138" t="s">
        <v>121</v>
      </c>
      <c r="E20" s="521" t="str">
        <f aca="false">IF(ISNUMBER(E15)=TRUE(),"not an output",IF(ISNUMBER(D14/((1+E10)*(1+E7))-E14-E13),D14/((1+E10)*(1+E7))-E14-E13,"."))</f>
        <v>not an output</v>
      </c>
      <c r="F20" s="521" t="str">
        <f aca="false">IF(ISNUMBER(F15)=TRUE(),"not an output",E14/((1+F10)*(1+F7))-F14-F13)</f>
        <v>not an output</v>
      </c>
      <c r="G20" s="519" t="str">
        <f aca="false">IF(ISNUMBER(G15)=TRUE(),"not an output",F14/((1+G10)*(1+G7))-G14-G13)</f>
        <v>not an output</v>
      </c>
      <c r="H20" s="519" t="str">
        <f aca="false">IF(ISNUMBER(H15)=TRUE(),"not an output",G14/((1+H10)*(1+H7))-H14-H13)</f>
        <v>not an output</v>
      </c>
      <c r="I20" s="519" t="str">
        <f aca="false">IF(ISNUMBER(I15)=TRUE(),"not an output",H14/((1+I10)*(1+I7))-I14-I13)</f>
        <v>not an output</v>
      </c>
      <c r="J20" s="519" t="str">
        <f aca="false">IF(ISNUMBER(J15)=TRUE(),"not an output",I14/((1+J10)*(1+J7))-J14-J13)</f>
        <v>not an output</v>
      </c>
      <c r="K20" s="519" t="str">
        <f aca="false">IF(ISNUMBER(K15)=TRUE(),"not an output",J14/((1+K10)*(1+K7))-K14-K13)</f>
        <v>not an output</v>
      </c>
      <c r="L20" s="519" t="str">
        <f aca="false">IF(ISNUMBER(L15)=TRUE(),"not an output",K14/((1+L10)*(1+L7))-L14-L13)</f>
        <v>not an output</v>
      </c>
      <c r="M20" s="519" t="str">
        <f aca="false">IF(ISNUMBER(M15)=TRUE(),"not an output",L14/((1+M10)*(1+M7))-M14-M13)</f>
        <v>not an output</v>
      </c>
      <c r="N20" s="519" t="str">
        <f aca="false">IF(ISNUMBER(N15)=TRUE(),"not an output",M14/((1+N10)*(1+N7))-N14-N13)</f>
        <v>not an output</v>
      </c>
      <c r="O20" s="519" t="str">
        <f aca="false">IF(ISNUMBER(O15)=TRUE(),"not an output",N14/((1+O10)*(1+O7))-O14-O13)</f>
        <v>not an output</v>
      </c>
      <c r="P20" s="519" t="str">
        <f aca="false">IF(ISNUMBER(P15)=TRUE(),"not an output",O14/((1+P10)*(1+P7))-P14-P13)</f>
        <v>not an output</v>
      </c>
      <c r="Q20" s="519" t="str">
        <f aca="false">IF(ISNUMBER(Q15)=TRUE(),"not an output",P14/((1+Q10)*(1+Q7))-Q14-Q13)</f>
        <v>not an output</v>
      </c>
      <c r="R20" s="519" t="str">
        <f aca="false">IF(ISNUMBER(R15)=TRUE(),"not an output",Q14/((1+R10)*(1+R7))-R14-R13)</f>
        <v>not an output</v>
      </c>
      <c r="S20" s="519" t="str">
        <f aca="false">IF(ISNUMBER(S15)=TRUE(),"not an output",R14/((1+S10)*(1+S7))-S14-S13)</f>
        <v>not an output</v>
      </c>
      <c r="T20" s="519" t="str">
        <f aca="false">IF(ISNUMBER(T15)=TRUE(),"not an output",S14/((1+T10)*(1+T7))-T14-T13)</f>
        <v>not an output</v>
      </c>
      <c r="U20" s="519" t="str">
        <f aca="false">IF(ISNUMBER(U15)=TRUE(),"not an output",T14/((1+U10)*(1+U7))-U14-U13)</f>
        <v>not an output</v>
      </c>
      <c r="V20" s="519" t="str">
        <f aca="false">IF(ISNUMBER(V15)=TRUE(),"not an output",U14/((1+V10)*(1+V7))-V14-V13)</f>
        <v>not an output</v>
      </c>
      <c r="W20" s="519" t="str">
        <f aca="false">IF(ISNUMBER(W15)=TRUE(),"not an output",V14/((1+W10)*(1+W7))-W14-W13)</f>
        <v>not an output</v>
      </c>
      <c r="X20" s="519" t="str">
        <f aca="false">IF(ISNUMBER(X15)=TRUE(),"not an output",W14/((1+X10)*(1+X7))-X14-X13)</f>
        <v>not an output</v>
      </c>
      <c r="Y20" s="519" t="str">
        <f aca="false">IF(ISNUMBER(Y15)=TRUE(),"not an output",X14/((1+Y10)*(1+Y7))-Y14-Y13)</f>
        <v>not an output</v>
      </c>
      <c r="Z20" s="519" t="str">
        <f aca="false">IF(ISNUMBER(Z15)=TRUE(),"not an output",Y14/((1+Z10)*(1+Z7))-Z14-Z13)</f>
        <v>not an output</v>
      </c>
      <c r="AA20" s="519" t="str">
        <f aca="false">IF(ISNUMBER(AA15)=TRUE(),"not an output",Z14/((1+AA10)*(1+AA7))-AA14-AA13)</f>
        <v>not an output</v>
      </c>
      <c r="AB20" s="519" t="str">
        <f aca="false">IF(ISNUMBER(AB15)=TRUE(),"not an output",AA14/((1+AB10)*(1+AB7))-AB14-AB13)</f>
        <v>not an output</v>
      </c>
      <c r="AC20" s="519" t="str">
        <f aca="false">IF(ISNUMBER(AC15)=TRUE(),"not an output",AB14/((1+AC10)*(1+AC7))-AC14-AC13)</f>
        <v>not an output</v>
      </c>
      <c r="AD20" s="519" t="str">
        <f aca="false">IF(ISNUMBER(AD15)=TRUE(),"not an output",AC14/((1+AD10)*(1+AD7))-AD14-AD13)</f>
        <v>not an output</v>
      </c>
      <c r="AE20" s="519" t="str">
        <f aca="false">IF(ISNUMBER(AE15)=TRUE(),"not an output",AD14/((1+AE10)*(1+AE7))-AE14-AE13)</f>
        <v>not an output</v>
      </c>
      <c r="AF20" s="519" t="str">
        <f aca="false">IF(ISNUMBER(AF15)=TRUE(),"not an output",AE14/((1+AF10)*(1+AF7))-AF14-AF13)</f>
        <v>not an output</v>
      </c>
      <c r="AG20" s="519" t="str">
        <f aca="false">IF(ISNUMBER(AG15)=TRUE(),"not an output",AF14/((1+AG10)*(1+AG7))-AG14-AG13)</f>
        <v>not an output</v>
      </c>
      <c r="AH20" s="519" t="str">
        <f aca="false">IF(ISNUMBER(AH15)=TRUE(),"not an output",AG14/((1+AH10)*(1+AH7))-AH14-AH13)</f>
        <v>not an output</v>
      </c>
      <c r="AI20" s="519" t="str">
        <f aca="false">IF(ISNUMBER(AI15)=TRUE(),"not an output",AH14/((1+AI10)*(1+AI7))-AI14-AI13)</f>
        <v>not an output</v>
      </c>
      <c r="AJ20" s="519" t="str">
        <f aca="false">IF(ISNUMBER(AJ15)=TRUE(),"not an output",AI14/((1+AJ10)*(1+AJ7))-AJ14-AJ13)</f>
        <v>not an output</v>
      </c>
      <c r="AK20" s="519" t="str">
        <f aca="false">IF(ISNUMBER(AK15)=TRUE(),"not an output",AJ14/((1+AK10)*(1+AK7))-AK14-AK13)</f>
        <v>not an output</v>
      </c>
      <c r="AL20" s="519" t="str">
        <f aca="false">IF(ISNUMBER(AL15)=TRUE(),"not an output",AK14/((1+AL10)*(1+AL7))-AL14-AL13)</f>
        <v>not an output</v>
      </c>
      <c r="AM20" s="519" t="str">
        <f aca="false">IF(ISNUMBER(AM15)=TRUE(),"not an output",AL14/((1+AM10)*(1+AM7))-AM14-AM13)</f>
        <v>not an output</v>
      </c>
      <c r="AN20" s="519" t="str">
        <f aca="false">IF(ISNUMBER(AN15)=TRUE(),"not an output",AM14/((1+AN10)*(1+AN7))-AN14-AN13)</f>
        <v>not an output</v>
      </c>
      <c r="AO20" s="519" t="str">
        <f aca="false">IF(ISNUMBER(AO15)=TRUE(),"not an output",AN14/((1+AO10)*(1+AO7))-AO14-AO13)</f>
        <v>not an output</v>
      </c>
      <c r="AP20" s="519" t="str">
        <f aca="false">IF(ISNUMBER(AP15)=TRUE(),"not an output",AO14/((1+AP10)*(1+AP7))-AP14-AP13)</f>
        <v>not an output</v>
      </c>
      <c r="AQ20" s="519" t="str">
        <f aca="false">IF(ISNUMBER(AQ15)=TRUE(),"not an output",AP14/((1+AQ10)*(1+AQ7))-AQ14-AQ13)</f>
        <v>not an output</v>
      </c>
      <c r="AR20" s="519" t="str">
        <f aca="false">IF(ISNUMBER(AR15)=TRUE(),"not an output",AQ14/((1+AR10)*(1+AR7))-AR14-AR13)</f>
        <v>not an output</v>
      </c>
      <c r="AS20" s="519" t="str">
        <f aca="false">IF(ISNUMBER(AS15)=TRUE(),"not an output",AR14/((1+AS10)*(1+AS7))-AS14-AS13)</f>
        <v>not an output</v>
      </c>
      <c r="AT20" s="519" t="str">
        <f aca="false">IF(ISNUMBER(AT15)=TRUE(),"not an output",AS14/((1+AT10)*(1+AT7))-AT14-AT13)</f>
        <v>not an output</v>
      </c>
      <c r="AU20" s="519" t="str">
        <f aca="false">IF(ISNUMBER(AU15)=TRUE(),"not an output",AT14/((1+AU10)*(1+AU7))-AU14-AU13)</f>
        <v>not an output</v>
      </c>
      <c r="AV20" s="519" t="str">
        <f aca="false">IF(ISNUMBER(AV15)=TRUE(),"not an output",AU14/((1+AV10)*(1+AV7))-AV14-AV13)</f>
        <v>not an output</v>
      </c>
      <c r="AW20" s="519" t="str">
        <f aca="false">IF(ISNUMBER(AW15)=TRUE(),"not an output",AV14/((1+AW10)*(1+AW7))-AW14-AW13)</f>
        <v>not an output</v>
      </c>
      <c r="AX20" s="519" t="str">
        <f aca="false">IF(ISNUMBER(AX15)=TRUE(),"not an output",AW14/((1+AX10)*(1+AX7))-AX14-AX13)</f>
        <v>not an output</v>
      </c>
      <c r="AY20" s="519" t="str">
        <f aca="false">IF(ISNUMBER(AY15)=TRUE(),"not an output",AX14/((1+AY10)*(1+AY7))-AY14-AY13)</f>
        <v>not an output</v>
      </c>
      <c r="AZ20" s="519" t="str">
        <f aca="false">IF(ISNUMBER(AZ15)=TRUE(),"not an output",AY14/((1+AZ10)*(1+AZ7))-AZ14-AZ13)</f>
        <v>not an output</v>
      </c>
      <c r="BA20" s="519" t="str">
        <f aca="false">IF(ISNUMBER(BA15)=TRUE(),"not an output",AZ14/((1+BA10)*(1+BA7))-BA14-BA13)</f>
        <v>not an output</v>
      </c>
      <c r="BB20" s="519" t="str">
        <f aca="false">IF(ISNUMBER(BB15)=TRUE(),"not an output",BA14/((1+BB10)*(1+BB7))-BB14-BB13)</f>
        <v>not an output</v>
      </c>
      <c r="BC20" s="519" t="str">
        <f aca="false">IF(ISNUMBER(BC15)=TRUE(),"not an output",BB14/((1+BC10)*(1+BC7))-BC14-BC13)</f>
        <v>not an output</v>
      </c>
      <c r="BD20" s="519" t="str">
        <f aca="false">IF(ISNUMBER(BD15)=TRUE(),"not an output",BC14/((1+BD10)*(1+BD7))-BD14-BD13)</f>
        <v>not an output</v>
      </c>
      <c r="BE20" s="519" t="str">
        <f aca="false">IF(ISNUMBER(BE15)=TRUE(),"not an output",BD14/((1+BE10)*(1+BE7))-BE14-BE13)</f>
        <v>not an output</v>
      </c>
      <c r="BF20" s="519" t="str">
        <f aca="false">IF(ISNUMBER(BF15)=TRUE(),"not an output",BE14/((1+BF10)*(1+BF7))-BF14-BF13)</f>
        <v>not an output</v>
      </c>
      <c r="BG20" s="519" t="str">
        <f aca="false">IF(ISNUMBER(BG15)=TRUE(),"not an output",BF14/((1+BG10)*(1+BG7))-BG14-BG13)</f>
        <v>not an output</v>
      </c>
      <c r="BH20" s="519" t="str">
        <f aca="false">IF(ISNUMBER(BH15)=TRUE(),"not an output",BG14/((1+BH10)*(1+BH7))-BH14-BH13)</f>
        <v>not an output</v>
      </c>
      <c r="BI20" s="519" t="str">
        <f aca="false">IF(ISNUMBER(BI15)=TRUE(),"not an output",BH14/((1+BI10)*(1+BI7))-BI14-BI13)</f>
        <v>not an output</v>
      </c>
      <c r="BJ20" s="519" t="str">
        <f aca="false">IF(ISNUMBER(BJ15)=TRUE(),"not an output",BI14/((1+BJ10)*(1+BJ7))-BJ14-BJ13)</f>
        <v>not an output</v>
      </c>
      <c r="BK20" s="519" t="str">
        <f aca="false">IF(ISNUMBER(BK15)=TRUE(),"not an output",BJ14/((1+BK10)*(1+BK7))-BK14-BK13)</f>
        <v>not an output</v>
      </c>
      <c r="BL20" s="519" t="str">
        <f aca="false">IF(ISNUMBER(BL15)=TRUE(),"not an output",BK14/((1+BL10)*(1+BL7))-BL14-BL13)</f>
        <v>not an output</v>
      </c>
      <c r="BM20" s="519" t="str">
        <f aca="false">IF(ISNUMBER(BM15)=TRUE(),"not an output",BL14/((1+BM10)*(1+BM7))-BM14-BM13)</f>
        <v>not an output</v>
      </c>
      <c r="BN20" s="519" t="str">
        <f aca="false">IF(ISNUMBER(BN15)=TRUE(),"not an output",BM14/((1+BN10)*(1+BN7))-BN14-BN13)</f>
        <v>not an output</v>
      </c>
      <c r="BO20" s="519" t="str">
        <f aca="false">IF(ISNUMBER(BO15)=TRUE(),"not an output",BN14/((1+BO10)*(1+BO7))-BO14-BO13)</f>
        <v>not an output</v>
      </c>
      <c r="BP20" s="519" t="str">
        <f aca="false">IF(ISNUMBER(BP15)=TRUE(),"not an output",BO14/((1+BP10)*(1+BP7))-BP14-BP13)</f>
        <v>not an output</v>
      </c>
      <c r="BQ20" s="519" t="str">
        <f aca="false">IF(ISNUMBER(BQ15)=TRUE(),"not an output",BP14/((1+BQ10)*(1+BQ7))-BQ14-BQ13)</f>
        <v>not an output</v>
      </c>
      <c r="BR20" s="519" t="str">
        <f aca="false">IF(ISNUMBER(BR15)=TRUE(),"not an output",BQ14/((1+BR10)*(1+BR7))-BR14-BR13)</f>
        <v>not an output</v>
      </c>
      <c r="BS20" s="519" t="str">
        <f aca="false">IF(ISNUMBER(BS15)=TRUE(),"not an output",BR14/((1+BS10)*(1+BS7))-BS14-BS13)</f>
        <v>not an output</v>
      </c>
    </row>
    <row r="21" customFormat="false" ht="15.75" hidden="false" customHeight="false" outlineLevel="0" collapsed="false">
      <c r="C21" s="505" t="s">
        <v>1503</v>
      </c>
      <c r="D21" s="599" t="s">
        <v>1516</v>
      </c>
      <c r="E21" s="519" t="n">
        <f aca="false">InputDataA_GeneralAssumptions!D75</f>
        <v>1.17295980453491</v>
      </c>
      <c r="F21" s="507" t="n">
        <f aca="false">IF(ISNUMBER(F14)=TRUE(),"not an output",(E21)/((1+F10)*(1+F7))-F15-F13)</f>
        <v>1.03210858276826</v>
      </c>
      <c r="G21" s="115" t="n">
        <f aca="false">IF(ISNUMBER(G14)=TRUE(),"not an output",(F21)/((1+G10)*(1+G7))-G15-G13)</f>
        <v>0.898928682859657</v>
      </c>
      <c r="H21" s="115" t="n">
        <f aca="false">IF(ISNUMBER(H14)=TRUE(),"not an output",(G21)/((1+H10)*(1+H7))-H15-H13)</f>
        <v>0.773002293885541</v>
      </c>
      <c r="I21" s="115" t="n">
        <f aca="false">IF(ISNUMBER(I14)=TRUE(),"not an output",(H21)/((1+I10)*(1+I7))-I15-I13)</f>
        <v>0.653934360579222</v>
      </c>
      <c r="J21" s="115" t="n">
        <f aca="false">IF(ISNUMBER(J14)=TRUE(),"not an output",(I21)/((1+J10)*(1+J7))-J15-J13)</f>
        <v>0.541351343966619</v>
      </c>
      <c r="K21" s="115" t="n">
        <f aca="false">IF(ISNUMBER(K14)=TRUE(),"not an output",(J21)/((1+K10)*(1+K7))-K15-K13)</f>
        <v>0.434900049502762</v>
      </c>
      <c r="L21" s="115" t="n">
        <f aca="false">IF(ISNUMBER(L14)=TRUE(),"not an output",(K21)/((1+L10)*(1+L7))-L15-L13)</f>
        <v>0.334246519032678</v>
      </c>
      <c r="M21" s="115" t="n">
        <f aca="false">IF(ISNUMBER(M14)=TRUE(),"not an output",(L21)/((1+M10)*(1+M7))-M15-M13)</f>
        <v>0.239074983100515</v>
      </c>
      <c r="N21" s="115" t="n">
        <f aca="false">IF(ISNUMBER(N14)=TRUE(),"not an output",(M21)/((1+N10)*(1+N7))-N15-N13)</f>
        <v>0.149086870320119</v>
      </c>
      <c r="O21" s="115" t="n">
        <f aca="false">IF(ISNUMBER(O14)=TRUE(),"not an output",(N21)/((1+O10)*(1+O7))-O15-O13)</f>
        <v>0.0639998706992516</v>
      </c>
      <c r="P21" s="115" t="n">
        <f aca="false">IF(ISNUMBER(P14)=TRUE(),"not an output",(O21)/((1+P10)*(1+P7))-P15-P13)</f>
        <v>-0.0164529500210716</v>
      </c>
      <c r="Q21" s="115" t="n">
        <f aca="false">IF(ISNUMBER(Q14)=TRUE(),"not an output",(P21)/((1+Q10)*(1+Q7))-Q15-Q13)</f>
        <v>-0.0925239877906193</v>
      </c>
      <c r="R21" s="115" t="n">
        <f aca="false">IF(ISNUMBER(R14)=TRUE(),"not an output",(Q21)/((1+R10)*(1+R7))-R15-R13)</f>
        <v>-0.164451892064511</v>
      </c>
      <c r="S21" s="115" t="n">
        <f aca="false">IF(ISNUMBER(S14)=TRUE(),"not an output",(R21)/((1+S10)*(1+S7))-S15-S13)</f>
        <v>-0.23246231449239</v>
      </c>
      <c r="T21" s="115" t="n">
        <f aca="false">IF(ISNUMBER(T14)=TRUE(),"not an output",(S21)/((1+T10)*(1+T7))-T15-T13)</f>
        <v>-0.296768616830987</v>
      </c>
      <c r="U21" s="115" t="n">
        <f aca="false">IF(ISNUMBER(U14)=TRUE(),"not an output",(T21)/((1+U10)*(1+U7))-U15-U13)</f>
        <v>-0.357572540300928</v>
      </c>
      <c r="V21" s="115" t="n">
        <f aca="false">IF(ISNUMBER(V14)=TRUE(),"not an output",(U21)/((1+V10)*(1+V7))-V15-V13)</f>
        <v>-0.415064838487685</v>
      </c>
      <c r="W21" s="115" t="n">
        <f aca="false">IF(ISNUMBER(W14)=TRUE(),"not an output",(V21)/((1+W10)*(1+W7))-W15-W13)</f>
        <v>-0.469425875772213</v>
      </c>
      <c r="X21" s="115" t="n">
        <f aca="false">IF(ISNUMBER(X14)=TRUE(),"not an output",(W21)/((1+X10)*(1+X7))-X15-X13)</f>
        <v>-0.520826193168648</v>
      </c>
      <c r="Y21" s="115" t="n">
        <f aca="false">IF(ISNUMBER(Y14)=TRUE(),"not an output",(X21)/((1+Y10)*(1+Y7))-Y15-Y13)</f>
        <v>-0.569427043344225</v>
      </c>
      <c r="Z21" s="115" t="n">
        <f aca="false">IF(ISNUMBER(Z14)=TRUE(),"not an output",(Y21)/((1+Z10)*(1+Z7))-Z15-Z13)</f>
        <v>-0.61538089649986</v>
      </c>
      <c r="AA21" s="115" t="n">
        <f aca="false">IF(ISNUMBER(AA14)=TRUE(),"not an output",(Z21)/((1+AA10)*(1+AA7))-AA15-AA13)</f>
        <v>-0.658831918698459</v>
      </c>
      <c r="AB21" s="115" t="n">
        <f aca="false">IF(ISNUMBER(AB14)=TRUE(),"not an output",(AA21)/((1+AB10)*(1+AB7))-AB15-AB13)</f>
        <v>-0.699916424141536</v>
      </c>
      <c r="AC21" s="115" t="n">
        <f aca="false">IF(ISNUMBER(AC14)=TRUE(),"not an output",(AB21)/((1+AC10)*(1+AC7))-AC15-AC13)</f>
        <v>-0.73876330281305</v>
      </c>
      <c r="AD21" s="115" t="n">
        <f aca="false">IF(ISNUMBER(AD14)=TRUE(),"not an output",(AC21)/((1+AD10)*(1+AD7))-AD15-AD13)</f>
        <v>-0.775494424832036</v>
      </c>
      <c r="AE21" s="115" t="n">
        <f aca="false">IF(ISNUMBER(AE14)=TRUE(),"not an output",(AD21)/((1+AE10)*(1+AE7))-AE15-AE13)</f>
        <v>-0.810225022782573</v>
      </c>
      <c r="AF21" s="115" t="n">
        <f aca="false">IF(ISNUMBER(AF14)=TRUE(),"not an output",(AE21)/((1+AF10)*(1+AF7))-AF15-AF13)</f>
        <v>-0.843064053220531</v>
      </c>
      <c r="AG21" s="115" t="n">
        <f aca="false">IF(ISNUMBER(AG14)=TRUE(),"not an output",(AF21)/((1+AG10)*(1+AG7))-AG15-AG13)</f>
        <v>-0.874114538491213</v>
      </c>
      <c r="AH21" s="115" t="n">
        <f aca="false">IF(ISNUMBER(AH14)=TRUE(),"not an output",(AG21)/((1+AH10)*(1+AH7))-AH15-AH13)</f>
        <v>-0.903473889930238</v>
      </c>
      <c r="AI21" s="115" t="n">
        <f aca="false">IF(ISNUMBER(AI14)=TRUE(),"not an output",(AH21)/((1+AI10)*(1+AI7))-AI15-AI13)</f>
        <v>-0.931234213461608</v>
      </c>
      <c r="AJ21" s="115" t="n">
        <f aca="false">IF(ISNUMBER(AJ14)=TRUE(),"not an output",(AI21)/((1+AJ10)*(1+AJ7))-AJ15-AJ13)</f>
        <v>-0.957482598551682</v>
      </c>
      <c r="AK21" s="115" t="e">
        <f aca="false">IF(ISNUMBER(AK14)=TRUE(),"not an output",(AJ21)/((1+AK10)*(1+AK7))-AK15-AK13)</f>
        <v>#VALUE!</v>
      </c>
      <c r="AL21" s="115" t="e">
        <f aca="false">IF(ISNUMBER(AL14)=TRUE(),"not an output",(AK21)/((1+AL10)*(1+AL7))-AL15-AL13)</f>
        <v>#VALUE!</v>
      </c>
      <c r="AM21" s="115" t="e">
        <f aca="false">IF(ISNUMBER(AM14)=TRUE(),"not an output",(AL21)/((1+AM10)*(1+AM7))-AM15-AM13)</f>
        <v>#VALUE!</v>
      </c>
      <c r="AN21" s="115" t="e">
        <f aca="false">IF(ISNUMBER(AN14)=TRUE(),"not an output",(AM21)/((1+AN10)*(1+AN7))-AN15-AN13)</f>
        <v>#VALUE!</v>
      </c>
      <c r="AO21" s="115" t="e">
        <f aca="false">IF(ISNUMBER(AO14)=TRUE(),"not an output",(AN21)/((1+AO10)*(1+AO7))-AO15-AO13)</f>
        <v>#VALUE!</v>
      </c>
      <c r="AP21" s="115" t="e">
        <f aca="false">IF(ISNUMBER(AP14)=TRUE(),"not an output",(AO21)/((1+AP10)*(1+AP7))-AP15-AP13)</f>
        <v>#VALUE!</v>
      </c>
      <c r="AQ21" s="115" t="e">
        <f aca="false">IF(ISNUMBER(AQ14)=TRUE(),"not an output",(AP21)/((1+AQ10)*(1+AQ7))-AQ15-AQ13)</f>
        <v>#VALUE!</v>
      </c>
      <c r="AR21" s="115" t="e">
        <f aca="false">IF(ISNUMBER(AR14)=TRUE(),"not an output",(AQ21)/((1+AR10)*(1+AR7))-AR15-AR13)</f>
        <v>#VALUE!</v>
      </c>
      <c r="AS21" s="115" t="e">
        <f aca="false">IF(ISNUMBER(AS14)=TRUE(),"not an output",(AR21)/((1+AS10)*(1+AS7))-AS15-AS13)</f>
        <v>#VALUE!</v>
      </c>
      <c r="AT21" s="115" t="e">
        <f aca="false">IF(ISNUMBER(AT14)=TRUE(),"not an output",(AS21)/((1+AT10)*(1+AT7))-AT15-AT13)</f>
        <v>#VALUE!</v>
      </c>
      <c r="AU21" s="115" t="e">
        <f aca="false">IF(ISNUMBER(AU14)=TRUE(),"not an output",(AT21)/((1+AU10)*(1+AU7))-AU15-AU13)</f>
        <v>#VALUE!</v>
      </c>
      <c r="AV21" s="115" t="e">
        <f aca="false">IF(ISNUMBER(AV14)=TRUE(),"not an output",(AU21)/((1+AV10)*(1+AV7))-AV15-AV13)</f>
        <v>#VALUE!</v>
      </c>
      <c r="AW21" s="115" t="e">
        <f aca="false">IF(ISNUMBER(AW14)=TRUE(),"not an output",(AV21)/((1+AW10)*(1+AW7))-AW15-AW13)</f>
        <v>#VALUE!</v>
      </c>
      <c r="AX21" s="115" t="e">
        <f aca="false">IF(ISNUMBER(AX14)=TRUE(),"not an output",(AW21)/((1+AX10)*(1+AX7))-AX15-AX13)</f>
        <v>#VALUE!</v>
      </c>
      <c r="AY21" s="115" t="e">
        <f aca="false">IF(ISNUMBER(AY14)=TRUE(),"not an output",(AX21)/((1+AY10)*(1+AY7))-AY15-AY13)</f>
        <v>#VALUE!</v>
      </c>
      <c r="AZ21" s="115" t="e">
        <f aca="false">IF(ISNUMBER(AZ14)=TRUE(),"not an output",(AY21)/((1+AZ10)*(1+AZ7))-AZ15-AZ13)</f>
        <v>#VALUE!</v>
      </c>
      <c r="BA21" s="115" t="e">
        <f aca="false">IF(ISNUMBER(BA14)=TRUE(),"not an output",(AZ21)/((1+BA10)*(1+BA7))-BA15-BA13)</f>
        <v>#VALUE!</v>
      </c>
      <c r="BB21" s="115" t="e">
        <f aca="false">IF(ISNUMBER(BB14)=TRUE(),"not an output",(BA21)/((1+BB10)*(1+BB7))-BB15-BB13)</f>
        <v>#VALUE!</v>
      </c>
      <c r="BC21" s="115" t="e">
        <f aca="false">IF(ISNUMBER(BC14)=TRUE(),"not an output",(BB21)/((1+BC10)*(1+BC7))-BC15-BC13)</f>
        <v>#VALUE!</v>
      </c>
      <c r="BD21" s="115" t="e">
        <f aca="false">IF(ISNUMBER(BD14)=TRUE(),"not an output",(BC21)/((1+BD10)*(1+BD7))-BD15-BD13)</f>
        <v>#VALUE!</v>
      </c>
      <c r="BE21" s="115" t="e">
        <f aca="false">IF(ISNUMBER(BE14)=TRUE(),"not an output",(BD21)/((1+BE10)*(1+BE7))-BE15-BE13)</f>
        <v>#VALUE!</v>
      </c>
      <c r="BF21" s="115" t="e">
        <f aca="false">IF(ISNUMBER(BF14)=TRUE(),"not an output",(BE21)/((1+BF10)*(1+BF7))-BF15-BF13)</f>
        <v>#VALUE!</v>
      </c>
      <c r="BG21" s="115" t="e">
        <f aca="false">IF(ISNUMBER(BG14)=TRUE(),"not an output",(BF21)/((1+BG10)*(1+BG7))-BG15-BG13)</f>
        <v>#VALUE!</v>
      </c>
      <c r="BH21" s="115" t="e">
        <f aca="false">IF(ISNUMBER(BH14)=TRUE(),"not an output",(BG21)/((1+BH10)*(1+BH7))-BH15-BH13)</f>
        <v>#VALUE!</v>
      </c>
      <c r="BI21" s="115" t="e">
        <f aca="false">IF(ISNUMBER(BI14)=TRUE(),"not an output",(BH21)/((1+BI10)*(1+BI7))-BI15-BI13)</f>
        <v>#VALUE!</v>
      </c>
      <c r="BJ21" s="115" t="e">
        <f aca="false">IF(ISNUMBER(BJ14)=TRUE(),"not an output",(BI21)/((1+BJ10)*(1+BJ7))-BJ15-BJ13)</f>
        <v>#VALUE!</v>
      </c>
      <c r="BK21" s="115" t="e">
        <f aca="false">IF(ISNUMBER(BK14)=TRUE(),"not an output",(BJ21)/((1+BK10)*(1+BK7))-BK15-BK13)</f>
        <v>#VALUE!</v>
      </c>
      <c r="BL21" s="115" t="e">
        <f aca="false">IF(ISNUMBER(BL14)=TRUE(),"not an output",(BK21)/((1+BL10)*(1+BL7))-BL15-BL13)</f>
        <v>#VALUE!</v>
      </c>
      <c r="BM21" s="115" t="e">
        <f aca="false">IF(ISNUMBER(BM14)=TRUE(),"not an output",(BL21)/((1+BM10)*(1+BM7))-BM15-BM13)</f>
        <v>#VALUE!</v>
      </c>
      <c r="BN21" s="115" t="e">
        <f aca="false">IF(ISNUMBER(BN14)=TRUE(),"not an output",(BM21)/((1+BN10)*(1+BN7))-BN15-BN13)</f>
        <v>#VALUE!</v>
      </c>
      <c r="BO21" s="115" t="e">
        <f aca="false">IF(ISNUMBER(BO14)=TRUE(),"not an output",(BN21)/((1+BO10)*(1+BO7))-BO15-BO13)</f>
        <v>#VALUE!</v>
      </c>
      <c r="BP21" s="115" t="e">
        <f aca="false">IF(ISNUMBER(BP14)=TRUE(),"not an output",(BO21)/((1+BP10)*(1+BP7))-BP15-BP13)</f>
        <v>#VALUE!</v>
      </c>
      <c r="BQ21" s="115" t="e">
        <f aca="false">IF(ISNUMBER(BQ14)=TRUE(),"not an output",(BP21)/((1+BQ10)*(1+BQ7))-BQ15-BQ13)</f>
        <v>#VALUE!</v>
      </c>
      <c r="BR21" s="115" t="e">
        <f aca="false">IF(ISNUMBER(BR14)=TRUE(),"not an output",(BQ21)/((1+BR10)*(1+BR7))-BR15-BR13)</f>
        <v>#VALUE!</v>
      </c>
      <c r="BS21" s="115" t="e">
        <f aca="false">IF(ISNUMBER(BS14)=TRUE(),"not an output",(BR21)/((1+BS10)*(1+BS7))-BS15-BS13)</f>
        <v>#VALUE!</v>
      </c>
    </row>
    <row r="22" customFormat="false" ht="15.75" hidden="false" customHeight="false" outlineLevel="0" collapsed="false">
      <c r="C22" s="597" t="s">
        <v>1579</v>
      </c>
      <c r="D22" s="599" t="s">
        <v>1511</v>
      </c>
      <c r="E22" s="115" t="str">
        <f aca="false">IF(ISNUMBER(datasummary!#ref!)=TRUE(),datasummary!#ref!,".")</f>
        <v>.</v>
      </c>
      <c r="F22" s="115" t="n">
        <f aca="false">(1+F9)*(1+F23)^(1-$D$2)*(1+F8)^$D$2-1</f>
        <v>0.0193247107730687</v>
      </c>
      <c r="G22" s="115" t="n">
        <f aca="false">(1+G9)*(1+G23)^(1-$D$2)*(1+G8)^$D$2-1</f>
        <v>0.019691572458832</v>
      </c>
      <c r="H22" s="115" t="n">
        <f aca="false">(1+H9)*(1+H23)^(1-$D$2)*(1+H8)^$D$2-1</f>
        <v>0.02090706091432</v>
      </c>
      <c r="I22" s="115" t="n">
        <f aca="false">(1+I9)*(1+I23)^(1-$D$2)*(1+I8)^$D$2-1</f>
        <v>0.0215804737180558</v>
      </c>
      <c r="J22" s="115" t="n">
        <f aca="false">(1+J9)*(1+J23)^(1-$D$2)*(1+J8)^$D$2-1</f>
        <v>0.0216899916024604</v>
      </c>
      <c r="K22" s="115" t="n">
        <f aca="false">(1+K9)*(1+K23)^(1-$D$2)*(1+K8)^$D$2-1</f>
        <v>0.0215690166530389</v>
      </c>
      <c r="L22" s="115" t="n">
        <f aca="false">(1+L9)*(1+L23)^(1-$D$2)*(1+L8)^$D$2-1</f>
        <v>0.0233431514800784</v>
      </c>
      <c r="M22" s="115" t="n">
        <f aca="false">(1+M9)*(1+M23)^(1-$D$2)*(1+M8)^$D$2-1</f>
        <v>0.0228744307523447</v>
      </c>
      <c r="N22" s="115" t="n">
        <f aca="false">(1+N9)*(1+N23)^(1-$D$2)*(1+N8)^$D$2-1</f>
        <v>0.0228790285712175</v>
      </c>
      <c r="O22" s="115" t="n">
        <f aca="false">(1+O9)*(1+O23)^(1-$D$2)*(1+O8)^$D$2-1</f>
        <v>0.0236030725324201</v>
      </c>
      <c r="P22" s="115" t="n">
        <f aca="false">(1+P9)*(1+P23)^(1-$D$2)*(1+P8)^$D$2-1</f>
        <v>0.0246624260191954</v>
      </c>
      <c r="Q22" s="115" t="n">
        <f aca="false">(1+Q9)*(1+Q23)^(1-$D$2)*(1+Q8)^$D$2-1</f>
        <v>0.025872577766592</v>
      </c>
      <c r="R22" s="115" t="n">
        <f aca="false">(1+R9)*(1+R23)^(1-$D$2)*(1+R8)^$D$2-1</f>
        <v>0.0266583121564254</v>
      </c>
      <c r="S22" s="115" t="n">
        <f aca="false">(1+S9)*(1+S23)^(1-$D$2)*(1+S8)^$D$2-1</f>
        <v>0.0272681828197783</v>
      </c>
      <c r="T22" s="115" t="n">
        <f aca="false">(1+T9)*(1+T23)^(1-$D$2)*(1+T8)^$D$2-1</f>
        <v>0.0275887472684184</v>
      </c>
      <c r="U22" s="115" t="n">
        <f aca="false">(1+U9)*(1+U23)^(1-$D$2)*(1+U8)^$D$2-1</f>
        <v>0.0275874382138119</v>
      </c>
      <c r="V22" s="115" t="n">
        <f aca="false">(1+V9)*(1+V23)^(1-$D$2)*(1+V8)^$D$2-1</f>
        <v>0.0283541307293202</v>
      </c>
      <c r="W22" s="115" t="n">
        <f aca="false">(1+W9)*(1+W23)^(1-$D$2)*(1+W8)^$D$2-1</f>
        <v>0.0284167444572274</v>
      </c>
      <c r="X22" s="115" t="n">
        <f aca="false">(1+X9)*(1+X23)^(1-$D$2)*(1+X8)^$D$2-1</f>
        <v>0.0284958896689862</v>
      </c>
      <c r="Y22" s="115" t="n">
        <f aca="false">(1+Y9)*(1+Y23)^(1-$D$2)*(1+Y8)^$D$2-1</f>
        <v>0.0287617234722126</v>
      </c>
      <c r="Z22" s="115" t="n">
        <f aca="false">(1+Z9)*(1+Z23)^(1-$D$2)*(1+Z8)^$D$2-1</f>
        <v>0.0291384712574887</v>
      </c>
      <c r="AA22" s="115" t="n">
        <f aca="false">(1+AA9)*(1+AA23)^(1-$D$2)*(1+AA8)^$D$2-1</f>
        <v>0.029885150659315</v>
      </c>
      <c r="AB22" s="115" t="n">
        <f aca="false">(1+AB9)*(1+AB23)^(1-$D$2)*(1+AB8)^$D$2-1</f>
        <v>0.0301710226741077</v>
      </c>
      <c r="AC22" s="115" t="n">
        <f aca="false">(1+AC9)*(1+AC23)^(1-$D$2)*(1+AC8)^$D$2-1</f>
        <v>0.0303503078339515</v>
      </c>
      <c r="AD22" s="115" t="n">
        <f aca="false">(1+AD9)*(1+AD23)^(1-$D$2)*(1+AD8)^$D$2-1</f>
        <v>0.030583984005248</v>
      </c>
      <c r="AE22" s="115" t="n">
        <f aca="false">(1+AE9)*(1+AE23)^(1-$D$2)*(1+AE8)^$D$2-1</f>
        <v>0.0307685780431084</v>
      </c>
      <c r="AF22" s="115" t="n">
        <f aca="false">(1+AF9)*(1+AF23)^(1-$D$2)*(1+AF8)^$D$2-1</f>
        <v>0.0315763168532508</v>
      </c>
      <c r="AG22" s="115" t="n">
        <f aca="false">(1+AG9)*(1+AG23)^(1-$D$2)*(1+AG8)^$D$2-1</f>
        <v>0.0316895869413609</v>
      </c>
      <c r="AH22" s="115" t="n">
        <f aca="false">(1+AH9)*(1+AH23)^(1-$D$2)*(1+AH8)^$D$2-1</f>
        <v>0.0319007642993781</v>
      </c>
      <c r="AI22" s="115" t="n">
        <f aca="false">(1+AI9)*(1+AI23)^(1-$D$2)*(1+AI8)^$D$2-1</f>
        <v>0.0322004950727621</v>
      </c>
      <c r="AJ22" s="115" t="n">
        <f aca="false">(1+AJ9)*(1+AJ23)^(1-$D$2)*(1+AJ8)^$D$2-1</f>
        <v>0.0325368242651496</v>
      </c>
      <c r="AK22" s="115" t="e">
        <f aca="false">(1+AK9)*(1+AK23)^(1-$D$2)*(1+AK8)^$D$2-1</f>
        <v>#VALUE!</v>
      </c>
      <c r="AL22" s="115" t="e">
        <f aca="false">(1+AL9)*(1+AL23)^(1-$D$2)*(1+AL8)^$D$2-1</f>
        <v>#VALUE!</v>
      </c>
      <c r="AM22" s="115" t="e">
        <f aca="false">(1+AM9)*(1+AM23)^(1-$D$2)*(1+AM8)^$D$2-1</f>
        <v>#VALUE!</v>
      </c>
      <c r="AN22" s="115" t="e">
        <f aca="false">(1+AN9)*(1+AN23)^(1-$D$2)*(1+AN8)^$D$2-1</f>
        <v>#VALUE!</v>
      </c>
      <c r="AO22" s="115" t="e">
        <f aca="false">(1+AO9)*(1+AO23)^(1-$D$2)*(1+AO8)^$D$2-1</f>
        <v>#VALUE!</v>
      </c>
      <c r="AP22" s="115" t="e">
        <f aca="false">(1+AP9)*(1+AP23)^(1-$D$2)*(1+AP8)^$D$2-1</f>
        <v>#VALUE!</v>
      </c>
      <c r="AQ22" s="115" t="e">
        <f aca="false">(1+AQ9)*(1+AQ23)^(1-$D$2)*(1+AQ8)^$D$2-1</f>
        <v>#VALUE!</v>
      </c>
      <c r="AR22" s="115" t="e">
        <f aca="false">(1+AR9)*(1+AR23)^(1-$D$2)*(1+AR8)^$D$2-1</f>
        <v>#VALUE!</v>
      </c>
      <c r="AS22" s="115" t="e">
        <f aca="false">(1+AS9)*(1+AS23)^(1-$D$2)*(1+AS8)^$D$2-1</f>
        <v>#VALUE!</v>
      </c>
      <c r="AT22" s="115" t="e">
        <f aca="false">(1+AT9)*(1+AT23)^(1-$D$2)*(1+AT8)^$D$2-1</f>
        <v>#VALUE!</v>
      </c>
      <c r="AU22" s="115" t="e">
        <f aca="false">(1+AU9)*(1+AU23)^(1-$D$2)*(1+AU8)^$D$2-1</f>
        <v>#VALUE!</v>
      </c>
      <c r="AV22" s="115" t="e">
        <f aca="false">(1+AV9)*(1+AV23)^(1-$D$2)*(1+AV8)^$D$2-1</f>
        <v>#VALUE!</v>
      </c>
      <c r="AW22" s="115" t="e">
        <f aca="false">(1+AW9)*(1+AW23)^(1-$D$2)*(1+AW8)^$D$2-1</f>
        <v>#VALUE!</v>
      </c>
      <c r="AX22" s="115" t="e">
        <f aca="false">(1+AX9)*(1+AX23)^(1-$D$2)*(1+AX8)^$D$2-1</f>
        <v>#VALUE!</v>
      </c>
      <c r="AY22" s="115" t="e">
        <f aca="false">(1+AY9)*(1+AY23)^(1-$D$2)*(1+AY8)^$D$2-1</f>
        <v>#VALUE!</v>
      </c>
      <c r="AZ22" s="115" t="e">
        <f aca="false">(1+AZ9)*(1+AZ23)^(1-$D$2)*(1+AZ8)^$D$2-1</f>
        <v>#VALUE!</v>
      </c>
      <c r="BA22" s="115" t="e">
        <f aca="false">(1+BA9)*(1+BA23)^(1-$D$2)*(1+BA8)^$D$2-1</f>
        <v>#VALUE!</v>
      </c>
      <c r="BB22" s="115" t="e">
        <f aca="false">(1+BB9)*(1+BB23)^(1-$D$2)*(1+BB8)^$D$2-1</f>
        <v>#VALUE!</v>
      </c>
      <c r="BC22" s="115" t="e">
        <f aca="false">(1+BC9)*(1+BC23)^(1-$D$2)*(1+BC8)^$D$2-1</f>
        <v>#VALUE!</v>
      </c>
      <c r="BD22" s="115" t="e">
        <f aca="false">(1+BD9)*(1+BD23)^(1-$D$2)*(1+BD8)^$D$2-1</f>
        <v>#VALUE!</v>
      </c>
      <c r="BE22" s="115" t="e">
        <f aca="false">(1+BE9)*(1+BE23)^(1-$D$2)*(1+BE8)^$D$2-1</f>
        <v>#VALUE!</v>
      </c>
      <c r="BF22" s="115" t="e">
        <f aca="false">(1+BF9)*(1+BF23)^(1-$D$2)*(1+BF8)^$D$2-1</f>
        <v>#VALUE!</v>
      </c>
      <c r="BG22" s="115" t="e">
        <f aca="false">(1+BG9)*(1+BG23)^(1-$D$2)*(1+BG8)^$D$2-1</f>
        <v>#VALUE!</v>
      </c>
      <c r="BH22" s="115" t="e">
        <f aca="false">(1+BH9)*(1+BH23)^(1-$D$2)*(1+BH8)^$D$2-1</f>
        <v>#VALUE!</v>
      </c>
      <c r="BI22" s="115" t="e">
        <f aca="false">(1+BI9)*(1+BI23)^(1-$D$2)*(1+BI8)^$D$2-1</f>
        <v>#VALUE!</v>
      </c>
      <c r="BJ22" s="115" t="e">
        <f aca="false">(1+BJ9)*(1+BJ23)^(1-$D$2)*(1+BJ8)^$D$2-1</f>
        <v>#VALUE!</v>
      </c>
      <c r="BK22" s="115" t="e">
        <f aca="false">(1+BK9)*(1+BK23)^(1-$D$2)*(1+BK8)^$D$2-1</f>
        <v>#VALUE!</v>
      </c>
      <c r="BL22" s="115" t="e">
        <f aca="false">(1+BL9)*(1+BL23)^(1-$D$2)*(1+BL8)^$D$2-1</f>
        <v>#VALUE!</v>
      </c>
      <c r="BM22" s="115" t="e">
        <f aca="false">(1+BM9)*(1+BM23)^(1-$D$2)*(1+BM8)^$D$2-1</f>
        <v>#VALUE!</v>
      </c>
      <c r="BN22" s="115" t="e">
        <f aca="false">(1+BN9)*(1+BN23)^(1-$D$2)*(1+BN8)^$D$2-1</f>
        <v>#VALUE!</v>
      </c>
      <c r="BO22" s="115" t="e">
        <f aca="false">(1+BO9)*(1+BO23)^(1-$D$2)*(1+BO8)^$D$2-1</f>
        <v>#VALUE!</v>
      </c>
      <c r="BP22" s="115" t="e">
        <f aca="false">(1+BP9)*(1+BP23)^(1-$D$2)*(1+BP8)^$D$2-1</f>
        <v>#VALUE!</v>
      </c>
      <c r="BQ22" s="115" t="e">
        <f aca="false">(1+BQ9)*(1+BQ23)^(1-$D$2)*(1+BQ8)^$D$2-1</f>
        <v>#VALUE!</v>
      </c>
      <c r="BR22" s="115" t="e">
        <f aca="false">(1+BR9)*(1+BR23)^(1-$D$2)*(1+BR8)^$D$2-1</f>
        <v>#VALUE!</v>
      </c>
      <c r="BS22" s="115" t="e">
        <f aca="false">(1+BS9)*(1+BS23)^(1-$D$2)*(1+BS8)^$D$2-1</f>
        <v>#VALUE!</v>
      </c>
    </row>
    <row r="23" customFormat="false" ht="15.75" hidden="false" customHeight="false" outlineLevel="0" collapsed="false">
      <c r="A23" s="492" t="s">
        <v>1575</v>
      </c>
      <c r="C23" s="600" t="s">
        <v>1580</v>
      </c>
      <c r="D23" s="601" t="s">
        <v>1509</v>
      </c>
      <c r="E23" s="26" t="str">
        <f aca="false">IF(ISNUMBER(#ref!)=TRUE(),#ref!,".")</f>
        <v>.</v>
      </c>
      <c r="F23" s="26" t="n">
        <f aca="false">((1-$D$3)+(E18/E19))/((1+F10)*(1+F11)*(1+F12))-1</f>
        <v>0.0144837531661635</v>
      </c>
      <c r="G23" s="26" t="n">
        <f aca="false">((1-$D$3)+(F18/F19))/((1+G10)*(1+G11)*(1+G12))-1</f>
        <v>0.0154398413802543</v>
      </c>
      <c r="H23" s="26" t="n">
        <f aca="false">((1-$D$3)+(G18/G19))/((1+H10)*(1+H11)*(1+H12))-1</f>
        <v>0.0186115369967925</v>
      </c>
      <c r="I23" s="26" t="n">
        <f aca="false">((1-$D$3)+(H18/H19))/((1+I10)*(1+I11)*(1+I12))-1</f>
        <v>0.0203713725420034</v>
      </c>
      <c r="J23" s="26" t="n">
        <f aca="false">((1-$D$3)+(I18/I19))/((1+J10)*(1+J11)*(1+J12))-1</f>
        <v>0.0206577540854245</v>
      </c>
      <c r="K23" s="26" t="n">
        <f aca="false">((1-$D$3)+(J18/J19))/((1+K10)*(1+K11)*(1+K12))-1</f>
        <v>0.0203414159946569</v>
      </c>
      <c r="L23" s="26" t="n">
        <f aca="false">((1-$D$3)+(K18/K19))/((1+L10)*(1+L11)*(1+L12))-1</f>
        <v>0.0249866858349226</v>
      </c>
      <c r="M23" s="26" t="n">
        <f aca="false">((1-$D$3)+(L18/L19))/((1+M10)*(1+M11)*(1+M12))-1</f>
        <v>0.0237581528754722</v>
      </c>
      <c r="N23" s="26" t="n">
        <f aca="false">((1-$D$3)+(M18/M19))/((1+N10)*(1+N11)*(1+N12))-1</f>
        <v>0.0237701994931012</v>
      </c>
      <c r="O23" s="26" t="n">
        <f aca="false">((1-$D$3)+(N18/N19))/((1+O10)*(1+O11)*(1+O12))-1</f>
        <v>0.0256683402524966</v>
      </c>
      <c r="P23" s="26" t="n">
        <f aca="false">((1-$D$3)+(O18/O19))/((1+P10)*(1+P11)*(1+P12))-1</f>
        <v>0.028449438956613</v>
      </c>
      <c r="Q23" s="26" t="n">
        <f aca="false">((1-$D$3)+(P18/P19))/((1+Q10)*(1+Q11)*(1+Q12))-1</f>
        <v>0.0316321220843137</v>
      </c>
      <c r="R23" s="26" t="n">
        <f aca="false">((1-$D$3)+(Q18/Q19))/((1+R10)*(1+R11)*(1+R12))-1</f>
        <v>0.0337018481114963</v>
      </c>
      <c r="S23" s="26" t="n">
        <f aca="false">((1-$D$3)+(R18/R19))/((1+S10)*(1+S11)*(1+S12))-1</f>
        <v>0.0353100938359348</v>
      </c>
      <c r="T23" s="26" t="n">
        <f aca="false">((1-$D$3)+(S18/S19))/((1+T10)*(1+T11)*(1+T12))-1</f>
        <v>0.036156050708849</v>
      </c>
      <c r="U23" s="26" t="n">
        <f aca="false">((1-$D$3)+(T18/T19))/((1+U10)*(1+U11)*(1+U12))-1</f>
        <v>0.0361525952973003</v>
      </c>
      <c r="V23" s="26" t="n">
        <f aca="false">((1-$D$3)+(U18/U19))/((1+V10)*(1+V11)*(1+V12))-1</f>
        <v>0.0381775945321725</v>
      </c>
      <c r="W23" s="26" t="n">
        <f aca="false">((1-$D$3)+(V18/V19))/((1+W10)*(1+W11)*(1+W12))-1</f>
        <v>0.0383430787354058</v>
      </c>
      <c r="X23" s="26" t="n">
        <f aca="false">((1-$D$3)+(W18/W19))/((1+X10)*(1+X11)*(1+X12))-1</f>
        <v>0.0385522779505692</v>
      </c>
      <c r="Y23" s="26" t="n">
        <f aca="false">((1-$D$3)+(X18/X19))/((1+Y10)*(1+Y11)*(1+Y12))-1</f>
        <v>0.0392551292298005</v>
      </c>
      <c r="Z23" s="26" t="n">
        <f aca="false">((1-$D$3)+(Y18/Y19))/((1+Z10)*(1+Z11)*(1+Z12))-1</f>
        <v>0.0402517349295763</v>
      </c>
      <c r="AA23" s="26" t="n">
        <f aca="false">((1-$D$3)+(Z18/Z19))/((1+AA10)*(1+AA11)*(1+AA12))-1</f>
        <v>0.0422286603648414</v>
      </c>
      <c r="AB23" s="26" t="n">
        <f aca="false">((1-$D$3)+(AA18/AA19))/((1+AB10)*(1+AB11)*(1+AB12))-1</f>
        <v>0.0429861557695466</v>
      </c>
      <c r="AC23" s="26" t="n">
        <f aca="false">((1-$D$3)+(AB18/AB19))/((1+AC10)*(1+AC11)*(1+AC12))-1</f>
        <v>0.0434613939565007</v>
      </c>
      <c r="AD23" s="26" t="n">
        <f aca="false">((1-$D$3)+(AC18/AC19))/((1+AD10)*(1+AD11)*(1+AD12))-1</f>
        <v>0.0440810093730273</v>
      </c>
      <c r="AE23" s="26" t="n">
        <f aca="false">((1-$D$3)+(AD18/AD19))/((1+AE10)*(1+AE11)*(1+AE12))-1</f>
        <v>0.0445706393914465</v>
      </c>
      <c r="AF23" s="26" t="n">
        <f aca="false">((1-$D$3)+(AE18/AE19))/((1+AF10)*(1+AF11)*(1+AF12))-1</f>
        <v>0.046714810685176</v>
      </c>
      <c r="AG23" s="26" t="n">
        <f aca="false">((1-$D$3)+(AF18/AF19))/((1+AG10)*(1+AG11)*(1+AG12))-1</f>
        <v>0.0470157074060205</v>
      </c>
      <c r="AH23" s="26" t="n">
        <f aca="false">((1-$D$3)+(AG18/AG19))/((1+AH10)*(1+AH11)*(1+AH12))-1</f>
        <v>0.0475768329564108</v>
      </c>
      <c r="AI23" s="26" t="n">
        <f aca="false">((1-$D$3)+(AH18/AH19))/((1+AI10)*(1+AI11)*(1+AI12))-1</f>
        <v>0.0483735754076196</v>
      </c>
      <c r="AJ23" s="26" t="n">
        <f aca="false">((1-$D$3)+(AI18/AI19))/((1+AJ10)*(1+AJ11)*(1+AJ12))-1</f>
        <v>0.0492680492893562</v>
      </c>
      <c r="AK23" s="26" t="e">
        <f aca="false">((1-$D$3)+(AJ18/AJ19))/((1+AK10)*(1+AK11)*(1+AK12))-1</f>
        <v>#VALUE!</v>
      </c>
      <c r="AL23" s="26" t="e">
        <f aca="false">((1-$D$3)+(AK18/AK19))/((1+AL10)*(1+AL11)*(1+AL12))-1</f>
        <v>#VALUE!</v>
      </c>
      <c r="AM23" s="26" t="e">
        <f aca="false">((1-$D$3)+(AL18/AL19))/((1+AM10)*(1+AM11)*(1+AM12))-1</f>
        <v>#VALUE!</v>
      </c>
      <c r="AN23" s="26" t="e">
        <f aca="false">((1-$D$3)+(AM18/AM19))/((1+AN10)*(1+AN11)*(1+AN12))-1</f>
        <v>#VALUE!</v>
      </c>
      <c r="AO23" s="26" t="e">
        <f aca="false">((1-$D$3)+(AN18/AN19))/((1+AO10)*(1+AO11)*(1+AO12))-1</f>
        <v>#VALUE!</v>
      </c>
      <c r="AP23" s="26" t="e">
        <f aca="false">((1-$D$3)+(AO18/AO19))/((1+AP10)*(1+AP11)*(1+AP12))-1</f>
        <v>#VALUE!</v>
      </c>
      <c r="AQ23" s="26" t="e">
        <f aca="false">((1-$D$3)+(AP18/AP19))/((1+AQ10)*(1+AQ11)*(1+AQ12))-1</f>
        <v>#VALUE!</v>
      </c>
      <c r="AR23" s="26" t="e">
        <f aca="false">((1-$D$3)+(AQ18/AQ19))/((1+AR10)*(1+AR11)*(1+AR12))-1</f>
        <v>#VALUE!</v>
      </c>
      <c r="AS23" s="26" t="e">
        <f aca="false">((1-$D$3)+(AR18/AR19))/((1+AS10)*(1+AS11)*(1+AS12))-1</f>
        <v>#VALUE!</v>
      </c>
      <c r="AT23" s="26" t="e">
        <f aca="false">((1-$D$3)+(AS18/AS19))/((1+AT10)*(1+AT11)*(1+AT12))-1</f>
        <v>#VALUE!</v>
      </c>
      <c r="AU23" s="26" t="e">
        <f aca="false">((1-$D$3)+(AT18/AT19))/((1+AU10)*(1+AU11)*(1+AU12))-1</f>
        <v>#VALUE!</v>
      </c>
      <c r="AV23" s="26" t="e">
        <f aca="false">((1-$D$3)+(AU18/AU19))/((1+AV10)*(1+AV11)*(1+AV12))-1</f>
        <v>#VALUE!</v>
      </c>
      <c r="AW23" s="26" t="e">
        <f aca="false">((1-$D$3)+(AV18/AV19))/((1+AW10)*(1+AW11)*(1+AW12))-1</f>
        <v>#VALUE!</v>
      </c>
      <c r="AX23" s="26" t="e">
        <f aca="false">((1-$D$3)+(AW18/AW19))/((1+AX10)*(1+AX11)*(1+AX12))-1</f>
        <v>#VALUE!</v>
      </c>
      <c r="AY23" s="26" t="e">
        <f aca="false">((1-$D$3)+(AX18/AX19))/((1+AY10)*(1+AY11)*(1+AY12))-1</f>
        <v>#VALUE!</v>
      </c>
      <c r="AZ23" s="26" t="e">
        <f aca="false">((1-$D$3)+(AY18/AY19))/((1+AZ10)*(1+AZ11)*(1+AZ12))-1</f>
        <v>#VALUE!</v>
      </c>
      <c r="BA23" s="26" t="e">
        <f aca="false">((1-$D$3)+(AZ18/AZ19))/((1+BA10)*(1+BA11)*(1+BA12))-1</f>
        <v>#VALUE!</v>
      </c>
      <c r="BB23" s="26" t="e">
        <f aca="false">((1-$D$3)+(BA18/BA19))/((1+BB10)*(1+BB11)*(1+BB12))-1</f>
        <v>#VALUE!</v>
      </c>
      <c r="BC23" s="26" t="e">
        <f aca="false">((1-$D$3)+(BB18/BB19))/((1+BC10)*(1+BC11)*(1+BC12))-1</f>
        <v>#VALUE!</v>
      </c>
      <c r="BD23" s="26" t="e">
        <f aca="false">((1-$D$3)+(BC18/BC19))/((1+BD10)*(1+BD11)*(1+BD12))-1</f>
        <v>#VALUE!</v>
      </c>
      <c r="BE23" s="26" t="e">
        <f aca="false">((1-$D$3)+(BD18/BD19))/((1+BE10)*(1+BE11)*(1+BE12))-1</f>
        <v>#VALUE!</v>
      </c>
      <c r="BF23" s="26" t="e">
        <f aca="false">((1-$D$3)+(BE18/BE19))/((1+BF10)*(1+BF11)*(1+BF12))-1</f>
        <v>#VALUE!</v>
      </c>
      <c r="BG23" s="26" t="e">
        <f aca="false">((1-$D$3)+(BF18/BF19))/((1+BG10)*(1+BG11)*(1+BG12))-1</f>
        <v>#VALUE!</v>
      </c>
      <c r="BH23" s="26" t="e">
        <f aca="false">((1-$D$3)+(BG18/BG19))/((1+BH10)*(1+BH11)*(1+BH12))-1</f>
        <v>#VALUE!</v>
      </c>
      <c r="BI23" s="26" t="e">
        <f aca="false">((1-$D$3)+(BH18/BH19))/((1+BI10)*(1+BI11)*(1+BI12))-1</f>
        <v>#VALUE!</v>
      </c>
      <c r="BJ23" s="26" t="e">
        <f aca="false">((1-$D$3)+(BI18/BI19))/((1+BJ10)*(1+BJ11)*(1+BJ12))-1</f>
        <v>#VALUE!</v>
      </c>
      <c r="BK23" s="26" t="e">
        <f aca="false">((1-$D$3)+(BJ18/BJ19))/((1+BK10)*(1+BK11)*(1+BK12))-1</f>
        <v>#VALUE!</v>
      </c>
      <c r="BL23" s="26" t="e">
        <f aca="false">((1-$D$3)+(BK18/BK19))/((1+BL10)*(1+BL11)*(1+BL12))-1</f>
        <v>#VALUE!</v>
      </c>
      <c r="BM23" s="26" t="e">
        <f aca="false">((1-$D$3)+(BL18/BL19))/((1+BM10)*(1+BM11)*(1+BM12))-1</f>
        <v>#VALUE!</v>
      </c>
      <c r="BN23" s="26" t="e">
        <f aca="false">((1-$D$3)+(BM18/BM19))/((1+BN10)*(1+BN11)*(1+BN12))-1</f>
        <v>#VALUE!</v>
      </c>
      <c r="BO23" s="26" t="e">
        <f aca="false">((1-$D$3)+(BN18/BN19))/((1+BO10)*(1+BO11)*(1+BO12))-1</f>
        <v>#VALUE!</v>
      </c>
      <c r="BP23" s="26" t="e">
        <f aca="false">((1-$D$3)+(BO18/BO19))/((1+BP10)*(1+BP11)*(1+BP12))-1</f>
        <v>#VALUE!</v>
      </c>
      <c r="BQ23" s="26" t="e">
        <f aca="false">((1-$D$3)+(BP18/BP19))/((1+BQ10)*(1+BQ11)*(1+BQ12))-1</f>
        <v>#VALUE!</v>
      </c>
      <c r="BR23" s="26" t="e">
        <f aca="false">((1-$D$3)+(BQ18/BQ19))/((1+BR10)*(1+BR11)*(1+BR12))-1</f>
        <v>#VALUE!</v>
      </c>
      <c r="BS23" s="26" t="e">
        <f aca="false">((1-$D$3)+(BR18/BR19))/((1+BS10)*(1+BS11)*(1+BS12))-1</f>
        <v>#VALUE!</v>
      </c>
    </row>
    <row r="24" s="24" customFormat="true" ht="15.75" hidden="false" customHeight="false" outlineLevel="0" collapsed="false">
      <c r="A24" s="503"/>
      <c r="B24" s="496"/>
      <c r="C24" s="602"/>
      <c r="D24" s="134"/>
      <c r="E24" s="134"/>
      <c r="F24" s="134"/>
      <c r="G24" s="134"/>
      <c r="H24" s="134"/>
      <c r="I24" s="134"/>
      <c r="J24" s="134"/>
      <c r="K24" s="134"/>
      <c r="L24" s="134"/>
      <c r="M24" s="134"/>
      <c r="N24" s="134"/>
      <c r="O24" s="134"/>
      <c r="P24" s="134"/>
      <c r="Q24" s="134"/>
      <c r="R24" s="134"/>
      <c r="S24" s="134"/>
      <c r="T24" s="134"/>
      <c r="U24" s="134"/>
      <c r="V24" s="134"/>
      <c r="W24" s="134"/>
      <c r="X24" s="134"/>
      <c r="Y24" s="134"/>
      <c r="Z24" s="134"/>
      <c r="AA24" s="134"/>
      <c r="AB24" s="134"/>
      <c r="AC24" s="134"/>
      <c r="AD24" s="134"/>
      <c r="AE24" s="134"/>
      <c r="AF24" s="134"/>
      <c r="AG24" s="134"/>
      <c r="AH24" s="134"/>
      <c r="AI24" s="134"/>
      <c r="AJ24" s="134"/>
      <c r="AK24" s="134"/>
      <c r="AL24" s="134"/>
      <c r="AM24" s="134"/>
      <c r="AN24" s="134"/>
      <c r="AO24" s="134"/>
      <c r="AP24" s="134"/>
      <c r="AQ24" s="134"/>
      <c r="AR24" s="134"/>
      <c r="AS24" s="134"/>
      <c r="AT24" s="134"/>
      <c r="AU24" s="134"/>
      <c r="AV24" s="134"/>
      <c r="AW24" s="134"/>
      <c r="AX24" s="134"/>
      <c r="AY24" s="134"/>
      <c r="AZ24" s="134"/>
      <c r="BA24" s="134"/>
      <c r="BB24" s="134"/>
      <c r="BC24" s="134"/>
      <c r="BD24" s="134"/>
      <c r="BE24" s="134"/>
      <c r="BF24" s="134"/>
      <c r="BG24" s="134"/>
      <c r="BH24" s="134"/>
      <c r="BI24" s="134"/>
      <c r="BJ24" s="134"/>
      <c r="BK24" s="134"/>
      <c r="BL24" s="134"/>
      <c r="BM24" s="134"/>
      <c r="BN24" s="134"/>
      <c r="BO24" s="134"/>
      <c r="BP24" s="134"/>
      <c r="BQ24" s="134"/>
      <c r="BR24" s="134"/>
      <c r="BS24" s="134"/>
    </row>
    <row r="25" s="24" customFormat="true" ht="15.75" hidden="false" customHeight="false" outlineLevel="0" collapsed="false">
      <c r="A25" s="503"/>
      <c r="B25" s="496"/>
      <c r="C25" s="603" t="s">
        <v>1581</v>
      </c>
      <c r="D25" s="134"/>
      <c r="E25" s="134"/>
      <c r="F25" s="134"/>
      <c r="G25" s="134"/>
      <c r="H25" s="134"/>
      <c r="I25" s="134"/>
      <c r="J25" s="134"/>
      <c r="K25" s="134"/>
      <c r="L25" s="134"/>
      <c r="M25" s="134"/>
      <c r="N25" s="134"/>
      <c r="O25" s="134"/>
      <c r="P25" s="134"/>
      <c r="Q25" s="134"/>
      <c r="R25" s="134"/>
      <c r="S25" s="134"/>
      <c r="T25" s="134"/>
      <c r="U25" s="134"/>
      <c r="V25" s="134"/>
      <c r="W25" s="134"/>
      <c r="X25" s="134"/>
      <c r="Y25" s="134"/>
      <c r="Z25" s="134"/>
      <c r="AA25" s="134"/>
      <c r="AB25" s="134"/>
      <c r="AC25" s="134"/>
      <c r="AD25" s="134"/>
      <c r="AE25" s="134"/>
      <c r="AF25" s="134"/>
      <c r="AG25" s="134"/>
      <c r="AH25" s="134"/>
      <c r="AI25" s="134"/>
      <c r="AJ25" s="134"/>
      <c r="AK25" s="134"/>
      <c r="AL25" s="134"/>
      <c r="AM25" s="134"/>
      <c r="AN25" s="134"/>
      <c r="AO25" s="134"/>
      <c r="AP25" s="134"/>
      <c r="AQ25" s="134"/>
      <c r="AR25" s="134"/>
      <c r="AS25" s="134"/>
      <c r="AT25" s="134"/>
      <c r="AU25" s="134"/>
      <c r="AV25" s="134"/>
      <c r="AW25" s="134"/>
      <c r="AX25" s="134"/>
      <c r="AY25" s="134"/>
      <c r="AZ25" s="134"/>
      <c r="BA25" s="134"/>
      <c r="BB25" s="134"/>
      <c r="BC25" s="134"/>
      <c r="BD25" s="134"/>
      <c r="BE25" s="134"/>
      <c r="BF25" s="134"/>
      <c r="BG25" s="134"/>
      <c r="BH25" s="134"/>
      <c r="BI25" s="134"/>
      <c r="BJ25" s="134"/>
      <c r="BK25" s="134"/>
      <c r="BL25" s="134"/>
      <c r="BM25" s="134"/>
      <c r="BN25" s="134"/>
      <c r="BO25" s="134"/>
      <c r="BP25" s="134"/>
      <c r="BQ25" s="134"/>
      <c r="BR25" s="134"/>
      <c r="BS25" s="134"/>
    </row>
    <row r="26" customFormat="false" ht="15.75" hidden="false" customHeight="false" outlineLevel="0" collapsed="false">
      <c r="A26" s="503"/>
      <c r="C26" s="595" t="s">
        <v>1582</v>
      </c>
      <c r="D26" s="596" t="s">
        <v>1583</v>
      </c>
      <c r="E26" s="504" t="n">
        <f aca="false">E32/E18</f>
        <v>0.0556075460799939</v>
      </c>
      <c r="F26" s="504" t="n">
        <f aca="false">F32/F18</f>
        <v>0.234028779547926</v>
      </c>
      <c r="G26" s="504" t="n">
        <f aca="false">G32/G18</f>
        <v>0.230427322836388</v>
      </c>
      <c r="H26" s="504" t="n">
        <f aca="false">H32/H18</f>
        <v>0.228477545678197</v>
      </c>
      <c r="I26" s="504" t="n">
        <f aca="false">I32/I18</f>
        <v>0.228351154911313</v>
      </c>
      <c r="J26" s="504" t="n">
        <f aca="false">J32/J18</f>
        <v>0.229021291780349</v>
      </c>
      <c r="K26" s="504" t="n">
        <f aca="false">K32/K18</f>
        <v>0.223009779170312</v>
      </c>
      <c r="L26" s="504" t="n">
        <f aca="false">L32/L18</f>
        <v>0.224277490234128</v>
      </c>
      <c r="M26" s="504" t="n">
        <f aca="false">M32/M18</f>
        <v>0.22406784865184</v>
      </c>
      <c r="N26" s="504" t="n">
        <f aca="false">N32/N18</f>
        <v>0.22137652628467</v>
      </c>
      <c r="O26" s="504" t="n">
        <f aca="false">O32/O18</f>
        <v>0.21738242535405</v>
      </c>
      <c r="P26" s="504" t="n">
        <f aca="false">P32/P18</f>
        <v>0.212677280125171</v>
      </c>
      <c r="Q26" s="504" t="n">
        <f aca="false">Q32/Q18</f>
        <v>0.209041452663074</v>
      </c>
      <c r="R26" s="504" t="n">
        <f aca="false">R32/R18</f>
        <v>0.205767267842489</v>
      </c>
      <c r="S26" s="504" t="n">
        <f aca="false">S32/S18</f>
        <v>0.203216978965011</v>
      </c>
      <c r="T26" s="504" t="n">
        <f aca="false">T32/T18</f>
        <v>0.20154054711057</v>
      </c>
      <c r="U26" s="504" t="n">
        <f aca="false">U32/U18</f>
        <v>0.197669462034061</v>
      </c>
      <c r="V26" s="504" t="n">
        <f aca="false">V32/V18</f>
        <v>0.195622773447586</v>
      </c>
      <c r="W26" s="504" t="n">
        <f aca="false">W32/W18</f>
        <v>0.193532389294873</v>
      </c>
      <c r="X26" s="504" t="n">
        <f aca="false">X32/X18</f>
        <v>0.19092924971405</v>
      </c>
      <c r="Y26" s="504" t="n">
        <f aca="false">Y32/Y18</f>
        <v>0.187987651951373</v>
      </c>
      <c r="Z26" s="504" t="n">
        <f aca="false">Z32/Z18</f>
        <v>0.184022392952614</v>
      </c>
      <c r="AA26" s="504" t="n">
        <f aca="false">AA32/AA18</f>
        <v>0.181113093774829</v>
      </c>
      <c r="AB26" s="504" t="n">
        <f aca="false">AB32/AB18</f>
        <v>0.178438542439387</v>
      </c>
      <c r="AC26" s="504" t="n">
        <f aca="false">AC32/AC18</f>
        <v>0.175621577606092</v>
      </c>
      <c r="AD26" s="504" t="n">
        <f aca="false">AD32/AD18</f>
        <v>0.172905576949245</v>
      </c>
      <c r="AE26" s="504" t="n">
        <f aca="false">AE32/AE18</f>
        <v>0.168722154379144</v>
      </c>
      <c r="AF26" s="504" t="n">
        <f aca="false">AF32/AF18</f>
        <v>0.166022782945872</v>
      </c>
      <c r="AG26" s="504" t="n">
        <f aca="false">AG32/AG18</f>
        <v>0.16311852170672</v>
      </c>
      <c r="AH26" s="504" t="n">
        <f aca="false">AH32/AH18</f>
        <v>0.160019378096593</v>
      </c>
      <c r="AI26" s="504" t="n">
        <f aca="false">AI32/AI18</f>
        <v>0.156829747447882</v>
      </c>
      <c r="AJ26" s="504" t="e">
        <f aca="false">AJ32/AJ18</f>
        <v>#VALUE!</v>
      </c>
      <c r="AK26" s="504" t="e">
        <f aca="false">AK32/AK18</f>
        <v>#VALUE!</v>
      </c>
      <c r="AL26" s="504" t="e">
        <f aca="false">AL32/AL18</f>
        <v>#VALUE!</v>
      </c>
      <c r="AM26" s="504" t="e">
        <f aca="false">AM32/AM18</f>
        <v>#VALUE!</v>
      </c>
      <c r="AN26" s="504" t="e">
        <f aca="false">AN32/AN18</f>
        <v>#VALUE!</v>
      </c>
      <c r="AO26" s="504" t="e">
        <f aca="false">AO32/AO18</f>
        <v>#VALUE!</v>
      </c>
      <c r="AP26" s="504" t="e">
        <f aca="false">AP32/AP18</f>
        <v>#VALUE!</v>
      </c>
      <c r="AQ26" s="504" t="e">
        <f aca="false">AQ32/AQ18</f>
        <v>#VALUE!</v>
      </c>
      <c r="AR26" s="504" t="e">
        <f aca="false">AR32/AR18</f>
        <v>#VALUE!</v>
      </c>
      <c r="AS26" s="504" t="e">
        <f aca="false">AS32/AS18</f>
        <v>#VALUE!</v>
      </c>
      <c r="AT26" s="504" t="e">
        <f aca="false">AT32/AT18</f>
        <v>#VALUE!</v>
      </c>
      <c r="AU26" s="504" t="e">
        <f aca="false">AU32/AU18</f>
        <v>#VALUE!</v>
      </c>
      <c r="AV26" s="504" t="e">
        <f aca="false">AV32/AV18</f>
        <v>#VALUE!</v>
      </c>
      <c r="AW26" s="504" t="e">
        <f aca="false">AW32/AW18</f>
        <v>#VALUE!</v>
      </c>
      <c r="AX26" s="504" t="e">
        <f aca="false">AX32/AX18</f>
        <v>#VALUE!</v>
      </c>
      <c r="AY26" s="504" t="e">
        <f aca="false">AY32/AY18</f>
        <v>#VALUE!</v>
      </c>
      <c r="AZ26" s="504" t="e">
        <f aca="false">AZ32/AZ18</f>
        <v>#VALUE!</v>
      </c>
      <c r="BA26" s="504" t="e">
        <f aca="false">BA32/BA18</f>
        <v>#VALUE!</v>
      </c>
      <c r="BB26" s="504" t="e">
        <f aca="false">BB32/BB18</f>
        <v>#VALUE!</v>
      </c>
      <c r="BC26" s="504" t="e">
        <f aca="false">BC32/BC18</f>
        <v>#VALUE!</v>
      </c>
      <c r="BD26" s="504" t="e">
        <f aca="false">BD32/BD18</f>
        <v>#VALUE!</v>
      </c>
      <c r="BE26" s="504" t="e">
        <f aca="false">BE32/BE18</f>
        <v>#VALUE!</v>
      </c>
      <c r="BF26" s="504" t="e">
        <f aca="false">BF32/BF18</f>
        <v>#VALUE!</v>
      </c>
      <c r="BG26" s="504" t="e">
        <f aca="false">BG32/BG18</f>
        <v>#VALUE!</v>
      </c>
      <c r="BH26" s="504" t="e">
        <f aca="false">BH32/BH18</f>
        <v>#VALUE!</v>
      </c>
      <c r="BI26" s="504" t="e">
        <f aca="false">BI32/BI18</f>
        <v>#VALUE!</v>
      </c>
      <c r="BJ26" s="504" t="e">
        <f aca="false">BJ32/BJ18</f>
        <v>#VALUE!</v>
      </c>
      <c r="BK26" s="504" t="e">
        <f aca="false">BK32/BK18</f>
        <v>#VALUE!</v>
      </c>
      <c r="BL26" s="504" t="e">
        <f aca="false">BL32/BL18</f>
        <v>#VALUE!</v>
      </c>
      <c r="BM26" s="504" t="e">
        <f aca="false">BM32/BM18</f>
        <v>#VALUE!</v>
      </c>
      <c r="BN26" s="504" t="e">
        <f aca="false">BN32/BN18</f>
        <v>#VALUE!</v>
      </c>
      <c r="BO26" s="504" t="e">
        <f aca="false">BO32/BO18</f>
        <v>#VALUE!</v>
      </c>
      <c r="BP26" s="504" t="e">
        <f aca="false">BP32/BP18</f>
        <v>#VALUE!</v>
      </c>
      <c r="BQ26" s="504" t="e">
        <f aca="false">BQ32/BQ18</f>
        <v>#VALUE!</v>
      </c>
      <c r="BR26" s="504" t="e">
        <f aca="false">BR32/BR18</f>
        <v>#VALUE!</v>
      </c>
      <c r="BS26" s="504" t="e">
        <f aca="false">BS32/BS18</f>
        <v>#VALUE!</v>
      </c>
    </row>
    <row r="27" customFormat="false" ht="15.75" hidden="false" customHeight="false" outlineLevel="0" collapsed="false">
      <c r="A27" s="503"/>
      <c r="C27" s="597" t="s">
        <v>1584</v>
      </c>
      <c r="D27" s="598" t="s">
        <v>100</v>
      </c>
      <c r="E27" s="115" t="n">
        <f aca="false">1/(1/(1-$D$2)*E19)</f>
        <v>0.157851239669422</v>
      </c>
      <c r="F27" s="115" t="n">
        <f aca="false">1/(1/(1-$D$2)*F19)</f>
        <v>0.15860448106639</v>
      </c>
      <c r="G27" s="115" t="n">
        <f aca="false">1/(1/(1-$D$2)*G19)</f>
        <v>0.159268571221091</v>
      </c>
      <c r="H27" s="115" t="n">
        <f aca="false">1/(1/(1-$D$2)*H19)</f>
        <v>0.159627495895778</v>
      </c>
      <c r="I27" s="115" t="n">
        <f aca="false">1/(1/(1-$D$2)*I19)</f>
        <v>0.159816648392811</v>
      </c>
      <c r="J27" s="115" t="n">
        <f aca="false">1/(1/(1-$D$2)*J19)</f>
        <v>0.159978278223827</v>
      </c>
      <c r="K27" s="115" t="n">
        <f aca="false">1/(1/(1-$D$2)*K19)</f>
        <v>0.160170752464896</v>
      </c>
      <c r="L27" s="115" t="n">
        <f aca="false">1/(1/(1-$D$2)*L19)</f>
        <v>0.159913923631941</v>
      </c>
      <c r="M27" s="115" t="n">
        <f aca="false">1/(1/(1-$D$2)*M19)</f>
        <v>0.159775883732857</v>
      </c>
      <c r="N27" s="115" t="n">
        <f aca="false">1/(1/(1-$D$2)*N19)</f>
        <v>0.159636802109196</v>
      </c>
      <c r="O27" s="115" t="n">
        <f aca="false">1/(1/(1-$D$2)*O19)</f>
        <v>0.15931536025378</v>
      </c>
      <c r="P27" s="115" t="n">
        <f aca="false">1/(1/(1-$D$2)*P19)</f>
        <v>0.158728720495366</v>
      </c>
      <c r="Q27" s="115" t="n">
        <f aca="false">1/(1/(1-$D$2)*Q19)</f>
        <v>0.157842546945107</v>
      </c>
      <c r="R27" s="115" t="n">
        <f aca="false">1/(1/(1-$D$2)*R19)</f>
        <v>0.156767024388309</v>
      </c>
      <c r="S27" s="115" t="n">
        <f aca="false">1/(1/(1-$D$2)*S19)</f>
        <v>0.155549315348376</v>
      </c>
      <c r="T27" s="115" t="n">
        <f aca="false">1/(1/(1-$D$2)*T19)</f>
        <v>0.154263178782721</v>
      </c>
      <c r="U27" s="115" t="n">
        <f aca="false">1/(1/(1-$D$2)*U19)</f>
        <v>0.152987991745147</v>
      </c>
      <c r="V27" s="115" t="n">
        <f aca="false">1/(1/(1-$D$2)*V19)</f>
        <v>0.151540385856622</v>
      </c>
      <c r="W27" s="115" t="n">
        <f aca="false">1/(1/(1-$D$2)*W19)</f>
        <v>0.150091692686259</v>
      </c>
      <c r="X27" s="115" t="n">
        <f aca="false">1/(1/(1-$D$2)*X19)</f>
        <v>0.148638342314267</v>
      </c>
      <c r="Y27" s="115" t="n">
        <f aca="false">1/(1/(1-$D$2)*Y19)</f>
        <v>0.147137534290163</v>
      </c>
      <c r="Z27" s="115" t="n">
        <f aca="false">1/(1/(1-$D$2)*Z19)</f>
        <v>0.145565628029668</v>
      </c>
      <c r="AA27" s="115" t="n">
        <f aca="false">1/(1/(1-$D$2)*AA19)</f>
        <v>0.143841639033101</v>
      </c>
      <c r="AB27" s="115" t="n">
        <f aca="false">1/(1/(1-$D$2)*AB19)</f>
        <v>0.142074262027492</v>
      </c>
      <c r="AC27" s="115" t="n">
        <f aca="false">1/(1/(1-$D$2)*AC19)</f>
        <v>0.140289099781885</v>
      </c>
      <c r="AD27" s="115" t="n">
        <f aca="false">1/(1/(1-$D$2)*AD19)</f>
        <v>0.138475557037998</v>
      </c>
      <c r="AE27" s="115" t="n">
        <f aca="false">1/(1/(1-$D$2)*AE19)</f>
        <v>0.136645859685412</v>
      </c>
      <c r="AF27" s="115" t="n">
        <f aca="false">1/(1/(1-$D$2)*AF19)</f>
        <v>0.134669569216519</v>
      </c>
      <c r="AG27" s="115" t="n">
        <f aca="false">1/(1/(1-$D$2)*AG19)</f>
        <v>0.132698288340657</v>
      </c>
      <c r="AH27" s="115" t="n">
        <f aca="false">1/(1/(1-$D$2)*AH19)</f>
        <v>0.13071257482232</v>
      </c>
      <c r="AI27" s="115" t="n">
        <f aca="false">1/(1/(1-$D$2)*AI19)</f>
        <v>0.128696094225167</v>
      </c>
      <c r="AJ27" s="115" t="n">
        <f aca="false">1/(1/(1-$D$2)*AJ19)</f>
        <v>0.126643955771436</v>
      </c>
      <c r="AK27" s="115" t="e">
        <f aca="false">1/(1/(1-$D$2)*AK19)</f>
        <v>#VALUE!</v>
      </c>
      <c r="AL27" s="115" t="e">
        <f aca="false">1/(1/(1-$D$2)*AL19)</f>
        <v>#VALUE!</v>
      </c>
      <c r="AM27" s="115" t="e">
        <f aca="false">1/(1/(1-$D$2)*AM19)</f>
        <v>#VALUE!</v>
      </c>
      <c r="AN27" s="115" t="e">
        <f aca="false">1/(1/(1-$D$2)*AN19)</f>
        <v>#VALUE!</v>
      </c>
      <c r="AO27" s="115" t="e">
        <f aca="false">1/(1/(1-$D$2)*AO19)</f>
        <v>#VALUE!</v>
      </c>
      <c r="AP27" s="115" t="e">
        <f aca="false">1/(1/(1-$D$2)*AP19)</f>
        <v>#VALUE!</v>
      </c>
      <c r="AQ27" s="115" t="e">
        <f aca="false">1/(1/(1-$D$2)*AQ19)</f>
        <v>#VALUE!</v>
      </c>
      <c r="AR27" s="115" t="e">
        <f aca="false">1/(1/(1-$D$2)*AR19)</f>
        <v>#VALUE!</v>
      </c>
      <c r="AS27" s="115" t="e">
        <f aca="false">1/(1/(1-$D$2)*AS19)</f>
        <v>#VALUE!</v>
      </c>
      <c r="AT27" s="115" t="e">
        <f aca="false">1/(1/(1-$D$2)*AT19)</f>
        <v>#VALUE!</v>
      </c>
      <c r="AU27" s="115" t="e">
        <f aca="false">1/(1/(1-$D$2)*AU19)</f>
        <v>#VALUE!</v>
      </c>
      <c r="AV27" s="115" t="e">
        <f aca="false">1/(1/(1-$D$2)*AV19)</f>
        <v>#VALUE!</v>
      </c>
      <c r="AW27" s="115" t="e">
        <f aca="false">1/(1/(1-$D$2)*AW19)</f>
        <v>#VALUE!</v>
      </c>
      <c r="AX27" s="115" t="e">
        <f aca="false">1/(1/(1-$D$2)*AX19)</f>
        <v>#VALUE!</v>
      </c>
      <c r="AY27" s="115" t="e">
        <f aca="false">1/(1/(1-$D$2)*AY19)</f>
        <v>#VALUE!</v>
      </c>
      <c r="AZ27" s="115" t="e">
        <f aca="false">1/(1/(1-$D$2)*AZ19)</f>
        <v>#VALUE!</v>
      </c>
      <c r="BA27" s="115" t="e">
        <f aca="false">1/(1/(1-$D$2)*BA19)</f>
        <v>#VALUE!</v>
      </c>
      <c r="BB27" s="115" t="e">
        <f aca="false">1/(1/(1-$D$2)*BB19)</f>
        <v>#VALUE!</v>
      </c>
      <c r="BC27" s="115" t="e">
        <f aca="false">1/(1/(1-$D$2)*BC19)</f>
        <v>#VALUE!</v>
      </c>
      <c r="BD27" s="115" t="e">
        <f aca="false">1/(1/(1-$D$2)*BD19)</f>
        <v>#VALUE!</v>
      </c>
      <c r="BE27" s="115" t="e">
        <f aca="false">1/(1/(1-$D$2)*BE19)</f>
        <v>#VALUE!</v>
      </c>
      <c r="BF27" s="115" t="e">
        <f aca="false">1/(1/(1-$D$2)*BF19)</f>
        <v>#VALUE!</v>
      </c>
      <c r="BG27" s="115" t="e">
        <f aca="false">1/(1/(1-$D$2)*BG19)</f>
        <v>#VALUE!</v>
      </c>
      <c r="BH27" s="115" t="e">
        <f aca="false">1/(1/(1-$D$2)*BH19)</f>
        <v>#VALUE!</v>
      </c>
      <c r="BI27" s="115" t="e">
        <f aca="false">1/(1/(1-$D$2)*BI19)</f>
        <v>#VALUE!</v>
      </c>
      <c r="BJ27" s="115" t="e">
        <f aca="false">1/(1/(1-$D$2)*BJ19)</f>
        <v>#VALUE!</v>
      </c>
      <c r="BK27" s="115" t="e">
        <f aca="false">1/(1/(1-$D$2)*BK19)</f>
        <v>#VALUE!</v>
      </c>
      <c r="BL27" s="115" t="e">
        <f aca="false">1/(1/(1-$D$2)*BL19)</f>
        <v>#VALUE!</v>
      </c>
      <c r="BM27" s="115" t="e">
        <f aca="false">1/(1/(1-$D$2)*BM19)</f>
        <v>#VALUE!</v>
      </c>
      <c r="BN27" s="115" t="e">
        <f aca="false">1/(1/(1-$D$2)*BN19)</f>
        <v>#VALUE!</v>
      </c>
      <c r="BO27" s="115" t="e">
        <f aca="false">1/(1/(1-$D$2)*BO19)</f>
        <v>#VALUE!</v>
      </c>
      <c r="BP27" s="115" t="e">
        <f aca="false">1/(1/(1-$D$2)*BP19)</f>
        <v>#VALUE!</v>
      </c>
      <c r="BQ27" s="115" t="e">
        <f aca="false">1/(1/(1-$D$2)*BQ19)</f>
        <v>#VALUE!</v>
      </c>
      <c r="BR27" s="115" t="e">
        <f aca="false">1/(1/(1-$D$2)*BR19)</f>
        <v>#VALUE!</v>
      </c>
      <c r="BS27" s="115" t="e">
        <f aca="false">1/(1/(1-$D$2)*BS19)</f>
        <v>#VALUE!</v>
      </c>
    </row>
    <row r="28" customFormat="false" ht="15.75" hidden="false" customHeight="false" outlineLevel="0" collapsed="false">
      <c r="A28" s="503"/>
      <c r="C28" s="597" t="s">
        <v>1528</v>
      </c>
      <c r="D28" s="598" t="s">
        <v>1529</v>
      </c>
      <c r="E28" s="115" t="n">
        <f aca="false">1/E26</f>
        <v>17.9831708193247</v>
      </c>
      <c r="F28" s="115" t="n">
        <f aca="false">1/F26</f>
        <v>4.27297874189534</v>
      </c>
      <c r="G28" s="115" t="n">
        <f aca="false">1/G26</f>
        <v>4.33976313091151</v>
      </c>
      <c r="H28" s="115" t="n">
        <f aca="false">1/H26</f>
        <v>4.37679771564278</v>
      </c>
      <c r="I28" s="115" t="n">
        <f aca="false">1/I26</f>
        <v>4.37922024256186</v>
      </c>
      <c r="J28" s="115" t="n">
        <f aca="false">1/J26</f>
        <v>4.36640625081744</v>
      </c>
      <c r="K28" s="115" t="n">
        <f aca="false">1/K26</f>
        <v>4.48410829211353</v>
      </c>
      <c r="L28" s="115" t="n">
        <f aca="false">1/L26</f>
        <v>4.45876221887484</v>
      </c>
      <c r="M28" s="115" t="n">
        <f aca="false">1/M26</f>
        <v>4.46293391049519</v>
      </c>
      <c r="N28" s="115" t="n">
        <f aca="false">1/N26</f>
        <v>4.51719076445391</v>
      </c>
      <c r="O28" s="115" t="n">
        <f aca="false">1/O26</f>
        <v>4.60018788718225</v>
      </c>
      <c r="P28" s="115" t="n">
        <f aca="false">1/P26</f>
        <v>4.70195969880493</v>
      </c>
      <c r="Q28" s="115" t="n">
        <f aca="false">1/Q26</f>
        <v>4.78374019726971</v>
      </c>
      <c r="R28" s="115" t="n">
        <f aca="false">1/R26</f>
        <v>4.85985944453265</v>
      </c>
      <c r="S28" s="115" t="n">
        <f aca="false">1/S26</f>
        <v>4.92084866674539</v>
      </c>
      <c r="T28" s="115" t="n">
        <f aca="false">1/T26</f>
        <v>4.96178071527898</v>
      </c>
      <c r="U28" s="115" t="n">
        <f aca="false">1/U26</f>
        <v>5.05895037963773</v>
      </c>
      <c r="V28" s="115" t="n">
        <f aca="false">1/V26</f>
        <v>5.11187926833035</v>
      </c>
      <c r="W28" s="115" t="n">
        <f aca="false">1/W26</f>
        <v>5.16709375440183</v>
      </c>
      <c r="X28" s="115" t="n">
        <f aca="false">1/X26</f>
        <v>5.23754218642598</v>
      </c>
      <c r="Y28" s="115" t="n">
        <f aca="false">1/Y26</f>
        <v>5.31949832672344</v>
      </c>
      <c r="Z28" s="115" t="n">
        <f aca="false">1/Z26</f>
        <v>5.43412127162971</v>
      </c>
      <c r="AA28" s="115" t="n">
        <f aca="false">1/AA26</f>
        <v>5.52141194851026</v>
      </c>
      <c r="AB28" s="115" t="n">
        <f aca="false">1/AB26</f>
        <v>5.60417041256481</v>
      </c>
      <c r="AC28" s="115" t="n">
        <f aca="false">1/AC26</f>
        <v>5.69406113776597</v>
      </c>
      <c r="AD28" s="115" t="n">
        <f aca="false">1/AD26</f>
        <v>5.7835034453142</v>
      </c>
      <c r="AE28" s="115" t="n">
        <f aca="false">1/AE26</f>
        <v>5.92690393078343</v>
      </c>
      <c r="AF28" s="115" t="n">
        <f aca="false">1/AF26</f>
        <v>6.0232697118806</v>
      </c>
      <c r="AG28" s="115" t="n">
        <f aca="false">1/AG26</f>
        <v>6.13051166438326</v>
      </c>
      <c r="AH28" s="115" t="n">
        <f aca="false">1/AH26</f>
        <v>6.24924313476815</v>
      </c>
      <c r="AI28" s="115" t="n">
        <f aca="false">1/AI26</f>
        <v>6.37634132728757</v>
      </c>
      <c r="AJ28" s="115" t="e">
        <f aca="false">1/AJ26</f>
        <v>#VALUE!</v>
      </c>
      <c r="AK28" s="115" t="e">
        <f aca="false">1/AK26</f>
        <v>#VALUE!</v>
      </c>
      <c r="AL28" s="115" t="e">
        <f aca="false">1/AL26</f>
        <v>#VALUE!</v>
      </c>
      <c r="AM28" s="115" t="e">
        <f aca="false">1/AM26</f>
        <v>#VALUE!</v>
      </c>
      <c r="AN28" s="115" t="e">
        <f aca="false">1/AN26</f>
        <v>#VALUE!</v>
      </c>
      <c r="AO28" s="115" t="e">
        <f aca="false">1/AO26</f>
        <v>#VALUE!</v>
      </c>
      <c r="AP28" s="115" t="e">
        <f aca="false">1/AP26</f>
        <v>#VALUE!</v>
      </c>
      <c r="AQ28" s="115" t="e">
        <f aca="false">1/AQ26</f>
        <v>#VALUE!</v>
      </c>
      <c r="AR28" s="115" t="e">
        <f aca="false">1/AR26</f>
        <v>#VALUE!</v>
      </c>
      <c r="AS28" s="115" t="e">
        <f aca="false">1/AS26</f>
        <v>#VALUE!</v>
      </c>
      <c r="AT28" s="115" t="e">
        <f aca="false">1/AT26</f>
        <v>#VALUE!</v>
      </c>
      <c r="AU28" s="115" t="e">
        <f aca="false">1/AU26</f>
        <v>#VALUE!</v>
      </c>
      <c r="AV28" s="115" t="e">
        <f aca="false">1/AV26</f>
        <v>#VALUE!</v>
      </c>
      <c r="AW28" s="115" t="e">
        <f aca="false">1/AW26</f>
        <v>#VALUE!</v>
      </c>
      <c r="AX28" s="115" t="e">
        <f aca="false">1/AX26</f>
        <v>#VALUE!</v>
      </c>
      <c r="AY28" s="115" t="e">
        <f aca="false">1/AY26</f>
        <v>#VALUE!</v>
      </c>
      <c r="AZ28" s="115" t="e">
        <f aca="false">1/AZ26</f>
        <v>#VALUE!</v>
      </c>
      <c r="BA28" s="115" t="e">
        <f aca="false">1/BA26</f>
        <v>#VALUE!</v>
      </c>
      <c r="BB28" s="115" t="e">
        <f aca="false">1/BB26</f>
        <v>#VALUE!</v>
      </c>
      <c r="BC28" s="115" t="e">
        <f aca="false">1/BC26</f>
        <v>#VALUE!</v>
      </c>
      <c r="BD28" s="115" t="e">
        <f aca="false">1/BD26</f>
        <v>#VALUE!</v>
      </c>
      <c r="BE28" s="115" t="e">
        <f aca="false">1/BE26</f>
        <v>#VALUE!</v>
      </c>
      <c r="BF28" s="115" t="e">
        <f aca="false">1/BF26</f>
        <v>#VALUE!</v>
      </c>
      <c r="BG28" s="115" t="e">
        <f aca="false">1/BG26</f>
        <v>#VALUE!</v>
      </c>
      <c r="BH28" s="115" t="e">
        <f aca="false">1/BH26</f>
        <v>#VALUE!</v>
      </c>
      <c r="BI28" s="115" t="e">
        <f aca="false">1/BI26</f>
        <v>#VALUE!</v>
      </c>
      <c r="BJ28" s="115" t="e">
        <f aca="false">1/BJ26</f>
        <v>#VALUE!</v>
      </c>
      <c r="BK28" s="115" t="e">
        <f aca="false">1/BK26</f>
        <v>#VALUE!</v>
      </c>
      <c r="BL28" s="115" t="e">
        <f aca="false">1/BL26</f>
        <v>#VALUE!</v>
      </c>
      <c r="BM28" s="115" t="e">
        <f aca="false">1/BM26</f>
        <v>#VALUE!</v>
      </c>
      <c r="BN28" s="115" t="e">
        <f aca="false">1/BN26</f>
        <v>#VALUE!</v>
      </c>
      <c r="BO28" s="115" t="e">
        <f aca="false">1/BO26</f>
        <v>#VALUE!</v>
      </c>
      <c r="BP28" s="115" t="e">
        <f aca="false">1/BP26</f>
        <v>#VALUE!</v>
      </c>
      <c r="BQ28" s="115" t="e">
        <f aca="false">1/BQ26</f>
        <v>#VALUE!</v>
      </c>
      <c r="BR28" s="115" t="e">
        <f aca="false">1/BR26</f>
        <v>#VALUE!</v>
      </c>
      <c r="BS28" s="115" t="e">
        <f aca="false">1/BS26</f>
        <v>#VALUE!</v>
      </c>
    </row>
    <row r="29" customFormat="false" ht="15.75" hidden="false" customHeight="false" outlineLevel="0" collapsed="false">
      <c r="A29" s="503"/>
      <c r="C29" s="597" t="s">
        <v>1530</v>
      </c>
      <c r="D29" s="515" t="s">
        <v>1531</v>
      </c>
      <c r="E29" s="115" t="n">
        <f aca="false">1/E27</f>
        <v>6.33507853403141</v>
      </c>
      <c r="F29" s="115" t="n">
        <f aca="false">1/F27</f>
        <v>6.30499209906566</v>
      </c>
      <c r="G29" s="115" t="n">
        <f aca="false">1/G27</f>
        <v>6.27870264882225</v>
      </c>
      <c r="H29" s="115" t="n">
        <f aca="false">1/H27</f>
        <v>6.26458489740959</v>
      </c>
      <c r="I29" s="115" t="n">
        <f aca="false">1/I27</f>
        <v>6.25717038904553</v>
      </c>
      <c r="J29" s="115" t="n">
        <f aca="false">1/J27</f>
        <v>6.25084862209162</v>
      </c>
      <c r="K29" s="115" t="n">
        <f aca="false">1/K27</f>
        <v>6.24333709251423</v>
      </c>
      <c r="L29" s="115" t="n">
        <f aca="false">1/L27</f>
        <v>6.25336416797331</v>
      </c>
      <c r="M29" s="115" t="n">
        <f aca="false">1/M27</f>
        <v>6.25876682160612</v>
      </c>
      <c r="N29" s="115" t="n">
        <f aca="false">1/N27</f>
        <v>6.2642196961323</v>
      </c>
      <c r="O29" s="115" t="n">
        <f aca="false">1/O27</f>
        <v>6.27685866828572</v>
      </c>
      <c r="P29" s="115" t="n">
        <f aca="false">1/P27</f>
        <v>6.30005708405616</v>
      </c>
      <c r="Q29" s="115" t="n">
        <f aca="false">1/Q27</f>
        <v>6.33542742026185</v>
      </c>
      <c r="R29" s="115" t="n">
        <f aca="false">1/R27</f>
        <v>6.37889252476349</v>
      </c>
      <c r="S29" s="115" t="n">
        <f aca="false">1/S27</f>
        <v>6.42882932503015</v>
      </c>
      <c r="T29" s="115" t="n">
        <f aca="false">1/T27</f>
        <v>6.48242832729704</v>
      </c>
      <c r="U29" s="115" t="n">
        <f aca="false">1/U27</f>
        <v>6.53646072866842</v>
      </c>
      <c r="V29" s="115" t="n">
        <f aca="false">1/V27</f>
        <v>6.59890097512447</v>
      </c>
      <c r="W29" s="115" t="n">
        <f aca="false">1/W27</f>
        <v>6.66259392576994</v>
      </c>
      <c r="X29" s="115" t="n">
        <f aca="false">1/X27</f>
        <v>6.7277391851269</v>
      </c>
      <c r="Y29" s="115" t="n">
        <f aca="false">1/Y27</f>
        <v>6.79636236140769</v>
      </c>
      <c r="Z29" s="115" t="n">
        <f aca="false">1/Z27</f>
        <v>6.86975361928292</v>
      </c>
      <c r="AA29" s="115" t="n">
        <f aca="false">1/AA27</f>
        <v>6.95208985883342</v>
      </c>
      <c r="AB29" s="115" t="n">
        <f aca="false">1/AB27</f>
        <v>7.03857254459286</v>
      </c>
      <c r="AC29" s="115" t="n">
        <f aca="false">1/AC27</f>
        <v>7.12813754992194</v>
      </c>
      <c r="AD29" s="115" t="n">
        <f aca="false">1/AD27</f>
        <v>7.22149108037602</v>
      </c>
      <c r="AE29" s="115" t="n">
        <f aca="false">1/AE27</f>
        <v>7.31818733697616</v>
      </c>
      <c r="AF29" s="115" t="n">
        <f aca="false">1/AF27</f>
        <v>7.4255825263109</v>
      </c>
      <c r="AG29" s="115" t="n">
        <f aca="false">1/AG27</f>
        <v>7.53589222969359</v>
      </c>
      <c r="AH29" s="115" t="n">
        <f aca="false">1/AH27</f>
        <v>7.65037335818164</v>
      </c>
      <c r="AI29" s="115" t="n">
        <f aca="false">1/AI27</f>
        <v>7.77024358058916</v>
      </c>
      <c r="AJ29" s="115" t="n">
        <f aca="false">1/AJ27</f>
        <v>7.89615259495508</v>
      </c>
      <c r="AK29" s="115" t="e">
        <f aca="false">1/AK27</f>
        <v>#VALUE!</v>
      </c>
      <c r="AL29" s="115" t="e">
        <f aca="false">1/AL27</f>
        <v>#VALUE!</v>
      </c>
      <c r="AM29" s="115" t="e">
        <f aca="false">1/AM27</f>
        <v>#VALUE!</v>
      </c>
      <c r="AN29" s="115" t="e">
        <f aca="false">1/AN27</f>
        <v>#VALUE!</v>
      </c>
      <c r="AO29" s="115" t="e">
        <f aca="false">1/AO27</f>
        <v>#VALUE!</v>
      </c>
      <c r="AP29" s="115" t="e">
        <f aca="false">1/AP27</f>
        <v>#VALUE!</v>
      </c>
      <c r="AQ29" s="115" t="e">
        <f aca="false">1/AQ27</f>
        <v>#VALUE!</v>
      </c>
      <c r="AR29" s="115" t="e">
        <f aca="false">1/AR27</f>
        <v>#VALUE!</v>
      </c>
      <c r="AS29" s="115" t="e">
        <f aca="false">1/AS27</f>
        <v>#VALUE!</v>
      </c>
      <c r="AT29" s="115" t="e">
        <f aca="false">1/AT27</f>
        <v>#VALUE!</v>
      </c>
      <c r="AU29" s="115" t="e">
        <f aca="false">1/AU27</f>
        <v>#VALUE!</v>
      </c>
      <c r="AV29" s="115" t="e">
        <f aca="false">1/AV27</f>
        <v>#VALUE!</v>
      </c>
      <c r="AW29" s="115" t="e">
        <f aca="false">1/AW27</f>
        <v>#VALUE!</v>
      </c>
      <c r="AX29" s="115" t="e">
        <f aca="false">1/AX27</f>
        <v>#VALUE!</v>
      </c>
      <c r="AY29" s="115" t="e">
        <f aca="false">1/AY27</f>
        <v>#VALUE!</v>
      </c>
      <c r="AZ29" s="115" t="e">
        <f aca="false">1/AZ27</f>
        <v>#VALUE!</v>
      </c>
      <c r="BA29" s="115" t="e">
        <f aca="false">1/BA27</f>
        <v>#VALUE!</v>
      </c>
      <c r="BB29" s="115" t="e">
        <f aca="false">1/BB27</f>
        <v>#VALUE!</v>
      </c>
      <c r="BC29" s="115" t="e">
        <f aca="false">1/BC27</f>
        <v>#VALUE!</v>
      </c>
      <c r="BD29" s="115" t="e">
        <f aca="false">1/BD27</f>
        <v>#VALUE!</v>
      </c>
      <c r="BE29" s="115" t="e">
        <f aca="false">1/BE27</f>
        <v>#VALUE!</v>
      </c>
      <c r="BF29" s="115" t="e">
        <f aca="false">1/BF27</f>
        <v>#VALUE!</v>
      </c>
      <c r="BG29" s="115" t="e">
        <f aca="false">1/BG27</f>
        <v>#VALUE!</v>
      </c>
      <c r="BH29" s="115" t="e">
        <f aca="false">1/BH27</f>
        <v>#VALUE!</v>
      </c>
      <c r="BI29" s="115" t="e">
        <f aca="false">1/BI27</f>
        <v>#VALUE!</v>
      </c>
      <c r="BJ29" s="115" t="e">
        <f aca="false">1/BJ27</f>
        <v>#VALUE!</v>
      </c>
      <c r="BK29" s="115" t="e">
        <f aca="false">1/BK27</f>
        <v>#VALUE!</v>
      </c>
      <c r="BL29" s="115" t="e">
        <f aca="false">1/BL27</f>
        <v>#VALUE!</v>
      </c>
      <c r="BM29" s="115" t="e">
        <f aca="false">1/BM27</f>
        <v>#VALUE!</v>
      </c>
      <c r="BN29" s="115" t="e">
        <f aca="false">1/BN27</f>
        <v>#VALUE!</v>
      </c>
      <c r="BO29" s="115" t="e">
        <f aca="false">1/BO27</f>
        <v>#VALUE!</v>
      </c>
      <c r="BP29" s="115" t="e">
        <f aca="false">1/BP27</f>
        <v>#VALUE!</v>
      </c>
      <c r="BQ29" s="115" t="e">
        <f aca="false">1/BQ27</f>
        <v>#VALUE!</v>
      </c>
      <c r="BR29" s="115" t="e">
        <f aca="false">1/BR27</f>
        <v>#VALUE!</v>
      </c>
      <c r="BS29" s="115" t="e">
        <f aca="false">1/BS27</f>
        <v>#VALUE!</v>
      </c>
    </row>
    <row r="30" customFormat="false" ht="15.75" hidden="false" customHeight="false" outlineLevel="0" collapsed="false">
      <c r="A30" s="503" t="s">
        <v>1585</v>
      </c>
      <c r="C30" s="597" t="s">
        <v>1586</v>
      </c>
      <c r="D30" s="598" t="s">
        <v>1519</v>
      </c>
      <c r="E30" s="115" t="e">
        <f aca="false">(1+E22)*(1+E11)*(1+E12)-1</f>
        <v>#VALUE!</v>
      </c>
      <c r="F30" s="115" t="n">
        <f aca="false">F9+$D$2*(F8+F11+F12)+(1-$D$2)*(E18/E19-$D$3-F10)</f>
        <v>0.0275740071061672</v>
      </c>
      <c r="G30" s="115" t="n">
        <f aca="false">G9+$D$2*(G8+G11+G12)+(1-$D$2)*(F18/F19-$D$3-G10)</f>
        <v>0.0276528816136544</v>
      </c>
      <c r="H30" s="115" t="n">
        <f aca="false">H9+$D$2*(H8+H11+H12)+(1-$D$2)*(G18/G19-$D$3-H10)</f>
        <v>0.0278797100298583</v>
      </c>
      <c r="I30" s="115" t="n">
        <f aca="false">I9+$D$2*(I8+I11+I12)+(1-$D$2)*(H18/H19-$D$3-I10)</f>
        <v>0.0279975763920813</v>
      </c>
      <c r="J30" s="115" t="n">
        <f aca="false">J9+$D$2*(J8+J11+J12)+(1-$D$2)*(I18/I19-$D$3-J10)</f>
        <v>0.0282116455529417</v>
      </c>
      <c r="K30" s="115" t="n">
        <f aca="false">K9+$D$2*(K8+K11+K12)+(1-$D$2)*(J18/J19-$D$3-K10)</f>
        <v>0.0283278658183767</v>
      </c>
      <c r="L30" s="115" t="n">
        <f aca="false">L9+$D$2*(L8+L11+L12)+(1-$D$2)*(K18/K19-$D$3-L10)</f>
        <v>0.0286086594381167</v>
      </c>
      <c r="M30" s="115" t="n">
        <f aca="false">M9+$D$2*(M8+M11+M12)+(1-$D$2)*(L18/L19-$D$3-M10)</f>
        <v>0.0287762713372018</v>
      </c>
      <c r="N30" s="115" t="n">
        <f aca="false">N9+$D$2*(N8+N11+N12)+(1-$D$2)*(M18/M19-$D$3-N10)</f>
        <v>0.028965481028208</v>
      </c>
      <c r="O30" s="115" t="n">
        <f aca="false">O9+$D$2*(O8+O11+O12)+(1-$D$2)*(N18/N19-$D$3-O10)</f>
        <v>0.0292690092599338</v>
      </c>
      <c r="P30" s="115" t="n">
        <f aca="false">P9+$D$2*(P8+P11+P12)+(1-$D$2)*(O18/O19-$D$3-P10)</f>
        <v>0.0295823614035237</v>
      </c>
      <c r="Q30" s="115" t="n">
        <f aca="false">Q9+$D$2*(Q8+Q11+Q12)+(1-$D$2)*(P18/P19-$D$3-Q10)</f>
        <v>0.0299406940969219</v>
      </c>
      <c r="R30" s="115" t="n">
        <f aca="false">R9+$D$2*(R8+R11+R12)+(1-$D$2)*(Q18/Q19-$D$3-R10)</f>
        <v>0.0302398151692779</v>
      </c>
      <c r="S30" s="115" t="n">
        <f aca="false">S9+$D$2*(S8+S11+S12)+(1-$D$2)*(R18/R19-$D$3-S10)</f>
        <v>0.0305688023017833</v>
      </c>
      <c r="T30" s="115" t="n">
        <f aca="false">T9+$D$2*(T8+T11+T12)+(1-$D$2)*(S18/S19-$D$3-T10)</f>
        <v>0.0309188182708545</v>
      </c>
      <c r="U30" s="115" t="n">
        <f aca="false">U9+$D$2*(U8+U11+U12)+(1-$D$2)*(T18/T19-$D$3-U10)</f>
        <v>0.031248177715815</v>
      </c>
      <c r="V30" s="115" t="n">
        <f aca="false">V9+$D$2*(V8+V11+V12)+(1-$D$2)*(U18/U19-$D$3-V10)</f>
        <v>0.0315989189000449</v>
      </c>
      <c r="W30" s="115" t="n">
        <f aca="false">W9+$D$2*(W8+W11+W12)+(1-$D$2)*(V18/V19-$D$3-W10)</f>
        <v>0.0319494456185335</v>
      </c>
      <c r="X30" s="115" t="n">
        <f aca="false">X9+$D$2*(X8+X11+X12)+(1-$D$2)*(W18/W19-$D$3-X10)</f>
        <v>0.0322905614641051</v>
      </c>
      <c r="Y30" s="115" t="n">
        <f aca="false">Y9+$D$2*(Y8+Y11+Y12)+(1-$D$2)*(X18/X19-$D$3-Y10)</f>
        <v>0.0325962666406053</v>
      </c>
      <c r="Z30" s="115" t="n">
        <f aca="false">Z9+$D$2*(Z8+Z11+Z12)+(1-$D$2)*(Y18/Y19-$D$3-Z10)</f>
        <v>0.0329640689239311</v>
      </c>
      <c r="AA30" s="115" t="n">
        <f aca="false">AA9+$D$2*(AA8+AA11+AA12)+(1-$D$2)*(Z18/Z19-$D$3-AA10)</f>
        <v>0.0332726382561597</v>
      </c>
      <c r="AB30" s="115" t="n">
        <f aca="false">AB9+$D$2*(AB8+AB11+AB12)+(1-$D$2)*(AA18/AA19-$D$3-AB10)</f>
        <v>0.0336182663622641</v>
      </c>
      <c r="AC30" s="115" t="n">
        <f aca="false">AC9+$D$2*(AC8+AC11+AC12)+(1-$D$2)*(AB18/AB19-$D$3-AC10)</f>
        <v>0.0339192749179913</v>
      </c>
      <c r="AD30" s="115" t="n">
        <f aca="false">AD9+$D$2*(AD8+AD11+AD12)+(1-$D$2)*(AC18/AC19-$D$3-AD10)</f>
        <v>0.0342736005542051</v>
      </c>
      <c r="AE30" s="115" t="n">
        <f aca="false">AE9+$D$2*(AE8+AE11+AE12)+(1-$D$2)*(AD18/AD19-$D$3-AE10)</f>
        <v>0.0345858652840739</v>
      </c>
      <c r="AF30" s="115" t="n">
        <f aca="false">AF9+$D$2*(AF8+AF11+AF12)+(1-$D$2)*(AE18/AE19-$D$3-AF10)</f>
        <v>0.0349433084285943</v>
      </c>
      <c r="AG30" s="115" t="n">
        <f aca="false">AG9+$D$2*(AG8+AG11+AG12)+(1-$D$2)*(AF18/AF19-$D$3-AG10)</f>
        <v>0.0352616354324364</v>
      </c>
      <c r="AH30" s="115" t="n">
        <f aca="false">AH9+$D$2*(AH8+AH11+AH12)+(1-$D$2)*(AG18/AG19-$D$3-AH10)</f>
        <v>0.0355473832267388</v>
      </c>
      <c r="AI30" s="115" t="n">
        <f aca="false">AI9+$D$2*(AI8+AI11+AI12)+(1-$D$2)*(AH18/AH19-$D$3-AI10)</f>
        <v>0.0358820194138597</v>
      </c>
      <c r="AJ30" s="115" t="n">
        <f aca="false">AJ9+$D$2*(AJ8+AJ11+AJ12)+(1-$D$2)*(AI18/AI19-$D$3-AJ10)</f>
        <v>0.0361560822243356</v>
      </c>
      <c r="AK30" s="115" t="e">
        <f aca="false">AK9+$D$2*(AK8+AK11+AK12)+(1-$D$2)*(AJ18/AJ19-$D$3-AK10)</f>
        <v>#VALUE!</v>
      </c>
      <c r="AL30" s="115" t="e">
        <f aca="false">AL9+$D$2*(AL8+AL11+AL12)+(1-$D$2)*(AK18/AK19-$D$3-AL10)</f>
        <v>#VALUE!</v>
      </c>
      <c r="AM30" s="115" t="e">
        <f aca="false">AM9+$D$2*(AM8+AM11+AM12)+(1-$D$2)*(AL18/AL19-$D$3-AM10)</f>
        <v>#VALUE!</v>
      </c>
      <c r="AN30" s="115" t="e">
        <f aca="false">AN9+$D$2*(AN8+AN11+AN12)+(1-$D$2)*(AM18/AM19-$D$3-AN10)</f>
        <v>#VALUE!</v>
      </c>
      <c r="AO30" s="115" t="e">
        <f aca="false">AO9+$D$2*(AO8+AO11+AO12)+(1-$D$2)*(AN18/AN19-$D$3-AO10)</f>
        <v>#VALUE!</v>
      </c>
      <c r="AP30" s="115" t="e">
        <f aca="false">AP9+$D$2*(AP8+AP11+AP12)+(1-$D$2)*(AO18/AO19-$D$3-AP10)</f>
        <v>#VALUE!</v>
      </c>
      <c r="AQ30" s="115" t="e">
        <f aca="false">AQ9+$D$2*(AQ8+AQ11+AQ12)+(1-$D$2)*(AP18/AP19-$D$3-AQ10)</f>
        <v>#VALUE!</v>
      </c>
      <c r="AR30" s="115" t="e">
        <f aca="false">AR9+$D$2*(AR8+AR11+AR12)+(1-$D$2)*(AQ18/AQ19-$D$3-AR10)</f>
        <v>#VALUE!</v>
      </c>
      <c r="AS30" s="115" t="e">
        <f aca="false">AS9+$D$2*(AS8+AS11+AS12)+(1-$D$2)*(AR18/AR19-$D$3-AS10)</f>
        <v>#VALUE!</v>
      </c>
      <c r="AT30" s="115" t="e">
        <f aca="false">AT9+$D$2*(AT8+AT11+AT12)+(1-$D$2)*(AS18/AS19-$D$3-AT10)</f>
        <v>#VALUE!</v>
      </c>
      <c r="AU30" s="115" t="e">
        <f aca="false">AU9+$D$2*(AU8+AU11+AU12)+(1-$D$2)*(AT18/AT19-$D$3-AU10)</f>
        <v>#VALUE!</v>
      </c>
      <c r="AV30" s="115" t="e">
        <f aca="false">AV9+$D$2*(AV8+AV11+AV12)+(1-$D$2)*(AU18/AU19-$D$3-AV10)</f>
        <v>#VALUE!</v>
      </c>
      <c r="AW30" s="115" t="e">
        <f aca="false">AW9+$D$2*(AW8+AW11+AW12)+(1-$D$2)*(AV18/AV19-$D$3-AW10)</f>
        <v>#VALUE!</v>
      </c>
      <c r="AX30" s="115" t="e">
        <f aca="false">AX9+$D$2*(AX8+AX11+AX12)+(1-$D$2)*(AW18/AW19-$D$3-AX10)</f>
        <v>#VALUE!</v>
      </c>
      <c r="AY30" s="115" t="e">
        <f aca="false">AY9+$D$2*(AY8+AY11+AY12)+(1-$D$2)*(AX18/AX19-$D$3-AY10)</f>
        <v>#VALUE!</v>
      </c>
      <c r="AZ30" s="115" t="e">
        <f aca="false">AZ9+$D$2*(AZ8+AZ11+AZ12)+(1-$D$2)*(AY18/AY19-$D$3-AZ10)</f>
        <v>#VALUE!</v>
      </c>
      <c r="BA30" s="115" t="e">
        <f aca="false">BA9+$D$2*(BA8+BA11+BA12)+(1-$D$2)*(AZ18/AZ19-$D$3-BA10)</f>
        <v>#VALUE!</v>
      </c>
      <c r="BB30" s="115" t="e">
        <f aca="false">BB9+$D$2*(BB8+BB11+BB12)+(1-$D$2)*(BA18/BA19-$D$3-BB10)</f>
        <v>#VALUE!</v>
      </c>
      <c r="BC30" s="115" t="e">
        <f aca="false">BC9+$D$2*(BC8+BC11+BC12)+(1-$D$2)*(BB18/BB19-$D$3-BC10)</f>
        <v>#VALUE!</v>
      </c>
      <c r="BD30" s="115" t="e">
        <f aca="false">BD9+$D$2*(BD8+BD11+BD12)+(1-$D$2)*(BC18/BC19-$D$3-BD10)</f>
        <v>#VALUE!</v>
      </c>
      <c r="BE30" s="115" t="e">
        <f aca="false">BE9+$D$2*(BE8+BE11+BE12)+(1-$D$2)*(BD18/BD19-$D$3-BE10)</f>
        <v>#VALUE!</v>
      </c>
      <c r="BF30" s="115" t="e">
        <f aca="false">BF9+$D$2*(BF8+BF11+BF12)+(1-$D$2)*(BE18/BE19-$D$3-BF10)</f>
        <v>#VALUE!</v>
      </c>
      <c r="BG30" s="115" t="e">
        <f aca="false">BG9+$D$2*(BG8+BG11+BG12)+(1-$D$2)*(BF18/BF19-$D$3-BG10)</f>
        <v>#VALUE!</v>
      </c>
      <c r="BH30" s="115" t="e">
        <f aca="false">BH9+$D$2*(BH8+BH11+BH12)+(1-$D$2)*(BG18/BG19-$D$3-BH10)</f>
        <v>#VALUE!</v>
      </c>
      <c r="BI30" s="115" t="e">
        <f aca="false">BI9+$D$2*(BI8+BI11+BI12)+(1-$D$2)*(BH18/BH19-$D$3-BI10)</f>
        <v>#VALUE!</v>
      </c>
      <c r="BJ30" s="115" t="e">
        <f aca="false">BJ9+$D$2*(BJ8+BJ11+BJ12)+(1-$D$2)*(BI18/BI19-$D$3-BJ10)</f>
        <v>#VALUE!</v>
      </c>
      <c r="BK30" s="115" t="e">
        <f aca="false">BK9+$D$2*(BK8+BK11+BK12)+(1-$D$2)*(BJ18/BJ19-$D$3-BK10)</f>
        <v>#VALUE!</v>
      </c>
      <c r="BL30" s="115" t="e">
        <f aca="false">BL9+$D$2*(BL8+BL11+BL12)+(1-$D$2)*(BK18/BK19-$D$3-BL10)</f>
        <v>#VALUE!</v>
      </c>
      <c r="BM30" s="115" t="e">
        <f aca="false">BM9+$D$2*(BM8+BM11+BM12)+(1-$D$2)*(BL18/BL19-$D$3-BM10)</f>
        <v>#VALUE!</v>
      </c>
      <c r="BN30" s="115" t="e">
        <f aca="false">BN9+$D$2*(BN8+BN11+BN12)+(1-$D$2)*(BM18/BM19-$D$3-BN10)</f>
        <v>#VALUE!</v>
      </c>
      <c r="BO30" s="115" t="e">
        <f aca="false">BO9+$D$2*(BO8+BO11+BO12)+(1-$D$2)*(BN18/BN19-$D$3-BO10)</f>
        <v>#VALUE!</v>
      </c>
      <c r="BP30" s="115" t="e">
        <f aca="false">BP9+$D$2*(BP8+BP11+BP12)+(1-$D$2)*(BO18/BO19-$D$3-BP10)</f>
        <v>#VALUE!</v>
      </c>
      <c r="BQ30" s="115" t="e">
        <f aca="false">BQ9+$D$2*(BQ8+BQ11+BQ12)+(1-$D$2)*(BP18/BP19-$D$3-BQ10)</f>
        <v>#VALUE!</v>
      </c>
      <c r="BR30" s="115" t="e">
        <f aca="false">BR9+$D$2*(BR8+BR11+BR12)+(1-$D$2)*(BQ18/BQ19-$D$3-BR10)</f>
        <v>#VALUE!</v>
      </c>
      <c r="BS30" s="115" t="e">
        <f aca="false">BS9+$D$2*(BS8+BS11+BS12)+(1-$D$2)*(BR18/BR19-$D$3-BS10)</f>
        <v>#VALUE!</v>
      </c>
    </row>
    <row r="31" customFormat="false" ht="15.75" hidden="false" customHeight="false" outlineLevel="0" collapsed="false">
      <c r="A31" s="503"/>
      <c r="C31" s="597" t="s">
        <v>1587</v>
      </c>
      <c r="D31" s="115"/>
      <c r="E31" s="115" t="e">
        <f aca="false">E30-E7</f>
        <v>#VALUE!</v>
      </c>
      <c r="F31" s="115" t="n">
        <f aca="false">F30-F7</f>
        <v>5.84100973743916E-005</v>
      </c>
      <c r="G31" s="115" t="n">
        <f aca="false">G30-G7</f>
        <v>6.76358963323555E-005</v>
      </c>
      <c r="H31" s="115" t="n">
        <f aca="false">H30-H7</f>
        <v>9.99320205635618E-005</v>
      </c>
      <c r="I31" s="115" t="n">
        <f aca="false">I30-I7</f>
        <v>0.000118809564988942</v>
      </c>
      <c r="J31" s="115" t="n">
        <f aca="false">J30-J7</f>
        <v>0.000119409012129208</v>
      </c>
      <c r="K31" s="115" t="n">
        <f aca="false">K30-K7</f>
        <v>0.000114179928786904</v>
      </c>
      <c r="L31" s="115" t="n">
        <f aca="false">L30-L7</f>
        <v>0.000166939750532311</v>
      </c>
      <c r="M31" s="115" t="n">
        <f aca="false">M30-M7</f>
        <v>0.000149155235071752</v>
      </c>
      <c r="N31" s="115" t="n">
        <f aca="false">N30-N7</f>
        <v>0.000146605990527418</v>
      </c>
      <c r="O31" s="115" t="n">
        <f aca="false">O30-O7</f>
        <v>0.000165912858932755</v>
      </c>
      <c r="P31" s="115" t="n">
        <f aca="false">P30-P7</f>
        <v>0.000197194168302876</v>
      </c>
      <c r="Q31" s="115" t="n">
        <f aca="false">Q30-Q7</f>
        <v>0.00023460019956157</v>
      </c>
      <c r="R31" s="115" t="n">
        <f aca="false">R30-R7</f>
        <v>0.000258682997277833</v>
      </c>
      <c r="S31" s="115" t="n">
        <f aca="false">S30-S7</f>
        <v>0.000276083528140968</v>
      </c>
      <c r="T31" s="115" t="n">
        <f aca="false">T30-T7</f>
        <v>0.000282067089659378</v>
      </c>
      <c r="U31" s="115" t="n">
        <f aca="false">U30-U7</f>
        <v>0.000275852857422636</v>
      </c>
      <c r="V31" s="115" t="n">
        <f aca="false">V30-V7</f>
        <v>0.000299174754451556</v>
      </c>
      <c r="W31" s="115" t="n">
        <f aca="false">W30-W7</f>
        <v>0.000294749156387955</v>
      </c>
      <c r="X31" s="115" t="n">
        <f aca="false">X30-X7</f>
        <v>0.000291052619597373</v>
      </c>
      <c r="Y31" s="115" t="n">
        <f aca="false">Y30-Y7</f>
        <v>0.000295374545651886</v>
      </c>
      <c r="Z31" s="115" t="n">
        <f aca="false">Z30-Z7</f>
        <v>0.000302792692038832</v>
      </c>
      <c r="AA31" s="115" t="n">
        <f aca="false">AA30-AA7</f>
        <v>0.000326606956325734</v>
      </c>
      <c r="AB31" s="115" t="n">
        <f aca="false">AB30-AB7</f>
        <v>0.000330849511227492</v>
      </c>
      <c r="AC31" s="115" t="n">
        <f aca="false">AC30-AC7</f>
        <v>0.000331578164235916</v>
      </c>
      <c r="AD31" s="115" t="n">
        <f aca="false">AD30-AD7</f>
        <v>0.000333278900292867</v>
      </c>
      <c r="AE31" s="115" t="n">
        <f aca="false">AE30-AE7</f>
        <v>0.00033379558371311</v>
      </c>
      <c r="AF31" s="115" t="n">
        <f aca="false">AF30-AF7</f>
        <v>0.000359675132111673</v>
      </c>
      <c r="AG31" s="115" t="n">
        <f aca="false">AG30-AG7</f>
        <v>0.000356854113631996</v>
      </c>
      <c r="AH31" s="115" t="n">
        <f aca="false">AH30-AH7</f>
        <v>0.000358962644935637</v>
      </c>
      <c r="AI31" s="115" t="n">
        <f aca="false">AI30-AI7</f>
        <v>0.000363635466576223</v>
      </c>
      <c r="AJ31" s="115" t="n">
        <f aca="false">AJ30-AJ7</f>
        <v>0.000371405927731494</v>
      </c>
      <c r="AK31" s="115" t="e">
        <f aca="false">AK30-AK7</f>
        <v>#VALUE!</v>
      </c>
      <c r="AL31" s="115" t="e">
        <f aca="false">AL30-AL7</f>
        <v>#VALUE!</v>
      </c>
      <c r="AM31" s="115" t="e">
        <f aca="false">AM30-AM7</f>
        <v>#VALUE!</v>
      </c>
      <c r="AN31" s="115" t="e">
        <f aca="false">AN30-AN7</f>
        <v>#VALUE!</v>
      </c>
      <c r="AO31" s="115" t="e">
        <f aca="false">AO30-AO7</f>
        <v>#VALUE!</v>
      </c>
      <c r="AP31" s="115" t="e">
        <f aca="false">AP30-AP7</f>
        <v>#VALUE!</v>
      </c>
      <c r="AQ31" s="115" t="e">
        <f aca="false">AQ30-AQ7</f>
        <v>#VALUE!</v>
      </c>
      <c r="AR31" s="115" t="e">
        <f aca="false">AR30-AR7</f>
        <v>#VALUE!</v>
      </c>
      <c r="AS31" s="115" t="e">
        <f aca="false">AS30-AS7</f>
        <v>#VALUE!</v>
      </c>
      <c r="AT31" s="115" t="e">
        <f aca="false">AT30-AT7</f>
        <v>#VALUE!</v>
      </c>
      <c r="AU31" s="115" t="e">
        <f aca="false">AU30-AU7</f>
        <v>#VALUE!</v>
      </c>
      <c r="AV31" s="115" t="e">
        <f aca="false">AV30-AV7</f>
        <v>#VALUE!</v>
      </c>
      <c r="AW31" s="115" t="e">
        <f aca="false">AW30-AW7</f>
        <v>#VALUE!</v>
      </c>
      <c r="AX31" s="115" t="e">
        <f aca="false">AX30-AX7</f>
        <v>#VALUE!</v>
      </c>
      <c r="AY31" s="115" t="e">
        <f aca="false">AY30-AY7</f>
        <v>#VALUE!</v>
      </c>
      <c r="AZ31" s="115" t="e">
        <f aca="false">AZ30-AZ7</f>
        <v>#VALUE!</v>
      </c>
      <c r="BA31" s="115" t="e">
        <f aca="false">BA30-BA7</f>
        <v>#VALUE!</v>
      </c>
      <c r="BB31" s="115" t="e">
        <f aca="false">BB30-BB7</f>
        <v>#VALUE!</v>
      </c>
      <c r="BC31" s="115" t="e">
        <f aca="false">BC30-BC7</f>
        <v>#VALUE!</v>
      </c>
      <c r="BD31" s="115" t="e">
        <f aca="false">BD30-BD7</f>
        <v>#VALUE!</v>
      </c>
      <c r="BE31" s="115" t="e">
        <f aca="false">BE30-BE7</f>
        <v>#VALUE!</v>
      </c>
      <c r="BF31" s="115" t="e">
        <f aca="false">BF30-BF7</f>
        <v>#VALUE!</v>
      </c>
      <c r="BG31" s="115" t="e">
        <f aca="false">BG30-BG7</f>
        <v>#VALUE!</v>
      </c>
      <c r="BH31" s="115" t="e">
        <f aca="false">BH30-BH7</f>
        <v>#VALUE!</v>
      </c>
      <c r="BI31" s="115" t="e">
        <f aca="false">BI30-BI7</f>
        <v>#VALUE!</v>
      </c>
      <c r="BJ31" s="115" t="e">
        <f aca="false">BJ30-BJ7</f>
        <v>#VALUE!</v>
      </c>
      <c r="BK31" s="115" t="e">
        <f aca="false">BK30-BK7</f>
        <v>#VALUE!</v>
      </c>
      <c r="BL31" s="115" t="e">
        <f aca="false">BL30-BL7</f>
        <v>#VALUE!</v>
      </c>
      <c r="BM31" s="115" t="e">
        <f aca="false">BM30-BM7</f>
        <v>#VALUE!</v>
      </c>
      <c r="BN31" s="115" t="e">
        <f aca="false">BN30-BN7</f>
        <v>#VALUE!</v>
      </c>
      <c r="BO31" s="115" t="e">
        <f aca="false">BO30-BO7</f>
        <v>#VALUE!</v>
      </c>
      <c r="BP31" s="115" t="e">
        <f aca="false">BP30-BP7</f>
        <v>#VALUE!</v>
      </c>
      <c r="BQ31" s="115" t="e">
        <f aca="false">BQ30-BQ7</f>
        <v>#VALUE!</v>
      </c>
      <c r="BR31" s="115" t="e">
        <f aca="false">BR30-BR7</f>
        <v>#VALUE!</v>
      </c>
      <c r="BS31" s="115" t="e">
        <f aca="false">BS30-BS7</f>
        <v>#VALUE!</v>
      </c>
    </row>
    <row r="32" customFormat="false" ht="15.75" hidden="false" customHeight="false" outlineLevel="0" collapsed="false">
      <c r="A32" s="503" t="s">
        <v>1507</v>
      </c>
      <c r="C32" s="597" t="s">
        <v>1588</v>
      </c>
      <c r="D32" s="598" t="s">
        <v>121</v>
      </c>
      <c r="E32" s="115" t="n">
        <f aca="false">Submodel1!E31</f>
        <v>0.0136694397886081</v>
      </c>
      <c r="F32" s="115" t="n">
        <f aca="false">(1+F7)*(1+F10)-1</f>
        <v>0.057601198554039</v>
      </c>
      <c r="G32" s="115" t="n">
        <f aca="false">(1+G7)*(1+G10)-1</f>
        <v>0.057601198554039</v>
      </c>
      <c r="H32" s="115" t="n">
        <f aca="false">(1+H7)*(1+H10)-1</f>
        <v>0.057601198554039</v>
      </c>
      <c r="I32" s="115" t="n">
        <f aca="false">(1+I7)*(1+I10)-1</f>
        <v>0.057601198554039</v>
      </c>
      <c r="J32" s="115" t="n">
        <f aca="false">(1+J7)*(1+J10)-1</f>
        <v>0.057601198554039</v>
      </c>
      <c r="K32" s="115" t="n">
        <f aca="false">(1+K7)*(1+K10)-1</f>
        <v>0.057601198554039</v>
      </c>
      <c r="L32" s="115" t="n">
        <f aca="false">(1+L7)*(1+L10)-1</f>
        <v>0.057601198554039</v>
      </c>
      <c r="M32" s="115" t="n">
        <f aca="false">(1+M7)*(1+M10)-1</f>
        <v>0.057601198554039</v>
      </c>
      <c r="N32" s="115" t="n">
        <f aca="false">(1+N7)*(1+N10)-1</f>
        <v>0.057601198554039</v>
      </c>
      <c r="O32" s="115" t="n">
        <f aca="false">(1+O7)*(1+O10)-1</f>
        <v>0.057601198554039</v>
      </c>
      <c r="P32" s="115" t="n">
        <f aca="false">(1+P7)*(1+P10)-1</f>
        <v>0.057601198554039</v>
      </c>
      <c r="Q32" s="115" t="n">
        <f aca="false">(1+Q7)*(1+Q10)-1</f>
        <v>0.057601198554039</v>
      </c>
      <c r="R32" s="115" t="n">
        <f aca="false">(1+R7)*(1+R10)-1</f>
        <v>0.057601198554039</v>
      </c>
      <c r="S32" s="115" t="n">
        <f aca="false">(1+S7)*(1+S10)-1</f>
        <v>0.057601198554039</v>
      </c>
      <c r="T32" s="115" t="n">
        <f aca="false">(1+T7)*(1+T10)-1</f>
        <v>0.057601198554039</v>
      </c>
      <c r="U32" s="115" t="n">
        <f aca="false">(1+U7)*(1+U10)-1</f>
        <v>0.057601198554039</v>
      </c>
      <c r="V32" s="115" t="n">
        <f aca="false">(1+V7)*(1+V10)-1</f>
        <v>0.057601198554039</v>
      </c>
      <c r="W32" s="115" t="n">
        <f aca="false">(1+W7)*(1+W10)-1</f>
        <v>0.057601198554039</v>
      </c>
      <c r="X32" s="115" t="n">
        <f aca="false">(1+X7)*(1+X10)-1</f>
        <v>0.057601198554039</v>
      </c>
      <c r="Y32" s="115" t="n">
        <f aca="false">(1+Y7)*(1+Y10)-1</f>
        <v>0.0576011985540388</v>
      </c>
      <c r="Z32" s="115" t="n">
        <f aca="false">(1+Z7)*(1+Z10)-1</f>
        <v>0.057601198554039</v>
      </c>
      <c r="AA32" s="115" t="n">
        <f aca="false">(1+AA7)*(1+AA10)-1</f>
        <v>0.057601198554039</v>
      </c>
      <c r="AB32" s="115" t="n">
        <f aca="false">(1+AB7)*(1+AB10)-1</f>
        <v>0.057601198554039</v>
      </c>
      <c r="AC32" s="115" t="n">
        <f aca="false">(1+AC7)*(1+AC10)-1</f>
        <v>0.057601198554039</v>
      </c>
      <c r="AD32" s="115" t="n">
        <f aca="false">(1+AD7)*(1+AD10)-1</f>
        <v>0.057601198554039</v>
      </c>
      <c r="AE32" s="115" t="n">
        <f aca="false">(1+AE7)*(1+AE10)-1</f>
        <v>0.057601198554039</v>
      </c>
      <c r="AF32" s="115" t="n">
        <f aca="false">(1+AF7)*(1+AF10)-1</f>
        <v>0.057601198554039</v>
      </c>
      <c r="AG32" s="115" t="n">
        <f aca="false">(1+AG7)*(1+AG10)-1</f>
        <v>0.057601198554039</v>
      </c>
      <c r="AH32" s="115" t="n">
        <f aca="false">(1+AH7)*(1+AH10)-1</f>
        <v>0.057601198554039</v>
      </c>
      <c r="AI32" s="115" t="n">
        <f aca="false">(1+AI7)*(1+AI10)-1</f>
        <v>0.057601198554039</v>
      </c>
      <c r="AJ32" s="115" t="n">
        <f aca="false">(1+AJ7)*(1+AJ10)-1</f>
        <v>0.057601198554039</v>
      </c>
      <c r="AK32" s="115" t="e">
        <f aca="false">(1+AK7)*(1+AK10)-1</f>
        <v>#VALUE!</v>
      </c>
      <c r="AL32" s="115" t="e">
        <f aca="false">(1+AL7)*(1+AL10)-1</f>
        <v>#VALUE!</v>
      </c>
      <c r="AM32" s="115" t="e">
        <f aca="false">(1+AM7)*(1+AM10)-1</f>
        <v>#VALUE!</v>
      </c>
      <c r="AN32" s="115" t="e">
        <f aca="false">(1+AN7)*(1+AN10)-1</f>
        <v>#VALUE!</v>
      </c>
      <c r="AO32" s="115" t="e">
        <f aca="false">(1+AO7)*(1+AO10)-1</f>
        <v>#VALUE!</v>
      </c>
      <c r="AP32" s="115" t="e">
        <f aca="false">(1+AP7)*(1+AP10)-1</f>
        <v>#VALUE!</v>
      </c>
      <c r="AQ32" s="115" t="e">
        <f aca="false">(1+AQ7)*(1+AQ10)-1</f>
        <v>#VALUE!</v>
      </c>
      <c r="AR32" s="115" t="e">
        <f aca="false">(1+AR7)*(1+AR10)-1</f>
        <v>#VALUE!</v>
      </c>
      <c r="AS32" s="115" t="e">
        <f aca="false">(1+AS7)*(1+AS10)-1</f>
        <v>#VALUE!</v>
      </c>
      <c r="AT32" s="115" t="e">
        <f aca="false">(1+AT7)*(1+AT10)-1</f>
        <v>#VALUE!</v>
      </c>
      <c r="AU32" s="115" t="e">
        <f aca="false">(1+AU7)*(1+AU10)-1</f>
        <v>#VALUE!</v>
      </c>
      <c r="AV32" s="115" t="e">
        <f aca="false">(1+AV7)*(1+AV10)-1</f>
        <v>#VALUE!</v>
      </c>
      <c r="AW32" s="115" t="e">
        <f aca="false">(1+AW7)*(1+AW10)-1</f>
        <v>#VALUE!</v>
      </c>
      <c r="AX32" s="115" t="e">
        <f aca="false">(1+AX7)*(1+AX10)-1</f>
        <v>#VALUE!</v>
      </c>
      <c r="AY32" s="115" t="e">
        <f aca="false">(1+AY7)*(1+AY10)-1</f>
        <v>#VALUE!</v>
      </c>
      <c r="AZ32" s="115" t="e">
        <f aca="false">(1+AZ7)*(1+AZ10)-1</f>
        <v>#VALUE!</v>
      </c>
      <c r="BA32" s="115" t="e">
        <f aca="false">(1+BA7)*(1+BA10)-1</f>
        <v>#VALUE!</v>
      </c>
      <c r="BB32" s="115" t="e">
        <f aca="false">(1+BB7)*(1+BB10)-1</f>
        <v>#VALUE!</v>
      </c>
      <c r="BC32" s="115" t="e">
        <f aca="false">(1+BC7)*(1+BC10)-1</f>
        <v>#VALUE!</v>
      </c>
      <c r="BD32" s="115" t="e">
        <f aca="false">(1+BD7)*(1+BD10)-1</f>
        <v>#VALUE!</v>
      </c>
      <c r="BE32" s="115" t="e">
        <f aca="false">(1+BE7)*(1+BE10)-1</f>
        <v>#VALUE!</v>
      </c>
      <c r="BF32" s="115" t="e">
        <f aca="false">(1+BF7)*(1+BF10)-1</f>
        <v>#VALUE!</v>
      </c>
      <c r="BG32" s="115" t="e">
        <f aca="false">(1+BG7)*(1+BG10)-1</f>
        <v>#VALUE!</v>
      </c>
      <c r="BH32" s="115" t="e">
        <f aca="false">(1+BH7)*(1+BH10)-1</f>
        <v>#VALUE!</v>
      </c>
      <c r="BI32" s="115" t="e">
        <f aca="false">(1+BI7)*(1+BI10)-1</f>
        <v>#VALUE!</v>
      </c>
      <c r="BJ32" s="115" t="e">
        <f aca="false">(1+BJ7)*(1+BJ10)-1</f>
        <v>#VALUE!</v>
      </c>
      <c r="BK32" s="115" t="e">
        <f aca="false">(1+BK7)*(1+BK10)-1</f>
        <v>#VALUE!</v>
      </c>
      <c r="BL32" s="115" t="e">
        <f aca="false">(1+BL7)*(1+BL10)-1</f>
        <v>#VALUE!</v>
      </c>
      <c r="BM32" s="115" t="e">
        <f aca="false">(1+BM7)*(1+BM10)-1</f>
        <v>#VALUE!</v>
      </c>
      <c r="BN32" s="115" t="e">
        <f aca="false">(1+BN7)*(1+BN10)-1</f>
        <v>#VALUE!</v>
      </c>
      <c r="BO32" s="115" t="e">
        <f aca="false">(1+BO7)*(1+BO10)-1</f>
        <v>#VALUE!</v>
      </c>
      <c r="BP32" s="115" t="e">
        <f aca="false">(1+BP7)*(1+BP10)-1</f>
        <v>#VALUE!</v>
      </c>
      <c r="BQ32" s="115" t="e">
        <f aca="false">(1+BQ7)*(1+BQ10)-1</f>
        <v>#VALUE!</v>
      </c>
      <c r="BR32" s="115" t="e">
        <f aca="false">(1+BR7)*(1+BR10)-1</f>
        <v>#VALUE!</v>
      </c>
      <c r="BS32" s="115" t="e">
        <f aca="false">(1+BS7)*(1+BS10)-1</f>
        <v>#VALUE!</v>
      </c>
    </row>
    <row r="33" customFormat="false" ht="15.75" hidden="false" customHeight="false" outlineLevel="0" collapsed="false">
      <c r="A33" s="503" t="s">
        <v>1589</v>
      </c>
      <c r="C33" s="597" t="s">
        <v>1521</v>
      </c>
      <c r="D33" s="604" t="s">
        <v>1522</v>
      </c>
      <c r="E33" s="538" t="n">
        <f aca="false">InputDataA_GeneralAssumptions!I16</f>
        <v>1653.82940051561</v>
      </c>
      <c r="F33" s="538" t="n">
        <f aca="false">E33*(1+F7)</f>
        <v>1699.33550382149</v>
      </c>
      <c r="G33" s="538" t="n">
        <f aca="false">F33*(1+G7)</f>
        <v>1746.21209125058</v>
      </c>
      <c r="H33" s="538" t="n">
        <f aca="false">G33*(1+H7)</f>
        <v>1794.72147550266</v>
      </c>
      <c r="I33" s="538" t="n">
        <f aca="false">H33*(1+I7)</f>
        <v>1844.75609703778</v>
      </c>
      <c r="J33" s="538" t="n">
        <f aca="false">I33*(1+J7)</f>
        <v>1896.57942167587</v>
      </c>
      <c r="K33" s="538" t="n">
        <f aca="false">J33*(1+K7)</f>
        <v>1950.08891774369</v>
      </c>
      <c r="L33" s="538" t="n">
        <f aca="false">K33*(1+L7)</f>
        <v>2005.55280010802</v>
      </c>
      <c r="M33" s="538" t="n">
        <f aca="false">L33*(1+M7)</f>
        <v>2062.96599296567</v>
      </c>
      <c r="N33" s="538" t="n">
        <f aca="false">M33*(1+N7)</f>
        <v>2122.41835212393</v>
      </c>
      <c r="O33" s="538" t="n">
        <f aca="false">N33*(1+O7)</f>
        <v>2184.18729802905</v>
      </c>
      <c r="P33" s="538" t="n">
        <f aca="false">O33*(1+P7)</f>
        <v>2248.37000705467</v>
      </c>
      <c r="Q33" s="538" t="n">
        <f aca="false">P33*(1+Q7)</f>
        <v>2315.16029760025</v>
      </c>
      <c r="R33" s="538" t="n">
        <f aca="false">Q33*(1+R7)</f>
        <v>2384.57142448197</v>
      </c>
      <c r="S33" s="538" t="n">
        <f aca="false">R33*(1+S7)</f>
        <v>2456.80657603946</v>
      </c>
      <c r="T33" s="538" t="n">
        <f aca="false">S33*(1+T7)</f>
        <v>2532.07514780991</v>
      </c>
      <c r="U33" s="538" t="n">
        <f aca="false">T33*(1+U7)</f>
        <v>2610.49940185374</v>
      </c>
      <c r="V33" s="538" t="n">
        <f aca="false">U33*(1+V7)</f>
        <v>2692.20736522399</v>
      </c>
      <c r="W33" s="538" t="n">
        <f aca="false">V33*(1+W7)</f>
        <v>2777.4283721833</v>
      </c>
      <c r="X33" s="538" t="n">
        <f aca="false">W33*(1+X7)</f>
        <v>2866.30471594397</v>
      </c>
      <c r="Y33" s="538" t="n">
        <f aca="false">X33*(1+Y7)</f>
        <v>2958.88891528493</v>
      </c>
      <c r="Z33" s="538" t="n">
        <f aca="false">Y33*(1+Z7)</f>
        <v>3055.53000348654</v>
      </c>
      <c r="AA33" s="538" t="n">
        <f aca="false">Z33*(1+AA7)</f>
        <v>3156.19759061899</v>
      </c>
      <c r="AB33" s="538" t="n">
        <f aca="false">AA33*(1+AB7)</f>
        <v>3261.25925548216</v>
      </c>
      <c r="AC33" s="538" t="n">
        <f aca="false">AB33*(1+AC7)</f>
        <v>3370.79744239067</v>
      </c>
      <c r="AD33" s="538" t="n">
        <f aca="false">AC33*(1+AD7)</f>
        <v>3485.2033918156</v>
      </c>
      <c r="AE33" s="538" t="n">
        <f aca="false">AD33*(1+AE7)</f>
        <v>3604.578821312</v>
      </c>
      <c r="AF33" s="538" t="n">
        <f aca="false">AE33*(1+AF7)</f>
        <v>3729.23825345652</v>
      </c>
      <c r="AG33" s="538" t="n">
        <f aca="false">AF33*(1+AG7)</f>
        <v>3859.40649917914</v>
      </c>
      <c r="AH33" s="538" t="n">
        <f aca="false">AG33*(1+AH7)</f>
        <v>3995.2129182684</v>
      </c>
      <c r="AI33" s="538" t="n">
        <f aca="false">AH33*(1+AI7)</f>
        <v>4137.1164246506</v>
      </c>
      <c r="AJ33" s="538" t="n">
        <f aca="false">AI33*(1+AJ7)</f>
        <v>4285.16179670809</v>
      </c>
      <c r="AK33" s="538" t="e">
        <f aca="false">AJ33*(1+AK7)</f>
        <v>#VALUE!</v>
      </c>
      <c r="AL33" s="538" t="e">
        <f aca="false">AK33*(1+AL7)</f>
        <v>#VALUE!</v>
      </c>
      <c r="AM33" s="538" t="e">
        <f aca="false">AL33*(1+AM7)</f>
        <v>#VALUE!</v>
      </c>
      <c r="AN33" s="538" t="e">
        <f aca="false">AM33*(1+AN7)</f>
        <v>#VALUE!</v>
      </c>
      <c r="AO33" s="538" t="e">
        <f aca="false">AN33*(1+AO7)</f>
        <v>#VALUE!</v>
      </c>
      <c r="AP33" s="538" t="e">
        <f aca="false">AO33*(1+AP7)</f>
        <v>#VALUE!</v>
      </c>
      <c r="AQ33" s="538" t="e">
        <f aca="false">AP33*(1+AQ7)</f>
        <v>#VALUE!</v>
      </c>
      <c r="AR33" s="538" t="e">
        <f aca="false">AQ33*(1+AR7)</f>
        <v>#VALUE!</v>
      </c>
      <c r="AS33" s="538" t="e">
        <f aca="false">AR33*(1+AS7)</f>
        <v>#VALUE!</v>
      </c>
      <c r="AT33" s="538" t="e">
        <f aca="false">AS33*(1+AT7)</f>
        <v>#VALUE!</v>
      </c>
      <c r="AU33" s="538" t="e">
        <f aca="false">AT33*(1+AU7)</f>
        <v>#VALUE!</v>
      </c>
      <c r="AV33" s="538" t="e">
        <f aca="false">AU33*(1+AV7)</f>
        <v>#VALUE!</v>
      </c>
      <c r="AW33" s="538" t="e">
        <f aca="false">AV33*(1+AW7)</f>
        <v>#VALUE!</v>
      </c>
      <c r="AX33" s="538" t="e">
        <f aca="false">AW33*(1+AX7)</f>
        <v>#VALUE!</v>
      </c>
      <c r="AY33" s="538" t="e">
        <f aca="false">AX33*(1+AY7)</f>
        <v>#VALUE!</v>
      </c>
      <c r="AZ33" s="538" t="e">
        <f aca="false">AY33*(1+AZ7)</f>
        <v>#VALUE!</v>
      </c>
      <c r="BA33" s="538" t="e">
        <f aca="false">AZ33*(1+BA7)</f>
        <v>#VALUE!</v>
      </c>
      <c r="BB33" s="538" t="e">
        <f aca="false">BA33*(1+BB7)</f>
        <v>#VALUE!</v>
      </c>
      <c r="BC33" s="538" t="e">
        <f aca="false">BB33*(1+BC7)</f>
        <v>#VALUE!</v>
      </c>
      <c r="BD33" s="538" t="e">
        <f aca="false">BC33*(1+BD7)</f>
        <v>#VALUE!</v>
      </c>
      <c r="BE33" s="538" t="e">
        <f aca="false">BD33*(1+BE7)</f>
        <v>#VALUE!</v>
      </c>
      <c r="BF33" s="538" t="e">
        <f aca="false">BE33*(1+BF7)</f>
        <v>#VALUE!</v>
      </c>
      <c r="BG33" s="538" t="e">
        <f aca="false">BF33*(1+BG7)</f>
        <v>#VALUE!</v>
      </c>
      <c r="BH33" s="538" t="e">
        <f aca="false">BG33*(1+BH7)</f>
        <v>#VALUE!</v>
      </c>
      <c r="BI33" s="538" t="e">
        <f aca="false">BH33*(1+BI7)</f>
        <v>#VALUE!</v>
      </c>
      <c r="BJ33" s="538" t="e">
        <f aca="false">BI33*(1+BJ7)</f>
        <v>#VALUE!</v>
      </c>
      <c r="BK33" s="538" t="e">
        <f aca="false">BJ33*(1+BK7)</f>
        <v>#VALUE!</v>
      </c>
      <c r="BL33" s="538" t="e">
        <f aca="false">BK33*(1+BL7)</f>
        <v>#VALUE!</v>
      </c>
      <c r="BM33" s="538" t="e">
        <f aca="false">BL33*(1+BM7)</f>
        <v>#VALUE!</v>
      </c>
      <c r="BN33" s="538" t="e">
        <f aca="false">BM33*(1+BN7)</f>
        <v>#VALUE!</v>
      </c>
      <c r="BO33" s="538" t="e">
        <f aca="false">BN33*(1+BO7)</f>
        <v>#VALUE!</v>
      </c>
      <c r="BP33" s="538" t="e">
        <f aca="false">BO33*(1+BP7)</f>
        <v>#VALUE!</v>
      </c>
      <c r="BQ33" s="538" t="e">
        <f aca="false">BP33*(1+BQ7)</f>
        <v>#VALUE!</v>
      </c>
      <c r="BR33" s="538" t="e">
        <f aca="false">BQ33*(1+BR7)</f>
        <v>#VALUE!</v>
      </c>
      <c r="BS33" s="538" t="e">
        <f aca="false">BR33*(1+BS7)</f>
        <v>#VALUE!</v>
      </c>
    </row>
    <row r="34" customFormat="false" ht="15.75" hidden="false" customHeight="false" outlineLevel="0" collapsed="false">
      <c r="A34" s="503"/>
      <c r="C34" s="597" t="s">
        <v>1504</v>
      </c>
      <c r="D34" s="598" t="s">
        <v>121</v>
      </c>
      <c r="E34" s="605" t="n">
        <f aca="false">IF(ISNUMBER(E20)=TRUE(),E20,E15)</f>
        <v>0.0534590557217598</v>
      </c>
      <c r="F34" s="605" t="n">
        <f aca="false">IF(ISNUMBER(F20)=TRUE(),F20,F15)</f>
        <v>0.0534590557217598</v>
      </c>
      <c r="G34" s="605" t="n">
        <f aca="false">IF(ISNUMBER(G20)=TRUE(),G20,G15)</f>
        <v>0.0534590557217598</v>
      </c>
      <c r="H34" s="605" t="n">
        <f aca="false">IF(ISNUMBER(H20)=TRUE(),H20,H15)</f>
        <v>0.0534590557217598</v>
      </c>
      <c r="I34" s="605" t="n">
        <f aca="false">IF(ISNUMBER(I20)=TRUE(),I20,I15)</f>
        <v>0.0534590557217598</v>
      </c>
      <c r="J34" s="605" t="n">
        <f aca="false">IF(ISNUMBER(J20)=TRUE(),J20,J15)</f>
        <v>0.0534590557217598</v>
      </c>
      <c r="K34" s="605" t="n">
        <f aca="false">IF(ISNUMBER(K20)=TRUE(),K20,K15)</f>
        <v>0.0534590557217598</v>
      </c>
      <c r="L34" s="605" t="n">
        <f aca="false">IF(ISNUMBER(L20)=TRUE(),L20,L15)</f>
        <v>0.0534590557217598</v>
      </c>
      <c r="M34" s="605" t="n">
        <f aca="false">IF(ISNUMBER(M20)=TRUE(),M20,M15)</f>
        <v>0.0534590557217598</v>
      </c>
      <c r="N34" s="605" t="n">
        <f aca="false">IF(ISNUMBER(N20)=TRUE(),N20,N15)</f>
        <v>0.0534590557217598</v>
      </c>
      <c r="O34" s="605" t="n">
        <f aca="false">IF(ISNUMBER(O20)=TRUE(),O20,O15)</f>
        <v>0.0534590557217598</v>
      </c>
      <c r="P34" s="605" t="n">
        <f aca="false">IF(ISNUMBER(P20)=TRUE(),P20,P15)</f>
        <v>0.0534590557217598</v>
      </c>
      <c r="Q34" s="605" t="n">
        <f aca="false">IF(ISNUMBER(Q20)=TRUE(),Q20,Q15)</f>
        <v>0.0534590557217598</v>
      </c>
      <c r="R34" s="605" t="n">
        <f aca="false">IF(ISNUMBER(R20)=TRUE(),R20,R15)</f>
        <v>0.0534590557217598</v>
      </c>
      <c r="S34" s="605" t="n">
        <f aca="false">IF(ISNUMBER(S20)=TRUE(),S20,S15)</f>
        <v>0.0534590557217598</v>
      </c>
      <c r="T34" s="605" t="n">
        <f aca="false">IF(ISNUMBER(T20)=TRUE(),T20,T15)</f>
        <v>0.0534590557217598</v>
      </c>
      <c r="U34" s="605" t="n">
        <f aca="false">IF(ISNUMBER(U20)=TRUE(),U20,U15)</f>
        <v>0.0534590557217598</v>
      </c>
      <c r="V34" s="605" t="n">
        <f aca="false">IF(ISNUMBER(V20)=TRUE(),V20,V15)</f>
        <v>0.0534590557217598</v>
      </c>
      <c r="W34" s="605" t="n">
        <f aca="false">IF(ISNUMBER(W20)=TRUE(),W20,W15)</f>
        <v>0.0534590557217598</v>
      </c>
      <c r="X34" s="605" t="n">
        <f aca="false">IF(ISNUMBER(X20)=TRUE(),X20,X15)</f>
        <v>0.0534590557217598</v>
      </c>
      <c r="Y34" s="605" t="n">
        <f aca="false">IF(ISNUMBER(Y20)=TRUE(),Y20,Y15)</f>
        <v>0.0534590557217598</v>
      </c>
      <c r="Z34" s="605" t="n">
        <f aca="false">IF(ISNUMBER(Z20)=TRUE(),Z20,Z15)</f>
        <v>0.0534590557217598</v>
      </c>
      <c r="AA34" s="605" t="n">
        <f aca="false">IF(ISNUMBER(AA20)=TRUE(),AA20,AA15)</f>
        <v>0.0534590557217598</v>
      </c>
      <c r="AB34" s="605" t="n">
        <f aca="false">IF(ISNUMBER(AB20)=TRUE(),AB20,AB15)</f>
        <v>0.0534590557217598</v>
      </c>
      <c r="AC34" s="605" t="n">
        <f aca="false">IF(ISNUMBER(AC20)=TRUE(),AC20,AC15)</f>
        <v>0.0534590557217598</v>
      </c>
      <c r="AD34" s="605" t="n">
        <f aca="false">IF(ISNUMBER(AD20)=TRUE(),AD20,AD15)</f>
        <v>0.0534590557217598</v>
      </c>
      <c r="AE34" s="605" t="n">
        <f aca="false">IF(ISNUMBER(AE20)=TRUE(),AE20,AE15)</f>
        <v>0.0534590557217598</v>
      </c>
      <c r="AF34" s="605" t="n">
        <f aca="false">IF(ISNUMBER(AF20)=TRUE(),AF20,AF15)</f>
        <v>0.0534590557217598</v>
      </c>
      <c r="AG34" s="605" t="n">
        <f aca="false">IF(ISNUMBER(AG20)=TRUE(),AG20,AG15)</f>
        <v>0.0534590557217598</v>
      </c>
      <c r="AH34" s="605" t="n">
        <f aca="false">IF(ISNUMBER(AH20)=TRUE(),AH20,AH15)</f>
        <v>0.0534590557217598</v>
      </c>
      <c r="AI34" s="605" t="n">
        <f aca="false">IF(ISNUMBER(AI20)=TRUE(),AI20,AI15)</f>
        <v>0.0534590557217598</v>
      </c>
      <c r="AJ34" s="605" t="n">
        <f aca="false">IF(ISNUMBER(AJ20)=TRUE(),AJ20,AJ15)</f>
        <v>0.0534590557217598</v>
      </c>
      <c r="AK34" s="605" t="n">
        <f aca="false">IF(ISNUMBER(AK20)=TRUE(),AK20,AK15)</f>
        <v>0.0534590557217598</v>
      </c>
      <c r="AL34" s="605" t="n">
        <f aca="false">IF(ISNUMBER(AL20)=TRUE(),AL20,AL15)</f>
        <v>0.0534590557217598</v>
      </c>
      <c r="AM34" s="605" t="n">
        <f aca="false">IF(ISNUMBER(AM20)=TRUE(),AM20,AM15)</f>
        <v>0.0534590557217598</v>
      </c>
      <c r="AN34" s="605" t="n">
        <f aca="false">IF(ISNUMBER(AN20)=TRUE(),AN20,AN15)</f>
        <v>0.0534590557217598</v>
      </c>
      <c r="AO34" s="605" t="n">
        <f aca="false">IF(ISNUMBER(AO20)=TRUE(),AO20,AO15)</f>
        <v>0.0534590557217598</v>
      </c>
      <c r="AP34" s="605" t="n">
        <f aca="false">IF(ISNUMBER(AP20)=TRUE(),AP20,AP15)</f>
        <v>0.0534590557217598</v>
      </c>
      <c r="AQ34" s="605" t="n">
        <f aca="false">IF(ISNUMBER(AQ20)=TRUE(),AQ20,AQ15)</f>
        <v>0.0534590557217598</v>
      </c>
      <c r="AR34" s="605" t="n">
        <f aca="false">IF(ISNUMBER(AR20)=TRUE(),AR20,AR15)</f>
        <v>0.0534590557217598</v>
      </c>
      <c r="AS34" s="605" t="n">
        <f aca="false">IF(ISNUMBER(AS20)=TRUE(),AS20,AS15)</f>
        <v>0.0534590557217598</v>
      </c>
      <c r="AT34" s="605" t="n">
        <f aca="false">IF(ISNUMBER(AT20)=TRUE(),AT20,AT15)</f>
        <v>0.0534590557217598</v>
      </c>
      <c r="AU34" s="605" t="n">
        <f aca="false">IF(ISNUMBER(AU20)=TRUE(),AU20,AU15)</f>
        <v>0.0534590557217598</v>
      </c>
      <c r="AV34" s="605" t="n">
        <f aca="false">IF(ISNUMBER(AV20)=TRUE(),AV20,AV15)</f>
        <v>0.0534590557217598</v>
      </c>
      <c r="AW34" s="605" t="n">
        <f aca="false">IF(ISNUMBER(AW20)=TRUE(),AW20,AW15)</f>
        <v>0.0534590557217598</v>
      </c>
      <c r="AX34" s="605" t="n">
        <f aca="false">IF(ISNUMBER(AX20)=TRUE(),AX20,AX15)</f>
        <v>0.0534590557217598</v>
      </c>
      <c r="AY34" s="605" t="n">
        <f aca="false">IF(ISNUMBER(AY20)=TRUE(),AY20,AY15)</f>
        <v>0.0534590557217598</v>
      </c>
      <c r="AZ34" s="605" t="n">
        <f aca="false">IF(ISNUMBER(AZ20)=TRUE(),AZ20,AZ15)</f>
        <v>0.0534590557217598</v>
      </c>
      <c r="BA34" s="605" t="n">
        <f aca="false">IF(ISNUMBER(BA20)=TRUE(),BA20,BA15)</f>
        <v>0.0534590557217598</v>
      </c>
      <c r="BB34" s="605" t="n">
        <f aca="false">IF(ISNUMBER(BB20)=TRUE(),BB20,BB15)</f>
        <v>0.0534590557217598</v>
      </c>
      <c r="BC34" s="605" t="n">
        <f aca="false">IF(ISNUMBER(BC20)=TRUE(),BC20,BC15)</f>
        <v>0.0534590557217598</v>
      </c>
      <c r="BD34" s="605" t="n">
        <f aca="false">IF(ISNUMBER(BD20)=TRUE(),BD20,BD15)</f>
        <v>0.0534590557217598</v>
      </c>
      <c r="BE34" s="605" t="n">
        <f aca="false">IF(ISNUMBER(BE20)=TRUE(),BE20,BE15)</f>
        <v>0.0534590557217598</v>
      </c>
      <c r="BF34" s="605" t="n">
        <f aca="false">IF(ISNUMBER(BF20)=TRUE(),BF20,BF15)</f>
        <v>0.0534590557217598</v>
      </c>
      <c r="BG34" s="605" t="n">
        <f aca="false">IF(ISNUMBER(BG20)=TRUE(),BG20,BG15)</f>
        <v>0.0534590557217598</v>
      </c>
      <c r="BH34" s="605" t="n">
        <f aca="false">IF(ISNUMBER(BH20)=TRUE(),BH20,BH15)</f>
        <v>0.0534590557217598</v>
      </c>
      <c r="BI34" s="605" t="n">
        <f aca="false">IF(ISNUMBER(BI20)=TRUE(),BI20,BI15)</f>
        <v>0.0534590557217598</v>
      </c>
      <c r="BJ34" s="605" t="n">
        <f aca="false">IF(ISNUMBER(BJ20)=TRUE(),BJ20,BJ15)</f>
        <v>0.0534590557217598</v>
      </c>
      <c r="BK34" s="605" t="n">
        <f aca="false">IF(ISNUMBER(BK20)=TRUE(),BK20,BK15)</f>
        <v>0.0534590557217598</v>
      </c>
      <c r="BL34" s="605" t="n">
        <f aca="false">IF(ISNUMBER(BL20)=TRUE(),BL20,BL15)</f>
        <v>0.0534590557217598</v>
      </c>
      <c r="BM34" s="605" t="n">
        <f aca="false">IF(ISNUMBER(BM20)=TRUE(),BM20,BM15)</f>
        <v>0.0534590557217598</v>
      </c>
      <c r="BN34" s="605" t="n">
        <f aca="false">IF(ISNUMBER(BN20)=TRUE(),BN20,BN15)</f>
        <v>0.0534590557217598</v>
      </c>
      <c r="BO34" s="605" t="n">
        <f aca="false">IF(ISNUMBER(BO20)=TRUE(),BO20,BO15)</f>
        <v>0.0534590557217598</v>
      </c>
      <c r="BP34" s="605" t="n">
        <f aca="false">IF(ISNUMBER(BP20)=TRUE(),BP20,BP15)</f>
        <v>0.0534590557217598</v>
      </c>
      <c r="BQ34" s="605" t="n">
        <f aca="false">IF(ISNUMBER(BQ20)=TRUE(),BQ20,BQ15)</f>
        <v>0.0534590557217598</v>
      </c>
      <c r="BR34" s="605" t="n">
        <f aca="false">IF(ISNUMBER(BR20)=TRUE(),BR20,BR15)</f>
        <v>0.0534590557217598</v>
      </c>
      <c r="BS34" s="605" t="n">
        <f aca="false">IF(ISNUMBER(BS20)=TRUE(),BS20,BS15)</f>
        <v>0.0534590557217598</v>
      </c>
    </row>
    <row r="35" customFormat="false" ht="15.75" hidden="false" customHeight="false" outlineLevel="0" collapsed="false">
      <c r="A35" s="503"/>
      <c r="C35" s="597" t="s">
        <v>1503</v>
      </c>
      <c r="D35" s="599" t="s">
        <v>1516</v>
      </c>
      <c r="E35" s="605" t="n">
        <f aca="false">IF(ISNUMBER(E21)=TRUE(),E21,E14)</f>
        <v>1.17295980453491</v>
      </c>
      <c r="F35" s="605" t="n">
        <f aca="false">IF(ISNUMBER(F21)=TRUE(),F21,F14)</f>
        <v>1.03210858276826</v>
      </c>
      <c r="G35" s="605" t="n">
        <f aca="false">IF(ISNUMBER(G21)=TRUE(),G21,G14)</f>
        <v>0.898928682859657</v>
      </c>
      <c r="H35" s="605" t="n">
        <f aca="false">IF(ISNUMBER(H21)=TRUE(),H21,H14)</f>
        <v>0.773002293885541</v>
      </c>
      <c r="I35" s="605" t="n">
        <f aca="false">IF(ISNUMBER(I21)=TRUE(),I21,I14)</f>
        <v>0.653934360579222</v>
      </c>
      <c r="J35" s="605" t="n">
        <f aca="false">IF(ISNUMBER(J21)=TRUE(),J21,J14)</f>
        <v>0.541351343966619</v>
      </c>
      <c r="K35" s="605" t="n">
        <f aca="false">IF(ISNUMBER(K21)=TRUE(),K21,K14)</f>
        <v>0.434900049502762</v>
      </c>
      <c r="L35" s="605" t="n">
        <f aca="false">IF(ISNUMBER(L21)=TRUE(),L21,L14)</f>
        <v>0.334246519032678</v>
      </c>
      <c r="M35" s="605" t="n">
        <f aca="false">IF(ISNUMBER(M21)=TRUE(),M21,M14)</f>
        <v>0.239074983100515</v>
      </c>
      <c r="N35" s="605" t="n">
        <f aca="false">IF(ISNUMBER(N21)=TRUE(),N21,N14)</f>
        <v>0.149086870320119</v>
      </c>
      <c r="O35" s="605" t="n">
        <f aca="false">IF(ISNUMBER(O21)=TRUE(),O21,O14)</f>
        <v>0.0639998706992516</v>
      </c>
      <c r="P35" s="605" t="n">
        <f aca="false">IF(ISNUMBER(P21)=TRUE(),P21,P14)</f>
        <v>-0.0164529500210716</v>
      </c>
      <c r="Q35" s="605" t="n">
        <f aca="false">IF(ISNUMBER(Q21)=TRUE(),Q21,Q14)</f>
        <v>-0.0925239877906193</v>
      </c>
      <c r="R35" s="605" t="n">
        <f aca="false">IF(ISNUMBER(R21)=TRUE(),R21,R14)</f>
        <v>-0.164451892064511</v>
      </c>
      <c r="S35" s="605" t="n">
        <f aca="false">IF(ISNUMBER(S21)=TRUE(),S21,S14)</f>
        <v>-0.23246231449239</v>
      </c>
      <c r="T35" s="605" t="n">
        <f aca="false">IF(ISNUMBER(T21)=TRUE(),T21,T14)</f>
        <v>-0.296768616830987</v>
      </c>
      <c r="U35" s="605" t="n">
        <f aca="false">IF(ISNUMBER(U21)=TRUE(),U21,U14)</f>
        <v>-0.357572540300928</v>
      </c>
      <c r="V35" s="605" t="n">
        <f aca="false">IF(ISNUMBER(V21)=TRUE(),V21,V14)</f>
        <v>-0.415064838487685</v>
      </c>
      <c r="W35" s="605" t="n">
        <f aca="false">IF(ISNUMBER(W21)=TRUE(),W21,W14)</f>
        <v>-0.469425875772213</v>
      </c>
      <c r="X35" s="605" t="n">
        <f aca="false">IF(ISNUMBER(X21)=TRUE(),X21,X14)</f>
        <v>-0.520826193168648</v>
      </c>
      <c r="Y35" s="605" t="n">
        <f aca="false">IF(ISNUMBER(Y21)=TRUE(),Y21,Y14)</f>
        <v>-0.569427043344225</v>
      </c>
      <c r="Z35" s="605" t="n">
        <f aca="false">IF(ISNUMBER(Z21)=TRUE(),Z21,Z14)</f>
        <v>-0.61538089649986</v>
      </c>
      <c r="AA35" s="605" t="n">
        <f aca="false">IF(ISNUMBER(AA21)=TRUE(),AA21,AA14)</f>
        <v>-0.658831918698459</v>
      </c>
      <c r="AB35" s="605" t="n">
        <f aca="false">IF(ISNUMBER(AB21)=TRUE(),AB21,AB14)</f>
        <v>-0.699916424141536</v>
      </c>
      <c r="AC35" s="605" t="n">
        <f aca="false">IF(ISNUMBER(AC21)=TRUE(),AC21,AC14)</f>
        <v>-0.73876330281305</v>
      </c>
      <c r="AD35" s="605" t="n">
        <f aca="false">IF(ISNUMBER(AD21)=TRUE(),AD21,AD14)</f>
        <v>-0.775494424832036</v>
      </c>
      <c r="AE35" s="605" t="n">
        <f aca="false">IF(ISNUMBER(AE21)=TRUE(),AE21,AE14)</f>
        <v>-0.810225022782573</v>
      </c>
      <c r="AF35" s="605" t="n">
        <f aca="false">IF(ISNUMBER(AF21)=TRUE(),AF21,AF14)</f>
        <v>-0.843064053220531</v>
      </c>
      <c r="AG35" s="605" t="n">
        <f aca="false">IF(ISNUMBER(AG21)=TRUE(),AG21,AG14)</f>
        <v>-0.874114538491213</v>
      </c>
      <c r="AH35" s="605" t="n">
        <f aca="false">IF(ISNUMBER(AH21)=TRUE(),AH21,AH14)</f>
        <v>-0.903473889930238</v>
      </c>
      <c r="AI35" s="605" t="n">
        <f aca="false">IF(ISNUMBER(AI21)=TRUE(),AI21,AI14)</f>
        <v>-0.931234213461608</v>
      </c>
      <c r="AJ35" s="605" t="n">
        <f aca="false">IF(ISNUMBER(AJ21)=TRUE(),AJ21,AJ14)</f>
        <v>-0.957482598551682</v>
      </c>
      <c r="AK35" s="605" t="str">
        <f aca="false">IF(ISNUMBER(AK21)=TRUE(),AK21,AK14)</f>
        <v>Not an input</v>
      </c>
      <c r="AL35" s="605" t="str">
        <f aca="false">IF(ISNUMBER(AL21)=TRUE(),AL21,AL14)</f>
        <v>Not an input</v>
      </c>
      <c r="AM35" s="605" t="str">
        <f aca="false">IF(ISNUMBER(AM21)=TRUE(),AM21,AM14)</f>
        <v>Not an input</v>
      </c>
      <c r="AN35" s="605" t="str">
        <f aca="false">IF(ISNUMBER(AN21)=TRUE(),AN21,AN14)</f>
        <v>Not an input</v>
      </c>
      <c r="AO35" s="605" t="str">
        <f aca="false">IF(ISNUMBER(AO21)=TRUE(),AO21,AO14)</f>
        <v>Not an input</v>
      </c>
      <c r="AP35" s="605" t="str">
        <f aca="false">IF(ISNUMBER(AP21)=TRUE(),AP21,AP14)</f>
        <v>Not an input</v>
      </c>
      <c r="AQ35" s="605" t="str">
        <f aca="false">IF(ISNUMBER(AQ21)=TRUE(),AQ21,AQ14)</f>
        <v>Not an input</v>
      </c>
      <c r="AR35" s="605" t="str">
        <f aca="false">IF(ISNUMBER(AR21)=TRUE(),AR21,AR14)</f>
        <v>Not an input</v>
      </c>
      <c r="AS35" s="605" t="str">
        <f aca="false">IF(ISNUMBER(AS21)=TRUE(),AS21,AS14)</f>
        <v>Not an input</v>
      </c>
      <c r="AT35" s="605" t="str">
        <f aca="false">IF(ISNUMBER(AT21)=TRUE(),AT21,AT14)</f>
        <v>Not an input</v>
      </c>
      <c r="AU35" s="605" t="str">
        <f aca="false">IF(ISNUMBER(AU21)=TRUE(),AU21,AU14)</f>
        <v>Not an input</v>
      </c>
      <c r="AV35" s="605" t="str">
        <f aca="false">IF(ISNUMBER(AV21)=TRUE(),AV21,AV14)</f>
        <v>Not an input</v>
      </c>
      <c r="AW35" s="605" t="str">
        <f aca="false">IF(ISNUMBER(AW21)=TRUE(),AW21,AW14)</f>
        <v>Not an input</v>
      </c>
      <c r="AX35" s="605" t="str">
        <f aca="false">IF(ISNUMBER(AX21)=TRUE(),AX21,AX14)</f>
        <v>Not an input</v>
      </c>
      <c r="AY35" s="605" t="str">
        <f aca="false">IF(ISNUMBER(AY21)=TRUE(),AY21,AY14)</f>
        <v>Not an input</v>
      </c>
      <c r="AZ35" s="605" t="str">
        <f aca="false">IF(ISNUMBER(AZ21)=TRUE(),AZ21,AZ14)</f>
        <v>Not an input</v>
      </c>
      <c r="BA35" s="605" t="str">
        <f aca="false">IF(ISNUMBER(BA21)=TRUE(),BA21,BA14)</f>
        <v>Not an input</v>
      </c>
      <c r="BB35" s="605" t="str">
        <f aca="false">IF(ISNUMBER(BB21)=TRUE(),BB21,BB14)</f>
        <v>Not an input</v>
      </c>
      <c r="BC35" s="605" t="str">
        <f aca="false">IF(ISNUMBER(BC21)=TRUE(),BC21,BC14)</f>
        <v>Not an input</v>
      </c>
      <c r="BD35" s="605" t="str">
        <f aca="false">IF(ISNUMBER(BD21)=TRUE(),BD21,BD14)</f>
        <v>Not an input</v>
      </c>
      <c r="BE35" s="605" t="str">
        <f aca="false">IF(ISNUMBER(BE21)=TRUE(),BE21,BE14)</f>
        <v>Not an input</v>
      </c>
      <c r="BF35" s="605" t="str">
        <f aca="false">IF(ISNUMBER(BF21)=TRUE(),BF21,BF14)</f>
        <v>Not an input</v>
      </c>
      <c r="BG35" s="605" t="str">
        <f aca="false">IF(ISNUMBER(BG21)=TRUE(),BG21,BG14)</f>
        <v>Not an input</v>
      </c>
      <c r="BH35" s="605" t="str">
        <f aca="false">IF(ISNUMBER(BH21)=TRUE(),BH21,BH14)</f>
        <v>Not an input</v>
      </c>
      <c r="BI35" s="605" t="str">
        <f aca="false">IF(ISNUMBER(BI21)=TRUE(),BI21,BI14)</f>
        <v>Not an input</v>
      </c>
      <c r="BJ35" s="605" t="str">
        <f aca="false">IF(ISNUMBER(BJ21)=TRUE(),BJ21,BJ14)</f>
        <v>Not an input</v>
      </c>
      <c r="BK35" s="605" t="str">
        <f aca="false">IF(ISNUMBER(BK21)=TRUE(),BK21,BK14)</f>
        <v>Not an input</v>
      </c>
      <c r="BL35" s="605" t="str">
        <f aca="false">IF(ISNUMBER(BL21)=TRUE(),BL21,BL14)</f>
        <v>Not an input</v>
      </c>
      <c r="BM35" s="605" t="str">
        <f aca="false">IF(ISNUMBER(BM21)=TRUE(),BM21,BM14)</f>
        <v>Not an input</v>
      </c>
      <c r="BN35" s="605" t="str">
        <f aca="false">IF(ISNUMBER(BN21)=TRUE(),BN21,BN14)</f>
        <v>Not an input</v>
      </c>
      <c r="BO35" s="605" t="str">
        <f aca="false">IF(ISNUMBER(BO21)=TRUE(),BO21,BO14)</f>
        <v>Not an input</v>
      </c>
      <c r="BP35" s="605" t="str">
        <f aca="false">IF(ISNUMBER(BP21)=TRUE(),BP21,BP14)</f>
        <v>Not an input</v>
      </c>
      <c r="BQ35" s="605" t="str">
        <f aca="false">IF(ISNUMBER(BQ21)=TRUE(),BQ21,BQ14)</f>
        <v>Not an input</v>
      </c>
      <c r="BR35" s="605" t="str">
        <f aca="false">IF(ISNUMBER(BR21)=TRUE(),BR21,BR14)</f>
        <v>Not an input</v>
      </c>
      <c r="BS35" s="605" t="str">
        <f aca="false">IF(ISNUMBER(BS21)=TRUE(),BS21,BS14)</f>
        <v>Not an input</v>
      </c>
    </row>
    <row r="36" customFormat="false" ht="15.75" hidden="false" customHeight="false" outlineLevel="0" collapsed="false">
      <c r="C36" s="508" t="s">
        <v>258</v>
      </c>
      <c r="D36" s="598" t="s">
        <v>100</v>
      </c>
      <c r="E36" s="606" t="n">
        <f aca="false">IF(ISNUMBER(E18+IF(ISNUMBER(E15)=TRUE(),E15,E20)),E18+IF(ISNUMBER(E15)=TRUE(),E15,E20),".")</f>
        <v>0.299278926444774</v>
      </c>
      <c r="F36" s="606" t="n">
        <f aca="false">F18+IF(ISNUMBER(F15)=TRUE(),F15,F20)</f>
        <v>0.299587752650861</v>
      </c>
      <c r="G36" s="606" t="n">
        <f aca="false">G18+IF(ISNUMBER(G15)=TRUE(),G15,G20)</f>
        <v>0.303434613502891</v>
      </c>
      <c r="H36" s="606" t="n">
        <f aca="false">H18+IF(ISNUMBER(H15)=TRUE(),H15,H20)</f>
        <v>0.305567849971364</v>
      </c>
      <c r="I36" s="606" t="n">
        <f aca="false">I18+IF(ISNUMBER(I15)=TRUE(),I15,I20)</f>
        <v>0.305707390425432</v>
      </c>
      <c r="J36" s="606" t="n">
        <f aca="false">J18+IF(ISNUMBER(J15)=TRUE(),J15,J20)</f>
        <v>0.304969289142692</v>
      </c>
      <c r="K36" s="606" t="n">
        <f aca="false">K18+IF(ISNUMBER(K15)=TRUE(),K15,K20)</f>
        <v>0.311749067793604</v>
      </c>
      <c r="L36" s="606" t="n">
        <f aca="false">L18+IF(ISNUMBER(L15)=TRUE(),L15,L20)</f>
        <v>0.310289103596417</v>
      </c>
      <c r="M36" s="606" t="n">
        <f aca="false">M18+IF(ISNUMBER(M15)=TRUE(),M15,M20)</f>
        <v>0.310529398033747</v>
      </c>
      <c r="N36" s="606" t="n">
        <f aca="false">N18+IF(ISNUMBER(N15)=TRUE(),N15,N20)</f>
        <v>0.31365465785154</v>
      </c>
      <c r="O36" s="606" t="n">
        <f aca="false">O18+IF(ISNUMBER(O15)=TRUE(),O15,O20)</f>
        <v>0.31843539159723</v>
      </c>
      <c r="P36" s="606" t="n">
        <f aca="false">P18+IF(ISNUMBER(P15)=TRUE(),P15,P20)</f>
        <v>0.324297569925712</v>
      </c>
      <c r="Q36" s="606" t="n">
        <f aca="false">Q18+IF(ISNUMBER(Q15)=TRUE(),Q15,Q20)</f>
        <v>0.32900822465563</v>
      </c>
      <c r="R36" s="606" t="n">
        <f aca="false">R18+IF(ISNUMBER(R15)=TRUE(),R15,R20)</f>
        <v>0.333392784531006</v>
      </c>
      <c r="S36" s="606" t="n">
        <f aca="false">S18+IF(ISNUMBER(S15)=TRUE(),S15,S20)</f>
        <v>0.336905836829339</v>
      </c>
      <c r="T36" s="606" t="n">
        <f aca="false">T18+IF(ISNUMBER(T15)=TRUE(),T15,T20)</f>
        <v>0.339263571884146</v>
      </c>
      <c r="U36" s="606" t="n">
        <f aca="false">U18+IF(ISNUMBER(U15)=TRUE(),U15,U20)</f>
        <v>0.344860661014303</v>
      </c>
      <c r="V36" s="606" t="n">
        <f aca="false">V18+IF(ISNUMBER(V15)=TRUE(),V15,V20)</f>
        <v>0.347909428441132</v>
      </c>
      <c r="W36" s="606" t="n">
        <f aca="false">W18+IF(ISNUMBER(W15)=TRUE(),W15,W20)</f>
        <v>0.351089849016395</v>
      </c>
      <c r="X36" s="606" t="n">
        <f aca="false">X18+IF(ISNUMBER(X15)=TRUE(),X15,X20)</f>
        <v>0.355147763137238</v>
      </c>
      <c r="Y36" s="606" t="n">
        <f aca="false">Y18+IF(ISNUMBER(Y15)=TRUE(),Y15,Y20)</f>
        <v>0.359868535047234</v>
      </c>
      <c r="Z36" s="606" t="n">
        <f aca="false">Z18+IF(ISNUMBER(Z15)=TRUE(),Z15,Z20)</f>
        <v>0.36647095405563</v>
      </c>
      <c r="AA36" s="606" t="n">
        <f aca="false">AA18+IF(ISNUMBER(AA15)=TRUE(),AA15,AA20)</f>
        <v>0.371499001666543</v>
      </c>
      <c r="AB36" s="606" t="n">
        <f aca="false">AB18+IF(ISNUMBER(AB15)=TRUE(),AB15,AB20)</f>
        <v>0.376265988386576</v>
      </c>
      <c r="AC36" s="606" t="n">
        <f aca="false">AC18+IF(ISNUMBER(AC15)=TRUE(),AC15,AC20)</f>
        <v>0.381443801897054</v>
      </c>
      <c r="AD36" s="606" t="n">
        <f aca="false">AD18+IF(ISNUMBER(AD15)=TRUE(),AD15,AD20)</f>
        <v>0.386595786013272</v>
      </c>
      <c r="AE36" s="606" t="n">
        <f aca="false">AE18+IF(ISNUMBER(AE15)=TRUE(),AE15,AE20)</f>
        <v>0.394855825849531</v>
      </c>
      <c r="AF36" s="606" t="n">
        <f aca="false">AF18+IF(ISNUMBER(AF15)=TRUE(),AF15,AF20)</f>
        <v>0.400406610340323</v>
      </c>
      <c r="AG36" s="606" t="n">
        <f aca="false">AG18+IF(ISNUMBER(AG15)=TRUE(),AG15,AG20)</f>
        <v>0.406583875339752</v>
      </c>
      <c r="AH36" s="606" t="n">
        <f aca="false">AH18+IF(ISNUMBER(AH15)=TRUE(),AH15,AH20)</f>
        <v>0.413422950340005</v>
      </c>
      <c r="AI36" s="606" t="n">
        <f aca="false">AI18+IF(ISNUMBER(AI15)=TRUE(),AI15,AI20)</f>
        <v>0.420743958563175</v>
      </c>
      <c r="AJ36" s="606" t="e">
        <f aca="false">AJ18+IF(ISNUMBER(AJ15)=TRUE(),AJ15,AJ20)</f>
        <v>#VALUE!</v>
      </c>
      <c r="AK36" s="606" t="e">
        <f aca="false">AK18+IF(ISNUMBER(AK15)=TRUE(),AK15,AK20)</f>
        <v>#VALUE!</v>
      </c>
      <c r="AL36" s="606" t="e">
        <f aca="false">AL18+IF(ISNUMBER(AL15)=TRUE(),AL15,AL20)</f>
        <v>#VALUE!</v>
      </c>
      <c r="AM36" s="606" t="e">
        <f aca="false">AM18+IF(ISNUMBER(AM15)=TRUE(),AM15,AM20)</f>
        <v>#VALUE!</v>
      </c>
      <c r="AN36" s="606" t="e">
        <f aca="false">AN18+IF(ISNUMBER(AN15)=TRUE(),AN15,AN20)</f>
        <v>#VALUE!</v>
      </c>
      <c r="AO36" s="606" t="e">
        <f aca="false">AO18+IF(ISNUMBER(AO15)=TRUE(),AO15,AO20)</f>
        <v>#VALUE!</v>
      </c>
      <c r="AP36" s="606" t="e">
        <f aca="false">AP18+IF(ISNUMBER(AP15)=TRUE(),AP15,AP20)</f>
        <v>#VALUE!</v>
      </c>
      <c r="AQ36" s="606" t="e">
        <f aca="false">AQ18+IF(ISNUMBER(AQ15)=TRUE(),AQ15,AQ20)</f>
        <v>#VALUE!</v>
      </c>
      <c r="AR36" s="606" t="e">
        <f aca="false">AR18+IF(ISNUMBER(AR15)=TRUE(),AR15,AR20)</f>
        <v>#VALUE!</v>
      </c>
      <c r="AS36" s="606" t="e">
        <f aca="false">AS18+IF(ISNUMBER(AS15)=TRUE(),AS15,AS20)</f>
        <v>#VALUE!</v>
      </c>
      <c r="AT36" s="606" t="e">
        <f aca="false">AT18+IF(ISNUMBER(AT15)=TRUE(),AT15,AT20)</f>
        <v>#VALUE!</v>
      </c>
      <c r="AU36" s="606" t="e">
        <f aca="false">AU18+IF(ISNUMBER(AU15)=TRUE(),AU15,AU20)</f>
        <v>#VALUE!</v>
      </c>
      <c r="AV36" s="606" t="e">
        <f aca="false">AV18+IF(ISNUMBER(AV15)=TRUE(),AV15,AV20)</f>
        <v>#VALUE!</v>
      </c>
      <c r="AW36" s="606" t="e">
        <f aca="false">AW18+IF(ISNUMBER(AW15)=TRUE(),AW15,AW20)</f>
        <v>#VALUE!</v>
      </c>
      <c r="AX36" s="606" t="e">
        <f aca="false">AX18+IF(ISNUMBER(AX15)=TRUE(),AX15,AX20)</f>
        <v>#VALUE!</v>
      </c>
      <c r="AY36" s="606" t="e">
        <f aca="false">AY18+IF(ISNUMBER(AY15)=TRUE(),AY15,AY20)</f>
        <v>#VALUE!</v>
      </c>
      <c r="AZ36" s="606" t="e">
        <f aca="false">AZ18+IF(ISNUMBER(AZ15)=TRUE(),AZ15,AZ20)</f>
        <v>#VALUE!</v>
      </c>
      <c r="BA36" s="606" t="e">
        <f aca="false">BA18+IF(ISNUMBER(BA15)=TRUE(),BA15,BA20)</f>
        <v>#VALUE!</v>
      </c>
      <c r="BB36" s="606" t="e">
        <f aca="false">BB18+IF(ISNUMBER(BB15)=TRUE(),BB15,BB20)</f>
        <v>#VALUE!</v>
      </c>
      <c r="BC36" s="606" t="e">
        <f aca="false">BC18+IF(ISNUMBER(BC15)=TRUE(),BC15,BC20)</f>
        <v>#VALUE!</v>
      </c>
      <c r="BD36" s="606" t="e">
        <f aca="false">BD18+IF(ISNUMBER(BD15)=TRUE(),BD15,BD20)</f>
        <v>#VALUE!</v>
      </c>
      <c r="BE36" s="606" t="e">
        <f aca="false">BE18+IF(ISNUMBER(BE15)=TRUE(),BE15,BE20)</f>
        <v>#VALUE!</v>
      </c>
      <c r="BF36" s="606" t="e">
        <f aca="false">BF18+IF(ISNUMBER(BF15)=TRUE(),BF15,BF20)</f>
        <v>#VALUE!</v>
      </c>
      <c r="BG36" s="606" t="e">
        <f aca="false">BG18+IF(ISNUMBER(BG15)=TRUE(),BG15,BG20)</f>
        <v>#VALUE!</v>
      </c>
      <c r="BH36" s="606" t="e">
        <f aca="false">BH18+IF(ISNUMBER(BH15)=TRUE(),BH15,BH20)</f>
        <v>#VALUE!</v>
      </c>
      <c r="BI36" s="606" t="e">
        <f aca="false">BI18+IF(ISNUMBER(BI15)=TRUE(),BI15,BI20)</f>
        <v>#VALUE!</v>
      </c>
      <c r="BJ36" s="606" t="e">
        <f aca="false">BJ18+IF(ISNUMBER(BJ15)=TRUE(),BJ15,BJ20)</f>
        <v>#VALUE!</v>
      </c>
      <c r="BK36" s="606" t="e">
        <f aca="false">BK18+IF(ISNUMBER(BK15)=TRUE(),BK15,BK20)</f>
        <v>#VALUE!</v>
      </c>
      <c r="BL36" s="606" t="e">
        <f aca="false">BL18+IF(ISNUMBER(BL15)=TRUE(),BL15,BL20)</f>
        <v>#VALUE!</v>
      </c>
      <c r="BM36" s="606" t="e">
        <f aca="false">BM18+IF(ISNUMBER(BM15)=TRUE(),BM15,BM20)</f>
        <v>#VALUE!</v>
      </c>
      <c r="BN36" s="606" t="e">
        <f aca="false">BN18+IF(ISNUMBER(BN15)=TRUE(),BN15,BN20)</f>
        <v>#VALUE!</v>
      </c>
      <c r="BO36" s="606" t="e">
        <f aca="false">BO18+IF(ISNUMBER(BO15)=TRUE(),BO15,BO20)</f>
        <v>#VALUE!</v>
      </c>
      <c r="BP36" s="606" t="e">
        <f aca="false">BP18+IF(ISNUMBER(BP15)=TRUE(),BP15,BP20)</f>
        <v>#VALUE!</v>
      </c>
      <c r="BQ36" s="606" t="e">
        <f aca="false">BQ18+IF(ISNUMBER(BQ15)=TRUE(),BQ15,BQ20)</f>
        <v>#VALUE!</v>
      </c>
      <c r="BR36" s="606" t="e">
        <f aca="false">BR18+IF(ISNUMBER(BR15)=TRUE(),BR15,BR20)</f>
        <v>#VALUE!</v>
      </c>
      <c r="BS36" s="606" t="e">
        <f aca="false">BS18+IF(ISNUMBER(BS15)=TRUE(),BS15,BS20)</f>
        <v>#VALUE!</v>
      </c>
    </row>
    <row r="39" customFormat="false" ht="15.75" hidden="false" customHeight="false" outlineLevel="0" collapsed="false">
      <c r="C39" s="17" t="s">
        <v>1590</v>
      </c>
      <c r="D39" s="578" t="s">
        <v>1591</v>
      </c>
      <c r="E39" s="165" t="n">
        <f aca="false">IF($B$1=4,InputDataB_ModelSpecAssumptions!I15,InputDataA_GeneralAssumptions!$D$127)</f>
        <v>0.544</v>
      </c>
    </row>
    <row r="40" customFormat="false" ht="15.75" hidden="false" customHeight="false" outlineLevel="0" collapsed="false">
      <c r="C40" s="524" t="s">
        <v>1553</v>
      </c>
      <c r="D40" s="512"/>
      <c r="E40" s="504" t="n">
        <f aca="false">IF(InputDataA_GeneralAssumptions!$F$133="Automatic",InputDataA_GeneralAssumptions!I146,"Not an input")</f>
        <v>0.571</v>
      </c>
      <c r="F40" s="504" t="n">
        <f aca="false">IF(InputDataA_GeneralAssumptions!$F$133="Automatic",InputDataA_GeneralAssumptions!J146,"Not an input")</f>
        <v>0.571</v>
      </c>
      <c r="G40" s="504" t="n">
        <f aca="false">IF(InputDataA_GeneralAssumptions!$F$133="Automatic",InputDataA_GeneralAssumptions!K146,"Not an input")</f>
        <v>0.571</v>
      </c>
      <c r="H40" s="504" t="n">
        <f aca="false">IF(InputDataA_GeneralAssumptions!$F$133="Automatic",InputDataA_GeneralAssumptions!L146,"Not an input")</f>
        <v>0.571</v>
      </c>
      <c r="I40" s="504" t="n">
        <f aca="false">IF(InputDataA_GeneralAssumptions!$F$133="Automatic",InputDataA_GeneralAssumptions!M146,"Not an input")</f>
        <v>0.571</v>
      </c>
      <c r="J40" s="504" t="n">
        <f aca="false">IF(InputDataA_GeneralAssumptions!$F$133="Automatic",InputDataA_GeneralAssumptions!N146,"Not an input")</f>
        <v>0.571</v>
      </c>
      <c r="K40" s="504" t="n">
        <f aca="false">IF(InputDataA_GeneralAssumptions!$F$133="Automatic",InputDataA_GeneralAssumptions!O146,"Not an input")</f>
        <v>0.571</v>
      </c>
      <c r="L40" s="504" t="n">
        <f aca="false">IF(InputDataA_GeneralAssumptions!$F$133="Automatic",InputDataA_GeneralAssumptions!P146,"Not an input")</f>
        <v>0.571</v>
      </c>
      <c r="M40" s="504" t="n">
        <f aca="false">IF(InputDataA_GeneralAssumptions!$F$133="Automatic",InputDataA_GeneralAssumptions!Q146,"Not an input")</f>
        <v>0.571</v>
      </c>
      <c r="N40" s="504" t="n">
        <f aca="false">IF(InputDataA_GeneralAssumptions!$F$133="Automatic",InputDataA_GeneralAssumptions!R146,"Not an input")</f>
        <v>0.571</v>
      </c>
      <c r="O40" s="504" t="n">
        <f aca="false">IF(InputDataA_GeneralAssumptions!$F$133="Automatic",InputDataA_GeneralAssumptions!S146,"Not an input")</f>
        <v>0.571</v>
      </c>
      <c r="P40" s="504" t="n">
        <f aca="false">IF(InputDataA_GeneralAssumptions!$F$133="Automatic",InputDataA_GeneralAssumptions!T146,"Not an input")</f>
        <v>0.571</v>
      </c>
      <c r="Q40" s="504" t="n">
        <f aca="false">IF(InputDataA_GeneralAssumptions!$F$133="Automatic",InputDataA_GeneralAssumptions!U146,"Not an input")</f>
        <v>0.571</v>
      </c>
      <c r="R40" s="504" t="n">
        <f aca="false">IF(InputDataA_GeneralAssumptions!$F$133="Automatic",InputDataA_GeneralAssumptions!V146,"Not an input")</f>
        <v>0.571</v>
      </c>
      <c r="S40" s="504" t="n">
        <f aca="false">IF(InputDataA_GeneralAssumptions!$F$133="Automatic",InputDataA_GeneralAssumptions!W146,"Not an input")</f>
        <v>0.571</v>
      </c>
      <c r="T40" s="504" t="n">
        <f aca="false">IF(InputDataA_GeneralAssumptions!$F$133="Automatic",InputDataA_GeneralAssumptions!X146,"Not an input")</f>
        <v>0.571</v>
      </c>
      <c r="U40" s="504" t="n">
        <f aca="false">IF(InputDataA_GeneralAssumptions!$F$133="Automatic",InputDataA_GeneralAssumptions!Y146,"Not an input")</f>
        <v>0.571</v>
      </c>
      <c r="V40" s="504" t="n">
        <f aca="false">IF(InputDataA_GeneralAssumptions!$F$133="Automatic",InputDataA_GeneralAssumptions!Z146,"Not an input")</f>
        <v>0.571</v>
      </c>
      <c r="W40" s="504" t="n">
        <f aca="false">IF(InputDataA_GeneralAssumptions!$F$133="Automatic",InputDataA_GeneralAssumptions!AA146,"Not an input")</f>
        <v>0.571</v>
      </c>
      <c r="X40" s="504" t="n">
        <f aca="false">IF(InputDataA_GeneralAssumptions!$F$133="Automatic",InputDataA_GeneralAssumptions!AB146,"Not an input")</f>
        <v>0.571</v>
      </c>
      <c r="Y40" s="504" t="n">
        <f aca="false">IF(InputDataA_GeneralAssumptions!$F$133="Automatic",InputDataA_GeneralAssumptions!AC146,"Not an input")</f>
        <v>0.571</v>
      </c>
      <c r="Z40" s="504" t="n">
        <f aca="false">IF(InputDataA_GeneralAssumptions!$F$133="Automatic",InputDataA_GeneralAssumptions!AD146,"Not an input")</f>
        <v>0.571</v>
      </c>
      <c r="AA40" s="504" t="n">
        <f aca="false">IF(InputDataA_GeneralAssumptions!$F$133="Automatic",InputDataA_GeneralAssumptions!AE146,"Not an input")</f>
        <v>0.571</v>
      </c>
      <c r="AB40" s="504" t="n">
        <f aca="false">IF(InputDataA_GeneralAssumptions!$F$133="Automatic",InputDataA_GeneralAssumptions!AF146,"Not an input")</f>
        <v>0.571</v>
      </c>
      <c r="AC40" s="504" t="n">
        <f aca="false">IF(InputDataA_GeneralAssumptions!$F$133="Automatic",InputDataA_GeneralAssumptions!AG146,"Not an input")</f>
        <v>0.571</v>
      </c>
      <c r="AD40" s="504" t="n">
        <f aca="false">IF(InputDataA_GeneralAssumptions!$F$133="Automatic",InputDataA_GeneralAssumptions!AH146,"Not an input")</f>
        <v>0.571</v>
      </c>
      <c r="AE40" s="504" t="n">
        <f aca="false">IF(InputDataA_GeneralAssumptions!$F$133="Automatic",InputDataA_GeneralAssumptions!AI146,"Not an input")</f>
        <v>0.571</v>
      </c>
      <c r="AF40" s="504" t="n">
        <f aca="false">IF(InputDataA_GeneralAssumptions!$F$133="Automatic",InputDataA_GeneralAssumptions!AJ146,"Not an input")</f>
        <v>0.571</v>
      </c>
      <c r="AG40" s="504" t="n">
        <f aca="false">IF(InputDataA_GeneralAssumptions!$F$133="Automatic",InputDataA_GeneralAssumptions!AK146,"Not an input")</f>
        <v>0.571</v>
      </c>
      <c r="AH40" s="504" t="n">
        <f aca="false">IF(InputDataA_GeneralAssumptions!$F$133="Automatic",InputDataA_GeneralAssumptions!AL146,"Not an input")</f>
        <v>0.571</v>
      </c>
      <c r="AI40" s="504" t="n">
        <f aca="false">IF(InputDataA_GeneralAssumptions!$F$133="Automatic",InputDataA_GeneralAssumptions!AM146,"Not an input")</f>
        <v>0.571</v>
      </c>
      <c r="AJ40" s="504" t="n">
        <f aca="false">IF(InputDataA_GeneralAssumptions!$F$133="Automatic",InputDataA_GeneralAssumptions!AN146,"Not an input")</f>
        <v>0.571</v>
      </c>
      <c r="AK40" s="504" t="n">
        <f aca="false">IF(InputDataA_GeneralAssumptions!$F$133="Automatic",InputDataA_GeneralAssumptions!AO146,"Not an input")</f>
        <v>0.571</v>
      </c>
      <c r="AL40" s="504" t="n">
        <f aca="false">IF(InputDataA_GeneralAssumptions!$F$133="Automatic",InputDataA_GeneralAssumptions!AP146,"Not an input")</f>
        <v>0.571</v>
      </c>
      <c r="AM40" s="504" t="n">
        <f aca="false">IF(InputDataA_GeneralAssumptions!$F$133="Automatic",InputDataA_GeneralAssumptions!AQ146,"Not an input")</f>
        <v>0.571</v>
      </c>
      <c r="AN40" s="504" t="n">
        <f aca="false">IF(InputDataA_GeneralAssumptions!$F$133="Automatic",InputDataA_GeneralAssumptions!AR146,"Not an input")</f>
        <v>0.571</v>
      </c>
      <c r="AO40" s="504" t="n">
        <f aca="false">IF(InputDataA_GeneralAssumptions!$F$133="Automatic",InputDataA_GeneralAssumptions!AS146,"Not an input")</f>
        <v>0.571</v>
      </c>
      <c r="AP40" s="504" t="n">
        <f aca="false">IF(InputDataA_GeneralAssumptions!$F$133="Automatic",InputDataA_GeneralAssumptions!AT146,"Not an input")</f>
        <v>0.571</v>
      </c>
      <c r="AQ40" s="504" t="n">
        <f aca="false">IF(InputDataA_GeneralAssumptions!$F$133="Automatic",InputDataA_GeneralAssumptions!AU146,"Not an input")</f>
        <v>0.571</v>
      </c>
      <c r="AR40" s="504" t="n">
        <f aca="false">IF(InputDataA_GeneralAssumptions!$F$133="Automatic",InputDataA_GeneralAssumptions!AV146,"Not an input")</f>
        <v>0.571</v>
      </c>
      <c r="AS40" s="504" t="n">
        <f aca="false">IF(InputDataA_GeneralAssumptions!$F$133="Automatic",InputDataA_GeneralAssumptions!AW146,"Not an input")</f>
        <v>0.571</v>
      </c>
      <c r="AT40" s="504" t="n">
        <f aca="false">IF(InputDataA_GeneralAssumptions!$F$133="Automatic",InputDataA_GeneralAssumptions!AX146,"Not an input")</f>
        <v>0.571</v>
      </c>
      <c r="AU40" s="504" t="n">
        <f aca="false">IF(InputDataA_GeneralAssumptions!$F$133="Automatic",InputDataA_GeneralAssumptions!AY146,"Not an input")</f>
        <v>0.571</v>
      </c>
      <c r="AV40" s="504" t="n">
        <f aca="false">IF(InputDataA_GeneralAssumptions!$F$133="Automatic",InputDataA_GeneralAssumptions!AZ146,"Not an input")</f>
        <v>0.571</v>
      </c>
      <c r="AW40" s="504" t="n">
        <f aca="false">IF(InputDataA_GeneralAssumptions!$F$133="Automatic",InputDataA_GeneralAssumptions!BA146,"Not an input")</f>
        <v>0.571</v>
      </c>
      <c r="AX40" s="504" t="n">
        <f aca="false">IF(InputDataA_GeneralAssumptions!$F$133="Automatic",InputDataA_GeneralAssumptions!BB146,"Not an input")</f>
        <v>0.571</v>
      </c>
      <c r="AY40" s="504" t="n">
        <f aca="false">IF(InputDataA_GeneralAssumptions!$F$133="Automatic",InputDataA_GeneralAssumptions!BC146,"Not an input")</f>
        <v>0.571</v>
      </c>
      <c r="AZ40" s="504" t="n">
        <f aca="false">IF(InputDataA_GeneralAssumptions!$F$133="Automatic",InputDataA_GeneralAssumptions!BD146,"Not an input")</f>
        <v>0.571</v>
      </c>
      <c r="BA40" s="504" t="n">
        <f aca="false">IF(InputDataA_GeneralAssumptions!$F$133="Automatic",InputDataA_GeneralAssumptions!BE146,"Not an input")</f>
        <v>0.571</v>
      </c>
      <c r="BB40" s="504" t="n">
        <f aca="false">IF(InputDataA_GeneralAssumptions!$F$133="Automatic",InputDataA_GeneralAssumptions!BF146,"Not an input")</f>
        <v>0.571</v>
      </c>
      <c r="BC40" s="504" t="n">
        <f aca="false">IF(InputDataA_GeneralAssumptions!$F$133="Automatic",InputDataA_GeneralAssumptions!BG146,"Not an input")</f>
        <v>0.571</v>
      </c>
      <c r="BD40" s="504" t="n">
        <f aca="false">IF(InputDataA_GeneralAssumptions!$F$133="Automatic",InputDataA_GeneralAssumptions!BH146,"Not an input")</f>
        <v>0.571</v>
      </c>
      <c r="BE40" s="504" t="n">
        <f aca="false">IF(InputDataA_GeneralAssumptions!$F$133="Automatic",InputDataA_GeneralAssumptions!BI146,"Not an input")</f>
        <v>0.571</v>
      </c>
      <c r="BF40" s="504" t="n">
        <f aca="false">IF(InputDataA_GeneralAssumptions!$F$133="Automatic",InputDataA_GeneralAssumptions!BJ146,"Not an input")</f>
        <v>0.571</v>
      </c>
      <c r="BG40" s="504" t="n">
        <f aca="false">IF(InputDataA_GeneralAssumptions!$F$133="Automatic",InputDataA_GeneralAssumptions!BK146,"Not an input")</f>
        <v>0.571</v>
      </c>
      <c r="BH40" s="504" t="n">
        <f aca="false">IF(InputDataA_GeneralAssumptions!$F$133="Automatic",InputDataA_GeneralAssumptions!BL146,"Not an input")</f>
        <v>0.571</v>
      </c>
      <c r="BI40" s="504" t="n">
        <f aca="false">IF(InputDataA_GeneralAssumptions!$F$133="Automatic",InputDataA_GeneralAssumptions!BM146,"Not an input")</f>
        <v>0.571</v>
      </c>
      <c r="BJ40" s="504" t="n">
        <f aca="false">IF(InputDataA_GeneralAssumptions!$F$133="Automatic",InputDataA_GeneralAssumptions!BN146,"Not an input")</f>
        <v>0.571</v>
      </c>
      <c r="BK40" s="504" t="n">
        <f aca="false">IF(InputDataA_GeneralAssumptions!$F$133="Automatic",InputDataA_GeneralAssumptions!BO146,"Not an input")</f>
        <v>0.571</v>
      </c>
      <c r="BL40" s="504" t="n">
        <f aca="false">IF(InputDataA_GeneralAssumptions!$F$133="Automatic",InputDataA_GeneralAssumptions!BP146,"Not an input")</f>
        <v>0.571</v>
      </c>
      <c r="BM40" s="504" t="n">
        <f aca="false">IF(InputDataA_GeneralAssumptions!$F$133="Automatic",InputDataA_GeneralAssumptions!BQ146,"Not an input")</f>
        <v>0.571</v>
      </c>
      <c r="BN40" s="504" t="n">
        <f aca="false">IF(InputDataA_GeneralAssumptions!$F$133="Automatic",InputDataA_GeneralAssumptions!BR146,"Not an input")</f>
        <v>0.571</v>
      </c>
      <c r="BO40" s="504" t="n">
        <f aca="false">IF(InputDataA_GeneralAssumptions!$F$133="Automatic",InputDataA_GeneralAssumptions!BS146,"Not an input")</f>
        <v>0.571</v>
      </c>
      <c r="BP40" s="504" t="n">
        <f aca="false">IF(InputDataA_GeneralAssumptions!$F$133="Automatic",InputDataA_GeneralAssumptions!BT146,"Not an input")</f>
        <v>0.571</v>
      </c>
      <c r="BQ40" s="504" t="n">
        <f aca="false">IF(InputDataA_GeneralAssumptions!$F$133="Automatic",InputDataA_GeneralAssumptions!BU146,"Not an input")</f>
        <v>0.571</v>
      </c>
      <c r="BR40" s="504" t="n">
        <f aca="false">IF(InputDataA_GeneralAssumptions!$F$133="Automatic",InputDataA_GeneralAssumptions!BV146,"Not an input")</f>
        <v>0.571</v>
      </c>
      <c r="BS40" s="504" t="n">
        <f aca="false">IF(InputDataA_GeneralAssumptions!$F$133="Automatic",InputDataA_GeneralAssumptions!BW146,"Not an input")</f>
        <v>0.571</v>
      </c>
    </row>
    <row r="41" customFormat="false" ht="15.75" hidden="false" customHeight="false" outlineLevel="0" collapsed="false">
      <c r="C41" s="524" t="s">
        <v>1592</v>
      </c>
      <c r="D41" s="512" t="s">
        <v>1555</v>
      </c>
      <c r="E41" s="504" t="n">
        <f aca="false">IF(InputDataA_GeneralAssumptions!$F$133="Automatic",SQRT(2)*NORMSINV(0.5*(E40+1)),"Not an input")</f>
        <v>1.11850719735512</v>
      </c>
      <c r="F41" s="504" t="n">
        <f aca="false">IF(InputDataA_GeneralAssumptions!$F$133="Automatic",SQRT(2)*NORMSINV(0.5*(F40+1)),"Not an input")</f>
        <v>1.11850719735512</v>
      </c>
      <c r="G41" s="504" t="n">
        <f aca="false">IF(InputDataA_GeneralAssumptions!$F$133="Automatic",SQRT(2)*NORMSINV(0.5*(G40+1)),"Not an input")</f>
        <v>1.11850719735512</v>
      </c>
      <c r="H41" s="504" t="n">
        <f aca="false">IF(InputDataA_GeneralAssumptions!$F$133="Automatic",SQRT(2)*NORMSINV(0.5*(H40+1)),"Not an input")</f>
        <v>1.11850719735512</v>
      </c>
      <c r="I41" s="504" t="n">
        <f aca="false">IF(InputDataA_GeneralAssumptions!$F$133="Automatic",SQRT(2)*NORMSINV(0.5*(I40+1)),"Not an input")</f>
        <v>1.11850719735512</v>
      </c>
      <c r="J41" s="504" t="n">
        <f aca="false">IF(InputDataA_GeneralAssumptions!$F$133="Automatic",SQRT(2)*NORMSINV(0.5*(J40+1)),"Not an input")</f>
        <v>1.11850719735512</v>
      </c>
      <c r="K41" s="504" t="n">
        <f aca="false">IF(InputDataA_GeneralAssumptions!$F$133="Automatic",SQRT(2)*NORMSINV(0.5*(K40+1)),"Not an input")</f>
        <v>1.11850719735512</v>
      </c>
      <c r="L41" s="504" t="n">
        <f aca="false">IF(InputDataA_GeneralAssumptions!$F$133="Automatic",SQRT(2)*NORMSINV(0.5*(L40+1)),"Not an input")</f>
        <v>1.11850719735512</v>
      </c>
      <c r="M41" s="504" t="n">
        <f aca="false">IF(InputDataA_GeneralAssumptions!$F$133="Automatic",SQRT(2)*NORMSINV(0.5*(M40+1)),"Not an input")</f>
        <v>1.11850719735512</v>
      </c>
      <c r="N41" s="504" t="n">
        <f aca="false">IF(InputDataA_GeneralAssumptions!$F$133="Automatic",SQRT(2)*NORMSINV(0.5*(N40+1)),"Not an input")</f>
        <v>1.11850719735512</v>
      </c>
      <c r="O41" s="504" t="n">
        <f aca="false">IF(InputDataA_GeneralAssumptions!$F$133="Automatic",SQRT(2)*NORMSINV(0.5*(O40+1)),"Not an input")</f>
        <v>1.11850719735512</v>
      </c>
      <c r="P41" s="504" t="n">
        <f aca="false">IF(InputDataA_GeneralAssumptions!$F$133="Automatic",SQRT(2)*NORMSINV(0.5*(P40+1)),"Not an input")</f>
        <v>1.11850719735512</v>
      </c>
      <c r="Q41" s="504" t="n">
        <f aca="false">IF(InputDataA_GeneralAssumptions!$F$133="Automatic",SQRT(2)*NORMSINV(0.5*(Q40+1)),"Not an input")</f>
        <v>1.11850719735512</v>
      </c>
      <c r="R41" s="504" t="n">
        <f aca="false">IF(InputDataA_GeneralAssumptions!$F$133="Automatic",SQRT(2)*NORMSINV(0.5*(R40+1)),"Not an input")</f>
        <v>1.11850719735512</v>
      </c>
      <c r="S41" s="504" t="n">
        <f aca="false">IF(InputDataA_GeneralAssumptions!$F$133="Automatic",SQRT(2)*NORMSINV(0.5*(S40+1)),"Not an input")</f>
        <v>1.11850719735512</v>
      </c>
      <c r="T41" s="504" t="n">
        <f aca="false">IF(InputDataA_GeneralAssumptions!$F$133="Automatic",SQRT(2)*NORMSINV(0.5*(T40+1)),"Not an input")</f>
        <v>1.11850719735512</v>
      </c>
      <c r="U41" s="504" t="n">
        <f aca="false">IF(InputDataA_GeneralAssumptions!$F$133="Automatic",SQRT(2)*NORMSINV(0.5*(U40+1)),"Not an input")</f>
        <v>1.11850719735512</v>
      </c>
      <c r="V41" s="504" t="n">
        <f aca="false">IF(InputDataA_GeneralAssumptions!$F$133="Automatic",SQRT(2)*NORMSINV(0.5*(V40+1)),"Not an input")</f>
        <v>1.11850719735512</v>
      </c>
      <c r="W41" s="504" t="n">
        <f aca="false">IF(InputDataA_GeneralAssumptions!$F$133="Automatic",SQRT(2)*NORMSINV(0.5*(W40+1)),"Not an input")</f>
        <v>1.11850719735512</v>
      </c>
      <c r="X41" s="504" t="n">
        <f aca="false">IF(InputDataA_GeneralAssumptions!$F$133="Automatic",SQRT(2)*NORMSINV(0.5*(X40+1)),"Not an input")</f>
        <v>1.11850719735512</v>
      </c>
      <c r="Y41" s="504" t="n">
        <f aca="false">IF(InputDataA_GeneralAssumptions!$F$133="Automatic",SQRT(2)*NORMSINV(0.5*(Y40+1)),"Not an input")</f>
        <v>1.11850719735512</v>
      </c>
      <c r="Z41" s="504" t="n">
        <f aca="false">IF(InputDataA_GeneralAssumptions!$F$133="Automatic",SQRT(2)*NORMSINV(0.5*(Z40+1)),"Not an input")</f>
        <v>1.11850719735512</v>
      </c>
      <c r="AA41" s="504" t="n">
        <f aca="false">IF(InputDataA_GeneralAssumptions!$F$133="Automatic",SQRT(2)*NORMSINV(0.5*(AA40+1)),"Not an input")</f>
        <v>1.11850719735512</v>
      </c>
      <c r="AB41" s="504" t="n">
        <f aca="false">IF(InputDataA_GeneralAssumptions!$F$133="Automatic",SQRT(2)*NORMSINV(0.5*(AB40+1)),"Not an input")</f>
        <v>1.11850719735512</v>
      </c>
      <c r="AC41" s="504" t="n">
        <f aca="false">IF(InputDataA_GeneralAssumptions!$F$133="Automatic",SQRT(2)*NORMSINV(0.5*(AC40+1)),"Not an input")</f>
        <v>1.11850719735512</v>
      </c>
      <c r="AD41" s="504" t="n">
        <f aca="false">IF(InputDataA_GeneralAssumptions!$F$133="Automatic",SQRT(2)*NORMSINV(0.5*(AD40+1)),"Not an input")</f>
        <v>1.11850719735512</v>
      </c>
      <c r="AE41" s="504" t="n">
        <f aca="false">IF(InputDataA_GeneralAssumptions!$F$133="Automatic",SQRT(2)*NORMSINV(0.5*(AE40+1)),"Not an input")</f>
        <v>1.11850719735512</v>
      </c>
      <c r="AF41" s="504" t="n">
        <f aca="false">IF(InputDataA_GeneralAssumptions!$F$133="Automatic",SQRT(2)*NORMSINV(0.5*(AF40+1)),"Not an input")</f>
        <v>1.11850719735512</v>
      </c>
      <c r="AG41" s="504" t="n">
        <f aca="false">IF(InputDataA_GeneralAssumptions!$F$133="Automatic",SQRT(2)*NORMSINV(0.5*(AG40+1)),"Not an input")</f>
        <v>1.11850719735512</v>
      </c>
      <c r="AH41" s="504" t="n">
        <f aca="false">IF(InputDataA_GeneralAssumptions!$F$133="Automatic",SQRT(2)*NORMSINV(0.5*(AH40+1)),"Not an input")</f>
        <v>1.11850719735512</v>
      </c>
      <c r="AI41" s="504" t="n">
        <f aca="false">IF(InputDataA_GeneralAssumptions!$F$133="Automatic",SQRT(2)*NORMSINV(0.5*(AI40+1)),"Not an input")</f>
        <v>1.11850719735512</v>
      </c>
      <c r="AJ41" s="504" t="n">
        <f aca="false">IF(InputDataA_GeneralAssumptions!$F$133="Automatic",SQRT(2)*NORMSINV(0.5*(AJ40+1)),"Not an input")</f>
        <v>1.11850719735512</v>
      </c>
      <c r="AK41" s="504" t="n">
        <f aca="false">IF(InputDataA_GeneralAssumptions!$F$133="Automatic",SQRT(2)*NORMSINV(0.5*(AK40+1)),"Not an input")</f>
        <v>1.11850719735512</v>
      </c>
      <c r="AL41" s="504" t="n">
        <f aca="false">IF(InputDataA_GeneralAssumptions!$F$133="Automatic",SQRT(2)*NORMSINV(0.5*(AL40+1)),"Not an input")</f>
        <v>1.11850719735512</v>
      </c>
      <c r="AM41" s="504" t="n">
        <f aca="false">IF(InputDataA_GeneralAssumptions!$F$133="Automatic",SQRT(2)*NORMSINV(0.5*(AM40+1)),"Not an input")</f>
        <v>1.11850719735512</v>
      </c>
      <c r="AN41" s="504" t="n">
        <f aca="false">IF(InputDataA_GeneralAssumptions!$F$133="Automatic",SQRT(2)*NORMSINV(0.5*(AN40+1)),"Not an input")</f>
        <v>1.11850719735512</v>
      </c>
      <c r="AO41" s="504" t="n">
        <f aca="false">IF(InputDataA_GeneralAssumptions!$F$133="Automatic",SQRT(2)*NORMSINV(0.5*(AO40+1)),"Not an input")</f>
        <v>1.11850719735512</v>
      </c>
      <c r="AP41" s="504" t="n">
        <f aca="false">IF(InputDataA_GeneralAssumptions!$F$133="Automatic",SQRT(2)*NORMSINV(0.5*(AP40+1)),"Not an input")</f>
        <v>1.11850719735512</v>
      </c>
      <c r="AQ41" s="504" t="n">
        <f aca="false">IF(InputDataA_GeneralAssumptions!$F$133="Automatic",SQRT(2)*NORMSINV(0.5*(AQ40+1)),"Not an input")</f>
        <v>1.11850719735512</v>
      </c>
      <c r="AR41" s="504" t="n">
        <f aca="false">IF(InputDataA_GeneralAssumptions!$F$133="Automatic",SQRT(2)*NORMSINV(0.5*(AR40+1)),"Not an input")</f>
        <v>1.11850719735512</v>
      </c>
      <c r="AS41" s="504" t="n">
        <f aca="false">IF(InputDataA_GeneralAssumptions!$F$133="Automatic",SQRT(2)*NORMSINV(0.5*(AS40+1)),"Not an input")</f>
        <v>1.11850719735512</v>
      </c>
      <c r="AT41" s="504" t="n">
        <f aca="false">IF(InputDataA_GeneralAssumptions!$F$133="Automatic",SQRT(2)*NORMSINV(0.5*(AT40+1)),"Not an input")</f>
        <v>1.11850719735512</v>
      </c>
      <c r="AU41" s="504" t="n">
        <f aca="false">IF(InputDataA_GeneralAssumptions!$F$133="Automatic",SQRT(2)*NORMSINV(0.5*(AU40+1)),"Not an input")</f>
        <v>1.11850719735512</v>
      </c>
      <c r="AV41" s="504" t="n">
        <f aca="false">IF(InputDataA_GeneralAssumptions!$F$133="Automatic",SQRT(2)*NORMSINV(0.5*(AV40+1)),"Not an input")</f>
        <v>1.11850719735512</v>
      </c>
      <c r="AW41" s="504" t="n">
        <f aca="false">IF(InputDataA_GeneralAssumptions!$F$133="Automatic",SQRT(2)*NORMSINV(0.5*(AW40+1)),"Not an input")</f>
        <v>1.11850719735512</v>
      </c>
      <c r="AX41" s="504" t="n">
        <f aca="false">IF(InputDataA_GeneralAssumptions!$F$133="Automatic",SQRT(2)*NORMSINV(0.5*(AX40+1)),"Not an input")</f>
        <v>1.11850719735512</v>
      </c>
      <c r="AY41" s="504" t="n">
        <f aca="false">IF(InputDataA_GeneralAssumptions!$F$133="Automatic",SQRT(2)*NORMSINV(0.5*(AY40+1)),"Not an input")</f>
        <v>1.11850719735512</v>
      </c>
      <c r="AZ41" s="504" t="n">
        <f aca="false">IF(InputDataA_GeneralAssumptions!$F$133="Automatic",SQRT(2)*NORMSINV(0.5*(AZ40+1)),"Not an input")</f>
        <v>1.11850719735512</v>
      </c>
      <c r="BA41" s="504" t="n">
        <f aca="false">IF(InputDataA_GeneralAssumptions!$F$133="Automatic",SQRT(2)*NORMSINV(0.5*(BA40+1)),"Not an input")</f>
        <v>1.11850719735512</v>
      </c>
      <c r="BB41" s="504" t="n">
        <f aca="false">IF(InputDataA_GeneralAssumptions!$F$133="Automatic",SQRT(2)*NORMSINV(0.5*(BB40+1)),"Not an input")</f>
        <v>1.11850719735512</v>
      </c>
      <c r="BC41" s="504" t="n">
        <f aca="false">IF(InputDataA_GeneralAssumptions!$F$133="Automatic",SQRT(2)*NORMSINV(0.5*(BC40+1)),"Not an input")</f>
        <v>1.11850719735512</v>
      </c>
      <c r="BD41" s="504" t="n">
        <f aca="false">IF(InputDataA_GeneralAssumptions!$F$133="Automatic",SQRT(2)*NORMSINV(0.5*(BD40+1)),"Not an input")</f>
        <v>1.11850719735512</v>
      </c>
      <c r="BE41" s="504" t="n">
        <f aca="false">IF(InputDataA_GeneralAssumptions!$F$133="Automatic",SQRT(2)*NORMSINV(0.5*(BE40+1)),"Not an input")</f>
        <v>1.11850719735512</v>
      </c>
      <c r="BF41" s="504" t="n">
        <f aca="false">IF(InputDataA_GeneralAssumptions!$F$133="Automatic",SQRT(2)*NORMSINV(0.5*(BF40+1)),"Not an input")</f>
        <v>1.11850719735512</v>
      </c>
      <c r="BG41" s="504" t="n">
        <f aca="false">IF(InputDataA_GeneralAssumptions!$F$133="Automatic",SQRT(2)*NORMSINV(0.5*(BG40+1)),"Not an input")</f>
        <v>1.11850719735512</v>
      </c>
      <c r="BH41" s="504" t="n">
        <f aca="false">IF(InputDataA_GeneralAssumptions!$F$133="Automatic",SQRT(2)*NORMSINV(0.5*(BH40+1)),"Not an input")</f>
        <v>1.11850719735512</v>
      </c>
      <c r="BI41" s="504" t="n">
        <f aca="false">IF(InputDataA_GeneralAssumptions!$F$133="Automatic",SQRT(2)*NORMSINV(0.5*(BI40+1)),"Not an input")</f>
        <v>1.11850719735512</v>
      </c>
      <c r="BJ41" s="504" t="n">
        <f aca="false">IF(InputDataA_GeneralAssumptions!$F$133="Automatic",SQRT(2)*NORMSINV(0.5*(BJ40+1)),"Not an input")</f>
        <v>1.11850719735512</v>
      </c>
      <c r="BK41" s="504" t="n">
        <f aca="false">IF(InputDataA_GeneralAssumptions!$F$133="Automatic",SQRT(2)*NORMSINV(0.5*(BK40+1)),"Not an input")</f>
        <v>1.11850719735512</v>
      </c>
      <c r="BL41" s="504" t="n">
        <f aca="false">IF(InputDataA_GeneralAssumptions!$F$133="Automatic",SQRT(2)*NORMSINV(0.5*(BL40+1)),"Not an input")</f>
        <v>1.11850719735512</v>
      </c>
      <c r="BM41" s="504" t="n">
        <f aca="false">IF(InputDataA_GeneralAssumptions!$F$133="Automatic",SQRT(2)*NORMSINV(0.5*(BM40+1)),"Not an input")</f>
        <v>1.11850719735512</v>
      </c>
      <c r="BN41" s="504" t="n">
        <f aca="false">IF(InputDataA_GeneralAssumptions!$F$133="Automatic",SQRT(2)*NORMSINV(0.5*(BN40+1)),"Not an input")</f>
        <v>1.11850719735512</v>
      </c>
      <c r="BO41" s="504" t="n">
        <f aca="false">IF(InputDataA_GeneralAssumptions!$F$133="Automatic",SQRT(2)*NORMSINV(0.5*(BO40+1)),"Not an input")</f>
        <v>1.11850719735512</v>
      </c>
      <c r="BP41" s="504" t="n">
        <f aca="false">IF(InputDataA_GeneralAssumptions!$F$133="Automatic",SQRT(2)*NORMSINV(0.5*(BP40+1)),"Not an input")</f>
        <v>1.11850719735512</v>
      </c>
      <c r="BQ41" s="504" t="n">
        <f aca="false">IF(InputDataA_GeneralAssumptions!$F$133="Automatic",SQRT(2)*NORMSINV(0.5*(BQ40+1)),"Not an input")</f>
        <v>1.11850719735512</v>
      </c>
      <c r="BR41" s="504" t="n">
        <f aca="false">IF(InputDataA_GeneralAssumptions!$F$133="Automatic",SQRT(2)*NORMSINV(0.5*(BR40+1)),"Not an input")</f>
        <v>1.11850719735512</v>
      </c>
      <c r="BS41" s="504" t="n">
        <f aca="false">IF(InputDataA_GeneralAssumptions!$F$133="Automatic",SQRT(2)*NORMSINV(0.5*(BS40+1)),"Not an input")</f>
        <v>1.11850719735512</v>
      </c>
    </row>
    <row r="42" customFormat="false" ht="15.75" hidden="false" customHeight="false" outlineLevel="0" collapsed="false">
      <c r="C42" s="607" t="str">
        <f aca="false">IF($B$1=4,"GDP per capita target","Poverty Headcount Rate target")</f>
        <v>Poverty Headcount Rate target</v>
      </c>
      <c r="D42" s="512" t="s">
        <v>1593</v>
      </c>
      <c r="E42" s="608" t="n">
        <f aca="false">IF($B$1=4,E46,E50)</f>
        <v>0.544</v>
      </c>
      <c r="F42" s="608" t="n">
        <f aca="false">IF($B$1=4,F46,F50)</f>
        <v>0.534365474228587</v>
      </c>
      <c r="G42" s="608" t="n">
        <f aca="false">IF($B$1=4,G46,G50)</f>
        <v>0.524686633152395</v>
      </c>
      <c r="H42" s="608" t="n">
        <f aca="false">IF($B$1=4,H46,H50)</f>
        <v>0.514925733334578</v>
      </c>
      <c r="I42" s="608" t="n">
        <f aca="false">IF($B$1=4,I46,I50)</f>
        <v>0.505121533589734</v>
      </c>
      <c r="J42" s="608" t="n">
        <f aca="false">IF($B$1=4,J46,J50)</f>
        <v>0.495240178104909</v>
      </c>
      <c r="K42" s="608" t="n">
        <f aca="false">IF($B$1=4,K46,K50)</f>
        <v>0.485319639093388</v>
      </c>
      <c r="L42" s="608" t="n">
        <f aca="false">IF($B$1=4,L46,L50)</f>
        <v>0.475329236006316</v>
      </c>
      <c r="M42" s="608" t="n">
        <f aca="false">IF($B$1=4,M46,M50)</f>
        <v>0.465290272093689</v>
      </c>
      <c r="N42" s="608" t="n">
        <f aca="false">IF($B$1=4,N46,N50)</f>
        <v>0.455207284526337</v>
      </c>
      <c r="O42" s="608" t="n">
        <f aca="false">IF($B$1=4,O46,O50)</f>
        <v>0.445055484916579</v>
      </c>
      <c r="P42" s="608" t="n">
        <f aca="false">IF($B$1=4,P46,P50)</f>
        <v>0.434843150031901</v>
      </c>
      <c r="Q42" s="608" t="n">
        <f aca="false">IF($B$1=4,Q46,Q50)</f>
        <v>0.424564911705834</v>
      </c>
      <c r="R42" s="608" t="n">
        <f aca="false">IF($B$1=4,R46,R50)</f>
        <v>0.414244665684707</v>
      </c>
      <c r="S42" s="608" t="n">
        <f aca="false">IF($B$1=4,S46,S50)</f>
        <v>0.403878555661746</v>
      </c>
      <c r="T42" s="608" t="n">
        <f aca="false">IF($B$1=4,T46,T50)</f>
        <v>0.393464708326065</v>
      </c>
      <c r="U42" s="608" t="n">
        <f aca="false">IF($B$1=4,U46,U50)</f>
        <v>0.383015434259148</v>
      </c>
      <c r="V42" s="608" t="n">
        <f aca="false">IF($B$1=4,V46,V50)</f>
        <v>0.372543176937548</v>
      </c>
      <c r="W42" s="608" t="n">
        <f aca="false">IF($B$1=4,W46,W50)</f>
        <v>0.362048980415034</v>
      </c>
      <c r="X42" s="608" t="n">
        <f aca="false">IF($B$1=4,X46,X50)</f>
        <v>0.351546634122085</v>
      </c>
      <c r="Y42" s="608" t="n">
        <f aca="false">IF($B$1=4,Y46,Y50)</f>
        <v>0.3410606310463</v>
      </c>
      <c r="Z42" s="608" t="n">
        <f aca="false">IF($B$1=4,Z46,Z50)</f>
        <v>0.330582876069457</v>
      </c>
      <c r="AA42" s="608" t="n">
        <f aca="false">IF($B$1=4,AA46,AA50)</f>
        <v>0.32014807130114</v>
      </c>
      <c r="AB42" s="608" t="n">
        <f aca="false">IF($B$1=4,AB46,AB50)</f>
        <v>0.309749416851804</v>
      </c>
      <c r="AC42" s="608" t="n">
        <f aca="false">IF($B$1=4,AC46,AC50)</f>
        <v>0.299410577814141</v>
      </c>
      <c r="AD42" s="608" t="n">
        <f aca="false">IF($B$1=4,AD46,AD50)</f>
        <v>0.289126884647368</v>
      </c>
      <c r="AE42" s="608" t="n">
        <f aca="false">IF($B$1=4,AE46,AE50)</f>
        <v>0.278921806970398</v>
      </c>
      <c r="AF42" s="608" t="n">
        <f aca="false">IF($B$1=4,AF46,AF50)</f>
        <v>0.268800665053343</v>
      </c>
      <c r="AG42" s="608" t="n">
        <f aca="false">IF($B$1=4,AG46,AG50)</f>
        <v>0.25877759799576</v>
      </c>
      <c r="AH42" s="608" t="n">
        <f aca="false">IF($B$1=4,AH46,AH50)</f>
        <v>0.248873835568584</v>
      </c>
      <c r="AI42" s="608" t="n">
        <f aca="false">IF($B$1=4,AI46,AI50)</f>
        <v>0.239087120712295</v>
      </c>
      <c r="AJ42" s="608" t="n">
        <f aca="false">IF($B$1=4,AJ46,AJ50)</f>
        <v>0.229444887779762</v>
      </c>
      <c r="AK42" s="608" t="e">
        <f aca="false">IF($B$1=4,AK46,AK50)</f>
        <v>#VALUE!</v>
      </c>
      <c r="AL42" s="608" t="e">
        <f aca="false">IF($B$1=4,AL46,AL50)</f>
        <v>#VALUE!</v>
      </c>
      <c r="AM42" s="608" t="e">
        <f aca="false">IF($B$1=4,AM46,AM50)</f>
        <v>#VALUE!</v>
      </c>
      <c r="AN42" s="608" t="e">
        <f aca="false">IF($B$1=4,AN46,AN50)</f>
        <v>#VALUE!</v>
      </c>
      <c r="AO42" s="608" t="e">
        <f aca="false">IF($B$1=4,AO46,AO50)</f>
        <v>#VALUE!</v>
      </c>
      <c r="AP42" s="608" t="e">
        <f aca="false">IF($B$1=4,AP46,AP50)</f>
        <v>#VALUE!</v>
      </c>
      <c r="AQ42" s="608" t="e">
        <f aca="false">IF($B$1=4,AQ46,AQ50)</f>
        <v>#VALUE!</v>
      </c>
      <c r="AR42" s="608" t="e">
        <f aca="false">IF($B$1=4,AR46,AR50)</f>
        <v>#VALUE!</v>
      </c>
      <c r="AS42" s="608" t="e">
        <f aca="false">IF($B$1=4,AS46,AS50)</f>
        <v>#VALUE!</v>
      </c>
      <c r="AT42" s="608" t="e">
        <f aca="false">IF($B$1=4,AT46,AT50)</f>
        <v>#VALUE!</v>
      </c>
      <c r="AU42" s="608" t="e">
        <f aca="false">IF($B$1=4,AU46,AU50)</f>
        <v>#VALUE!</v>
      </c>
      <c r="AV42" s="608" t="e">
        <f aca="false">IF($B$1=4,AV46,AV50)</f>
        <v>#VALUE!</v>
      </c>
      <c r="AW42" s="608" t="e">
        <f aca="false">IF($B$1=4,AW46,AW50)</f>
        <v>#VALUE!</v>
      </c>
      <c r="AX42" s="608" t="e">
        <f aca="false">IF($B$1=4,AX46,AX50)</f>
        <v>#VALUE!</v>
      </c>
      <c r="AY42" s="608" t="e">
        <f aca="false">IF($B$1=4,AY46,AY50)</f>
        <v>#VALUE!</v>
      </c>
      <c r="AZ42" s="608" t="e">
        <f aca="false">IF($B$1=4,AZ46,AZ50)</f>
        <v>#VALUE!</v>
      </c>
      <c r="BA42" s="608" t="e">
        <f aca="false">IF($B$1=4,BA46,BA50)</f>
        <v>#VALUE!</v>
      </c>
      <c r="BB42" s="608" t="e">
        <f aca="false">IF($B$1=4,BB46,BB50)</f>
        <v>#VALUE!</v>
      </c>
      <c r="BC42" s="608" t="e">
        <f aca="false">IF($B$1=4,BC46,BC50)</f>
        <v>#VALUE!</v>
      </c>
      <c r="BD42" s="608" t="e">
        <f aca="false">IF($B$1=4,BD46,BD50)</f>
        <v>#VALUE!</v>
      </c>
      <c r="BE42" s="608" t="e">
        <f aca="false">IF($B$1=4,BE46,BE50)</f>
        <v>#VALUE!</v>
      </c>
      <c r="BF42" s="608" t="e">
        <f aca="false">IF($B$1=4,BF46,BF50)</f>
        <v>#VALUE!</v>
      </c>
      <c r="BG42" s="608" t="e">
        <f aca="false">IF($B$1=4,BG46,BG50)</f>
        <v>#VALUE!</v>
      </c>
      <c r="BH42" s="608" t="e">
        <f aca="false">IF($B$1=4,BH46,BH50)</f>
        <v>#VALUE!</v>
      </c>
      <c r="BI42" s="608" t="e">
        <f aca="false">IF($B$1=4,BI46,BI50)</f>
        <v>#VALUE!</v>
      </c>
      <c r="BJ42" s="608" t="e">
        <f aca="false">IF($B$1=4,BJ46,BJ50)</f>
        <v>#VALUE!</v>
      </c>
      <c r="BK42" s="608" t="e">
        <f aca="false">IF($B$1=4,BK46,BK50)</f>
        <v>#VALUE!</v>
      </c>
      <c r="BL42" s="608" t="e">
        <f aca="false">IF($B$1=4,BL46,BL50)</f>
        <v>#VALUE!</v>
      </c>
      <c r="BM42" s="608" t="e">
        <f aca="false">IF($B$1=4,BM46,BM50)</f>
        <v>#VALUE!</v>
      </c>
      <c r="BN42" s="608" t="e">
        <f aca="false">IF($B$1=4,BN46,BN50)</f>
        <v>#VALUE!</v>
      </c>
      <c r="BO42" s="608" t="e">
        <f aca="false">IF($B$1=4,BO46,BO50)</f>
        <v>#VALUE!</v>
      </c>
      <c r="BP42" s="608" t="e">
        <f aca="false">IF($B$1=4,BP46,BP50)</f>
        <v>#VALUE!</v>
      </c>
      <c r="BQ42" s="608" t="e">
        <f aca="false">IF($B$1=4,BQ46,BQ50)</f>
        <v>#VALUE!</v>
      </c>
      <c r="BR42" s="608" t="e">
        <f aca="false">IF($B$1=4,BR46,BR50)</f>
        <v>#VALUE!</v>
      </c>
      <c r="BS42" s="608" t="e">
        <f aca="false">IF($B$1=4,BS46,BS50)</f>
        <v>#VALUE!</v>
      </c>
    </row>
    <row r="43" customFormat="false" ht="15.75" hidden="false" customHeight="false" outlineLevel="0" collapsed="false">
      <c r="C43" s="17" t="s">
        <v>1594</v>
      </c>
    </row>
    <row r="44" customFormat="false" ht="15.75" hidden="false" customHeight="false" outlineLevel="0" collapsed="false">
      <c r="C44" s="524" t="s">
        <v>1556</v>
      </c>
      <c r="D44" s="512" t="s">
        <v>1595</v>
      </c>
      <c r="E44" s="504" t="str">
        <f aca="false">IF($B$1=4,IF(InputDataA_GeneralAssumptions!$F$133="Automatic",LN($D$51)-E41*NORMSINV(E6),"Not an input"),"not target")</f>
        <v>not target</v>
      </c>
      <c r="F44" s="504" t="str">
        <f aca="false">IF($B$1=4,IF(InputDataA_GeneralAssumptions!$F$133="Automatic",LN($D$51)-F41*NORMSINV(F6),"Not an input"),"not target")</f>
        <v>not target</v>
      </c>
      <c r="G44" s="504" t="str">
        <f aca="false">IF($B$1=4,IF(InputDataA_GeneralAssumptions!$F$133="Automatic",LN($D$51)-G41*NORMSINV(G6),"Not an input"),"not target")</f>
        <v>not target</v>
      </c>
      <c r="H44" s="504" t="str">
        <f aca="false">IF($B$1=4,IF(InputDataA_GeneralAssumptions!$F$133="Automatic",LN($D$51)-H41*NORMSINV(H6),"Not an input"),"not target")</f>
        <v>not target</v>
      </c>
      <c r="I44" s="504" t="str">
        <f aca="false">IF($B$1=4,IF(InputDataA_GeneralAssumptions!$F$133="Automatic",LN($D$51)-I41*NORMSINV(I6),"Not an input"),"not target")</f>
        <v>not target</v>
      </c>
      <c r="J44" s="504" t="str">
        <f aca="false">IF($B$1=4,IF(InputDataA_GeneralAssumptions!$F$133="Automatic",LN($D$51)-J41*NORMSINV(J6),"Not an input"),"not target")</f>
        <v>not target</v>
      </c>
      <c r="K44" s="504" t="str">
        <f aca="false">IF($B$1=4,IF(InputDataA_GeneralAssumptions!$F$133="Automatic",LN($D$51)-K41*NORMSINV(K6),"Not an input"),"not target")</f>
        <v>not target</v>
      </c>
      <c r="L44" s="504" t="str">
        <f aca="false">IF($B$1=4,IF(InputDataA_GeneralAssumptions!$F$133="Automatic",LN($D$51)-L41*NORMSINV(L6),"Not an input"),"not target")</f>
        <v>not target</v>
      </c>
      <c r="M44" s="504" t="str">
        <f aca="false">IF($B$1=4,IF(InputDataA_GeneralAssumptions!$F$133="Automatic",LN($D$51)-M41*NORMSINV(M6),"Not an input"),"not target")</f>
        <v>not target</v>
      </c>
      <c r="N44" s="504" t="str">
        <f aca="false">IF($B$1=4,IF(InputDataA_GeneralAssumptions!$F$133="Automatic",LN($D$51)-N41*NORMSINV(N6),"Not an input"),"not target")</f>
        <v>not target</v>
      </c>
      <c r="O44" s="504" t="str">
        <f aca="false">IF($B$1=4,IF(InputDataA_GeneralAssumptions!$F$133="Automatic",LN($D$51)-O41*NORMSINV(O6),"Not an input"),"not target")</f>
        <v>not target</v>
      </c>
      <c r="P44" s="504" t="str">
        <f aca="false">IF($B$1=4,IF(InputDataA_GeneralAssumptions!$F$133="Automatic",LN($D$51)-P41*NORMSINV(P6),"Not an input"),"not target")</f>
        <v>not target</v>
      </c>
      <c r="Q44" s="504" t="str">
        <f aca="false">IF($B$1=4,IF(InputDataA_GeneralAssumptions!$F$133="Automatic",LN($D$51)-Q41*NORMSINV(Q6),"Not an input"),"not target")</f>
        <v>not target</v>
      </c>
      <c r="R44" s="504" t="str">
        <f aca="false">IF($B$1=4,IF(InputDataA_GeneralAssumptions!$F$133="Automatic",LN($D$51)-R41*NORMSINV(R6),"Not an input"),"not target")</f>
        <v>not target</v>
      </c>
      <c r="S44" s="504" t="str">
        <f aca="false">IF($B$1=4,IF(InputDataA_GeneralAssumptions!$F$133="Automatic",LN($D$51)-S41*NORMSINV(S6),"Not an input"),"not target")</f>
        <v>not target</v>
      </c>
      <c r="T44" s="504" t="str">
        <f aca="false">IF($B$1=4,IF(InputDataA_GeneralAssumptions!$F$133="Automatic",LN($D$51)-T41*NORMSINV(T6),"Not an input"),"not target")</f>
        <v>not target</v>
      </c>
      <c r="U44" s="504" t="str">
        <f aca="false">IF($B$1=4,IF(InputDataA_GeneralAssumptions!$F$133="Automatic",LN($D$51)-U41*NORMSINV(U6),"Not an input"),"not target")</f>
        <v>not target</v>
      </c>
      <c r="V44" s="504" t="str">
        <f aca="false">IF($B$1=4,IF(InputDataA_GeneralAssumptions!$F$133="Automatic",LN($D$51)-V41*NORMSINV(V6),"Not an input"),"not target")</f>
        <v>not target</v>
      </c>
      <c r="W44" s="504" t="str">
        <f aca="false">IF($B$1=4,IF(InputDataA_GeneralAssumptions!$F$133="Automatic",LN($D$51)-W41*NORMSINV(W6),"Not an input"),"not target")</f>
        <v>not target</v>
      </c>
      <c r="X44" s="504" t="str">
        <f aca="false">IF($B$1=4,IF(InputDataA_GeneralAssumptions!$F$133="Automatic",LN($D$51)-X41*NORMSINV(X6),"Not an input"),"not target")</f>
        <v>not target</v>
      </c>
      <c r="Y44" s="504" t="str">
        <f aca="false">IF($B$1=4,IF(InputDataA_GeneralAssumptions!$F$133="Automatic",LN($D$51)-Y41*NORMSINV(Y6),"Not an input"),"not target")</f>
        <v>not target</v>
      </c>
      <c r="Z44" s="504" t="str">
        <f aca="false">IF($B$1=4,IF(InputDataA_GeneralAssumptions!$F$133="Automatic",LN($D$51)-Z41*NORMSINV(Z6),"Not an input"),"not target")</f>
        <v>not target</v>
      </c>
      <c r="AA44" s="504" t="str">
        <f aca="false">IF($B$1=4,IF(InputDataA_GeneralAssumptions!$F$133="Automatic",LN($D$51)-AA41*NORMSINV(AA6),"Not an input"),"not target")</f>
        <v>not target</v>
      </c>
      <c r="AB44" s="504" t="str">
        <f aca="false">IF($B$1=4,IF(InputDataA_GeneralAssumptions!$F$133="Automatic",LN($D$51)-AB41*NORMSINV(AB6),"Not an input"),"not target")</f>
        <v>not target</v>
      </c>
      <c r="AC44" s="504" t="str">
        <f aca="false">IF($B$1=4,IF(InputDataA_GeneralAssumptions!$F$133="Automatic",LN($D$51)-AC41*NORMSINV(AC6),"Not an input"),"not target")</f>
        <v>not target</v>
      </c>
      <c r="AD44" s="504" t="str">
        <f aca="false">IF($B$1=4,IF(InputDataA_GeneralAssumptions!$F$133="Automatic",LN($D$51)-AD41*NORMSINV(AD6),"Not an input"),"not target")</f>
        <v>not target</v>
      </c>
      <c r="AE44" s="504" t="str">
        <f aca="false">IF($B$1=4,IF(InputDataA_GeneralAssumptions!$F$133="Automatic",LN($D$51)-AE41*NORMSINV(AE6),"Not an input"),"not target")</f>
        <v>not target</v>
      </c>
      <c r="AF44" s="504" t="str">
        <f aca="false">IF($B$1=4,IF(InputDataA_GeneralAssumptions!$F$133="Automatic",LN($D$51)-AF41*NORMSINV(AF6),"Not an input"),"not target")</f>
        <v>not target</v>
      </c>
      <c r="AG44" s="504" t="str">
        <f aca="false">IF($B$1=4,IF(InputDataA_GeneralAssumptions!$F$133="Automatic",LN($D$51)-AG41*NORMSINV(AG6),"Not an input"),"not target")</f>
        <v>not target</v>
      </c>
      <c r="AH44" s="504" t="str">
        <f aca="false">IF($B$1=4,IF(InputDataA_GeneralAssumptions!$F$133="Automatic",LN($D$51)-AH41*NORMSINV(AH6),"Not an input"),"not target")</f>
        <v>not target</v>
      </c>
      <c r="AI44" s="504" t="str">
        <f aca="false">IF($B$1=4,IF(InputDataA_GeneralAssumptions!$F$133="Automatic",LN($D$51)-AI41*NORMSINV(AI6),"Not an input"),"not target")</f>
        <v>not target</v>
      </c>
      <c r="AJ44" s="504" t="str">
        <f aca="false">IF($B$1=4,IF(InputDataA_GeneralAssumptions!$F$133="Automatic",LN($D$51)-AJ41*NORMSINV(AJ6),"Not an input"),"not target")</f>
        <v>not target</v>
      </c>
      <c r="AK44" s="504" t="str">
        <f aca="false">IF($B$1=4,IF(InputDataA_GeneralAssumptions!$F$133="Automatic",LN($D$51)-AK41*NORMSINV(AK6),"Not an input"),"not target")</f>
        <v>not target</v>
      </c>
      <c r="AL44" s="504" t="str">
        <f aca="false">IF($B$1=4,IF(InputDataA_GeneralAssumptions!$F$133="Automatic",LN($D$51)-AL41*NORMSINV(AL6),"Not an input"),"not target")</f>
        <v>not target</v>
      </c>
      <c r="AM44" s="504" t="str">
        <f aca="false">IF($B$1=4,IF(InputDataA_GeneralAssumptions!$F$133="Automatic",LN($D$51)-AM41*NORMSINV(AM6),"Not an input"),"not target")</f>
        <v>not target</v>
      </c>
      <c r="AN44" s="504" t="str">
        <f aca="false">IF($B$1=4,IF(InputDataA_GeneralAssumptions!$F$133="Automatic",LN($D$51)-AN41*NORMSINV(AN6),"Not an input"),"not target")</f>
        <v>not target</v>
      </c>
      <c r="AO44" s="504" t="str">
        <f aca="false">IF($B$1=4,IF(InputDataA_GeneralAssumptions!$F$133="Automatic",LN($D$51)-AO41*NORMSINV(AO6),"Not an input"),"not target")</f>
        <v>not target</v>
      </c>
      <c r="AP44" s="504" t="str">
        <f aca="false">IF($B$1=4,IF(InputDataA_GeneralAssumptions!$F$133="Automatic",LN($D$51)-AP41*NORMSINV(AP6),"Not an input"),"not target")</f>
        <v>not target</v>
      </c>
      <c r="AQ44" s="504" t="str">
        <f aca="false">IF($B$1=4,IF(InputDataA_GeneralAssumptions!$F$133="Automatic",LN($D$51)-AQ41*NORMSINV(AQ6),"Not an input"),"not target")</f>
        <v>not target</v>
      </c>
      <c r="AR44" s="504" t="str">
        <f aca="false">IF($B$1=4,IF(InputDataA_GeneralAssumptions!$F$133="Automatic",LN($D$51)-AR41*NORMSINV(AR6),"Not an input"),"not target")</f>
        <v>not target</v>
      </c>
      <c r="AS44" s="504" t="str">
        <f aca="false">IF($B$1=4,IF(InputDataA_GeneralAssumptions!$F$133="Automatic",LN($D$51)-AS41*NORMSINV(AS6),"Not an input"),"not target")</f>
        <v>not target</v>
      </c>
      <c r="AT44" s="504" t="str">
        <f aca="false">IF($B$1=4,IF(InputDataA_GeneralAssumptions!$F$133="Automatic",LN($D$51)-AT41*NORMSINV(AT6),"Not an input"),"not target")</f>
        <v>not target</v>
      </c>
      <c r="AU44" s="504" t="str">
        <f aca="false">IF($B$1=4,IF(InputDataA_GeneralAssumptions!$F$133="Automatic",LN($D$51)-AU41*NORMSINV(AU6),"Not an input"),"not target")</f>
        <v>not target</v>
      </c>
      <c r="AV44" s="504" t="str">
        <f aca="false">IF($B$1=4,IF(InputDataA_GeneralAssumptions!$F$133="Automatic",LN($D$51)-AV41*NORMSINV(AV6),"Not an input"),"not target")</f>
        <v>not target</v>
      </c>
      <c r="AW44" s="504" t="str">
        <f aca="false">IF($B$1=4,IF(InputDataA_GeneralAssumptions!$F$133="Automatic",LN($D$51)-AW41*NORMSINV(AW6),"Not an input"),"not target")</f>
        <v>not target</v>
      </c>
      <c r="AX44" s="504" t="str">
        <f aca="false">IF($B$1=4,IF(InputDataA_GeneralAssumptions!$F$133="Automatic",LN($D$51)-AX41*NORMSINV(AX6),"Not an input"),"not target")</f>
        <v>not target</v>
      </c>
      <c r="AY44" s="504" t="str">
        <f aca="false">IF($B$1=4,IF(InputDataA_GeneralAssumptions!$F$133="Automatic",LN($D$51)-AY41*NORMSINV(AY6),"Not an input"),"not target")</f>
        <v>not target</v>
      </c>
      <c r="AZ44" s="504" t="str">
        <f aca="false">IF($B$1=4,IF(InputDataA_GeneralAssumptions!$F$133="Automatic",LN($D$51)-AZ41*NORMSINV(AZ6),"Not an input"),"not target")</f>
        <v>not target</v>
      </c>
      <c r="BA44" s="504" t="str">
        <f aca="false">IF($B$1=4,IF(InputDataA_GeneralAssumptions!$F$133="Automatic",LN($D$51)-BA41*NORMSINV(BA6),"Not an input"),"not target")</f>
        <v>not target</v>
      </c>
      <c r="BB44" s="504" t="str">
        <f aca="false">IF($B$1=4,IF(InputDataA_GeneralAssumptions!$F$133="Automatic",LN($D$51)-BB41*NORMSINV(BB6),"Not an input"),"not target")</f>
        <v>not target</v>
      </c>
      <c r="BC44" s="504" t="str">
        <f aca="false">IF($B$1=4,IF(InputDataA_GeneralAssumptions!$F$133="Automatic",LN($D$51)-BC41*NORMSINV(BC6),"Not an input"),"not target")</f>
        <v>not target</v>
      </c>
      <c r="BD44" s="504" t="str">
        <f aca="false">IF($B$1=4,IF(InputDataA_GeneralAssumptions!$F$133="Automatic",LN($D$51)-BD41*NORMSINV(BD6),"Not an input"),"not target")</f>
        <v>not target</v>
      </c>
      <c r="BE44" s="504" t="str">
        <f aca="false">IF($B$1=4,IF(InputDataA_GeneralAssumptions!$F$133="Automatic",LN($D$51)-BE41*NORMSINV(BE6),"Not an input"),"not target")</f>
        <v>not target</v>
      </c>
      <c r="BF44" s="504" t="str">
        <f aca="false">IF($B$1=4,IF(InputDataA_GeneralAssumptions!$F$133="Automatic",LN($D$51)-BF41*NORMSINV(BF6),"Not an input"),"not target")</f>
        <v>not target</v>
      </c>
      <c r="BG44" s="504" t="str">
        <f aca="false">IF($B$1=4,IF(InputDataA_GeneralAssumptions!$F$133="Automatic",LN($D$51)-BG41*NORMSINV(BG6),"Not an input"),"not target")</f>
        <v>not target</v>
      </c>
      <c r="BH44" s="504" t="str">
        <f aca="false">IF($B$1=4,IF(InputDataA_GeneralAssumptions!$F$133="Automatic",LN($D$51)-BH41*NORMSINV(BH6),"Not an input"),"not target")</f>
        <v>not target</v>
      </c>
      <c r="BI44" s="504" t="str">
        <f aca="false">IF($B$1=4,IF(InputDataA_GeneralAssumptions!$F$133="Automatic",LN($D$51)-BI41*NORMSINV(BI6),"Not an input"),"not target")</f>
        <v>not target</v>
      </c>
      <c r="BJ44" s="504" t="str">
        <f aca="false">IF($B$1=4,IF(InputDataA_GeneralAssumptions!$F$133="Automatic",LN($D$51)-BJ41*NORMSINV(BJ6),"Not an input"),"not target")</f>
        <v>not target</v>
      </c>
      <c r="BK44" s="504" t="str">
        <f aca="false">IF($B$1=4,IF(InputDataA_GeneralAssumptions!$F$133="Automatic",LN($D$51)-BK41*NORMSINV(BK6),"Not an input"),"not target")</f>
        <v>not target</v>
      </c>
      <c r="BL44" s="504" t="str">
        <f aca="false">IF($B$1=4,IF(InputDataA_GeneralAssumptions!$F$133="Automatic",LN($D$51)-BL41*NORMSINV(BL6),"Not an input"),"not target")</f>
        <v>not target</v>
      </c>
      <c r="BM44" s="504" t="str">
        <f aca="false">IF($B$1=4,IF(InputDataA_GeneralAssumptions!$F$133="Automatic",LN($D$51)-BM41*NORMSINV(BM6),"Not an input"),"not target")</f>
        <v>not target</v>
      </c>
      <c r="BN44" s="504" t="str">
        <f aca="false">IF($B$1=4,IF(InputDataA_GeneralAssumptions!$F$133="Automatic",LN($D$51)-BN41*NORMSINV(BN6),"Not an input"),"not target")</f>
        <v>not target</v>
      </c>
      <c r="BO44" s="504" t="str">
        <f aca="false">IF($B$1=4,IF(InputDataA_GeneralAssumptions!$F$133="Automatic",LN($D$51)-BO41*NORMSINV(BO6),"Not an input"),"not target")</f>
        <v>not target</v>
      </c>
      <c r="BP44" s="504" t="str">
        <f aca="false">IF($B$1=4,IF(InputDataA_GeneralAssumptions!$F$133="Automatic",LN($D$51)-BP41*NORMSINV(BP6),"Not an input"),"not target")</f>
        <v>not target</v>
      </c>
      <c r="BQ44" s="504" t="str">
        <f aca="false">IF($B$1=4,IF(InputDataA_GeneralAssumptions!$F$133="Automatic",LN($D$51)-BQ41*NORMSINV(BQ6),"Not an input"),"not target")</f>
        <v>not target</v>
      </c>
      <c r="BR44" s="504" t="str">
        <f aca="false">IF($B$1=4,IF(InputDataA_GeneralAssumptions!$F$133="Automatic",LN($D$51)-BR41*NORMSINV(BR6),"Not an input"),"not target")</f>
        <v>not target</v>
      </c>
      <c r="BS44" s="504" t="str">
        <f aca="false">IF($B$1=4,IF(InputDataA_GeneralAssumptions!$F$133="Automatic",LN($D$51)-BS41*NORMSINV(BS6),"Not an input"),"not target")</f>
        <v>not target</v>
      </c>
    </row>
    <row r="45" customFormat="false" ht="15.75" hidden="false" customHeight="false" outlineLevel="0" collapsed="false">
      <c r="C45" s="524" t="s">
        <v>1558</v>
      </c>
      <c r="D45" s="512" t="s">
        <v>1559</v>
      </c>
      <c r="E45" s="504" t="str">
        <f aca="false">IF($B$1=4,IF(InputDataA_GeneralAssumptions!$F$133="Automatic",(1/E41)*NORMDIST((LN($D$51)-(E44))/E41,0,1,FALSE())/NORMSDIST((LN($D$51)-(E44))/E41),InputDataA_GeneralAssumptions!I134),"not target")</f>
        <v>not target</v>
      </c>
      <c r="F45" s="504" t="str">
        <f aca="false">IF($B$1=4,IF(InputDataA_GeneralAssumptions!$F$133="Automatic",(1/F41)*NORMDIST((LN($D$51)-(F44))/F41,0,1,FALSE())/NORMSDIST((LN($D$51)-(F44))/F41),InputDataA_GeneralAssumptions!J134),"not target")</f>
        <v>not target</v>
      </c>
      <c r="G45" s="504" t="str">
        <f aca="false">IF($B$1=4,IF(InputDataA_GeneralAssumptions!$F$133="Automatic",(1/G41)*NORMDIST((LN($D$51)-(G44))/G41,0,1,FALSE())/NORMSDIST((LN($D$51)-(G44))/G41),InputDataA_GeneralAssumptions!K134),"not target")</f>
        <v>not target</v>
      </c>
      <c r="H45" s="504" t="str">
        <f aca="false">IF($B$1=4,IF(InputDataA_GeneralAssumptions!$F$133="Automatic",(1/H41)*NORMDIST((LN($D$51)-(H44))/H41,0,1,FALSE())/NORMSDIST((LN($D$51)-(H44))/H41),InputDataA_GeneralAssumptions!L134),"not target")</f>
        <v>not target</v>
      </c>
      <c r="I45" s="504" t="str">
        <f aca="false">IF($B$1=4,IF(InputDataA_GeneralAssumptions!$F$133="Automatic",(1/I41)*NORMDIST((LN($D$51)-(I44))/I41,0,1,FALSE())/NORMSDIST((LN($D$51)-(I44))/I41),InputDataA_GeneralAssumptions!M134),"not target")</f>
        <v>not target</v>
      </c>
      <c r="J45" s="504" t="str">
        <f aca="false">IF($B$1=4,IF(InputDataA_GeneralAssumptions!$F$133="Automatic",(1/J41)*NORMDIST((LN($D$51)-(J44))/J41,0,1,FALSE())/NORMSDIST((LN($D$51)-(J44))/J41),InputDataA_GeneralAssumptions!N134),"not target")</f>
        <v>not target</v>
      </c>
      <c r="K45" s="504" t="str">
        <f aca="false">IF($B$1=4,IF(InputDataA_GeneralAssumptions!$F$133="Automatic",(1/K41)*NORMDIST((LN($D$51)-(K44))/K41,0,1,FALSE())/NORMSDIST((LN($D$51)-(K44))/K41),InputDataA_GeneralAssumptions!O134),"not target")</f>
        <v>not target</v>
      </c>
      <c r="L45" s="504" t="str">
        <f aca="false">IF($B$1=4,IF(InputDataA_GeneralAssumptions!$F$133="Automatic",(1/L41)*NORMDIST((LN($D$51)-(L44))/L41,0,1,FALSE())/NORMSDIST((LN($D$51)-(L44))/L41),InputDataA_GeneralAssumptions!P134),"not target")</f>
        <v>not target</v>
      </c>
      <c r="M45" s="504" t="str">
        <f aca="false">IF($B$1=4,IF(InputDataA_GeneralAssumptions!$F$133="Automatic",(1/M41)*NORMDIST((LN($D$51)-(M44))/M41,0,1,FALSE())/NORMSDIST((LN($D$51)-(M44))/M41),InputDataA_GeneralAssumptions!Q134),"not target")</f>
        <v>not target</v>
      </c>
      <c r="N45" s="504" t="str">
        <f aca="false">IF($B$1=4,IF(InputDataA_GeneralAssumptions!$F$133="Automatic",(1/N41)*NORMDIST((LN($D$51)-(N44))/N41,0,1,FALSE())/NORMSDIST((LN($D$51)-(N44))/N41),InputDataA_GeneralAssumptions!R134),"not target")</f>
        <v>not target</v>
      </c>
      <c r="O45" s="504" t="str">
        <f aca="false">IF($B$1=4,IF(InputDataA_GeneralAssumptions!$F$133="Automatic",(1/O41)*NORMDIST((LN($D$51)-(O44))/O41,0,1,FALSE())/NORMSDIST((LN($D$51)-(O44))/O41),InputDataA_GeneralAssumptions!S134),"not target")</f>
        <v>not target</v>
      </c>
      <c r="P45" s="504" t="str">
        <f aca="false">IF($B$1=4,IF(InputDataA_GeneralAssumptions!$F$133="Automatic",(1/P41)*NORMDIST((LN($D$51)-(P44))/P41,0,1,FALSE())/NORMSDIST((LN($D$51)-(P44))/P41),InputDataA_GeneralAssumptions!T134),"not target")</f>
        <v>not target</v>
      </c>
      <c r="Q45" s="504" t="str">
        <f aca="false">IF($B$1=4,IF(InputDataA_GeneralAssumptions!$F$133="Automatic",(1/Q41)*NORMDIST((LN($D$51)-(Q44))/Q41,0,1,FALSE())/NORMSDIST((LN($D$51)-(Q44))/Q41),InputDataA_GeneralAssumptions!U134),"not target")</f>
        <v>not target</v>
      </c>
      <c r="R45" s="504" t="str">
        <f aca="false">IF($B$1=4,IF(InputDataA_GeneralAssumptions!$F$133="Automatic",(1/R41)*NORMDIST((LN($D$51)-(R44))/R41,0,1,FALSE())/NORMSDIST((LN($D$51)-(R44))/R41),InputDataA_GeneralAssumptions!V134),"not target")</f>
        <v>not target</v>
      </c>
      <c r="S45" s="504" t="str">
        <f aca="false">IF($B$1=4,IF(InputDataA_GeneralAssumptions!$F$133="Automatic",(1/S41)*NORMDIST((LN($D$51)-(S44))/S41,0,1,FALSE())/NORMSDIST((LN($D$51)-(S44))/S41),InputDataA_GeneralAssumptions!W134),"not target")</f>
        <v>not target</v>
      </c>
      <c r="T45" s="504" t="str">
        <f aca="false">IF($B$1=4,IF(InputDataA_GeneralAssumptions!$F$133="Automatic",(1/T41)*NORMDIST((LN($D$51)-(T44))/T41,0,1,FALSE())/NORMSDIST((LN($D$51)-(T44))/T41),InputDataA_GeneralAssumptions!X134),"not target")</f>
        <v>not target</v>
      </c>
      <c r="U45" s="504" t="str">
        <f aca="false">IF($B$1=4,IF(InputDataA_GeneralAssumptions!$F$133="Automatic",(1/U41)*NORMDIST((LN($D$51)-(U44))/U41,0,1,FALSE())/NORMSDIST((LN($D$51)-(U44))/U41),InputDataA_GeneralAssumptions!Y134),"not target")</f>
        <v>not target</v>
      </c>
      <c r="V45" s="504" t="str">
        <f aca="false">IF($B$1=4,IF(InputDataA_GeneralAssumptions!$F$133="Automatic",(1/V41)*NORMDIST((LN($D$51)-(V44))/V41,0,1,FALSE())/NORMSDIST((LN($D$51)-(V44))/V41),InputDataA_GeneralAssumptions!Z134),"not target")</f>
        <v>not target</v>
      </c>
      <c r="W45" s="504" t="str">
        <f aca="false">IF($B$1=4,IF(InputDataA_GeneralAssumptions!$F$133="Automatic",(1/W41)*NORMDIST((LN($D$51)-(W44))/W41,0,1,FALSE())/NORMSDIST((LN($D$51)-(W44))/W41),InputDataA_GeneralAssumptions!AA134),"not target")</f>
        <v>not target</v>
      </c>
      <c r="X45" s="504" t="str">
        <f aca="false">IF($B$1=4,IF(InputDataA_GeneralAssumptions!$F$133="Automatic",(1/X41)*NORMDIST((LN($D$51)-(X44))/X41,0,1,FALSE())/NORMSDIST((LN($D$51)-(X44))/X41),InputDataA_GeneralAssumptions!AB134),"not target")</f>
        <v>not target</v>
      </c>
      <c r="Y45" s="504" t="str">
        <f aca="false">IF($B$1=4,IF(InputDataA_GeneralAssumptions!$F$133="Automatic",(1/Y41)*NORMDIST((LN($D$51)-(Y44))/Y41,0,1,FALSE())/NORMSDIST((LN($D$51)-(Y44))/Y41),InputDataA_GeneralAssumptions!AC134),"not target")</f>
        <v>not target</v>
      </c>
      <c r="Z45" s="504" t="str">
        <f aca="false">IF($B$1=4,IF(InputDataA_GeneralAssumptions!$F$133="Automatic",(1/Z41)*NORMDIST((LN($D$51)-(Z44))/Z41,0,1,FALSE())/NORMSDIST((LN($D$51)-(Z44))/Z41),InputDataA_GeneralAssumptions!AD134),"not target")</f>
        <v>not target</v>
      </c>
      <c r="AA45" s="504" t="str">
        <f aca="false">IF($B$1=4,IF(InputDataA_GeneralAssumptions!$F$133="Automatic",(1/AA41)*NORMDIST((LN($D$51)-(AA44))/AA41,0,1,FALSE())/NORMSDIST((LN($D$51)-(AA44))/AA41),InputDataA_GeneralAssumptions!AE134),"not target")</f>
        <v>not target</v>
      </c>
      <c r="AB45" s="504" t="str">
        <f aca="false">IF($B$1=4,IF(InputDataA_GeneralAssumptions!$F$133="Automatic",(1/AB41)*NORMDIST((LN($D$51)-(AB44))/AB41,0,1,FALSE())/NORMSDIST((LN($D$51)-(AB44))/AB41),InputDataA_GeneralAssumptions!AF134),"not target")</f>
        <v>not target</v>
      </c>
      <c r="AC45" s="504" t="str">
        <f aca="false">IF($B$1=4,IF(InputDataA_GeneralAssumptions!$F$133="Automatic",(1/AC41)*NORMDIST((LN($D$51)-(AC44))/AC41,0,1,FALSE())/NORMSDIST((LN($D$51)-(AC44))/AC41),InputDataA_GeneralAssumptions!AG134),"not target")</f>
        <v>not target</v>
      </c>
      <c r="AD45" s="504" t="str">
        <f aca="false">IF($B$1=4,IF(InputDataA_GeneralAssumptions!$F$133="Automatic",(1/AD41)*NORMDIST((LN($D$51)-(AD44))/AD41,0,1,FALSE())/NORMSDIST((LN($D$51)-(AD44))/AD41),InputDataA_GeneralAssumptions!AH134),"not target")</f>
        <v>not target</v>
      </c>
      <c r="AE45" s="504" t="str">
        <f aca="false">IF($B$1=4,IF(InputDataA_GeneralAssumptions!$F$133="Automatic",(1/AE41)*NORMDIST((LN($D$51)-(AE44))/AE41,0,1,FALSE())/NORMSDIST((LN($D$51)-(AE44))/AE41),InputDataA_GeneralAssumptions!AI134),"not target")</f>
        <v>not target</v>
      </c>
      <c r="AF45" s="504" t="str">
        <f aca="false">IF($B$1=4,IF(InputDataA_GeneralAssumptions!$F$133="Automatic",(1/AF41)*NORMDIST((LN($D$51)-(AF44))/AF41,0,1,FALSE())/NORMSDIST((LN($D$51)-(AF44))/AF41),InputDataA_GeneralAssumptions!AJ134),"not target")</f>
        <v>not target</v>
      </c>
      <c r="AG45" s="504" t="str">
        <f aca="false">IF($B$1=4,IF(InputDataA_GeneralAssumptions!$F$133="Automatic",(1/AG41)*NORMDIST((LN($D$51)-(AG44))/AG41,0,1,FALSE())/NORMSDIST((LN($D$51)-(AG44))/AG41),InputDataA_GeneralAssumptions!AK134),"not target")</f>
        <v>not target</v>
      </c>
      <c r="AH45" s="504" t="str">
        <f aca="false">IF($B$1=4,IF(InputDataA_GeneralAssumptions!$F$133="Automatic",(1/AH41)*NORMDIST((LN($D$51)-(AH44))/AH41,0,1,FALSE())/NORMSDIST((LN($D$51)-(AH44))/AH41),InputDataA_GeneralAssumptions!AL134),"not target")</f>
        <v>not target</v>
      </c>
      <c r="AI45" s="504" t="str">
        <f aca="false">IF($B$1=4,IF(InputDataA_GeneralAssumptions!$F$133="Automatic",(1/AI41)*NORMDIST((LN($D$51)-(AI44))/AI41,0,1,FALSE())/NORMSDIST((LN($D$51)-(AI44))/AI41),InputDataA_GeneralAssumptions!AM134),"not target")</f>
        <v>not target</v>
      </c>
      <c r="AJ45" s="504" t="str">
        <f aca="false">IF($B$1=4,IF(InputDataA_GeneralAssumptions!$F$133="Automatic",(1/AJ41)*NORMDIST((LN($D$51)-(AJ44))/AJ41,0,1,FALSE())/NORMSDIST((LN($D$51)-(AJ44))/AJ41),InputDataA_GeneralAssumptions!AN134),"not target")</f>
        <v>not target</v>
      </c>
      <c r="AK45" s="504" t="str">
        <f aca="false">IF($B$1=4,IF(InputDataA_GeneralAssumptions!$F$133="Automatic",(1/AK41)*NORMDIST((LN($D$51)-(AK44))/AK41,0,1,FALSE())/NORMSDIST((LN($D$51)-(AK44))/AK41),InputDataA_GeneralAssumptions!AO134),"not target")</f>
        <v>not target</v>
      </c>
      <c r="AL45" s="504" t="str">
        <f aca="false">IF($B$1=4,IF(InputDataA_GeneralAssumptions!$F$133="Automatic",(1/AL41)*NORMDIST((LN($D$51)-(AL44))/AL41,0,1,FALSE())/NORMSDIST((LN($D$51)-(AL44))/AL41),InputDataA_GeneralAssumptions!AP134),"not target")</f>
        <v>not target</v>
      </c>
      <c r="AM45" s="504" t="str">
        <f aca="false">IF($B$1=4,IF(InputDataA_GeneralAssumptions!$F$133="Automatic",(1/AM41)*NORMDIST((LN($D$51)-(AM44))/AM41,0,1,FALSE())/NORMSDIST((LN($D$51)-(AM44))/AM41),InputDataA_GeneralAssumptions!AQ134),"not target")</f>
        <v>not target</v>
      </c>
      <c r="AN45" s="504" t="str">
        <f aca="false">IF($B$1=4,IF(InputDataA_GeneralAssumptions!$F$133="Automatic",(1/AN41)*NORMDIST((LN($D$51)-(AN44))/AN41,0,1,FALSE())/NORMSDIST((LN($D$51)-(AN44))/AN41),InputDataA_GeneralAssumptions!AR134),"not target")</f>
        <v>not target</v>
      </c>
      <c r="AO45" s="504" t="str">
        <f aca="false">IF($B$1=4,IF(InputDataA_GeneralAssumptions!$F$133="Automatic",(1/AO41)*NORMDIST((LN($D$51)-(AO44))/AO41,0,1,FALSE())/NORMSDIST((LN($D$51)-(AO44))/AO41),InputDataA_GeneralAssumptions!AS134),"not target")</f>
        <v>not target</v>
      </c>
      <c r="AP45" s="504" t="str">
        <f aca="false">IF($B$1=4,IF(InputDataA_GeneralAssumptions!$F$133="Automatic",(1/AP41)*NORMDIST((LN($D$51)-(AP44))/AP41,0,1,FALSE())/NORMSDIST((LN($D$51)-(AP44))/AP41),InputDataA_GeneralAssumptions!AT134),"not target")</f>
        <v>not target</v>
      </c>
      <c r="AQ45" s="504" t="str">
        <f aca="false">IF($B$1=4,IF(InputDataA_GeneralAssumptions!$F$133="Automatic",(1/AQ41)*NORMDIST((LN($D$51)-(AQ44))/AQ41,0,1,FALSE())/NORMSDIST((LN($D$51)-(AQ44))/AQ41),InputDataA_GeneralAssumptions!AU134),"not target")</f>
        <v>not target</v>
      </c>
      <c r="AR45" s="504" t="str">
        <f aca="false">IF($B$1=4,IF(InputDataA_GeneralAssumptions!$F$133="Automatic",(1/AR41)*NORMDIST((LN($D$51)-(AR44))/AR41,0,1,FALSE())/NORMSDIST((LN($D$51)-(AR44))/AR41),InputDataA_GeneralAssumptions!AV134),"not target")</f>
        <v>not target</v>
      </c>
      <c r="AS45" s="504" t="str">
        <f aca="false">IF($B$1=4,IF(InputDataA_GeneralAssumptions!$F$133="Automatic",(1/AS41)*NORMDIST((LN($D$51)-(AS44))/AS41,0,1,FALSE())/NORMSDIST((LN($D$51)-(AS44))/AS41),InputDataA_GeneralAssumptions!AW134),"not target")</f>
        <v>not target</v>
      </c>
      <c r="AT45" s="504" t="str">
        <f aca="false">IF($B$1=4,IF(InputDataA_GeneralAssumptions!$F$133="Automatic",(1/AT41)*NORMDIST((LN($D$51)-(AT44))/AT41,0,1,FALSE())/NORMSDIST((LN($D$51)-(AT44))/AT41),InputDataA_GeneralAssumptions!AX134),"not target")</f>
        <v>not target</v>
      </c>
      <c r="AU45" s="504" t="str">
        <f aca="false">IF($B$1=4,IF(InputDataA_GeneralAssumptions!$F$133="Automatic",(1/AU41)*NORMDIST((LN($D$51)-(AU44))/AU41,0,1,FALSE())/NORMSDIST((LN($D$51)-(AU44))/AU41),InputDataA_GeneralAssumptions!AY134),"not target")</f>
        <v>not target</v>
      </c>
      <c r="AV45" s="504" t="str">
        <f aca="false">IF($B$1=4,IF(InputDataA_GeneralAssumptions!$F$133="Automatic",(1/AV41)*NORMDIST((LN($D$51)-(AV44))/AV41,0,1,FALSE())/NORMSDIST((LN($D$51)-(AV44))/AV41),InputDataA_GeneralAssumptions!AZ134),"not target")</f>
        <v>not target</v>
      </c>
      <c r="AW45" s="504" t="str">
        <f aca="false">IF($B$1=4,IF(InputDataA_GeneralAssumptions!$F$133="Automatic",(1/AW41)*NORMDIST((LN($D$51)-(AW44))/AW41,0,1,FALSE())/NORMSDIST((LN($D$51)-(AW44))/AW41),InputDataA_GeneralAssumptions!BA134),"not target")</f>
        <v>not target</v>
      </c>
      <c r="AX45" s="504" t="str">
        <f aca="false">IF($B$1=4,IF(InputDataA_GeneralAssumptions!$F$133="Automatic",(1/AX41)*NORMDIST((LN($D$51)-(AX44))/AX41,0,1,FALSE())/NORMSDIST((LN($D$51)-(AX44))/AX41),InputDataA_GeneralAssumptions!BB134),"not target")</f>
        <v>not target</v>
      </c>
      <c r="AY45" s="504" t="str">
        <f aca="false">IF($B$1=4,IF(InputDataA_GeneralAssumptions!$F$133="Automatic",(1/AY41)*NORMDIST((LN($D$51)-(AY44))/AY41,0,1,FALSE())/NORMSDIST((LN($D$51)-(AY44))/AY41),InputDataA_GeneralAssumptions!BC134),"not target")</f>
        <v>not target</v>
      </c>
      <c r="AZ45" s="504" t="str">
        <f aca="false">IF($B$1=4,IF(InputDataA_GeneralAssumptions!$F$133="Automatic",(1/AZ41)*NORMDIST((LN($D$51)-(AZ44))/AZ41,0,1,FALSE())/NORMSDIST((LN($D$51)-(AZ44))/AZ41),InputDataA_GeneralAssumptions!BD134),"not target")</f>
        <v>not target</v>
      </c>
      <c r="BA45" s="504" t="str">
        <f aca="false">IF($B$1=4,IF(InputDataA_GeneralAssumptions!$F$133="Automatic",(1/BA41)*NORMDIST((LN($D$51)-(BA44))/BA41,0,1,FALSE())/NORMSDIST((LN($D$51)-(BA44))/BA41),InputDataA_GeneralAssumptions!BE134),"not target")</f>
        <v>not target</v>
      </c>
      <c r="BB45" s="504" t="str">
        <f aca="false">IF($B$1=4,IF(InputDataA_GeneralAssumptions!$F$133="Automatic",(1/BB41)*NORMDIST((LN($D$51)-(BB44))/BB41,0,1,FALSE())/NORMSDIST((LN($D$51)-(BB44))/BB41),InputDataA_GeneralAssumptions!BF134),"not target")</f>
        <v>not target</v>
      </c>
      <c r="BC45" s="504" t="str">
        <f aca="false">IF($B$1=4,IF(InputDataA_GeneralAssumptions!$F$133="Automatic",(1/BC41)*NORMDIST((LN($D$51)-(BC44))/BC41,0,1,FALSE())/NORMSDIST((LN($D$51)-(BC44))/BC41),InputDataA_GeneralAssumptions!BG134),"not target")</f>
        <v>not target</v>
      </c>
      <c r="BD45" s="504" t="str">
        <f aca="false">IF($B$1=4,IF(InputDataA_GeneralAssumptions!$F$133="Automatic",(1/BD41)*NORMDIST((LN($D$51)-(BD44))/BD41,0,1,FALSE())/NORMSDIST((LN($D$51)-(BD44))/BD41),InputDataA_GeneralAssumptions!BH134),"not target")</f>
        <v>not target</v>
      </c>
      <c r="BE45" s="504" t="str">
        <f aca="false">IF($B$1=4,IF(InputDataA_GeneralAssumptions!$F$133="Automatic",(1/BE41)*NORMDIST((LN($D$51)-(BE44))/BE41,0,1,FALSE())/NORMSDIST((LN($D$51)-(BE44))/BE41),InputDataA_GeneralAssumptions!BI134),"not target")</f>
        <v>not target</v>
      </c>
      <c r="BF45" s="504" t="str">
        <f aca="false">IF($B$1=4,IF(InputDataA_GeneralAssumptions!$F$133="Automatic",(1/BF41)*NORMDIST((LN($D$51)-(BF44))/BF41,0,1,FALSE())/NORMSDIST((LN($D$51)-(BF44))/BF41),InputDataA_GeneralAssumptions!BJ134),"not target")</f>
        <v>not target</v>
      </c>
      <c r="BG45" s="504" t="str">
        <f aca="false">IF($B$1=4,IF(InputDataA_GeneralAssumptions!$F$133="Automatic",(1/BG41)*NORMDIST((LN($D$51)-(BG44))/BG41,0,1,FALSE())/NORMSDIST((LN($D$51)-(BG44))/BG41),InputDataA_GeneralAssumptions!BK134),"not target")</f>
        <v>not target</v>
      </c>
      <c r="BH45" s="504" t="str">
        <f aca="false">IF($B$1=4,IF(InputDataA_GeneralAssumptions!$F$133="Automatic",(1/BH41)*NORMDIST((LN($D$51)-(BH44))/BH41,0,1,FALSE())/NORMSDIST((LN($D$51)-(BH44))/BH41),InputDataA_GeneralAssumptions!BL134),"not target")</f>
        <v>not target</v>
      </c>
      <c r="BI45" s="504" t="str">
        <f aca="false">IF($B$1=4,IF(InputDataA_GeneralAssumptions!$F$133="Automatic",(1/BI41)*NORMDIST((LN($D$51)-(BI44))/BI41,0,1,FALSE())/NORMSDIST((LN($D$51)-(BI44))/BI41),InputDataA_GeneralAssumptions!BM134),"not target")</f>
        <v>not target</v>
      </c>
      <c r="BJ45" s="504" t="str">
        <f aca="false">IF($B$1=4,IF(InputDataA_GeneralAssumptions!$F$133="Automatic",(1/BJ41)*NORMDIST((LN($D$51)-(BJ44))/BJ41,0,1,FALSE())/NORMSDIST((LN($D$51)-(BJ44))/BJ41),InputDataA_GeneralAssumptions!BN134),"not target")</f>
        <v>not target</v>
      </c>
      <c r="BK45" s="504" t="str">
        <f aca="false">IF($B$1=4,IF(InputDataA_GeneralAssumptions!$F$133="Automatic",(1/BK41)*NORMDIST((LN($D$51)-(BK44))/BK41,0,1,FALSE())/NORMSDIST((LN($D$51)-(BK44))/BK41),InputDataA_GeneralAssumptions!BO134),"not target")</f>
        <v>not target</v>
      </c>
      <c r="BL45" s="504" t="str">
        <f aca="false">IF($B$1=4,IF(InputDataA_GeneralAssumptions!$F$133="Automatic",(1/BL41)*NORMDIST((LN($D$51)-(BL44))/BL41,0,1,FALSE())/NORMSDIST((LN($D$51)-(BL44))/BL41),InputDataA_GeneralAssumptions!BP134),"not target")</f>
        <v>not target</v>
      </c>
      <c r="BM45" s="504" t="str">
        <f aca="false">IF($B$1=4,IF(InputDataA_GeneralAssumptions!$F$133="Automatic",(1/BM41)*NORMDIST((LN($D$51)-(BM44))/BM41,0,1,FALSE())/NORMSDIST((LN($D$51)-(BM44))/BM41),InputDataA_GeneralAssumptions!BQ134),"not target")</f>
        <v>not target</v>
      </c>
      <c r="BN45" s="504" t="str">
        <f aca="false">IF($B$1=4,IF(InputDataA_GeneralAssumptions!$F$133="Automatic",(1/BN41)*NORMDIST((LN($D$51)-(BN44))/BN41,0,1,FALSE())/NORMSDIST((LN($D$51)-(BN44))/BN41),InputDataA_GeneralAssumptions!BR134),"not target")</f>
        <v>not target</v>
      </c>
      <c r="BO45" s="504" t="str">
        <f aca="false">IF($B$1=4,IF(InputDataA_GeneralAssumptions!$F$133="Automatic",(1/BO41)*NORMDIST((LN($D$51)-(BO44))/BO41,0,1,FALSE())/NORMSDIST((LN($D$51)-(BO44))/BO41),InputDataA_GeneralAssumptions!BS134),"not target")</f>
        <v>not target</v>
      </c>
      <c r="BP45" s="504" t="str">
        <f aca="false">IF($B$1=4,IF(InputDataA_GeneralAssumptions!$F$133="Automatic",(1/BP41)*NORMDIST((LN($D$51)-(BP44))/BP41,0,1,FALSE())/NORMSDIST((LN($D$51)-(BP44))/BP41),InputDataA_GeneralAssumptions!BT134),"not target")</f>
        <v>not target</v>
      </c>
      <c r="BQ45" s="504" t="str">
        <f aca="false">IF($B$1=4,IF(InputDataA_GeneralAssumptions!$F$133="Automatic",(1/BQ41)*NORMDIST((LN($D$51)-(BQ44))/BQ41,0,1,FALSE())/NORMSDIST((LN($D$51)-(BQ44))/BQ41),InputDataA_GeneralAssumptions!BU134),"not target")</f>
        <v>not target</v>
      </c>
      <c r="BR45" s="504" t="str">
        <f aca="false">IF($B$1=4,IF(InputDataA_GeneralAssumptions!$F$133="Automatic",(1/BR41)*NORMDIST((LN($D$51)-(BR44))/BR41,0,1,FALSE())/NORMSDIST((LN($D$51)-(BR44))/BR41),InputDataA_GeneralAssumptions!BV134),"not target")</f>
        <v>not target</v>
      </c>
      <c r="BS45" s="504" t="str">
        <f aca="false">IF($B$1=4,IF(InputDataA_GeneralAssumptions!$F$133="Automatic",(1/BS41)*NORMDIST((LN($D$51)-(BS44))/BS41,0,1,FALSE())/NORMSDIST((LN($D$51)-(BS44))/BS41),InputDataA_GeneralAssumptions!BW134),"not target")</f>
        <v>not target</v>
      </c>
    </row>
    <row r="46" customFormat="false" ht="15.75" hidden="false" customHeight="false" outlineLevel="0" collapsed="false">
      <c r="C46" s="524" t="s">
        <v>1596</v>
      </c>
      <c r="D46" s="512" t="s">
        <v>1597</v>
      </c>
      <c r="E46" s="504" t="str">
        <f aca="false">IF($B$1=4,E7,"not target")</f>
        <v>not target</v>
      </c>
      <c r="F46" s="504" t="str">
        <f aca="false">IF($B$1=4,IF(InputDataA_GeneralAssumptions!$F$133="Automatic",EXP(F44-E44+0.5*(F41^2-E41^2))-1,-(1/Submodel2!F45)*(Submodel2!F6/Submodel2!E6-1)),"not target")</f>
        <v>not target</v>
      </c>
      <c r="G46" s="504" t="str">
        <f aca="false">IF($B$1=4,IF(InputDataA_GeneralAssumptions!$F$133="Automatic",EXP(G44-F44+0.5*(G41^2-F41^2))-1,-(1/Submodel2!G45)*(Submodel2!G6/Submodel2!F6-1)),"not target")</f>
        <v>not target</v>
      </c>
      <c r="H46" s="504" t="str">
        <f aca="false">IF($B$1=4,IF(InputDataA_GeneralAssumptions!$F$133="Automatic",EXP(H44-G44+0.5*(H41^2-G41^2))-1,-(1/Submodel2!H45)*(Submodel2!H6/Submodel2!G6-1)),"not target")</f>
        <v>not target</v>
      </c>
      <c r="I46" s="504" t="str">
        <f aca="false">IF($B$1=4,IF(InputDataA_GeneralAssumptions!$F$133="Automatic",EXP(I44-H44+0.5*(I41^2-H41^2))-1,-(1/Submodel2!I45)*(Submodel2!I6/Submodel2!H6-1)),"not target")</f>
        <v>not target</v>
      </c>
      <c r="J46" s="504" t="str">
        <f aca="false">IF($B$1=4,IF(InputDataA_GeneralAssumptions!$F$133="Automatic",EXP(J44-I44+0.5*(J41^2-I41^2))-1,-(1/Submodel2!J45)*(Submodel2!J6/Submodel2!I6-1)),"not target")</f>
        <v>not target</v>
      </c>
      <c r="K46" s="504" t="str">
        <f aca="false">IF($B$1=4,IF(InputDataA_GeneralAssumptions!$F$133="Automatic",EXP(K44-J44+0.5*(K41^2-J41^2))-1,-(1/Submodel2!K45)*(Submodel2!K6/Submodel2!J6-1)),"not target")</f>
        <v>not target</v>
      </c>
      <c r="L46" s="504" t="str">
        <f aca="false">IF($B$1=4,IF(InputDataA_GeneralAssumptions!$F$133="Automatic",EXP(L44-K44+0.5*(L41^2-K41^2))-1,-(1/Submodel2!L45)*(Submodel2!L6/Submodel2!K6-1)),"not target")</f>
        <v>not target</v>
      </c>
      <c r="M46" s="504" t="str">
        <f aca="false">IF($B$1=4,IF(InputDataA_GeneralAssumptions!$F$133="Automatic",EXP(M44-L44+0.5*(M41^2-L41^2))-1,-(1/Submodel2!M45)*(Submodel2!M6/Submodel2!L6-1)),"not target")</f>
        <v>not target</v>
      </c>
      <c r="N46" s="504" t="str">
        <f aca="false">IF($B$1=4,IF(InputDataA_GeneralAssumptions!$F$133="Automatic",EXP(N44-M44+0.5*(N41^2-M41^2))-1,-(1/Submodel2!N45)*(Submodel2!N6/Submodel2!M6-1)),"not target")</f>
        <v>not target</v>
      </c>
      <c r="O46" s="504" t="str">
        <f aca="false">IF($B$1=4,IF(InputDataA_GeneralAssumptions!$F$133="Automatic",EXP(O44-N44+0.5*(O41^2-N41^2))-1,-(1/Submodel2!O45)*(Submodel2!O6/Submodel2!N6-1)),"not target")</f>
        <v>not target</v>
      </c>
      <c r="P46" s="504" t="str">
        <f aca="false">IF($B$1=4,IF(InputDataA_GeneralAssumptions!$F$133="Automatic",EXP(P44-O44+0.5*(P41^2-O41^2))-1,-(1/Submodel2!P45)*(Submodel2!P6/Submodel2!O6-1)),"not target")</f>
        <v>not target</v>
      </c>
      <c r="Q46" s="504" t="str">
        <f aca="false">IF($B$1=4,IF(InputDataA_GeneralAssumptions!$F$133="Automatic",EXP(Q44-P44+0.5*(Q41^2-P41^2))-1,-(1/Submodel2!Q45)*(Submodel2!Q6/Submodel2!P6-1)),"not target")</f>
        <v>not target</v>
      </c>
      <c r="R46" s="504" t="str">
        <f aca="false">IF($B$1=4,IF(InputDataA_GeneralAssumptions!$F$133="Automatic",EXP(R44-Q44+0.5*(R41^2-Q41^2))-1,-(1/Submodel2!R45)*(Submodel2!R6/Submodel2!Q6-1)),"not target")</f>
        <v>not target</v>
      </c>
      <c r="S46" s="504" t="str">
        <f aca="false">IF($B$1=4,IF(InputDataA_GeneralAssumptions!$F$133="Automatic",EXP(S44-R44+0.5*(S41^2-R41^2))-1,-(1/Submodel2!S45)*(Submodel2!S6/Submodel2!R6-1)),"not target")</f>
        <v>not target</v>
      </c>
      <c r="T46" s="504" t="str">
        <f aca="false">IF($B$1=4,IF(InputDataA_GeneralAssumptions!$F$133="Automatic",EXP(T44-S44+0.5*(T41^2-S41^2))-1,-(1/Submodel2!T45)*(Submodel2!T6/Submodel2!S6-1)),"not target")</f>
        <v>not target</v>
      </c>
      <c r="U46" s="504" t="str">
        <f aca="false">IF($B$1=4,IF(InputDataA_GeneralAssumptions!$F$133="Automatic",EXP(U44-T44+0.5*(U41^2-T41^2))-1,-(1/Submodel2!U45)*(Submodel2!U6/Submodel2!T6-1)),"not target")</f>
        <v>not target</v>
      </c>
      <c r="V46" s="504" t="str">
        <f aca="false">IF($B$1=4,IF(InputDataA_GeneralAssumptions!$F$133="Automatic",EXP(V44-U44+0.5*(V41^2-U41^2))-1,-(1/Submodel2!V45)*(Submodel2!V6/Submodel2!U6-1)),"not target")</f>
        <v>not target</v>
      </c>
      <c r="W46" s="504" t="str">
        <f aca="false">IF($B$1=4,IF(InputDataA_GeneralAssumptions!$F$133="Automatic",EXP(W44-V44+0.5*(W41^2-V41^2))-1,-(1/Submodel2!W45)*(Submodel2!W6/Submodel2!V6-1)),"not target")</f>
        <v>not target</v>
      </c>
      <c r="X46" s="504" t="str">
        <f aca="false">IF($B$1=4,IF(InputDataA_GeneralAssumptions!$F$133="Automatic",EXP(X44-W44+0.5*(X41^2-W41^2))-1,-(1/Submodel2!X45)*(Submodel2!X6/Submodel2!W6-1)),"not target")</f>
        <v>not target</v>
      </c>
      <c r="Y46" s="504" t="str">
        <f aca="false">IF($B$1=4,IF(InputDataA_GeneralAssumptions!$F$133="Automatic",EXP(Y44-X44+0.5*(Y41^2-X41^2))-1,-(1/Submodel2!Y45)*(Submodel2!Y6/Submodel2!X6-1)),"not target")</f>
        <v>not target</v>
      </c>
      <c r="Z46" s="504" t="str">
        <f aca="false">IF($B$1=4,IF(InputDataA_GeneralAssumptions!$F$133="Automatic",EXP(Z44-Y44+0.5*(Z41^2-Y41^2))-1,-(1/Submodel2!Z45)*(Submodel2!Z6/Submodel2!Y6-1)),"not target")</f>
        <v>not target</v>
      </c>
      <c r="AA46" s="504" t="str">
        <f aca="false">IF($B$1=4,IF(InputDataA_GeneralAssumptions!$F$133="Automatic",EXP(AA44-Z44+0.5*(AA41^2-Z41^2))-1,-(1/Submodel2!AA45)*(Submodel2!AA6/Submodel2!Z6-1)),"not target")</f>
        <v>not target</v>
      </c>
      <c r="AB46" s="504" t="str">
        <f aca="false">IF($B$1=4,IF(InputDataA_GeneralAssumptions!$F$133="Automatic",EXP(AB44-AA44+0.5*(AB41^2-AA41^2))-1,-(1/Submodel2!AB45)*(Submodel2!AB6/Submodel2!AA6-1)),"not target")</f>
        <v>not target</v>
      </c>
      <c r="AC46" s="504" t="str">
        <f aca="false">IF($B$1=4,IF(InputDataA_GeneralAssumptions!$F$133="Automatic",EXP(AC44-AB44+0.5*(AC41^2-AB41^2))-1,-(1/Submodel2!AC45)*(Submodel2!AC6/Submodel2!AB6-1)),"not target")</f>
        <v>not target</v>
      </c>
      <c r="AD46" s="504" t="str">
        <f aca="false">IF($B$1=4,IF(InputDataA_GeneralAssumptions!$F$133="Automatic",EXP(AD44-AC44+0.5*(AD41^2-AC41^2))-1,-(1/Submodel2!AD45)*(Submodel2!AD6/Submodel2!AC6-1)),"not target")</f>
        <v>not target</v>
      </c>
      <c r="AE46" s="504" t="str">
        <f aca="false">IF($B$1=4,IF(InputDataA_GeneralAssumptions!$F$133="Automatic",EXP(AE44-AD44+0.5*(AE41^2-AD41^2))-1,-(1/Submodel2!AE45)*(Submodel2!AE6/Submodel2!AD6-1)),"not target")</f>
        <v>not target</v>
      </c>
      <c r="AF46" s="504" t="str">
        <f aca="false">IF($B$1=4,IF(InputDataA_GeneralAssumptions!$F$133="Automatic",EXP(AF44-AE44+0.5*(AF41^2-AE41^2))-1,-(1/Submodel2!AF45)*(Submodel2!AF6/Submodel2!AE6-1)),"not target")</f>
        <v>not target</v>
      </c>
      <c r="AG46" s="504" t="str">
        <f aca="false">IF($B$1=4,IF(InputDataA_GeneralAssumptions!$F$133="Automatic",EXP(AG44-AF44+0.5*(AG41^2-AF41^2))-1,-(1/Submodel2!AG45)*(Submodel2!AG6/Submodel2!AF6-1)),"not target")</f>
        <v>not target</v>
      </c>
      <c r="AH46" s="504" t="str">
        <f aca="false">IF($B$1=4,IF(InputDataA_GeneralAssumptions!$F$133="Automatic",EXP(AH44-AG44+0.5*(AH41^2-AG41^2))-1,-(1/Submodel2!AH45)*(Submodel2!AH6/Submodel2!AG6-1)),"not target")</f>
        <v>not target</v>
      </c>
      <c r="AI46" s="504" t="str">
        <f aca="false">IF($B$1=4,IF(InputDataA_GeneralAssumptions!$F$133="Automatic",EXP(AI44-AH44+0.5*(AI41^2-AH41^2))-1,-(1/Submodel2!AI45)*(Submodel2!AI6/Submodel2!AH6-1)),"not target")</f>
        <v>not target</v>
      </c>
      <c r="AJ46" s="504" t="str">
        <f aca="false">IF($B$1=4,IF(InputDataA_GeneralAssumptions!$F$133="Automatic",EXP(AJ44-AI44+0.5*(AJ41^2-AI41^2))-1,-(1/Submodel2!AJ45)*(Submodel2!AJ6/Submodel2!AI6-1)),"not target")</f>
        <v>not target</v>
      </c>
      <c r="AK46" s="504" t="str">
        <f aca="false">IF($B$1=4,IF(InputDataA_GeneralAssumptions!$F$133="Automatic",EXP(AK44-AJ44+0.5*(AK41^2-AJ41^2))-1,-(1/Submodel2!AK45)*(Submodel2!AK6/Submodel2!AJ6-1)),"not target")</f>
        <v>not target</v>
      </c>
      <c r="AL46" s="504" t="str">
        <f aca="false">IF($B$1=4,IF(InputDataA_GeneralAssumptions!$F$133="Automatic",EXP(AL44-AK44+0.5*(AL41^2-AK41^2))-1,-(1/Submodel2!AL45)*(Submodel2!AL6/Submodel2!AK6-1)),"not target")</f>
        <v>not target</v>
      </c>
      <c r="AM46" s="504" t="str">
        <f aca="false">IF($B$1=4,IF(InputDataA_GeneralAssumptions!$F$133="Automatic",EXP(AM44-AL44+0.5*(AM41^2-AL41^2))-1,-(1/Submodel2!AM45)*(Submodel2!AM6/Submodel2!AL6-1)),"not target")</f>
        <v>not target</v>
      </c>
      <c r="AN46" s="504" t="str">
        <f aca="false">IF($B$1=4,IF(InputDataA_GeneralAssumptions!$F$133="Automatic",EXP(AN44-AM44+0.5*(AN41^2-AM41^2))-1,-(1/Submodel2!AN45)*(Submodel2!AN6/Submodel2!AM6-1)),"not target")</f>
        <v>not target</v>
      </c>
      <c r="AO46" s="504" t="str">
        <f aca="false">IF($B$1=4,IF(InputDataA_GeneralAssumptions!$F$133="Automatic",EXP(AO44-AN44+0.5*(AO41^2-AN41^2))-1,-(1/Submodel2!AO45)*(Submodel2!AO6/Submodel2!AN6-1)),"not target")</f>
        <v>not target</v>
      </c>
      <c r="AP46" s="504" t="str">
        <f aca="false">IF($B$1=4,IF(InputDataA_GeneralAssumptions!$F$133="Automatic",EXP(AP44-AO44+0.5*(AP41^2-AO41^2))-1,-(1/Submodel2!AP45)*(Submodel2!AP6/Submodel2!AO6-1)),"not target")</f>
        <v>not target</v>
      </c>
      <c r="AQ46" s="504" t="str">
        <f aca="false">IF($B$1=4,IF(InputDataA_GeneralAssumptions!$F$133="Automatic",EXP(AQ44-AP44+0.5*(AQ41^2-AP41^2))-1,-(1/Submodel2!AQ45)*(Submodel2!AQ6/Submodel2!AP6-1)),"not target")</f>
        <v>not target</v>
      </c>
      <c r="AR46" s="504" t="str">
        <f aca="false">IF($B$1=4,IF(InputDataA_GeneralAssumptions!$F$133="Automatic",EXP(AR44-AQ44+0.5*(AR41^2-AQ41^2))-1,-(1/Submodel2!AR45)*(Submodel2!AR6/Submodel2!AQ6-1)),"not target")</f>
        <v>not target</v>
      </c>
      <c r="AS46" s="504" t="str">
        <f aca="false">IF($B$1=4,IF(InputDataA_GeneralAssumptions!$F$133="Automatic",EXP(AS44-AR44+0.5*(AS41^2-AR41^2))-1,-(1/Submodel2!AS45)*(Submodel2!AS6/Submodel2!AR6-1)),"not target")</f>
        <v>not target</v>
      </c>
      <c r="AT46" s="504" t="str">
        <f aca="false">IF($B$1=4,IF(InputDataA_GeneralAssumptions!$F$133="Automatic",EXP(AT44-AS44+0.5*(AT41^2-AS41^2))-1,-(1/Submodel2!AT45)*(Submodel2!AT6/Submodel2!AS6-1)),"not target")</f>
        <v>not target</v>
      </c>
      <c r="AU46" s="504" t="str">
        <f aca="false">IF($B$1=4,IF(InputDataA_GeneralAssumptions!$F$133="Automatic",EXP(AU44-AT44+0.5*(AU41^2-AT41^2))-1,-(1/Submodel2!AU45)*(Submodel2!AU6/Submodel2!AT6-1)),"not target")</f>
        <v>not target</v>
      </c>
      <c r="AV46" s="504" t="str">
        <f aca="false">IF($B$1=4,IF(InputDataA_GeneralAssumptions!$F$133="Automatic",EXP(AV44-AU44+0.5*(AV41^2-AU41^2))-1,-(1/Submodel2!AV45)*(Submodel2!AV6/Submodel2!AU6-1)),"not target")</f>
        <v>not target</v>
      </c>
      <c r="AW46" s="504" t="str">
        <f aca="false">IF($B$1=4,IF(InputDataA_GeneralAssumptions!$F$133="Automatic",EXP(AW44-AV44+0.5*(AW41^2-AV41^2))-1,-(1/Submodel2!AW45)*(Submodel2!AW6/Submodel2!AV6-1)),"not target")</f>
        <v>not target</v>
      </c>
      <c r="AX46" s="504" t="str">
        <f aca="false">IF($B$1=4,IF(InputDataA_GeneralAssumptions!$F$133="Automatic",EXP(AX44-AW44+0.5*(AX41^2-AW41^2))-1,-(1/Submodel2!AX45)*(Submodel2!AX6/Submodel2!AW6-1)),"not target")</f>
        <v>not target</v>
      </c>
      <c r="AY46" s="504" t="str">
        <f aca="false">IF($B$1=4,IF(InputDataA_GeneralAssumptions!$F$133="Automatic",EXP(AY44-AX44+0.5*(AY41^2-AX41^2))-1,-(1/Submodel2!AY45)*(Submodel2!AY6/Submodel2!AX6-1)),"not target")</f>
        <v>not target</v>
      </c>
      <c r="AZ46" s="504" t="str">
        <f aca="false">IF($B$1=4,IF(InputDataA_GeneralAssumptions!$F$133="Automatic",EXP(AZ44-AY44+0.5*(AZ41^2-AY41^2))-1,-(1/Submodel2!AZ45)*(Submodel2!AZ6/Submodel2!AY6-1)),"not target")</f>
        <v>not target</v>
      </c>
      <c r="BA46" s="504" t="str">
        <f aca="false">IF($B$1=4,IF(InputDataA_GeneralAssumptions!$F$133="Automatic",EXP(BA44-AZ44+0.5*(BA41^2-AZ41^2))-1,-(1/Submodel2!BA45)*(Submodel2!BA6/Submodel2!AZ6-1)),"not target")</f>
        <v>not target</v>
      </c>
      <c r="BB46" s="504" t="str">
        <f aca="false">IF($B$1=4,IF(InputDataA_GeneralAssumptions!$F$133="Automatic",EXP(BB44-BA44+0.5*(BB41^2-BA41^2))-1,-(1/Submodel2!BB45)*(Submodel2!BB6/Submodel2!BA6-1)),"not target")</f>
        <v>not target</v>
      </c>
      <c r="BC46" s="504" t="str">
        <f aca="false">IF($B$1=4,IF(InputDataA_GeneralAssumptions!$F$133="Automatic",EXP(BC44-BB44+0.5*(BC41^2-BB41^2))-1,-(1/Submodel2!BC45)*(Submodel2!BC6/Submodel2!BB6-1)),"not target")</f>
        <v>not target</v>
      </c>
      <c r="BD46" s="504" t="str">
        <f aca="false">IF($B$1=4,IF(InputDataA_GeneralAssumptions!$F$133="Automatic",EXP(BD44-BC44+0.5*(BD41^2-BC41^2))-1,-(1/Submodel2!BD45)*(Submodel2!BD6/Submodel2!BC6-1)),"not target")</f>
        <v>not target</v>
      </c>
      <c r="BE46" s="504" t="str">
        <f aca="false">IF($B$1=4,IF(InputDataA_GeneralAssumptions!$F$133="Automatic",EXP(BE44-BD44+0.5*(BE41^2-BD41^2))-1,-(1/Submodel2!BE45)*(Submodel2!BE6/Submodel2!BD6-1)),"not target")</f>
        <v>not target</v>
      </c>
      <c r="BF46" s="504" t="str">
        <f aca="false">IF($B$1=4,IF(InputDataA_GeneralAssumptions!$F$133="Automatic",EXP(BF44-BE44+0.5*(BF41^2-BE41^2))-1,-(1/Submodel2!BF45)*(Submodel2!BF6/Submodel2!BE6-1)),"not target")</f>
        <v>not target</v>
      </c>
      <c r="BG46" s="504" t="str">
        <f aca="false">IF($B$1=4,IF(InputDataA_GeneralAssumptions!$F$133="Automatic",EXP(BG44-BF44+0.5*(BG41^2-BF41^2))-1,-(1/Submodel2!BG45)*(Submodel2!BG6/Submodel2!BF6-1)),"not target")</f>
        <v>not target</v>
      </c>
      <c r="BH46" s="504" t="str">
        <f aca="false">IF($B$1=4,IF(InputDataA_GeneralAssumptions!$F$133="Automatic",EXP(BH44-BG44+0.5*(BH41^2-BG41^2))-1,-(1/Submodel2!BH45)*(Submodel2!BH6/Submodel2!BG6-1)),"not target")</f>
        <v>not target</v>
      </c>
      <c r="BI46" s="504" t="str">
        <f aca="false">IF($B$1=4,IF(InputDataA_GeneralAssumptions!$F$133="Automatic",EXP(BI44-BH44+0.5*(BI41^2-BH41^2))-1,-(1/Submodel2!BI45)*(Submodel2!BI6/Submodel2!BH6-1)),"not target")</f>
        <v>not target</v>
      </c>
      <c r="BJ46" s="504" t="str">
        <f aca="false">IF($B$1=4,IF(InputDataA_GeneralAssumptions!$F$133="Automatic",EXP(BJ44-BI44+0.5*(BJ41^2-BI41^2))-1,-(1/Submodel2!BJ45)*(Submodel2!BJ6/Submodel2!BI6-1)),"not target")</f>
        <v>not target</v>
      </c>
      <c r="BK46" s="504" t="str">
        <f aca="false">IF($B$1=4,IF(InputDataA_GeneralAssumptions!$F$133="Automatic",EXP(BK44-BJ44+0.5*(BK41^2-BJ41^2))-1,-(1/Submodel2!BK45)*(Submodel2!BK6/Submodel2!BJ6-1)),"not target")</f>
        <v>not target</v>
      </c>
      <c r="BL46" s="504" t="str">
        <f aca="false">IF($B$1=4,IF(InputDataA_GeneralAssumptions!$F$133="Automatic",EXP(BL44-BK44+0.5*(BL41^2-BK41^2))-1,-(1/Submodel2!BL45)*(Submodel2!BL6/Submodel2!BK6-1)),"not target")</f>
        <v>not target</v>
      </c>
      <c r="BM46" s="504" t="str">
        <f aca="false">IF($B$1=4,IF(InputDataA_GeneralAssumptions!$F$133="Automatic",EXP(BM44-BL44+0.5*(BM41^2-BL41^2))-1,-(1/Submodel2!BM45)*(Submodel2!BM6/Submodel2!BL6-1)),"not target")</f>
        <v>not target</v>
      </c>
      <c r="BN46" s="504" t="str">
        <f aca="false">IF($B$1=4,IF(InputDataA_GeneralAssumptions!$F$133="Automatic",EXP(BN44-BM44+0.5*(BN41^2-BM41^2))-1,-(1/Submodel2!BN45)*(Submodel2!BN6/Submodel2!BM6-1)),"not target")</f>
        <v>not target</v>
      </c>
      <c r="BO46" s="504" t="str">
        <f aca="false">IF($B$1=4,IF(InputDataA_GeneralAssumptions!$F$133="Automatic",EXP(BO44-BN44+0.5*(BO41^2-BN41^2))-1,-(1/Submodel2!BO45)*(Submodel2!BO6/Submodel2!BN6-1)),"not target")</f>
        <v>not target</v>
      </c>
      <c r="BP46" s="504" t="str">
        <f aca="false">IF($B$1=4,IF(InputDataA_GeneralAssumptions!$F$133="Automatic",EXP(BP44-BO44+0.5*(BP41^2-BO41^2))-1,-(1/Submodel2!BP45)*(Submodel2!BP6/Submodel2!BO6-1)),"not target")</f>
        <v>not target</v>
      </c>
      <c r="BQ46" s="504" t="str">
        <f aca="false">IF($B$1=4,IF(InputDataA_GeneralAssumptions!$F$133="Automatic",EXP(BQ44-BP44+0.5*(BQ41^2-BP41^2))-1,-(1/Submodel2!BQ45)*(Submodel2!BQ6/Submodel2!BP6-1)),"not target")</f>
        <v>not target</v>
      </c>
      <c r="BR46" s="504" t="str">
        <f aca="false">IF($B$1=4,IF(InputDataA_GeneralAssumptions!$F$133="Automatic",EXP(BR44-BQ44+0.5*(BR41^2-BQ41^2))-1,-(1/Submodel2!BR45)*(Submodel2!BR6/Submodel2!BQ6-1)),"not target")</f>
        <v>not target</v>
      </c>
      <c r="BS46" s="504" t="str">
        <f aca="false">IF($B$1=4,IF(InputDataA_GeneralAssumptions!$F$133="Automatic",EXP(BS44-BR44+0.5*(BS41^2-BR41^2))-1,-(1/Submodel2!BS45)*(Submodel2!BS6/Submodel2!BR6-1)),"not target")</f>
        <v>not target</v>
      </c>
    </row>
    <row r="47" customFormat="false" ht="15.75" hidden="false" customHeight="false" outlineLevel="0" collapsed="false">
      <c r="C47" s="543" t="s">
        <v>1598</v>
      </c>
      <c r="E47" s="224"/>
      <c r="F47" s="224"/>
      <c r="G47" s="224"/>
      <c r="H47" s="224"/>
      <c r="I47" s="224"/>
      <c r="J47" s="224"/>
      <c r="K47" s="224"/>
      <c r="L47" s="224"/>
      <c r="M47" s="224"/>
      <c r="N47" s="224"/>
      <c r="O47" s="224"/>
      <c r="P47" s="224"/>
      <c r="Q47" s="224"/>
      <c r="R47" s="224"/>
      <c r="S47" s="224"/>
      <c r="T47" s="224"/>
      <c r="U47" s="224"/>
      <c r="V47" s="224"/>
      <c r="W47" s="224"/>
      <c r="X47" s="224"/>
      <c r="Y47" s="224"/>
      <c r="Z47" s="224"/>
      <c r="AA47" s="224"/>
      <c r="AB47" s="224"/>
      <c r="AC47" s="224"/>
      <c r="AD47" s="224"/>
      <c r="AE47" s="224"/>
      <c r="AF47" s="224"/>
      <c r="AG47" s="224"/>
      <c r="AH47" s="224"/>
      <c r="AI47" s="224"/>
      <c r="AJ47" s="224"/>
      <c r="AK47" s="224"/>
      <c r="AL47" s="224"/>
      <c r="AM47" s="224"/>
      <c r="AN47" s="224"/>
      <c r="AO47" s="224"/>
      <c r="AP47" s="224"/>
      <c r="AQ47" s="224"/>
      <c r="AR47" s="224"/>
      <c r="AS47" s="224"/>
      <c r="AT47" s="224"/>
      <c r="AU47" s="224"/>
      <c r="AV47" s="224"/>
      <c r="AW47" s="224"/>
      <c r="AX47" s="224"/>
      <c r="AY47" s="224"/>
      <c r="AZ47" s="224"/>
      <c r="BA47" s="224"/>
      <c r="BB47" s="224"/>
      <c r="BC47" s="224"/>
      <c r="BD47" s="224"/>
      <c r="BE47" s="224"/>
      <c r="BF47" s="224"/>
      <c r="BG47" s="224"/>
      <c r="BH47" s="224"/>
      <c r="BI47" s="224"/>
      <c r="BJ47" s="224"/>
      <c r="BK47" s="224"/>
      <c r="BL47" s="224"/>
      <c r="BM47" s="224"/>
      <c r="BN47" s="224"/>
      <c r="BO47" s="224"/>
      <c r="BP47" s="224"/>
      <c r="BQ47" s="224"/>
      <c r="BR47" s="224"/>
      <c r="BS47" s="224"/>
    </row>
    <row r="48" customFormat="false" ht="15.75" hidden="false" customHeight="false" outlineLevel="0" collapsed="false">
      <c r="C48" s="524" t="s">
        <v>1556</v>
      </c>
      <c r="D48" s="512" t="s">
        <v>1557</v>
      </c>
      <c r="E48" s="504" t="n">
        <f aca="false">IF($B$1&lt;&gt;4,IF(InputDataA_GeneralAssumptions!$F$133="Automatic",LN($D$51)-E41*NORMSINV(E39),"Not an input"),"not target")</f>
        <v>-0.123613169108507</v>
      </c>
      <c r="F48" s="504" t="n">
        <f aca="false">IF($B$1&lt;&gt;4,IF(InputDataA_GeneralAssumptions!$F$133="Automatic",E48+LN(1+F7)-0.5*(F41^2-E41^2),"Not an input"),"not target")</f>
        <v>-0.0964693222648616</v>
      </c>
      <c r="G48" s="504" t="n">
        <f aca="false">IF($B$1&lt;&gt;4,IF(InputDataA_GeneralAssumptions!$F$133="Automatic",F48+LN(1+G7)-0.5*(G41^2-F41^2),"Not an input"),"not target")</f>
        <v>-0.0692576941161747</v>
      </c>
      <c r="H48" s="504" t="n">
        <f aca="false">IF($B$1&lt;&gt;4,IF(InputDataA_GeneralAssumptions!$F$133="Automatic",G48+LN(1+H7)-0.5*(H41^2-G41^2),"Not an input"),"not target")</f>
        <v>-0.0418567737587483</v>
      </c>
      <c r="I48" s="504" t="n">
        <f aca="false">IF($B$1&lt;&gt;4,IF(InputDataA_GeneralAssumptions!$F$133="Automatic",H48+LN(1+I7)-0.5*(I41^2-H41^2),"Not an input"),"not target")</f>
        <v>-0.0143595447822444</v>
      </c>
      <c r="J48" s="504" t="n">
        <f aca="false">IF($B$1&lt;&gt;4,IF(InputDataA_GeneralAssumptions!$F$133="Automatic",I48+LN(1+J7)-0.5*(J41^2-I41^2),"Not an input"),"not target")</f>
        <v>0.0133453424872389</v>
      </c>
      <c r="K48" s="504" t="n">
        <f aca="false">IF($B$1&lt;&gt;4,IF(InputDataA_GeneralAssumptions!$F$133="Automatic",J48+LN(1+K7)-0.5*(K41^2-J41^2),"Not an input"),"not target")</f>
        <v>0.0411683535704931</v>
      </c>
      <c r="L48" s="504" t="n">
        <f aca="false">IF($B$1&lt;&gt;4,IF(InputDataA_GeneralAssumptions!$F$133="Automatic",K48+LN(1+L7)-0.5*(L41^2-K41^2),"Not an input"),"not target")</f>
        <v>0.069213116725884</v>
      </c>
      <c r="M48" s="504" t="n">
        <f aca="false">IF($B$1&lt;&gt;4,IF(InputDataA_GeneralAssumptions!$F$133="Automatic",L48+LN(1+M7)-0.5*(M41^2-L41^2),"Not an input"),"not target")</f>
        <v>0.0974381328818767</v>
      </c>
      <c r="N48" s="504" t="n">
        <f aca="false">IF($B$1&lt;&gt;4,IF(InputDataA_GeneralAssumptions!$F$133="Automatic",M48+LN(1+N7)-0.5*(N41^2-M41^2),"Not an input"),"not target")</f>
        <v>0.125849553868841</v>
      </c>
      <c r="O48" s="504" t="n">
        <f aca="false">IF($B$1&lt;&gt;4,IF(InputDataA_GeneralAssumptions!$F$133="Automatic",N48+LN(1+O7)-0.5*(O41^2-N41^2),"Not an input"),"not target")</f>
        <v>0.154537196567874</v>
      </c>
      <c r="P48" s="504" t="n">
        <f aca="false">IF($B$1&lt;&gt;4,IF(InputDataA_GeneralAssumptions!$F$133="Automatic",O48+LN(1+P7)-0.5*(P41^2-O41^2),"Not an input"),"not target")</f>
        <v>0.183498895564403</v>
      </c>
      <c r="Q48" s="504" t="n">
        <f aca="false">IF($B$1&lt;&gt;4,IF(InputDataA_GeneralAssumptions!$F$133="Automatic",P48+LN(1+Q7)-0.5*(Q41^2-P41^2),"Not an input"),"not target")</f>
        <v>0.21277231135639</v>
      </c>
      <c r="R48" s="504" t="n">
        <f aca="false">IF($B$1&lt;&gt;4,IF(InputDataA_GeneralAssumptions!$F$133="Automatic",Q48+LN(1+R7)-0.5*(R41^2-Q41^2),"Not an input"),"not target")</f>
        <v>0.242312795150541</v>
      </c>
      <c r="S48" s="504" t="n">
        <f aca="false">IF($B$1&lt;&gt;4,IF(InputDataA_GeneralAssumptions!$F$133="Automatic",R48+LN(1+S7)-0.5*(S41^2-R41^2),"Not an input"),"not target")</f>
        <v>0.272155750001028</v>
      </c>
      <c r="T48" s="504" t="n">
        <f aca="false">IF($B$1&lt;&gt;4,IF(InputDataA_GeneralAssumptions!$F$133="Automatic",S48+LN(1+T7)-0.5*(T41^2-S41^2),"Not an input"),"not target")</f>
        <v>0.302332566262847</v>
      </c>
      <c r="U48" s="504" t="n">
        <f aca="false">IF($B$1&lt;&gt;4,IF(InputDataA_GeneralAssumptions!$F$133="Automatic",T48+LN(1+U7)-0.5*(U41^2-T41^2),"Not an input"),"not target")</f>
        <v>0.332834927929041</v>
      </c>
      <c r="V48" s="504" t="n">
        <f aca="false">IF($B$1&lt;&gt;4,IF(InputDataA_GeneralAssumptions!$F$133="Automatic",U48+LN(1+V7)-0.5*(V41^2-U41^2),"Not an input"),"not target")</f>
        <v>0.363654822179682</v>
      </c>
      <c r="W48" s="504" t="n">
        <f aca="false">IF($B$1&lt;&gt;4,IF(InputDataA_GeneralAssumptions!$F$133="Automatic",V48+LN(1+W7)-0.5*(W41^2-V41^2),"Not an input"),"not target")</f>
        <v>0.394818836797762</v>
      </c>
      <c r="X48" s="504" t="n">
        <f aca="false">IF($B$1&lt;&gt;4,IF(InputDataA_GeneralAssumptions!$F$133="Automatic",W48+LN(1+X7)-0.5*(X41^2-W41^2),"Not an input"),"not target")</f>
        <v>0.426317027931155</v>
      </c>
      <c r="Y48" s="504" t="n">
        <f aca="false">IF($B$1&lt;&gt;4,IF(InputDataA_GeneralAssumptions!$F$133="Automatic",X48+LN(1+Y7)-0.5*(Y41^2-X41^2),"Not an input"),"not target")</f>
        <v>0.458107214602067</v>
      </c>
      <c r="Z48" s="504" t="n">
        <f aca="false">IF($B$1&lt;&gt;4,IF(InputDataA_GeneralAssumptions!$F$133="Automatic",Y48+LN(1+Z7)-0.5*(Z41^2-Y41^2),"Not an input"),"not target")</f>
        <v>0.49024644799754</v>
      </c>
      <c r="AA48" s="504" t="n">
        <f aca="false">IF($B$1&lt;&gt;4,IF(InputDataA_GeneralAssumptions!$F$133="Automatic",Z48+LN(1+AA7)-0.5*(AA41^2-Z41^2),"Not an input"),"not target")</f>
        <v>0.522661392142784</v>
      </c>
      <c r="AB48" s="504" t="n">
        <f aca="false">IF($B$1&lt;&gt;4,IF(InputDataA_GeneralAssumptions!$F$133="Automatic",AA48+LN(1+AB7)-0.5*(AB41^2-AA41^2),"Not an input"),"not target")</f>
        <v>0.555406778673049</v>
      </c>
      <c r="AC48" s="504" t="n">
        <f aca="false">IF($B$1&lt;&gt;4,IF(InputDataA_GeneralAssumptions!$F$133="Automatic",AB48+LN(1+AC7)-0.5*(AC41^2-AB41^2),"Not an input"),"not target")</f>
        <v>0.588442729352889</v>
      </c>
      <c r="AD48" s="504" t="n">
        <f aca="false">IF($B$1&lt;&gt;4,IF(InputDataA_GeneralAssumptions!$F$133="Automatic",AC48+LN(1+AD7)-0.5*(AD41^2-AC41^2),"Not an input"),"not target")</f>
        <v>0.621819787771475</v>
      </c>
      <c r="AE48" s="504" t="n">
        <f aca="false">IF($B$1&lt;&gt;4,IF(InputDataA_GeneralAssumptions!$F$133="Automatic",AD48+LN(1+AE7)-0.5*(AE41^2-AD41^2),"Not an input"),"not target")</f>
        <v>0.655498315289466</v>
      </c>
      <c r="AF48" s="504" t="n">
        <f aca="false">IF($B$1&lt;&gt;4,IF(InputDataA_GeneralAssumptions!$F$133="Automatic",AE48+LN(1+AF7)-0.5*(AF41^2-AE41^2),"Not an input"),"not target")</f>
        <v>0.689497374397743</v>
      </c>
      <c r="AG48" s="504" t="n">
        <f aca="false">IF($B$1&lt;&gt;4,IF(InputDataA_GeneralAssumptions!$F$133="Automatic",AF48+LN(1+AG7)-0.5*(AG41^2-AF41^2),"Not an input"),"not target")</f>
        <v>0.723806798157141</v>
      </c>
      <c r="AH48" s="504" t="n">
        <f aca="false">IF($B$1&lt;&gt;4,IF(InputDataA_GeneralAssumptions!$F$133="Automatic",AG48+LN(1+AH7)-0.5*(AH41^2-AG41^2),"Not an input"),"not target")</f>
        <v>0.758390257176896</v>
      </c>
      <c r="AI48" s="504" t="n">
        <f aca="false">IF($B$1&lt;&gt;4,IF(InputDataA_GeneralAssumptions!$F$133="Automatic",AH48+LN(1+AI7)-0.5*(AI41^2-AH41^2),"Not an input"),"not target")</f>
        <v>0.793292412564047</v>
      </c>
      <c r="AJ48" s="504" t="n">
        <f aca="false">IF($B$1&lt;&gt;4,IF(InputDataA_GeneralAssumptions!$F$133="Automatic",AI48+LN(1+AJ7)-0.5*(AJ41^2-AI41^2),"Not an input"),"not target")</f>
        <v>0.828451693386774</v>
      </c>
      <c r="AK48" s="504" t="e">
        <f aca="false">IF($B$1&lt;&gt;4,IF(InputDataA_GeneralAssumptions!$F$133="Automatic",AJ48+LN(1+AK7)-0.5*(AK41^2-AJ41^2),"Not an input"),"not target")</f>
        <v>#VALUE!</v>
      </c>
      <c r="AL48" s="504" t="e">
        <f aca="false">IF($B$1&lt;&gt;4,IF(InputDataA_GeneralAssumptions!$F$133="Automatic",AK48+LN(1+AL7)-0.5*(AL41^2-AK41^2),"Not an input"),"not target")</f>
        <v>#VALUE!</v>
      </c>
      <c r="AM48" s="504" t="e">
        <f aca="false">IF($B$1&lt;&gt;4,IF(InputDataA_GeneralAssumptions!$F$133="Automatic",AL48+LN(1+AM7)-0.5*(AM41^2-AL41^2),"Not an input"),"not target")</f>
        <v>#VALUE!</v>
      </c>
      <c r="AN48" s="504" t="e">
        <f aca="false">IF($B$1&lt;&gt;4,IF(InputDataA_GeneralAssumptions!$F$133="Automatic",AM48+LN(1+AN7)-0.5*(AN41^2-AM41^2),"Not an input"),"not target")</f>
        <v>#VALUE!</v>
      </c>
      <c r="AO48" s="504" t="e">
        <f aca="false">IF($B$1&lt;&gt;4,IF(InputDataA_GeneralAssumptions!$F$133="Automatic",AN48+LN(1+AO7)-0.5*(AO41^2-AN41^2),"Not an input"),"not target")</f>
        <v>#VALUE!</v>
      </c>
      <c r="AP48" s="504" t="e">
        <f aca="false">IF($B$1&lt;&gt;4,IF(InputDataA_GeneralAssumptions!$F$133="Automatic",AO48+LN(1+AP7)-0.5*(AP41^2-AO41^2),"Not an input"),"not target")</f>
        <v>#VALUE!</v>
      </c>
      <c r="AQ48" s="504" t="e">
        <f aca="false">IF($B$1&lt;&gt;4,IF(InputDataA_GeneralAssumptions!$F$133="Automatic",AP48+LN(1+AQ7)-0.5*(AQ41^2-AP41^2),"Not an input"),"not target")</f>
        <v>#VALUE!</v>
      </c>
      <c r="AR48" s="504" t="e">
        <f aca="false">IF($B$1&lt;&gt;4,IF(InputDataA_GeneralAssumptions!$F$133="Automatic",AQ48+LN(1+AR7)-0.5*(AR41^2-AQ41^2),"Not an input"),"not target")</f>
        <v>#VALUE!</v>
      </c>
      <c r="AS48" s="504" t="e">
        <f aca="false">IF($B$1&lt;&gt;4,IF(InputDataA_GeneralAssumptions!$F$133="Automatic",AR48+LN(1+AS7)-0.5*(AS41^2-AR41^2),"Not an input"),"not target")</f>
        <v>#VALUE!</v>
      </c>
      <c r="AT48" s="504" t="e">
        <f aca="false">IF($B$1&lt;&gt;4,IF(InputDataA_GeneralAssumptions!$F$133="Automatic",AS48+LN(1+AT7)-0.5*(AT41^2-AS41^2),"Not an input"),"not target")</f>
        <v>#VALUE!</v>
      </c>
      <c r="AU48" s="504" t="e">
        <f aca="false">IF($B$1&lt;&gt;4,IF(InputDataA_GeneralAssumptions!$F$133="Automatic",AT48+LN(1+AU7)-0.5*(AU41^2-AT41^2),"Not an input"),"not target")</f>
        <v>#VALUE!</v>
      </c>
      <c r="AV48" s="504" t="e">
        <f aca="false">IF($B$1&lt;&gt;4,IF(InputDataA_GeneralAssumptions!$F$133="Automatic",AU48+LN(1+AV7)-0.5*(AV41^2-AU41^2),"Not an input"),"not target")</f>
        <v>#VALUE!</v>
      </c>
      <c r="AW48" s="504" t="e">
        <f aca="false">IF($B$1&lt;&gt;4,IF(InputDataA_GeneralAssumptions!$F$133="Automatic",AV48+LN(1+AW7)-0.5*(AW41^2-AV41^2),"Not an input"),"not target")</f>
        <v>#VALUE!</v>
      </c>
      <c r="AX48" s="504" t="e">
        <f aca="false">IF($B$1&lt;&gt;4,IF(InputDataA_GeneralAssumptions!$F$133="Automatic",AW48+LN(1+AX7)-0.5*(AX41^2-AW41^2),"Not an input"),"not target")</f>
        <v>#VALUE!</v>
      </c>
      <c r="AY48" s="504" t="e">
        <f aca="false">IF($B$1&lt;&gt;4,IF(InputDataA_GeneralAssumptions!$F$133="Automatic",AX48+LN(1+AY7)-0.5*(AY41^2-AX41^2),"Not an input"),"not target")</f>
        <v>#VALUE!</v>
      </c>
      <c r="AZ48" s="504" t="e">
        <f aca="false">IF($B$1&lt;&gt;4,IF(InputDataA_GeneralAssumptions!$F$133="Automatic",AY48+LN(1+AZ7)-0.5*(AZ41^2-AY41^2),"Not an input"),"not target")</f>
        <v>#VALUE!</v>
      </c>
      <c r="BA48" s="504" t="e">
        <f aca="false">IF($B$1&lt;&gt;4,IF(InputDataA_GeneralAssumptions!$F$133="Automatic",AZ48+LN(1+BA7)-0.5*(BA41^2-AZ41^2),"Not an input"),"not target")</f>
        <v>#VALUE!</v>
      </c>
      <c r="BB48" s="504" t="e">
        <f aca="false">IF($B$1&lt;&gt;4,IF(InputDataA_GeneralAssumptions!$F$133="Automatic",BA48+LN(1+BB7)-0.5*(BB41^2-BA41^2),"Not an input"),"not target")</f>
        <v>#VALUE!</v>
      </c>
      <c r="BC48" s="504" t="e">
        <f aca="false">IF($B$1&lt;&gt;4,IF(InputDataA_GeneralAssumptions!$F$133="Automatic",BB48+LN(1+BC7)-0.5*(BC41^2-BB41^2),"Not an input"),"not target")</f>
        <v>#VALUE!</v>
      </c>
      <c r="BD48" s="504" t="e">
        <f aca="false">IF($B$1&lt;&gt;4,IF(InputDataA_GeneralAssumptions!$F$133="Automatic",BC48+LN(1+BD7)-0.5*(BD41^2-BC41^2),"Not an input"),"not target")</f>
        <v>#VALUE!</v>
      </c>
      <c r="BE48" s="504" t="e">
        <f aca="false">IF($B$1&lt;&gt;4,IF(InputDataA_GeneralAssumptions!$F$133="Automatic",BD48+LN(1+BE7)-0.5*(BE41^2-BD41^2),"Not an input"),"not target")</f>
        <v>#VALUE!</v>
      </c>
      <c r="BF48" s="504" t="e">
        <f aca="false">IF($B$1&lt;&gt;4,IF(InputDataA_GeneralAssumptions!$F$133="Automatic",BE48+LN(1+BF7)-0.5*(BF41^2-BE41^2),"Not an input"),"not target")</f>
        <v>#VALUE!</v>
      </c>
      <c r="BG48" s="504" t="e">
        <f aca="false">IF($B$1&lt;&gt;4,IF(InputDataA_GeneralAssumptions!$F$133="Automatic",BF48+LN(1+BG7)-0.5*(BG41^2-BF41^2),"Not an input"),"not target")</f>
        <v>#VALUE!</v>
      </c>
      <c r="BH48" s="504" t="e">
        <f aca="false">IF($B$1&lt;&gt;4,IF(InputDataA_GeneralAssumptions!$F$133="Automatic",BG48+LN(1+BH7)-0.5*(BH41^2-BG41^2),"Not an input"),"not target")</f>
        <v>#VALUE!</v>
      </c>
      <c r="BI48" s="504" t="e">
        <f aca="false">IF($B$1&lt;&gt;4,IF(InputDataA_GeneralAssumptions!$F$133="Automatic",BH48+LN(1+BI7)-0.5*(BI41^2-BH41^2),"Not an input"),"not target")</f>
        <v>#VALUE!</v>
      </c>
      <c r="BJ48" s="504" t="e">
        <f aca="false">IF($B$1&lt;&gt;4,IF(InputDataA_GeneralAssumptions!$F$133="Automatic",BI48+LN(1+BJ7)-0.5*(BJ41^2-BI41^2),"Not an input"),"not target")</f>
        <v>#VALUE!</v>
      </c>
      <c r="BK48" s="504" t="e">
        <f aca="false">IF($B$1&lt;&gt;4,IF(InputDataA_GeneralAssumptions!$F$133="Automatic",BJ48+LN(1+BK7)-0.5*(BK41^2-BJ41^2),"Not an input"),"not target")</f>
        <v>#VALUE!</v>
      </c>
      <c r="BL48" s="504" t="e">
        <f aca="false">IF($B$1&lt;&gt;4,IF(InputDataA_GeneralAssumptions!$F$133="Automatic",BK48+LN(1+BL7)-0.5*(BL41^2-BK41^2),"Not an input"),"not target")</f>
        <v>#VALUE!</v>
      </c>
      <c r="BM48" s="504" t="e">
        <f aca="false">IF($B$1&lt;&gt;4,IF(InputDataA_GeneralAssumptions!$F$133="Automatic",BL48+LN(1+BM7)-0.5*(BM41^2-BL41^2),"Not an input"),"not target")</f>
        <v>#VALUE!</v>
      </c>
      <c r="BN48" s="504" t="e">
        <f aca="false">IF($B$1&lt;&gt;4,IF(InputDataA_GeneralAssumptions!$F$133="Automatic",BM48+LN(1+BN7)-0.5*(BN41^2-BM41^2),"Not an input"),"not target")</f>
        <v>#VALUE!</v>
      </c>
      <c r="BO48" s="504" t="e">
        <f aca="false">IF($B$1&lt;&gt;4,IF(InputDataA_GeneralAssumptions!$F$133="Automatic",BN48+LN(1+BO7)-0.5*(BO41^2-BN41^2),"Not an input"),"not target")</f>
        <v>#VALUE!</v>
      </c>
      <c r="BP48" s="504" t="e">
        <f aca="false">IF($B$1&lt;&gt;4,IF(InputDataA_GeneralAssumptions!$F$133="Automatic",BO48+LN(1+BP7)-0.5*(BP41^2-BO41^2),"Not an input"),"not target")</f>
        <v>#VALUE!</v>
      </c>
      <c r="BQ48" s="504" t="e">
        <f aca="false">IF($B$1&lt;&gt;4,IF(InputDataA_GeneralAssumptions!$F$133="Automatic",BP48+LN(1+BQ7)-0.5*(BQ41^2-BP41^2),"Not an input"),"not target")</f>
        <v>#VALUE!</v>
      </c>
      <c r="BR48" s="504" t="e">
        <f aca="false">IF($B$1&lt;&gt;4,IF(InputDataA_GeneralAssumptions!$F$133="Automatic",BQ48+LN(1+BR7)-0.5*(BR41^2-BQ41^2),"Not an input"),"not target")</f>
        <v>#VALUE!</v>
      </c>
      <c r="BS48" s="504" t="e">
        <f aca="false">IF($B$1&lt;&gt;4,IF(InputDataA_GeneralAssumptions!$F$133="Automatic",BR48+LN(1+BS7)-0.5*(BS41^2-BR41^2),"Not an input"),"not target")</f>
        <v>#VALUE!</v>
      </c>
    </row>
    <row r="49" customFormat="false" ht="15.75" hidden="false" customHeight="false" outlineLevel="0" collapsed="false">
      <c r="C49" s="524" t="s">
        <v>1558</v>
      </c>
      <c r="D49" s="512" t="s">
        <v>1559</v>
      </c>
      <c r="E49" s="504" t="n">
        <f aca="false">IF($B$1&lt;&gt;4,IF(InputDataA_GeneralAssumptions!$F$133="Automatic",(1/E41)*NORMDIST((LN($D$51)-(E48))/E41,0,1,FALSE())/NORMDIST((LN($D$51)-(E48))/E41,0,1,TRUE()),InputDataA_GeneralAssumptions!I134),"not target")</f>
        <v>0.651658678437097</v>
      </c>
      <c r="F49" s="504" t="n">
        <f aca="false">IF($B$1&lt;&gt;4,IF(InputDataA_GeneralAssumptions!$F$133="Automatic",(1/F41)*NORMDIST((LN($D$51)-(F48))/F41,0,1,FALSE())/NORMDIST((LN($D$51)-(F48))/F41,0,1,TRUE()),InputDataA_GeneralAssumptions!J134),"not target")</f>
        <v>0.664993782874025</v>
      </c>
      <c r="G49" s="504" t="n">
        <f aca="false">IF($B$1&lt;&gt;4,IF(InputDataA_GeneralAssumptions!$F$133="Automatic",(1/G41)*NORMDIST((LN($D$51)-(G48))/G41,0,1,FALSE())/NORMDIST((LN($D$51)-(G48))/G41,0,1,TRUE()),InputDataA_GeneralAssumptions!K134),"not target")</f>
        <v>0.67848262072534</v>
      </c>
      <c r="H49" s="504" t="n">
        <f aca="false">IF($B$1&lt;&gt;4,IF(InputDataA_GeneralAssumptions!$F$133="Automatic",(1/H41)*NORMDIST((LN($D$51)-(H48))/H41,0,1,FALSE())/NORMDIST((LN($D$51)-(H48))/H41,0,1,TRUE()),InputDataA_GeneralAssumptions!L134),"not target")</f>
        <v>0.692185651327115</v>
      </c>
      <c r="I49" s="504" t="n">
        <f aca="false">IF($B$1&lt;&gt;4,IF(InputDataA_GeneralAssumptions!$F$133="Automatic",(1/I41)*NORMDIST((LN($D$51)-(I48))/I41,0,1,FALSE())/NORMDIST((LN($D$51)-(I48))/I41,0,1,TRUE()),InputDataA_GeneralAssumptions!M134),"not target")</f>
        <v>0.706056751111106</v>
      </c>
      <c r="J49" s="504" t="n">
        <f aca="false">IF($B$1&lt;&gt;4,IF(InputDataA_GeneralAssumptions!$F$133="Automatic",(1/J41)*NORMDIST((LN($D$51)-(J48))/J41,0,1,FALSE())/NORMDIST((LN($D$51)-(J48))/J41,0,1,TRUE()),InputDataA_GeneralAssumptions!N134),"not target")</f>
        <v>0.720152543698641</v>
      </c>
      <c r="K49" s="504" t="n">
        <f aca="false">IF($B$1&lt;&gt;4,IF(InputDataA_GeneralAssumptions!$F$133="Automatic",(1/K41)*NORMDIST((LN($D$51)-(K48))/K41,0,1,FALSE())/NORMDIST((LN($D$51)-(K48))/K41,0,1,TRUE()),InputDataA_GeneralAssumptions!O134),"not target")</f>
        <v>0.734428029156377</v>
      </c>
      <c r="L49" s="504" t="n">
        <f aca="false">IF($B$1&lt;&gt;4,IF(InputDataA_GeneralAssumptions!$F$133="Automatic",(1/L41)*NORMDIST((LN($D$51)-(L48))/L41,0,1,FALSE())/NORMDIST((LN($D$51)-(L48))/L41,0,1,TRUE()),InputDataA_GeneralAssumptions!P134),"not target")</f>
        <v>0.748936974999362</v>
      </c>
      <c r="M49" s="504" t="n">
        <f aca="false">IF($B$1&lt;&gt;4,IF(InputDataA_GeneralAssumptions!$F$133="Automatic",(1/M41)*NORMDIST((LN($D$51)-(M48))/M41,0,1,FALSE())/NORMDIST((LN($D$51)-(M48))/M41,0,1,TRUE()),InputDataA_GeneralAssumptions!Q134),"not target")</f>
        <v>0.763658861368181</v>
      </c>
      <c r="N49" s="504" t="n">
        <f aca="false">IF($B$1&lt;&gt;4,IF(InputDataA_GeneralAssumptions!$F$133="Automatic",(1/N41)*NORMDIST((LN($D$51)-(N48))/N41,0,1,FALSE())/NORMDIST((LN($D$51)-(N48))/N41,0,1,TRUE()),InputDataA_GeneralAssumptions!R134),"not target")</f>
        <v>0.77859757274629</v>
      </c>
      <c r="O49" s="504" t="n">
        <f aca="false">IF($B$1&lt;&gt;4,IF(InputDataA_GeneralAssumptions!$F$133="Automatic",(1/O41)*NORMDIST((LN($D$51)-(O48))/O41,0,1,FALSE())/NORMDIST((LN($D$51)-(O48))/O41,0,1,TRUE()),InputDataA_GeneralAssumptions!S134),"not target")</f>
        <v>0.793801564777281</v>
      </c>
      <c r="P49" s="504" t="n">
        <f aca="false">IF($B$1&lt;&gt;4,IF(InputDataA_GeneralAssumptions!$F$133="Automatic",(1/P41)*NORMDIST((LN($D$51)-(P48))/P41,0,1,FALSE())/NORMDIST((LN($D$51)-(P48))/P41,0,1,TRUE()),InputDataA_GeneralAssumptions!T134),"not target")</f>
        <v>0.8092714130152</v>
      </c>
      <c r="Q49" s="504" t="n">
        <f aca="false">IF($B$1&lt;&gt;4,IF(InputDataA_GeneralAssumptions!$F$133="Automatic",(1/Q41)*NORMDIST((LN($D$51)-(Q48))/Q41,0,1,FALSE())/NORMDIST((LN($D$51)-(Q48))/Q41,0,1,TRUE()),InputDataA_GeneralAssumptions!U134),"not target")</f>
        <v>0.82502911567765</v>
      </c>
      <c r="R49" s="504" t="n">
        <f aca="false">IF($B$1&lt;&gt;4,IF(InputDataA_GeneralAssumptions!$F$133="Automatic",(1/R41)*NORMDIST((LN($D$51)-(R48))/R41,0,1,FALSE())/NORMDIST((LN($D$51)-(R48))/R41,0,1,TRUE()),InputDataA_GeneralAssumptions!V134),"not target")</f>
        <v>0.841052413639721</v>
      </c>
      <c r="S49" s="504" t="n">
        <f aca="false">IF($B$1&lt;&gt;4,IF(InputDataA_GeneralAssumptions!$F$133="Automatic",(1/S41)*NORMDIST((LN($D$51)-(S48))/S41,0,1,FALSE())/NORMDIST((LN($D$51)-(S48))/S41,0,1,TRUE()),InputDataA_GeneralAssumptions!W134),"not target")</f>
        <v>0.857362162716796</v>
      </c>
      <c r="T49" s="504" t="n">
        <f aca="false">IF($B$1&lt;&gt;4,IF(InputDataA_GeneralAssumptions!$F$133="Automatic",(1/T41)*NORMDIST((LN($D$51)-(T48))/T41,0,1,FALSE())/NORMDIST((LN($D$51)-(T48))/T41,0,1,TRUE()),InputDataA_GeneralAssumptions!X134),"not target")</f>
        <v>0.87397751488371</v>
      </c>
      <c r="U49" s="504" t="n">
        <f aca="false">IF($B$1&lt;&gt;4,IF(InputDataA_GeneralAssumptions!$F$133="Automatic",(1/U41)*NORMDIST((LN($D$51)-(U48))/U41,0,1,FALSE())/NORMDIST((LN($D$51)-(U48))/U41,0,1,TRUE()),InputDataA_GeneralAssumptions!Y134),"not target")</f>
        <v>0.890895958831867</v>
      </c>
      <c r="V49" s="504" t="n">
        <f aca="false">IF($B$1&lt;&gt;4,IF(InputDataA_GeneralAssumptions!$F$133="Automatic",(1/V41)*NORMDIST((LN($D$51)-(V48))/V41,0,1,FALSE())/NORMDIST((LN($D$51)-(V48))/V41,0,1,TRUE()),InputDataA_GeneralAssumptions!Z134),"not target")</f>
        <v>0.908114946396845</v>
      </c>
      <c r="W49" s="504" t="n">
        <f aca="false">IF($B$1&lt;&gt;4,IF(InputDataA_GeneralAssumptions!$F$133="Automatic",(1/W41)*NORMDIST((LN($D$51)-(W48))/W41,0,1,FALSE())/NORMDIST((LN($D$51)-(W48))/W41,0,1,TRUE()),InputDataA_GeneralAssumptions!AA134),"not target")</f>
        <v>0.925651267707722</v>
      </c>
      <c r="X49" s="504" t="n">
        <f aca="false">IF($B$1&lt;&gt;4,IF(InputDataA_GeneralAssumptions!$F$133="Automatic",(1/X41)*NORMDIST((LN($D$51)-(X48))/X41,0,1,FALSE())/NORMDIST((LN($D$51)-(X48))/X41,0,1,TRUE()),InputDataA_GeneralAssumptions!AB134),"not target")</f>
        <v>0.943501288802757</v>
      </c>
      <c r="Y49" s="504" t="n">
        <f aca="false">IF($B$1&lt;&gt;4,IF(InputDataA_GeneralAssumptions!$F$133="Automatic",(1/Y41)*NORMDIST((LN($D$51)-(Y48))/Y41,0,1,FALSE())/NORMDIST((LN($D$51)-(Y48))/Y41,0,1,TRUE()),InputDataA_GeneralAssumptions!AC134),"not target")</f>
        <v>0.961642681975974</v>
      </c>
      <c r="Z49" s="504" t="n">
        <f aca="false">IF($B$1&lt;&gt;4,IF(InputDataA_GeneralAssumptions!$F$133="Automatic",(1/Z41)*NORMDIST((LN($D$51)-(Z48))/Z41,0,1,FALSE())/NORMDIST((LN($D$51)-(Z48))/Z41,0,1,TRUE()),InputDataA_GeneralAssumptions!AD134),"not target")</f>
        <v>0.980109594679892</v>
      </c>
      <c r="AA49" s="504" t="n">
        <f aca="false">IF($B$1&lt;&gt;4,IF(InputDataA_GeneralAssumptions!$F$133="Automatic",(1/AA41)*NORMDIST((LN($D$51)-(AA48))/AA41,0,1,FALSE())/NORMDIST((LN($D$51)-(AA48))/AA41,0,1,TRUE()),InputDataA_GeneralAssumptions!AE134),"not target")</f>
        <v>0.998861312379246</v>
      </c>
      <c r="AB49" s="504" t="n">
        <f aca="false">IF($B$1&lt;&gt;4,IF(InputDataA_GeneralAssumptions!$F$133="Automatic",(1/AB41)*NORMDIST((LN($D$51)-(AB48))/AB41,0,1,FALSE())/NORMDIST((LN($D$51)-(AB48))/AB41,0,1,TRUE()),InputDataA_GeneralAssumptions!AF134),"not target")</f>
        <v>1.01793073885759</v>
      </c>
      <c r="AC49" s="504" t="n">
        <f aca="false">IF($B$1&lt;&gt;4,IF(InputDataA_GeneralAssumptions!$F$133="Automatic",(1/AC41)*NORMDIST((LN($D$51)-(AC48))/AC41,0,1,FALSE())/NORMDIST((LN($D$51)-(AC48))/AC41,0,1,TRUE()),InputDataA_GeneralAssumptions!AG134),"not target")</f>
        <v>1.03729590986556</v>
      </c>
      <c r="AD49" s="504" t="n">
        <f aca="false">IF($B$1&lt;&gt;4,IF(InputDataA_GeneralAssumptions!$F$133="Automatic",(1/AD41)*NORMDIST((LN($D$51)-(AD48))/AD41,0,1,FALSE())/NORMDIST((LN($D$51)-(AD48))/AD41,0,1,TRUE()),InputDataA_GeneralAssumptions!AH134),"not target")</f>
        <v>1.05698770073167</v>
      </c>
      <c r="AE49" s="504" t="n">
        <f aca="false">IF($B$1&lt;&gt;4,IF(InputDataA_GeneralAssumptions!$F$133="Automatic",(1/AE41)*NORMDIST((LN($D$51)-(AE48))/AE41,0,1,FALSE())/NORMDIST((LN($D$51)-(AE48))/AE41,0,1,TRUE()),InputDataA_GeneralAssumptions!AI134),"not target")</f>
        <v>1.07698396403482</v>
      </c>
      <c r="AF49" s="504" t="n">
        <f aca="false">IF($B$1&lt;&gt;4,IF(InputDataA_GeneralAssumptions!$F$133="Automatic",(1/AF41)*NORMDIST((LN($D$51)-(AF48))/AF41,0,1,FALSE())/NORMDIST((LN($D$51)-(AF48))/AF41,0,1,TRUE()),InputDataA_GeneralAssumptions!AJ134),"not target")</f>
        <v>1.09729706831839</v>
      </c>
      <c r="AG49" s="504" t="n">
        <f aca="false">IF($B$1&lt;&gt;4,IF(InputDataA_GeneralAssumptions!$F$133="Automatic",(1/AG41)*NORMDIST((LN($D$51)-(AG48))/AG41,0,1,FALSE())/NORMDIST((LN($D$51)-(AG48))/AG41,0,1,TRUE()),InputDataA_GeneralAssumptions!AK134),"not target")</f>
        <v>1.11792196972799</v>
      </c>
      <c r="AH49" s="504" t="n">
        <f aca="false">IF($B$1&lt;&gt;4,IF(InputDataA_GeneralAssumptions!$F$133="Automatic",(1/AH41)*NORMDIST((LN($D$51)-(AH48))/AH41,0,1,FALSE())/NORMDIST((LN($D$51)-(AH48))/AH41,0,1,TRUE()),InputDataA_GeneralAssumptions!AL134),"not target")</f>
        <v>1.13883753615858</v>
      </c>
      <c r="AI49" s="504" t="n">
        <f aca="false">IF($B$1&lt;&gt;4,IF(InputDataA_GeneralAssumptions!$F$133="Automatic",(1/AI41)*NORMDIST((LN($D$51)-(AI48))/AI41,0,1,FALSE())/NORMDIST((LN($D$51)-(AI48))/AI41,0,1,TRUE()),InputDataA_GeneralAssumptions!AM134),"not target")</f>
        <v>1.16007146551142</v>
      </c>
      <c r="AJ49" s="504" t="n">
        <f aca="false">IF($B$1&lt;&gt;4,IF(InputDataA_GeneralAssumptions!$F$133="Automatic",(1/AJ41)*NORMDIST((LN($D$51)-(AJ48))/AJ41,0,1,FALSE())/NORMDIST((LN($D$51)-(AJ48))/AJ41,0,1,TRUE()),InputDataA_GeneralAssumptions!AN134),"not target")</f>
        <v>1.18158683491034</v>
      </c>
      <c r="AK49" s="504" t="e">
        <f aca="false">IF($B$1&lt;&gt;4,IF(InputDataA_GeneralAssumptions!$F$133="Automatic",(1/AK41)*NORMDIST((LN($D$51)-(AK48))/AK41,0,1,FALSE())/NORMDIST((LN($D$51)-(AK48))/AK41,0,1,TRUE()),InputDataA_GeneralAssumptions!AO134),"not target")</f>
        <v>#VALUE!</v>
      </c>
      <c r="AL49" s="504" t="e">
        <f aca="false">IF($B$1&lt;&gt;4,IF(InputDataA_GeneralAssumptions!$F$133="Automatic",(1/AL41)*NORMDIST((LN($D$51)-(AL48))/AL41,0,1,FALSE())/NORMDIST((LN($D$51)-(AL48))/AL41,0,1,TRUE()),InputDataA_GeneralAssumptions!AP134),"not target")</f>
        <v>#VALUE!</v>
      </c>
      <c r="AM49" s="504" t="e">
        <f aca="false">IF($B$1&lt;&gt;4,IF(InputDataA_GeneralAssumptions!$F$133="Automatic",(1/AM41)*NORMDIST((LN($D$51)-(AM48))/AM41,0,1,FALSE())/NORMDIST((LN($D$51)-(AM48))/AM41,0,1,TRUE()),InputDataA_GeneralAssumptions!AQ134),"not target")</f>
        <v>#VALUE!</v>
      </c>
      <c r="AN49" s="504" t="e">
        <f aca="false">IF($B$1&lt;&gt;4,IF(InputDataA_GeneralAssumptions!$F$133="Automatic",(1/AN41)*NORMDIST((LN($D$51)-(AN48))/AN41,0,1,FALSE())/NORMDIST((LN($D$51)-(AN48))/AN41,0,1,TRUE()),InputDataA_GeneralAssumptions!AR134),"not target")</f>
        <v>#VALUE!</v>
      </c>
      <c r="AO49" s="504" t="e">
        <f aca="false">IF($B$1&lt;&gt;4,IF(InputDataA_GeneralAssumptions!$F$133="Automatic",(1/AO41)*NORMDIST((LN($D$51)-(AO48))/AO41,0,1,FALSE())/NORMDIST((LN($D$51)-(AO48))/AO41,0,1,TRUE()),InputDataA_GeneralAssumptions!AS134),"not target")</f>
        <v>#VALUE!</v>
      </c>
      <c r="AP49" s="504" t="e">
        <f aca="false">IF($B$1&lt;&gt;4,IF(InputDataA_GeneralAssumptions!$F$133="Automatic",(1/AP41)*NORMDIST((LN($D$51)-(AP48))/AP41,0,1,FALSE())/NORMDIST((LN($D$51)-(AP48))/AP41,0,1,TRUE()),InputDataA_GeneralAssumptions!AT134),"not target")</f>
        <v>#VALUE!</v>
      </c>
      <c r="AQ49" s="504" t="e">
        <f aca="false">IF($B$1&lt;&gt;4,IF(InputDataA_GeneralAssumptions!$F$133="Automatic",(1/AQ41)*NORMDIST((LN($D$51)-(AQ48))/AQ41,0,1,FALSE())/NORMDIST((LN($D$51)-(AQ48))/AQ41,0,1,TRUE()),InputDataA_GeneralAssumptions!AU134),"not target")</f>
        <v>#VALUE!</v>
      </c>
      <c r="AR49" s="504" t="e">
        <f aca="false">IF($B$1&lt;&gt;4,IF(InputDataA_GeneralAssumptions!$F$133="Automatic",(1/AR41)*NORMDIST((LN($D$51)-(AR48))/AR41,0,1,FALSE())/NORMDIST((LN($D$51)-(AR48))/AR41,0,1,TRUE()),InputDataA_GeneralAssumptions!AV134),"not target")</f>
        <v>#VALUE!</v>
      </c>
      <c r="AS49" s="504" t="e">
        <f aca="false">IF($B$1&lt;&gt;4,IF(InputDataA_GeneralAssumptions!$F$133="Automatic",(1/AS41)*NORMDIST((LN($D$51)-(AS48))/AS41,0,1,FALSE())/NORMDIST((LN($D$51)-(AS48))/AS41,0,1,TRUE()),InputDataA_GeneralAssumptions!AW134),"not target")</f>
        <v>#VALUE!</v>
      </c>
      <c r="AT49" s="504" t="e">
        <f aca="false">IF($B$1&lt;&gt;4,IF(InputDataA_GeneralAssumptions!$F$133="Automatic",(1/AT41)*NORMDIST((LN($D$51)-(AT48))/AT41,0,1,FALSE())/NORMDIST((LN($D$51)-(AT48))/AT41,0,1,TRUE()),InputDataA_GeneralAssumptions!AX134),"not target")</f>
        <v>#VALUE!</v>
      </c>
      <c r="AU49" s="504" t="e">
        <f aca="false">IF($B$1&lt;&gt;4,IF(InputDataA_GeneralAssumptions!$F$133="Automatic",(1/AU41)*NORMDIST((LN($D$51)-(AU48))/AU41,0,1,FALSE())/NORMDIST((LN($D$51)-(AU48))/AU41,0,1,TRUE()),InputDataA_GeneralAssumptions!AY134),"not target")</f>
        <v>#VALUE!</v>
      </c>
      <c r="AV49" s="504" t="e">
        <f aca="false">IF($B$1&lt;&gt;4,IF(InputDataA_GeneralAssumptions!$F$133="Automatic",(1/AV41)*NORMDIST((LN($D$51)-(AV48))/AV41,0,1,FALSE())/NORMDIST((LN($D$51)-(AV48))/AV41,0,1,TRUE()),InputDataA_GeneralAssumptions!AZ134),"not target")</f>
        <v>#VALUE!</v>
      </c>
      <c r="AW49" s="504" t="e">
        <f aca="false">IF($B$1&lt;&gt;4,IF(InputDataA_GeneralAssumptions!$F$133="Automatic",(1/AW41)*NORMDIST((LN($D$51)-(AW48))/AW41,0,1,FALSE())/NORMDIST((LN($D$51)-(AW48))/AW41,0,1,TRUE()),InputDataA_GeneralAssumptions!BA134),"not target")</f>
        <v>#VALUE!</v>
      </c>
      <c r="AX49" s="504" t="e">
        <f aca="false">IF($B$1&lt;&gt;4,IF(InputDataA_GeneralAssumptions!$F$133="Automatic",(1/AX41)*NORMDIST((LN($D$51)-(AX48))/AX41,0,1,FALSE())/NORMDIST((LN($D$51)-(AX48))/AX41,0,1,TRUE()),InputDataA_GeneralAssumptions!BB134),"not target")</f>
        <v>#VALUE!</v>
      </c>
      <c r="AY49" s="504" t="e">
        <f aca="false">IF($B$1&lt;&gt;4,IF(InputDataA_GeneralAssumptions!$F$133="Automatic",(1/AY41)*NORMDIST((LN($D$51)-(AY48))/AY41,0,1,FALSE())/NORMDIST((LN($D$51)-(AY48))/AY41,0,1,TRUE()),InputDataA_GeneralAssumptions!BC134),"not target")</f>
        <v>#VALUE!</v>
      </c>
      <c r="AZ49" s="504" t="e">
        <f aca="false">IF($B$1&lt;&gt;4,IF(InputDataA_GeneralAssumptions!$F$133="Automatic",(1/AZ41)*NORMDIST((LN($D$51)-(AZ48))/AZ41,0,1,FALSE())/NORMDIST((LN($D$51)-(AZ48))/AZ41,0,1,TRUE()),InputDataA_GeneralAssumptions!BD134),"not target")</f>
        <v>#VALUE!</v>
      </c>
      <c r="BA49" s="504" t="e">
        <f aca="false">IF($B$1&lt;&gt;4,IF(InputDataA_GeneralAssumptions!$F$133="Automatic",(1/BA41)*NORMDIST((LN($D$51)-(BA48))/BA41,0,1,FALSE())/NORMDIST((LN($D$51)-(BA48))/BA41,0,1,TRUE()),InputDataA_GeneralAssumptions!BE134),"not target")</f>
        <v>#VALUE!</v>
      </c>
      <c r="BB49" s="504" t="e">
        <f aca="false">IF($B$1&lt;&gt;4,IF(InputDataA_GeneralAssumptions!$F$133="Automatic",(1/BB41)*NORMDIST((LN($D$51)-(BB48))/BB41,0,1,FALSE())/NORMDIST((LN($D$51)-(BB48))/BB41,0,1,TRUE()),InputDataA_GeneralAssumptions!BF134),"not target")</f>
        <v>#VALUE!</v>
      </c>
      <c r="BC49" s="504" t="e">
        <f aca="false">IF($B$1&lt;&gt;4,IF(InputDataA_GeneralAssumptions!$F$133="Automatic",(1/BC41)*NORMDIST((LN($D$51)-(BC48))/BC41,0,1,FALSE())/NORMDIST((LN($D$51)-(BC48))/BC41,0,1,TRUE()),InputDataA_GeneralAssumptions!BG134),"not target")</f>
        <v>#VALUE!</v>
      </c>
      <c r="BD49" s="504" t="e">
        <f aca="false">IF($B$1&lt;&gt;4,IF(InputDataA_GeneralAssumptions!$F$133="Automatic",(1/BD41)*NORMDIST((LN($D$51)-(BD48))/BD41,0,1,FALSE())/NORMDIST((LN($D$51)-(BD48))/BD41,0,1,TRUE()),InputDataA_GeneralAssumptions!BH134),"not target")</f>
        <v>#VALUE!</v>
      </c>
      <c r="BE49" s="504" t="e">
        <f aca="false">IF($B$1&lt;&gt;4,IF(InputDataA_GeneralAssumptions!$F$133="Automatic",(1/BE41)*NORMDIST((LN($D$51)-(BE48))/BE41,0,1,FALSE())/NORMDIST((LN($D$51)-(BE48))/BE41,0,1,TRUE()),InputDataA_GeneralAssumptions!BI134),"not target")</f>
        <v>#VALUE!</v>
      </c>
      <c r="BF49" s="504" t="e">
        <f aca="false">IF($B$1&lt;&gt;4,IF(InputDataA_GeneralAssumptions!$F$133="Automatic",(1/BF41)*NORMDIST((LN($D$51)-(BF48))/BF41,0,1,FALSE())/NORMDIST((LN($D$51)-(BF48))/BF41,0,1,TRUE()),InputDataA_GeneralAssumptions!BJ134),"not target")</f>
        <v>#VALUE!</v>
      </c>
      <c r="BG49" s="504" t="e">
        <f aca="false">IF($B$1&lt;&gt;4,IF(InputDataA_GeneralAssumptions!$F$133="Automatic",(1/BG41)*NORMDIST((LN($D$51)-(BG48))/BG41,0,1,FALSE())/NORMDIST((LN($D$51)-(BG48))/BG41,0,1,TRUE()),InputDataA_GeneralAssumptions!BK134),"not target")</f>
        <v>#VALUE!</v>
      </c>
      <c r="BH49" s="504" t="e">
        <f aca="false">IF($B$1&lt;&gt;4,IF(InputDataA_GeneralAssumptions!$F$133="Automatic",(1/BH41)*NORMDIST((LN($D$51)-(BH48))/BH41,0,1,FALSE())/NORMDIST((LN($D$51)-(BH48))/BH41,0,1,TRUE()),InputDataA_GeneralAssumptions!BL134),"not target")</f>
        <v>#VALUE!</v>
      </c>
      <c r="BI49" s="504" t="e">
        <f aca="false">IF($B$1&lt;&gt;4,IF(InputDataA_GeneralAssumptions!$F$133="Automatic",(1/BI41)*NORMDIST((LN($D$51)-(BI48))/BI41,0,1,FALSE())/NORMDIST((LN($D$51)-(BI48))/BI41,0,1,TRUE()),InputDataA_GeneralAssumptions!BM134),"not target")</f>
        <v>#VALUE!</v>
      </c>
      <c r="BJ49" s="504" t="e">
        <f aca="false">IF($B$1&lt;&gt;4,IF(InputDataA_GeneralAssumptions!$F$133="Automatic",(1/BJ41)*NORMDIST((LN($D$51)-(BJ48))/BJ41,0,1,FALSE())/NORMDIST((LN($D$51)-(BJ48))/BJ41,0,1,TRUE()),InputDataA_GeneralAssumptions!BN134),"not target")</f>
        <v>#VALUE!</v>
      </c>
      <c r="BK49" s="504" t="e">
        <f aca="false">IF($B$1&lt;&gt;4,IF(InputDataA_GeneralAssumptions!$F$133="Automatic",(1/BK41)*NORMDIST((LN($D$51)-(BK48))/BK41,0,1,FALSE())/NORMDIST((LN($D$51)-(BK48))/BK41,0,1,TRUE()),InputDataA_GeneralAssumptions!BO134),"not target")</f>
        <v>#VALUE!</v>
      </c>
      <c r="BL49" s="504" t="e">
        <f aca="false">IF($B$1&lt;&gt;4,IF(InputDataA_GeneralAssumptions!$F$133="Automatic",(1/BL41)*NORMDIST((LN($D$51)-(BL48))/BL41,0,1,FALSE())/NORMDIST((LN($D$51)-(BL48))/BL41,0,1,TRUE()),InputDataA_GeneralAssumptions!BP134),"not target")</f>
        <v>#VALUE!</v>
      </c>
      <c r="BM49" s="504" t="e">
        <f aca="false">IF($B$1&lt;&gt;4,IF(InputDataA_GeneralAssumptions!$F$133="Automatic",(1/BM41)*NORMDIST((LN($D$51)-(BM48))/BM41,0,1,FALSE())/NORMDIST((LN($D$51)-(BM48))/BM41,0,1,TRUE()),InputDataA_GeneralAssumptions!BQ134),"not target")</f>
        <v>#VALUE!</v>
      </c>
      <c r="BN49" s="504" t="e">
        <f aca="false">IF($B$1&lt;&gt;4,IF(InputDataA_GeneralAssumptions!$F$133="Automatic",(1/BN41)*NORMDIST((LN($D$51)-(BN48))/BN41,0,1,FALSE())/NORMDIST((LN($D$51)-(BN48))/BN41,0,1,TRUE()),InputDataA_GeneralAssumptions!BR134),"not target")</f>
        <v>#VALUE!</v>
      </c>
      <c r="BO49" s="504" t="e">
        <f aca="false">IF($B$1&lt;&gt;4,IF(InputDataA_GeneralAssumptions!$F$133="Automatic",(1/BO41)*NORMDIST((LN($D$51)-(BO48))/BO41,0,1,FALSE())/NORMDIST((LN($D$51)-(BO48))/BO41,0,1,TRUE()),InputDataA_GeneralAssumptions!BS134),"not target")</f>
        <v>#VALUE!</v>
      </c>
      <c r="BP49" s="504" t="e">
        <f aca="false">IF($B$1&lt;&gt;4,IF(InputDataA_GeneralAssumptions!$F$133="Automatic",(1/BP41)*NORMDIST((LN($D$51)-(BP48))/BP41,0,1,FALSE())/NORMDIST((LN($D$51)-(BP48))/BP41,0,1,TRUE()),InputDataA_GeneralAssumptions!BT134),"not target")</f>
        <v>#VALUE!</v>
      </c>
      <c r="BQ49" s="504" t="e">
        <f aca="false">IF($B$1&lt;&gt;4,IF(InputDataA_GeneralAssumptions!$F$133="Automatic",(1/BQ41)*NORMDIST((LN($D$51)-(BQ48))/BQ41,0,1,FALSE())/NORMDIST((LN($D$51)-(BQ48))/BQ41,0,1,TRUE()),InputDataA_GeneralAssumptions!BU134),"not target")</f>
        <v>#VALUE!</v>
      </c>
      <c r="BR49" s="504" t="e">
        <f aca="false">IF($B$1&lt;&gt;4,IF(InputDataA_GeneralAssumptions!$F$133="Automatic",(1/BR41)*NORMDIST((LN($D$51)-(BR48))/BR41,0,1,FALSE())/NORMDIST((LN($D$51)-(BR48))/BR41,0,1,TRUE()),InputDataA_GeneralAssumptions!BV134),"not target")</f>
        <v>#VALUE!</v>
      </c>
      <c r="BS49" s="504" t="e">
        <f aca="false">IF($B$1&lt;&gt;4,IF(InputDataA_GeneralAssumptions!$F$133="Automatic",(1/BS41)*NORMDIST((LN($D$51)-(BS48))/BS41,0,1,FALSE())/NORMDIST((LN($D$51)-(BS48))/BS41,0,1,TRUE()),InputDataA_GeneralAssumptions!BW134),"not target")</f>
        <v>#VALUE!</v>
      </c>
    </row>
    <row r="50" customFormat="false" ht="15.75" hidden="false" customHeight="false" outlineLevel="0" collapsed="false">
      <c r="C50" s="524" t="s">
        <v>1599</v>
      </c>
      <c r="D50" s="512" t="s">
        <v>1560</v>
      </c>
      <c r="E50" s="504" t="n">
        <f aca="false">IF($B$1&lt;&gt;4,E39,"not target")</f>
        <v>0.544</v>
      </c>
      <c r="F50" s="504" t="n">
        <f aca="false">IF($B$1&lt;&gt;4,IF(InputDataA_GeneralAssumptions!$F$133="Automatic",NORMSDIST((LN($D$51)-F48)/F41),(1-F49*F7)*E50),"not target")</f>
        <v>0.534365474228587</v>
      </c>
      <c r="G50" s="504" t="n">
        <f aca="false">IF($B$1&lt;&gt;4,IF(InputDataA_GeneralAssumptions!$F$133="Automatic",NORMSDIST((LN($D$51)-G48)/G41),(1-G49*G7)*F50),"not target")</f>
        <v>0.524686633152395</v>
      </c>
      <c r="H50" s="504" t="n">
        <f aca="false">IF($B$1&lt;&gt;4,IF(InputDataA_GeneralAssumptions!$F$133="Automatic",NORMSDIST((LN($D$51)-H48)/H41),(1-H49*H7)*G50),"not target")</f>
        <v>0.514925733334578</v>
      </c>
      <c r="I50" s="504" t="n">
        <f aca="false">IF($B$1&lt;&gt;4,IF(InputDataA_GeneralAssumptions!$F$133="Automatic",NORMSDIST((LN($D$51)-I48)/I41),(1-I49*I7)*H50),"not target")</f>
        <v>0.505121533589734</v>
      </c>
      <c r="J50" s="504" t="n">
        <f aca="false">IF($B$1&lt;&gt;4,IF(InputDataA_GeneralAssumptions!$F$133="Automatic",NORMSDIST((LN($D$51)-J48)/J41),(1-J49*J7)*I50),"not target")</f>
        <v>0.495240178104909</v>
      </c>
      <c r="K50" s="504" t="n">
        <f aca="false">IF($B$1&lt;&gt;4,IF(InputDataA_GeneralAssumptions!$F$133="Automatic",NORMSDIST((LN($D$51)-K48)/K41),(1-K49*K7)*J50),"not target")</f>
        <v>0.485319639093388</v>
      </c>
      <c r="L50" s="504" t="n">
        <f aca="false">IF($B$1&lt;&gt;4,IF(InputDataA_GeneralAssumptions!$F$133="Automatic",NORMSDIST((LN($D$51)-L48)/L41),(1-L49*L7)*K50),"not target")</f>
        <v>0.475329236006316</v>
      </c>
      <c r="M50" s="504" t="n">
        <f aca="false">IF($B$1&lt;&gt;4,IF(InputDataA_GeneralAssumptions!$F$133="Automatic",NORMSDIST((LN($D$51)-M48)/M41),(1-M49*M7)*L50),"not target")</f>
        <v>0.465290272093689</v>
      </c>
      <c r="N50" s="504" t="n">
        <f aca="false">IF($B$1&lt;&gt;4,IF(InputDataA_GeneralAssumptions!$F$133="Automatic",NORMSDIST((LN($D$51)-N48)/N41),(1-N49*N7)*M50),"not target")</f>
        <v>0.455207284526337</v>
      </c>
      <c r="O50" s="504" t="n">
        <f aca="false">IF($B$1&lt;&gt;4,IF(InputDataA_GeneralAssumptions!$F$133="Automatic",NORMSDIST((LN($D$51)-O48)/O41),(1-O49*O7)*N50),"not target")</f>
        <v>0.445055484916579</v>
      </c>
      <c r="P50" s="504" t="n">
        <f aca="false">IF($B$1&lt;&gt;4,IF(InputDataA_GeneralAssumptions!$F$133="Automatic",NORMSDIST((LN($D$51)-P48)/P41),(1-P49*P7)*O50),"not target")</f>
        <v>0.434843150031901</v>
      </c>
      <c r="Q50" s="504" t="n">
        <f aca="false">IF($B$1&lt;&gt;4,IF(InputDataA_GeneralAssumptions!$F$133="Automatic",NORMSDIST((LN($D$51)-Q48)/Q41),(1-Q49*Q7)*P50),"not target")</f>
        <v>0.424564911705834</v>
      </c>
      <c r="R50" s="504" t="n">
        <f aca="false">IF($B$1&lt;&gt;4,IF(InputDataA_GeneralAssumptions!$F$133="Automatic",NORMSDIST((LN($D$51)-R48)/R41),(1-R49*R7)*Q50),"not target")</f>
        <v>0.414244665684707</v>
      </c>
      <c r="S50" s="504" t="n">
        <f aca="false">IF($B$1&lt;&gt;4,IF(InputDataA_GeneralAssumptions!$F$133="Automatic",NORMSDIST((LN($D$51)-S48)/S41),(1-S49*S7)*R50),"not target")</f>
        <v>0.403878555661746</v>
      </c>
      <c r="T50" s="504" t="n">
        <f aca="false">IF($B$1&lt;&gt;4,IF(InputDataA_GeneralAssumptions!$F$133="Automatic",NORMSDIST((LN($D$51)-T48)/T41),(1-T49*T7)*S50),"not target")</f>
        <v>0.393464708326065</v>
      </c>
      <c r="U50" s="504" t="n">
        <f aca="false">IF($B$1&lt;&gt;4,IF(InputDataA_GeneralAssumptions!$F$133="Automatic",NORMSDIST((LN($D$51)-U48)/U41),(1-U49*U7)*T50),"not target")</f>
        <v>0.383015434259148</v>
      </c>
      <c r="V50" s="504" t="n">
        <f aca="false">IF($B$1&lt;&gt;4,IF(InputDataA_GeneralAssumptions!$F$133="Automatic",NORMSDIST((LN($D$51)-V48)/V41),(1-V49*V7)*U50),"not target")</f>
        <v>0.372543176937548</v>
      </c>
      <c r="W50" s="504" t="n">
        <f aca="false">IF($B$1&lt;&gt;4,IF(InputDataA_GeneralAssumptions!$F$133="Automatic",NORMSDIST((LN($D$51)-W48)/W41),(1-W49*W7)*V50),"not target")</f>
        <v>0.362048980415034</v>
      </c>
      <c r="X50" s="504" t="n">
        <f aca="false">IF($B$1&lt;&gt;4,IF(InputDataA_GeneralAssumptions!$F$133="Automatic",NORMSDIST((LN($D$51)-X48)/X41),(1-X49*X7)*W50),"not target")</f>
        <v>0.351546634122085</v>
      </c>
      <c r="Y50" s="504" t="n">
        <f aca="false">IF($B$1&lt;&gt;4,IF(InputDataA_GeneralAssumptions!$F$133="Automatic",NORMSDIST((LN($D$51)-Y48)/Y41),(1-Y49*Y7)*X50),"not target")</f>
        <v>0.3410606310463</v>
      </c>
      <c r="Z50" s="504" t="n">
        <f aca="false">IF($B$1&lt;&gt;4,IF(InputDataA_GeneralAssumptions!$F$133="Automatic",NORMSDIST((LN($D$51)-Z48)/Z41),(1-Z49*Z7)*Y50),"not target")</f>
        <v>0.330582876069457</v>
      </c>
      <c r="AA50" s="504" t="n">
        <f aca="false">IF($B$1&lt;&gt;4,IF(InputDataA_GeneralAssumptions!$F$133="Automatic",NORMSDIST((LN($D$51)-AA48)/AA41),(1-AA49*AA7)*Z50),"not target")</f>
        <v>0.32014807130114</v>
      </c>
      <c r="AB50" s="504" t="n">
        <f aca="false">IF($B$1&lt;&gt;4,IF(InputDataA_GeneralAssumptions!$F$133="Automatic",NORMSDIST((LN($D$51)-AB48)/AB41),(1-AB49*AB7)*AA50),"not target")</f>
        <v>0.309749416851804</v>
      </c>
      <c r="AC50" s="504" t="n">
        <f aca="false">IF($B$1&lt;&gt;4,IF(InputDataA_GeneralAssumptions!$F$133="Automatic",NORMSDIST((LN($D$51)-AC48)/AC41),(1-AC49*AC7)*AB50),"not target")</f>
        <v>0.299410577814141</v>
      </c>
      <c r="AD50" s="504" t="n">
        <f aca="false">IF($B$1&lt;&gt;4,IF(InputDataA_GeneralAssumptions!$F$133="Automatic",NORMSDIST((LN($D$51)-AD48)/AD41),(1-AD49*AD7)*AC50),"not target")</f>
        <v>0.289126884647368</v>
      </c>
      <c r="AE50" s="504" t="n">
        <f aca="false">IF($B$1&lt;&gt;4,IF(InputDataA_GeneralAssumptions!$F$133="Automatic",NORMSDIST((LN($D$51)-AE48)/AE41),(1-AE49*AE7)*AD50),"not target")</f>
        <v>0.278921806970398</v>
      </c>
      <c r="AF50" s="504" t="n">
        <f aca="false">IF($B$1&lt;&gt;4,IF(InputDataA_GeneralAssumptions!$F$133="Automatic",NORMSDIST((LN($D$51)-AF48)/AF41),(1-AF49*AF7)*AE50),"not target")</f>
        <v>0.268800665053343</v>
      </c>
      <c r="AG50" s="504" t="n">
        <f aca="false">IF($B$1&lt;&gt;4,IF(InputDataA_GeneralAssumptions!$F$133="Automatic",NORMSDIST((LN($D$51)-AG48)/AG41),(1-AG49*AG7)*AF50),"not target")</f>
        <v>0.25877759799576</v>
      </c>
      <c r="AH50" s="504" t="n">
        <f aca="false">IF($B$1&lt;&gt;4,IF(InputDataA_GeneralAssumptions!$F$133="Automatic",NORMSDIST((LN($D$51)-AH48)/AH41),(1-AH49*AH7)*AG50),"not target")</f>
        <v>0.248873835568584</v>
      </c>
      <c r="AI50" s="504" t="n">
        <f aca="false">IF($B$1&lt;&gt;4,IF(InputDataA_GeneralAssumptions!$F$133="Automatic",NORMSDIST((LN($D$51)-AI48)/AI41),(1-AI49*AI7)*AH50),"not target")</f>
        <v>0.239087120712295</v>
      </c>
      <c r="AJ50" s="504" t="n">
        <f aca="false">IF($B$1&lt;&gt;4,IF(InputDataA_GeneralAssumptions!$F$133="Automatic",NORMSDIST((LN($D$51)-AJ48)/AJ41),(1-AJ49*AJ7)*AI50),"not target")</f>
        <v>0.229444887779762</v>
      </c>
      <c r="AK50" s="504" t="e">
        <f aca="false">IF($B$1&lt;&gt;4,IF(InputDataA_GeneralAssumptions!$F$133="Automatic",NORMSDIST((LN($D$51)-AK48)/AK41),(1-AK49*AK7)*AJ50),"not target")</f>
        <v>#VALUE!</v>
      </c>
      <c r="AL50" s="504" t="e">
        <f aca="false">IF($B$1&lt;&gt;4,IF(InputDataA_GeneralAssumptions!$F$133="Automatic",NORMSDIST((LN($D$51)-AL48)/AL41),(1-AL49*AL7)*AK50),"not target")</f>
        <v>#VALUE!</v>
      </c>
      <c r="AM50" s="504" t="e">
        <f aca="false">IF($B$1&lt;&gt;4,IF(InputDataA_GeneralAssumptions!$F$133="Automatic",NORMSDIST((LN($D$51)-AM48)/AM41),(1-AM49*AM7)*AL50),"not target")</f>
        <v>#VALUE!</v>
      </c>
      <c r="AN50" s="504" t="e">
        <f aca="false">IF($B$1&lt;&gt;4,IF(InputDataA_GeneralAssumptions!$F$133="Automatic",NORMSDIST((LN($D$51)-AN48)/AN41),(1-AN49*AN7)*AM50),"not target")</f>
        <v>#VALUE!</v>
      </c>
      <c r="AO50" s="504" t="e">
        <f aca="false">IF($B$1&lt;&gt;4,IF(InputDataA_GeneralAssumptions!$F$133="Automatic",NORMSDIST((LN($D$51)-AO48)/AO41),(1-AO49*AO7)*AN50),"not target")</f>
        <v>#VALUE!</v>
      </c>
      <c r="AP50" s="504" t="e">
        <f aca="false">IF($B$1&lt;&gt;4,IF(InputDataA_GeneralAssumptions!$F$133="Automatic",NORMSDIST((LN($D$51)-AP48)/AP41),(1-AP49*AP7)*AO50),"not target")</f>
        <v>#VALUE!</v>
      </c>
      <c r="AQ50" s="504" t="e">
        <f aca="false">IF($B$1&lt;&gt;4,IF(InputDataA_GeneralAssumptions!$F$133="Automatic",NORMSDIST((LN($D$51)-AQ48)/AQ41),(1-AQ49*AQ7)*AP50),"not target")</f>
        <v>#VALUE!</v>
      </c>
      <c r="AR50" s="504" t="e">
        <f aca="false">IF($B$1&lt;&gt;4,IF(InputDataA_GeneralAssumptions!$F$133="Automatic",NORMSDIST((LN($D$51)-AR48)/AR41),(1-AR49*AR7)*AQ50),"not target")</f>
        <v>#VALUE!</v>
      </c>
      <c r="AS50" s="504" t="e">
        <f aca="false">IF($B$1&lt;&gt;4,IF(InputDataA_GeneralAssumptions!$F$133="Automatic",NORMSDIST((LN($D$51)-AS48)/AS41),(1-AS49*AS7)*AR50),"not target")</f>
        <v>#VALUE!</v>
      </c>
      <c r="AT50" s="504" t="e">
        <f aca="false">IF($B$1&lt;&gt;4,IF(InputDataA_GeneralAssumptions!$F$133="Automatic",NORMSDIST((LN($D$51)-AT48)/AT41),(1-AT49*AT7)*AS50),"not target")</f>
        <v>#VALUE!</v>
      </c>
      <c r="AU50" s="504" t="e">
        <f aca="false">IF($B$1&lt;&gt;4,IF(InputDataA_GeneralAssumptions!$F$133="Automatic",NORMSDIST((LN($D$51)-AU48)/AU41),(1-AU49*AU7)*AT50),"not target")</f>
        <v>#VALUE!</v>
      </c>
      <c r="AV50" s="504" t="e">
        <f aca="false">IF($B$1&lt;&gt;4,IF(InputDataA_GeneralAssumptions!$F$133="Automatic",NORMSDIST((LN($D$51)-AV48)/AV41),(1-AV49*AV7)*AU50),"not target")</f>
        <v>#VALUE!</v>
      </c>
      <c r="AW50" s="504" t="e">
        <f aca="false">IF($B$1&lt;&gt;4,IF(InputDataA_GeneralAssumptions!$F$133="Automatic",NORMSDIST((LN($D$51)-AW48)/AW41),(1-AW49*AW7)*AV50),"not target")</f>
        <v>#VALUE!</v>
      </c>
      <c r="AX50" s="504" t="e">
        <f aca="false">IF($B$1&lt;&gt;4,IF(InputDataA_GeneralAssumptions!$F$133="Automatic",NORMSDIST((LN($D$51)-AX48)/AX41),(1-AX49*AX7)*AW50),"not target")</f>
        <v>#VALUE!</v>
      </c>
      <c r="AY50" s="504" t="e">
        <f aca="false">IF($B$1&lt;&gt;4,IF(InputDataA_GeneralAssumptions!$F$133="Automatic",NORMSDIST((LN($D$51)-AY48)/AY41),(1-AY49*AY7)*AX50),"not target")</f>
        <v>#VALUE!</v>
      </c>
      <c r="AZ50" s="504" t="e">
        <f aca="false">IF($B$1&lt;&gt;4,IF(InputDataA_GeneralAssumptions!$F$133="Automatic",NORMSDIST((LN($D$51)-AZ48)/AZ41),(1-AZ49*AZ7)*AY50),"not target")</f>
        <v>#VALUE!</v>
      </c>
      <c r="BA50" s="504" t="e">
        <f aca="false">IF($B$1&lt;&gt;4,IF(InputDataA_GeneralAssumptions!$F$133="Automatic",NORMSDIST((LN($D$51)-BA48)/BA41),(1-BA49*BA7)*AZ50),"not target")</f>
        <v>#VALUE!</v>
      </c>
      <c r="BB50" s="504" t="e">
        <f aca="false">IF($B$1&lt;&gt;4,IF(InputDataA_GeneralAssumptions!$F$133="Automatic",NORMSDIST((LN($D$51)-BB48)/BB41),(1-BB49*BB7)*BA50),"not target")</f>
        <v>#VALUE!</v>
      </c>
      <c r="BC50" s="504" t="e">
        <f aca="false">IF($B$1&lt;&gt;4,IF(InputDataA_GeneralAssumptions!$F$133="Automatic",NORMSDIST((LN($D$51)-BC48)/BC41),(1-BC49*BC7)*BB50),"not target")</f>
        <v>#VALUE!</v>
      </c>
      <c r="BD50" s="504" t="e">
        <f aca="false">IF($B$1&lt;&gt;4,IF(InputDataA_GeneralAssumptions!$F$133="Automatic",NORMSDIST((LN($D$51)-BD48)/BD41),(1-BD49*BD7)*BC50),"not target")</f>
        <v>#VALUE!</v>
      </c>
      <c r="BE50" s="504" t="e">
        <f aca="false">IF($B$1&lt;&gt;4,IF(InputDataA_GeneralAssumptions!$F$133="Automatic",NORMSDIST((LN($D$51)-BE48)/BE41),(1-BE49*BE7)*BD50),"not target")</f>
        <v>#VALUE!</v>
      </c>
      <c r="BF50" s="504" t="e">
        <f aca="false">IF($B$1&lt;&gt;4,IF(InputDataA_GeneralAssumptions!$F$133="Automatic",NORMSDIST((LN($D$51)-BF48)/BF41),(1-BF49*BF7)*BE50),"not target")</f>
        <v>#VALUE!</v>
      </c>
      <c r="BG50" s="504" t="e">
        <f aca="false">IF($B$1&lt;&gt;4,IF(InputDataA_GeneralAssumptions!$F$133="Automatic",NORMSDIST((LN($D$51)-BG48)/BG41),(1-BG49*BG7)*BF50),"not target")</f>
        <v>#VALUE!</v>
      </c>
      <c r="BH50" s="504" t="e">
        <f aca="false">IF($B$1&lt;&gt;4,IF(InputDataA_GeneralAssumptions!$F$133="Automatic",NORMSDIST((LN($D$51)-BH48)/BH41),(1-BH49*BH7)*BG50),"not target")</f>
        <v>#VALUE!</v>
      </c>
      <c r="BI50" s="504" t="e">
        <f aca="false">IF($B$1&lt;&gt;4,IF(InputDataA_GeneralAssumptions!$F$133="Automatic",NORMSDIST((LN($D$51)-BI48)/BI41),(1-BI49*BI7)*BH50),"not target")</f>
        <v>#VALUE!</v>
      </c>
      <c r="BJ50" s="504" t="e">
        <f aca="false">IF($B$1&lt;&gt;4,IF(InputDataA_GeneralAssumptions!$F$133="Automatic",NORMSDIST((LN($D$51)-BJ48)/BJ41),(1-BJ49*BJ7)*BI50),"not target")</f>
        <v>#VALUE!</v>
      </c>
      <c r="BK50" s="504" t="e">
        <f aca="false">IF($B$1&lt;&gt;4,IF(InputDataA_GeneralAssumptions!$F$133="Automatic",NORMSDIST((LN($D$51)-BK48)/BK41),(1-BK49*BK7)*BJ50),"not target")</f>
        <v>#VALUE!</v>
      </c>
      <c r="BL50" s="504" t="e">
        <f aca="false">IF($B$1&lt;&gt;4,IF(InputDataA_GeneralAssumptions!$F$133="Automatic",NORMSDIST((LN($D$51)-BL48)/BL41),(1-BL49*BL7)*BK50),"not target")</f>
        <v>#VALUE!</v>
      </c>
      <c r="BM50" s="504" t="e">
        <f aca="false">IF($B$1&lt;&gt;4,IF(InputDataA_GeneralAssumptions!$F$133="Automatic",NORMSDIST((LN($D$51)-BM48)/BM41),(1-BM49*BM7)*BL50),"not target")</f>
        <v>#VALUE!</v>
      </c>
      <c r="BN50" s="504" t="e">
        <f aca="false">IF($B$1&lt;&gt;4,IF(InputDataA_GeneralAssumptions!$F$133="Automatic",NORMSDIST((LN($D$51)-BN48)/BN41),(1-BN49*BN7)*BM50),"not target")</f>
        <v>#VALUE!</v>
      </c>
      <c r="BO50" s="504" t="e">
        <f aca="false">IF($B$1&lt;&gt;4,IF(InputDataA_GeneralAssumptions!$F$133="Automatic",NORMSDIST((LN($D$51)-BO48)/BO41),(1-BO49*BO7)*BN50),"not target")</f>
        <v>#VALUE!</v>
      </c>
      <c r="BP50" s="504" t="e">
        <f aca="false">IF($B$1&lt;&gt;4,IF(InputDataA_GeneralAssumptions!$F$133="Automatic",NORMSDIST((LN($D$51)-BP48)/BP41),(1-BP49*BP7)*BO50),"not target")</f>
        <v>#VALUE!</v>
      </c>
      <c r="BQ50" s="504" t="e">
        <f aca="false">IF($B$1&lt;&gt;4,IF(InputDataA_GeneralAssumptions!$F$133="Automatic",NORMSDIST((LN($D$51)-BQ48)/BQ41),(1-BQ49*BQ7)*BP50),"not target")</f>
        <v>#VALUE!</v>
      </c>
      <c r="BR50" s="504" t="e">
        <f aca="false">IF($B$1&lt;&gt;4,IF(InputDataA_GeneralAssumptions!$F$133="Automatic",NORMSDIST((LN($D$51)-BR48)/BR41),(1-BR49*BR7)*BQ50),"not target")</f>
        <v>#VALUE!</v>
      </c>
      <c r="BS50" s="504" t="e">
        <f aca="false">IF($B$1&lt;&gt;4,IF(InputDataA_GeneralAssumptions!$F$133="Automatic",NORMSDIST((LN($D$51)-BS48)/BS41),(1-BS49*BS7)*BR50),"not target")</f>
        <v>#VALUE!</v>
      </c>
    </row>
    <row r="51" customFormat="false" ht="15.75" hidden="false" customHeight="false" outlineLevel="0" collapsed="false">
      <c r="C51" s="541" t="s">
        <v>1561</v>
      </c>
      <c r="D51" s="578" t="n">
        <v>1</v>
      </c>
      <c r="E51" s="224"/>
      <c r="F51" s="224"/>
      <c r="G51" s="224"/>
      <c r="H51" s="224"/>
      <c r="I51" s="224"/>
      <c r="J51" s="224"/>
      <c r="K51" s="224"/>
      <c r="L51" s="224"/>
      <c r="M51" s="224"/>
      <c r="N51" s="224"/>
      <c r="O51" s="224"/>
      <c r="P51" s="224"/>
      <c r="Q51" s="224"/>
      <c r="R51" s="224"/>
      <c r="S51" s="224"/>
      <c r="T51" s="224"/>
      <c r="U51" s="224"/>
      <c r="V51" s="224"/>
      <c r="W51" s="224"/>
      <c r="X51" s="224"/>
      <c r="Y51" s="224"/>
      <c r="Z51" s="224"/>
      <c r="AA51" s="224"/>
      <c r="AB51" s="224"/>
      <c r="AC51" s="224"/>
      <c r="AD51" s="224"/>
      <c r="AE51" s="224"/>
      <c r="AF51" s="224"/>
      <c r="AG51" s="224"/>
      <c r="AH51" s="224"/>
      <c r="AI51" s="224"/>
      <c r="AJ51" s="224"/>
      <c r="AK51" s="224"/>
      <c r="AL51" s="224"/>
      <c r="AM51" s="224"/>
      <c r="AN51" s="224"/>
      <c r="AO51" s="224"/>
      <c r="AP51" s="224"/>
      <c r="AQ51" s="224"/>
      <c r="AR51" s="224"/>
      <c r="AS51" s="224"/>
      <c r="AT51" s="224"/>
      <c r="AU51" s="224"/>
      <c r="AV51" s="224"/>
      <c r="AW51" s="224"/>
      <c r="AX51" s="224"/>
      <c r="AY51" s="224"/>
      <c r="AZ51" s="224"/>
      <c r="BA51" s="224"/>
      <c r="BB51" s="224"/>
      <c r="BC51" s="224"/>
      <c r="BD51" s="224"/>
      <c r="BE51" s="224"/>
      <c r="BF51" s="224"/>
      <c r="BG51" s="224"/>
      <c r="BH51" s="224"/>
      <c r="BI51" s="224"/>
      <c r="BJ51" s="224"/>
      <c r="BK51" s="224"/>
      <c r="BL51" s="224"/>
      <c r="BM51" s="224"/>
      <c r="BN51" s="224"/>
      <c r="BO51" s="224"/>
      <c r="BP51" s="224"/>
      <c r="BQ51" s="224"/>
      <c r="BR51" s="224"/>
      <c r="BS51" s="224"/>
    </row>
    <row r="52" customFormat="false" ht="15.75" hidden="false" customHeight="false" outlineLevel="0" collapsed="false">
      <c r="C52" s="543" t="s">
        <v>1562</v>
      </c>
    </row>
    <row r="53" customFormat="false" ht="15.75" hidden="false" customHeight="false" outlineLevel="0" collapsed="false">
      <c r="C53" s="524" t="s">
        <v>1563</v>
      </c>
      <c r="D53" s="512" t="s">
        <v>1564</v>
      </c>
      <c r="E53" s="504" t="n">
        <f aca="false">IF($B$1=4,IF(InputDataA_GeneralAssumptions!$F$133="Automatic",(1/E41)*NORMDIST((LN($D$51)-E44)/E41,0,1,FALSE()),E45*E6),IF(InputDataA_GeneralAssumptions!$F$133="Automatic",(1/E41)*NORMDIST((LN($D$51)-E48)/E41,0,1,FALSE()),E49*E50))</f>
        <v>0.354502321069781</v>
      </c>
      <c r="F53" s="504" t="n">
        <f aca="false">IF($B$1=4,IF(InputDataA_GeneralAssumptions!$F$133="Automatic",(1/F41)*NORMDIST((LN($D$51)-F44)/F41,0,1,FALSE()),F45*F6),IF(InputDataA_GeneralAssumptions!$F$133="Automatic",(1/F41)*NORMDIST((LN($D$51)-F48)/F41,0,1,FALSE()),F49*F50))</f>
        <v>0.35534971814454</v>
      </c>
      <c r="G53" s="504" t="n">
        <f aca="false">IF($B$1=4,IF(InputDataA_GeneralAssumptions!$F$133="Automatic",(1/G41)*NORMDIST((LN($D$51)-G44)/G41,0,1,FALSE()),G45*G6),IF(InputDataA_GeneralAssumptions!$F$133="Automatic",(1/G41)*NORMDIST((LN($D$51)-G48)/G41,0,1,FALSE()),G49*G50))</f>
        <v>0.355990761920792</v>
      </c>
      <c r="H53" s="504" t="n">
        <f aca="false">IF($B$1=4,IF(InputDataA_GeneralAssumptions!$F$133="Automatic",(1/H41)*NORMDIST((LN($D$51)-H44)/H41,0,1,FALSE()),H45*H6),IF(InputDataA_GeneralAssumptions!$F$133="Automatic",(1/H41)*NORMDIST((LN($D$51)-H48)/H41,0,1,FALSE()),H49*H50))</f>
        <v>0.356424204113287</v>
      </c>
      <c r="I53" s="504" t="n">
        <f aca="false">IF($B$1=4,IF(InputDataA_GeneralAssumptions!$F$133="Automatic",(1/I41)*NORMDIST((LN($D$51)-I44)/I41,0,1,FALSE()),I45*I6),IF(InputDataA_GeneralAssumptions!$F$133="Automatic",(1/I41)*NORMDIST((LN($D$51)-I48)/I41,0,1,FALSE()),I49*I50))</f>
        <v>0.356644468922627</v>
      </c>
      <c r="J53" s="504" t="n">
        <f aca="false">IF($B$1=4,IF(InputDataA_GeneralAssumptions!$F$133="Automatic",(1/J41)*NORMDIST((LN($D$51)-J44)/J41,0,1,FALSE()),J45*J6),IF(InputDataA_GeneralAssumptions!$F$133="Automatic",(1/J41)*NORMDIST((LN($D$51)-J48)/J41,0,1,FALSE()),J49*J50))</f>
        <v>0.356648474004018</v>
      </c>
      <c r="K53" s="504" t="n">
        <f aca="false">IF($B$1=4,IF(InputDataA_GeneralAssumptions!$F$133="Automatic",(1/K41)*NORMDIST((LN($D$51)-K44)/K41,0,1,FALSE()),K45*K6),IF(InputDataA_GeneralAssumptions!$F$133="Automatic",(1/K41)*NORMDIST((LN($D$51)-K48)/K41,0,1,FALSE()),K49*K50))</f>
        <v>0.356432346050241</v>
      </c>
      <c r="L53" s="504" t="n">
        <f aca="false">IF($B$1=4,IF(InputDataA_GeneralAssumptions!$F$133="Automatic",(1/L41)*NORMDIST((LN($D$51)-L44)/L41,0,1,FALSE()),L45*L6),IF(InputDataA_GeneralAssumptions!$F$133="Automatic",(1/L41)*NORMDIST((LN($D$51)-L48)/L41,0,1,FALSE()),L49*L50))</f>
        <v>0.355991640143328</v>
      </c>
      <c r="M53" s="504" t="n">
        <f aca="false">IF($B$1=4,IF(InputDataA_GeneralAssumptions!$F$133="Automatic",(1/M41)*NORMDIST((LN($D$51)-M44)/M41,0,1,FALSE()),M45*M6),IF(InputDataA_GeneralAssumptions!$F$133="Automatic",(1/M41)*NORMDIST((LN($D$51)-M48)/M41,0,1,FALSE()),M49*M50))</f>
        <v>0.355323039392758</v>
      </c>
      <c r="N53" s="504" t="n">
        <f aca="false">IF($B$1=4,IF(InputDataA_GeneralAssumptions!$F$133="Automatic",(1/N41)*NORMDIST((LN($D$51)-N44)/N41,0,1,FALSE()),N45*N6),IF(InputDataA_GeneralAssumptions!$F$133="Automatic",(1/N41)*NORMDIST((LN($D$51)-N48)/N41,0,1,FALSE()),N49*N50))</f>
        <v>0.354423286828636</v>
      </c>
      <c r="O53" s="504" t="n">
        <f aca="false">IF($B$1=4,IF(InputDataA_GeneralAssumptions!$F$133="Automatic",(1/O41)*NORMDIST((LN($D$51)-O44)/O41,0,1,FALSE()),O45*O6),IF(InputDataA_GeneralAssumptions!$F$133="Automatic",(1/O41)*NORMDIST((LN($D$51)-O48)/O41,0,1,FALSE()),O49*O50))</f>
        <v>0.353285740339492</v>
      </c>
      <c r="P53" s="504" t="n">
        <f aca="false">IF($B$1=4,IF(InputDataA_GeneralAssumptions!$F$133="Automatic",(1/P41)*NORMDIST((LN($D$51)-P44)/P41,0,1,FALSE()),P45*P6),IF(InputDataA_GeneralAssumptions!$F$133="Automatic",(1/P41)*NORMDIST((LN($D$51)-P48)/P41,0,1,FALSE()),P49*P50))</f>
        <v>0.351906130466297</v>
      </c>
      <c r="Q53" s="504" t="n">
        <f aca="false">IF($B$1=4,IF(InputDataA_GeneralAssumptions!$F$133="Automatic",(1/Q41)*NORMDIST((LN($D$51)-Q44)/Q41,0,1,FALSE()),Q45*Q6),IF(InputDataA_GeneralAssumptions!$F$133="Automatic",(1/Q41)*NORMDIST((LN($D$51)-Q48)/Q41,0,1,FALSE()),Q49*Q50))</f>
        <v>0.350278413652424</v>
      </c>
      <c r="R53" s="504" t="n">
        <f aca="false">IF($B$1=4,IF(InputDataA_GeneralAssumptions!$F$133="Automatic",(1/R41)*NORMDIST((LN($D$51)-R44)/R41,0,1,FALSE()),R45*R6),IF(InputDataA_GeneralAssumptions!$F$133="Automatic",(1/R41)*NORMDIST((LN($D$51)-R48)/R41,0,1,FALSE()),R49*R50))</f>
        <v>0.348401475911502</v>
      </c>
      <c r="S53" s="504" t="n">
        <f aca="false">IF($B$1=4,IF(InputDataA_GeneralAssumptions!$F$133="Automatic",(1/S41)*NORMDIST((LN($D$51)-S44)/S41,0,1,FALSE()),S45*S6),IF(InputDataA_GeneralAssumptions!$F$133="Automatic",(1/S41)*NORMDIST((LN($D$51)-S48)/S41,0,1,FALSE()),S49*S50))</f>
        <v>0.346270191957091</v>
      </c>
      <c r="T53" s="504" t="n">
        <f aca="false">IF($B$1=4,IF(InputDataA_GeneralAssumptions!$F$133="Automatic",(1/T41)*NORMDIST((LN($D$51)-T44)/T41,0,1,FALSE()),T45*T6),IF(InputDataA_GeneralAssumptions!$F$133="Automatic",(1/T41)*NORMDIST((LN($D$51)-T48)/T41,0,1,FALSE()),T49*T50))</f>
        <v>0.343879307977258</v>
      </c>
      <c r="U53" s="504" t="n">
        <f aca="false">IF($B$1=4,IF(InputDataA_GeneralAssumptions!$F$133="Automatic",(1/U41)*NORMDIST((LN($D$51)-U44)/U41,0,1,FALSE()),U45*U6),IF(InputDataA_GeneralAssumptions!$F$133="Automatic",(1/U41)*NORMDIST((LN($D$51)-U48)/U41,0,1,FALSE()),U49*U50))</f>
        <v>0.341226902551707</v>
      </c>
      <c r="V53" s="504" t="n">
        <f aca="false">IF($B$1=4,IF(InputDataA_GeneralAssumptions!$F$133="Automatic",(1/V41)*NORMDIST((LN($D$51)-V44)/V41,0,1,FALSE()),V45*V6),IF(InputDataA_GeneralAssumptions!$F$133="Automatic",(1/V41)*NORMDIST((LN($D$51)-V48)/V41,0,1,FALSE()),V49*V50))</f>
        <v>0.338312027155152</v>
      </c>
      <c r="W53" s="504" t="n">
        <f aca="false">IF($B$1=4,IF(InputDataA_GeneralAssumptions!$F$133="Automatic",(1/W41)*NORMDIST((LN($D$51)-W44)/W41,0,1,FALSE()),W45*W6),IF(InputDataA_GeneralAssumptions!$F$133="Automatic",(1/W41)*NORMDIST((LN($D$51)-W48)/W41,0,1,FALSE()),W49*W50))</f>
        <v>0.335131097693465</v>
      </c>
      <c r="X53" s="504" t="n">
        <f aca="false">IF($B$1=4,IF(InputDataA_GeneralAssumptions!$F$133="Automatic",(1/X41)*NORMDIST((LN($D$51)-X44)/X41,0,1,FALSE()),X45*X6),IF(InputDataA_GeneralAssumptions!$F$133="Automatic",(1/X41)*NORMDIST((LN($D$51)-X48)/X41,0,1,FALSE()),X49*X50))</f>
        <v>0.331684702368458</v>
      </c>
      <c r="Y53" s="504" t="n">
        <f aca="false">IF($B$1=4,IF(InputDataA_GeneralAssumptions!$F$133="Automatic",(1/Y41)*NORMDIST((LN($D$51)-Y44)/Y41,0,1,FALSE()),Y45*Y6),IF(InputDataA_GeneralAssumptions!$F$133="Automatic",(1/Y41)*NORMDIST((LN($D$51)-Y48)/Y41,0,1,FALSE()),Y49*Y50))</f>
        <v>0.327978459955782</v>
      </c>
      <c r="Z53" s="504" t="n">
        <f aca="false">IF($B$1=4,IF(InputDataA_GeneralAssumptions!$F$133="Automatic",(1/Z41)*NORMDIST((LN($D$51)-Z44)/Z41,0,1,FALSE()),Z45*Z6),IF(InputDataA_GeneralAssumptions!$F$133="Automatic",(1/Z41)*NORMDIST((LN($D$51)-Z48)/Z41,0,1,FALSE()),Z49*Z50))</f>
        <v>0.324007448672548</v>
      </c>
      <c r="AA53" s="504" t="n">
        <f aca="false">IF($B$1=4,IF(InputDataA_GeneralAssumptions!$F$133="Automatic",(1/AA41)*NORMDIST((LN($D$51)-AA44)/AA41,0,1,FALSE()),AA45*AA6),IF(InputDataA_GeneralAssumptions!$F$133="Automatic",(1/AA41)*NORMDIST((LN($D$51)-AA48)/AA41,0,1,FALSE()),AA49*AA50))</f>
        <v>0.319783522655541</v>
      </c>
      <c r="AB53" s="504" t="n">
        <f aca="false">IF($B$1=4,IF(InputDataA_GeneralAssumptions!$F$133="Automatic",(1/AB41)*NORMDIST((LN($D$51)-AB44)/AB41,0,1,FALSE()),AB45*AB6),IF(InputDataA_GeneralAssumptions!$F$133="Automatic",(1/AB41)*NORMDIST((LN($D$51)-AB48)/AB41,0,1,FALSE()),AB49*AB50))</f>
        <v>0.315303452756664</v>
      </c>
      <c r="AC53" s="504" t="n">
        <f aca="false">IF($B$1=4,IF(InputDataA_GeneralAssumptions!$F$133="Automatic",(1/AC41)*NORMDIST((LN($D$51)-AC44)/AC41,0,1,FALSE()),AC45*AC6),IF(InputDataA_GeneralAssumptions!$F$133="Automatic",(1/AC41)*NORMDIST((LN($D$51)-AC48)/AC41,0,1,FALSE()),AC49*AC50))</f>
        <v>0.310577367737094</v>
      </c>
      <c r="AD53" s="504" t="n">
        <f aca="false">IF($B$1=4,IF(InputDataA_GeneralAssumptions!$F$133="Automatic",(1/AD41)*NORMDIST((LN($D$51)-AD44)/AD41,0,1,FALSE()),AD45*AD6),IF(InputDataA_GeneralAssumptions!$F$133="Automatic",(1/AD41)*NORMDIST((LN($D$51)-AD48)/AD41,0,1,FALSE()),AD49*AD50))</f>
        <v>0.305603561023133</v>
      </c>
      <c r="AE53" s="504" t="n">
        <f aca="false">IF($B$1=4,IF(InputDataA_GeneralAssumptions!$F$133="Automatic",(1/AE41)*NORMDIST((LN($D$51)-AE44)/AE41,0,1,FALSE()),AE45*AE6),IF(InputDataA_GeneralAssumptions!$F$133="Automatic",(1/AE41)*NORMDIST((LN($D$51)-AE48)/AE41,0,1,FALSE()),AE49*AE50))</f>
        <v>0.300394313326734</v>
      </c>
      <c r="AF53" s="504" t="n">
        <f aca="false">IF($B$1=4,IF(InputDataA_GeneralAssumptions!$F$133="Automatic",(1/AF41)*NORMDIST((LN($D$51)-AF44)/AF41,0,1,FALSE()),AF45*AF6),IF(InputDataA_GeneralAssumptions!$F$133="Automatic",(1/AF41)*NORMDIST((LN($D$51)-AF48)/AF41,0,1,FALSE()),AF49*AF50))</f>
        <v>0.294954181725067</v>
      </c>
      <c r="AG53" s="504" t="n">
        <f aca="false">IF($B$1=4,IF(InputDataA_GeneralAssumptions!$F$133="Automatic",(1/AG41)*NORMDIST((LN($D$51)-AG44)/AG41,0,1,FALSE()),AG45*AG6),IF(InputDataA_GeneralAssumptions!$F$133="Automatic",(1/AG41)*NORMDIST((LN($D$51)-AG48)/AG41,0,1,FALSE()),AG49*AG50))</f>
        <v>0.289293162072898</v>
      </c>
      <c r="AH53" s="504" t="n">
        <f aca="false">IF($B$1=4,IF(InputDataA_GeneralAssumptions!$F$133="Automatic",(1/AH41)*NORMDIST((LN($D$51)-AH44)/AH41,0,1,FALSE()),AH45*AH6),IF(InputDataA_GeneralAssumptions!$F$133="Automatic",(1/AH41)*NORMDIST((LN($D$51)-AH48)/AH41,0,1,FALSE()),AH49*AH50))</f>
        <v>0.283426865713261</v>
      </c>
      <c r="AI53" s="504" t="n">
        <f aca="false">IF($B$1=4,IF(InputDataA_GeneralAssumptions!$F$133="Automatic",(1/AI41)*NORMDIST((LN($D$51)-AI44)/AI41,0,1,FALSE()),AI45*AI6),IF(InputDataA_GeneralAssumptions!$F$133="Automatic",(1/AI41)*NORMDIST((LN($D$51)-AI48)/AI41,0,1,FALSE()),AI49*AI50))</f>
        <v>0.277358146509617</v>
      </c>
      <c r="AJ53" s="504" t="n">
        <f aca="false">IF($B$1=4,IF(InputDataA_GeneralAssumptions!$F$133="Automatic",(1/AJ41)*NORMDIST((LN($D$51)-AJ44)/AJ41,0,1,FALSE()),AJ45*AJ6),IF(InputDataA_GeneralAssumptions!$F$133="Automatic",(1/AJ41)*NORMDIST((LN($D$51)-AJ48)/AJ41,0,1,FALSE()),AJ49*AJ50))</f>
        <v>0.271109058738047</v>
      </c>
      <c r="AK53" s="504" t="e">
        <f aca="false">IF($B$1=4,IF(InputDataA_GeneralAssumptions!$F$133="Automatic",(1/AK41)*NORMDIST((LN($D$51)-AK44)/AK41,0,1,FALSE()),AK45*AK6),IF(InputDataA_GeneralAssumptions!$F$133="Automatic",(1/AK41)*NORMDIST((LN($D$51)-AK48)/AK41,0,1,FALSE()),AK49*AK50))</f>
        <v>#VALUE!</v>
      </c>
      <c r="AL53" s="504" t="e">
        <f aca="false">IF($B$1=4,IF(InputDataA_GeneralAssumptions!$F$133="Automatic",(1/AL41)*NORMDIST((LN($D$51)-AL44)/AL41,0,1,FALSE()),AL45*AL6),IF(InputDataA_GeneralAssumptions!$F$133="Automatic",(1/AL41)*NORMDIST((LN($D$51)-AL48)/AL41,0,1,FALSE()),AL49*AL50))</f>
        <v>#VALUE!</v>
      </c>
      <c r="AM53" s="504" t="e">
        <f aca="false">IF($B$1=4,IF(InputDataA_GeneralAssumptions!$F$133="Automatic",(1/AM41)*NORMDIST((LN($D$51)-AM44)/AM41,0,1,FALSE()),AM45*AM6),IF(InputDataA_GeneralAssumptions!$F$133="Automatic",(1/AM41)*NORMDIST((LN($D$51)-AM48)/AM41,0,1,FALSE()),AM49*AM50))</f>
        <v>#VALUE!</v>
      </c>
      <c r="AN53" s="504" t="e">
        <f aca="false">IF($B$1=4,IF(InputDataA_GeneralAssumptions!$F$133="Automatic",(1/AN41)*NORMDIST((LN($D$51)-AN44)/AN41,0,1,FALSE()),AN45*AN6),IF(InputDataA_GeneralAssumptions!$F$133="Automatic",(1/AN41)*NORMDIST((LN($D$51)-AN48)/AN41,0,1,FALSE()),AN49*AN50))</f>
        <v>#VALUE!</v>
      </c>
      <c r="AO53" s="504" t="e">
        <f aca="false">IF($B$1=4,IF(InputDataA_GeneralAssumptions!$F$133="Automatic",(1/AO41)*NORMDIST((LN($D$51)-AO44)/AO41,0,1,FALSE()),AO45*AO6),IF(InputDataA_GeneralAssumptions!$F$133="Automatic",(1/AO41)*NORMDIST((LN($D$51)-AO48)/AO41,0,1,FALSE()),AO49*AO50))</f>
        <v>#VALUE!</v>
      </c>
      <c r="AP53" s="504" t="e">
        <f aca="false">IF($B$1=4,IF(InputDataA_GeneralAssumptions!$F$133="Automatic",(1/AP41)*NORMDIST((LN($D$51)-AP44)/AP41,0,1,FALSE()),AP45*AP6),IF(InputDataA_GeneralAssumptions!$F$133="Automatic",(1/AP41)*NORMDIST((LN($D$51)-AP48)/AP41,0,1,FALSE()),AP49*AP50))</f>
        <v>#VALUE!</v>
      </c>
      <c r="AQ53" s="504" t="e">
        <f aca="false">IF($B$1=4,IF(InputDataA_GeneralAssumptions!$F$133="Automatic",(1/AQ41)*NORMDIST((LN($D$51)-AQ44)/AQ41,0,1,FALSE()),AQ45*AQ6),IF(InputDataA_GeneralAssumptions!$F$133="Automatic",(1/AQ41)*NORMDIST((LN($D$51)-AQ48)/AQ41,0,1,FALSE()),AQ49*AQ50))</f>
        <v>#VALUE!</v>
      </c>
      <c r="AR53" s="504" t="e">
        <f aca="false">IF($B$1=4,IF(InputDataA_GeneralAssumptions!$F$133="Automatic",(1/AR41)*NORMDIST((LN($D$51)-AR44)/AR41,0,1,FALSE()),AR45*AR6),IF(InputDataA_GeneralAssumptions!$F$133="Automatic",(1/AR41)*NORMDIST((LN($D$51)-AR48)/AR41,0,1,FALSE()),AR49*AR50))</f>
        <v>#VALUE!</v>
      </c>
      <c r="AS53" s="504" t="e">
        <f aca="false">IF($B$1=4,IF(InputDataA_GeneralAssumptions!$F$133="Automatic",(1/AS41)*NORMDIST((LN($D$51)-AS44)/AS41,0,1,FALSE()),AS45*AS6),IF(InputDataA_GeneralAssumptions!$F$133="Automatic",(1/AS41)*NORMDIST((LN($D$51)-AS48)/AS41,0,1,FALSE()),AS49*AS50))</f>
        <v>#VALUE!</v>
      </c>
      <c r="AT53" s="504" t="e">
        <f aca="false">IF($B$1=4,IF(InputDataA_GeneralAssumptions!$F$133="Automatic",(1/AT41)*NORMDIST((LN($D$51)-AT44)/AT41,0,1,FALSE()),AT45*AT6),IF(InputDataA_GeneralAssumptions!$F$133="Automatic",(1/AT41)*NORMDIST((LN($D$51)-AT48)/AT41,0,1,FALSE()),AT49*AT50))</f>
        <v>#VALUE!</v>
      </c>
      <c r="AU53" s="504" t="e">
        <f aca="false">IF($B$1=4,IF(InputDataA_GeneralAssumptions!$F$133="Automatic",(1/AU41)*NORMDIST((LN($D$51)-AU44)/AU41,0,1,FALSE()),AU45*AU6),IF(InputDataA_GeneralAssumptions!$F$133="Automatic",(1/AU41)*NORMDIST((LN($D$51)-AU48)/AU41,0,1,FALSE()),AU49*AU50))</f>
        <v>#VALUE!</v>
      </c>
      <c r="AV53" s="504" t="e">
        <f aca="false">IF($B$1=4,IF(InputDataA_GeneralAssumptions!$F$133="Automatic",(1/AV41)*NORMDIST((LN($D$51)-AV44)/AV41,0,1,FALSE()),AV45*AV6),IF(InputDataA_GeneralAssumptions!$F$133="Automatic",(1/AV41)*NORMDIST((LN($D$51)-AV48)/AV41,0,1,FALSE()),AV49*AV50))</f>
        <v>#VALUE!</v>
      </c>
      <c r="AW53" s="504" t="e">
        <f aca="false">IF($B$1=4,IF(InputDataA_GeneralAssumptions!$F$133="Automatic",(1/AW41)*NORMDIST((LN($D$51)-AW44)/AW41,0,1,FALSE()),AW45*AW6),IF(InputDataA_GeneralAssumptions!$F$133="Automatic",(1/AW41)*NORMDIST((LN($D$51)-AW48)/AW41,0,1,FALSE()),AW49*AW50))</f>
        <v>#VALUE!</v>
      </c>
      <c r="AX53" s="504" t="e">
        <f aca="false">IF($B$1=4,IF(InputDataA_GeneralAssumptions!$F$133="Automatic",(1/AX41)*NORMDIST((LN($D$51)-AX44)/AX41,0,1,FALSE()),AX45*AX6),IF(InputDataA_GeneralAssumptions!$F$133="Automatic",(1/AX41)*NORMDIST((LN($D$51)-AX48)/AX41,0,1,FALSE()),AX49*AX50))</f>
        <v>#VALUE!</v>
      </c>
      <c r="AY53" s="504" t="e">
        <f aca="false">IF($B$1=4,IF(InputDataA_GeneralAssumptions!$F$133="Automatic",(1/AY41)*NORMDIST((LN($D$51)-AY44)/AY41,0,1,FALSE()),AY45*AY6),IF(InputDataA_GeneralAssumptions!$F$133="Automatic",(1/AY41)*NORMDIST((LN($D$51)-AY48)/AY41,0,1,FALSE()),AY49*AY50))</f>
        <v>#VALUE!</v>
      </c>
      <c r="AZ53" s="504" t="e">
        <f aca="false">IF($B$1=4,IF(InputDataA_GeneralAssumptions!$F$133="Automatic",(1/AZ41)*NORMDIST((LN($D$51)-AZ44)/AZ41,0,1,FALSE()),AZ45*AZ6),IF(InputDataA_GeneralAssumptions!$F$133="Automatic",(1/AZ41)*NORMDIST((LN($D$51)-AZ48)/AZ41,0,1,FALSE()),AZ49*AZ50))</f>
        <v>#VALUE!</v>
      </c>
      <c r="BA53" s="504" t="e">
        <f aca="false">IF($B$1=4,IF(InputDataA_GeneralAssumptions!$F$133="Automatic",(1/BA41)*NORMDIST((LN($D$51)-BA44)/BA41,0,1,FALSE()),BA45*BA6),IF(InputDataA_GeneralAssumptions!$F$133="Automatic",(1/BA41)*NORMDIST((LN($D$51)-BA48)/BA41,0,1,FALSE()),BA49*BA50))</f>
        <v>#VALUE!</v>
      </c>
      <c r="BB53" s="504" t="e">
        <f aca="false">IF($B$1=4,IF(InputDataA_GeneralAssumptions!$F$133="Automatic",(1/BB41)*NORMDIST((LN($D$51)-BB44)/BB41,0,1,FALSE()),BB45*BB6),IF(InputDataA_GeneralAssumptions!$F$133="Automatic",(1/BB41)*NORMDIST((LN($D$51)-BB48)/BB41,0,1,FALSE()),BB49*BB50))</f>
        <v>#VALUE!</v>
      </c>
      <c r="BC53" s="504" t="e">
        <f aca="false">IF($B$1=4,IF(InputDataA_GeneralAssumptions!$F$133="Automatic",(1/BC41)*NORMDIST((LN($D$51)-BC44)/BC41,0,1,FALSE()),BC45*BC6),IF(InputDataA_GeneralAssumptions!$F$133="Automatic",(1/BC41)*NORMDIST((LN($D$51)-BC48)/BC41,0,1,FALSE()),BC49*BC50))</f>
        <v>#VALUE!</v>
      </c>
      <c r="BD53" s="504" t="e">
        <f aca="false">IF($B$1=4,IF(InputDataA_GeneralAssumptions!$F$133="Automatic",(1/BD41)*NORMDIST((LN($D$51)-BD44)/BD41,0,1,FALSE()),BD45*BD6),IF(InputDataA_GeneralAssumptions!$F$133="Automatic",(1/BD41)*NORMDIST((LN($D$51)-BD48)/BD41,0,1,FALSE()),BD49*BD50))</f>
        <v>#VALUE!</v>
      </c>
      <c r="BE53" s="504" t="e">
        <f aca="false">IF($B$1=4,IF(InputDataA_GeneralAssumptions!$F$133="Automatic",(1/BE41)*NORMDIST((LN($D$51)-BE44)/BE41,0,1,FALSE()),BE45*BE6),IF(InputDataA_GeneralAssumptions!$F$133="Automatic",(1/BE41)*NORMDIST((LN($D$51)-BE48)/BE41,0,1,FALSE()),BE49*BE50))</f>
        <v>#VALUE!</v>
      </c>
      <c r="BF53" s="504" t="e">
        <f aca="false">IF($B$1=4,IF(InputDataA_GeneralAssumptions!$F$133="Automatic",(1/BF41)*NORMDIST((LN($D$51)-BF44)/BF41,0,1,FALSE()),BF45*BF6),IF(InputDataA_GeneralAssumptions!$F$133="Automatic",(1/BF41)*NORMDIST((LN($D$51)-BF48)/BF41,0,1,FALSE()),BF49*BF50))</f>
        <v>#VALUE!</v>
      </c>
      <c r="BG53" s="504" t="e">
        <f aca="false">IF($B$1=4,IF(InputDataA_GeneralAssumptions!$F$133="Automatic",(1/BG41)*NORMDIST((LN($D$51)-BG44)/BG41,0,1,FALSE()),BG45*BG6),IF(InputDataA_GeneralAssumptions!$F$133="Automatic",(1/BG41)*NORMDIST((LN($D$51)-BG48)/BG41,0,1,FALSE()),BG49*BG50))</f>
        <v>#VALUE!</v>
      </c>
      <c r="BH53" s="504" t="e">
        <f aca="false">IF($B$1=4,IF(InputDataA_GeneralAssumptions!$F$133="Automatic",(1/BH41)*NORMDIST((LN($D$51)-BH44)/BH41,0,1,FALSE()),BH45*BH6),IF(InputDataA_GeneralAssumptions!$F$133="Automatic",(1/BH41)*NORMDIST((LN($D$51)-BH48)/BH41,0,1,FALSE()),BH49*BH50))</f>
        <v>#VALUE!</v>
      </c>
      <c r="BI53" s="504" t="e">
        <f aca="false">IF($B$1=4,IF(InputDataA_GeneralAssumptions!$F$133="Automatic",(1/BI41)*NORMDIST((LN($D$51)-BI44)/BI41,0,1,FALSE()),BI45*BI6),IF(InputDataA_GeneralAssumptions!$F$133="Automatic",(1/BI41)*NORMDIST((LN($D$51)-BI48)/BI41,0,1,FALSE()),BI49*BI50))</f>
        <v>#VALUE!</v>
      </c>
      <c r="BJ53" s="504" t="e">
        <f aca="false">IF($B$1=4,IF(InputDataA_GeneralAssumptions!$F$133="Automatic",(1/BJ41)*NORMDIST((LN($D$51)-BJ44)/BJ41,0,1,FALSE()),BJ45*BJ6),IF(InputDataA_GeneralAssumptions!$F$133="Automatic",(1/BJ41)*NORMDIST((LN($D$51)-BJ48)/BJ41,0,1,FALSE()),BJ49*BJ50))</f>
        <v>#VALUE!</v>
      </c>
      <c r="BK53" s="504" t="e">
        <f aca="false">IF($B$1=4,IF(InputDataA_GeneralAssumptions!$F$133="Automatic",(1/BK41)*NORMDIST((LN($D$51)-BK44)/BK41,0,1,FALSE()),BK45*BK6),IF(InputDataA_GeneralAssumptions!$F$133="Automatic",(1/BK41)*NORMDIST((LN($D$51)-BK48)/BK41,0,1,FALSE()),BK49*BK50))</f>
        <v>#VALUE!</v>
      </c>
      <c r="BL53" s="504" t="e">
        <f aca="false">IF($B$1=4,IF(InputDataA_GeneralAssumptions!$F$133="Automatic",(1/BL41)*NORMDIST((LN($D$51)-BL44)/BL41,0,1,FALSE()),BL45*BL6),IF(InputDataA_GeneralAssumptions!$F$133="Automatic",(1/BL41)*NORMDIST((LN($D$51)-BL48)/BL41,0,1,FALSE()),BL49*BL50))</f>
        <v>#VALUE!</v>
      </c>
      <c r="BM53" s="504" t="e">
        <f aca="false">IF($B$1=4,IF(InputDataA_GeneralAssumptions!$F$133="Automatic",(1/BM41)*NORMDIST((LN($D$51)-BM44)/BM41,0,1,FALSE()),BM45*BM6),IF(InputDataA_GeneralAssumptions!$F$133="Automatic",(1/BM41)*NORMDIST((LN($D$51)-BM48)/BM41,0,1,FALSE()),BM49*BM50))</f>
        <v>#VALUE!</v>
      </c>
      <c r="BN53" s="504" t="e">
        <f aca="false">IF($B$1=4,IF(InputDataA_GeneralAssumptions!$F$133="Automatic",(1/BN41)*NORMDIST((LN($D$51)-BN44)/BN41,0,1,FALSE()),BN45*BN6),IF(InputDataA_GeneralAssumptions!$F$133="Automatic",(1/BN41)*NORMDIST((LN($D$51)-BN48)/BN41,0,1,FALSE()),BN49*BN50))</f>
        <v>#VALUE!</v>
      </c>
      <c r="BO53" s="504" t="e">
        <f aca="false">IF($B$1=4,IF(InputDataA_GeneralAssumptions!$F$133="Automatic",(1/BO41)*NORMDIST((LN($D$51)-BO44)/BO41,0,1,FALSE()),BO45*BO6),IF(InputDataA_GeneralAssumptions!$F$133="Automatic",(1/BO41)*NORMDIST((LN($D$51)-BO48)/BO41,0,1,FALSE()),BO49*BO50))</f>
        <v>#VALUE!</v>
      </c>
      <c r="BP53" s="504" t="e">
        <f aca="false">IF($B$1=4,IF(InputDataA_GeneralAssumptions!$F$133="Automatic",(1/BP41)*NORMDIST((LN($D$51)-BP44)/BP41,0,1,FALSE()),BP45*BP6),IF(InputDataA_GeneralAssumptions!$F$133="Automatic",(1/BP41)*NORMDIST((LN($D$51)-BP48)/BP41,0,1,FALSE()),BP49*BP50))</f>
        <v>#VALUE!</v>
      </c>
      <c r="BQ53" s="504" t="e">
        <f aca="false">IF($B$1=4,IF(InputDataA_GeneralAssumptions!$F$133="Automatic",(1/BQ41)*NORMDIST((LN($D$51)-BQ44)/BQ41,0,1,FALSE()),BQ45*BQ6),IF(InputDataA_GeneralAssumptions!$F$133="Automatic",(1/BQ41)*NORMDIST((LN($D$51)-BQ48)/BQ41,0,1,FALSE()),BQ49*BQ50))</f>
        <v>#VALUE!</v>
      </c>
      <c r="BR53" s="504" t="e">
        <f aca="false">IF($B$1=4,IF(InputDataA_GeneralAssumptions!$F$133="Automatic",(1/BR41)*NORMDIST((LN($D$51)-BR44)/BR41,0,1,FALSE()),BR45*BR6),IF(InputDataA_GeneralAssumptions!$F$133="Automatic",(1/BR41)*NORMDIST((LN($D$51)-BR48)/BR41,0,1,FALSE()),BR49*BR50))</f>
        <v>#VALUE!</v>
      </c>
      <c r="BS53" s="504" t="e">
        <f aca="false">IF($B$1=4,IF(InputDataA_GeneralAssumptions!$F$133="Automatic",(1/BS41)*NORMDIST((LN($D$51)-BS44)/BS41,0,1,FALSE()),BS45*BS6),IF(InputDataA_GeneralAssumptions!$F$133="Automatic",(1/BS41)*NORMDIST((LN($D$51)-BS48)/BS41,0,1,FALSE()),BS49*BS50))</f>
        <v>#VALUE!</v>
      </c>
    </row>
    <row r="54" customFormat="false" ht="15.75" hidden="false" customHeight="false" outlineLevel="0" collapsed="false">
      <c r="B54" s="0"/>
      <c r="C54" s="524" t="s">
        <v>1565</v>
      </c>
      <c r="D54" s="512"/>
      <c r="E54" s="504"/>
      <c r="F54" s="504" t="n">
        <f aca="false">InputDataA_GeneralAssumptions!J155</f>
        <v>0</v>
      </c>
      <c r="G54" s="504" t="n">
        <f aca="false">InputDataA_GeneralAssumptions!K155</f>
        <v>0</v>
      </c>
      <c r="H54" s="504" t="n">
        <f aca="false">InputDataA_GeneralAssumptions!L155</f>
        <v>0</v>
      </c>
      <c r="I54" s="504" t="n">
        <f aca="false">InputDataA_GeneralAssumptions!M155</f>
        <v>0</v>
      </c>
      <c r="J54" s="504" t="n">
        <f aca="false">InputDataA_GeneralAssumptions!N155</f>
        <v>0</v>
      </c>
      <c r="K54" s="504" t="n">
        <f aca="false">InputDataA_GeneralAssumptions!O155</f>
        <v>0</v>
      </c>
      <c r="L54" s="504" t="n">
        <f aca="false">InputDataA_GeneralAssumptions!P155</f>
        <v>0</v>
      </c>
      <c r="M54" s="504" t="n">
        <f aca="false">InputDataA_GeneralAssumptions!Q155</f>
        <v>0</v>
      </c>
      <c r="N54" s="504" t="n">
        <f aca="false">InputDataA_GeneralAssumptions!R155</f>
        <v>0</v>
      </c>
      <c r="O54" s="504" t="n">
        <f aca="false">InputDataA_GeneralAssumptions!S155</f>
        <v>0</v>
      </c>
      <c r="P54" s="504" t="n">
        <f aca="false">InputDataA_GeneralAssumptions!T155</f>
        <v>0</v>
      </c>
      <c r="Q54" s="504" t="n">
        <f aca="false">InputDataA_GeneralAssumptions!U155</f>
        <v>0</v>
      </c>
      <c r="R54" s="504" t="n">
        <f aca="false">InputDataA_GeneralAssumptions!V155</f>
        <v>0</v>
      </c>
      <c r="S54" s="504" t="n">
        <f aca="false">InputDataA_GeneralAssumptions!W155</f>
        <v>0</v>
      </c>
      <c r="T54" s="504" t="n">
        <f aca="false">InputDataA_GeneralAssumptions!X155</f>
        <v>0</v>
      </c>
      <c r="U54" s="504" t="n">
        <f aca="false">InputDataA_GeneralAssumptions!Y155</f>
        <v>0</v>
      </c>
      <c r="V54" s="504" t="n">
        <f aca="false">InputDataA_GeneralAssumptions!Z155</f>
        <v>0</v>
      </c>
      <c r="W54" s="504" t="n">
        <f aca="false">InputDataA_GeneralAssumptions!AA155</f>
        <v>0</v>
      </c>
      <c r="X54" s="504" t="n">
        <f aca="false">InputDataA_GeneralAssumptions!AB155</f>
        <v>0</v>
      </c>
      <c r="Y54" s="504" t="n">
        <f aca="false">InputDataA_GeneralAssumptions!AC155</f>
        <v>0</v>
      </c>
      <c r="Z54" s="504" t="n">
        <f aca="false">InputDataA_GeneralAssumptions!AD155</f>
        <v>0</v>
      </c>
      <c r="AA54" s="504" t="n">
        <f aca="false">InputDataA_GeneralAssumptions!AE155</f>
        <v>0</v>
      </c>
      <c r="AB54" s="504" t="n">
        <f aca="false">InputDataA_GeneralAssumptions!AF155</f>
        <v>0</v>
      </c>
      <c r="AC54" s="504" t="n">
        <f aca="false">InputDataA_GeneralAssumptions!AG155</f>
        <v>0</v>
      </c>
      <c r="AD54" s="504" t="n">
        <f aca="false">InputDataA_GeneralAssumptions!AH155</f>
        <v>0</v>
      </c>
      <c r="AE54" s="504" t="n">
        <f aca="false">InputDataA_GeneralAssumptions!AI155</f>
        <v>0</v>
      </c>
      <c r="AF54" s="504" t="n">
        <f aca="false">InputDataA_GeneralAssumptions!AJ155</f>
        <v>0</v>
      </c>
      <c r="AG54" s="504" t="n">
        <f aca="false">InputDataA_GeneralAssumptions!AK155</f>
        <v>0</v>
      </c>
      <c r="AH54" s="504" t="n">
        <f aca="false">InputDataA_GeneralAssumptions!AL155</f>
        <v>0</v>
      </c>
      <c r="AI54" s="504" t="n">
        <f aca="false">InputDataA_GeneralAssumptions!AM155</f>
        <v>0</v>
      </c>
      <c r="AJ54" s="504" t="n">
        <f aca="false">InputDataA_GeneralAssumptions!AN155</f>
        <v>0</v>
      </c>
      <c r="AK54" s="504" t="n">
        <f aca="false">InputDataA_GeneralAssumptions!AO155</f>
        <v>0</v>
      </c>
      <c r="AL54" s="504" t="n">
        <f aca="false">InputDataA_GeneralAssumptions!AP155</f>
        <v>0</v>
      </c>
      <c r="AM54" s="504" t="n">
        <f aca="false">InputDataA_GeneralAssumptions!AQ155</f>
        <v>0</v>
      </c>
      <c r="AN54" s="504" t="n">
        <f aca="false">InputDataA_GeneralAssumptions!AR155</f>
        <v>0</v>
      </c>
      <c r="AO54" s="504" t="n">
        <f aca="false">InputDataA_GeneralAssumptions!AS155</f>
        <v>0</v>
      </c>
      <c r="AP54" s="504" t="n">
        <f aca="false">InputDataA_GeneralAssumptions!AT155</f>
        <v>0</v>
      </c>
      <c r="AQ54" s="504" t="n">
        <f aca="false">InputDataA_GeneralAssumptions!AU155</f>
        <v>0</v>
      </c>
      <c r="AR54" s="504" t="n">
        <f aca="false">InputDataA_GeneralAssumptions!AV155</f>
        <v>0</v>
      </c>
      <c r="AS54" s="504" t="n">
        <f aca="false">InputDataA_GeneralAssumptions!AW155</f>
        <v>0</v>
      </c>
      <c r="AT54" s="504" t="n">
        <f aca="false">InputDataA_GeneralAssumptions!AX155</f>
        <v>0</v>
      </c>
      <c r="AU54" s="504" t="n">
        <f aca="false">InputDataA_GeneralAssumptions!AY155</f>
        <v>0</v>
      </c>
      <c r="AV54" s="504" t="n">
        <f aca="false">InputDataA_GeneralAssumptions!AZ155</f>
        <v>0</v>
      </c>
      <c r="AW54" s="504" t="n">
        <f aca="false">InputDataA_GeneralAssumptions!BA155</f>
        <v>0</v>
      </c>
      <c r="AX54" s="504" t="n">
        <f aca="false">InputDataA_GeneralAssumptions!BB155</f>
        <v>0</v>
      </c>
      <c r="AY54" s="504" t="n">
        <f aca="false">InputDataA_GeneralAssumptions!BC155</f>
        <v>0</v>
      </c>
      <c r="AZ54" s="504" t="n">
        <f aca="false">InputDataA_GeneralAssumptions!BD155</f>
        <v>0</v>
      </c>
      <c r="BA54" s="504" t="n">
        <f aca="false">InputDataA_GeneralAssumptions!BE155</f>
        <v>0</v>
      </c>
      <c r="BB54" s="504" t="n">
        <f aca="false">InputDataA_GeneralAssumptions!BF155</f>
        <v>0</v>
      </c>
      <c r="BC54" s="504" t="n">
        <f aca="false">InputDataA_GeneralAssumptions!BG155</f>
        <v>0</v>
      </c>
      <c r="BD54" s="504" t="n">
        <f aca="false">InputDataA_GeneralAssumptions!BH155</f>
        <v>0</v>
      </c>
      <c r="BE54" s="504" t="n">
        <f aca="false">InputDataA_GeneralAssumptions!BI155</f>
        <v>0</v>
      </c>
      <c r="BF54" s="504" t="n">
        <f aca="false">InputDataA_GeneralAssumptions!BJ155</f>
        <v>0</v>
      </c>
      <c r="BG54" s="504" t="n">
        <f aca="false">InputDataA_GeneralAssumptions!BK155</f>
        <v>0</v>
      </c>
      <c r="BH54" s="504" t="n">
        <f aca="false">InputDataA_GeneralAssumptions!BL155</f>
        <v>0</v>
      </c>
      <c r="BI54" s="504" t="n">
        <f aca="false">InputDataA_GeneralAssumptions!BM155</f>
        <v>0</v>
      </c>
      <c r="BJ54" s="504" t="n">
        <f aca="false">InputDataA_GeneralAssumptions!BN155</f>
        <v>0</v>
      </c>
      <c r="BK54" s="504" t="n">
        <f aca="false">InputDataA_GeneralAssumptions!BO155</f>
        <v>0</v>
      </c>
      <c r="BL54" s="504" t="n">
        <f aca="false">InputDataA_GeneralAssumptions!BP155</f>
        <v>0</v>
      </c>
      <c r="BM54" s="504" t="n">
        <f aca="false">InputDataA_GeneralAssumptions!BQ155</f>
        <v>0</v>
      </c>
      <c r="BN54" s="504" t="n">
        <f aca="false">InputDataA_GeneralAssumptions!BR155</f>
        <v>0</v>
      </c>
      <c r="BO54" s="504" t="n">
        <f aca="false">InputDataA_GeneralAssumptions!BS155</f>
        <v>0</v>
      </c>
      <c r="BP54" s="504" t="n">
        <f aca="false">InputDataA_GeneralAssumptions!BT155</f>
        <v>0</v>
      </c>
      <c r="BQ54" s="504" t="n">
        <f aca="false">InputDataA_GeneralAssumptions!BU155</f>
        <v>0</v>
      </c>
      <c r="BR54" s="504" t="n">
        <f aca="false">InputDataA_GeneralAssumptions!BV155</f>
        <v>0</v>
      </c>
      <c r="BS54" s="504" t="n">
        <f aca="false">InputDataA_GeneralAssumptions!BW155</f>
        <v>0</v>
      </c>
    </row>
    <row r="55" customFormat="false" ht="15.75" hidden="false" customHeight="false" outlineLevel="0" collapsed="false">
      <c r="B55" s="0"/>
      <c r="C55" s="524" t="s">
        <v>1566</v>
      </c>
      <c r="D55" s="512"/>
      <c r="E55" s="504"/>
      <c r="F55" s="504" t="n">
        <f aca="false">F7+F54</f>
        <v>0.0275155970087928</v>
      </c>
      <c r="G55" s="504" t="n">
        <f aca="false">G7+G54</f>
        <v>0.027585245717322</v>
      </c>
      <c r="H55" s="504" t="n">
        <f aca="false">H7+H54</f>
        <v>0.0277797780092948</v>
      </c>
      <c r="I55" s="504" t="n">
        <f aca="false">I7+I54</f>
        <v>0.0278787668270923</v>
      </c>
      <c r="J55" s="504" t="n">
        <f aca="false">J7+J54</f>
        <v>0.0280922365408125</v>
      </c>
      <c r="K55" s="504" t="n">
        <f aca="false">K7+K54</f>
        <v>0.0282136858895898</v>
      </c>
      <c r="L55" s="504" t="n">
        <f aca="false">L7+L54</f>
        <v>0.0284417196875844</v>
      </c>
      <c r="M55" s="504" t="n">
        <f aca="false">M7+M54</f>
        <v>0.0286271161021301</v>
      </c>
      <c r="N55" s="504" t="n">
        <f aca="false">N7+N54</f>
        <v>0.0288188750376805</v>
      </c>
      <c r="O55" s="504" t="n">
        <f aca="false">O7+O54</f>
        <v>0.0291030964010011</v>
      </c>
      <c r="P55" s="504" t="n">
        <f aca="false">P7+P54</f>
        <v>0.0293851672352208</v>
      </c>
      <c r="Q55" s="504" t="n">
        <f aca="false">Q7+Q54</f>
        <v>0.0297060938973603</v>
      </c>
      <c r="R55" s="504" t="n">
        <f aca="false">R7+R54</f>
        <v>0.029981132172</v>
      </c>
      <c r="S55" s="504" t="n">
        <f aca="false">S7+S54</f>
        <v>0.0302927187736424</v>
      </c>
      <c r="T55" s="504" t="n">
        <f aca="false">T7+T54</f>
        <v>0.0306367511811951</v>
      </c>
      <c r="U55" s="504" t="n">
        <f aca="false">U7+U54</f>
        <v>0.0309723248583924</v>
      </c>
      <c r="V55" s="504" t="n">
        <f aca="false">V7+V54</f>
        <v>0.0312997441455933</v>
      </c>
      <c r="W55" s="504" t="n">
        <f aca="false">W7+W54</f>
        <v>0.0316546964621456</v>
      </c>
      <c r="X55" s="504" t="n">
        <f aca="false">X7+X54</f>
        <v>0.0319995088445078</v>
      </c>
      <c r="Y55" s="504" t="n">
        <f aca="false">Y7+Y54</f>
        <v>0.0323008920949535</v>
      </c>
      <c r="Z55" s="504" t="n">
        <f aca="false">Z7+Z54</f>
        <v>0.0326612762318923</v>
      </c>
      <c r="AA55" s="504" t="n">
        <f aca="false">AA7+AA54</f>
        <v>0.032946031299834</v>
      </c>
      <c r="AB55" s="504" t="n">
        <f aca="false">AB7+AB54</f>
        <v>0.0332874168510366</v>
      </c>
      <c r="AC55" s="504" t="n">
        <f aca="false">AC7+AC54</f>
        <v>0.0335876967537554</v>
      </c>
      <c r="AD55" s="504" t="n">
        <f aca="false">AD7+AD54</f>
        <v>0.0339403216539123</v>
      </c>
      <c r="AE55" s="504" t="n">
        <f aca="false">AE7+AE54</f>
        <v>0.0342520697003608</v>
      </c>
      <c r="AF55" s="504" t="n">
        <f aca="false">AF7+AF54</f>
        <v>0.0345836332964826</v>
      </c>
      <c r="AG55" s="504" t="n">
        <f aca="false">AG7+AG54</f>
        <v>0.0349047813188044</v>
      </c>
      <c r="AH55" s="504" t="n">
        <f aca="false">AH7+AH54</f>
        <v>0.0351884205818032</v>
      </c>
      <c r="AI55" s="504" t="n">
        <f aca="false">AI7+AI54</f>
        <v>0.0355183839472835</v>
      </c>
      <c r="AJ55" s="504" t="n">
        <f aca="false">AJ7+AJ54</f>
        <v>0.0357846762966041</v>
      </c>
      <c r="AK55" s="504" t="e">
        <f aca="false">AK7+AK54</f>
        <v>#VALUE!</v>
      </c>
      <c r="AL55" s="504" t="e">
        <f aca="false">AL7+AL54</f>
        <v>#VALUE!</v>
      </c>
      <c r="AM55" s="504" t="e">
        <f aca="false">AM7+AM54</f>
        <v>#VALUE!</v>
      </c>
      <c r="AN55" s="504" t="e">
        <f aca="false">AN7+AN54</f>
        <v>#VALUE!</v>
      </c>
      <c r="AO55" s="504" t="e">
        <f aca="false">AO7+AO54</f>
        <v>#VALUE!</v>
      </c>
      <c r="AP55" s="504" t="e">
        <f aca="false">AP7+AP54</f>
        <v>#VALUE!</v>
      </c>
      <c r="AQ55" s="504" t="e">
        <f aca="false">AQ7+AQ54</f>
        <v>#VALUE!</v>
      </c>
      <c r="AR55" s="504" t="e">
        <f aca="false">AR7+AR54</f>
        <v>#VALUE!</v>
      </c>
      <c r="AS55" s="504" t="e">
        <f aca="false">AS7+AS54</f>
        <v>#VALUE!</v>
      </c>
      <c r="AT55" s="504" t="e">
        <f aca="false">AT7+AT54</f>
        <v>#VALUE!</v>
      </c>
      <c r="AU55" s="504" t="e">
        <f aca="false">AU7+AU54</f>
        <v>#VALUE!</v>
      </c>
      <c r="AV55" s="504" t="e">
        <f aca="false">AV7+AV54</f>
        <v>#VALUE!</v>
      </c>
      <c r="AW55" s="504" t="e">
        <f aca="false">AW7+AW54</f>
        <v>#VALUE!</v>
      </c>
      <c r="AX55" s="504" t="e">
        <f aca="false">AX7+AX54</f>
        <v>#VALUE!</v>
      </c>
      <c r="AY55" s="504" t="e">
        <f aca="false">AY7+AY54</f>
        <v>#VALUE!</v>
      </c>
      <c r="AZ55" s="504" t="e">
        <f aca="false">AZ7+AZ54</f>
        <v>#VALUE!</v>
      </c>
      <c r="BA55" s="504" t="e">
        <f aca="false">BA7+BA54</f>
        <v>#VALUE!</v>
      </c>
      <c r="BB55" s="504" t="e">
        <f aca="false">BB7+BB54</f>
        <v>#VALUE!</v>
      </c>
      <c r="BC55" s="504" t="e">
        <f aca="false">BC7+BC54</f>
        <v>#VALUE!</v>
      </c>
      <c r="BD55" s="504" t="e">
        <f aca="false">BD7+BD54</f>
        <v>#VALUE!</v>
      </c>
      <c r="BE55" s="504" t="e">
        <f aca="false">BE7+BE54</f>
        <v>#VALUE!</v>
      </c>
      <c r="BF55" s="504" t="e">
        <f aca="false">BF7+BF54</f>
        <v>#VALUE!</v>
      </c>
      <c r="BG55" s="504" t="e">
        <f aca="false">BG7+BG54</f>
        <v>#VALUE!</v>
      </c>
      <c r="BH55" s="504" t="e">
        <f aca="false">BH7+BH54</f>
        <v>#VALUE!</v>
      </c>
      <c r="BI55" s="504" t="e">
        <f aca="false">BI7+BI54</f>
        <v>#VALUE!</v>
      </c>
      <c r="BJ55" s="504" t="e">
        <f aca="false">BJ7+BJ54</f>
        <v>#VALUE!</v>
      </c>
      <c r="BK55" s="504" t="e">
        <f aca="false">BK7+BK54</f>
        <v>#VALUE!</v>
      </c>
      <c r="BL55" s="504" t="e">
        <f aca="false">BL7+BL54</f>
        <v>#VALUE!</v>
      </c>
      <c r="BM55" s="504" t="e">
        <f aca="false">BM7+BM54</f>
        <v>#VALUE!</v>
      </c>
      <c r="BN55" s="504" t="e">
        <f aca="false">BN7+BN54</f>
        <v>#VALUE!</v>
      </c>
      <c r="BO55" s="504" t="e">
        <f aca="false">BO7+BO54</f>
        <v>#VALUE!</v>
      </c>
      <c r="BP55" s="504" t="e">
        <f aca="false">BP7+BP54</f>
        <v>#VALUE!</v>
      </c>
      <c r="BQ55" s="504" t="e">
        <f aca="false">BQ7+BQ54</f>
        <v>#VALUE!</v>
      </c>
      <c r="BR55" s="504" t="e">
        <f aca="false">BR7+BR54</f>
        <v>#VALUE!</v>
      </c>
      <c r="BS55" s="504" t="e">
        <f aca="false">BS7+BS54</f>
        <v>#VALUE!</v>
      </c>
    </row>
    <row r="56" customFormat="false" ht="15.75" hidden="false" customHeight="false" outlineLevel="0" collapsed="false">
      <c r="C56" s="524" t="s">
        <v>1567</v>
      </c>
      <c r="D56" s="512"/>
      <c r="E56" s="504" t="n">
        <f aca="false">NORMSDIST(NORMSINV(0.4)-E41)</f>
        <v>0.0850543996386804</v>
      </c>
      <c r="F56" s="504" t="n">
        <f aca="false">NORMSDIST(NORMSINV(0.4)-F41)</f>
        <v>0.0850543996386804</v>
      </c>
      <c r="G56" s="504" t="n">
        <f aca="false">NORMSDIST(NORMSINV(0.4)-G41)</f>
        <v>0.0850543996386804</v>
      </c>
      <c r="H56" s="504" t="n">
        <f aca="false">NORMSDIST(NORMSINV(0.4)-H41)</f>
        <v>0.0850543996386804</v>
      </c>
      <c r="I56" s="504" t="n">
        <f aca="false">NORMSDIST(NORMSINV(0.4)-I41)</f>
        <v>0.0850543996386804</v>
      </c>
      <c r="J56" s="504" t="n">
        <f aca="false">NORMSDIST(NORMSINV(0.4)-J41)</f>
        <v>0.0850543996386804</v>
      </c>
      <c r="K56" s="504" t="n">
        <f aca="false">NORMSDIST(NORMSINV(0.4)-K41)</f>
        <v>0.0850543996386804</v>
      </c>
      <c r="L56" s="504" t="n">
        <f aca="false">NORMSDIST(NORMSINV(0.4)-L41)</f>
        <v>0.0850543996386804</v>
      </c>
      <c r="M56" s="504" t="n">
        <f aca="false">NORMSDIST(NORMSINV(0.4)-M41)</f>
        <v>0.0850543996386804</v>
      </c>
      <c r="N56" s="504" t="n">
        <f aca="false">NORMSDIST(NORMSINV(0.4)-N41)</f>
        <v>0.0850543996386804</v>
      </c>
      <c r="O56" s="504" t="n">
        <f aca="false">NORMSDIST(NORMSINV(0.4)-O41)</f>
        <v>0.0850543996386804</v>
      </c>
      <c r="P56" s="504" t="n">
        <f aca="false">NORMSDIST(NORMSINV(0.4)-P41)</f>
        <v>0.0850543996386804</v>
      </c>
      <c r="Q56" s="504" t="n">
        <f aca="false">NORMSDIST(NORMSINV(0.4)-Q41)</f>
        <v>0.0850543996386804</v>
      </c>
      <c r="R56" s="504" t="n">
        <f aca="false">NORMSDIST(NORMSINV(0.4)-R41)</f>
        <v>0.0850543996386804</v>
      </c>
      <c r="S56" s="504" t="n">
        <f aca="false">NORMSDIST(NORMSINV(0.4)-S41)</f>
        <v>0.0850543996386804</v>
      </c>
      <c r="T56" s="504" t="n">
        <f aca="false">NORMSDIST(NORMSINV(0.4)-T41)</f>
        <v>0.0850543996386804</v>
      </c>
      <c r="U56" s="504" t="n">
        <f aca="false">NORMSDIST(NORMSINV(0.4)-U41)</f>
        <v>0.0850543996386804</v>
      </c>
      <c r="V56" s="504" t="n">
        <f aca="false">NORMSDIST(NORMSINV(0.4)-V41)</f>
        <v>0.0850543996386804</v>
      </c>
      <c r="W56" s="504" t="n">
        <f aca="false">NORMSDIST(NORMSINV(0.4)-W41)</f>
        <v>0.0850543996386804</v>
      </c>
      <c r="X56" s="504" t="n">
        <f aca="false">NORMSDIST(NORMSINV(0.4)-X41)</f>
        <v>0.0850543996386804</v>
      </c>
      <c r="Y56" s="504" t="n">
        <f aca="false">NORMSDIST(NORMSINV(0.4)-Y41)</f>
        <v>0.0850543996386804</v>
      </c>
      <c r="Z56" s="504" t="n">
        <f aca="false">NORMSDIST(NORMSINV(0.4)-Z41)</f>
        <v>0.0850543996386804</v>
      </c>
      <c r="AA56" s="504" t="n">
        <f aca="false">NORMSDIST(NORMSINV(0.4)-AA41)</f>
        <v>0.0850543996386804</v>
      </c>
      <c r="AB56" s="504" t="n">
        <f aca="false">NORMSDIST(NORMSINV(0.4)-AB41)</f>
        <v>0.0850543996386804</v>
      </c>
      <c r="AC56" s="504" t="n">
        <f aca="false">NORMSDIST(NORMSINV(0.4)-AC41)</f>
        <v>0.0850543996386804</v>
      </c>
      <c r="AD56" s="504" t="n">
        <f aca="false">NORMSDIST(NORMSINV(0.4)-AD41)</f>
        <v>0.0850543996386804</v>
      </c>
      <c r="AE56" s="504" t="n">
        <f aca="false">NORMSDIST(NORMSINV(0.4)-AE41)</f>
        <v>0.0850543996386804</v>
      </c>
      <c r="AF56" s="504" t="n">
        <f aca="false">NORMSDIST(NORMSINV(0.4)-AF41)</f>
        <v>0.0850543996386804</v>
      </c>
      <c r="AG56" s="504" t="n">
        <f aca="false">NORMSDIST(NORMSINV(0.4)-AG41)</f>
        <v>0.0850543996386804</v>
      </c>
      <c r="AH56" s="504" t="n">
        <f aca="false">NORMSDIST(NORMSINV(0.4)-AH41)</f>
        <v>0.0850543996386804</v>
      </c>
      <c r="AI56" s="504" t="n">
        <f aca="false">NORMSDIST(NORMSINV(0.4)-AI41)</f>
        <v>0.0850543996386804</v>
      </c>
      <c r="AJ56" s="504" t="n">
        <f aca="false">NORMSDIST(NORMSINV(0.4)-AJ41)</f>
        <v>0.0850543996386804</v>
      </c>
      <c r="AK56" s="504" t="n">
        <f aca="false">NORMSDIST(NORMSINV(0.4)-AK41)</f>
        <v>0.0850543996386804</v>
      </c>
      <c r="AL56" s="504" t="n">
        <f aca="false">NORMSDIST(NORMSINV(0.4)-AL41)</f>
        <v>0.0850543996386804</v>
      </c>
      <c r="AM56" s="504" t="n">
        <f aca="false">NORMSDIST(NORMSINV(0.4)-AM41)</f>
        <v>0.0850543996386804</v>
      </c>
      <c r="AN56" s="504" t="n">
        <f aca="false">NORMSDIST(NORMSINV(0.4)-AN41)</f>
        <v>0.0850543996386804</v>
      </c>
      <c r="AO56" s="504" t="n">
        <f aca="false">NORMSDIST(NORMSINV(0.4)-AO41)</f>
        <v>0.0850543996386804</v>
      </c>
      <c r="AP56" s="504" t="n">
        <f aca="false">NORMSDIST(NORMSINV(0.4)-AP41)</f>
        <v>0.0850543996386804</v>
      </c>
      <c r="AQ56" s="504" t="n">
        <f aca="false">NORMSDIST(NORMSINV(0.4)-AQ41)</f>
        <v>0.0850543996386804</v>
      </c>
      <c r="AR56" s="504" t="n">
        <f aca="false">NORMSDIST(NORMSINV(0.4)-AR41)</f>
        <v>0.0850543996386804</v>
      </c>
      <c r="AS56" s="504" t="n">
        <f aca="false">NORMSDIST(NORMSINV(0.4)-AS41)</f>
        <v>0.0850543996386804</v>
      </c>
      <c r="AT56" s="504" t="n">
        <f aca="false">NORMSDIST(NORMSINV(0.4)-AT41)</f>
        <v>0.0850543996386804</v>
      </c>
      <c r="AU56" s="504" t="n">
        <f aca="false">NORMSDIST(NORMSINV(0.4)-AU41)</f>
        <v>0.0850543996386804</v>
      </c>
      <c r="AV56" s="504" t="n">
        <f aca="false">NORMSDIST(NORMSINV(0.4)-AV41)</f>
        <v>0.0850543996386804</v>
      </c>
      <c r="AW56" s="504" t="n">
        <f aca="false">NORMSDIST(NORMSINV(0.4)-AW41)</f>
        <v>0.0850543996386804</v>
      </c>
      <c r="AX56" s="504" t="n">
        <f aca="false">NORMSDIST(NORMSINV(0.4)-AX41)</f>
        <v>0.0850543996386804</v>
      </c>
      <c r="AY56" s="504" t="n">
        <f aca="false">NORMSDIST(NORMSINV(0.4)-AY41)</f>
        <v>0.0850543996386804</v>
      </c>
      <c r="AZ56" s="504" t="n">
        <f aca="false">NORMSDIST(NORMSINV(0.4)-AZ41)</f>
        <v>0.0850543996386804</v>
      </c>
      <c r="BA56" s="504" t="n">
        <f aca="false">NORMSDIST(NORMSINV(0.4)-BA41)</f>
        <v>0.0850543996386804</v>
      </c>
      <c r="BB56" s="504" t="n">
        <f aca="false">NORMSDIST(NORMSINV(0.4)-BB41)</f>
        <v>0.0850543996386804</v>
      </c>
      <c r="BC56" s="504" t="n">
        <f aca="false">NORMSDIST(NORMSINV(0.4)-BC41)</f>
        <v>0.0850543996386804</v>
      </c>
      <c r="BD56" s="504" t="n">
        <f aca="false">NORMSDIST(NORMSINV(0.4)-BD41)</f>
        <v>0.0850543996386804</v>
      </c>
      <c r="BE56" s="504" t="n">
        <f aca="false">NORMSDIST(NORMSINV(0.4)-BE41)</f>
        <v>0.0850543996386804</v>
      </c>
      <c r="BF56" s="504" t="n">
        <f aca="false">NORMSDIST(NORMSINV(0.4)-BF41)</f>
        <v>0.0850543996386804</v>
      </c>
      <c r="BG56" s="504" t="n">
        <f aca="false">NORMSDIST(NORMSINV(0.4)-BG41)</f>
        <v>0.0850543996386804</v>
      </c>
      <c r="BH56" s="504" t="n">
        <f aca="false">NORMSDIST(NORMSINV(0.4)-BH41)</f>
        <v>0.0850543996386804</v>
      </c>
      <c r="BI56" s="504" t="n">
        <f aca="false">NORMSDIST(NORMSINV(0.4)-BI41)</f>
        <v>0.0850543996386804</v>
      </c>
      <c r="BJ56" s="504" t="n">
        <f aca="false">NORMSDIST(NORMSINV(0.4)-BJ41)</f>
        <v>0.0850543996386804</v>
      </c>
      <c r="BK56" s="504" t="n">
        <f aca="false">NORMSDIST(NORMSINV(0.4)-BK41)</f>
        <v>0.0850543996386804</v>
      </c>
      <c r="BL56" s="504" t="n">
        <f aca="false">NORMSDIST(NORMSINV(0.4)-BL41)</f>
        <v>0.0850543996386804</v>
      </c>
      <c r="BM56" s="504" t="n">
        <f aca="false">NORMSDIST(NORMSINV(0.4)-BM41)</f>
        <v>0.0850543996386804</v>
      </c>
      <c r="BN56" s="504" t="n">
        <f aca="false">NORMSDIST(NORMSINV(0.4)-BN41)</f>
        <v>0.0850543996386804</v>
      </c>
      <c r="BO56" s="504" t="n">
        <f aca="false">NORMSDIST(NORMSINV(0.4)-BO41)</f>
        <v>0.0850543996386804</v>
      </c>
      <c r="BP56" s="504" t="n">
        <f aca="false">NORMSDIST(NORMSINV(0.4)-BP41)</f>
        <v>0.0850543996386804</v>
      </c>
      <c r="BQ56" s="504" t="n">
        <f aca="false">NORMSDIST(NORMSINV(0.4)-BQ41)</f>
        <v>0.0850543996386804</v>
      </c>
      <c r="BR56" s="504" t="n">
        <f aca="false">NORMSDIST(NORMSINV(0.4)-BR41)</f>
        <v>0.0850543996386804</v>
      </c>
      <c r="BS56" s="504" t="n">
        <f aca="false">NORMSDIST(NORMSINV(0.4)-BS41)</f>
        <v>0.0850543996386804</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S56"/>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AJ3" activeCellId="0" sqref="AJ3"/>
    </sheetView>
  </sheetViews>
  <sheetFormatPr defaultColWidth="11.00390625" defaultRowHeight="15.75" customHeight="false" zeroHeight="false" outlineLevelRow="0" outlineLevelCol="0"/>
  <cols>
    <col collapsed="false" customWidth="true" hidden="false" outlineLevel="0" max="1" min="1" style="492" width="1.12"/>
    <col collapsed="false" customWidth="true" hidden="false" outlineLevel="0" max="2" min="2" style="0" width="2.5"/>
    <col collapsed="false" customWidth="true" hidden="false" outlineLevel="0" max="3" min="3" style="0" width="37.62"/>
    <col collapsed="false" customWidth="true" hidden="false" outlineLevel="0" max="4" min="4" style="0" width="13.12"/>
    <col collapsed="false" customWidth="true" hidden="false" outlineLevel="0" max="5" min="5" style="0" width="8.62"/>
    <col collapsed="false" customWidth="true" hidden="false" outlineLevel="0" max="6" min="6" style="0" width="9.5"/>
    <col collapsed="false" customWidth="false" hidden="true" outlineLevel="0" max="69" min="37" style="0" width="11"/>
    <col collapsed="false" customWidth="true" hidden="true" outlineLevel="0" max="71" min="70" style="0" width="11.62"/>
  </cols>
  <sheetData>
    <row r="1" s="13" customFormat="true" ht="17.35" hidden="false" customHeight="false" outlineLevel="0" collapsed="false">
      <c r="A1" s="582"/>
      <c r="B1" s="583" t="n">
        <f aca="false">VLOOKUP(InputDataB_ModelSpecAssumptions!D20,DataSummary!$A$122:$B$125,2,FALSE())</f>
        <v>1</v>
      </c>
      <c r="C1" s="584" t="s">
        <v>1482</v>
      </c>
      <c r="D1" s="585"/>
      <c r="E1" s="585"/>
      <c r="F1" s="585"/>
      <c r="G1" s="585"/>
      <c r="H1" s="585"/>
      <c r="I1" s="585"/>
      <c r="J1" s="585"/>
      <c r="K1" s="585"/>
      <c r="L1" s="585"/>
      <c r="M1" s="585"/>
      <c r="N1" s="585"/>
      <c r="O1" s="585"/>
      <c r="P1" s="585"/>
      <c r="Q1" s="585"/>
      <c r="R1" s="585"/>
      <c r="S1" s="585"/>
      <c r="T1" s="585"/>
      <c r="U1" s="585"/>
      <c r="V1" s="585"/>
      <c r="W1" s="585"/>
      <c r="X1" s="585"/>
      <c r="Y1" s="585"/>
      <c r="Z1" s="585"/>
      <c r="AA1" s="585"/>
      <c r="AB1" s="585"/>
      <c r="AC1" s="585"/>
      <c r="AD1" s="585"/>
      <c r="AE1" s="585"/>
      <c r="AF1" s="585"/>
      <c r="AG1" s="585"/>
      <c r="AH1" s="585"/>
      <c r="AI1" s="585"/>
      <c r="AJ1" s="585"/>
      <c r="AK1" s="585"/>
      <c r="AL1" s="585"/>
      <c r="AM1" s="585"/>
      <c r="AN1" s="585"/>
      <c r="AO1" s="585"/>
      <c r="AP1" s="585"/>
      <c r="AQ1" s="585"/>
      <c r="AR1" s="585"/>
      <c r="AS1" s="585"/>
      <c r="AT1" s="585"/>
      <c r="AU1" s="585"/>
      <c r="AV1" s="585"/>
      <c r="AW1" s="585"/>
      <c r="AX1" s="585"/>
      <c r="AY1" s="585"/>
      <c r="AZ1" s="585"/>
      <c r="BA1" s="585"/>
      <c r="BB1" s="585"/>
      <c r="BC1" s="585"/>
      <c r="BD1" s="585"/>
      <c r="BE1" s="585"/>
      <c r="BF1" s="585"/>
      <c r="BG1" s="585"/>
      <c r="BH1" s="585"/>
      <c r="BI1" s="585"/>
      <c r="BJ1" s="585"/>
      <c r="BK1" s="585"/>
      <c r="BL1" s="585"/>
      <c r="BM1" s="585"/>
      <c r="BN1" s="585"/>
      <c r="BO1" s="585"/>
      <c r="BP1" s="585"/>
      <c r="BQ1" s="585"/>
      <c r="BR1" s="585"/>
      <c r="BS1" s="585"/>
    </row>
    <row r="2" s="24" customFormat="true" ht="15.75" hidden="false" customHeight="false" outlineLevel="0" collapsed="false">
      <c r="A2" s="503"/>
      <c r="C2" s="494" t="s">
        <v>1494</v>
      </c>
      <c r="D2" s="495" t="n">
        <f aca="false">InputDataA_GeneralAssumptions!E16</f>
        <v>0.618</v>
      </c>
      <c r="AJ2" s="35" t="str">
        <f aca="false">"35 hidden columns for years "&amp;AJ4+1&amp;" to "&amp;BS4&amp;" --&gt;"</f>
        <v>35 hidden columns for years 2051 to 2085 --&gt;</v>
      </c>
      <c r="AM2" s="496" t="s">
        <v>1495</v>
      </c>
      <c r="AO2" s="35"/>
    </row>
    <row r="3" s="24" customFormat="true" ht="15.75" hidden="false" customHeight="false" outlineLevel="0" collapsed="false">
      <c r="A3" s="503"/>
      <c r="C3" s="497" t="s">
        <v>1496</v>
      </c>
      <c r="D3" s="586" t="n">
        <f aca="false">InputDataA_GeneralAssumptions!E13</f>
        <v>0.049</v>
      </c>
    </row>
    <row r="4" customFormat="false" ht="15.75" hidden="false" customHeight="false" outlineLevel="0" collapsed="false">
      <c r="C4" s="587" t="s">
        <v>1461</v>
      </c>
      <c r="D4" s="588"/>
      <c r="E4" s="588" t="n">
        <f aca="false">InputDataA_GeneralAssumptions!D7</f>
        <v>2019</v>
      </c>
      <c r="F4" s="588" t="n">
        <f aca="false">E4+1</f>
        <v>2020</v>
      </c>
      <c r="G4" s="588" t="n">
        <f aca="false">F4+1</f>
        <v>2021</v>
      </c>
      <c r="H4" s="588" t="n">
        <f aca="false">G4+1</f>
        <v>2022</v>
      </c>
      <c r="I4" s="588" t="n">
        <f aca="false">H4+1</f>
        <v>2023</v>
      </c>
      <c r="J4" s="588" t="n">
        <f aca="false">I4+1</f>
        <v>2024</v>
      </c>
      <c r="K4" s="588" t="n">
        <f aca="false">J4+1</f>
        <v>2025</v>
      </c>
      <c r="L4" s="588" t="n">
        <f aca="false">K4+1</f>
        <v>2026</v>
      </c>
      <c r="M4" s="588" t="n">
        <f aca="false">L4+1</f>
        <v>2027</v>
      </c>
      <c r="N4" s="588" t="n">
        <f aca="false">M4+1</f>
        <v>2028</v>
      </c>
      <c r="O4" s="588" t="n">
        <f aca="false">N4+1</f>
        <v>2029</v>
      </c>
      <c r="P4" s="588" t="n">
        <f aca="false">O4+1</f>
        <v>2030</v>
      </c>
      <c r="Q4" s="588" t="n">
        <f aca="false">P4+1</f>
        <v>2031</v>
      </c>
      <c r="R4" s="588" t="n">
        <f aca="false">Q4+1</f>
        <v>2032</v>
      </c>
      <c r="S4" s="588" t="n">
        <f aca="false">R4+1</f>
        <v>2033</v>
      </c>
      <c r="T4" s="588" t="n">
        <f aca="false">S4+1</f>
        <v>2034</v>
      </c>
      <c r="U4" s="588" t="n">
        <f aca="false">T4+1</f>
        <v>2035</v>
      </c>
      <c r="V4" s="588" t="n">
        <f aca="false">U4+1</f>
        <v>2036</v>
      </c>
      <c r="W4" s="588" t="n">
        <f aca="false">V4+1</f>
        <v>2037</v>
      </c>
      <c r="X4" s="588" t="n">
        <f aca="false">W4+1</f>
        <v>2038</v>
      </c>
      <c r="Y4" s="588" t="n">
        <f aca="false">X4+1</f>
        <v>2039</v>
      </c>
      <c r="Z4" s="588" t="n">
        <f aca="false">Y4+1</f>
        <v>2040</v>
      </c>
      <c r="AA4" s="588" t="n">
        <f aca="false">Z4+1</f>
        <v>2041</v>
      </c>
      <c r="AB4" s="588" t="n">
        <f aca="false">AA4+1</f>
        <v>2042</v>
      </c>
      <c r="AC4" s="588" t="n">
        <f aca="false">AB4+1</f>
        <v>2043</v>
      </c>
      <c r="AD4" s="588" t="n">
        <f aca="false">AC4+1</f>
        <v>2044</v>
      </c>
      <c r="AE4" s="588" t="n">
        <f aca="false">AD4+1</f>
        <v>2045</v>
      </c>
      <c r="AF4" s="588" t="n">
        <f aca="false">AE4+1</f>
        <v>2046</v>
      </c>
      <c r="AG4" s="588" t="n">
        <f aca="false">AF4+1</f>
        <v>2047</v>
      </c>
      <c r="AH4" s="588" t="n">
        <f aca="false">AG4+1</f>
        <v>2048</v>
      </c>
      <c r="AI4" s="588" t="n">
        <f aca="false">AH4+1</f>
        <v>2049</v>
      </c>
      <c r="AJ4" s="588" t="n">
        <f aca="false">AI4+1</f>
        <v>2050</v>
      </c>
      <c r="AK4" s="588" t="n">
        <f aca="false">AJ4+1</f>
        <v>2051</v>
      </c>
      <c r="AL4" s="588" t="n">
        <f aca="false">AK4+1</f>
        <v>2052</v>
      </c>
      <c r="AM4" s="588" t="n">
        <f aca="false">AL4+1</f>
        <v>2053</v>
      </c>
      <c r="AN4" s="588" t="n">
        <f aca="false">AM4+1</f>
        <v>2054</v>
      </c>
      <c r="AO4" s="588" t="n">
        <f aca="false">AN4+1</f>
        <v>2055</v>
      </c>
      <c r="AP4" s="588" t="n">
        <f aca="false">AO4+1</f>
        <v>2056</v>
      </c>
      <c r="AQ4" s="588" t="n">
        <f aca="false">AP4+1</f>
        <v>2057</v>
      </c>
      <c r="AR4" s="588" t="n">
        <f aca="false">AQ4+1</f>
        <v>2058</v>
      </c>
      <c r="AS4" s="588" t="n">
        <f aca="false">AR4+1</f>
        <v>2059</v>
      </c>
      <c r="AT4" s="588" t="n">
        <f aca="false">AS4+1</f>
        <v>2060</v>
      </c>
      <c r="AU4" s="588" t="n">
        <f aca="false">AT4+1</f>
        <v>2061</v>
      </c>
      <c r="AV4" s="588" t="n">
        <f aca="false">AU4+1</f>
        <v>2062</v>
      </c>
      <c r="AW4" s="588" t="n">
        <f aca="false">AV4+1</f>
        <v>2063</v>
      </c>
      <c r="AX4" s="588" t="n">
        <f aca="false">AW4+1</f>
        <v>2064</v>
      </c>
      <c r="AY4" s="588" t="n">
        <f aca="false">AX4+1</f>
        <v>2065</v>
      </c>
      <c r="AZ4" s="588" t="n">
        <f aca="false">AY4+1</f>
        <v>2066</v>
      </c>
      <c r="BA4" s="588" t="n">
        <f aca="false">AZ4+1</f>
        <v>2067</v>
      </c>
      <c r="BB4" s="588" t="n">
        <f aca="false">BA4+1</f>
        <v>2068</v>
      </c>
      <c r="BC4" s="588" t="n">
        <f aca="false">BB4+1</f>
        <v>2069</v>
      </c>
      <c r="BD4" s="588" t="n">
        <f aca="false">BC4+1</f>
        <v>2070</v>
      </c>
      <c r="BE4" s="588" t="n">
        <f aca="false">BD4+1</f>
        <v>2071</v>
      </c>
      <c r="BF4" s="588" t="n">
        <f aca="false">BE4+1</f>
        <v>2072</v>
      </c>
      <c r="BG4" s="588" t="n">
        <f aca="false">BF4+1</f>
        <v>2073</v>
      </c>
      <c r="BH4" s="588" t="n">
        <f aca="false">BG4+1</f>
        <v>2074</v>
      </c>
      <c r="BI4" s="588" t="n">
        <f aca="false">BH4+1</f>
        <v>2075</v>
      </c>
      <c r="BJ4" s="588" t="n">
        <f aca="false">BI4+1</f>
        <v>2076</v>
      </c>
      <c r="BK4" s="588" t="n">
        <f aca="false">BJ4+1</f>
        <v>2077</v>
      </c>
      <c r="BL4" s="588" t="n">
        <f aca="false">BK4+1</f>
        <v>2078</v>
      </c>
      <c r="BM4" s="588" t="n">
        <f aca="false">BL4+1</f>
        <v>2079</v>
      </c>
      <c r="BN4" s="588" t="n">
        <f aca="false">BM4+1</f>
        <v>2080</v>
      </c>
      <c r="BO4" s="588" t="n">
        <f aca="false">BN4+1</f>
        <v>2081</v>
      </c>
      <c r="BP4" s="588" t="n">
        <f aca="false">BO4+1</f>
        <v>2082</v>
      </c>
      <c r="BQ4" s="588" t="n">
        <f aca="false">BP4+1</f>
        <v>2083</v>
      </c>
      <c r="BR4" s="588" t="n">
        <f aca="false">BQ4+1</f>
        <v>2084</v>
      </c>
      <c r="BS4" s="588" t="n">
        <f aca="false">BR4+1</f>
        <v>2085</v>
      </c>
    </row>
    <row r="5" s="24" customFormat="true" ht="15.75" hidden="false" customHeight="false" outlineLevel="0" collapsed="false">
      <c r="A5" s="503"/>
      <c r="C5" s="193" t="s">
        <v>1569</v>
      </c>
      <c r="D5" s="590"/>
      <c r="E5" s="590"/>
      <c r="F5" s="134"/>
      <c r="G5" s="134"/>
      <c r="H5" s="134"/>
      <c r="I5" s="134"/>
      <c r="J5" s="134"/>
      <c r="K5" s="134"/>
      <c r="L5" s="134"/>
      <c r="M5" s="134"/>
      <c r="N5" s="134"/>
      <c r="O5" s="134"/>
      <c r="P5" s="134"/>
      <c r="Q5" s="134"/>
      <c r="R5" s="134"/>
      <c r="S5" s="134"/>
      <c r="T5" s="134"/>
      <c r="U5" s="134"/>
      <c r="V5" s="134"/>
      <c r="W5" s="134"/>
      <c r="X5" s="134"/>
      <c r="Y5" s="134"/>
      <c r="Z5" s="134"/>
      <c r="AA5" s="134"/>
      <c r="AB5" s="134"/>
      <c r="AC5" s="134"/>
      <c r="AD5" s="134"/>
      <c r="AE5" s="134"/>
      <c r="AF5" s="134"/>
      <c r="AG5" s="134"/>
      <c r="AH5" s="134"/>
      <c r="AI5" s="134"/>
      <c r="AJ5" s="134"/>
      <c r="AK5" s="134"/>
      <c r="AL5" s="134"/>
      <c r="AM5" s="134"/>
      <c r="AN5" s="134"/>
      <c r="AO5" s="134"/>
      <c r="AP5" s="134"/>
      <c r="AQ5" s="134"/>
      <c r="AR5" s="134"/>
      <c r="AS5" s="134"/>
      <c r="AT5" s="134"/>
      <c r="AU5" s="134"/>
      <c r="AV5" s="134"/>
      <c r="AW5" s="134"/>
      <c r="AX5" s="134"/>
      <c r="AY5" s="134"/>
      <c r="AZ5" s="134"/>
      <c r="BA5" s="134"/>
      <c r="BB5" s="134"/>
      <c r="BC5" s="134"/>
      <c r="BD5" s="134"/>
      <c r="BE5" s="134"/>
      <c r="BF5" s="134"/>
      <c r="BG5" s="134"/>
      <c r="BH5" s="134"/>
      <c r="BI5" s="134"/>
      <c r="BJ5" s="134"/>
      <c r="BK5" s="134"/>
      <c r="BL5" s="134"/>
      <c r="BM5" s="134"/>
      <c r="BN5" s="134"/>
      <c r="BO5" s="134"/>
      <c r="BP5" s="134"/>
      <c r="BQ5" s="134"/>
      <c r="BR5" s="134"/>
      <c r="BS5" s="134"/>
    </row>
    <row r="6" customFormat="false" ht="15.75" hidden="false" customHeight="false" outlineLevel="0" collapsed="false">
      <c r="C6" s="583" t="str">
        <f aca="false">VLOOKUP(InputDataB_ModelSpecAssumptions!D20,DataSummary!$A$122:$C$125,3,FALSE())</f>
        <v>Real GDP annual growth rate</v>
      </c>
      <c r="D6" s="591" t="s">
        <v>1570</v>
      </c>
      <c r="E6" s="591" t="n">
        <f aca="false">InputDataB_ModelSpecAssumptions!I21</f>
        <v>0.057601198554039</v>
      </c>
      <c r="F6" s="591" t="n">
        <f aca="false">InputDataB_ModelSpecAssumptions!J21</f>
        <v>0.057601198554039</v>
      </c>
      <c r="G6" s="591" t="n">
        <f aca="false">InputDataB_ModelSpecAssumptions!K21</f>
        <v>0.057601198554039</v>
      </c>
      <c r="H6" s="591" t="n">
        <f aca="false">InputDataB_ModelSpecAssumptions!L21</f>
        <v>0.057601198554039</v>
      </c>
      <c r="I6" s="591" t="n">
        <f aca="false">InputDataB_ModelSpecAssumptions!M21</f>
        <v>0.057601198554039</v>
      </c>
      <c r="J6" s="591" t="n">
        <f aca="false">InputDataB_ModelSpecAssumptions!N21</f>
        <v>0.057601198554039</v>
      </c>
      <c r="K6" s="591" t="n">
        <f aca="false">InputDataB_ModelSpecAssumptions!O21</f>
        <v>0.057601198554039</v>
      </c>
      <c r="L6" s="591" t="n">
        <f aca="false">InputDataB_ModelSpecAssumptions!P21</f>
        <v>0.057601198554039</v>
      </c>
      <c r="M6" s="591" t="n">
        <f aca="false">InputDataB_ModelSpecAssumptions!Q21</f>
        <v>0.057601198554039</v>
      </c>
      <c r="N6" s="591" t="n">
        <f aca="false">InputDataB_ModelSpecAssumptions!R21</f>
        <v>0.057601198554039</v>
      </c>
      <c r="O6" s="591" t="n">
        <f aca="false">InputDataB_ModelSpecAssumptions!S21</f>
        <v>0.057601198554039</v>
      </c>
      <c r="P6" s="591" t="n">
        <f aca="false">InputDataB_ModelSpecAssumptions!T21</f>
        <v>0.057601198554039</v>
      </c>
      <c r="Q6" s="591" t="n">
        <f aca="false">InputDataB_ModelSpecAssumptions!U21</f>
        <v>0.057601198554039</v>
      </c>
      <c r="R6" s="591" t="n">
        <f aca="false">InputDataB_ModelSpecAssumptions!V21</f>
        <v>0.057601198554039</v>
      </c>
      <c r="S6" s="591" t="n">
        <f aca="false">InputDataB_ModelSpecAssumptions!W21</f>
        <v>0.057601198554039</v>
      </c>
      <c r="T6" s="591" t="n">
        <f aca="false">InputDataB_ModelSpecAssumptions!X21</f>
        <v>0.057601198554039</v>
      </c>
      <c r="U6" s="591" t="n">
        <f aca="false">InputDataB_ModelSpecAssumptions!Y21</f>
        <v>0.057601198554039</v>
      </c>
      <c r="V6" s="591" t="n">
        <f aca="false">InputDataB_ModelSpecAssumptions!Z21</f>
        <v>0.057601198554039</v>
      </c>
      <c r="W6" s="591" t="n">
        <f aca="false">InputDataB_ModelSpecAssumptions!AA21</f>
        <v>0.057601198554039</v>
      </c>
      <c r="X6" s="591" t="n">
        <f aca="false">InputDataB_ModelSpecAssumptions!AB21</f>
        <v>0.057601198554039</v>
      </c>
      <c r="Y6" s="591" t="n">
        <f aca="false">InputDataB_ModelSpecAssumptions!AC21</f>
        <v>0.057601198554039</v>
      </c>
      <c r="Z6" s="591" t="n">
        <f aca="false">InputDataB_ModelSpecAssumptions!AD21</f>
        <v>0.057601198554039</v>
      </c>
      <c r="AA6" s="591" t="n">
        <f aca="false">InputDataB_ModelSpecAssumptions!AE21</f>
        <v>0.057601198554039</v>
      </c>
      <c r="AB6" s="591" t="n">
        <f aca="false">InputDataB_ModelSpecAssumptions!AF21</f>
        <v>0.057601198554039</v>
      </c>
      <c r="AC6" s="591" t="n">
        <f aca="false">InputDataB_ModelSpecAssumptions!AG21</f>
        <v>0.057601198554039</v>
      </c>
      <c r="AD6" s="591" t="n">
        <f aca="false">InputDataB_ModelSpecAssumptions!AH21</f>
        <v>0.057601198554039</v>
      </c>
      <c r="AE6" s="591" t="n">
        <f aca="false">InputDataB_ModelSpecAssumptions!AI21</f>
        <v>0.057601198554039</v>
      </c>
      <c r="AF6" s="591" t="n">
        <f aca="false">InputDataB_ModelSpecAssumptions!AJ21</f>
        <v>0.057601198554039</v>
      </c>
      <c r="AG6" s="591" t="n">
        <f aca="false">InputDataB_ModelSpecAssumptions!AK21</f>
        <v>0.057601198554039</v>
      </c>
      <c r="AH6" s="591" t="n">
        <f aca="false">InputDataB_ModelSpecAssumptions!AL21</f>
        <v>0.057601198554039</v>
      </c>
      <c r="AI6" s="591" t="n">
        <f aca="false">InputDataB_ModelSpecAssumptions!AM21</f>
        <v>0.057601198554039</v>
      </c>
      <c r="AJ6" s="591" t="n">
        <f aca="false">InputDataB_ModelSpecAssumptions!AN21</f>
        <v>0.057601198554039</v>
      </c>
      <c r="AK6" s="591" t="n">
        <f aca="false">InputDataB_ModelSpecAssumptions!AO21</f>
        <v>0.057601198554039</v>
      </c>
      <c r="AL6" s="591" t="n">
        <f aca="false">InputDataB_ModelSpecAssumptions!AP21</f>
        <v>0.057601198554039</v>
      </c>
      <c r="AM6" s="591" t="n">
        <f aca="false">InputDataB_ModelSpecAssumptions!AQ21</f>
        <v>0.057601198554039</v>
      </c>
      <c r="AN6" s="591" t="n">
        <f aca="false">InputDataB_ModelSpecAssumptions!AR21</f>
        <v>0.057601198554039</v>
      </c>
      <c r="AO6" s="591" t="n">
        <f aca="false">InputDataB_ModelSpecAssumptions!AS21</f>
        <v>0.057601198554039</v>
      </c>
      <c r="AP6" s="591" t="n">
        <f aca="false">InputDataB_ModelSpecAssumptions!AT21</f>
        <v>0.057601198554039</v>
      </c>
      <c r="AQ6" s="591" t="n">
        <f aca="false">InputDataB_ModelSpecAssumptions!AU21</f>
        <v>0.057601198554039</v>
      </c>
      <c r="AR6" s="591" t="n">
        <f aca="false">InputDataB_ModelSpecAssumptions!AV21</f>
        <v>0.057601198554039</v>
      </c>
      <c r="AS6" s="591" t="n">
        <f aca="false">InputDataB_ModelSpecAssumptions!AW21</f>
        <v>0.057601198554039</v>
      </c>
      <c r="AT6" s="591" t="n">
        <f aca="false">InputDataB_ModelSpecAssumptions!AX21</f>
        <v>0.057601198554039</v>
      </c>
      <c r="AU6" s="591" t="n">
        <f aca="false">InputDataB_ModelSpecAssumptions!AY21</f>
        <v>0.057601198554039</v>
      </c>
      <c r="AV6" s="591" t="n">
        <f aca="false">InputDataB_ModelSpecAssumptions!AZ21</f>
        <v>0.057601198554039</v>
      </c>
      <c r="AW6" s="591" t="n">
        <f aca="false">InputDataB_ModelSpecAssumptions!BA21</f>
        <v>0.057601198554039</v>
      </c>
      <c r="AX6" s="591" t="n">
        <f aca="false">InputDataB_ModelSpecAssumptions!BB21</f>
        <v>0.057601198554039</v>
      </c>
      <c r="AY6" s="591" t="n">
        <f aca="false">InputDataB_ModelSpecAssumptions!BC21</f>
        <v>0.057601198554039</v>
      </c>
      <c r="AZ6" s="591" t="n">
        <f aca="false">InputDataB_ModelSpecAssumptions!BD21</f>
        <v>0.057601198554039</v>
      </c>
      <c r="BA6" s="591" t="n">
        <f aca="false">InputDataB_ModelSpecAssumptions!BE21</f>
        <v>0.057601198554039</v>
      </c>
      <c r="BB6" s="591" t="n">
        <f aca="false">InputDataB_ModelSpecAssumptions!BF21</f>
        <v>0.057601198554039</v>
      </c>
      <c r="BC6" s="591" t="n">
        <f aca="false">InputDataB_ModelSpecAssumptions!BG21</f>
        <v>0.057601198554039</v>
      </c>
      <c r="BD6" s="591" t="n">
        <f aca="false">InputDataB_ModelSpecAssumptions!BH21</f>
        <v>0.057601198554039</v>
      </c>
      <c r="BE6" s="591" t="n">
        <f aca="false">InputDataB_ModelSpecAssumptions!BI21</f>
        <v>0.057601198554039</v>
      </c>
      <c r="BF6" s="591" t="n">
        <f aca="false">InputDataB_ModelSpecAssumptions!BJ21</f>
        <v>0.057601198554039</v>
      </c>
      <c r="BG6" s="591" t="n">
        <f aca="false">InputDataB_ModelSpecAssumptions!BK21</f>
        <v>0.057601198554039</v>
      </c>
      <c r="BH6" s="591" t="n">
        <f aca="false">InputDataB_ModelSpecAssumptions!BL21</f>
        <v>0.057601198554039</v>
      </c>
      <c r="BI6" s="591" t="n">
        <f aca="false">InputDataB_ModelSpecAssumptions!BM21</f>
        <v>0.057601198554039</v>
      </c>
      <c r="BJ6" s="591" t="n">
        <f aca="false">InputDataB_ModelSpecAssumptions!BN21</f>
        <v>0.057601198554039</v>
      </c>
      <c r="BK6" s="591" t="n">
        <f aca="false">InputDataB_ModelSpecAssumptions!BO21</f>
        <v>0.057601198554039</v>
      </c>
      <c r="BL6" s="591" t="n">
        <f aca="false">InputDataB_ModelSpecAssumptions!BP21</f>
        <v>0.057601198554039</v>
      </c>
      <c r="BM6" s="591" t="n">
        <f aca="false">InputDataB_ModelSpecAssumptions!BQ21</f>
        <v>0.057601198554039</v>
      </c>
      <c r="BN6" s="591" t="n">
        <f aca="false">InputDataB_ModelSpecAssumptions!BR21</f>
        <v>0.057601198554039</v>
      </c>
      <c r="BO6" s="591" t="n">
        <f aca="false">InputDataB_ModelSpecAssumptions!BS21</f>
        <v>0.057601198554039</v>
      </c>
      <c r="BP6" s="591" t="n">
        <f aca="false">InputDataB_ModelSpecAssumptions!BT21</f>
        <v>0.057601198554039</v>
      </c>
      <c r="BQ6" s="591" t="n">
        <f aca="false">InputDataB_ModelSpecAssumptions!BU21</f>
        <v>0.057601198554039</v>
      </c>
      <c r="BR6" s="591" t="n">
        <f aca="false">InputDataB_ModelSpecAssumptions!BV21</f>
        <v>0.057601198554039</v>
      </c>
      <c r="BS6" s="591" t="n">
        <f aca="false">InputDataB_ModelSpecAssumptions!BW21</f>
        <v>0.057601198554039</v>
      </c>
    </row>
    <row r="7" customFormat="false" ht="15.75" hidden="false" customHeight="false" outlineLevel="0" collapsed="false">
      <c r="C7" s="496" t="s">
        <v>1571</v>
      </c>
      <c r="D7" s="609"/>
      <c r="E7" s="165" t="n">
        <f aca="false">DataSummary!D64</f>
        <v>-0.0152297103777528</v>
      </c>
      <c r="F7" s="610" t="n">
        <f aca="false">IF(VLOOKUP(InputDataB_ModelSpecAssumptions!$D$20,DataSummary!$A$121:$B$125,2,FALSE())=1,(1+Submodel2s!F6)/(1+F10)-1,IF(VLOOKUP(InputDataB_ModelSpecAssumptions!$D$20,DataSummary!$A$121:$B$125,2,FALSE())=3,Submodel2s!F6/Submodel2s!E6-1,IF(VLOOKUP(InputDataB_ModelSpecAssumptions!$D$20,DataSummary!$A$121:$B$125,2,FALSE())=4,F46,Submodel2s!F6)))</f>
        <v>0.0275155970087928</v>
      </c>
      <c r="G7" s="610" t="n">
        <f aca="false">IF(VLOOKUP(InputDataB_ModelSpecAssumptions!$D$20,DataSummary!$A$121:$B$125,2,FALSE())=1,(1+Submodel2s!G6)/(1+G10)-1,IF(VLOOKUP(InputDataB_ModelSpecAssumptions!$D$20,DataSummary!$A$121:$B$125,2,FALSE())=3,Submodel2s!G6/Submodel2s!F6-1,IF(VLOOKUP(InputDataB_ModelSpecAssumptions!$D$20,DataSummary!$A$121:$B$125,2,FALSE())=4,G46,Submodel2s!G6)))</f>
        <v>0.027585245717322</v>
      </c>
      <c r="H7" s="610" t="n">
        <f aca="false">IF(VLOOKUP(InputDataB_ModelSpecAssumptions!$D$20,DataSummary!$A$121:$B$125,2,FALSE())=1,(1+Submodel2s!H6)/(1+H10)-1,IF(VLOOKUP(InputDataB_ModelSpecAssumptions!$D$20,DataSummary!$A$121:$B$125,2,FALSE())=3,Submodel2s!H6/Submodel2s!G6-1,IF(VLOOKUP(InputDataB_ModelSpecAssumptions!$D$20,DataSummary!$A$121:$B$125,2,FALSE())=4,H46,Submodel2s!H6)))</f>
        <v>0.0277797780092948</v>
      </c>
      <c r="I7" s="610" t="n">
        <f aca="false">IF(VLOOKUP(InputDataB_ModelSpecAssumptions!$D$20,DataSummary!$A$121:$B$125,2,FALSE())=1,(1+Submodel2s!I6)/(1+I10)-1,IF(VLOOKUP(InputDataB_ModelSpecAssumptions!$D$20,DataSummary!$A$121:$B$125,2,FALSE())=3,Submodel2s!I6/Submodel2s!H6-1,IF(VLOOKUP(InputDataB_ModelSpecAssumptions!$D$20,DataSummary!$A$121:$B$125,2,FALSE())=4,I46,Submodel2s!I6)))</f>
        <v>0.0278787668270923</v>
      </c>
      <c r="J7" s="610" t="n">
        <f aca="false">IF(VLOOKUP(InputDataB_ModelSpecAssumptions!$D$20,DataSummary!$A$121:$B$125,2,FALSE())=1,(1+Submodel2s!J6)/(1+J10)-1,IF(VLOOKUP(InputDataB_ModelSpecAssumptions!$D$20,DataSummary!$A$121:$B$125,2,FALSE())=3,Submodel2s!J6/Submodel2s!I6-1,IF(VLOOKUP(InputDataB_ModelSpecAssumptions!$D$20,DataSummary!$A$121:$B$125,2,FALSE())=4,J46,Submodel2s!J6)))</f>
        <v>0.0280922365408125</v>
      </c>
      <c r="K7" s="610" t="n">
        <f aca="false">IF(VLOOKUP(InputDataB_ModelSpecAssumptions!$D$20,DataSummary!$A$121:$B$125,2,FALSE())=1,(1+Submodel2s!K6)/(1+K10)-1,IF(VLOOKUP(InputDataB_ModelSpecAssumptions!$D$20,DataSummary!$A$121:$B$125,2,FALSE())=3,Submodel2s!K6/Submodel2s!J6-1,IF(VLOOKUP(InputDataB_ModelSpecAssumptions!$D$20,DataSummary!$A$121:$B$125,2,FALSE())=4,K46,Submodel2s!K6)))</f>
        <v>0.0282136858895898</v>
      </c>
      <c r="L7" s="610" t="n">
        <f aca="false">IF(VLOOKUP(InputDataB_ModelSpecAssumptions!$D$20,DataSummary!$A$121:$B$125,2,FALSE())=1,(1+Submodel2s!L6)/(1+L10)-1,IF(VLOOKUP(InputDataB_ModelSpecAssumptions!$D$20,DataSummary!$A$121:$B$125,2,FALSE())=3,Submodel2s!L6/Submodel2s!K6-1,IF(VLOOKUP(InputDataB_ModelSpecAssumptions!$D$20,DataSummary!$A$121:$B$125,2,FALSE())=4,L46,Submodel2s!L6)))</f>
        <v>0.0284417196875844</v>
      </c>
      <c r="M7" s="610" t="n">
        <f aca="false">IF(VLOOKUP(InputDataB_ModelSpecAssumptions!$D$20,DataSummary!$A$121:$B$125,2,FALSE())=1,(1+Submodel2s!M6)/(1+M10)-1,IF(VLOOKUP(InputDataB_ModelSpecAssumptions!$D$20,DataSummary!$A$121:$B$125,2,FALSE())=3,Submodel2s!M6/Submodel2s!L6-1,IF(VLOOKUP(InputDataB_ModelSpecAssumptions!$D$20,DataSummary!$A$121:$B$125,2,FALSE())=4,M46,Submodel2s!M6)))</f>
        <v>0.0286271161021301</v>
      </c>
      <c r="N7" s="610" t="n">
        <f aca="false">IF(VLOOKUP(InputDataB_ModelSpecAssumptions!$D$20,DataSummary!$A$121:$B$125,2,FALSE())=1,(1+Submodel2s!N6)/(1+N10)-1,IF(VLOOKUP(InputDataB_ModelSpecAssumptions!$D$20,DataSummary!$A$121:$B$125,2,FALSE())=3,Submodel2s!N6/Submodel2s!M6-1,IF(VLOOKUP(InputDataB_ModelSpecAssumptions!$D$20,DataSummary!$A$121:$B$125,2,FALSE())=4,N46,Submodel2s!N6)))</f>
        <v>0.0288188750376805</v>
      </c>
      <c r="O7" s="610" t="n">
        <f aca="false">IF(VLOOKUP(InputDataB_ModelSpecAssumptions!$D$20,DataSummary!$A$121:$B$125,2,FALSE())=1,(1+Submodel2s!O6)/(1+O10)-1,IF(VLOOKUP(InputDataB_ModelSpecAssumptions!$D$20,DataSummary!$A$121:$B$125,2,FALSE())=3,Submodel2s!O6/Submodel2s!N6-1,IF(VLOOKUP(InputDataB_ModelSpecAssumptions!$D$20,DataSummary!$A$121:$B$125,2,FALSE())=4,O46,Submodel2s!O6)))</f>
        <v>0.0291030964010011</v>
      </c>
      <c r="P7" s="610" t="n">
        <f aca="false">IF(VLOOKUP(InputDataB_ModelSpecAssumptions!$D$20,DataSummary!$A$121:$B$125,2,FALSE())=1,(1+Submodel2s!P6)/(1+P10)-1,IF(VLOOKUP(InputDataB_ModelSpecAssumptions!$D$20,DataSummary!$A$121:$B$125,2,FALSE())=3,Submodel2s!P6/Submodel2s!O6-1,IF(VLOOKUP(InputDataB_ModelSpecAssumptions!$D$20,DataSummary!$A$121:$B$125,2,FALSE())=4,P46,Submodel2s!P6)))</f>
        <v>0.0293851672352208</v>
      </c>
      <c r="Q7" s="610" t="n">
        <f aca="false">IF(VLOOKUP(InputDataB_ModelSpecAssumptions!$D$20,DataSummary!$A$121:$B$125,2,FALSE())=1,(1+Submodel2s!Q6)/(1+Q10)-1,IF(VLOOKUP(InputDataB_ModelSpecAssumptions!$D$20,DataSummary!$A$121:$B$125,2,FALSE())=3,Submodel2s!Q6/Submodel2s!P6-1,IF(VLOOKUP(InputDataB_ModelSpecAssumptions!$D$20,DataSummary!$A$121:$B$125,2,FALSE())=4,Q46,Submodel2s!Q6)))</f>
        <v>0.0297060938973603</v>
      </c>
      <c r="R7" s="610" t="n">
        <f aca="false">IF(VLOOKUP(InputDataB_ModelSpecAssumptions!$D$20,DataSummary!$A$121:$B$125,2,FALSE())=1,(1+Submodel2s!R6)/(1+R10)-1,IF(VLOOKUP(InputDataB_ModelSpecAssumptions!$D$20,DataSummary!$A$121:$B$125,2,FALSE())=3,Submodel2s!R6/Submodel2s!Q6-1,IF(VLOOKUP(InputDataB_ModelSpecAssumptions!$D$20,DataSummary!$A$121:$B$125,2,FALSE())=4,R46,Submodel2s!R6)))</f>
        <v>0.029981132172</v>
      </c>
      <c r="S7" s="610" t="n">
        <f aca="false">IF(VLOOKUP(InputDataB_ModelSpecAssumptions!$D$20,DataSummary!$A$121:$B$125,2,FALSE())=1,(1+Submodel2s!S6)/(1+S10)-1,IF(VLOOKUP(InputDataB_ModelSpecAssumptions!$D$20,DataSummary!$A$121:$B$125,2,FALSE())=3,Submodel2s!S6/Submodel2s!R6-1,IF(VLOOKUP(InputDataB_ModelSpecAssumptions!$D$20,DataSummary!$A$121:$B$125,2,FALSE())=4,S46,Submodel2s!S6)))</f>
        <v>0.0302927187736424</v>
      </c>
      <c r="T7" s="610" t="n">
        <f aca="false">IF(VLOOKUP(InputDataB_ModelSpecAssumptions!$D$20,DataSummary!$A$121:$B$125,2,FALSE())=1,(1+Submodel2s!T6)/(1+T10)-1,IF(VLOOKUP(InputDataB_ModelSpecAssumptions!$D$20,DataSummary!$A$121:$B$125,2,FALSE())=3,Submodel2s!T6/Submodel2s!S6-1,IF(VLOOKUP(InputDataB_ModelSpecAssumptions!$D$20,DataSummary!$A$121:$B$125,2,FALSE())=4,T46,Submodel2s!T6)))</f>
        <v>0.0306367511811951</v>
      </c>
      <c r="U7" s="610" t="n">
        <f aca="false">IF(VLOOKUP(InputDataB_ModelSpecAssumptions!$D$20,DataSummary!$A$121:$B$125,2,FALSE())=1,(1+Submodel2s!U6)/(1+U10)-1,IF(VLOOKUP(InputDataB_ModelSpecAssumptions!$D$20,DataSummary!$A$121:$B$125,2,FALSE())=3,Submodel2s!U6/Submodel2s!T6-1,IF(VLOOKUP(InputDataB_ModelSpecAssumptions!$D$20,DataSummary!$A$121:$B$125,2,FALSE())=4,U46,Submodel2s!U6)))</f>
        <v>0.0309723248583924</v>
      </c>
      <c r="V7" s="610" t="n">
        <f aca="false">IF(VLOOKUP(InputDataB_ModelSpecAssumptions!$D$20,DataSummary!$A$121:$B$125,2,FALSE())=1,(1+Submodel2s!V6)/(1+V10)-1,IF(VLOOKUP(InputDataB_ModelSpecAssumptions!$D$20,DataSummary!$A$121:$B$125,2,FALSE())=3,Submodel2s!V6/Submodel2s!U6-1,IF(VLOOKUP(InputDataB_ModelSpecAssumptions!$D$20,DataSummary!$A$121:$B$125,2,FALSE())=4,V46,Submodel2s!V6)))</f>
        <v>0.0312997441455933</v>
      </c>
      <c r="W7" s="610" t="n">
        <f aca="false">IF(VLOOKUP(InputDataB_ModelSpecAssumptions!$D$20,DataSummary!$A$121:$B$125,2,FALSE())=1,(1+Submodel2s!W6)/(1+W10)-1,IF(VLOOKUP(InputDataB_ModelSpecAssumptions!$D$20,DataSummary!$A$121:$B$125,2,FALSE())=3,Submodel2s!W6/Submodel2s!V6-1,IF(VLOOKUP(InputDataB_ModelSpecAssumptions!$D$20,DataSummary!$A$121:$B$125,2,FALSE())=4,W46,Submodel2s!W6)))</f>
        <v>0.0316546964621456</v>
      </c>
      <c r="X7" s="610" t="n">
        <f aca="false">IF(VLOOKUP(InputDataB_ModelSpecAssumptions!$D$20,DataSummary!$A$121:$B$125,2,FALSE())=1,(1+Submodel2s!X6)/(1+X10)-1,IF(VLOOKUP(InputDataB_ModelSpecAssumptions!$D$20,DataSummary!$A$121:$B$125,2,FALSE())=3,Submodel2s!X6/Submodel2s!W6-1,IF(VLOOKUP(InputDataB_ModelSpecAssumptions!$D$20,DataSummary!$A$121:$B$125,2,FALSE())=4,X46,Submodel2s!X6)))</f>
        <v>0.0319995088445078</v>
      </c>
      <c r="Y7" s="610" t="n">
        <f aca="false">IF(VLOOKUP(InputDataB_ModelSpecAssumptions!$D$20,DataSummary!$A$121:$B$125,2,FALSE())=1,(1+Submodel2s!Y6)/(1+Y10)-1,IF(VLOOKUP(InputDataB_ModelSpecAssumptions!$D$20,DataSummary!$A$121:$B$125,2,FALSE())=3,Submodel2s!Y6/Submodel2s!X6-1,IF(VLOOKUP(InputDataB_ModelSpecAssumptions!$D$20,DataSummary!$A$121:$B$125,2,FALSE())=4,Y46,Submodel2s!Y6)))</f>
        <v>0.0323008920949535</v>
      </c>
      <c r="Z7" s="610" t="n">
        <f aca="false">IF(VLOOKUP(InputDataB_ModelSpecAssumptions!$D$20,DataSummary!$A$121:$B$125,2,FALSE())=1,(1+Submodel2s!Z6)/(1+Z10)-1,IF(VLOOKUP(InputDataB_ModelSpecAssumptions!$D$20,DataSummary!$A$121:$B$125,2,FALSE())=3,Submodel2s!Z6/Submodel2s!Y6-1,IF(VLOOKUP(InputDataB_ModelSpecAssumptions!$D$20,DataSummary!$A$121:$B$125,2,FALSE())=4,Z46,Submodel2s!Z6)))</f>
        <v>0.0326612762318923</v>
      </c>
      <c r="AA7" s="610" t="n">
        <f aca="false">IF(VLOOKUP(InputDataB_ModelSpecAssumptions!$D$20,DataSummary!$A$121:$B$125,2,FALSE())=1,(1+Submodel2s!AA6)/(1+AA10)-1,IF(VLOOKUP(InputDataB_ModelSpecAssumptions!$D$20,DataSummary!$A$121:$B$125,2,FALSE())=3,Submodel2s!AA6/Submodel2s!Z6-1,IF(VLOOKUP(InputDataB_ModelSpecAssumptions!$D$20,DataSummary!$A$121:$B$125,2,FALSE())=4,AA46,Submodel2s!AA6)))</f>
        <v>0.032946031299834</v>
      </c>
      <c r="AB7" s="610" t="n">
        <f aca="false">IF(VLOOKUP(InputDataB_ModelSpecAssumptions!$D$20,DataSummary!$A$121:$B$125,2,FALSE())=1,(1+Submodel2s!AB6)/(1+AB10)-1,IF(VLOOKUP(InputDataB_ModelSpecAssumptions!$D$20,DataSummary!$A$121:$B$125,2,FALSE())=3,Submodel2s!AB6/Submodel2s!AA6-1,IF(VLOOKUP(InputDataB_ModelSpecAssumptions!$D$20,DataSummary!$A$121:$B$125,2,FALSE())=4,AB46,Submodel2s!AB6)))</f>
        <v>0.0332874168510366</v>
      </c>
      <c r="AC7" s="610" t="n">
        <f aca="false">IF(VLOOKUP(InputDataB_ModelSpecAssumptions!$D$20,DataSummary!$A$121:$B$125,2,FALSE())=1,(1+Submodel2s!AC6)/(1+AC10)-1,IF(VLOOKUP(InputDataB_ModelSpecAssumptions!$D$20,DataSummary!$A$121:$B$125,2,FALSE())=3,Submodel2s!AC6/Submodel2s!AB6-1,IF(VLOOKUP(InputDataB_ModelSpecAssumptions!$D$20,DataSummary!$A$121:$B$125,2,FALSE())=4,AC46,Submodel2s!AC6)))</f>
        <v>0.0335876967537554</v>
      </c>
      <c r="AD7" s="610" t="n">
        <f aca="false">IF(VLOOKUP(InputDataB_ModelSpecAssumptions!$D$20,DataSummary!$A$121:$B$125,2,FALSE())=1,(1+Submodel2s!AD6)/(1+AD10)-1,IF(VLOOKUP(InputDataB_ModelSpecAssumptions!$D$20,DataSummary!$A$121:$B$125,2,FALSE())=3,Submodel2s!AD6/Submodel2s!AC6-1,IF(VLOOKUP(InputDataB_ModelSpecAssumptions!$D$20,DataSummary!$A$121:$B$125,2,FALSE())=4,AD46,Submodel2s!AD6)))</f>
        <v>0.0339403216539123</v>
      </c>
      <c r="AE7" s="610" t="n">
        <f aca="false">IF(VLOOKUP(InputDataB_ModelSpecAssumptions!$D$20,DataSummary!$A$121:$B$125,2,FALSE())=1,(1+Submodel2s!AE6)/(1+AE10)-1,IF(VLOOKUP(InputDataB_ModelSpecAssumptions!$D$20,DataSummary!$A$121:$B$125,2,FALSE())=3,Submodel2s!AE6/Submodel2s!AD6-1,IF(VLOOKUP(InputDataB_ModelSpecAssumptions!$D$20,DataSummary!$A$121:$B$125,2,FALSE())=4,AE46,Submodel2s!AE6)))</f>
        <v>0.0342520697003608</v>
      </c>
      <c r="AF7" s="610" t="n">
        <f aca="false">IF(VLOOKUP(InputDataB_ModelSpecAssumptions!$D$20,DataSummary!$A$121:$B$125,2,FALSE())=1,(1+Submodel2s!AF6)/(1+AF10)-1,IF(VLOOKUP(InputDataB_ModelSpecAssumptions!$D$20,DataSummary!$A$121:$B$125,2,FALSE())=3,Submodel2s!AF6/Submodel2s!AE6-1,IF(VLOOKUP(InputDataB_ModelSpecAssumptions!$D$20,DataSummary!$A$121:$B$125,2,FALSE())=4,AF46,Submodel2s!AF6)))</f>
        <v>0.0345836332964826</v>
      </c>
      <c r="AG7" s="610" t="n">
        <f aca="false">IF(VLOOKUP(InputDataB_ModelSpecAssumptions!$D$20,DataSummary!$A$121:$B$125,2,FALSE())=1,(1+Submodel2s!AG6)/(1+AG10)-1,IF(VLOOKUP(InputDataB_ModelSpecAssumptions!$D$20,DataSummary!$A$121:$B$125,2,FALSE())=3,Submodel2s!AG6/Submodel2s!AF6-1,IF(VLOOKUP(InputDataB_ModelSpecAssumptions!$D$20,DataSummary!$A$121:$B$125,2,FALSE())=4,AG46,Submodel2s!AG6)))</f>
        <v>0.0349047813188044</v>
      </c>
      <c r="AH7" s="610" t="n">
        <f aca="false">IF(VLOOKUP(InputDataB_ModelSpecAssumptions!$D$20,DataSummary!$A$121:$B$125,2,FALSE())=1,(1+Submodel2s!AH6)/(1+AH10)-1,IF(VLOOKUP(InputDataB_ModelSpecAssumptions!$D$20,DataSummary!$A$121:$B$125,2,FALSE())=3,Submodel2s!AH6/Submodel2s!AG6-1,IF(VLOOKUP(InputDataB_ModelSpecAssumptions!$D$20,DataSummary!$A$121:$B$125,2,FALSE())=4,AH46,Submodel2s!AH6)))</f>
        <v>0.0351884205818032</v>
      </c>
      <c r="AI7" s="610" t="n">
        <f aca="false">IF(VLOOKUP(InputDataB_ModelSpecAssumptions!$D$20,DataSummary!$A$121:$B$125,2,FALSE())=1,(1+Submodel2s!AI6)/(1+AI10)-1,IF(VLOOKUP(InputDataB_ModelSpecAssumptions!$D$20,DataSummary!$A$121:$B$125,2,FALSE())=3,Submodel2s!AI6/Submodel2s!AH6-1,IF(VLOOKUP(InputDataB_ModelSpecAssumptions!$D$20,DataSummary!$A$121:$B$125,2,FALSE())=4,AI46,Submodel2s!AI6)))</f>
        <v>0.0355183839472835</v>
      </c>
      <c r="AJ7" s="610" t="n">
        <f aca="false">IF(VLOOKUP(InputDataB_ModelSpecAssumptions!$D$20,DataSummary!$A$121:$B$125,2,FALSE())=1,(1+Submodel2s!AJ6)/(1+AJ10)-1,IF(VLOOKUP(InputDataB_ModelSpecAssumptions!$D$20,DataSummary!$A$121:$B$125,2,FALSE())=3,Submodel2s!AJ6/Submodel2s!AI6-1,IF(VLOOKUP(InputDataB_ModelSpecAssumptions!$D$20,DataSummary!$A$121:$B$125,2,FALSE())=4,AJ46,Submodel2s!AJ6)))</f>
        <v>0.0357846762966041</v>
      </c>
      <c r="AK7" s="610" t="e">
        <f aca="false">IF(VLOOKUP(InputDataB_ModelSpecAssumptions!$D$20,DataSummary!$A$121:$B$125,2,FALSE())=1,(1+Submodel2s!AK6)/(1+AK10)-1,IF(VLOOKUP(InputDataB_ModelSpecAssumptions!$D$20,DataSummary!$A$121:$B$125,2,FALSE())=3,Submodel2s!AK6/Submodel2s!AJ6-1,IF(VLOOKUP(InputDataB_ModelSpecAssumptions!$D$20,DataSummary!$A$121:$B$125,2,FALSE())=4,AK46,Submodel2s!AK6)))</f>
        <v>#VALUE!</v>
      </c>
      <c r="AL7" s="610" t="e">
        <f aca="false">IF(VLOOKUP(InputDataB_ModelSpecAssumptions!$D$20,DataSummary!$A$121:$B$125,2,FALSE())=1,(1+Submodel2s!AL6)/(1+AL10)-1,IF(VLOOKUP(InputDataB_ModelSpecAssumptions!$D$20,DataSummary!$A$121:$B$125,2,FALSE())=3,Submodel2s!AL6/Submodel2s!AK6-1,IF(VLOOKUP(InputDataB_ModelSpecAssumptions!$D$20,DataSummary!$A$121:$B$125,2,FALSE())=4,AL46,Submodel2s!AL6)))</f>
        <v>#VALUE!</v>
      </c>
      <c r="AM7" s="610" t="e">
        <f aca="false">IF(VLOOKUP(InputDataB_ModelSpecAssumptions!$D$20,DataSummary!$A$121:$B$125,2,FALSE())=1,(1+Submodel2s!AM6)/(1+AM10)-1,IF(VLOOKUP(InputDataB_ModelSpecAssumptions!$D$20,DataSummary!$A$121:$B$125,2,FALSE())=3,Submodel2s!AM6/Submodel2s!AL6-1,IF(VLOOKUP(InputDataB_ModelSpecAssumptions!$D$20,DataSummary!$A$121:$B$125,2,FALSE())=4,AM46,Submodel2s!AM6)))</f>
        <v>#VALUE!</v>
      </c>
      <c r="AN7" s="610" t="e">
        <f aca="false">IF(VLOOKUP(InputDataB_ModelSpecAssumptions!$D$20,DataSummary!$A$121:$B$125,2,FALSE())=1,(1+Submodel2s!AN6)/(1+AN10)-1,IF(VLOOKUP(InputDataB_ModelSpecAssumptions!$D$20,DataSummary!$A$121:$B$125,2,FALSE())=3,Submodel2s!AN6/Submodel2s!AM6-1,IF(VLOOKUP(InputDataB_ModelSpecAssumptions!$D$20,DataSummary!$A$121:$B$125,2,FALSE())=4,AN46,Submodel2s!AN6)))</f>
        <v>#VALUE!</v>
      </c>
      <c r="AO7" s="610" t="e">
        <f aca="false">IF(VLOOKUP(InputDataB_ModelSpecAssumptions!$D$20,DataSummary!$A$121:$B$125,2,FALSE())=1,(1+Submodel2s!AO6)/(1+AO10)-1,IF(VLOOKUP(InputDataB_ModelSpecAssumptions!$D$20,DataSummary!$A$121:$B$125,2,FALSE())=3,Submodel2s!AO6/Submodel2s!AN6-1,IF(VLOOKUP(InputDataB_ModelSpecAssumptions!$D$20,DataSummary!$A$121:$B$125,2,FALSE())=4,AO46,Submodel2s!AO6)))</f>
        <v>#VALUE!</v>
      </c>
      <c r="AP7" s="610" t="e">
        <f aca="false">IF(VLOOKUP(InputDataB_ModelSpecAssumptions!$D$20,DataSummary!$A$121:$B$125,2,FALSE())=1,(1+Submodel2s!AP6)/(1+AP10)-1,IF(VLOOKUP(InputDataB_ModelSpecAssumptions!$D$20,DataSummary!$A$121:$B$125,2,FALSE())=3,Submodel2s!AP6/Submodel2s!AO6-1,IF(VLOOKUP(InputDataB_ModelSpecAssumptions!$D$20,DataSummary!$A$121:$B$125,2,FALSE())=4,AP46,Submodel2s!AP6)))</f>
        <v>#VALUE!</v>
      </c>
      <c r="AQ7" s="610" t="e">
        <f aca="false">IF(VLOOKUP(InputDataB_ModelSpecAssumptions!$D$20,DataSummary!$A$121:$B$125,2,FALSE())=1,(1+Submodel2s!AQ6)/(1+AQ10)-1,IF(VLOOKUP(InputDataB_ModelSpecAssumptions!$D$20,DataSummary!$A$121:$B$125,2,FALSE())=3,Submodel2s!AQ6/Submodel2s!AP6-1,IF(VLOOKUP(InputDataB_ModelSpecAssumptions!$D$20,DataSummary!$A$121:$B$125,2,FALSE())=4,AQ46,Submodel2s!AQ6)))</f>
        <v>#VALUE!</v>
      </c>
      <c r="AR7" s="610" t="e">
        <f aca="false">IF(VLOOKUP(InputDataB_ModelSpecAssumptions!$D$20,DataSummary!$A$121:$B$125,2,FALSE())=1,(1+Submodel2s!AR6)/(1+AR10)-1,IF(VLOOKUP(InputDataB_ModelSpecAssumptions!$D$20,DataSummary!$A$121:$B$125,2,FALSE())=3,Submodel2s!AR6/Submodel2s!AQ6-1,IF(VLOOKUP(InputDataB_ModelSpecAssumptions!$D$20,DataSummary!$A$121:$B$125,2,FALSE())=4,AR46,Submodel2s!AR6)))</f>
        <v>#VALUE!</v>
      </c>
      <c r="AS7" s="610" t="e">
        <f aca="false">IF(VLOOKUP(InputDataB_ModelSpecAssumptions!$D$20,DataSummary!$A$121:$B$125,2,FALSE())=1,(1+Submodel2s!AS6)/(1+AS10)-1,IF(VLOOKUP(InputDataB_ModelSpecAssumptions!$D$20,DataSummary!$A$121:$B$125,2,FALSE())=3,Submodel2s!AS6/Submodel2s!AR6-1,IF(VLOOKUP(InputDataB_ModelSpecAssumptions!$D$20,DataSummary!$A$121:$B$125,2,FALSE())=4,AS46,Submodel2s!AS6)))</f>
        <v>#VALUE!</v>
      </c>
      <c r="AT7" s="610" t="e">
        <f aca="false">IF(VLOOKUP(InputDataB_ModelSpecAssumptions!$D$20,DataSummary!$A$121:$B$125,2,FALSE())=1,(1+Submodel2s!AT6)/(1+AT10)-1,IF(VLOOKUP(InputDataB_ModelSpecAssumptions!$D$20,DataSummary!$A$121:$B$125,2,FALSE())=3,Submodel2s!AT6/Submodel2s!AS6-1,IF(VLOOKUP(InputDataB_ModelSpecAssumptions!$D$20,DataSummary!$A$121:$B$125,2,FALSE())=4,AT46,Submodel2s!AT6)))</f>
        <v>#VALUE!</v>
      </c>
      <c r="AU7" s="610" t="e">
        <f aca="false">IF(VLOOKUP(InputDataB_ModelSpecAssumptions!$D$20,DataSummary!$A$121:$B$125,2,FALSE())=1,(1+Submodel2s!AU6)/(1+AU10)-1,IF(VLOOKUP(InputDataB_ModelSpecAssumptions!$D$20,DataSummary!$A$121:$B$125,2,FALSE())=3,Submodel2s!AU6/Submodel2s!AT6-1,IF(VLOOKUP(InputDataB_ModelSpecAssumptions!$D$20,DataSummary!$A$121:$B$125,2,FALSE())=4,AU46,Submodel2s!AU6)))</f>
        <v>#VALUE!</v>
      </c>
      <c r="AV7" s="610" t="e">
        <f aca="false">IF(VLOOKUP(InputDataB_ModelSpecAssumptions!$D$20,DataSummary!$A$121:$B$125,2,FALSE())=1,(1+Submodel2s!AV6)/(1+AV10)-1,IF(VLOOKUP(InputDataB_ModelSpecAssumptions!$D$20,DataSummary!$A$121:$B$125,2,FALSE())=3,Submodel2s!AV6/Submodel2s!AU6-1,IF(VLOOKUP(InputDataB_ModelSpecAssumptions!$D$20,DataSummary!$A$121:$B$125,2,FALSE())=4,AV46,Submodel2s!AV6)))</f>
        <v>#VALUE!</v>
      </c>
      <c r="AW7" s="610" t="e">
        <f aca="false">IF(VLOOKUP(InputDataB_ModelSpecAssumptions!$D$20,DataSummary!$A$121:$B$125,2,FALSE())=1,(1+Submodel2s!AW6)/(1+AW10)-1,IF(VLOOKUP(InputDataB_ModelSpecAssumptions!$D$20,DataSummary!$A$121:$B$125,2,FALSE())=3,Submodel2s!AW6/Submodel2s!AV6-1,IF(VLOOKUP(InputDataB_ModelSpecAssumptions!$D$20,DataSummary!$A$121:$B$125,2,FALSE())=4,AW46,Submodel2s!AW6)))</f>
        <v>#VALUE!</v>
      </c>
      <c r="AX7" s="610" t="e">
        <f aca="false">IF(VLOOKUP(InputDataB_ModelSpecAssumptions!$D$20,DataSummary!$A$121:$B$125,2,FALSE())=1,(1+Submodel2s!AX6)/(1+AX10)-1,IF(VLOOKUP(InputDataB_ModelSpecAssumptions!$D$20,DataSummary!$A$121:$B$125,2,FALSE())=3,Submodel2s!AX6/Submodel2s!AW6-1,IF(VLOOKUP(InputDataB_ModelSpecAssumptions!$D$20,DataSummary!$A$121:$B$125,2,FALSE())=4,AX46,Submodel2s!AX6)))</f>
        <v>#VALUE!</v>
      </c>
      <c r="AY7" s="610" t="e">
        <f aca="false">IF(VLOOKUP(InputDataB_ModelSpecAssumptions!$D$20,DataSummary!$A$121:$B$125,2,FALSE())=1,(1+Submodel2s!AY6)/(1+AY10)-1,IF(VLOOKUP(InputDataB_ModelSpecAssumptions!$D$20,DataSummary!$A$121:$B$125,2,FALSE())=3,Submodel2s!AY6/Submodel2s!AX6-1,IF(VLOOKUP(InputDataB_ModelSpecAssumptions!$D$20,DataSummary!$A$121:$B$125,2,FALSE())=4,AY46,Submodel2s!AY6)))</f>
        <v>#VALUE!</v>
      </c>
      <c r="AZ7" s="610" t="e">
        <f aca="false">IF(VLOOKUP(InputDataB_ModelSpecAssumptions!$D$20,DataSummary!$A$121:$B$125,2,FALSE())=1,(1+Submodel2s!AZ6)/(1+AZ10)-1,IF(VLOOKUP(InputDataB_ModelSpecAssumptions!$D$20,DataSummary!$A$121:$B$125,2,FALSE())=3,Submodel2s!AZ6/Submodel2s!AY6-1,IF(VLOOKUP(InputDataB_ModelSpecAssumptions!$D$20,DataSummary!$A$121:$B$125,2,FALSE())=4,AZ46,Submodel2s!AZ6)))</f>
        <v>#VALUE!</v>
      </c>
      <c r="BA7" s="610" t="e">
        <f aca="false">IF(VLOOKUP(InputDataB_ModelSpecAssumptions!$D$20,DataSummary!$A$121:$B$125,2,FALSE())=1,(1+Submodel2s!BA6)/(1+BA10)-1,IF(VLOOKUP(InputDataB_ModelSpecAssumptions!$D$20,DataSummary!$A$121:$B$125,2,FALSE())=3,Submodel2s!BA6/Submodel2s!AZ6-1,IF(VLOOKUP(InputDataB_ModelSpecAssumptions!$D$20,DataSummary!$A$121:$B$125,2,FALSE())=4,BA46,Submodel2s!BA6)))</f>
        <v>#VALUE!</v>
      </c>
      <c r="BB7" s="610" t="e">
        <f aca="false">IF(VLOOKUP(InputDataB_ModelSpecAssumptions!$D$20,DataSummary!$A$121:$B$125,2,FALSE())=1,(1+Submodel2s!BB6)/(1+BB10)-1,IF(VLOOKUP(InputDataB_ModelSpecAssumptions!$D$20,DataSummary!$A$121:$B$125,2,FALSE())=3,Submodel2s!BB6/Submodel2s!BA6-1,IF(VLOOKUP(InputDataB_ModelSpecAssumptions!$D$20,DataSummary!$A$121:$B$125,2,FALSE())=4,BB46,Submodel2s!BB6)))</f>
        <v>#VALUE!</v>
      </c>
      <c r="BC7" s="610" t="e">
        <f aca="false">IF(VLOOKUP(InputDataB_ModelSpecAssumptions!$D$20,DataSummary!$A$121:$B$125,2,FALSE())=1,(1+Submodel2s!BC6)/(1+BC10)-1,IF(VLOOKUP(InputDataB_ModelSpecAssumptions!$D$20,DataSummary!$A$121:$B$125,2,FALSE())=3,Submodel2s!BC6/Submodel2s!BB6-1,IF(VLOOKUP(InputDataB_ModelSpecAssumptions!$D$20,DataSummary!$A$121:$B$125,2,FALSE())=4,BC46,Submodel2s!BC6)))</f>
        <v>#VALUE!</v>
      </c>
      <c r="BD7" s="610" t="e">
        <f aca="false">IF(VLOOKUP(InputDataB_ModelSpecAssumptions!$D$20,DataSummary!$A$121:$B$125,2,FALSE())=1,(1+Submodel2s!BD6)/(1+BD10)-1,IF(VLOOKUP(InputDataB_ModelSpecAssumptions!$D$20,DataSummary!$A$121:$B$125,2,FALSE())=3,Submodel2s!BD6/Submodel2s!BC6-1,IF(VLOOKUP(InputDataB_ModelSpecAssumptions!$D$20,DataSummary!$A$121:$B$125,2,FALSE())=4,BD46,Submodel2s!BD6)))</f>
        <v>#VALUE!</v>
      </c>
      <c r="BE7" s="610" t="e">
        <f aca="false">IF(VLOOKUP(InputDataB_ModelSpecAssumptions!$D$20,DataSummary!$A$121:$B$125,2,FALSE())=1,(1+Submodel2s!BE6)/(1+BE10)-1,IF(VLOOKUP(InputDataB_ModelSpecAssumptions!$D$20,DataSummary!$A$121:$B$125,2,FALSE())=3,Submodel2s!BE6/Submodel2s!BD6-1,IF(VLOOKUP(InputDataB_ModelSpecAssumptions!$D$20,DataSummary!$A$121:$B$125,2,FALSE())=4,BE46,Submodel2s!BE6)))</f>
        <v>#VALUE!</v>
      </c>
      <c r="BF7" s="610" t="e">
        <f aca="false">IF(VLOOKUP(InputDataB_ModelSpecAssumptions!$D$20,DataSummary!$A$121:$B$125,2,FALSE())=1,(1+Submodel2s!BF6)/(1+BF10)-1,IF(VLOOKUP(InputDataB_ModelSpecAssumptions!$D$20,DataSummary!$A$121:$B$125,2,FALSE())=3,Submodel2s!BF6/Submodel2s!BE6-1,IF(VLOOKUP(InputDataB_ModelSpecAssumptions!$D$20,DataSummary!$A$121:$B$125,2,FALSE())=4,BF46,Submodel2s!BF6)))</f>
        <v>#VALUE!</v>
      </c>
      <c r="BG7" s="610" t="e">
        <f aca="false">IF(VLOOKUP(InputDataB_ModelSpecAssumptions!$D$20,DataSummary!$A$121:$B$125,2,FALSE())=1,(1+Submodel2s!BG6)/(1+BG10)-1,IF(VLOOKUP(InputDataB_ModelSpecAssumptions!$D$20,DataSummary!$A$121:$B$125,2,FALSE())=3,Submodel2s!BG6/Submodel2s!BF6-1,IF(VLOOKUP(InputDataB_ModelSpecAssumptions!$D$20,DataSummary!$A$121:$B$125,2,FALSE())=4,BG46,Submodel2s!BG6)))</f>
        <v>#VALUE!</v>
      </c>
      <c r="BH7" s="610" t="e">
        <f aca="false">IF(VLOOKUP(InputDataB_ModelSpecAssumptions!$D$20,DataSummary!$A$121:$B$125,2,FALSE())=1,(1+Submodel2s!BH6)/(1+BH10)-1,IF(VLOOKUP(InputDataB_ModelSpecAssumptions!$D$20,DataSummary!$A$121:$B$125,2,FALSE())=3,Submodel2s!BH6/Submodel2s!BG6-1,IF(VLOOKUP(InputDataB_ModelSpecAssumptions!$D$20,DataSummary!$A$121:$B$125,2,FALSE())=4,BH46,Submodel2s!BH6)))</f>
        <v>#VALUE!</v>
      </c>
      <c r="BI7" s="610" t="e">
        <f aca="false">IF(VLOOKUP(InputDataB_ModelSpecAssumptions!$D$20,DataSummary!$A$121:$B$125,2,FALSE())=1,(1+Submodel2s!BI6)/(1+BI10)-1,IF(VLOOKUP(InputDataB_ModelSpecAssumptions!$D$20,DataSummary!$A$121:$B$125,2,FALSE())=3,Submodel2s!BI6/Submodel2s!BH6-1,IF(VLOOKUP(InputDataB_ModelSpecAssumptions!$D$20,DataSummary!$A$121:$B$125,2,FALSE())=4,BI46,Submodel2s!BI6)))</f>
        <v>#VALUE!</v>
      </c>
      <c r="BJ7" s="610" t="e">
        <f aca="false">IF(VLOOKUP(InputDataB_ModelSpecAssumptions!$D$20,DataSummary!$A$121:$B$125,2,FALSE())=1,(1+Submodel2s!BJ6)/(1+BJ10)-1,IF(VLOOKUP(InputDataB_ModelSpecAssumptions!$D$20,DataSummary!$A$121:$B$125,2,FALSE())=3,Submodel2s!BJ6/Submodel2s!BI6-1,IF(VLOOKUP(InputDataB_ModelSpecAssumptions!$D$20,DataSummary!$A$121:$B$125,2,FALSE())=4,BJ46,Submodel2s!BJ6)))</f>
        <v>#VALUE!</v>
      </c>
      <c r="BK7" s="610" t="e">
        <f aca="false">IF(VLOOKUP(InputDataB_ModelSpecAssumptions!$D$20,DataSummary!$A$121:$B$125,2,FALSE())=1,(1+Submodel2s!BK6)/(1+BK10)-1,IF(VLOOKUP(InputDataB_ModelSpecAssumptions!$D$20,DataSummary!$A$121:$B$125,2,FALSE())=3,Submodel2s!BK6/Submodel2s!BJ6-1,IF(VLOOKUP(InputDataB_ModelSpecAssumptions!$D$20,DataSummary!$A$121:$B$125,2,FALSE())=4,BK46,Submodel2s!BK6)))</f>
        <v>#VALUE!</v>
      </c>
      <c r="BL7" s="610" t="e">
        <f aca="false">IF(VLOOKUP(InputDataB_ModelSpecAssumptions!$D$20,DataSummary!$A$121:$B$125,2,FALSE())=1,(1+Submodel2s!BL6)/(1+BL10)-1,IF(VLOOKUP(InputDataB_ModelSpecAssumptions!$D$20,DataSummary!$A$121:$B$125,2,FALSE())=3,Submodel2s!BL6/Submodel2s!BK6-1,IF(VLOOKUP(InputDataB_ModelSpecAssumptions!$D$20,DataSummary!$A$121:$B$125,2,FALSE())=4,BL46,Submodel2s!BL6)))</f>
        <v>#VALUE!</v>
      </c>
      <c r="BM7" s="610" t="e">
        <f aca="false">IF(VLOOKUP(InputDataB_ModelSpecAssumptions!$D$20,DataSummary!$A$121:$B$125,2,FALSE())=1,(1+Submodel2s!BM6)/(1+BM10)-1,IF(VLOOKUP(InputDataB_ModelSpecAssumptions!$D$20,DataSummary!$A$121:$B$125,2,FALSE())=3,Submodel2s!BM6/Submodel2s!BL6-1,IF(VLOOKUP(InputDataB_ModelSpecAssumptions!$D$20,DataSummary!$A$121:$B$125,2,FALSE())=4,BM46,Submodel2s!BM6)))</f>
        <v>#VALUE!</v>
      </c>
      <c r="BN7" s="610" t="e">
        <f aca="false">IF(VLOOKUP(InputDataB_ModelSpecAssumptions!$D$20,DataSummary!$A$121:$B$125,2,FALSE())=1,(1+Submodel2s!BN6)/(1+BN10)-1,IF(VLOOKUP(InputDataB_ModelSpecAssumptions!$D$20,DataSummary!$A$121:$B$125,2,FALSE())=3,Submodel2s!BN6/Submodel2s!BM6-1,IF(VLOOKUP(InputDataB_ModelSpecAssumptions!$D$20,DataSummary!$A$121:$B$125,2,FALSE())=4,BN46,Submodel2s!BN6)))</f>
        <v>#VALUE!</v>
      </c>
      <c r="BO7" s="610" t="e">
        <f aca="false">IF(VLOOKUP(InputDataB_ModelSpecAssumptions!$D$20,DataSummary!$A$121:$B$125,2,FALSE())=1,(1+Submodel2s!BO6)/(1+BO10)-1,IF(VLOOKUP(InputDataB_ModelSpecAssumptions!$D$20,DataSummary!$A$121:$B$125,2,FALSE())=3,Submodel2s!BO6/Submodel2s!BN6-1,IF(VLOOKUP(InputDataB_ModelSpecAssumptions!$D$20,DataSummary!$A$121:$B$125,2,FALSE())=4,BO46,Submodel2s!BO6)))</f>
        <v>#VALUE!</v>
      </c>
      <c r="BP7" s="610" t="e">
        <f aca="false">IF(VLOOKUP(InputDataB_ModelSpecAssumptions!$D$20,DataSummary!$A$121:$B$125,2,FALSE())=1,(1+Submodel2s!BP6)/(1+BP10)-1,IF(VLOOKUP(InputDataB_ModelSpecAssumptions!$D$20,DataSummary!$A$121:$B$125,2,FALSE())=3,Submodel2s!BP6/Submodel2s!BO6-1,IF(VLOOKUP(InputDataB_ModelSpecAssumptions!$D$20,DataSummary!$A$121:$B$125,2,FALSE())=4,BP46,Submodel2s!BP6)))</f>
        <v>#VALUE!</v>
      </c>
      <c r="BQ7" s="610" t="e">
        <f aca="false">IF(VLOOKUP(InputDataB_ModelSpecAssumptions!$D$20,DataSummary!$A$121:$B$125,2,FALSE())=1,(1+Submodel2s!BQ6)/(1+BQ10)-1,IF(VLOOKUP(InputDataB_ModelSpecAssumptions!$D$20,DataSummary!$A$121:$B$125,2,FALSE())=3,Submodel2s!BQ6/Submodel2s!BP6-1,IF(VLOOKUP(InputDataB_ModelSpecAssumptions!$D$20,DataSummary!$A$121:$B$125,2,FALSE())=4,BQ46,Submodel2s!BQ6)))</f>
        <v>#VALUE!</v>
      </c>
      <c r="BR7" s="610" t="e">
        <f aca="false">IF(VLOOKUP(InputDataB_ModelSpecAssumptions!$D$20,DataSummary!$A$121:$B$125,2,FALSE())=1,(1+Submodel2s!BR6)/(1+BR10)-1,IF(VLOOKUP(InputDataB_ModelSpecAssumptions!$D$20,DataSummary!$A$121:$B$125,2,FALSE())=3,Submodel2s!BR6/Submodel2s!BQ6-1,IF(VLOOKUP(InputDataB_ModelSpecAssumptions!$D$20,DataSummary!$A$121:$B$125,2,FALSE())=4,BR46,Submodel2s!BR6)))</f>
        <v>#VALUE!</v>
      </c>
      <c r="BS7" s="610" t="e">
        <f aca="false">IF(VLOOKUP(InputDataB_ModelSpecAssumptions!$D$20,DataSummary!$A$121:$B$125,2,FALSE())=1,(1+Submodel2s!BS6)/(1+BS10)-1,IF(VLOOKUP(InputDataB_ModelSpecAssumptions!$D$20,DataSummary!$A$121:$B$125,2,FALSE())=3,Submodel2s!BS6/Submodel2s!BR6-1,IF(VLOOKUP(InputDataB_ModelSpecAssumptions!$D$20,DataSummary!$A$121:$B$125,2,FALSE())=4,BS46,Submodel2s!BS6)))</f>
        <v>#VALUE!</v>
      </c>
    </row>
    <row r="8" customFormat="false" ht="15.75" hidden="false" customHeight="false" outlineLevel="0" collapsed="false">
      <c r="B8" s="496" t="str">
        <f aca="false">LEFT(InputDataA_GeneralAssumptions!D24,1)</f>
        <v>A</v>
      </c>
      <c r="C8" s="544" t="s">
        <v>116</v>
      </c>
      <c r="D8" s="108" t="s">
        <v>121</v>
      </c>
      <c r="E8" s="504" t="n">
        <f aca="false">InputDataA_GeneralAssumptions!I26</f>
        <v>0.006</v>
      </c>
      <c r="F8" s="504" t="n">
        <f aca="false">InputDataA_GeneralAssumptions!J26</f>
        <v>0.006</v>
      </c>
      <c r="G8" s="504" t="n">
        <f aca="false">InputDataA_GeneralAssumptions!K26</f>
        <v>0.006</v>
      </c>
      <c r="H8" s="504" t="n">
        <f aca="false">InputDataA_GeneralAssumptions!L26</f>
        <v>0.006</v>
      </c>
      <c r="I8" s="504" t="n">
        <f aca="false">InputDataA_GeneralAssumptions!M26</f>
        <v>0.006</v>
      </c>
      <c r="J8" s="504" t="n">
        <f aca="false">InputDataA_GeneralAssumptions!N26</f>
        <v>0.006</v>
      </c>
      <c r="K8" s="504" t="n">
        <f aca="false">InputDataA_GeneralAssumptions!O26</f>
        <v>0.006</v>
      </c>
      <c r="L8" s="504" t="n">
        <f aca="false">InputDataA_GeneralAssumptions!P26</f>
        <v>0.006</v>
      </c>
      <c r="M8" s="504" t="n">
        <f aca="false">InputDataA_GeneralAssumptions!Q26</f>
        <v>0.006</v>
      </c>
      <c r="N8" s="504" t="n">
        <f aca="false">InputDataA_GeneralAssumptions!R26</f>
        <v>0.006</v>
      </c>
      <c r="O8" s="504" t="n">
        <f aca="false">InputDataA_GeneralAssumptions!S26</f>
        <v>0.006</v>
      </c>
      <c r="P8" s="504" t="n">
        <f aca="false">InputDataA_GeneralAssumptions!T26</f>
        <v>0.006</v>
      </c>
      <c r="Q8" s="504" t="n">
        <f aca="false">InputDataA_GeneralAssumptions!U26</f>
        <v>0.006</v>
      </c>
      <c r="R8" s="504" t="n">
        <f aca="false">InputDataA_GeneralAssumptions!V26</f>
        <v>0.006</v>
      </c>
      <c r="S8" s="504" t="n">
        <f aca="false">InputDataA_GeneralAssumptions!W26</f>
        <v>0.006</v>
      </c>
      <c r="T8" s="504" t="n">
        <f aca="false">InputDataA_GeneralAssumptions!X26</f>
        <v>0.006</v>
      </c>
      <c r="U8" s="504" t="n">
        <f aca="false">InputDataA_GeneralAssumptions!Y26</f>
        <v>0.006</v>
      </c>
      <c r="V8" s="504" t="n">
        <f aca="false">InputDataA_GeneralAssumptions!Z26</f>
        <v>0.006</v>
      </c>
      <c r="W8" s="504" t="n">
        <f aca="false">InputDataA_GeneralAssumptions!AA26</f>
        <v>0.006</v>
      </c>
      <c r="X8" s="504" t="n">
        <f aca="false">InputDataA_GeneralAssumptions!AB26</f>
        <v>0.006</v>
      </c>
      <c r="Y8" s="504" t="n">
        <f aca="false">InputDataA_GeneralAssumptions!AC26</f>
        <v>0.006</v>
      </c>
      <c r="Z8" s="504" t="n">
        <f aca="false">InputDataA_GeneralAssumptions!AD26</f>
        <v>0.006</v>
      </c>
      <c r="AA8" s="504" t="n">
        <f aca="false">InputDataA_GeneralAssumptions!AE26</f>
        <v>0.006</v>
      </c>
      <c r="AB8" s="504" t="n">
        <f aca="false">InputDataA_GeneralAssumptions!AF26</f>
        <v>0.006</v>
      </c>
      <c r="AC8" s="504" t="n">
        <f aca="false">InputDataA_GeneralAssumptions!AG26</f>
        <v>0.006</v>
      </c>
      <c r="AD8" s="504" t="n">
        <f aca="false">InputDataA_GeneralAssumptions!AH26</f>
        <v>0.006</v>
      </c>
      <c r="AE8" s="504" t="n">
        <f aca="false">InputDataA_GeneralAssumptions!AI26</f>
        <v>0.006</v>
      </c>
      <c r="AF8" s="504" t="n">
        <f aca="false">InputDataA_GeneralAssumptions!AJ26</f>
        <v>0.006</v>
      </c>
      <c r="AG8" s="504" t="n">
        <f aca="false">InputDataA_GeneralAssumptions!AK26</f>
        <v>0.006</v>
      </c>
      <c r="AH8" s="504" t="n">
        <f aca="false">InputDataA_GeneralAssumptions!AL26</f>
        <v>0.006</v>
      </c>
      <c r="AI8" s="504" t="n">
        <f aca="false">InputDataA_GeneralAssumptions!AM26</f>
        <v>0.006</v>
      </c>
      <c r="AJ8" s="504" t="n">
        <f aca="false">InputDataA_GeneralAssumptions!AN26</f>
        <v>0.006</v>
      </c>
      <c r="AK8" s="504" t="n">
        <f aca="false">InputDataA_GeneralAssumptions!AO26</f>
        <v>0.006</v>
      </c>
      <c r="AL8" s="504" t="n">
        <f aca="false">InputDataA_GeneralAssumptions!AP26</f>
        <v>0.006</v>
      </c>
      <c r="AM8" s="504" t="n">
        <f aca="false">InputDataA_GeneralAssumptions!AQ26</f>
        <v>0.006</v>
      </c>
      <c r="AN8" s="504" t="n">
        <f aca="false">InputDataA_GeneralAssumptions!AR26</f>
        <v>0.006</v>
      </c>
      <c r="AO8" s="504" t="n">
        <f aca="false">InputDataA_GeneralAssumptions!AS26</f>
        <v>0.006</v>
      </c>
      <c r="AP8" s="504" t="n">
        <f aca="false">InputDataA_GeneralAssumptions!AT26</f>
        <v>0.006</v>
      </c>
      <c r="AQ8" s="504" t="n">
        <f aca="false">InputDataA_GeneralAssumptions!AU26</f>
        <v>0.006</v>
      </c>
      <c r="AR8" s="504" t="n">
        <f aca="false">InputDataA_GeneralAssumptions!AV26</f>
        <v>0.006</v>
      </c>
      <c r="AS8" s="504" t="n">
        <f aca="false">InputDataA_GeneralAssumptions!AW26</f>
        <v>0.006</v>
      </c>
      <c r="AT8" s="504" t="n">
        <f aca="false">InputDataA_GeneralAssumptions!AX26</f>
        <v>0.006</v>
      </c>
      <c r="AU8" s="504" t="n">
        <f aca="false">InputDataA_GeneralAssumptions!AY26</f>
        <v>0.006</v>
      </c>
      <c r="AV8" s="504" t="n">
        <f aca="false">InputDataA_GeneralAssumptions!AZ26</f>
        <v>0.006</v>
      </c>
      <c r="AW8" s="504" t="n">
        <f aca="false">InputDataA_GeneralAssumptions!BA26</f>
        <v>0.006</v>
      </c>
      <c r="AX8" s="504" t="n">
        <f aca="false">InputDataA_GeneralAssumptions!BB26</f>
        <v>0.006</v>
      </c>
      <c r="AY8" s="504" t="n">
        <f aca="false">InputDataA_GeneralAssumptions!BC26</f>
        <v>0.006</v>
      </c>
      <c r="AZ8" s="504" t="n">
        <f aca="false">InputDataA_GeneralAssumptions!BD26</f>
        <v>0.006</v>
      </c>
      <c r="BA8" s="504" t="n">
        <f aca="false">InputDataA_GeneralAssumptions!BE26</f>
        <v>0.006</v>
      </c>
      <c r="BB8" s="504" t="n">
        <f aca="false">InputDataA_GeneralAssumptions!BF26</f>
        <v>0.006</v>
      </c>
      <c r="BC8" s="504" t="n">
        <f aca="false">InputDataA_GeneralAssumptions!BG26</f>
        <v>0.006</v>
      </c>
      <c r="BD8" s="504" t="n">
        <f aca="false">InputDataA_GeneralAssumptions!BH26</f>
        <v>0.006</v>
      </c>
      <c r="BE8" s="504" t="n">
        <f aca="false">InputDataA_GeneralAssumptions!BI26</f>
        <v>0.006</v>
      </c>
      <c r="BF8" s="504" t="n">
        <f aca="false">InputDataA_GeneralAssumptions!BJ26</f>
        <v>0.006</v>
      </c>
      <c r="BG8" s="504" t="n">
        <f aca="false">InputDataA_GeneralAssumptions!BK26</f>
        <v>0.006</v>
      </c>
      <c r="BH8" s="504" t="n">
        <f aca="false">InputDataA_GeneralAssumptions!BL26</f>
        <v>0.006</v>
      </c>
      <c r="BI8" s="504" t="n">
        <f aca="false">InputDataA_GeneralAssumptions!BM26</f>
        <v>0.006</v>
      </c>
      <c r="BJ8" s="504" t="n">
        <f aca="false">InputDataA_GeneralAssumptions!BN26</f>
        <v>0.006</v>
      </c>
      <c r="BK8" s="504" t="n">
        <f aca="false">InputDataA_GeneralAssumptions!BO26</f>
        <v>0.006</v>
      </c>
      <c r="BL8" s="504" t="n">
        <f aca="false">InputDataA_GeneralAssumptions!BP26</f>
        <v>0.006</v>
      </c>
      <c r="BM8" s="504" t="n">
        <f aca="false">InputDataA_GeneralAssumptions!BQ26</f>
        <v>0.006</v>
      </c>
      <c r="BN8" s="504" t="n">
        <f aca="false">InputDataA_GeneralAssumptions!BR26</f>
        <v>0.006</v>
      </c>
      <c r="BO8" s="504" t="n">
        <f aca="false">InputDataA_GeneralAssumptions!BS26</f>
        <v>0.006</v>
      </c>
      <c r="BP8" s="504" t="n">
        <f aca="false">InputDataA_GeneralAssumptions!BT26</f>
        <v>0.006</v>
      </c>
      <c r="BQ8" s="504" t="n">
        <f aca="false">InputDataA_GeneralAssumptions!BU26</f>
        <v>0.006</v>
      </c>
      <c r="BR8" s="504" t="n">
        <f aca="false">InputDataA_GeneralAssumptions!BV26</f>
        <v>0.006</v>
      </c>
      <c r="BS8" s="504" t="n">
        <f aca="false">InputDataA_GeneralAssumptions!BW26</f>
        <v>0.006</v>
      </c>
    </row>
    <row r="9" customFormat="false" ht="15.75" hidden="false" customHeight="false" outlineLevel="0" collapsed="false">
      <c r="B9" s="496" t="str">
        <f aca="false">LEFT(InputDataA_GeneralAssumptions!D33,1)</f>
        <v>A</v>
      </c>
      <c r="C9" s="546" t="s">
        <v>134</v>
      </c>
      <c r="D9" s="138" t="s">
        <v>121</v>
      </c>
      <c r="E9" s="115" t="n">
        <f aca="false">InputDataA_GeneralAssumptions!I35</f>
        <v>0.01</v>
      </c>
      <c r="F9" s="115" t="n">
        <f aca="false">InputDataA_GeneralAssumptions!J35</f>
        <v>0.01</v>
      </c>
      <c r="G9" s="115" t="n">
        <f aca="false">InputDataA_GeneralAssumptions!K35</f>
        <v>0.01</v>
      </c>
      <c r="H9" s="115" t="n">
        <f aca="false">InputDataA_GeneralAssumptions!L35</f>
        <v>0.01</v>
      </c>
      <c r="I9" s="115" t="n">
        <f aca="false">InputDataA_GeneralAssumptions!M35</f>
        <v>0.01</v>
      </c>
      <c r="J9" s="115" t="n">
        <f aca="false">InputDataA_GeneralAssumptions!N35</f>
        <v>0.01</v>
      </c>
      <c r="K9" s="115" t="n">
        <f aca="false">InputDataA_GeneralAssumptions!O35</f>
        <v>0.01</v>
      </c>
      <c r="L9" s="115" t="n">
        <f aca="false">InputDataA_GeneralAssumptions!P35</f>
        <v>0.01</v>
      </c>
      <c r="M9" s="115" t="n">
        <f aca="false">InputDataA_GeneralAssumptions!Q35</f>
        <v>0.01</v>
      </c>
      <c r="N9" s="115" t="n">
        <f aca="false">InputDataA_GeneralAssumptions!R35</f>
        <v>0.01</v>
      </c>
      <c r="O9" s="115" t="n">
        <f aca="false">InputDataA_GeneralAssumptions!S35</f>
        <v>0.01</v>
      </c>
      <c r="P9" s="115" t="n">
        <f aca="false">InputDataA_GeneralAssumptions!T35</f>
        <v>0.01</v>
      </c>
      <c r="Q9" s="115" t="n">
        <f aca="false">InputDataA_GeneralAssumptions!U35</f>
        <v>0.01</v>
      </c>
      <c r="R9" s="115" t="n">
        <f aca="false">InputDataA_GeneralAssumptions!V35</f>
        <v>0.01</v>
      </c>
      <c r="S9" s="115" t="n">
        <f aca="false">InputDataA_GeneralAssumptions!W35</f>
        <v>0.01</v>
      </c>
      <c r="T9" s="115" t="n">
        <f aca="false">InputDataA_GeneralAssumptions!X35</f>
        <v>0.01</v>
      </c>
      <c r="U9" s="115" t="n">
        <f aca="false">InputDataA_GeneralAssumptions!Y35</f>
        <v>0.01</v>
      </c>
      <c r="V9" s="115" t="n">
        <f aca="false">InputDataA_GeneralAssumptions!Z35</f>
        <v>0.01</v>
      </c>
      <c r="W9" s="115" t="n">
        <f aca="false">InputDataA_GeneralAssumptions!AA35</f>
        <v>0.01</v>
      </c>
      <c r="X9" s="115" t="n">
        <f aca="false">InputDataA_GeneralAssumptions!AB35</f>
        <v>0.01</v>
      </c>
      <c r="Y9" s="115" t="n">
        <f aca="false">InputDataA_GeneralAssumptions!AC35</f>
        <v>0.01</v>
      </c>
      <c r="Z9" s="115" t="n">
        <f aca="false">InputDataA_GeneralAssumptions!AD35</f>
        <v>0.01</v>
      </c>
      <c r="AA9" s="115" t="n">
        <f aca="false">InputDataA_GeneralAssumptions!AE35</f>
        <v>0.01</v>
      </c>
      <c r="AB9" s="115" t="n">
        <f aca="false">InputDataA_GeneralAssumptions!AF35</f>
        <v>0.01</v>
      </c>
      <c r="AC9" s="115" t="n">
        <f aca="false">InputDataA_GeneralAssumptions!AG35</f>
        <v>0.01</v>
      </c>
      <c r="AD9" s="115" t="n">
        <f aca="false">InputDataA_GeneralAssumptions!AH35</f>
        <v>0.01</v>
      </c>
      <c r="AE9" s="115" t="n">
        <f aca="false">InputDataA_GeneralAssumptions!AI35</f>
        <v>0.01</v>
      </c>
      <c r="AF9" s="115" t="n">
        <f aca="false">InputDataA_GeneralAssumptions!AJ35</f>
        <v>0.01</v>
      </c>
      <c r="AG9" s="115" t="n">
        <f aca="false">InputDataA_GeneralAssumptions!AK35</f>
        <v>0.01</v>
      </c>
      <c r="AH9" s="115" t="n">
        <f aca="false">InputDataA_GeneralAssumptions!AL35</f>
        <v>0.01</v>
      </c>
      <c r="AI9" s="115" t="n">
        <f aca="false">InputDataA_GeneralAssumptions!AM35</f>
        <v>0.01</v>
      </c>
      <c r="AJ9" s="115" t="n">
        <f aca="false">InputDataA_GeneralAssumptions!AN35</f>
        <v>0.01</v>
      </c>
      <c r="AK9" s="115" t="n">
        <f aca="false">InputDataA_GeneralAssumptions!AO35</f>
        <v>0.01</v>
      </c>
      <c r="AL9" s="115" t="n">
        <f aca="false">InputDataA_GeneralAssumptions!AP35</f>
        <v>0.01</v>
      </c>
      <c r="AM9" s="115" t="n">
        <f aca="false">InputDataA_GeneralAssumptions!AQ35</f>
        <v>0.01</v>
      </c>
      <c r="AN9" s="115" t="n">
        <f aca="false">InputDataA_GeneralAssumptions!AR35</f>
        <v>0.01</v>
      </c>
      <c r="AO9" s="115" t="n">
        <f aca="false">InputDataA_GeneralAssumptions!AS35</f>
        <v>0.01</v>
      </c>
      <c r="AP9" s="115" t="n">
        <f aca="false">InputDataA_GeneralAssumptions!AT35</f>
        <v>0.01</v>
      </c>
      <c r="AQ9" s="115" t="n">
        <f aca="false">InputDataA_GeneralAssumptions!AU35</f>
        <v>0.01</v>
      </c>
      <c r="AR9" s="115" t="n">
        <f aca="false">InputDataA_GeneralAssumptions!AV35</f>
        <v>0.01</v>
      </c>
      <c r="AS9" s="115" t="n">
        <f aca="false">InputDataA_GeneralAssumptions!AW35</f>
        <v>0.01</v>
      </c>
      <c r="AT9" s="115" t="n">
        <f aca="false">InputDataA_GeneralAssumptions!AX35</f>
        <v>0.01</v>
      </c>
      <c r="AU9" s="115" t="n">
        <f aca="false">InputDataA_GeneralAssumptions!AY35</f>
        <v>0.01</v>
      </c>
      <c r="AV9" s="115" t="n">
        <f aca="false">InputDataA_GeneralAssumptions!AZ35</f>
        <v>0.01</v>
      </c>
      <c r="AW9" s="115" t="n">
        <f aca="false">InputDataA_GeneralAssumptions!BA35</f>
        <v>0.01</v>
      </c>
      <c r="AX9" s="115" t="n">
        <f aca="false">InputDataA_GeneralAssumptions!BB35</f>
        <v>0.01</v>
      </c>
      <c r="AY9" s="115" t="n">
        <f aca="false">InputDataA_GeneralAssumptions!BC35</f>
        <v>0.01</v>
      </c>
      <c r="AZ9" s="115" t="n">
        <f aca="false">InputDataA_GeneralAssumptions!BD35</f>
        <v>0.01</v>
      </c>
      <c r="BA9" s="115" t="n">
        <f aca="false">InputDataA_GeneralAssumptions!BE35</f>
        <v>0.01</v>
      </c>
      <c r="BB9" s="115" t="n">
        <f aca="false">InputDataA_GeneralAssumptions!BF35</f>
        <v>0.01</v>
      </c>
      <c r="BC9" s="115" t="n">
        <f aca="false">InputDataA_GeneralAssumptions!BG35</f>
        <v>0.01</v>
      </c>
      <c r="BD9" s="115" t="n">
        <f aca="false">InputDataA_GeneralAssumptions!BH35</f>
        <v>0.01</v>
      </c>
      <c r="BE9" s="115" t="n">
        <f aca="false">InputDataA_GeneralAssumptions!BI35</f>
        <v>0.01</v>
      </c>
      <c r="BF9" s="115" t="n">
        <f aca="false">InputDataA_GeneralAssumptions!BJ35</f>
        <v>0.01</v>
      </c>
      <c r="BG9" s="115" t="n">
        <f aca="false">InputDataA_GeneralAssumptions!BK35</f>
        <v>0.01</v>
      </c>
      <c r="BH9" s="115" t="n">
        <f aca="false">InputDataA_GeneralAssumptions!BL35</f>
        <v>0.01</v>
      </c>
      <c r="BI9" s="115" t="n">
        <f aca="false">InputDataA_GeneralAssumptions!BM35</f>
        <v>0.01</v>
      </c>
      <c r="BJ9" s="115" t="n">
        <f aca="false">InputDataA_GeneralAssumptions!BN35</f>
        <v>0.01</v>
      </c>
      <c r="BK9" s="115" t="n">
        <f aca="false">InputDataA_GeneralAssumptions!BO35</f>
        <v>0.01</v>
      </c>
      <c r="BL9" s="115" t="n">
        <f aca="false">InputDataA_GeneralAssumptions!BP35</f>
        <v>0.01</v>
      </c>
      <c r="BM9" s="115" t="n">
        <f aca="false">InputDataA_GeneralAssumptions!BQ35</f>
        <v>0.01</v>
      </c>
      <c r="BN9" s="115" t="n">
        <f aca="false">InputDataA_GeneralAssumptions!BR35</f>
        <v>0.01</v>
      </c>
      <c r="BO9" s="115" t="n">
        <f aca="false">InputDataA_GeneralAssumptions!BS35</f>
        <v>0.01</v>
      </c>
      <c r="BP9" s="115" t="n">
        <f aca="false">InputDataA_GeneralAssumptions!BT35</f>
        <v>0.01</v>
      </c>
      <c r="BQ9" s="115" t="n">
        <f aca="false">InputDataA_GeneralAssumptions!BU35</f>
        <v>0.01</v>
      </c>
      <c r="BR9" s="115" t="n">
        <f aca="false">InputDataA_GeneralAssumptions!BV35</f>
        <v>0.01</v>
      </c>
      <c r="BS9" s="115" t="n">
        <f aca="false">InputDataA_GeneralAssumptions!BW35</f>
        <v>0.01</v>
      </c>
    </row>
    <row r="10" s="24" customFormat="true" ht="15.75" hidden="false" customHeight="false" outlineLevel="0" collapsed="false">
      <c r="A10" s="492"/>
      <c r="B10" s="496" t="str">
        <f aca="false">LEFT(InputDataA_GeneralAssumptions!D92,1)</f>
        <v>A</v>
      </c>
      <c r="C10" s="546" t="s">
        <v>185</v>
      </c>
      <c r="D10" s="138" t="s">
        <v>121</v>
      </c>
      <c r="E10" s="115" t="n">
        <f aca="false">InputDataA_GeneralAssumptions!I98</f>
        <v>0.0293460825036125</v>
      </c>
      <c r="F10" s="115" t="n">
        <f aca="false">InputDataA_GeneralAssumptions!J98</f>
        <v>0.0292799463412805</v>
      </c>
      <c r="G10" s="115" t="n">
        <f aca="false">InputDataA_GeneralAssumptions!K98</f>
        <v>0.0292101827676241</v>
      </c>
      <c r="H10" s="115" t="n">
        <f aca="false">InputDataA_GeneralAssumptions!L98</f>
        <v>0.0290153797368005</v>
      </c>
      <c r="I10" s="115" t="n">
        <f aca="false">InputDataA_GeneralAssumptions!M98</f>
        <v>0.0289162814586543</v>
      </c>
      <c r="J10" s="115" t="n">
        <f aca="false">InputDataA_GeneralAssumptions!N98</f>
        <v>0.0287026406429391</v>
      </c>
      <c r="K10" s="115" t="n">
        <f aca="false">InputDataA_GeneralAssumptions!O98</f>
        <v>0.0285811335403727</v>
      </c>
      <c r="L10" s="115" t="n">
        <f aca="false">InputDataA_GeneralAssumptions!P98</f>
        <v>0.0283530688304949</v>
      </c>
      <c r="M10" s="115" t="n">
        <f aca="false">InputDataA_GeneralAssumptions!Q98</f>
        <v>0.0281677218093404</v>
      </c>
      <c r="N10" s="115" t="n">
        <f aca="false">InputDataA_GeneralAssumptions!R98</f>
        <v>0.0279760842405854</v>
      </c>
      <c r="O10" s="115" t="n">
        <f aca="false">InputDataA_GeneralAssumptions!S98</f>
        <v>0.0276921741395026</v>
      </c>
      <c r="P10" s="115" t="n">
        <f aca="false">InputDataA_GeneralAssumptions!T98</f>
        <v>0.0274105672171305</v>
      </c>
      <c r="Q10" s="115" t="n">
        <f aca="false">InputDataA_GeneralAssumptions!U98</f>
        <v>0.027090355997698</v>
      </c>
      <c r="R10" s="115" t="n">
        <f aca="false">InputDataA_GeneralAssumptions!V98</f>
        <v>0.0268160896537923</v>
      </c>
      <c r="S10" s="115" t="n">
        <f aca="false">InputDataA_GeneralAssumptions!W98</f>
        <v>0.0265055544728123</v>
      </c>
      <c r="T10" s="115" t="n">
        <f aca="false">InputDataA_GeneralAssumptions!X98</f>
        <v>0.02616290108221</v>
      </c>
      <c r="U10" s="115" t="n">
        <f aca="false">InputDataA_GeneralAssumptions!Y98</f>
        <v>0.0258288928359975</v>
      </c>
      <c r="V10" s="115" t="n">
        <f aca="false">InputDataA_GeneralAssumptions!Z98</f>
        <v>0.0255032104465767</v>
      </c>
      <c r="W10" s="115" t="n">
        <f aca="false">InputDataA_GeneralAssumptions!AA98</f>
        <v>0.0251503746174682</v>
      </c>
      <c r="X10" s="115" t="n">
        <f aca="false">InputDataA_GeneralAssumptions!AB98</f>
        <v>0.0248078506725227</v>
      </c>
      <c r="Y10" s="115" t="n">
        <f aca="false">InputDataA_GeneralAssumptions!AC98</f>
        <v>0.0245086550373321</v>
      </c>
      <c r="Z10" s="115" t="n">
        <f aca="false">InputDataA_GeneralAssumptions!AD98</f>
        <v>0.024151116049544</v>
      </c>
      <c r="AA10" s="115" t="n">
        <f aca="false">InputDataA_GeneralAssumptions!AE98</f>
        <v>0.0238687855000319</v>
      </c>
      <c r="AB10" s="115" t="n">
        <f aca="false">InputDataA_GeneralAssumptions!AF98</f>
        <v>0.0235305117496727</v>
      </c>
      <c r="AC10" s="115" t="n">
        <f aca="false">InputDataA_GeneralAssumptions!AG98</f>
        <v>0.0232331536798514</v>
      </c>
      <c r="AD10" s="115" t="n">
        <f aca="false">InputDataA_GeneralAssumptions!AH98</f>
        <v>0.0228841804547077</v>
      </c>
      <c r="AE10" s="115" t="n">
        <f aca="false">InputDataA_GeneralAssumptions!AI98</f>
        <v>0.0225758589590668</v>
      </c>
      <c r="AF10" s="115" t="n">
        <f aca="false">InputDataA_GeneralAssumptions!AJ98</f>
        <v>0.0222481436171726</v>
      </c>
      <c r="AG10" s="115" t="n">
        <f aca="false">InputDataA_GeneralAssumptions!AK98</f>
        <v>0.0219309231582756</v>
      </c>
      <c r="AH10" s="115" t="n">
        <f aca="false">InputDataA_GeneralAssumptions!AL98</f>
        <v>0.0216509164192924</v>
      </c>
      <c r="AI10" s="115" t="n">
        <f aca="false">InputDataA_GeneralAssumptions!AM98</f>
        <v>0.0213253718611719</v>
      </c>
      <c r="AJ10" s="115" t="n">
        <f aca="false">InputDataA_GeneralAssumptions!AN98</f>
        <v>0.0210627968888657</v>
      </c>
      <c r="AK10" s="115" t="str">
        <f aca="false">InputDataA_GeneralAssumptions!AO98</f>
        <v>#N/A</v>
      </c>
      <c r="AL10" s="115" t="str">
        <f aca="false">InputDataA_GeneralAssumptions!AP98</f>
        <v>#N/A</v>
      </c>
      <c r="AM10" s="115" t="str">
        <f aca="false">InputDataA_GeneralAssumptions!AQ98</f>
        <v>#N/A</v>
      </c>
      <c r="AN10" s="115" t="str">
        <f aca="false">InputDataA_GeneralAssumptions!AR98</f>
        <v>#N/A</v>
      </c>
      <c r="AO10" s="115" t="str">
        <f aca="false">InputDataA_GeneralAssumptions!AS98</f>
        <v>#N/A</v>
      </c>
      <c r="AP10" s="115" t="str">
        <f aca="false">InputDataA_GeneralAssumptions!AT98</f>
        <v>#N/A</v>
      </c>
      <c r="AQ10" s="115" t="str">
        <f aca="false">InputDataA_GeneralAssumptions!AU98</f>
        <v>#N/A</v>
      </c>
      <c r="AR10" s="115" t="str">
        <f aca="false">InputDataA_GeneralAssumptions!AV98</f>
        <v>#N/A</v>
      </c>
      <c r="AS10" s="115" t="str">
        <f aca="false">InputDataA_GeneralAssumptions!AW98</f>
        <v>#N/A</v>
      </c>
      <c r="AT10" s="115" t="str">
        <f aca="false">InputDataA_GeneralAssumptions!AX98</f>
        <v>#N/A</v>
      </c>
      <c r="AU10" s="115" t="str">
        <f aca="false">InputDataA_GeneralAssumptions!AY98</f>
        <v>#N/A</v>
      </c>
      <c r="AV10" s="115" t="str">
        <f aca="false">InputDataA_GeneralAssumptions!AZ98</f>
        <v>#N/A</v>
      </c>
      <c r="AW10" s="115" t="str">
        <f aca="false">InputDataA_GeneralAssumptions!BA98</f>
        <v>#N/A</v>
      </c>
      <c r="AX10" s="115" t="str">
        <f aca="false">InputDataA_GeneralAssumptions!BB98</f>
        <v>#N/A</v>
      </c>
      <c r="AY10" s="115" t="str">
        <f aca="false">InputDataA_GeneralAssumptions!BC98</f>
        <v>#N/A</v>
      </c>
      <c r="AZ10" s="115" t="str">
        <f aca="false">InputDataA_GeneralAssumptions!BD98</f>
        <v>#N/A</v>
      </c>
      <c r="BA10" s="115" t="str">
        <f aca="false">InputDataA_GeneralAssumptions!BE98</f>
        <v>#N/A</v>
      </c>
      <c r="BB10" s="115" t="str">
        <f aca="false">InputDataA_GeneralAssumptions!BF98</f>
        <v>#N/A</v>
      </c>
      <c r="BC10" s="115" t="str">
        <f aca="false">InputDataA_GeneralAssumptions!BG98</f>
        <v>#N/A</v>
      </c>
      <c r="BD10" s="115" t="str">
        <f aca="false">InputDataA_GeneralAssumptions!BH98</f>
        <v>#N/A</v>
      </c>
      <c r="BE10" s="115" t="str">
        <f aca="false">InputDataA_GeneralAssumptions!BI98</f>
        <v>#N/A</v>
      </c>
      <c r="BF10" s="115" t="str">
        <f aca="false">InputDataA_GeneralAssumptions!BJ98</f>
        <v>#N/A</v>
      </c>
      <c r="BG10" s="115" t="str">
        <f aca="false">InputDataA_GeneralAssumptions!BK98</f>
        <v>#N/A</v>
      </c>
      <c r="BH10" s="115" t="str">
        <f aca="false">InputDataA_GeneralAssumptions!BL98</f>
        <v>#N/A</v>
      </c>
      <c r="BI10" s="115" t="str">
        <f aca="false">InputDataA_GeneralAssumptions!BM98</f>
        <v>#N/A</v>
      </c>
      <c r="BJ10" s="115" t="str">
        <f aca="false">InputDataA_GeneralAssumptions!BN98</f>
        <v>#N/A</v>
      </c>
      <c r="BK10" s="115" t="str">
        <f aca="false">InputDataA_GeneralAssumptions!BO98</f>
        <v>#N/A</v>
      </c>
      <c r="BL10" s="115" t="str">
        <f aca="false">InputDataA_GeneralAssumptions!BP98</f>
        <v>#N/A</v>
      </c>
      <c r="BM10" s="115" t="str">
        <f aca="false">InputDataA_GeneralAssumptions!BQ98</f>
        <v>#N/A</v>
      </c>
      <c r="BN10" s="115" t="str">
        <f aca="false">InputDataA_GeneralAssumptions!BR98</f>
        <v>#N/A</v>
      </c>
      <c r="BO10" s="115" t="str">
        <f aca="false">InputDataA_GeneralAssumptions!BS98</f>
        <v>#N/A</v>
      </c>
      <c r="BP10" s="115" t="str">
        <f aca="false">InputDataA_GeneralAssumptions!BT98</f>
        <v>#N/A</v>
      </c>
      <c r="BQ10" s="115" t="str">
        <f aca="false">InputDataA_GeneralAssumptions!BU98</f>
        <v>#N/A</v>
      </c>
      <c r="BR10" s="115" t="str">
        <f aca="false">InputDataA_GeneralAssumptions!BV98</f>
        <v>#N/A</v>
      </c>
      <c r="BS10" s="115" t="str">
        <f aca="false">InputDataA_GeneralAssumptions!BW98</f>
        <v>#N/A</v>
      </c>
    </row>
    <row r="11" s="24" customFormat="true" ht="15.75" hidden="false" customHeight="false" outlineLevel="0" collapsed="false">
      <c r="A11" s="503"/>
      <c r="B11" s="496" t="str">
        <f aca="false">LEFT(InputDataA_GeneralAssumptions!D92,1)</f>
        <v>A</v>
      </c>
      <c r="C11" s="546" t="s">
        <v>192</v>
      </c>
      <c r="D11" s="138" t="s">
        <v>121</v>
      </c>
      <c r="E11" s="115" t="n">
        <f aca="false">InputDataA_GeneralAssumptions!I118</f>
        <v>0.00864728055580089</v>
      </c>
      <c r="F11" s="115" t="n">
        <f aca="false">InputDataA_GeneralAssumptions!J118</f>
        <v>0.00803034424463722</v>
      </c>
      <c r="G11" s="115" t="n">
        <f aca="false">InputDataA_GeneralAssumptions!K118</f>
        <v>0.00773559536048007</v>
      </c>
      <c r="H11" s="115" t="n">
        <f aca="false">InputDataA_GeneralAssumptions!L118</f>
        <v>0.00672636751221933</v>
      </c>
      <c r="I11" s="115" t="n">
        <f aca="false">InputDataA_GeneralAssumptions!M118</f>
        <v>0.00615981613505245</v>
      </c>
      <c r="J11" s="115" t="n">
        <f aca="false">InputDataA_GeneralAssumptions!N118</f>
        <v>0.00626111569781052</v>
      </c>
      <c r="K11" s="115" t="n">
        <f aca="false">InputDataA_GeneralAssumptions!O118</f>
        <v>0.0064994191847898</v>
      </c>
      <c r="L11" s="115" t="n">
        <f aca="false">InputDataA_GeneralAssumptions!P118</f>
        <v>0.00497753034540915</v>
      </c>
      <c r="M11" s="115" t="n">
        <f aca="false">InputDataA_GeneralAssumptions!Q118</f>
        <v>0.00561955336109476</v>
      </c>
      <c r="N11" s="115" t="n">
        <f aca="false">InputDataA_GeneralAssumptions!R118</f>
        <v>0.00580288373988047</v>
      </c>
      <c r="O11" s="115" t="n">
        <f aca="false">InputDataA_GeneralAssumptions!S118</f>
        <v>0.0053696950010711</v>
      </c>
      <c r="P11" s="115" t="n">
        <f aca="false">InputDataA_GeneralAssumptions!T118</f>
        <v>0.00460631409386081</v>
      </c>
      <c r="Q11" s="115" t="n">
        <f aca="false">InputDataA_GeneralAssumptions!U118</f>
        <v>0.00373487448829923</v>
      </c>
      <c r="R11" s="115" t="n">
        <f aca="false">InputDataA_GeneralAssumptions!V118</f>
        <v>0.00323527089419806</v>
      </c>
      <c r="S11" s="115" t="n">
        <f aca="false">InputDataA_GeneralAssumptions!W118</f>
        <v>0.00294367407806306</v>
      </c>
      <c r="T11" s="115" t="n">
        <f aca="false">InputDataA_GeneralAssumptions!X118</f>
        <v>0.0029662174196996</v>
      </c>
      <c r="U11" s="115" t="n">
        <f aca="false">InputDataA_GeneralAssumptions!Y118</f>
        <v>0.00329470923416308</v>
      </c>
      <c r="V11" s="115" t="n">
        <f aca="false">InputDataA_GeneralAssumptions!Z118</f>
        <v>0.00286564352305763</v>
      </c>
      <c r="W11" s="115" t="n">
        <f aca="false">InputDataA_GeneralAssumptions!AA118</f>
        <v>0.00315029127071886</v>
      </c>
      <c r="X11" s="115" t="n">
        <f aca="false">InputDataA_GeneralAssumptions!AB118</f>
        <v>0.00340895726930923</v>
      </c>
      <c r="Y11" s="115" t="n">
        <f aca="false">InputDataA_GeneralAssumptions!AC118</f>
        <v>0.00344322030805699</v>
      </c>
      <c r="Z11" s="115" t="n">
        <f aca="false">InputDataA_GeneralAssumptions!AD118</f>
        <v>0.00342664402632797</v>
      </c>
      <c r="AA11" s="115" t="n">
        <f aca="false">InputDataA_GeneralAssumptions!AE118</f>
        <v>0.00297618687061418</v>
      </c>
      <c r="AB11" s="115" t="n">
        <f aca="false">InputDataA_GeneralAssumptions!AF118</f>
        <v>0.00302976253506371</v>
      </c>
      <c r="AC11" s="115" t="n">
        <f aca="false">InputDataA_GeneralAssumptions!AG118</f>
        <v>0.00314715532723353</v>
      </c>
      <c r="AD11" s="115" t="n">
        <f aca="false">InputDataA_GeneralAssumptions!AH118</f>
        <v>0.00326232891930389</v>
      </c>
      <c r="AE11" s="115" t="n">
        <f aca="false">InputDataA_GeneralAssumptions!AI118</f>
        <v>0.0033855347635281</v>
      </c>
      <c r="AF11" s="115" t="n">
        <f aca="false">InputDataA_GeneralAssumptions!AJ118</f>
        <v>0.00292165289630697</v>
      </c>
      <c r="AG11" s="115" t="n">
        <f aca="false">InputDataA_GeneralAssumptions!AK118</f>
        <v>0.0031232049869816</v>
      </c>
      <c r="AH11" s="115" t="n">
        <f aca="false">InputDataA_GeneralAssumptions!AL118</f>
        <v>0.00319309597453188</v>
      </c>
      <c r="AI11" s="115" t="n">
        <f aca="false">InputDataA_GeneralAssumptions!AM118</f>
        <v>0.00322172720221836</v>
      </c>
      <c r="AJ11" s="115" t="n">
        <f aca="false">InputDataA_GeneralAssumptions!AN118</f>
        <v>0.00315308148790971</v>
      </c>
      <c r="AK11" s="115" t="e">
        <f aca="false">InputDataA_GeneralAssumptions!AO118</f>
        <v>#VALUE!</v>
      </c>
      <c r="AL11" s="115" t="e">
        <f aca="false">InputDataA_GeneralAssumptions!AP118</f>
        <v>#VALUE!</v>
      </c>
      <c r="AM11" s="115" t="e">
        <f aca="false">InputDataA_GeneralAssumptions!AQ118</f>
        <v>#VALUE!</v>
      </c>
      <c r="AN11" s="115" t="e">
        <f aca="false">InputDataA_GeneralAssumptions!AR118</f>
        <v>#VALUE!</v>
      </c>
      <c r="AO11" s="115" t="e">
        <f aca="false">InputDataA_GeneralAssumptions!AS118</f>
        <v>#VALUE!</v>
      </c>
      <c r="AP11" s="115" t="e">
        <f aca="false">InputDataA_GeneralAssumptions!AT118</f>
        <v>#VALUE!</v>
      </c>
      <c r="AQ11" s="115" t="e">
        <f aca="false">InputDataA_GeneralAssumptions!AU118</f>
        <v>#VALUE!</v>
      </c>
      <c r="AR11" s="115" t="e">
        <f aca="false">InputDataA_GeneralAssumptions!AV118</f>
        <v>#VALUE!</v>
      </c>
      <c r="AS11" s="115" t="e">
        <f aca="false">InputDataA_GeneralAssumptions!AW118</f>
        <v>#VALUE!</v>
      </c>
      <c r="AT11" s="115" t="e">
        <f aca="false">InputDataA_GeneralAssumptions!AX118</f>
        <v>#VALUE!</v>
      </c>
      <c r="AU11" s="115" t="e">
        <f aca="false">InputDataA_GeneralAssumptions!AY118</f>
        <v>#VALUE!</v>
      </c>
      <c r="AV11" s="115" t="e">
        <f aca="false">InputDataA_GeneralAssumptions!AZ118</f>
        <v>#VALUE!</v>
      </c>
      <c r="AW11" s="115" t="e">
        <f aca="false">InputDataA_GeneralAssumptions!BA118</f>
        <v>#VALUE!</v>
      </c>
      <c r="AX11" s="115" t="e">
        <f aca="false">InputDataA_GeneralAssumptions!BB118</f>
        <v>#VALUE!</v>
      </c>
      <c r="AY11" s="115" t="e">
        <f aca="false">InputDataA_GeneralAssumptions!BC118</f>
        <v>#VALUE!</v>
      </c>
      <c r="AZ11" s="115" t="e">
        <f aca="false">InputDataA_GeneralAssumptions!BD118</f>
        <v>#VALUE!</v>
      </c>
      <c r="BA11" s="115" t="e">
        <f aca="false">InputDataA_GeneralAssumptions!BE118</f>
        <v>#VALUE!</v>
      </c>
      <c r="BB11" s="115" t="e">
        <f aca="false">InputDataA_GeneralAssumptions!BF118</f>
        <v>#VALUE!</v>
      </c>
      <c r="BC11" s="115" t="e">
        <f aca="false">InputDataA_GeneralAssumptions!BG118</f>
        <v>#VALUE!</v>
      </c>
      <c r="BD11" s="115" t="e">
        <f aca="false">InputDataA_GeneralAssumptions!BH118</f>
        <v>#VALUE!</v>
      </c>
      <c r="BE11" s="115" t="e">
        <f aca="false">InputDataA_GeneralAssumptions!BI118</f>
        <v>#VALUE!</v>
      </c>
      <c r="BF11" s="115" t="e">
        <f aca="false">InputDataA_GeneralAssumptions!BJ118</f>
        <v>#VALUE!</v>
      </c>
      <c r="BG11" s="115" t="e">
        <f aca="false">InputDataA_GeneralAssumptions!BK118</f>
        <v>#VALUE!</v>
      </c>
      <c r="BH11" s="115" t="e">
        <f aca="false">InputDataA_GeneralAssumptions!BL118</f>
        <v>#VALUE!</v>
      </c>
      <c r="BI11" s="115" t="e">
        <f aca="false">InputDataA_GeneralAssumptions!BM118</f>
        <v>#VALUE!</v>
      </c>
      <c r="BJ11" s="115" t="e">
        <f aca="false">InputDataA_GeneralAssumptions!BN118</f>
        <v>#VALUE!</v>
      </c>
      <c r="BK11" s="115" t="e">
        <f aca="false">InputDataA_GeneralAssumptions!BO118</f>
        <v>#VALUE!</v>
      </c>
      <c r="BL11" s="115" t="e">
        <f aca="false">InputDataA_GeneralAssumptions!BP118</f>
        <v>#VALUE!</v>
      </c>
      <c r="BM11" s="115" t="e">
        <f aca="false">InputDataA_GeneralAssumptions!BQ118</f>
        <v>#VALUE!</v>
      </c>
      <c r="BN11" s="115" t="e">
        <f aca="false">InputDataA_GeneralAssumptions!BR118</f>
        <v>#VALUE!</v>
      </c>
      <c r="BO11" s="115" t="e">
        <f aca="false">InputDataA_GeneralAssumptions!BS118</f>
        <v>#VALUE!</v>
      </c>
      <c r="BP11" s="115" t="e">
        <f aca="false">InputDataA_GeneralAssumptions!BT118</f>
        <v>#VALUE!</v>
      </c>
      <c r="BQ11" s="115" t="e">
        <f aca="false">InputDataA_GeneralAssumptions!BU118</f>
        <v>#VALUE!</v>
      </c>
      <c r="BR11" s="115" t="e">
        <f aca="false">InputDataA_GeneralAssumptions!BV118</f>
        <v>#VALUE!</v>
      </c>
      <c r="BS11" s="115" t="e">
        <f aca="false">InputDataA_GeneralAssumptions!BW118</f>
        <v>#VALUE!</v>
      </c>
    </row>
    <row r="12" s="24" customFormat="true" ht="15.75" hidden="false" customHeight="false" outlineLevel="0" collapsed="false">
      <c r="A12" s="503"/>
      <c r="B12" s="496" t="str">
        <f aca="false">LEFT(InputDataA_GeneralAssumptions!D39,1)</f>
        <v>A</v>
      </c>
      <c r="C12" s="546" t="s">
        <v>193</v>
      </c>
      <c r="D12" s="138" t="s">
        <v>121</v>
      </c>
      <c r="E12" s="115" t="n">
        <f aca="false">InputDataA_GeneralAssumptions!I122</f>
        <v>-0.000717276183422655</v>
      </c>
      <c r="F12" s="115" t="n">
        <f aca="false">InputDataA_GeneralAssumptions!J122</f>
        <v>5.2144601065951E-006</v>
      </c>
      <c r="G12" s="115" t="n">
        <f aca="false">InputDataA_GeneralAssumptions!K122</f>
        <v>5.59748563611073E-006</v>
      </c>
      <c r="H12" s="115" t="n">
        <f aca="false">InputDataA_GeneralAssumptions!L122</f>
        <v>5.5664057740934E-006</v>
      </c>
      <c r="I12" s="115" t="n">
        <f aca="false">InputDataA_GeneralAssumptions!M122</f>
        <v>5.39485187167621E-006</v>
      </c>
      <c r="J12" s="115" t="n">
        <f aca="false">InputDataA_GeneralAssumptions!N122</f>
        <v>5.18019787798529E-006</v>
      </c>
      <c r="K12" s="115" t="n">
        <f aca="false">InputDataA_GeneralAssumptions!O122</f>
        <v>4.92504246829562E-006</v>
      </c>
      <c r="L12" s="115" t="n">
        <f aca="false">InputDataA_GeneralAssumptions!P122</f>
        <v>4.71260548318142E-006</v>
      </c>
      <c r="M12" s="115" t="n">
        <f aca="false">InputDataA_GeneralAssumptions!Q122</f>
        <v>4.46024109646004E-006</v>
      </c>
      <c r="N12" s="115" t="n">
        <f aca="false">InputDataA_GeneralAssumptions!R122</f>
        <v>4.08079686042839E-006</v>
      </c>
      <c r="O12" s="115" t="n">
        <f aca="false">InputDataA_GeneralAssumptions!S122</f>
        <v>3.48612247091928E-006</v>
      </c>
      <c r="P12" s="115" t="n">
        <f aca="false">InputDataA_GeneralAssumptions!T122</f>
        <v>2.7436274021575E-006</v>
      </c>
      <c r="Q12" s="115" t="n">
        <f aca="false">InputDataA_GeneralAssumptions!U122</f>
        <v>1.95280552484078E-006</v>
      </c>
      <c r="R12" s="115" t="n">
        <f aca="false">InputDataA_GeneralAssumptions!V122</f>
        <v>1.26435482594722E-006</v>
      </c>
      <c r="S12" s="115" t="n">
        <f aca="false">InputDataA_GeneralAssumptions!W122</f>
        <v>5.75790946921728E-007</v>
      </c>
      <c r="T12" s="115" t="n">
        <f aca="false">InputDataA_GeneralAssumptions!X122</f>
        <v>-4.63108421611125E-008</v>
      </c>
      <c r="U12" s="115" t="n">
        <f aca="false">InputDataA_GeneralAssumptions!Y122</f>
        <v>-6.93691284747722E-007</v>
      </c>
      <c r="V12" s="115" t="n">
        <f aca="false">InputDataA_GeneralAssumptions!Z122</f>
        <v>-1.24399940226727E-006</v>
      </c>
      <c r="W12" s="115" t="n">
        <f aca="false">InputDataA_GeneralAssumptions!AA122</f>
        <v>-1.80320455922534E-006</v>
      </c>
      <c r="X12" s="115" t="n">
        <f aca="false">InputDataA_GeneralAssumptions!AB122</f>
        <v>-2.40247988714248E-006</v>
      </c>
      <c r="Y12" s="115" t="n">
        <f aca="false">InputDataA_GeneralAssumptions!AC122</f>
        <v>-2.98810790233528E-006</v>
      </c>
      <c r="Z12" s="115" t="n">
        <f aca="false">InputDataA_GeneralAssumptions!AD122</f>
        <v>-3.56961892689078E-006</v>
      </c>
      <c r="AA12" s="115" t="n">
        <f aca="false">InputDataA_GeneralAssumptions!AE122</f>
        <v>-4.11445080239492E-006</v>
      </c>
      <c r="AB12" s="115" t="n">
        <f aca="false">InputDataA_GeneralAssumptions!AF122</f>
        <v>-4.62540247037069E-006</v>
      </c>
      <c r="AC12" s="115" t="n">
        <f aca="false">InputDataA_GeneralAssumptions!AG122</f>
        <v>-5.11181917151049E-006</v>
      </c>
      <c r="AD12" s="115" t="n">
        <f aca="false">InputDataA_GeneralAssumptions!AH122</f>
        <v>-5.57696981950961E-006</v>
      </c>
      <c r="AE12" s="115" t="n">
        <f aca="false">InputDataA_GeneralAssumptions!AI122</f>
        <v>-6.0054601250803E-006</v>
      </c>
      <c r="AF12" s="115" t="n">
        <f aca="false">InputDataA_GeneralAssumptions!AJ122</f>
        <v>-6.37111245227473E-006</v>
      </c>
      <c r="AG12" s="115" t="n">
        <f aca="false">InputDataA_GeneralAssumptions!AK122</f>
        <v>-6.74809751399774E-006</v>
      </c>
      <c r="AH12" s="115" t="n">
        <f aca="false">InputDataA_GeneralAssumptions!AL122</f>
        <v>-7.05363634823097E-006</v>
      </c>
      <c r="AI12" s="115" t="n">
        <f aca="false">InputDataA_GeneralAssumptions!AM122</f>
        <v>-7.31950609156318E-006</v>
      </c>
      <c r="AJ12" s="115" t="n">
        <f aca="false">InputDataA_GeneralAssumptions!AN122</f>
        <v>-7.55046473455145E-006</v>
      </c>
      <c r="AK12" s="115" t="e">
        <f aca="false">InputDataA_GeneralAssumptions!AO122</f>
        <v>#VALUE!</v>
      </c>
      <c r="AL12" s="115" t="e">
        <f aca="false">InputDataA_GeneralAssumptions!AP122</f>
        <v>#VALUE!</v>
      </c>
      <c r="AM12" s="115" t="e">
        <f aca="false">InputDataA_GeneralAssumptions!AQ122</f>
        <v>#VALUE!</v>
      </c>
      <c r="AN12" s="115" t="e">
        <f aca="false">InputDataA_GeneralAssumptions!AR122</f>
        <v>#VALUE!</v>
      </c>
      <c r="AO12" s="115" t="e">
        <f aca="false">InputDataA_GeneralAssumptions!AS122</f>
        <v>#VALUE!</v>
      </c>
      <c r="AP12" s="115" t="e">
        <f aca="false">InputDataA_GeneralAssumptions!AT122</f>
        <v>#VALUE!</v>
      </c>
      <c r="AQ12" s="115" t="e">
        <f aca="false">InputDataA_GeneralAssumptions!AU122</f>
        <v>#VALUE!</v>
      </c>
      <c r="AR12" s="115" t="e">
        <f aca="false">InputDataA_GeneralAssumptions!AV122</f>
        <v>#VALUE!</v>
      </c>
      <c r="AS12" s="115" t="e">
        <f aca="false">InputDataA_GeneralAssumptions!AW122</f>
        <v>#VALUE!</v>
      </c>
      <c r="AT12" s="115" t="e">
        <f aca="false">InputDataA_GeneralAssumptions!AX122</f>
        <v>#VALUE!</v>
      </c>
      <c r="AU12" s="115" t="e">
        <f aca="false">InputDataA_GeneralAssumptions!AY122</f>
        <v>#VALUE!</v>
      </c>
      <c r="AV12" s="115" t="e">
        <f aca="false">InputDataA_GeneralAssumptions!AZ122</f>
        <v>#VALUE!</v>
      </c>
      <c r="AW12" s="115" t="e">
        <f aca="false">InputDataA_GeneralAssumptions!BA122</f>
        <v>#VALUE!</v>
      </c>
      <c r="AX12" s="115" t="e">
        <f aca="false">InputDataA_GeneralAssumptions!BB122</f>
        <v>#VALUE!</v>
      </c>
      <c r="AY12" s="115" t="e">
        <f aca="false">InputDataA_GeneralAssumptions!BC122</f>
        <v>#VALUE!</v>
      </c>
      <c r="AZ12" s="115" t="e">
        <f aca="false">InputDataA_GeneralAssumptions!BD122</f>
        <v>#VALUE!</v>
      </c>
      <c r="BA12" s="115" t="e">
        <f aca="false">InputDataA_GeneralAssumptions!BE122</f>
        <v>#VALUE!</v>
      </c>
      <c r="BB12" s="115" t="e">
        <f aca="false">InputDataA_GeneralAssumptions!BF122</f>
        <v>#VALUE!</v>
      </c>
      <c r="BC12" s="115" t="e">
        <f aca="false">InputDataA_GeneralAssumptions!BG122</f>
        <v>#VALUE!</v>
      </c>
      <c r="BD12" s="115" t="e">
        <f aca="false">InputDataA_GeneralAssumptions!BH122</f>
        <v>#VALUE!</v>
      </c>
      <c r="BE12" s="115" t="e">
        <f aca="false">InputDataA_GeneralAssumptions!BI122</f>
        <v>#VALUE!</v>
      </c>
      <c r="BF12" s="115" t="e">
        <f aca="false">InputDataA_GeneralAssumptions!BJ122</f>
        <v>#VALUE!</v>
      </c>
      <c r="BG12" s="115" t="e">
        <f aca="false">InputDataA_GeneralAssumptions!BK122</f>
        <v>#VALUE!</v>
      </c>
      <c r="BH12" s="115" t="e">
        <f aca="false">InputDataA_GeneralAssumptions!BL122</f>
        <v>#VALUE!</v>
      </c>
      <c r="BI12" s="115" t="e">
        <f aca="false">InputDataA_GeneralAssumptions!BM122</f>
        <v>#VALUE!</v>
      </c>
      <c r="BJ12" s="115" t="e">
        <f aca="false">InputDataA_GeneralAssumptions!BN122</f>
        <v>#VALUE!</v>
      </c>
      <c r="BK12" s="115" t="e">
        <f aca="false">InputDataA_GeneralAssumptions!BO122</f>
        <v>#VALUE!</v>
      </c>
      <c r="BL12" s="115" t="e">
        <f aca="false">InputDataA_GeneralAssumptions!BP122</f>
        <v>#VALUE!</v>
      </c>
      <c r="BM12" s="115" t="e">
        <f aca="false">InputDataA_GeneralAssumptions!BQ122</f>
        <v>#VALUE!</v>
      </c>
      <c r="BN12" s="115" t="e">
        <f aca="false">InputDataA_GeneralAssumptions!BR122</f>
        <v>#VALUE!</v>
      </c>
      <c r="BO12" s="115" t="e">
        <f aca="false">InputDataA_GeneralAssumptions!BS122</f>
        <v>#VALUE!</v>
      </c>
      <c r="BP12" s="115" t="e">
        <f aca="false">InputDataA_GeneralAssumptions!BT122</f>
        <v>#VALUE!</v>
      </c>
      <c r="BQ12" s="115" t="e">
        <f aca="false">InputDataA_GeneralAssumptions!BU122</f>
        <v>#VALUE!</v>
      </c>
      <c r="BR12" s="115" t="e">
        <f aca="false">InputDataA_GeneralAssumptions!BV122</f>
        <v>#VALUE!</v>
      </c>
      <c r="BS12" s="115" t="e">
        <f aca="false">InputDataA_GeneralAssumptions!BW122</f>
        <v>#VALUE!</v>
      </c>
    </row>
    <row r="13" s="24" customFormat="true" ht="15.75" hidden="false" customHeight="false" outlineLevel="0" collapsed="false">
      <c r="A13" s="492"/>
      <c r="B13" s="496" t="str">
        <f aca="false">LEFT(InputDataA_GeneralAssumptions!D87,1)</f>
        <v>A</v>
      </c>
      <c r="C13" s="546" t="s">
        <v>176</v>
      </c>
      <c r="D13" s="138" t="s">
        <v>100</v>
      </c>
      <c r="E13" s="115" t="n">
        <f aca="false">InputDataA_GeneralAssumptions!I89</f>
        <v>0.0235080756247044</v>
      </c>
      <c r="F13" s="115" t="n">
        <f aca="false">InputDataA_GeneralAssumptions!J89</f>
        <v>0.0235080756247044</v>
      </c>
      <c r="G13" s="115" t="n">
        <f aca="false">InputDataA_GeneralAssumptions!K89</f>
        <v>0.0235080756247044</v>
      </c>
      <c r="H13" s="115" t="n">
        <f aca="false">InputDataA_GeneralAssumptions!L89</f>
        <v>0.0235080756247044</v>
      </c>
      <c r="I13" s="115" t="n">
        <f aca="false">InputDataA_GeneralAssumptions!M89</f>
        <v>0.0235080756247044</v>
      </c>
      <c r="J13" s="115" t="n">
        <f aca="false">InputDataA_GeneralAssumptions!N89</f>
        <v>0.0235080756247044</v>
      </c>
      <c r="K13" s="115" t="n">
        <f aca="false">InputDataA_GeneralAssumptions!O89</f>
        <v>0.0235080756247044</v>
      </c>
      <c r="L13" s="115" t="n">
        <f aca="false">InputDataA_GeneralAssumptions!P89</f>
        <v>0.0235080756247044</v>
      </c>
      <c r="M13" s="115" t="n">
        <f aca="false">InputDataA_GeneralAssumptions!Q89</f>
        <v>0.0235080756247044</v>
      </c>
      <c r="N13" s="115" t="n">
        <f aca="false">InputDataA_GeneralAssumptions!R89</f>
        <v>0.0235080756247044</v>
      </c>
      <c r="O13" s="115" t="n">
        <f aca="false">InputDataA_GeneralAssumptions!S89</f>
        <v>0.0235080756247044</v>
      </c>
      <c r="P13" s="115" t="n">
        <f aca="false">InputDataA_GeneralAssumptions!T89</f>
        <v>0.0235080756247044</v>
      </c>
      <c r="Q13" s="115" t="n">
        <f aca="false">InputDataA_GeneralAssumptions!U89</f>
        <v>0.0235080756247044</v>
      </c>
      <c r="R13" s="115" t="n">
        <f aca="false">InputDataA_GeneralAssumptions!V89</f>
        <v>0.0235080756247044</v>
      </c>
      <c r="S13" s="115" t="n">
        <f aca="false">InputDataA_GeneralAssumptions!W89</f>
        <v>0.0235080756247044</v>
      </c>
      <c r="T13" s="115" t="n">
        <f aca="false">InputDataA_GeneralAssumptions!X89</f>
        <v>0.0235080756247044</v>
      </c>
      <c r="U13" s="115" t="n">
        <f aca="false">InputDataA_GeneralAssumptions!Y89</f>
        <v>0.0235080756247044</v>
      </c>
      <c r="V13" s="115" t="n">
        <f aca="false">InputDataA_GeneralAssumptions!Z89</f>
        <v>0.0235080756247044</v>
      </c>
      <c r="W13" s="115" t="n">
        <f aca="false">InputDataA_GeneralAssumptions!AA89</f>
        <v>0.0235080756247044</v>
      </c>
      <c r="X13" s="115" t="n">
        <f aca="false">InputDataA_GeneralAssumptions!AB89</f>
        <v>0.0235080756247044</v>
      </c>
      <c r="Y13" s="115" t="n">
        <f aca="false">InputDataA_GeneralAssumptions!AC89</f>
        <v>0.0235080756247044</v>
      </c>
      <c r="Z13" s="115" t="n">
        <f aca="false">InputDataA_GeneralAssumptions!AD89</f>
        <v>0.0235080756247044</v>
      </c>
      <c r="AA13" s="115" t="n">
        <f aca="false">InputDataA_GeneralAssumptions!AE89</f>
        <v>0.0235080756247044</v>
      </c>
      <c r="AB13" s="115" t="n">
        <f aca="false">InputDataA_GeneralAssumptions!AF89</f>
        <v>0.0235080756247044</v>
      </c>
      <c r="AC13" s="115" t="n">
        <f aca="false">InputDataA_GeneralAssumptions!AG89</f>
        <v>0.0235080756247044</v>
      </c>
      <c r="AD13" s="115" t="n">
        <f aca="false">InputDataA_GeneralAssumptions!AH89</f>
        <v>0.0235080756247044</v>
      </c>
      <c r="AE13" s="115" t="n">
        <f aca="false">InputDataA_GeneralAssumptions!AI89</f>
        <v>0.0235080756247044</v>
      </c>
      <c r="AF13" s="115" t="n">
        <f aca="false">InputDataA_GeneralAssumptions!AJ89</f>
        <v>0.0235080756247044</v>
      </c>
      <c r="AG13" s="115" t="n">
        <f aca="false">InputDataA_GeneralAssumptions!AK89</f>
        <v>0.0235080756247044</v>
      </c>
      <c r="AH13" s="115" t="n">
        <f aca="false">InputDataA_GeneralAssumptions!AL89</f>
        <v>0.0235080756247044</v>
      </c>
      <c r="AI13" s="115" t="n">
        <f aca="false">InputDataA_GeneralAssumptions!AM89</f>
        <v>0.0235080756247044</v>
      </c>
      <c r="AJ13" s="115" t="n">
        <f aca="false">InputDataA_GeneralAssumptions!AN89</f>
        <v>0.0235080756247044</v>
      </c>
      <c r="AK13" s="115" t="n">
        <f aca="false">InputDataA_GeneralAssumptions!AO89</f>
        <v>0.0235080756247044</v>
      </c>
      <c r="AL13" s="115" t="n">
        <f aca="false">InputDataA_GeneralAssumptions!AP89</f>
        <v>0.0235080756247044</v>
      </c>
      <c r="AM13" s="115" t="n">
        <f aca="false">InputDataA_GeneralAssumptions!AQ89</f>
        <v>0.0235080756247044</v>
      </c>
      <c r="AN13" s="115" t="n">
        <f aca="false">InputDataA_GeneralAssumptions!AR89</f>
        <v>0.0235080756247044</v>
      </c>
      <c r="AO13" s="115" t="n">
        <f aca="false">InputDataA_GeneralAssumptions!AS89</f>
        <v>0.0235080756247044</v>
      </c>
      <c r="AP13" s="115" t="n">
        <f aca="false">InputDataA_GeneralAssumptions!AT89</f>
        <v>0.0235080756247044</v>
      </c>
      <c r="AQ13" s="115" t="n">
        <f aca="false">InputDataA_GeneralAssumptions!AU89</f>
        <v>0.0235080756247044</v>
      </c>
      <c r="AR13" s="115" t="n">
        <f aca="false">InputDataA_GeneralAssumptions!AV89</f>
        <v>0.0235080756247044</v>
      </c>
      <c r="AS13" s="115" t="n">
        <f aca="false">InputDataA_GeneralAssumptions!AW89</f>
        <v>0.0235080756247044</v>
      </c>
      <c r="AT13" s="115" t="n">
        <f aca="false">InputDataA_GeneralAssumptions!AX89</f>
        <v>0.0235080756247044</v>
      </c>
      <c r="AU13" s="115" t="n">
        <f aca="false">InputDataA_GeneralAssumptions!AY89</f>
        <v>0.0235080756247044</v>
      </c>
      <c r="AV13" s="115" t="n">
        <f aca="false">InputDataA_GeneralAssumptions!AZ89</f>
        <v>0.0235080756247044</v>
      </c>
      <c r="AW13" s="115" t="n">
        <f aca="false">InputDataA_GeneralAssumptions!BA89</f>
        <v>0.0235080756247044</v>
      </c>
      <c r="AX13" s="115" t="n">
        <f aca="false">InputDataA_GeneralAssumptions!BB89</f>
        <v>0.0235080756247044</v>
      </c>
      <c r="AY13" s="115" t="n">
        <f aca="false">InputDataA_GeneralAssumptions!BC89</f>
        <v>0.0235080756247044</v>
      </c>
      <c r="AZ13" s="115" t="n">
        <f aca="false">InputDataA_GeneralAssumptions!BD89</f>
        <v>0.0235080756247044</v>
      </c>
      <c r="BA13" s="115" t="n">
        <f aca="false">InputDataA_GeneralAssumptions!BE89</f>
        <v>0.0235080756247044</v>
      </c>
      <c r="BB13" s="115" t="n">
        <f aca="false">InputDataA_GeneralAssumptions!BF89</f>
        <v>0.0235080756247044</v>
      </c>
      <c r="BC13" s="115" t="n">
        <f aca="false">InputDataA_GeneralAssumptions!BG89</f>
        <v>0.0235080756247044</v>
      </c>
      <c r="BD13" s="115" t="n">
        <f aca="false">InputDataA_GeneralAssumptions!BH89</f>
        <v>0.0235080756247044</v>
      </c>
      <c r="BE13" s="115" t="n">
        <f aca="false">InputDataA_GeneralAssumptions!BI89</f>
        <v>0.0235080756247044</v>
      </c>
      <c r="BF13" s="115" t="n">
        <f aca="false">InputDataA_GeneralAssumptions!BJ89</f>
        <v>0.0235080756247044</v>
      </c>
      <c r="BG13" s="115" t="n">
        <f aca="false">InputDataA_GeneralAssumptions!BK89</f>
        <v>0.0235080756247044</v>
      </c>
      <c r="BH13" s="115" t="n">
        <f aca="false">InputDataA_GeneralAssumptions!BL89</f>
        <v>0.0235080756247044</v>
      </c>
      <c r="BI13" s="115" t="n">
        <f aca="false">InputDataA_GeneralAssumptions!BM89</f>
        <v>0.0235080756247044</v>
      </c>
      <c r="BJ13" s="115" t="n">
        <f aca="false">InputDataA_GeneralAssumptions!BN89</f>
        <v>0.0235080756247044</v>
      </c>
      <c r="BK13" s="115" t="n">
        <f aca="false">InputDataA_GeneralAssumptions!BO89</f>
        <v>0.0235080756247044</v>
      </c>
      <c r="BL13" s="115" t="n">
        <f aca="false">InputDataA_GeneralAssumptions!BP89</f>
        <v>0.0235080756247044</v>
      </c>
      <c r="BM13" s="115" t="n">
        <f aca="false">InputDataA_GeneralAssumptions!BQ89</f>
        <v>0.0235080756247044</v>
      </c>
      <c r="BN13" s="115" t="n">
        <f aca="false">InputDataA_GeneralAssumptions!BR89</f>
        <v>0.0235080756247044</v>
      </c>
      <c r="BO13" s="115" t="n">
        <f aca="false">InputDataA_GeneralAssumptions!BS89</f>
        <v>0.0235080756247044</v>
      </c>
      <c r="BP13" s="115" t="n">
        <f aca="false">InputDataA_GeneralAssumptions!BT89</f>
        <v>0.0235080756247044</v>
      </c>
      <c r="BQ13" s="115" t="n">
        <f aca="false">InputDataA_GeneralAssumptions!BU89</f>
        <v>0.0235080756247044</v>
      </c>
      <c r="BR13" s="115" t="n">
        <f aca="false">InputDataA_GeneralAssumptions!BV89</f>
        <v>0.0235080756247044</v>
      </c>
      <c r="BS13" s="115" t="n">
        <f aca="false">InputDataA_GeneralAssumptions!BW89</f>
        <v>0.0235080756247044</v>
      </c>
    </row>
    <row r="14" customFormat="false" ht="15.75" hidden="false" customHeight="false" outlineLevel="0" collapsed="false">
      <c r="B14" s="594" t="str">
        <f aca="false">LEFT(InputDataA_GeneralAssumptions!D68,1)</f>
        <v>A</v>
      </c>
      <c r="C14" s="546" t="s">
        <v>1503</v>
      </c>
      <c r="D14" s="138" t="s">
        <v>121</v>
      </c>
      <c r="E14" s="507" t="str">
        <f aca="false">InputDataA_GeneralAssumptions!I80</f>
        <v>Not an input</v>
      </c>
      <c r="F14" s="507" t="str">
        <f aca="false">InputDataA_GeneralAssumptions!J80</f>
        <v>Not an input</v>
      </c>
      <c r="G14" s="507" t="str">
        <f aca="false">InputDataA_GeneralAssumptions!K80</f>
        <v>Not an input</v>
      </c>
      <c r="H14" s="507" t="str">
        <f aca="false">InputDataA_GeneralAssumptions!L80</f>
        <v>Not an input</v>
      </c>
      <c r="I14" s="507" t="str">
        <f aca="false">InputDataA_GeneralAssumptions!M80</f>
        <v>Not an input</v>
      </c>
      <c r="J14" s="507" t="str">
        <f aca="false">InputDataA_GeneralAssumptions!N80</f>
        <v>Not an input</v>
      </c>
      <c r="K14" s="507" t="str">
        <f aca="false">InputDataA_GeneralAssumptions!O80</f>
        <v>Not an input</v>
      </c>
      <c r="L14" s="507" t="str">
        <f aca="false">InputDataA_GeneralAssumptions!P80</f>
        <v>Not an input</v>
      </c>
      <c r="M14" s="507" t="str">
        <f aca="false">InputDataA_GeneralAssumptions!Q80</f>
        <v>Not an input</v>
      </c>
      <c r="N14" s="507" t="str">
        <f aca="false">InputDataA_GeneralAssumptions!R80</f>
        <v>Not an input</v>
      </c>
      <c r="O14" s="507" t="str">
        <f aca="false">InputDataA_GeneralAssumptions!S80</f>
        <v>Not an input</v>
      </c>
      <c r="P14" s="507" t="str">
        <f aca="false">InputDataA_GeneralAssumptions!T80</f>
        <v>Not an input</v>
      </c>
      <c r="Q14" s="507" t="str">
        <f aca="false">InputDataA_GeneralAssumptions!U80</f>
        <v>Not an input</v>
      </c>
      <c r="R14" s="507" t="str">
        <f aca="false">InputDataA_GeneralAssumptions!V80</f>
        <v>Not an input</v>
      </c>
      <c r="S14" s="507" t="str">
        <f aca="false">InputDataA_GeneralAssumptions!W80</f>
        <v>Not an input</v>
      </c>
      <c r="T14" s="507" t="str">
        <f aca="false">InputDataA_GeneralAssumptions!X80</f>
        <v>Not an input</v>
      </c>
      <c r="U14" s="507" t="str">
        <f aca="false">InputDataA_GeneralAssumptions!Y80</f>
        <v>Not an input</v>
      </c>
      <c r="V14" s="507" t="str">
        <f aca="false">InputDataA_GeneralAssumptions!Z80</f>
        <v>Not an input</v>
      </c>
      <c r="W14" s="507" t="str">
        <f aca="false">InputDataA_GeneralAssumptions!AA80</f>
        <v>Not an input</v>
      </c>
      <c r="X14" s="507" t="str">
        <f aca="false">InputDataA_GeneralAssumptions!AB80</f>
        <v>Not an input</v>
      </c>
      <c r="Y14" s="507" t="str">
        <f aca="false">InputDataA_GeneralAssumptions!AC80</f>
        <v>Not an input</v>
      </c>
      <c r="Z14" s="507" t="str">
        <f aca="false">InputDataA_GeneralAssumptions!AD80</f>
        <v>Not an input</v>
      </c>
      <c r="AA14" s="507" t="str">
        <f aca="false">InputDataA_GeneralAssumptions!AE80</f>
        <v>Not an input</v>
      </c>
      <c r="AB14" s="507" t="str">
        <f aca="false">InputDataA_GeneralAssumptions!AF80</f>
        <v>Not an input</v>
      </c>
      <c r="AC14" s="507" t="str">
        <f aca="false">InputDataA_GeneralAssumptions!AG80</f>
        <v>Not an input</v>
      </c>
      <c r="AD14" s="507" t="str">
        <f aca="false">InputDataA_GeneralAssumptions!AH80</f>
        <v>Not an input</v>
      </c>
      <c r="AE14" s="507" t="str">
        <f aca="false">InputDataA_GeneralAssumptions!AI80</f>
        <v>Not an input</v>
      </c>
      <c r="AF14" s="507" t="str">
        <f aca="false">InputDataA_GeneralAssumptions!AJ80</f>
        <v>Not an input</v>
      </c>
      <c r="AG14" s="507" t="str">
        <f aca="false">InputDataA_GeneralAssumptions!AK80</f>
        <v>Not an input</v>
      </c>
      <c r="AH14" s="507" t="str">
        <f aca="false">InputDataA_GeneralAssumptions!AL80</f>
        <v>Not an input</v>
      </c>
      <c r="AI14" s="507" t="str">
        <f aca="false">InputDataA_GeneralAssumptions!AM80</f>
        <v>Not an input</v>
      </c>
      <c r="AJ14" s="507" t="str">
        <f aca="false">InputDataA_GeneralAssumptions!AN80</f>
        <v>Not an input</v>
      </c>
      <c r="AK14" s="507" t="str">
        <f aca="false">InputDataA_GeneralAssumptions!AO80</f>
        <v>Not an input</v>
      </c>
      <c r="AL14" s="507" t="str">
        <f aca="false">InputDataA_GeneralAssumptions!AP80</f>
        <v>Not an input</v>
      </c>
      <c r="AM14" s="507" t="str">
        <f aca="false">InputDataA_GeneralAssumptions!AQ80</f>
        <v>Not an input</v>
      </c>
      <c r="AN14" s="507" t="str">
        <f aca="false">InputDataA_GeneralAssumptions!AR80</f>
        <v>Not an input</v>
      </c>
      <c r="AO14" s="507" t="str">
        <f aca="false">InputDataA_GeneralAssumptions!AS80</f>
        <v>Not an input</v>
      </c>
      <c r="AP14" s="507" t="str">
        <f aca="false">InputDataA_GeneralAssumptions!AT80</f>
        <v>Not an input</v>
      </c>
      <c r="AQ14" s="507" t="str">
        <f aca="false">InputDataA_GeneralAssumptions!AU80</f>
        <v>Not an input</v>
      </c>
      <c r="AR14" s="507" t="str">
        <f aca="false">InputDataA_GeneralAssumptions!AV80</f>
        <v>Not an input</v>
      </c>
      <c r="AS14" s="507" t="str">
        <f aca="false">InputDataA_GeneralAssumptions!AW80</f>
        <v>Not an input</v>
      </c>
      <c r="AT14" s="507" t="str">
        <f aca="false">InputDataA_GeneralAssumptions!AX80</f>
        <v>Not an input</v>
      </c>
      <c r="AU14" s="507" t="str">
        <f aca="false">InputDataA_GeneralAssumptions!AY80</f>
        <v>Not an input</v>
      </c>
      <c r="AV14" s="507" t="str">
        <f aca="false">InputDataA_GeneralAssumptions!AZ80</f>
        <v>Not an input</v>
      </c>
      <c r="AW14" s="507" t="str">
        <f aca="false">InputDataA_GeneralAssumptions!BA80</f>
        <v>Not an input</v>
      </c>
      <c r="AX14" s="507" t="str">
        <f aca="false">InputDataA_GeneralAssumptions!BB80</f>
        <v>Not an input</v>
      </c>
      <c r="AY14" s="507" t="str">
        <f aca="false">InputDataA_GeneralAssumptions!BC80</f>
        <v>Not an input</v>
      </c>
      <c r="AZ14" s="507" t="str">
        <f aca="false">InputDataA_GeneralAssumptions!BD80</f>
        <v>Not an input</v>
      </c>
      <c r="BA14" s="507" t="str">
        <f aca="false">InputDataA_GeneralAssumptions!BE80</f>
        <v>Not an input</v>
      </c>
      <c r="BB14" s="507" t="str">
        <f aca="false">InputDataA_GeneralAssumptions!BF80</f>
        <v>Not an input</v>
      </c>
      <c r="BC14" s="507" t="str">
        <f aca="false">InputDataA_GeneralAssumptions!BG80</f>
        <v>Not an input</v>
      </c>
      <c r="BD14" s="507" t="str">
        <f aca="false">InputDataA_GeneralAssumptions!BH80</f>
        <v>Not an input</v>
      </c>
      <c r="BE14" s="507" t="str">
        <f aca="false">InputDataA_GeneralAssumptions!BI80</f>
        <v>Not an input</v>
      </c>
      <c r="BF14" s="507" t="str">
        <f aca="false">InputDataA_GeneralAssumptions!BJ80</f>
        <v>Not an input</v>
      </c>
      <c r="BG14" s="507" t="str">
        <f aca="false">InputDataA_GeneralAssumptions!BK80</f>
        <v>Not an input</v>
      </c>
      <c r="BH14" s="507" t="str">
        <f aca="false">InputDataA_GeneralAssumptions!BL80</f>
        <v>Not an input</v>
      </c>
      <c r="BI14" s="507" t="str">
        <f aca="false">InputDataA_GeneralAssumptions!BM80</f>
        <v>Not an input</v>
      </c>
      <c r="BJ14" s="507" t="str">
        <f aca="false">InputDataA_GeneralAssumptions!BN80</f>
        <v>Not an input</v>
      </c>
      <c r="BK14" s="507" t="str">
        <f aca="false">InputDataA_GeneralAssumptions!BO80</f>
        <v>Not an input</v>
      </c>
      <c r="BL14" s="507" t="str">
        <f aca="false">InputDataA_GeneralAssumptions!BP80</f>
        <v>Not an input</v>
      </c>
      <c r="BM14" s="507" t="str">
        <f aca="false">InputDataA_GeneralAssumptions!BQ80</f>
        <v>Not an input</v>
      </c>
      <c r="BN14" s="507" t="str">
        <f aca="false">InputDataA_GeneralAssumptions!BR80</f>
        <v>Not an input</v>
      </c>
      <c r="BO14" s="507" t="str">
        <f aca="false">InputDataA_GeneralAssumptions!BS80</f>
        <v>Not an input</v>
      </c>
      <c r="BP14" s="507" t="str">
        <f aca="false">InputDataA_GeneralAssumptions!BT80</f>
        <v>Not an input</v>
      </c>
      <c r="BQ14" s="507" t="str">
        <f aca="false">InputDataA_GeneralAssumptions!BU80</f>
        <v>Not an input</v>
      </c>
      <c r="BR14" s="507" t="str">
        <f aca="false">InputDataA_GeneralAssumptions!BV80</f>
        <v>Not an input</v>
      </c>
      <c r="BS14" s="507" t="str">
        <f aca="false">InputDataA_GeneralAssumptions!BW80</f>
        <v>Not an input</v>
      </c>
    </row>
    <row r="15" customFormat="false" ht="15.75" hidden="false" customHeight="false" outlineLevel="0" collapsed="false">
      <c r="B15" s="594" t="str">
        <f aca="false">LEFT(InputDataA_GeneralAssumptions!D68,1)</f>
        <v>A</v>
      </c>
      <c r="C15" s="549" t="s">
        <v>1573</v>
      </c>
      <c r="D15" s="112" t="s">
        <v>100</v>
      </c>
      <c r="E15" s="26" t="n">
        <f aca="false">InputDataA_GeneralAssumptions!I70</f>
        <v>0.0534590557217598</v>
      </c>
      <c r="F15" s="26" t="n">
        <f aca="false">InputDataA_GeneralAssumptions!J70</f>
        <v>0.0534590557217598</v>
      </c>
      <c r="G15" s="26" t="n">
        <f aca="false">InputDataA_GeneralAssumptions!K70</f>
        <v>0.0534590557217598</v>
      </c>
      <c r="H15" s="26" t="n">
        <f aca="false">InputDataA_GeneralAssumptions!L70</f>
        <v>0.0534590557217598</v>
      </c>
      <c r="I15" s="26" t="n">
        <f aca="false">InputDataA_GeneralAssumptions!M70</f>
        <v>0.0534590557217598</v>
      </c>
      <c r="J15" s="26" t="n">
        <f aca="false">InputDataA_GeneralAssumptions!N70</f>
        <v>0.0534590557217598</v>
      </c>
      <c r="K15" s="26" t="n">
        <f aca="false">InputDataA_GeneralAssumptions!O70</f>
        <v>0.0534590557217598</v>
      </c>
      <c r="L15" s="26" t="n">
        <f aca="false">InputDataA_GeneralAssumptions!P70</f>
        <v>0.0534590557217598</v>
      </c>
      <c r="M15" s="26" t="n">
        <f aca="false">InputDataA_GeneralAssumptions!Q70</f>
        <v>0.0534590557217598</v>
      </c>
      <c r="N15" s="26" t="n">
        <f aca="false">InputDataA_GeneralAssumptions!R70</f>
        <v>0.0534590557217598</v>
      </c>
      <c r="O15" s="26" t="n">
        <f aca="false">InputDataA_GeneralAssumptions!S70</f>
        <v>0.0534590557217598</v>
      </c>
      <c r="P15" s="26" t="n">
        <f aca="false">InputDataA_GeneralAssumptions!T70</f>
        <v>0.0534590557217598</v>
      </c>
      <c r="Q15" s="26" t="n">
        <f aca="false">InputDataA_GeneralAssumptions!U70</f>
        <v>0.0534590557217598</v>
      </c>
      <c r="R15" s="26" t="n">
        <f aca="false">InputDataA_GeneralAssumptions!V70</f>
        <v>0.0534590557217598</v>
      </c>
      <c r="S15" s="26" t="n">
        <f aca="false">InputDataA_GeneralAssumptions!W70</f>
        <v>0.0534590557217598</v>
      </c>
      <c r="T15" s="26" t="n">
        <f aca="false">InputDataA_GeneralAssumptions!X70</f>
        <v>0.0534590557217598</v>
      </c>
      <c r="U15" s="26" t="n">
        <f aca="false">InputDataA_GeneralAssumptions!Y70</f>
        <v>0.0534590557217598</v>
      </c>
      <c r="V15" s="26" t="n">
        <f aca="false">InputDataA_GeneralAssumptions!Z70</f>
        <v>0.0534590557217598</v>
      </c>
      <c r="W15" s="26" t="n">
        <f aca="false">InputDataA_GeneralAssumptions!AA70</f>
        <v>0.0534590557217598</v>
      </c>
      <c r="X15" s="26" t="n">
        <f aca="false">InputDataA_GeneralAssumptions!AB70</f>
        <v>0.0534590557217598</v>
      </c>
      <c r="Y15" s="26" t="n">
        <f aca="false">InputDataA_GeneralAssumptions!AC70</f>
        <v>0.0534590557217598</v>
      </c>
      <c r="Z15" s="26" t="n">
        <f aca="false">InputDataA_GeneralAssumptions!AD70</f>
        <v>0.0534590557217598</v>
      </c>
      <c r="AA15" s="26" t="n">
        <f aca="false">InputDataA_GeneralAssumptions!AE70</f>
        <v>0.0534590557217598</v>
      </c>
      <c r="AB15" s="26" t="n">
        <f aca="false">InputDataA_GeneralAssumptions!AF70</f>
        <v>0.0534590557217598</v>
      </c>
      <c r="AC15" s="26" t="n">
        <f aca="false">InputDataA_GeneralAssumptions!AG70</f>
        <v>0.0534590557217598</v>
      </c>
      <c r="AD15" s="26" t="n">
        <f aca="false">InputDataA_GeneralAssumptions!AH70</f>
        <v>0.0534590557217598</v>
      </c>
      <c r="AE15" s="26" t="n">
        <f aca="false">InputDataA_GeneralAssumptions!AI70</f>
        <v>0.0534590557217598</v>
      </c>
      <c r="AF15" s="26" t="n">
        <f aca="false">InputDataA_GeneralAssumptions!AJ70</f>
        <v>0.0534590557217598</v>
      </c>
      <c r="AG15" s="26" t="n">
        <f aca="false">InputDataA_GeneralAssumptions!AK70</f>
        <v>0.0534590557217598</v>
      </c>
      <c r="AH15" s="26" t="n">
        <f aca="false">InputDataA_GeneralAssumptions!AL70</f>
        <v>0.0534590557217598</v>
      </c>
      <c r="AI15" s="26" t="n">
        <f aca="false">InputDataA_GeneralAssumptions!AM70</f>
        <v>0.0534590557217598</v>
      </c>
      <c r="AJ15" s="26" t="n">
        <f aca="false">InputDataA_GeneralAssumptions!AN70</f>
        <v>0.0534590557217598</v>
      </c>
      <c r="AK15" s="26" t="n">
        <f aca="false">InputDataA_GeneralAssumptions!AO70</f>
        <v>0.0534590557217598</v>
      </c>
      <c r="AL15" s="26" t="n">
        <f aca="false">InputDataA_GeneralAssumptions!AP70</f>
        <v>0.0534590557217598</v>
      </c>
      <c r="AM15" s="26" t="n">
        <f aca="false">InputDataA_GeneralAssumptions!AQ70</f>
        <v>0.0534590557217598</v>
      </c>
      <c r="AN15" s="26" t="n">
        <f aca="false">InputDataA_GeneralAssumptions!AR70</f>
        <v>0.0534590557217598</v>
      </c>
      <c r="AO15" s="26" t="n">
        <f aca="false">InputDataA_GeneralAssumptions!AS70</f>
        <v>0.0534590557217598</v>
      </c>
      <c r="AP15" s="26" t="n">
        <f aca="false">InputDataA_GeneralAssumptions!AT70</f>
        <v>0.0534590557217598</v>
      </c>
      <c r="AQ15" s="26" t="n">
        <f aca="false">InputDataA_GeneralAssumptions!AU70</f>
        <v>0.0534590557217598</v>
      </c>
      <c r="AR15" s="26" t="n">
        <f aca="false">InputDataA_GeneralAssumptions!AV70</f>
        <v>0.0534590557217598</v>
      </c>
      <c r="AS15" s="26" t="n">
        <f aca="false">InputDataA_GeneralAssumptions!AW70</f>
        <v>0.0534590557217598</v>
      </c>
      <c r="AT15" s="26" t="n">
        <f aca="false">InputDataA_GeneralAssumptions!AX70</f>
        <v>0.0534590557217598</v>
      </c>
      <c r="AU15" s="26" t="n">
        <f aca="false">InputDataA_GeneralAssumptions!AY70</f>
        <v>0.0534590557217598</v>
      </c>
      <c r="AV15" s="26" t="n">
        <f aca="false">InputDataA_GeneralAssumptions!AZ70</f>
        <v>0.0534590557217598</v>
      </c>
      <c r="AW15" s="26" t="n">
        <f aca="false">InputDataA_GeneralAssumptions!BA70</f>
        <v>0.0534590557217598</v>
      </c>
      <c r="AX15" s="26" t="n">
        <f aca="false">InputDataA_GeneralAssumptions!BB70</f>
        <v>0.0534590557217598</v>
      </c>
      <c r="AY15" s="26" t="n">
        <f aca="false">InputDataA_GeneralAssumptions!BC70</f>
        <v>0.0534590557217598</v>
      </c>
      <c r="AZ15" s="26" t="n">
        <f aca="false">InputDataA_GeneralAssumptions!BD70</f>
        <v>0.0534590557217598</v>
      </c>
      <c r="BA15" s="26" t="n">
        <f aca="false">InputDataA_GeneralAssumptions!BE70</f>
        <v>0.0534590557217598</v>
      </c>
      <c r="BB15" s="26" t="n">
        <f aca="false">InputDataA_GeneralAssumptions!BF70</f>
        <v>0.0534590557217598</v>
      </c>
      <c r="BC15" s="26" t="n">
        <f aca="false">InputDataA_GeneralAssumptions!BG70</f>
        <v>0.0534590557217598</v>
      </c>
      <c r="BD15" s="26" t="n">
        <f aca="false">InputDataA_GeneralAssumptions!BH70</f>
        <v>0.0534590557217598</v>
      </c>
      <c r="BE15" s="26" t="n">
        <f aca="false">InputDataA_GeneralAssumptions!BI70</f>
        <v>0.0534590557217598</v>
      </c>
      <c r="BF15" s="26" t="n">
        <f aca="false">InputDataA_GeneralAssumptions!BJ70</f>
        <v>0.0534590557217598</v>
      </c>
      <c r="BG15" s="26" t="n">
        <f aca="false">InputDataA_GeneralAssumptions!BK70</f>
        <v>0.0534590557217598</v>
      </c>
      <c r="BH15" s="26" t="n">
        <f aca="false">InputDataA_GeneralAssumptions!BL70</f>
        <v>0.0534590557217598</v>
      </c>
      <c r="BI15" s="26" t="n">
        <f aca="false">InputDataA_GeneralAssumptions!BM70</f>
        <v>0.0534590557217598</v>
      </c>
      <c r="BJ15" s="26" t="n">
        <f aca="false">InputDataA_GeneralAssumptions!BN70</f>
        <v>0.0534590557217598</v>
      </c>
      <c r="BK15" s="26" t="n">
        <f aca="false">InputDataA_GeneralAssumptions!BO70</f>
        <v>0.0534590557217598</v>
      </c>
      <c r="BL15" s="26" t="n">
        <f aca="false">InputDataA_GeneralAssumptions!BP70</f>
        <v>0.0534590557217598</v>
      </c>
      <c r="BM15" s="26" t="n">
        <f aca="false">InputDataA_GeneralAssumptions!BQ70</f>
        <v>0.0534590557217598</v>
      </c>
      <c r="BN15" s="26" t="n">
        <f aca="false">InputDataA_GeneralAssumptions!BR70</f>
        <v>0.0534590557217598</v>
      </c>
      <c r="BO15" s="26" t="n">
        <f aca="false">InputDataA_GeneralAssumptions!BS70</f>
        <v>0.0534590557217598</v>
      </c>
      <c r="BP15" s="26" t="n">
        <f aca="false">InputDataA_GeneralAssumptions!BT70</f>
        <v>0.0534590557217598</v>
      </c>
      <c r="BQ15" s="26" t="n">
        <f aca="false">InputDataA_GeneralAssumptions!BU70</f>
        <v>0.0534590557217598</v>
      </c>
      <c r="BR15" s="26" t="n">
        <f aca="false">InputDataA_GeneralAssumptions!BV70</f>
        <v>0.0534590557217598</v>
      </c>
      <c r="BS15" s="26" t="n">
        <f aca="false">InputDataA_GeneralAssumptions!BW70</f>
        <v>0.0534590557217598</v>
      </c>
    </row>
    <row r="16" customFormat="false" ht="15.75" hidden="false" customHeight="false" outlineLevel="0" collapsed="false">
      <c r="C16" s="551"/>
      <c r="D16" s="551"/>
    </row>
    <row r="17" customFormat="false" ht="15.75" hidden="false" customHeight="false" outlineLevel="0" collapsed="false">
      <c r="C17" s="552" t="s">
        <v>1574</v>
      </c>
      <c r="D17" s="510" t="s">
        <v>1506</v>
      </c>
      <c r="E17" s="581"/>
      <c r="F17" s="581"/>
      <c r="G17" s="581"/>
      <c r="H17" s="581"/>
      <c r="I17" s="581"/>
      <c r="J17" s="581"/>
      <c r="K17" s="581"/>
      <c r="L17" s="581"/>
      <c r="M17" s="581"/>
      <c r="N17" s="581"/>
      <c r="O17" s="581"/>
      <c r="P17" s="581"/>
      <c r="Q17" s="581"/>
      <c r="R17" s="581"/>
      <c r="S17" s="581"/>
      <c r="T17" s="581"/>
      <c r="U17" s="581"/>
      <c r="V17" s="581"/>
      <c r="W17" s="581"/>
      <c r="X17" s="581"/>
      <c r="Y17" s="581"/>
      <c r="Z17" s="581"/>
      <c r="AA17" s="581"/>
      <c r="AB17" s="581"/>
      <c r="AC17" s="581"/>
      <c r="AD17" s="581"/>
      <c r="AE17" s="581"/>
      <c r="AF17" s="581"/>
      <c r="AG17" s="581"/>
      <c r="AH17" s="581"/>
      <c r="AI17" s="581"/>
      <c r="AJ17" s="581"/>
      <c r="AK17" s="581"/>
      <c r="AL17" s="581"/>
      <c r="AM17" s="581"/>
      <c r="AN17" s="581"/>
      <c r="AO17" s="581"/>
      <c r="AP17" s="581"/>
      <c r="AQ17" s="581"/>
      <c r="AR17" s="581"/>
      <c r="AS17" s="581"/>
      <c r="AT17" s="581"/>
      <c r="AU17" s="581"/>
      <c r="AV17" s="581"/>
      <c r="AW17" s="581"/>
      <c r="AX17" s="581"/>
      <c r="AY17" s="581"/>
      <c r="AZ17" s="581"/>
      <c r="BA17" s="581"/>
      <c r="BB17" s="581"/>
      <c r="BC17" s="581"/>
      <c r="BD17" s="581"/>
      <c r="BE17" s="581"/>
      <c r="BF17" s="581"/>
      <c r="BG17" s="581"/>
      <c r="BH17" s="581"/>
      <c r="BI17" s="581"/>
      <c r="BJ17" s="581"/>
      <c r="BK17" s="581"/>
      <c r="BL17" s="581"/>
      <c r="BM17" s="581"/>
      <c r="BN17" s="581"/>
      <c r="BO17" s="581"/>
      <c r="BP17" s="581"/>
      <c r="BQ17" s="581"/>
      <c r="BR17" s="581"/>
      <c r="BS17" s="581"/>
    </row>
    <row r="18" customFormat="false" ht="15.75" hidden="false" customHeight="false" outlineLevel="0" collapsed="false">
      <c r="A18" s="492" t="s">
        <v>1575</v>
      </c>
      <c r="C18" s="611" t="s">
        <v>1576</v>
      </c>
      <c r="D18" s="612" t="s">
        <v>1577</v>
      </c>
      <c r="E18" s="504" t="n">
        <f aca="false">E19*((1+F7)^(1/(1-$D$2))*(1+F10)/((1+F9)^(1/(1-$D$2))*(1+F8)^($D$2/(1-$D$2))*(1+F11)^($D$2/(1-$D$2))*(1+F12)^($D$2/(1-$D$2)))-(1-$D$3))</f>
        <v>0.245819870723014</v>
      </c>
      <c r="F18" s="504" t="n">
        <f aca="false">F19*((1+G7)^(1/(1-$D$2))*(1+G10)/((1+G9)^(1/(1-$D$2))*(1+G8)^($D$2/(1-$D$2))*(1+G11)^($D$2/(1-$D$2))*(1+G12)^($D$2/(1-$D$2)))-(1-$D$3))</f>
        <v>0.246128696929101</v>
      </c>
      <c r="G18" s="504" t="n">
        <f aca="false">G19*((1+H7)^(1/(1-$D$2))*(1+H10)/((1+H9)^(1/(1-$D$2))*(1+H8)^($D$2/(1-$D$2))*(1+H11)^($D$2/(1-$D$2))*(1+H12)^($D$2/(1-$D$2)))-(1-$D$3))</f>
        <v>0.249975557781132</v>
      </c>
      <c r="H18" s="504" t="n">
        <f aca="false">H19*((1+I7)^(1/(1-$D$2))*(1+I10)/((1+I9)^(1/(1-$D$2))*(1+I8)^($D$2/(1-$D$2))*(1+I11)^($D$2/(1-$D$2))*(1+I12)^($D$2/(1-$D$2)))-(1-$D$3))</f>
        <v>0.252108794249604</v>
      </c>
      <c r="I18" s="504" t="n">
        <f aca="false">I19*((1+J7)^(1/(1-$D$2))*(1+J10)/((1+J9)^(1/(1-$D$2))*(1+J8)^($D$2/(1-$D$2))*(1+J11)^($D$2/(1-$D$2))*(1+J12)^($D$2/(1-$D$2)))-(1-$D$3))</f>
        <v>0.252248334703672</v>
      </c>
      <c r="J18" s="504" t="n">
        <f aca="false">J19*((1+K7)^(1/(1-$D$2))*(1+K10)/((1+K9)^(1/(1-$D$2))*(1+K8)^($D$2/(1-$D$2))*(1+K11)^($D$2/(1-$D$2))*(1+K12)^($D$2/(1-$D$2)))-(1-$D$3))</f>
        <v>0.251510233420932</v>
      </c>
      <c r="K18" s="504" t="n">
        <f aca="false">K19*((1+L7)^(1/(1-$D$2))*(1+L10)/((1+L9)^(1/(1-$D$2))*(1+L8)^($D$2/(1-$D$2))*(1+L11)^($D$2/(1-$D$2))*(1+L12)^($D$2/(1-$D$2)))-(1-$D$3))</f>
        <v>0.258290012071844</v>
      </c>
      <c r="L18" s="504" t="n">
        <f aca="false">L19*((1+M7)^(1/(1-$D$2))*(1+M10)/((1+M9)^(1/(1-$D$2))*(1+M8)^($D$2/(1-$D$2))*(1+M11)^($D$2/(1-$D$2))*(1+M12)^($D$2/(1-$D$2)))-(1-$D$3))</f>
        <v>0.256830047874657</v>
      </c>
      <c r="M18" s="504" t="n">
        <f aca="false">M19*((1+N7)^(1/(1-$D$2))*(1+N10)/((1+N9)^(1/(1-$D$2))*(1+N8)^($D$2/(1-$D$2))*(1+N11)^($D$2/(1-$D$2))*(1+N12)^($D$2/(1-$D$2)))-(1-$D$3))</f>
        <v>0.257070342311987</v>
      </c>
      <c r="N18" s="504" t="n">
        <f aca="false">N19*((1+O7)^(1/(1-$D$2))*(1+O10)/((1+O9)^(1/(1-$D$2))*(1+O8)^($D$2/(1-$D$2))*(1+O11)^($D$2/(1-$D$2))*(1+O12)^($D$2/(1-$D$2)))-(1-$D$3))</f>
        <v>0.260195602129781</v>
      </c>
      <c r="O18" s="504" t="n">
        <f aca="false">O19*((1+P7)^(1/(1-$D$2))*(1+P10)/((1+P9)^(1/(1-$D$2))*(1+P8)^($D$2/(1-$D$2))*(1+P11)^($D$2/(1-$D$2))*(1+P12)^($D$2/(1-$D$2)))-(1-$D$3))</f>
        <v>0.26497633587547</v>
      </c>
      <c r="P18" s="504" t="n">
        <f aca="false">P19*((1+Q7)^(1/(1-$D$2))*(1+Q10)/((1+Q9)^(1/(1-$D$2))*(1+Q8)^($D$2/(1-$D$2))*(1+Q11)^($D$2/(1-$D$2))*(1+Q12)^($D$2/(1-$D$2)))-(1-$D$3))</f>
        <v>0.270838514203952</v>
      </c>
      <c r="Q18" s="504" t="n">
        <f aca="false">Q19*((1+R7)^(1/(1-$D$2))*(1+R10)/((1+R9)^(1/(1-$D$2))*(1+R8)^($D$2/(1-$D$2))*(1+R11)^($D$2/(1-$D$2))*(1+R12)^($D$2/(1-$D$2)))-(1-$D$3))</f>
        <v>0.27554916893387</v>
      </c>
      <c r="R18" s="504" t="n">
        <f aca="false">R19*((1+S7)^(1/(1-$D$2))*(1+S10)/((1+S9)^(1/(1-$D$2))*(1+S8)^($D$2/(1-$D$2))*(1+S11)^($D$2/(1-$D$2))*(1+S12)^($D$2/(1-$D$2)))-(1-$D$3))</f>
        <v>0.279933728809247</v>
      </c>
      <c r="S18" s="504" t="n">
        <f aca="false">S19*((1+T7)^(1/(1-$D$2))*(1+T10)/((1+T9)^(1/(1-$D$2))*(1+T8)^($D$2/(1-$D$2))*(1+T11)^($D$2/(1-$D$2))*(1+T12)^($D$2/(1-$D$2)))-(1-$D$3))</f>
        <v>0.283446781107579</v>
      </c>
      <c r="T18" s="504" t="n">
        <f aca="false">T19*((1+U7)^(1/(1-$D$2))*(1+U10)/((1+U9)^(1/(1-$D$2))*(1+U8)^($D$2/(1-$D$2))*(1+U11)^($D$2/(1-$D$2))*(1+U12)^($D$2/(1-$D$2)))-(1-$D$3))</f>
        <v>0.285804516162386</v>
      </c>
      <c r="U18" s="504" t="n">
        <f aca="false">U19*((1+V7)^(1/(1-$D$2))*(1+V10)/((1+V9)^(1/(1-$D$2))*(1+V8)^($D$2/(1-$D$2))*(1+V11)^($D$2/(1-$D$2))*(1+V12)^($D$2/(1-$D$2)))-(1-$D$3))</f>
        <v>0.291401605292544</v>
      </c>
      <c r="V18" s="504" t="n">
        <f aca="false">V19*((1+W7)^(1/(1-$D$2))*(1+W10)/((1+W9)^(1/(1-$D$2))*(1+W8)^($D$2/(1-$D$2))*(1+W11)^($D$2/(1-$D$2))*(1+W12)^($D$2/(1-$D$2)))-(1-$D$3))</f>
        <v>0.294450372719372</v>
      </c>
      <c r="W18" s="504" t="n">
        <f aca="false">W19*((1+X7)^(1/(1-$D$2))*(1+X10)/((1+X9)^(1/(1-$D$2))*(1+X8)^($D$2/(1-$D$2))*(1+X11)^($D$2/(1-$D$2))*(1+X12)^($D$2/(1-$D$2)))-(1-$D$3))</f>
        <v>0.297630793294635</v>
      </c>
      <c r="X18" s="504" t="n">
        <f aca="false">X19*((1+Y7)^(1/(1-$D$2))*(1+Y10)/((1+Y9)^(1/(1-$D$2))*(1+Y8)^($D$2/(1-$D$2))*(1+Y11)^($D$2/(1-$D$2))*(1+Y12)^($D$2/(1-$D$2)))-(1-$D$3))</f>
        <v>0.301688707415479</v>
      </c>
      <c r="Y18" s="504" t="n">
        <f aca="false">Y19*((1+Z7)^(1/(1-$D$2))*(1+Z10)/((1+Z9)^(1/(1-$D$2))*(1+Z8)^($D$2/(1-$D$2))*(1+Z11)^($D$2/(1-$D$2))*(1+Z12)^($D$2/(1-$D$2)))-(1-$D$3))</f>
        <v>0.306409479325474</v>
      </c>
      <c r="Z18" s="504" t="n">
        <f aca="false">Z19*((1+AA7)^(1/(1-$D$2))*(1+AA10)/((1+AA9)^(1/(1-$D$2))*(1+AA8)^($D$2/(1-$D$2))*(1+AA11)^($D$2/(1-$D$2))*(1+AA12)^($D$2/(1-$D$2)))-(1-$D$3))</f>
        <v>0.31301189833387</v>
      </c>
      <c r="AA18" s="504" t="n">
        <f aca="false">AA19*((1+AB7)^(1/(1-$D$2))*(1+AB10)/((1+AB9)^(1/(1-$D$2))*(1+AB8)^($D$2/(1-$D$2))*(1+AB11)^($D$2/(1-$D$2))*(1+AB12)^($D$2/(1-$D$2)))-(1-$D$3))</f>
        <v>0.318039945944783</v>
      </c>
      <c r="AB18" s="504" t="n">
        <f aca="false">AB19*((1+AC7)^(1/(1-$D$2))*(1+AC10)/((1+AC9)^(1/(1-$D$2))*(1+AC8)^($D$2/(1-$D$2))*(1+AC11)^($D$2/(1-$D$2))*(1+AC12)^($D$2/(1-$D$2)))-(1-$D$3))</f>
        <v>0.322806932664816</v>
      </c>
      <c r="AC18" s="504" t="n">
        <f aca="false">AC19*((1+AD7)^(1/(1-$D$2))*(1+AD10)/((1+AD9)^(1/(1-$D$2))*(1+AD8)^($D$2/(1-$D$2))*(1+AD11)^($D$2/(1-$D$2))*(1+AD12)^($D$2/(1-$D$2)))-(1-$D$3))</f>
        <v>0.327984746175295</v>
      </c>
      <c r="AD18" s="504" t="n">
        <f aca="false">AD19*((1+AE7)^(1/(1-$D$2))*(1+AE10)/((1+AE9)^(1/(1-$D$2))*(1+AE8)^($D$2/(1-$D$2))*(1+AE11)^($D$2/(1-$D$2))*(1+AE12)^($D$2/(1-$D$2)))-(1-$D$3))</f>
        <v>0.333136730291512</v>
      </c>
      <c r="AE18" s="504" t="n">
        <f aca="false">AE19*((1+AF7)^(1/(1-$D$2))*(1+AF10)/((1+AF9)^(1/(1-$D$2))*(1+AF8)^($D$2/(1-$D$2))*(1+AF11)^($D$2/(1-$D$2))*(1+AF12)^($D$2/(1-$D$2)))-(1-$D$3))</f>
        <v>0.341396770127771</v>
      </c>
      <c r="AF18" s="504" t="n">
        <f aca="false">AF19*((1+AG7)^(1/(1-$D$2))*(1+AG10)/((1+AG9)^(1/(1-$D$2))*(1+AG8)^($D$2/(1-$D$2))*(1+AG11)^($D$2/(1-$D$2))*(1+AG12)^($D$2/(1-$D$2)))-(1-$D$3))</f>
        <v>0.346947554618564</v>
      </c>
      <c r="AG18" s="504" t="n">
        <f aca="false">AG19*((1+AH7)^(1/(1-$D$2))*(1+AH10)/((1+AH9)^(1/(1-$D$2))*(1+AH8)^($D$2/(1-$D$2))*(1+AH11)^($D$2/(1-$D$2))*(1+AH12)^($D$2/(1-$D$2)))-(1-$D$3))</f>
        <v>0.353124819617992</v>
      </c>
      <c r="AH18" s="504" t="n">
        <f aca="false">AH19*((1+AI7)^(1/(1-$D$2))*(1+AI10)/((1+AI9)^(1/(1-$D$2))*(1+AI8)^($D$2/(1-$D$2))*(1+AI11)^($D$2/(1-$D$2))*(1+AI12)^($D$2/(1-$D$2)))-(1-$D$3))</f>
        <v>0.359963894618245</v>
      </c>
      <c r="AI18" s="504" t="n">
        <f aca="false">AI19*((1+AJ7)^(1/(1-$D$2))*(1+AJ10)/((1+AJ9)^(1/(1-$D$2))*(1+AJ8)^($D$2/(1-$D$2))*(1+AJ11)^($D$2/(1-$D$2))*(1+AJ12)^($D$2/(1-$D$2)))-(1-$D$3))</f>
        <v>0.367284902841416</v>
      </c>
      <c r="AJ18" s="504" t="e">
        <f aca="false">AJ19*((1+AK7)^(1/(1-$D$2))*(1+AK10)/((1+AK9)^(1/(1-$D$2))*(1+AK8)^($D$2/(1-$D$2))*(1+AK11)^($D$2/(1-$D$2))*(1+AK12)^($D$2/(1-$D$2)))-(1-$D$3))</f>
        <v>#VALUE!</v>
      </c>
      <c r="AK18" s="504" t="e">
        <f aca="false">AK19*((1+AL7)^(1/(1-$D$2))*(1+AL10)/((1+AL9)^(1/(1-$D$2))*(1+AL8)^($D$2/(1-$D$2))*(1+AL11)^($D$2/(1-$D$2))*(1+AL12)^($D$2/(1-$D$2)))-(1-$D$3))</f>
        <v>#VALUE!</v>
      </c>
      <c r="AL18" s="504" t="e">
        <f aca="false">AL19*((1+AM7)^(1/(1-$D$2))*(1+AM10)/((1+AM9)^(1/(1-$D$2))*(1+AM8)^($D$2/(1-$D$2))*(1+AM11)^($D$2/(1-$D$2))*(1+AM12)^($D$2/(1-$D$2)))-(1-$D$3))</f>
        <v>#VALUE!</v>
      </c>
      <c r="AM18" s="504" t="e">
        <f aca="false">AM19*((1+AN7)^(1/(1-$D$2))*(1+AN10)/((1+AN9)^(1/(1-$D$2))*(1+AN8)^($D$2/(1-$D$2))*(1+AN11)^($D$2/(1-$D$2))*(1+AN12)^($D$2/(1-$D$2)))-(1-$D$3))</f>
        <v>#VALUE!</v>
      </c>
      <c r="AN18" s="504" t="e">
        <f aca="false">AN19*((1+AO7)^(1/(1-$D$2))*(1+AO10)/((1+AO9)^(1/(1-$D$2))*(1+AO8)^($D$2/(1-$D$2))*(1+AO11)^($D$2/(1-$D$2))*(1+AO12)^($D$2/(1-$D$2)))-(1-$D$3))</f>
        <v>#VALUE!</v>
      </c>
      <c r="AO18" s="504" t="e">
        <f aca="false">AO19*((1+AP7)^(1/(1-$D$2))*(1+AP10)/((1+AP9)^(1/(1-$D$2))*(1+AP8)^($D$2/(1-$D$2))*(1+AP11)^($D$2/(1-$D$2))*(1+AP12)^($D$2/(1-$D$2)))-(1-$D$3))</f>
        <v>#VALUE!</v>
      </c>
      <c r="AP18" s="504" t="e">
        <f aca="false">AP19*((1+AQ7)^(1/(1-$D$2))*(1+AQ10)/((1+AQ9)^(1/(1-$D$2))*(1+AQ8)^($D$2/(1-$D$2))*(1+AQ11)^($D$2/(1-$D$2))*(1+AQ12)^($D$2/(1-$D$2)))-(1-$D$3))</f>
        <v>#VALUE!</v>
      </c>
      <c r="AQ18" s="504" t="e">
        <f aca="false">AQ19*((1+AR7)^(1/(1-$D$2))*(1+AR10)/((1+AR9)^(1/(1-$D$2))*(1+AR8)^($D$2/(1-$D$2))*(1+AR11)^($D$2/(1-$D$2))*(1+AR12)^($D$2/(1-$D$2)))-(1-$D$3))</f>
        <v>#VALUE!</v>
      </c>
      <c r="AR18" s="504" t="e">
        <f aca="false">AR19*((1+AS7)^(1/(1-$D$2))*(1+AS10)/((1+AS9)^(1/(1-$D$2))*(1+AS8)^($D$2/(1-$D$2))*(1+AS11)^($D$2/(1-$D$2))*(1+AS12)^($D$2/(1-$D$2)))-(1-$D$3))</f>
        <v>#VALUE!</v>
      </c>
      <c r="AS18" s="504" t="e">
        <f aca="false">AS19*((1+AT7)^(1/(1-$D$2))*(1+AT10)/((1+AT9)^(1/(1-$D$2))*(1+AT8)^($D$2/(1-$D$2))*(1+AT11)^($D$2/(1-$D$2))*(1+AT12)^($D$2/(1-$D$2)))-(1-$D$3))</f>
        <v>#VALUE!</v>
      </c>
      <c r="AT18" s="504" t="e">
        <f aca="false">AT19*((1+AU7)^(1/(1-$D$2))*(1+AU10)/((1+AU9)^(1/(1-$D$2))*(1+AU8)^($D$2/(1-$D$2))*(1+AU11)^($D$2/(1-$D$2))*(1+AU12)^($D$2/(1-$D$2)))-(1-$D$3))</f>
        <v>#VALUE!</v>
      </c>
      <c r="AU18" s="504" t="e">
        <f aca="false">AU19*((1+AV7)^(1/(1-$D$2))*(1+AV10)/((1+AV9)^(1/(1-$D$2))*(1+AV8)^($D$2/(1-$D$2))*(1+AV11)^($D$2/(1-$D$2))*(1+AV12)^($D$2/(1-$D$2)))-(1-$D$3))</f>
        <v>#VALUE!</v>
      </c>
      <c r="AV18" s="504" t="e">
        <f aca="false">AV19*((1+AW7)^(1/(1-$D$2))*(1+AW10)/((1+AW9)^(1/(1-$D$2))*(1+AW8)^($D$2/(1-$D$2))*(1+AW11)^($D$2/(1-$D$2))*(1+AW12)^($D$2/(1-$D$2)))-(1-$D$3))</f>
        <v>#VALUE!</v>
      </c>
      <c r="AW18" s="504" t="e">
        <f aca="false">AW19*((1+AX7)^(1/(1-$D$2))*(1+AX10)/((1+AX9)^(1/(1-$D$2))*(1+AX8)^($D$2/(1-$D$2))*(1+AX11)^($D$2/(1-$D$2))*(1+AX12)^($D$2/(1-$D$2)))-(1-$D$3))</f>
        <v>#VALUE!</v>
      </c>
      <c r="AX18" s="504" t="e">
        <f aca="false">AX19*((1+AY7)^(1/(1-$D$2))*(1+AY10)/((1+AY9)^(1/(1-$D$2))*(1+AY8)^($D$2/(1-$D$2))*(1+AY11)^($D$2/(1-$D$2))*(1+AY12)^($D$2/(1-$D$2)))-(1-$D$3))</f>
        <v>#VALUE!</v>
      </c>
      <c r="AY18" s="504" t="e">
        <f aca="false">AY19*((1+AZ7)^(1/(1-$D$2))*(1+AZ10)/((1+AZ9)^(1/(1-$D$2))*(1+AZ8)^($D$2/(1-$D$2))*(1+AZ11)^($D$2/(1-$D$2))*(1+AZ12)^($D$2/(1-$D$2)))-(1-$D$3))</f>
        <v>#VALUE!</v>
      </c>
      <c r="AZ18" s="504" t="e">
        <f aca="false">AZ19*((1+BA7)^(1/(1-$D$2))*(1+BA10)/((1+BA9)^(1/(1-$D$2))*(1+BA8)^($D$2/(1-$D$2))*(1+BA11)^($D$2/(1-$D$2))*(1+BA12)^($D$2/(1-$D$2)))-(1-$D$3))</f>
        <v>#VALUE!</v>
      </c>
      <c r="BA18" s="504" t="e">
        <f aca="false">BA19*((1+BB7)^(1/(1-$D$2))*(1+BB10)/((1+BB9)^(1/(1-$D$2))*(1+BB8)^($D$2/(1-$D$2))*(1+BB11)^($D$2/(1-$D$2))*(1+BB12)^($D$2/(1-$D$2)))-(1-$D$3))</f>
        <v>#VALUE!</v>
      </c>
      <c r="BB18" s="504" t="e">
        <f aca="false">BB19*((1+BC7)^(1/(1-$D$2))*(1+BC10)/((1+BC9)^(1/(1-$D$2))*(1+BC8)^($D$2/(1-$D$2))*(1+BC11)^($D$2/(1-$D$2))*(1+BC12)^($D$2/(1-$D$2)))-(1-$D$3))</f>
        <v>#VALUE!</v>
      </c>
      <c r="BC18" s="504" t="e">
        <f aca="false">BC19*((1+BD7)^(1/(1-$D$2))*(1+BD10)/((1+BD9)^(1/(1-$D$2))*(1+BD8)^($D$2/(1-$D$2))*(1+BD11)^($D$2/(1-$D$2))*(1+BD12)^($D$2/(1-$D$2)))-(1-$D$3))</f>
        <v>#VALUE!</v>
      </c>
      <c r="BD18" s="504" t="e">
        <f aca="false">BD19*((1+BE7)^(1/(1-$D$2))*(1+BE10)/((1+BE9)^(1/(1-$D$2))*(1+BE8)^($D$2/(1-$D$2))*(1+BE11)^($D$2/(1-$D$2))*(1+BE12)^($D$2/(1-$D$2)))-(1-$D$3))</f>
        <v>#VALUE!</v>
      </c>
      <c r="BE18" s="504" t="e">
        <f aca="false">BE19*((1+BF7)^(1/(1-$D$2))*(1+BF10)/((1+BF9)^(1/(1-$D$2))*(1+BF8)^($D$2/(1-$D$2))*(1+BF11)^($D$2/(1-$D$2))*(1+BF12)^($D$2/(1-$D$2)))-(1-$D$3))</f>
        <v>#VALUE!</v>
      </c>
      <c r="BF18" s="504" t="e">
        <f aca="false">BF19*((1+BG7)^(1/(1-$D$2))*(1+BG10)/((1+BG9)^(1/(1-$D$2))*(1+BG8)^($D$2/(1-$D$2))*(1+BG11)^($D$2/(1-$D$2))*(1+BG12)^($D$2/(1-$D$2)))-(1-$D$3))</f>
        <v>#VALUE!</v>
      </c>
      <c r="BG18" s="504" t="e">
        <f aca="false">BG19*((1+BH7)^(1/(1-$D$2))*(1+BH10)/((1+BH9)^(1/(1-$D$2))*(1+BH8)^($D$2/(1-$D$2))*(1+BH11)^($D$2/(1-$D$2))*(1+BH12)^($D$2/(1-$D$2)))-(1-$D$3))</f>
        <v>#VALUE!</v>
      </c>
      <c r="BH18" s="504" t="e">
        <f aca="false">BH19*((1+BI7)^(1/(1-$D$2))*(1+BI10)/((1+BI9)^(1/(1-$D$2))*(1+BI8)^($D$2/(1-$D$2))*(1+BI11)^($D$2/(1-$D$2))*(1+BI12)^($D$2/(1-$D$2)))-(1-$D$3))</f>
        <v>#VALUE!</v>
      </c>
      <c r="BI18" s="504" t="e">
        <f aca="false">BI19*((1+BJ7)^(1/(1-$D$2))*(1+BJ10)/((1+BJ9)^(1/(1-$D$2))*(1+BJ8)^($D$2/(1-$D$2))*(1+BJ11)^($D$2/(1-$D$2))*(1+BJ12)^($D$2/(1-$D$2)))-(1-$D$3))</f>
        <v>#VALUE!</v>
      </c>
      <c r="BJ18" s="504" t="e">
        <f aca="false">BJ19*((1+BK7)^(1/(1-$D$2))*(1+BK10)/((1+BK9)^(1/(1-$D$2))*(1+BK8)^($D$2/(1-$D$2))*(1+BK11)^($D$2/(1-$D$2))*(1+BK12)^($D$2/(1-$D$2)))-(1-$D$3))</f>
        <v>#VALUE!</v>
      </c>
      <c r="BK18" s="504" t="e">
        <f aca="false">BK19*((1+BL7)^(1/(1-$D$2))*(1+BL10)/((1+BL9)^(1/(1-$D$2))*(1+BL8)^($D$2/(1-$D$2))*(1+BL11)^($D$2/(1-$D$2))*(1+BL12)^($D$2/(1-$D$2)))-(1-$D$3))</f>
        <v>#VALUE!</v>
      </c>
      <c r="BL18" s="504" t="e">
        <f aca="false">BL19*((1+BM7)^(1/(1-$D$2))*(1+BM10)/((1+BM9)^(1/(1-$D$2))*(1+BM8)^($D$2/(1-$D$2))*(1+BM11)^($D$2/(1-$D$2))*(1+BM12)^($D$2/(1-$D$2)))-(1-$D$3))</f>
        <v>#VALUE!</v>
      </c>
      <c r="BM18" s="504" t="e">
        <f aca="false">BM19*((1+BN7)^(1/(1-$D$2))*(1+BN10)/((1+BN9)^(1/(1-$D$2))*(1+BN8)^($D$2/(1-$D$2))*(1+BN11)^($D$2/(1-$D$2))*(1+BN12)^($D$2/(1-$D$2)))-(1-$D$3))</f>
        <v>#VALUE!</v>
      </c>
      <c r="BN18" s="504" t="e">
        <f aca="false">BN19*((1+BO7)^(1/(1-$D$2))*(1+BO10)/((1+BO9)^(1/(1-$D$2))*(1+BO8)^($D$2/(1-$D$2))*(1+BO11)^($D$2/(1-$D$2))*(1+BO12)^($D$2/(1-$D$2)))-(1-$D$3))</f>
        <v>#VALUE!</v>
      </c>
      <c r="BO18" s="504" t="e">
        <f aca="false">BO19*((1+BP7)^(1/(1-$D$2))*(1+BP10)/((1+BP9)^(1/(1-$D$2))*(1+BP8)^($D$2/(1-$D$2))*(1+BP11)^($D$2/(1-$D$2))*(1+BP12)^($D$2/(1-$D$2)))-(1-$D$3))</f>
        <v>#VALUE!</v>
      </c>
      <c r="BP18" s="504" t="e">
        <f aca="false">BP19*((1+BQ7)^(1/(1-$D$2))*(1+BQ10)/((1+BQ9)^(1/(1-$D$2))*(1+BQ8)^($D$2/(1-$D$2))*(1+BQ11)^($D$2/(1-$D$2))*(1+BQ12)^($D$2/(1-$D$2)))-(1-$D$3))</f>
        <v>#VALUE!</v>
      </c>
      <c r="BQ18" s="504" t="e">
        <f aca="false">BQ19*((1+BR7)^(1/(1-$D$2))*(1+BR10)/((1+BR9)^(1/(1-$D$2))*(1+BR8)^($D$2/(1-$D$2))*(1+BR11)^($D$2/(1-$D$2))*(1+BR12)^($D$2/(1-$D$2)))-(1-$D$3))</f>
        <v>#VALUE!</v>
      </c>
      <c r="BR18" s="504" t="e">
        <f aca="false">BR19*((1+BS7)^(1/(1-$D$2))*(1+BS10)/((1+BS9)^(1/(1-$D$2))*(1+BS8)^($D$2/(1-$D$2))*(1+BS11)^($D$2/(1-$D$2))*(1+BS12)^($D$2/(1-$D$2)))-(1-$D$3))</f>
        <v>#VALUE!</v>
      </c>
      <c r="BS18" s="504" t="e">
        <f aca="false">BS19*((1+BT7)^(1/(1-$D$2))*(1+BT10)/((1+BT9)^(1/(1-$D$2))*(1+BT8)^($D$2/(1-$D$2))*(1+BT11)^($D$2/(1-$D$2))*(1+BT12)^($D$2/(1-$D$2)))-(1-$D$3))</f>
        <v>#VALUE!</v>
      </c>
    </row>
    <row r="19" customFormat="false" ht="15.75" hidden="false" customHeight="false" outlineLevel="0" collapsed="false">
      <c r="C19" s="575" t="s">
        <v>1578</v>
      </c>
      <c r="D19" s="613" t="s">
        <v>1515</v>
      </c>
      <c r="E19" s="519" t="n">
        <f aca="false">InputDataA_GeneralAssumptions!J13</f>
        <v>2.42</v>
      </c>
      <c r="F19" s="519" t="n">
        <f aca="false">E19*(1+F23)/(1+F22)</f>
        <v>2.40850698184308</v>
      </c>
      <c r="G19" s="519" t="n">
        <f aca="false">F19*(1+G23)/(1+G22)</f>
        <v>2.3984644118501</v>
      </c>
      <c r="H19" s="519" t="n">
        <f aca="false">G19*(1+H23)/(1+H22)</f>
        <v>2.39307143081046</v>
      </c>
      <c r="I19" s="519" t="n">
        <f aca="false">H19*(1+I23)/(1+I22)</f>
        <v>2.39023908861539</v>
      </c>
      <c r="J19" s="519" t="n">
        <f aca="false">I19*(1+J23)/(1+J22)</f>
        <v>2.387824173639</v>
      </c>
      <c r="K19" s="519" t="n">
        <f aca="false">J19*(1+K23)/(1+K22)</f>
        <v>2.38495476934044</v>
      </c>
      <c r="L19" s="519" t="n">
        <f aca="false">K19*(1+L23)/(1+L22)</f>
        <v>2.38878511216581</v>
      </c>
      <c r="M19" s="519" t="n">
        <f aca="false">L19*(1+M23)/(1+M22)</f>
        <v>2.39084892585354</v>
      </c>
      <c r="N19" s="519" t="n">
        <f aca="false">M19*(1+N23)/(1+N22)</f>
        <v>2.39293192392254</v>
      </c>
      <c r="O19" s="519" t="n">
        <f aca="false">N19*(1+O23)/(1+O22)</f>
        <v>2.39776001128515</v>
      </c>
      <c r="P19" s="519" t="n">
        <f aca="false">O19*(1+P23)/(1+P22)</f>
        <v>2.40662180610945</v>
      </c>
      <c r="Q19" s="519" t="n">
        <f aca="false">P19*(1+Q23)/(1+Q22)</f>
        <v>2.42013327454003</v>
      </c>
      <c r="R19" s="519" t="n">
        <f aca="false">Q19*(1+R23)/(1+R22)</f>
        <v>2.43673694445965</v>
      </c>
      <c r="S19" s="519" t="n">
        <f aca="false">R19*(1+S23)/(1+S22)</f>
        <v>2.45581280216152</v>
      </c>
      <c r="T19" s="519" t="n">
        <f aca="false">S19*(1+T23)/(1+T22)</f>
        <v>2.47628762102747</v>
      </c>
      <c r="U19" s="519" t="n">
        <f aca="false">T19*(1+U23)/(1+U22)</f>
        <v>2.49692799835134</v>
      </c>
      <c r="V19" s="519" t="n">
        <f aca="false">U19*(1+V23)/(1+V22)</f>
        <v>2.52078017249755</v>
      </c>
      <c r="W19" s="519" t="n">
        <f aca="false">V19*(1+W23)/(1+W22)</f>
        <v>2.54511087964412</v>
      </c>
      <c r="X19" s="519" t="n">
        <f aca="false">W19*(1+X23)/(1+X22)</f>
        <v>2.56999636871848</v>
      </c>
      <c r="Y19" s="519" t="n">
        <f aca="false">X19*(1+Y23)/(1+Y22)</f>
        <v>2.59621042205774</v>
      </c>
      <c r="Z19" s="519" t="n">
        <f aca="false">Y19*(1+Z23)/(1+Z22)</f>
        <v>2.62424588256607</v>
      </c>
      <c r="AA19" s="519" t="n">
        <f aca="false">Z19*(1+AA23)/(1+AA22)</f>
        <v>2.65569832607437</v>
      </c>
      <c r="AB19" s="519" t="n">
        <f aca="false">AA19*(1+AB23)/(1+AB22)</f>
        <v>2.68873471203447</v>
      </c>
      <c r="AC19" s="519" t="n">
        <f aca="false">AB19*(1+AC23)/(1+AC22)</f>
        <v>2.72294854407018</v>
      </c>
      <c r="AD19" s="519" t="n">
        <f aca="false">AC19*(1+AD23)/(1+AD22)</f>
        <v>2.75860959270364</v>
      </c>
      <c r="AE19" s="519" t="n">
        <f aca="false">AD19*(1+AE23)/(1+AE22)</f>
        <v>2.79554756272489</v>
      </c>
      <c r="AF19" s="519" t="n">
        <f aca="false">AE19*(1+AF23)/(1+AF22)</f>
        <v>2.83657252505076</v>
      </c>
      <c r="AG19" s="519" t="n">
        <f aca="false">AF19*(1+AG23)/(1+AG22)</f>
        <v>2.87871083174295</v>
      </c>
      <c r="AH19" s="519" t="n">
        <f aca="false">AG19*(1+AH23)/(1+AH22)</f>
        <v>2.92244262282539</v>
      </c>
      <c r="AI19" s="519" t="n">
        <f aca="false">AH19*(1+AI23)/(1+AI22)</f>
        <v>2.96823304778506</v>
      </c>
      <c r="AJ19" s="519" t="n">
        <f aca="false">AI19*(1+AJ23)/(1+AJ22)</f>
        <v>3.01633029127284</v>
      </c>
      <c r="AK19" s="519" t="e">
        <f aca="false">AJ19*(1+AK23)/(1+AK22)</f>
        <v>#VALUE!</v>
      </c>
      <c r="AL19" s="519" t="e">
        <f aca="false">AK19*(1+AL23)/(1+AL22)</f>
        <v>#VALUE!</v>
      </c>
      <c r="AM19" s="519" t="e">
        <f aca="false">AL19*(1+AM23)/(1+AM22)</f>
        <v>#VALUE!</v>
      </c>
      <c r="AN19" s="519" t="e">
        <f aca="false">AM19*(1+AN23)/(1+AN22)</f>
        <v>#VALUE!</v>
      </c>
      <c r="AO19" s="519" t="e">
        <f aca="false">AN19*(1+AO23)/(1+AO22)</f>
        <v>#VALUE!</v>
      </c>
      <c r="AP19" s="519" t="e">
        <f aca="false">AO19*(1+AP23)/(1+AP22)</f>
        <v>#VALUE!</v>
      </c>
      <c r="AQ19" s="519" t="e">
        <f aca="false">AP19*(1+AQ23)/(1+AQ22)</f>
        <v>#VALUE!</v>
      </c>
      <c r="AR19" s="519" t="e">
        <f aca="false">AQ19*(1+AR23)/(1+AR22)</f>
        <v>#VALUE!</v>
      </c>
      <c r="AS19" s="519" t="e">
        <f aca="false">AR19*(1+AS23)/(1+AS22)</f>
        <v>#VALUE!</v>
      </c>
      <c r="AT19" s="519" t="e">
        <f aca="false">AS19*(1+AT23)/(1+AT22)</f>
        <v>#VALUE!</v>
      </c>
      <c r="AU19" s="519" t="e">
        <f aca="false">AT19*(1+AU23)/(1+AU22)</f>
        <v>#VALUE!</v>
      </c>
      <c r="AV19" s="519" t="e">
        <f aca="false">AU19*(1+AV23)/(1+AV22)</f>
        <v>#VALUE!</v>
      </c>
      <c r="AW19" s="519" t="e">
        <f aca="false">AV19*(1+AW23)/(1+AW22)</f>
        <v>#VALUE!</v>
      </c>
      <c r="AX19" s="519" t="e">
        <f aca="false">AW19*(1+AX23)/(1+AX22)</f>
        <v>#VALUE!</v>
      </c>
      <c r="AY19" s="519" t="e">
        <f aca="false">AX19*(1+AY23)/(1+AY22)</f>
        <v>#VALUE!</v>
      </c>
      <c r="AZ19" s="519" t="e">
        <f aca="false">AY19*(1+AZ23)/(1+AZ22)</f>
        <v>#VALUE!</v>
      </c>
      <c r="BA19" s="519" t="e">
        <f aca="false">AZ19*(1+BA23)/(1+BA22)</f>
        <v>#VALUE!</v>
      </c>
      <c r="BB19" s="519" t="e">
        <f aca="false">BA19*(1+BB23)/(1+BB22)</f>
        <v>#VALUE!</v>
      </c>
      <c r="BC19" s="519" t="e">
        <f aca="false">BB19*(1+BC23)/(1+BC22)</f>
        <v>#VALUE!</v>
      </c>
      <c r="BD19" s="519" t="e">
        <f aca="false">BC19*(1+BD23)/(1+BD22)</f>
        <v>#VALUE!</v>
      </c>
      <c r="BE19" s="519" t="e">
        <f aca="false">BD19*(1+BE23)/(1+BE22)</f>
        <v>#VALUE!</v>
      </c>
      <c r="BF19" s="519" t="e">
        <f aca="false">BE19*(1+BF23)/(1+BF22)</f>
        <v>#VALUE!</v>
      </c>
      <c r="BG19" s="519" t="e">
        <f aca="false">BF19*(1+BG23)/(1+BG22)</f>
        <v>#VALUE!</v>
      </c>
      <c r="BH19" s="519" t="e">
        <f aca="false">BG19*(1+BH23)/(1+BH22)</f>
        <v>#VALUE!</v>
      </c>
      <c r="BI19" s="519" t="e">
        <f aca="false">BH19*(1+BI23)/(1+BI22)</f>
        <v>#VALUE!</v>
      </c>
      <c r="BJ19" s="519" t="e">
        <f aca="false">BI19*(1+BJ23)/(1+BJ22)</f>
        <v>#VALUE!</v>
      </c>
      <c r="BK19" s="519" t="e">
        <f aca="false">BJ19*(1+BK23)/(1+BK22)</f>
        <v>#VALUE!</v>
      </c>
      <c r="BL19" s="519" t="e">
        <f aca="false">BK19*(1+BL23)/(1+BL22)</f>
        <v>#VALUE!</v>
      </c>
      <c r="BM19" s="519" t="e">
        <f aca="false">BL19*(1+BM23)/(1+BM22)</f>
        <v>#VALUE!</v>
      </c>
      <c r="BN19" s="519" t="e">
        <f aca="false">BM19*(1+BN23)/(1+BN22)</f>
        <v>#VALUE!</v>
      </c>
      <c r="BO19" s="519" t="e">
        <f aca="false">BN19*(1+BO23)/(1+BO22)</f>
        <v>#VALUE!</v>
      </c>
      <c r="BP19" s="519" t="e">
        <f aca="false">BO19*(1+BP23)/(1+BP22)</f>
        <v>#VALUE!</v>
      </c>
      <c r="BQ19" s="519" t="e">
        <f aca="false">BP19*(1+BQ23)/(1+BQ22)</f>
        <v>#VALUE!</v>
      </c>
      <c r="BR19" s="519" t="e">
        <f aca="false">BQ19*(1+BR23)/(1+BR22)</f>
        <v>#VALUE!</v>
      </c>
      <c r="BS19" s="519" t="e">
        <f aca="false">BR19*(1+BS23)/(1+BS22)</f>
        <v>#VALUE!</v>
      </c>
    </row>
    <row r="20" customFormat="false" ht="15.75" hidden="false" customHeight="false" outlineLevel="0" collapsed="false">
      <c r="C20" s="559" t="s">
        <v>1504</v>
      </c>
      <c r="D20" s="566" t="s">
        <v>121</v>
      </c>
      <c r="E20" s="521" t="str">
        <f aca="false">IF(ISNUMBER(E15)=TRUE(),"not an output",IF(ISNUMBER(D14/((1+E10)*(1+E7))-E14-E13),D14/((1+E10)*(1+E7))-E14-E13,"."))</f>
        <v>not an output</v>
      </c>
      <c r="F20" s="521" t="str">
        <f aca="false">IF(ISNUMBER(F15)=TRUE(),"not an output",E14/((1+F10)*(1+F7))-F14-F13)</f>
        <v>not an output</v>
      </c>
      <c r="G20" s="519" t="str">
        <f aca="false">IF(ISNUMBER(G15)=TRUE(),"not an output",F14/((1+G10)*(1+G7))-G14-G13)</f>
        <v>not an output</v>
      </c>
      <c r="H20" s="519" t="str">
        <f aca="false">IF(ISNUMBER(H15)=TRUE(),"not an output",G14/((1+H10)*(1+H7))-H14-H13)</f>
        <v>not an output</v>
      </c>
      <c r="I20" s="519" t="str">
        <f aca="false">IF(ISNUMBER(I15)=TRUE(),"not an output",H14/((1+I10)*(1+I7))-I14-I13)</f>
        <v>not an output</v>
      </c>
      <c r="J20" s="519" t="str">
        <f aca="false">IF(ISNUMBER(J15)=TRUE(),"not an output",I14/((1+J10)*(1+J7))-J14-J13)</f>
        <v>not an output</v>
      </c>
      <c r="K20" s="519" t="str">
        <f aca="false">IF(ISNUMBER(K15)=TRUE(),"not an output",J14/((1+K10)*(1+K7))-K14-K13)</f>
        <v>not an output</v>
      </c>
      <c r="L20" s="519" t="str">
        <f aca="false">IF(ISNUMBER(L15)=TRUE(),"not an output",K14/((1+L10)*(1+L7))-L14-L13)</f>
        <v>not an output</v>
      </c>
      <c r="M20" s="519" t="str">
        <f aca="false">IF(ISNUMBER(M15)=TRUE(),"not an output",L14/((1+M10)*(1+M7))-M14-M13)</f>
        <v>not an output</v>
      </c>
      <c r="N20" s="519" t="str">
        <f aca="false">IF(ISNUMBER(N15)=TRUE(),"not an output",M14/((1+N10)*(1+N7))-N14-N13)</f>
        <v>not an output</v>
      </c>
      <c r="O20" s="519" t="str">
        <f aca="false">IF(ISNUMBER(O15)=TRUE(),"not an output",N14/((1+O10)*(1+O7))-O14-O13)</f>
        <v>not an output</v>
      </c>
      <c r="P20" s="519" t="str">
        <f aca="false">IF(ISNUMBER(P15)=TRUE(),"not an output",O14/((1+P10)*(1+P7))-P14-P13)</f>
        <v>not an output</v>
      </c>
      <c r="Q20" s="519" t="str">
        <f aca="false">IF(ISNUMBER(Q15)=TRUE(),"not an output",P14/((1+Q10)*(1+Q7))-Q14-Q13)</f>
        <v>not an output</v>
      </c>
      <c r="R20" s="519" t="str">
        <f aca="false">IF(ISNUMBER(R15)=TRUE(),"not an output",Q14/((1+R10)*(1+R7))-R14-R13)</f>
        <v>not an output</v>
      </c>
      <c r="S20" s="519" t="str">
        <f aca="false">IF(ISNUMBER(S15)=TRUE(),"not an output",R14/((1+S10)*(1+S7))-S14-S13)</f>
        <v>not an output</v>
      </c>
      <c r="T20" s="519" t="str">
        <f aca="false">IF(ISNUMBER(T15)=TRUE(),"not an output",S14/((1+T10)*(1+T7))-T14-T13)</f>
        <v>not an output</v>
      </c>
      <c r="U20" s="519" t="str">
        <f aca="false">IF(ISNUMBER(U15)=TRUE(),"not an output",T14/((1+U10)*(1+U7))-U14-U13)</f>
        <v>not an output</v>
      </c>
      <c r="V20" s="519" t="str">
        <f aca="false">IF(ISNUMBER(V15)=TRUE(),"not an output",U14/((1+V10)*(1+V7))-V14-V13)</f>
        <v>not an output</v>
      </c>
      <c r="W20" s="519" t="str">
        <f aca="false">IF(ISNUMBER(W15)=TRUE(),"not an output",V14/((1+W10)*(1+W7))-W14-W13)</f>
        <v>not an output</v>
      </c>
      <c r="X20" s="519" t="str">
        <f aca="false">IF(ISNUMBER(X15)=TRUE(),"not an output",W14/((1+X10)*(1+X7))-X14-X13)</f>
        <v>not an output</v>
      </c>
      <c r="Y20" s="519" t="str">
        <f aca="false">IF(ISNUMBER(Y15)=TRUE(),"not an output",X14/((1+Y10)*(1+Y7))-Y14-Y13)</f>
        <v>not an output</v>
      </c>
      <c r="Z20" s="519" t="str">
        <f aca="false">IF(ISNUMBER(Z15)=TRUE(),"not an output",Y14/((1+Z10)*(1+Z7))-Z14-Z13)</f>
        <v>not an output</v>
      </c>
      <c r="AA20" s="519" t="str">
        <f aca="false">IF(ISNUMBER(AA15)=TRUE(),"not an output",Z14/((1+AA10)*(1+AA7))-AA14-AA13)</f>
        <v>not an output</v>
      </c>
      <c r="AB20" s="519" t="str">
        <f aca="false">IF(ISNUMBER(AB15)=TRUE(),"not an output",AA14/((1+AB10)*(1+AB7))-AB14-AB13)</f>
        <v>not an output</v>
      </c>
      <c r="AC20" s="519" t="str">
        <f aca="false">IF(ISNUMBER(AC15)=TRUE(),"not an output",AB14/((1+AC10)*(1+AC7))-AC14-AC13)</f>
        <v>not an output</v>
      </c>
      <c r="AD20" s="519" t="str">
        <f aca="false">IF(ISNUMBER(AD15)=TRUE(),"not an output",AC14/((1+AD10)*(1+AD7))-AD14-AD13)</f>
        <v>not an output</v>
      </c>
      <c r="AE20" s="519" t="str">
        <f aca="false">IF(ISNUMBER(AE15)=TRUE(),"not an output",AD14/((1+AE10)*(1+AE7))-AE14-AE13)</f>
        <v>not an output</v>
      </c>
      <c r="AF20" s="519" t="str">
        <f aca="false">IF(ISNUMBER(AF15)=TRUE(),"not an output",AE14/((1+AF10)*(1+AF7))-AF14-AF13)</f>
        <v>not an output</v>
      </c>
      <c r="AG20" s="519" t="str">
        <f aca="false">IF(ISNUMBER(AG15)=TRUE(),"not an output",AF14/((1+AG10)*(1+AG7))-AG14-AG13)</f>
        <v>not an output</v>
      </c>
      <c r="AH20" s="519" t="str">
        <f aca="false">IF(ISNUMBER(AH15)=TRUE(),"not an output",AG14/((1+AH10)*(1+AH7))-AH14-AH13)</f>
        <v>not an output</v>
      </c>
      <c r="AI20" s="519" t="str">
        <f aca="false">IF(ISNUMBER(AI15)=TRUE(),"not an output",AH14/((1+AI10)*(1+AI7))-AI14-AI13)</f>
        <v>not an output</v>
      </c>
      <c r="AJ20" s="519" t="str">
        <f aca="false">IF(ISNUMBER(AJ15)=TRUE(),"not an output",AI14/((1+AJ10)*(1+AJ7))-AJ14-AJ13)</f>
        <v>not an output</v>
      </c>
      <c r="AK20" s="519" t="str">
        <f aca="false">IF(ISNUMBER(AK15)=TRUE(),"not an output",AJ14/((1+AK10)*(1+AK7))-AK14-AK13)</f>
        <v>not an output</v>
      </c>
      <c r="AL20" s="519" t="str">
        <f aca="false">IF(ISNUMBER(AL15)=TRUE(),"not an output",AK14/((1+AL10)*(1+AL7))-AL14-AL13)</f>
        <v>not an output</v>
      </c>
      <c r="AM20" s="519" t="str">
        <f aca="false">IF(ISNUMBER(AM15)=TRUE(),"not an output",AL14/((1+AM10)*(1+AM7))-AM14-AM13)</f>
        <v>not an output</v>
      </c>
      <c r="AN20" s="519" t="str">
        <f aca="false">IF(ISNUMBER(AN15)=TRUE(),"not an output",AM14/((1+AN10)*(1+AN7))-AN14-AN13)</f>
        <v>not an output</v>
      </c>
      <c r="AO20" s="519" t="str">
        <f aca="false">IF(ISNUMBER(AO15)=TRUE(),"not an output",AN14/((1+AO10)*(1+AO7))-AO14-AO13)</f>
        <v>not an output</v>
      </c>
      <c r="AP20" s="519" t="str">
        <f aca="false">IF(ISNUMBER(AP15)=TRUE(),"not an output",AO14/((1+AP10)*(1+AP7))-AP14-AP13)</f>
        <v>not an output</v>
      </c>
      <c r="AQ20" s="519" t="str">
        <f aca="false">IF(ISNUMBER(AQ15)=TRUE(),"not an output",AP14/((1+AQ10)*(1+AQ7))-AQ14-AQ13)</f>
        <v>not an output</v>
      </c>
      <c r="AR20" s="519" t="str">
        <f aca="false">IF(ISNUMBER(AR15)=TRUE(),"not an output",AQ14/((1+AR10)*(1+AR7))-AR14-AR13)</f>
        <v>not an output</v>
      </c>
      <c r="AS20" s="519" t="str">
        <f aca="false">IF(ISNUMBER(AS15)=TRUE(),"not an output",AR14/((1+AS10)*(1+AS7))-AS14-AS13)</f>
        <v>not an output</v>
      </c>
      <c r="AT20" s="519" t="str">
        <f aca="false">IF(ISNUMBER(AT15)=TRUE(),"not an output",AS14/((1+AT10)*(1+AT7))-AT14-AT13)</f>
        <v>not an output</v>
      </c>
      <c r="AU20" s="519" t="str">
        <f aca="false">IF(ISNUMBER(AU15)=TRUE(),"not an output",AT14/((1+AU10)*(1+AU7))-AU14-AU13)</f>
        <v>not an output</v>
      </c>
      <c r="AV20" s="519" t="str">
        <f aca="false">IF(ISNUMBER(AV15)=TRUE(),"not an output",AU14/((1+AV10)*(1+AV7))-AV14-AV13)</f>
        <v>not an output</v>
      </c>
      <c r="AW20" s="519" t="str">
        <f aca="false">IF(ISNUMBER(AW15)=TRUE(),"not an output",AV14/((1+AW10)*(1+AW7))-AW14-AW13)</f>
        <v>not an output</v>
      </c>
      <c r="AX20" s="519" t="str">
        <f aca="false">IF(ISNUMBER(AX15)=TRUE(),"not an output",AW14/((1+AX10)*(1+AX7))-AX14-AX13)</f>
        <v>not an output</v>
      </c>
      <c r="AY20" s="519" t="str">
        <f aca="false">IF(ISNUMBER(AY15)=TRUE(),"not an output",AX14/((1+AY10)*(1+AY7))-AY14-AY13)</f>
        <v>not an output</v>
      </c>
      <c r="AZ20" s="519" t="str">
        <f aca="false">IF(ISNUMBER(AZ15)=TRUE(),"not an output",AY14/((1+AZ10)*(1+AZ7))-AZ14-AZ13)</f>
        <v>not an output</v>
      </c>
      <c r="BA20" s="519" t="str">
        <f aca="false">IF(ISNUMBER(BA15)=TRUE(),"not an output",AZ14/((1+BA10)*(1+BA7))-BA14-BA13)</f>
        <v>not an output</v>
      </c>
      <c r="BB20" s="519" t="str">
        <f aca="false">IF(ISNUMBER(BB15)=TRUE(),"not an output",BA14/((1+BB10)*(1+BB7))-BB14-BB13)</f>
        <v>not an output</v>
      </c>
      <c r="BC20" s="519" t="str">
        <f aca="false">IF(ISNUMBER(BC15)=TRUE(),"not an output",BB14/((1+BC10)*(1+BC7))-BC14-BC13)</f>
        <v>not an output</v>
      </c>
      <c r="BD20" s="519" t="str">
        <f aca="false">IF(ISNUMBER(BD15)=TRUE(),"not an output",BC14/((1+BD10)*(1+BD7))-BD14-BD13)</f>
        <v>not an output</v>
      </c>
      <c r="BE20" s="519" t="str">
        <f aca="false">IF(ISNUMBER(BE15)=TRUE(),"not an output",BD14/((1+BE10)*(1+BE7))-BE14-BE13)</f>
        <v>not an output</v>
      </c>
      <c r="BF20" s="519" t="str">
        <f aca="false">IF(ISNUMBER(BF15)=TRUE(),"not an output",BE14/((1+BF10)*(1+BF7))-BF14-BF13)</f>
        <v>not an output</v>
      </c>
      <c r="BG20" s="519" t="str">
        <f aca="false">IF(ISNUMBER(BG15)=TRUE(),"not an output",BF14/((1+BG10)*(1+BG7))-BG14-BG13)</f>
        <v>not an output</v>
      </c>
      <c r="BH20" s="519" t="str">
        <f aca="false">IF(ISNUMBER(BH15)=TRUE(),"not an output",BG14/((1+BH10)*(1+BH7))-BH14-BH13)</f>
        <v>not an output</v>
      </c>
      <c r="BI20" s="519" t="str">
        <f aca="false">IF(ISNUMBER(BI15)=TRUE(),"not an output",BH14/((1+BI10)*(1+BI7))-BI14-BI13)</f>
        <v>not an output</v>
      </c>
      <c r="BJ20" s="519" t="str">
        <f aca="false">IF(ISNUMBER(BJ15)=TRUE(),"not an output",BI14/((1+BJ10)*(1+BJ7))-BJ14-BJ13)</f>
        <v>not an output</v>
      </c>
      <c r="BK20" s="519" t="str">
        <f aca="false">IF(ISNUMBER(BK15)=TRUE(),"not an output",BJ14/((1+BK10)*(1+BK7))-BK14-BK13)</f>
        <v>not an output</v>
      </c>
      <c r="BL20" s="519" t="str">
        <f aca="false">IF(ISNUMBER(BL15)=TRUE(),"not an output",BK14/((1+BL10)*(1+BL7))-BL14-BL13)</f>
        <v>not an output</v>
      </c>
      <c r="BM20" s="519" t="str">
        <f aca="false">IF(ISNUMBER(BM15)=TRUE(),"not an output",BL14/((1+BM10)*(1+BM7))-BM14-BM13)</f>
        <v>not an output</v>
      </c>
      <c r="BN20" s="519" t="str">
        <f aca="false">IF(ISNUMBER(BN15)=TRUE(),"not an output",BM14/((1+BN10)*(1+BN7))-BN14-BN13)</f>
        <v>not an output</v>
      </c>
      <c r="BO20" s="519" t="str">
        <f aca="false">IF(ISNUMBER(BO15)=TRUE(),"not an output",BN14/((1+BO10)*(1+BO7))-BO14-BO13)</f>
        <v>not an output</v>
      </c>
      <c r="BP20" s="519" t="str">
        <f aca="false">IF(ISNUMBER(BP15)=TRUE(),"not an output",BO14/((1+BP10)*(1+BP7))-BP14-BP13)</f>
        <v>not an output</v>
      </c>
      <c r="BQ20" s="519" t="str">
        <f aca="false">IF(ISNUMBER(BQ15)=TRUE(),"not an output",BP14/((1+BQ10)*(1+BQ7))-BQ14-BQ13)</f>
        <v>not an output</v>
      </c>
      <c r="BR20" s="519" t="str">
        <f aca="false">IF(ISNUMBER(BR15)=TRUE(),"not an output",BQ14/((1+BR10)*(1+BR7))-BR14-BR13)</f>
        <v>not an output</v>
      </c>
      <c r="BS20" s="519" t="str">
        <f aca="false">IF(ISNUMBER(BS15)=TRUE(),"not an output",BR14/((1+BS10)*(1+BS7))-BS14-BS13)</f>
        <v>not an output</v>
      </c>
    </row>
    <row r="21" customFormat="false" ht="15.75" hidden="false" customHeight="false" outlineLevel="0" collapsed="false">
      <c r="C21" s="559" t="s">
        <v>1503</v>
      </c>
      <c r="D21" s="614" t="s">
        <v>1516</v>
      </c>
      <c r="E21" s="519" t="n">
        <f aca="false">InputDataA_GeneralAssumptions!D75</f>
        <v>1.17295980453491</v>
      </c>
      <c r="F21" s="507" t="n">
        <f aca="false">IF(ISNUMBER(F14)=TRUE(),"not an output",(E21)/((1+F10)*(1+F7))-F15-F13)</f>
        <v>1.03210858276826</v>
      </c>
      <c r="G21" s="115" t="n">
        <f aca="false">IF(ISNUMBER(G14)=TRUE(),"not an output",(F21)/((1+G10)*(1+G7))-G15-G13)</f>
        <v>0.898928682859657</v>
      </c>
      <c r="H21" s="115" t="n">
        <f aca="false">IF(ISNUMBER(H14)=TRUE(),"not an output",(G21)/((1+H10)*(1+H7))-H15-H13)</f>
        <v>0.773002293885541</v>
      </c>
      <c r="I21" s="115" t="n">
        <f aca="false">IF(ISNUMBER(I14)=TRUE(),"not an output",(H21)/((1+I10)*(1+I7))-I15-I13)</f>
        <v>0.653934360579222</v>
      </c>
      <c r="J21" s="115" t="n">
        <f aca="false">IF(ISNUMBER(J14)=TRUE(),"not an output",(I21)/((1+J10)*(1+J7))-J15-J13)</f>
        <v>0.541351343966619</v>
      </c>
      <c r="K21" s="115" t="n">
        <f aca="false">IF(ISNUMBER(K14)=TRUE(),"not an output",(J21)/((1+K10)*(1+K7))-K15-K13)</f>
        <v>0.434900049502762</v>
      </c>
      <c r="L21" s="115" t="n">
        <f aca="false">IF(ISNUMBER(L14)=TRUE(),"not an output",(K21)/((1+L10)*(1+L7))-L15-L13)</f>
        <v>0.334246519032678</v>
      </c>
      <c r="M21" s="115" t="n">
        <f aca="false">IF(ISNUMBER(M14)=TRUE(),"not an output",(L21)/((1+M10)*(1+M7))-M15-M13)</f>
        <v>0.239074983100515</v>
      </c>
      <c r="N21" s="115" t="n">
        <f aca="false">IF(ISNUMBER(N14)=TRUE(),"not an output",(M21)/((1+N10)*(1+N7))-N15-N13)</f>
        <v>0.149086870320119</v>
      </c>
      <c r="O21" s="115" t="n">
        <f aca="false">IF(ISNUMBER(O14)=TRUE(),"not an output",(N21)/((1+O10)*(1+O7))-O15-O13)</f>
        <v>0.0639998706992516</v>
      </c>
      <c r="P21" s="115" t="n">
        <f aca="false">IF(ISNUMBER(P14)=TRUE(),"not an output",(O21)/((1+P10)*(1+P7))-P15-P13)</f>
        <v>-0.0164529500210716</v>
      </c>
      <c r="Q21" s="115" t="n">
        <f aca="false">IF(ISNUMBER(Q14)=TRUE(),"not an output",(P21)/((1+Q10)*(1+Q7))-Q15-Q13)</f>
        <v>-0.0925239877906193</v>
      </c>
      <c r="R21" s="115" t="n">
        <f aca="false">IF(ISNUMBER(R14)=TRUE(),"not an output",(Q21)/((1+R10)*(1+R7))-R15-R13)</f>
        <v>-0.164451892064511</v>
      </c>
      <c r="S21" s="115" t="n">
        <f aca="false">IF(ISNUMBER(S14)=TRUE(),"not an output",(R21)/((1+S10)*(1+S7))-S15-S13)</f>
        <v>-0.23246231449239</v>
      </c>
      <c r="T21" s="115" t="n">
        <f aca="false">IF(ISNUMBER(T14)=TRUE(),"not an output",(S21)/((1+T10)*(1+T7))-T15-T13)</f>
        <v>-0.296768616830987</v>
      </c>
      <c r="U21" s="115" t="n">
        <f aca="false">IF(ISNUMBER(U14)=TRUE(),"not an output",(T21)/((1+U10)*(1+U7))-U15-U13)</f>
        <v>-0.357572540300928</v>
      </c>
      <c r="V21" s="115" t="n">
        <f aca="false">IF(ISNUMBER(V14)=TRUE(),"not an output",(U21)/((1+V10)*(1+V7))-V15-V13)</f>
        <v>-0.415064838487685</v>
      </c>
      <c r="W21" s="115" t="n">
        <f aca="false">IF(ISNUMBER(W14)=TRUE(),"not an output",(V21)/((1+W10)*(1+W7))-W15-W13)</f>
        <v>-0.469425875772213</v>
      </c>
      <c r="X21" s="115" t="n">
        <f aca="false">IF(ISNUMBER(X14)=TRUE(),"not an output",(W21)/((1+X10)*(1+X7))-X15-X13)</f>
        <v>-0.520826193168648</v>
      </c>
      <c r="Y21" s="115" t="n">
        <f aca="false">IF(ISNUMBER(Y14)=TRUE(),"not an output",(X21)/((1+Y10)*(1+Y7))-Y15-Y13)</f>
        <v>-0.569427043344225</v>
      </c>
      <c r="Z21" s="115" t="n">
        <f aca="false">IF(ISNUMBER(Z14)=TRUE(),"not an output",(Y21)/((1+Z10)*(1+Z7))-Z15-Z13)</f>
        <v>-0.61538089649986</v>
      </c>
      <c r="AA21" s="115" t="n">
        <f aca="false">IF(ISNUMBER(AA14)=TRUE(),"not an output",(Z21)/((1+AA10)*(1+AA7))-AA15-AA13)</f>
        <v>-0.658831918698459</v>
      </c>
      <c r="AB21" s="115" t="n">
        <f aca="false">IF(ISNUMBER(AB14)=TRUE(),"not an output",(AA21)/((1+AB10)*(1+AB7))-AB15-AB13)</f>
        <v>-0.699916424141536</v>
      </c>
      <c r="AC21" s="115" t="n">
        <f aca="false">IF(ISNUMBER(AC14)=TRUE(),"not an output",(AB21)/((1+AC10)*(1+AC7))-AC15-AC13)</f>
        <v>-0.73876330281305</v>
      </c>
      <c r="AD21" s="115" t="n">
        <f aca="false">IF(ISNUMBER(AD14)=TRUE(),"not an output",(AC21)/((1+AD10)*(1+AD7))-AD15-AD13)</f>
        <v>-0.775494424832036</v>
      </c>
      <c r="AE21" s="115" t="n">
        <f aca="false">IF(ISNUMBER(AE14)=TRUE(),"not an output",(AD21)/((1+AE10)*(1+AE7))-AE15-AE13)</f>
        <v>-0.810225022782573</v>
      </c>
      <c r="AF21" s="115" t="n">
        <f aca="false">IF(ISNUMBER(AF14)=TRUE(),"not an output",(AE21)/((1+AF10)*(1+AF7))-AF15-AF13)</f>
        <v>-0.843064053220531</v>
      </c>
      <c r="AG21" s="115" t="n">
        <f aca="false">IF(ISNUMBER(AG14)=TRUE(),"not an output",(AF21)/((1+AG10)*(1+AG7))-AG15-AG13)</f>
        <v>-0.874114538491213</v>
      </c>
      <c r="AH21" s="115" t="n">
        <f aca="false">IF(ISNUMBER(AH14)=TRUE(),"not an output",(AG21)/((1+AH10)*(1+AH7))-AH15-AH13)</f>
        <v>-0.903473889930238</v>
      </c>
      <c r="AI21" s="115" t="n">
        <f aca="false">IF(ISNUMBER(AI14)=TRUE(),"not an output",(AH21)/((1+AI10)*(1+AI7))-AI15-AI13)</f>
        <v>-0.931234213461608</v>
      </c>
      <c r="AJ21" s="115" t="n">
        <f aca="false">IF(ISNUMBER(AJ14)=TRUE(),"not an output",(AI21)/((1+AJ10)*(1+AJ7))-AJ15-AJ13)</f>
        <v>-0.957482598551682</v>
      </c>
      <c r="AK21" s="115" t="e">
        <f aca="false">IF(ISNUMBER(AK14)=TRUE(),"not an output",(AJ21)/((1+AK10)*(1+AK7))-AK15-AK13)</f>
        <v>#VALUE!</v>
      </c>
      <c r="AL21" s="115" t="e">
        <f aca="false">IF(ISNUMBER(AL14)=TRUE(),"not an output",(AK21)/((1+AL10)*(1+AL7))-AL15-AL13)</f>
        <v>#VALUE!</v>
      </c>
      <c r="AM21" s="115" t="e">
        <f aca="false">IF(ISNUMBER(AM14)=TRUE(),"not an output",(AL21)/((1+AM10)*(1+AM7))-AM15-AM13)</f>
        <v>#VALUE!</v>
      </c>
      <c r="AN21" s="115" t="e">
        <f aca="false">IF(ISNUMBER(AN14)=TRUE(),"not an output",(AM21)/((1+AN10)*(1+AN7))-AN15-AN13)</f>
        <v>#VALUE!</v>
      </c>
      <c r="AO21" s="115" t="e">
        <f aca="false">IF(ISNUMBER(AO14)=TRUE(),"not an output",(AN21)/((1+AO10)*(1+AO7))-AO15-AO13)</f>
        <v>#VALUE!</v>
      </c>
      <c r="AP21" s="115" t="e">
        <f aca="false">IF(ISNUMBER(AP14)=TRUE(),"not an output",(AO21)/((1+AP10)*(1+AP7))-AP15-AP13)</f>
        <v>#VALUE!</v>
      </c>
      <c r="AQ21" s="115" t="e">
        <f aca="false">IF(ISNUMBER(AQ14)=TRUE(),"not an output",(AP21)/((1+AQ10)*(1+AQ7))-AQ15-AQ13)</f>
        <v>#VALUE!</v>
      </c>
      <c r="AR21" s="115" t="e">
        <f aca="false">IF(ISNUMBER(AR14)=TRUE(),"not an output",(AQ21)/((1+AR10)*(1+AR7))-AR15-AR13)</f>
        <v>#VALUE!</v>
      </c>
      <c r="AS21" s="115" t="e">
        <f aca="false">IF(ISNUMBER(AS14)=TRUE(),"not an output",(AR21)/((1+AS10)*(1+AS7))-AS15-AS13)</f>
        <v>#VALUE!</v>
      </c>
      <c r="AT21" s="115" t="e">
        <f aca="false">IF(ISNUMBER(AT14)=TRUE(),"not an output",(AS21)/((1+AT10)*(1+AT7))-AT15-AT13)</f>
        <v>#VALUE!</v>
      </c>
      <c r="AU21" s="115" t="e">
        <f aca="false">IF(ISNUMBER(AU14)=TRUE(),"not an output",(AT21)/((1+AU10)*(1+AU7))-AU15-AU13)</f>
        <v>#VALUE!</v>
      </c>
      <c r="AV21" s="115" t="e">
        <f aca="false">IF(ISNUMBER(AV14)=TRUE(),"not an output",(AU21)/((1+AV10)*(1+AV7))-AV15-AV13)</f>
        <v>#VALUE!</v>
      </c>
      <c r="AW21" s="115" t="e">
        <f aca="false">IF(ISNUMBER(AW14)=TRUE(),"not an output",(AV21)/((1+AW10)*(1+AW7))-AW15-AW13)</f>
        <v>#VALUE!</v>
      </c>
      <c r="AX21" s="115" t="e">
        <f aca="false">IF(ISNUMBER(AX14)=TRUE(),"not an output",(AW21)/((1+AX10)*(1+AX7))-AX15-AX13)</f>
        <v>#VALUE!</v>
      </c>
      <c r="AY21" s="115" t="e">
        <f aca="false">IF(ISNUMBER(AY14)=TRUE(),"not an output",(AX21)/((1+AY10)*(1+AY7))-AY15-AY13)</f>
        <v>#VALUE!</v>
      </c>
      <c r="AZ21" s="115" t="e">
        <f aca="false">IF(ISNUMBER(AZ14)=TRUE(),"not an output",(AY21)/((1+AZ10)*(1+AZ7))-AZ15-AZ13)</f>
        <v>#VALUE!</v>
      </c>
      <c r="BA21" s="115" t="e">
        <f aca="false">IF(ISNUMBER(BA14)=TRUE(),"not an output",(AZ21)/((1+BA10)*(1+BA7))-BA15-BA13)</f>
        <v>#VALUE!</v>
      </c>
      <c r="BB21" s="115" t="e">
        <f aca="false">IF(ISNUMBER(BB14)=TRUE(),"not an output",(BA21)/((1+BB10)*(1+BB7))-BB15-BB13)</f>
        <v>#VALUE!</v>
      </c>
      <c r="BC21" s="115" t="e">
        <f aca="false">IF(ISNUMBER(BC14)=TRUE(),"not an output",(BB21)/((1+BC10)*(1+BC7))-BC15-BC13)</f>
        <v>#VALUE!</v>
      </c>
      <c r="BD21" s="115" t="e">
        <f aca="false">IF(ISNUMBER(BD14)=TRUE(),"not an output",(BC21)/((1+BD10)*(1+BD7))-BD15-BD13)</f>
        <v>#VALUE!</v>
      </c>
      <c r="BE21" s="115" t="e">
        <f aca="false">IF(ISNUMBER(BE14)=TRUE(),"not an output",(BD21)/((1+BE10)*(1+BE7))-BE15-BE13)</f>
        <v>#VALUE!</v>
      </c>
      <c r="BF21" s="115" t="e">
        <f aca="false">IF(ISNUMBER(BF14)=TRUE(),"not an output",(BE21)/((1+BF10)*(1+BF7))-BF15-BF13)</f>
        <v>#VALUE!</v>
      </c>
      <c r="BG21" s="115" t="e">
        <f aca="false">IF(ISNUMBER(BG14)=TRUE(),"not an output",(BF21)/((1+BG10)*(1+BG7))-BG15-BG13)</f>
        <v>#VALUE!</v>
      </c>
      <c r="BH21" s="115" t="e">
        <f aca="false">IF(ISNUMBER(BH14)=TRUE(),"not an output",(BG21)/((1+BH10)*(1+BH7))-BH15-BH13)</f>
        <v>#VALUE!</v>
      </c>
      <c r="BI21" s="115" t="e">
        <f aca="false">IF(ISNUMBER(BI14)=TRUE(),"not an output",(BH21)/((1+BI10)*(1+BI7))-BI15-BI13)</f>
        <v>#VALUE!</v>
      </c>
      <c r="BJ21" s="115" t="e">
        <f aca="false">IF(ISNUMBER(BJ14)=TRUE(),"not an output",(BI21)/((1+BJ10)*(1+BJ7))-BJ15-BJ13)</f>
        <v>#VALUE!</v>
      </c>
      <c r="BK21" s="115" t="e">
        <f aca="false">IF(ISNUMBER(BK14)=TRUE(),"not an output",(BJ21)/((1+BK10)*(1+BK7))-BK15-BK13)</f>
        <v>#VALUE!</v>
      </c>
      <c r="BL21" s="115" t="e">
        <f aca="false">IF(ISNUMBER(BL14)=TRUE(),"not an output",(BK21)/((1+BL10)*(1+BL7))-BL15-BL13)</f>
        <v>#VALUE!</v>
      </c>
      <c r="BM21" s="115" t="e">
        <f aca="false">IF(ISNUMBER(BM14)=TRUE(),"not an output",(BL21)/((1+BM10)*(1+BM7))-BM15-BM13)</f>
        <v>#VALUE!</v>
      </c>
      <c r="BN21" s="115" t="e">
        <f aca="false">IF(ISNUMBER(BN14)=TRUE(),"not an output",(BM21)/((1+BN10)*(1+BN7))-BN15-BN13)</f>
        <v>#VALUE!</v>
      </c>
      <c r="BO21" s="115" t="e">
        <f aca="false">IF(ISNUMBER(BO14)=TRUE(),"not an output",(BN21)/((1+BO10)*(1+BO7))-BO15-BO13)</f>
        <v>#VALUE!</v>
      </c>
      <c r="BP21" s="115" t="e">
        <f aca="false">IF(ISNUMBER(BP14)=TRUE(),"not an output",(BO21)/((1+BP10)*(1+BP7))-BP15-BP13)</f>
        <v>#VALUE!</v>
      </c>
      <c r="BQ21" s="115" t="e">
        <f aca="false">IF(ISNUMBER(BQ14)=TRUE(),"not an output",(BP21)/((1+BQ10)*(1+BQ7))-BQ15-BQ13)</f>
        <v>#VALUE!</v>
      </c>
      <c r="BR21" s="115" t="e">
        <f aca="false">IF(ISNUMBER(BR14)=TRUE(),"not an output",(BQ21)/((1+BR10)*(1+BR7))-BR15-BR13)</f>
        <v>#VALUE!</v>
      </c>
      <c r="BS21" s="115" t="e">
        <f aca="false">IF(ISNUMBER(BS14)=TRUE(),"not an output",(BR21)/((1+BS10)*(1+BS7))-BS15-BS13)</f>
        <v>#VALUE!</v>
      </c>
    </row>
    <row r="22" customFormat="false" ht="15.75" hidden="false" customHeight="false" outlineLevel="0" collapsed="false">
      <c r="C22" s="575" t="s">
        <v>1579</v>
      </c>
      <c r="D22" s="614" t="s">
        <v>1511</v>
      </c>
      <c r="E22" s="115" t="str">
        <f aca="false">IF(ISNUMBER(datasummary!#ref!)=TRUE(),datasummary!#ref!,".")</f>
        <v>.</v>
      </c>
      <c r="F22" s="115" t="n">
        <f aca="false">(1+F9)*(1+F23)^(1-$D$2)*(1+F8)^$D$2-1</f>
        <v>0.0193247107730687</v>
      </c>
      <c r="G22" s="115" t="n">
        <f aca="false">(1+G9)*(1+G23)^(1-$D$2)*(1+G8)^$D$2-1</f>
        <v>0.019691572458832</v>
      </c>
      <c r="H22" s="115" t="n">
        <f aca="false">(1+H9)*(1+H23)^(1-$D$2)*(1+H8)^$D$2-1</f>
        <v>0.02090706091432</v>
      </c>
      <c r="I22" s="115" t="n">
        <f aca="false">(1+I9)*(1+I23)^(1-$D$2)*(1+I8)^$D$2-1</f>
        <v>0.0215804737180558</v>
      </c>
      <c r="J22" s="115" t="n">
        <f aca="false">(1+J9)*(1+J23)^(1-$D$2)*(1+J8)^$D$2-1</f>
        <v>0.0216899916024604</v>
      </c>
      <c r="K22" s="115" t="n">
        <f aca="false">(1+K9)*(1+K23)^(1-$D$2)*(1+K8)^$D$2-1</f>
        <v>0.0215690166530389</v>
      </c>
      <c r="L22" s="115" t="n">
        <f aca="false">(1+L9)*(1+L23)^(1-$D$2)*(1+L8)^$D$2-1</f>
        <v>0.0233431514800784</v>
      </c>
      <c r="M22" s="115" t="n">
        <f aca="false">(1+M9)*(1+M23)^(1-$D$2)*(1+M8)^$D$2-1</f>
        <v>0.0228744307523447</v>
      </c>
      <c r="N22" s="115" t="n">
        <f aca="false">(1+N9)*(1+N23)^(1-$D$2)*(1+N8)^$D$2-1</f>
        <v>0.0228790285712175</v>
      </c>
      <c r="O22" s="115" t="n">
        <f aca="false">(1+O9)*(1+O23)^(1-$D$2)*(1+O8)^$D$2-1</f>
        <v>0.0236030725324201</v>
      </c>
      <c r="P22" s="115" t="n">
        <f aca="false">(1+P9)*(1+P23)^(1-$D$2)*(1+P8)^$D$2-1</f>
        <v>0.0246624260191954</v>
      </c>
      <c r="Q22" s="115" t="n">
        <f aca="false">(1+Q9)*(1+Q23)^(1-$D$2)*(1+Q8)^$D$2-1</f>
        <v>0.025872577766592</v>
      </c>
      <c r="R22" s="115" t="n">
        <f aca="false">(1+R9)*(1+R23)^(1-$D$2)*(1+R8)^$D$2-1</f>
        <v>0.0266583121564254</v>
      </c>
      <c r="S22" s="115" t="n">
        <f aca="false">(1+S9)*(1+S23)^(1-$D$2)*(1+S8)^$D$2-1</f>
        <v>0.0272681828197783</v>
      </c>
      <c r="T22" s="115" t="n">
        <f aca="false">(1+T9)*(1+T23)^(1-$D$2)*(1+T8)^$D$2-1</f>
        <v>0.0275887472684184</v>
      </c>
      <c r="U22" s="115" t="n">
        <f aca="false">(1+U9)*(1+U23)^(1-$D$2)*(1+U8)^$D$2-1</f>
        <v>0.0275874382138119</v>
      </c>
      <c r="V22" s="115" t="n">
        <f aca="false">(1+V9)*(1+V23)^(1-$D$2)*(1+V8)^$D$2-1</f>
        <v>0.0283541307293202</v>
      </c>
      <c r="W22" s="115" t="n">
        <f aca="false">(1+W9)*(1+W23)^(1-$D$2)*(1+W8)^$D$2-1</f>
        <v>0.0284167444572274</v>
      </c>
      <c r="X22" s="115" t="n">
        <f aca="false">(1+X9)*(1+X23)^(1-$D$2)*(1+X8)^$D$2-1</f>
        <v>0.0284958896689862</v>
      </c>
      <c r="Y22" s="115" t="n">
        <f aca="false">(1+Y9)*(1+Y23)^(1-$D$2)*(1+Y8)^$D$2-1</f>
        <v>0.0287617234722126</v>
      </c>
      <c r="Z22" s="115" t="n">
        <f aca="false">(1+Z9)*(1+Z23)^(1-$D$2)*(1+Z8)^$D$2-1</f>
        <v>0.0291384712574887</v>
      </c>
      <c r="AA22" s="115" t="n">
        <f aca="false">(1+AA9)*(1+AA23)^(1-$D$2)*(1+AA8)^$D$2-1</f>
        <v>0.029885150659315</v>
      </c>
      <c r="AB22" s="115" t="n">
        <f aca="false">(1+AB9)*(1+AB23)^(1-$D$2)*(1+AB8)^$D$2-1</f>
        <v>0.0301710226741077</v>
      </c>
      <c r="AC22" s="115" t="n">
        <f aca="false">(1+AC9)*(1+AC23)^(1-$D$2)*(1+AC8)^$D$2-1</f>
        <v>0.0303503078339515</v>
      </c>
      <c r="AD22" s="115" t="n">
        <f aca="false">(1+AD9)*(1+AD23)^(1-$D$2)*(1+AD8)^$D$2-1</f>
        <v>0.030583984005248</v>
      </c>
      <c r="AE22" s="115" t="n">
        <f aca="false">(1+AE9)*(1+AE23)^(1-$D$2)*(1+AE8)^$D$2-1</f>
        <v>0.0307685780431084</v>
      </c>
      <c r="AF22" s="115" t="n">
        <f aca="false">(1+AF9)*(1+AF23)^(1-$D$2)*(1+AF8)^$D$2-1</f>
        <v>0.0315763168532508</v>
      </c>
      <c r="AG22" s="115" t="n">
        <f aca="false">(1+AG9)*(1+AG23)^(1-$D$2)*(1+AG8)^$D$2-1</f>
        <v>0.0316895869413609</v>
      </c>
      <c r="AH22" s="115" t="n">
        <f aca="false">(1+AH9)*(1+AH23)^(1-$D$2)*(1+AH8)^$D$2-1</f>
        <v>0.0319007642993781</v>
      </c>
      <c r="AI22" s="115" t="n">
        <f aca="false">(1+AI9)*(1+AI23)^(1-$D$2)*(1+AI8)^$D$2-1</f>
        <v>0.0322004950727621</v>
      </c>
      <c r="AJ22" s="115" t="n">
        <f aca="false">(1+AJ9)*(1+AJ23)^(1-$D$2)*(1+AJ8)^$D$2-1</f>
        <v>0.0325368242651496</v>
      </c>
      <c r="AK22" s="115" t="e">
        <f aca="false">(1+AK9)*(1+AK23)^(1-$D$2)*(1+AK8)^$D$2-1</f>
        <v>#VALUE!</v>
      </c>
      <c r="AL22" s="115" t="e">
        <f aca="false">(1+AL9)*(1+AL23)^(1-$D$2)*(1+AL8)^$D$2-1</f>
        <v>#VALUE!</v>
      </c>
      <c r="AM22" s="115" t="e">
        <f aca="false">(1+AM9)*(1+AM23)^(1-$D$2)*(1+AM8)^$D$2-1</f>
        <v>#VALUE!</v>
      </c>
      <c r="AN22" s="115" t="e">
        <f aca="false">(1+AN9)*(1+AN23)^(1-$D$2)*(1+AN8)^$D$2-1</f>
        <v>#VALUE!</v>
      </c>
      <c r="AO22" s="115" t="e">
        <f aca="false">(1+AO9)*(1+AO23)^(1-$D$2)*(1+AO8)^$D$2-1</f>
        <v>#VALUE!</v>
      </c>
      <c r="AP22" s="115" t="e">
        <f aca="false">(1+AP9)*(1+AP23)^(1-$D$2)*(1+AP8)^$D$2-1</f>
        <v>#VALUE!</v>
      </c>
      <c r="AQ22" s="115" t="e">
        <f aca="false">(1+AQ9)*(1+AQ23)^(1-$D$2)*(1+AQ8)^$D$2-1</f>
        <v>#VALUE!</v>
      </c>
      <c r="AR22" s="115" t="e">
        <f aca="false">(1+AR9)*(1+AR23)^(1-$D$2)*(1+AR8)^$D$2-1</f>
        <v>#VALUE!</v>
      </c>
      <c r="AS22" s="115" t="e">
        <f aca="false">(1+AS9)*(1+AS23)^(1-$D$2)*(1+AS8)^$D$2-1</f>
        <v>#VALUE!</v>
      </c>
      <c r="AT22" s="115" t="e">
        <f aca="false">(1+AT9)*(1+AT23)^(1-$D$2)*(1+AT8)^$D$2-1</f>
        <v>#VALUE!</v>
      </c>
      <c r="AU22" s="115" t="e">
        <f aca="false">(1+AU9)*(1+AU23)^(1-$D$2)*(1+AU8)^$D$2-1</f>
        <v>#VALUE!</v>
      </c>
      <c r="AV22" s="115" t="e">
        <f aca="false">(1+AV9)*(1+AV23)^(1-$D$2)*(1+AV8)^$D$2-1</f>
        <v>#VALUE!</v>
      </c>
      <c r="AW22" s="115" t="e">
        <f aca="false">(1+AW9)*(1+AW23)^(1-$D$2)*(1+AW8)^$D$2-1</f>
        <v>#VALUE!</v>
      </c>
      <c r="AX22" s="115" t="e">
        <f aca="false">(1+AX9)*(1+AX23)^(1-$D$2)*(1+AX8)^$D$2-1</f>
        <v>#VALUE!</v>
      </c>
      <c r="AY22" s="115" t="e">
        <f aca="false">(1+AY9)*(1+AY23)^(1-$D$2)*(1+AY8)^$D$2-1</f>
        <v>#VALUE!</v>
      </c>
      <c r="AZ22" s="115" t="e">
        <f aca="false">(1+AZ9)*(1+AZ23)^(1-$D$2)*(1+AZ8)^$D$2-1</f>
        <v>#VALUE!</v>
      </c>
      <c r="BA22" s="115" t="e">
        <f aca="false">(1+BA9)*(1+BA23)^(1-$D$2)*(1+BA8)^$D$2-1</f>
        <v>#VALUE!</v>
      </c>
      <c r="BB22" s="115" t="e">
        <f aca="false">(1+BB9)*(1+BB23)^(1-$D$2)*(1+BB8)^$D$2-1</f>
        <v>#VALUE!</v>
      </c>
      <c r="BC22" s="115" t="e">
        <f aca="false">(1+BC9)*(1+BC23)^(1-$D$2)*(1+BC8)^$D$2-1</f>
        <v>#VALUE!</v>
      </c>
      <c r="BD22" s="115" t="e">
        <f aca="false">(1+BD9)*(1+BD23)^(1-$D$2)*(1+BD8)^$D$2-1</f>
        <v>#VALUE!</v>
      </c>
      <c r="BE22" s="115" t="e">
        <f aca="false">(1+BE9)*(1+BE23)^(1-$D$2)*(1+BE8)^$D$2-1</f>
        <v>#VALUE!</v>
      </c>
      <c r="BF22" s="115" t="e">
        <f aca="false">(1+BF9)*(1+BF23)^(1-$D$2)*(1+BF8)^$D$2-1</f>
        <v>#VALUE!</v>
      </c>
      <c r="BG22" s="115" t="e">
        <f aca="false">(1+BG9)*(1+BG23)^(1-$D$2)*(1+BG8)^$D$2-1</f>
        <v>#VALUE!</v>
      </c>
      <c r="BH22" s="115" t="e">
        <f aca="false">(1+BH9)*(1+BH23)^(1-$D$2)*(1+BH8)^$D$2-1</f>
        <v>#VALUE!</v>
      </c>
      <c r="BI22" s="115" t="e">
        <f aca="false">(1+BI9)*(1+BI23)^(1-$D$2)*(1+BI8)^$D$2-1</f>
        <v>#VALUE!</v>
      </c>
      <c r="BJ22" s="115" t="e">
        <f aca="false">(1+BJ9)*(1+BJ23)^(1-$D$2)*(1+BJ8)^$D$2-1</f>
        <v>#VALUE!</v>
      </c>
      <c r="BK22" s="115" t="e">
        <f aca="false">(1+BK9)*(1+BK23)^(1-$D$2)*(1+BK8)^$D$2-1</f>
        <v>#VALUE!</v>
      </c>
      <c r="BL22" s="115" t="e">
        <f aca="false">(1+BL9)*(1+BL23)^(1-$D$2)*(1+BL8)^$D$2-1</f>
        <v>#VALUE!</v>
      </c>
      <c r="BM22" s="115" t="e">
        <f aca="false">(1+BM9)*(1+BM23)^(1-$D$2)*(1+BM8)^$D$2-1</f>
        <v>#VALUE!</v>
      </c>
      <c r="BN22" s="115" t="e">
        <f aca="false">(1+BN9)*(1+BN23)^(1-$D$2)*(1+BN8)^$D$2-1</f>
        <v>#VALUE!</v>
      </c>
      <c r="BO22" s="115" t="e">
        <f aca="false">(1+BO9)*(1+BO23)^(1-$D$2)*(1+BO8)^$D$2-1</f>
        <v>#VALUE!</v>
      </c>
      <c r="BP22" s="115" t="e">
        <f aca="false">(1+BP9)*(1+BP23)^(1-$D$2)*(1+BP8)^$D$2-1</f>
        <v>#VALUE!</v>
      </c>
      <c r="BQ22" s="115" t="e">
        <f aca="false">(1+BQ9)*(1+BQ23)^(1-$D$2)*(1+BQ8)^$D$2-1</f>
        <v>#VALUE!</v>
      </c>
      <c r="BR22" s="115" t="e">
        <f aca="false">(1+BR9)*(1+BR23)^(1-$D$2)*(1+BR8)^$D$2-1</f>
        <v>#VALUE!</v>
      </c>
      <c r="BS22" s="115" t="e">
        <f aca="false">(1+BS9)*(1+BS23)^(1-$D$2)*(1+BS8)^$D$2-1</f>
        <v>#VALUE!</v>
      </c>
    </row>
    <row r="23" customFormat="false" ht="15.75" hidden="false" customHeight="false" outlineLevel="0" collapsed="false">
      <c r="A23" s="492" t="s">
        <v>1575</v>
      </c>
      <c r="C23" s="579" t="s">
        <v>1580</v>
      </c>
      <c r="D23" s="615" t="s">
        <v>1509</v>
      </c>
      <c r="E23" s="26" t="str">
        <f aca="false">IF(ISNUMBER(#ref!)=TRUE(),#ref!,".")</f>
        <v>.</v>
      </c>
      <c r="F23" s="26" t="n">
        <f aca="false">((1-$D$3)+(E18/E19))/((1+F10)*(1+F11)*(1+F12))-1</f>
        <v>0.0144837531661635</v>
      </c>
      <c r="G23" s="26" t="n">
        <f aca="false">((1-$D$3)+(F18/F19))/((1+G10)*(1+G11)*(1+G12))-1</f>
        <v>0.0154398413802543</v>
      </c>
      <c r="H23" s="26" t="n">
        <f aca="false">((1-$D$3)+(G18/G19))/((1+H10)*(1+H11)*(1+H12))-1</f>
        <v>0.0186115369967925</v>
      </c>
      <c r="I23" s="26" t="n">
        <f aca="false">((1-$D$3)+(H18/H19))/((1+I10)*(1+I11)*(1+I12))-1</f>
        <v>0.0203713725420034</v>
      </c>
      <c r="J23" s="26" t="n">
        <f aca="false">((1-$D$3)+(I18/I19))/((1+J10)*(1+J11)*(1+J12))-1</f>
        <v>0.0206577540854245</v>
      </c>
      <c r="K23" s="26" t="n">
        <f aca="false">((1-$D$3)+(J18/J19))/((1+K10)*(1+K11)*(1+K12))-1</f>
        <v>0.0203414159946569</v>
      </c>
      <c r="L23" s="26" t="n">
        <f aca="false">((1-$D$3)+(K18/K19))/((1+L10)*(1+L11)*(1+L12))-1</f>
        <v>0.0249866858349226</v>
      </c>
      <c r="M23" s="26" t="n">
        <f aca="false">((1-$D$3)+(L18/L19))/((1+M10)*(1+M11)*(1+M12))-1</f>
        <v>0.0237581528754722</v>
      </c>
      <c r="N23" s="26" t="n">
        <f aca="false">((1-$D$3)+(M18/M19))/((1+N10)*(1+N11)*(1+N12))-1</f>
        <v>0.0237701994931012</v>
      </c>
      <c r="O23" s="26" t="n">
        <f aca="false">((1-$D$3)+(N18/N19))/((1+O10)*(1+O11)*(1+O12))-1</f>
        <v>0.0256683402524966</v>
      </c>
      <c r="P23" s="26" t="n">
        <f aca="false">((1-$D$3)+(O18/O19))/((1+P10)*(1+P11)*(1+P12))-1</f>
        <v>0.028449438956613</v>
      </c>
      <c r="Q23" s="26" t="n">
        <f aca="false">((1-$D$3)+(P18/P19))/((1+Q10)*(1+Q11)*(1+Q12))-1</f>
        <v>0.0316321220843137</v>
      </c>
      <c r="R23" s="26" t="n">
        <f aca="false">((1-$D$3)+(Q18/Q19))/((1+R10)*(1+R11)*(1+R12))-1</f>
        <v>0.0337018481114963</v>
      </c>
      <c r="S23" s="26" t="n">
        <f aca="false">((1-$D$3)+(R18/R19))/((1+S10)*(1+S11)*(1+S12))-1</f>
        <v>0.0353100938359348</v>
      </c>
      <c r="T23" s="26" t="n">
        <f aca="false">((1-$D$3)+(S18/S19))/((1+T10)*(1+T11)*(1+T12))-1</f>
        <v>0.036156050708849</v>
      </c>
      <c r="U23" s="26" t="n">
        <f aca="false">((1-$D$3)+(T18/T19))/((1+U10)*(1+U11)*(1+U12))-1</f>
        <v>0.0361525952973003</v>
      </c>
      <c r="V23" s="26" t="n">
        <f aca="false">((1-$D$3)+(U18/U19))/((1+V10)*(1+V11)*(1+V12))-1</f>
        <v>0.0381775945321725</v>
      </c>
      <c r="W23" s="26" t="n">
        <f aca="false">((1-$D$3)+(V18/V19))/((1+W10)*(1+W11)*(1+W12))-1</f>
        <v>0.0383430787354058</v>
      </c>
      <c r="X23" s="26" t="n">
        <f aca="false">((1-$D$3)+(W18/W19))/((1+X10)*(1+X11)*(1+X12))-1</f>
        <v>0.0385522779505692</v>
      </c>
      <c r="Y23" s="26" t="n">
        <f aca="false">((1-$D$3)+(X18/X19))/((1+Y10)*(1+Y11)*(1+Y12))-1</f>
        <v>0.0392551292298005</v>
      </c>
      <c r="Z23" s="26" t="n">
        <f aca="false">((1-$D$3)+(Y18/Y19))/((1+Z10)*(1+Z11)*(1+Z12))-1</f>
        <v>0.0402517349295763</v>
      </c>
      <c r="AA23" s="26" t="n">
        <f aca="false">((1-$D$3)+(Z18/Z19))/((1+AA10)*(1+AA11)*(1+AA12))-1</f>
        <v>0.0422286603648414</v>
      </c>
      <c r="AB23" s="26" t="n">
        <f aca="false">((1-$D$3)+(AA18/AA19))/((1+AB10)*(1+AB11)*(1+AB12))-1</f>
        <v>0.0429861557695466</v>
      </c>
      <c r="AC23" s="26" t="n">
        <f aca="false">((1-$D$3)+(AB18/AB19))/((1+AC10)*(1+AC11)*(1+AC12))-1</f>
        <v>0.0434613939565007</v>
      </c>
      <c r="AD23" s="26" t="n">
        <f aca="false">((1-$D$3)+(AC18/AC19))/((1+AD10)*(1+AD11)*(1+AD12))-1</f>
        <v>0.0440810093730273</v>
      </c>
      <c r="AE23" s="26" t="n">
        <f aca="false">((1-$D$3)+(AD18/AD19))/((1+AE10)*(1+AE11)*(1+AE12))-1</f>
        <v>0.0445706393914465</v>
      </c>
      <c r="AF23" s="26" t="n">
        <f aca="false">((1-$D$3)+(AE18/AE19))/((1+AF10)*(1+AF11)*(1+AF12))-1</f>
        <v>0.046714810685176</v>
      </c>
      <c r="AG23" s="26" t="n">
        <f aca="false">((1-$D$3)+(AF18/AF19))/((1+AG10)*(1+AG11)*(1+AG12))-1</f>
        <v>0.0470157074060205</v>
      </c>
      <c r="AH23" s="26" t="n">
        <f aca="false">((1-$D$3)+(AG18/AG19))/((1+AH10)*(1+AH11)*(1+AH12))-1</f>
        <v>0.0475768329564108</v>
      </c>
      <c r="AI23" s="26" t="n">
        <f aca="false">((1-$D$3)+(AH18/AH19))/((1+AI10)*(1+AI11)*(1+AI12))-1</f>
        <v>0.0483735754076196</v>
      </c>
      <c r="AJ23" s="26" t="n">
        <f aca="false">((1-$D$3)+(AI18/AI19))/((1+AJ10)*(1+AJ11)*(1+AJ12))-1</f>
        <v>0.0492680492893562</v>
      </c>
      <c r="AK23" s="26" t="e">
        <f aca="false">((1-$D$3)+(AJ18/AJ19))/((1+AK10)*(1+AK11)*(1+AK12))-1</f>
        <v>#VALUE!</v>
      </c>
      <c r="AL23" s="26" t="e">
        <f aca="false">((1-$D$3)+(AK18/AK19))/((1+AL10)*(1+AL11)*(1+AL12))-1</f>
        <v>#VALUE!</v>
      </c>
      <c r="AM23" s="26" t="e">
        <f aca="false">((1-$D$3)+(AL18/AL19))/((1+AM10)*(1+AM11)*(1+AM12))-1</f>
        <v>#VALUE!</v>
      </c>
      <c r="AN23" s="26" t="e">
        <f aca="false">((1-$D$3)+(AM18/AM19))/((1+AN10)*(1+AN11)*(1+AN12))-1</f>
        <v>#VALUE!</v>
      </c>
      <c r="AO23" s="26" t="e">
        <f aca="false">((1-$D$3)+(AN18/AN19))/((1+AO10)*(1+AO11)*(1+AO12))-1</f>
        <v>#VALUE!</v>
      </c>
      <c r="AP23" s="26" t="e">
        <f aca="false">((1-$D$3)+(AO18/AO19))/((1+AP10)*(1+AP11)*(1+AP12))-1</f>
        <v>#VALUE!</v>
      </c>
      <c r="AQ23" s="26" t="e">
        <f aca="false">((1-$D$3)+(AP18/AP19))/((1+AQ10)*(1+AQ11)*(1+AQ12))-1</f>
        <v>#VALUE!</v>
      </c>
      <c r="AR23" s="26" t="e">
        <f aca="false">((1-$D$3)+(AQ18/AQ19))/((1+AR10)*(1+AR11)*(1+AR12))-1</f>
        <v>#VALUE!</v>
      </c>
      <c r="AS23" s="26" t="e">
        <f aca="false">((1-$D$3)+(AR18/AR19))/((1+AS10)*(1+AS11)*(1+AS12))-1</f>
        <v>#VALUE!</v>
      </c>
      <c r="AT23" s="26" t="e">
        <f aca="false">((1-$D$3)+(AS18/AS19))/((1+AT10)*(1+AT11)*(1+AT12))-1</f>
        <v>#VALUE!</v>
      </c>
      <c r="AU23" s="26" t="e">
        <f aca="false">((1-$D$3)+(AT18/AT19))/((1+AU10)*(1+AU11)*(1+AU12))-1</f>
        <v>#VALUE!</v>
      </c>
      <c r="AV23" s="26" t="e">
        <f aca="false">((1-$D$3)+(AU18/AU19))/((1+AV10)*(1+AV11)*(1+AV12))-1</f>
        <v>#VALUE!</v>
      </c>
      <c r="AW23" s="26" t="e">
        <f aca="false">((1-$D$3)+(AV18/AV19))/((1+AW10)*(1+AW11)*(1+AW12))-1</f>
        <v>#VALUE!</v>
      </c>
      <c r="AX23" s="26" t="e">
        <f aca="false">((1-$D$3)+(AW18/AW19))/((1+AX10)*(1+AX11)*(1+AX12))-1</f>
        <v>#VALUE!</v>
      </c>
      <c r="AY23" s="26" t="e">
        <f aca="false">((1-$D$3)+(AX18/AX19))/((1+AY10)*(1+AY11)*(1+AY12))-1</f>
        <v>#VALUE!</v>
      </c>
      <c r="AZ23" s="26" t="e">
        <f aca="false">((1-$D$3)+(AY18/AY19))/((1+AZ10)*(1+AZ11)*(1+AZ12))-1</f>
        <v>#VALUE!</v>
      </c>
      <c r="BA23" s="26" t="e">
        <f aca="false">((1-$D$3)+(AZ18/AZ19))/((1+BA10)*(1+BA11)*(1+BA12))-1</f>
        <v>#VALUE!</v>
      </c>
      <c r="BB23" s="26" t="e">
        <f aca="false">((1-$D$3)+(BA18/BA19))/((1+BB10)*(1+BB11)*(1+BB12))-1</f>
        <v>#VALUE!</v>
      </c>
      <c r="BC23" s="26" t="e">
        <f aca="false">((1-$D$3)+(BB18/BB19))/((1+BC10)*(1+BC11)*(1+BC12))-1</f>
        <v>#VALUE!</v>
      </c>
      <c r="BD23" s="26" t="e">
        <f aca="false">((1-$D$3)+(BC18/BC19))/((1+BD10)*(1+BD11)*(1+BD12))-1</f>
        <v>#VALUE!</v>
      </c>
      <c r="BE23" s="26" t="e">
        <f aca="false">((1-$D$3)+(BD18/BD19))/((1+BE10)*(1+BE11)*(1+BE12))-1</f>
        <v>#VALUE!</v>
      </c>
      <c r="BF23" s="26" t="e">
        <f aca="false">((1-$D$3)+(BE18/BE19))/((1+BF10)*(1+BF11)*(1+BF12))-1</f>
        <v>#VALUE!</v>
      </c>
      <c r="BG23" s="26" t="e">
        <f aca="false">((1-$D$3)+(BF18/BF19))/((1+BG10)*(1+BG11)*(1+BG12))-1</f>
        <v>#VALUE!</v>
      </c>
      <c r="BH23" s="26" t="e">
        <f aca="false">((1-$D$3)+(BG18/BG19))/((1+BH10)*(1+BH11)*(1+BH12))-1</f>
        <v>#VALUE!</v>
      </c>
      <c r="BI23" s="26" t="e">
        <f aca="false">((1-$D$3)+(BH18/BH19))/((1+BI10)*(1+BI11)*(1+BI12))-1</f>
        <v>#VALUE!</v>
      </c>
      <c r="BJ23" s="26" t="e">
        <f aca="false">((1-$D$3)+(BI18/BI19))/((1+BJ10)*(1+BJ11)*(1+BJ12))-1</f>
        <v>#VALUE!</v>
      </c>
      <c r="BK23" s="26" t="e">
        <f aca="false">((1-$D$3)+(BJ18/BJ19))/((1+BK10)*(1+BK11)*(1+BK12))-1</f>
        <v>#VALUE!</v>
      </c>
      <c r="BL23" s="26" t="e">
        <f aca="false">((1-$D$3)+(BK18/BK19))/((1+BL10)*(1+BL11)*(1+BL12))-1</f>
        <v>#VALUE!</v>
      </c>
      <c r="BM23" s="26" t="e">
        <f aca="false">((1-$D$3)+(BL18/BL19))/((1+BM10)*(1+BM11)*(1+BM12))-1</f>
        <v>#VALUE!</v>
      </c>
      <c r="BN23" s="26" t="e">
        <f aca="false">((1-$D$3)+(BM18/BM19))/((1+BN10)*(1+BN11)*(1+BN12))-1</f>
        <v>#VALUE!</v>
      </c>
      <c r="BO23" s="26" t="e">
        <f aca="false">((1-$D$3)+(BN18/BN19))/((1+BO10)*(1+BO11)*(1+BO12))-1</f>
        <v>#VALUE!</v>
      </c>
      <c r="BP23" s="26" t="e">
        <f aca="false">((1-$D$3)+(BO18/BO19))/((1+BP10)*(1+BP11)*(1+BP12))-1</f>
        <v>#VALUE!</v>
      </c>
      <c r="BQ23" s="26" t="e">
        <f aca="false">((1-$D$3)+(BP18/BP19))/((1+BQ10)*(1+BQ11)*(1+BQ12))-1</f>
        <v>#VALUE!</v>
      </c>
      <c r="BR23" s="26" t="e">
        <f aca="false">((1-$D$3)+(BQ18/BQ19))/((1+BR10)*(1+BR11)*(1+BR12))-1</f>
        <v>#VALUE!</v>
      </c>
      <c r="BS23" s="26" t="e">
        <f aca="false">((1-$D$3)+(BR18/BR19))/((1+BS10)*(1+BS11)*(1+BS12))-1</f>
        <v>#VALUE!</v>
      </c>
    </row>
    <row r="24" s="24" customFormat="true" ht="15.75" hidden="false" customHeight="false" outlineLevel="0" collapsed="false">
      <c r="A24" s="503"/>
      <c r="C24" s="616"/>
      <c r="D24" s="609"/>
      <c r="E24" s="134"/>
      <c r="F24" s="134"/>
      <c r="G24" s="134"/>
      <c r="H24" s="134"/>
      <c r="I24" s="134"/>
      <c r="J24" s="134"/>
      <c r="K24" s="134"/>
      <c r="L24" s="134"/>
      <c r="M24" s="134"/>
      <c r="N24" s="134"/>
      <c r="O24" s="134"/>
      <c r="P24" s="134"/>
      <c r="Q24" s="134"/>
      <c r="R24" s="134"/>
      <c r="S24" s="134"/>
      <c r="T24" s="134"/>
      <c r="U24" s="134"/>
      <c r="V24" s="134"/>
      <c r="W24" s="134"/>
      <c r="X24" s="134"/>
      <c r="Y24" s="134"/>
      <c r="Z24" s="134"/>
      <c r="AA24" s="134"/>
      <c r="AB24" s="134"/>
      <c r="AC24" s="134"/>
      <c r="AD24" s="134"/>
      <c r="AE24" s="134"/>
      <c r="AF24" s="134"/>
      <c r="AG24" s="134"/>
      <c r="AH24" s="134"/>
      <c r="AI24" s="134"/>
      <c r="AJ24" s="134"/>
      <c r="AK24" s="134"/>
      <c r="AL24" s="134"/>
      <c r="AM24" s="134"/>
      <c r="AN24" s="134"/>
      <c r="AO24" s="134"/>
      <c r="AP24" s="134"/>
      <c r="AQ24" s="134"/>
      <c r="AR24" s="134"/>
      <c r="AS24" s="134"/>
      <c r="AT24" s="134"/>
      <c r="AU24" s="134"/>
      <c r="AV24" s="134"/>
      <c r="AW24" s="134"/>
      <c r="AX24" s="134"/>
      <c r="AY24" s="134"/>
      <c r="AZ24" s="134"/>
      <c r="BA24" s="134"/>
      <c r="BB24" s="134"/>
      <c r="BC24" s="134"/>
      <c r="BD24" s="134"/>
      <c r="BE24" s="134"/>
      <c r="BF24" s="134"/>
      <c r="BG24" s="134"/>
      <c r="BH24" s="134"/>
      <c r="BI24" s="134"/>
      <c r="BJ24" s="134"/>
      <c r="BK24" s="134"/>
      <c r="BL24" s="134"/>
      <c r="BM24" s="134"/>
      <c r="BN24" s="134"/>
      <c r="BO24" s="134"/>
      <c r="BP24" s="134"/>
      <c r="BQ24" s="134"/>
      <c r="BR24" s="134"/>
      <c r="BS24" s="134"/>
    </row>
    <row r="25" s="24" customFormat="true" ht="15.75" hidden="false" customHeight="false" outlineLevel="0" collapsed="false">
      <c r="A25" s="503"/>
      <c r="C25" s="617" t="s">
        <v>1581</v>
      </c>
      <c r="D25" s="609"/>
      <c r="E25" s="134"/>
      <c r="F25" s="134"/>
      <c r="G25" s="134"/>
      <c r="H25" s="134"/>
      <c r="I25" s="134"/>
      <c r="J25" s="134"/>
      <c r="K25" s="134"/>
      <c r="L25" s="134"/>
      <c r="M25" s="134"/>
      <c r="N25" s="134"/>
      <c r="O25" s="134"/>
      <c r="P25" s="134"/>
      <c r="Q25" s="134"/>
      <c r="R25" s="134"/>
      <c r="S25" s="134"/>
      <c r="T25" s="134"/>
      <c r="U25" s="134"/>
      <c r="V25" s="134"/>
      <c r="W25" s="134"/>
      <c r="X25" s="134"/>
      <c r="Y25" s="134"/>
      <c r="Z25" s="134"/>
      <c r="AA25" s="134"/>
      <c r="AB25" s="134"/>
      <c r="AC25" s="134"/>
      <c r="AD25" s="134"/>
      <c r="AE25" s="134"/>
      <c r="AF25" s="134"/>
      <c r="AG25" s="134"/>
      <c r="AH25" s="134"/>
      <c r="AI25" s="134"/>
      <c r="AJ25" s="134"/>
      <c r="AK25" s="134"/>
      <c r="AL25" s="134"/>
      <c r="AM25" s="134"/>
      <c r="AN25" s="134"/>
      <c r="AO25" s="134"/>
      <c r="AP25" s="134"/>
      <c r="AQ25" s="134"/>
      <c r="AR25" s="134"/>
      <c r="AS25" s="134"/>
      <c r="AT25" s="134"/>
      <c r="AU25" s="134"/>
      <c r="AV25" s="134"/>
      <c r="AW25" s="134"/>
      <c r="AX25" s="134"/>
      <c r="AY25" s="134"/>
      <c r="AZ25" s="134"/>
      <c r="BA25" s="134"/>
      <c r="BB25" s="134"/>
      <c r="BC25" s="134"/>
      <c r="BD25" s="134"/>
      <c r="BE25" s="134"/>
      <c r="BF25" s="134"/>
      <c r="BG25" s="134"/>
      <c r="BH25" s="134"/>
      <c r="BI25" s="134"/>
      <c r="BJ25" s="134"/>
      <c r="BK25" s="134"/>
      <c r="BL25" s="134"/>
      <c r="BM25" s="134"/>
      <c r="BN25" s="134"/>
      <c r="BO25" s="134"/>
      <c r="BP25" s="134"/>
      <c r="BQ25" s="134"/>
      <c r="BR25" s="134"/>
      <c r="BS25" s="134"/>
    </row>
    <row r="26" customFormat="false" ht="15.75" hidden="false" customHeight="false" outlineLevel="0" collapsed="false">
      <c r="A26" s="503"/>
      <c r="C26" s="611" t="s">
        <v>1582</v>
      </c>
      <c r="D26" s="612" t="s">
        <v>1583</v>
      </c>
      <c r="E26" s="504" t="n">
        <f aca="false">E32/E18</f>
        <v>0.0556075460799939</v>
      </c>
      <c r="F26" s="504" t="n">
        <f aca="false">F32/F18</f>
        <v>0.234028779547926</v>
      </c>
      <c r="G26" s="504" t="n">
        <f aca="false">G32/G18</f>
        <v>0.230427322836388</v>
      </c>
      <c r="H26" s="504" t="n">
        <f aca="false">H32/H18</f>
        <v>0.228477545678197</v>
      </c>
      <c r="I26" s="504" t="n">
        <f aca="false">I32/I18</f>
        <v>0.228351154911313</v>
      </c>
      <c r="J26" s="504" t="n">
        <f aca="false">J32/J18</f>
        <v>0.229021291780349</v>
      </c>
      <c r="K26" s="504" t="n">
        <f aca="false">K32/K18</f>
        <v>0.223009779170312</v>
      </c>
      <c r="L26" s="504" t="n">
        <f aca="false">L32/L18</f>
        <v>0.224277490234128</v>
      </c>
      <c r="M26" s="504" t="n">
        <f aca="false">M32/M18</f>
        <v>0.22406784865184</v>
      </c>
      <c r="N26" s="504" t="n">
        <f aca="false">N32/N18</f>
        <v>0.22137652628467</v>
      </c>
      <c r="O26" s="504" t="n">
        <f aca="false">O32/O18</f>
        <v>0.21738242535405</v>
      </c>
      <c r="P26" s="504" t="n">
        <f aca="false">P32/P18</f>
        <v>0.212677280125171</v>
      </c>
      <c r="Q26" s="504" t="n">
        <f aca="false">Q32/Q18</f>
        <v>0.209041452663074</v>
      </c>
      <c r="R26" s="504" t="n">
        <f aca="false">R32/R18</f>
        <v>0.205767267842489</v>
      </c>
      <c r="S26" s="504" t="n">
        <f aca="false">S32/S18</f>
        <v>0.203216978965011</v>
      </c>
      <c r="T26" s="504" t="n">
        <f aca="false">T32/T18</f>
        <v>0.20154054711057</v>
      </c>
      <c r="U26" s="504" t="n">
        <f aca="false">U32/U18</f>
        <v>0.197669462034061</v>
      </c>
      <c r="V26" s="504" t="n">
        <f aca="false">V32/V18</f>
        <v>0.195622773447586</v>
      </c>
      <c r="W26" s="504" t="n">
        <f aca="false">W32/W18</f>
        <v>0.193532389294873</v>
      </c>
      <c r="X26" s="504" t="n">
        <f aca="false">X32/X18</f>
        <v>0.19092924971405</v>
      </c>
      <c r="Y26" s="504" t="n">
        <f aca="false">Y32/Y18</f>
        <v>0.187987651951373</v>
      </c>
      <c r="Z26" s="504" t="n">
        <f aca="false">Z32/Z18</f>
        <v>0.184022392952614</v>
      </c>
      <c r="AA26" s="504" t="n">
        <f aca="false">AA32/AA18</f>
        <v>0.181113093774829</v>
      </c>
      <c r="AB26" s="504" t="n">
        <f aca="false">AB32/AB18</f>
        <v>0.178438542439387</v>
      </c>
      <c r="AC26" s="504" t="n">
        <f aca="false">AC32/AC18</f>
        <v>0.175621577606092</v>
      </c>
      <c r="AD26" s="504" t="n">
        <f aca="false">AD32/AD18</f>
        <v>0.172905576949245</v>
      </c>
      <c r="AE26" s="504" t="n">
        <f aca="false">AE32/AE18</f>
        <v>0.168722154379144</v>
      </c>
      <c r="AF26" s="504" t="n">
        <f aca="false">AF32/AF18</f>
        <v>0.166022782945872</v>
      </c>
      <c r="AG26" s="504" t="n">
        <f aca="false">AG32/AG18</f>
        <v>0.16311852170672</v>
      </c>
      <c r="AH26" s="504" t="n">
        <f aca="false">AH32/AH18</f>
        <v>0.160019378096593</v>
      </c>
      <c r="AI26" s="504" t="n">
        <f aca="false">AI32/AI18</f>
        <v>0.156829747447882</v>
      </c>
      <c r="AJ26" s="504" t="e">
        <f aca="false">AJ32/AJ18</f>
        <v>#VALUE!</v>
      </c>
      <c r="AK26" s="504" t="e">
        <f aca="false">AK32/AK18</f>
        <v>#VALUE!</v>
      </c>
      <c r="AL26" s="504" t="e">
        <f aca="false">AL32/AL18</f>
        <v>#VALUE!</v>
      </c>
      <c r="AM26" s="504" t="e">
        <f aca="false">AM32/AM18</f>
        <v>#VALUE!</v>
      </c>
      <c r="AN26" s="504" t="e">
        <f aca="false">AN32/AN18</f>
        <v>#VALUE!</v>
      </c>
      <c r="AO26" s="504" t="e">
        <f aca="false">AO32/AO18</f>
        <v>#VALUE!</v>
      </c>
      <c r="AP26" s="504" t="e">
        <f aca="false">AP32/AP18</f>
        <v>#VALUE!</v>
      </c>
      <c r="AQ26" s="504" t="e">
        <f aca="false">AQ32/AQ18</f>
        <v>#VALUE!</v>
      </c>
      <c r="AR26" s="504" t="e">
        <f aca="false">AR32/AR18</f>
        <v>#VALUE!</v>
      </c>
      <c r="AS26" s="504" t="e">
        <f aca="false">AS32/AS18</f>
        <v>#VALUE!</v>
      </c>
      <c r="AT26" s="504" t="e">
        <f aca="false">AT32/AT18</f>
        <v>#VALUE!</v>
      </c>
      <c r="AU26" s="504" t="e">
        <f aca="false">AU32/AU18</f>
        <v>#VALUE!</v>
      </c>
      <c r="AV26" s="504" t="e">
        <f aca="false">AV32/AV18</f>
        <v>#VALUE!</v>
      </c>
      <c r="AW26" s="504" t="e">
        <f aca="false">AW32/AW18</f>
        <v>#VALUE!</v>
      </c>
      <c r="AX26" s="504" t="e">
        <f aca="false">AX32/AX18</f>
        <v>#VALUE!</v>
      </c>
      <c r="AY26" s="504" t="e">
        <f aca="false">AY32/AY18</f>
        <v>#VALUE!</v>
      </c>
      <c r="AZ26" s="504" t="e">
        <f aca="false">AZ32/AZ18</f>
        <v>#VALUE!</v>
      </c>
      <c r="BA26" s="504" t="e">
        <f aca="false">BA32/BA18</f>
        <v>#VALUE!</v>
      </c>
      <c r="BB26" s="504" t="e">
        <f aca="false">BB32/BB18</f>
        <v>#VALUE!</v>
      </c>
      <c r="BC26" s="504" t="e">
        <f aca="false">BC32/BC18</f>
        <v>#VALUE!</v>
      </c>
      <c r="BD26" s="504" t="e">
        <f aca="false">BD32/BD18</f>
        <v>#VALUE!</v>
      </c>
      <c r="BE26" s="504" t="e">
        <f aca="false">BE32/BE18</f>
        <v>#VALUE!</v>
      </c>
      <c r="BF26" s="504" t="e">
        <f aca="false">BF32/BF18</f>
        <v>#VALUE!</v>
      </c>
      <c r="BG26" s="504" t="e">
        <f aca="false">BG32/BG18</f>
        <v>#VALUE!</v>
      </c>
      <c r="BH26" s="504" t="e">
        <f aca="false">BH32/BH18</f>
        <v>#VALUE!</v>
      </c>
      <c r="BI26" s="504" t="e">
        <f aca="false">BI32/BI18</f>
        <v>#VALUE!</v>
      </c>
      <c r="BJ26" s="504" t="e">
        <f aca="false">BJ32/BJ18</f>
        <v>#VALUE!</v>
      </c>
      <c r="BK26" s="504" t="e">
        <f aca="false">BK32/BK18</f>
        <v>#VALUE!</v>
      </c>
      <c r="BL26" s="504" t="e">
        <f aca="false">BL32/BL18</f>
        <v>#VALUE!</v>
      </c>
      <c r="BM26" s="504" t="e">
        <f aca="false">BM32/BM18</f>
        <v>#VALUE!</v>
      </c>
      <c r="BN26" s="504" t="e">
        <f aca="false">BN32/BN18</f>
        <v>#VALUE!</v>
      </c>
      <c r="BO26" s="504" t="e">
        <f aca="false">BO32/BO18</f>
        <v>#VALUE!</v>
      </c>
      <c r="BP26" s="504" t="e">
        <f aca="false">BP32/BP18</f>
        <v>#VALUE!</v>
      </c>
      <c r="BQ26" s="504" t="e">
        <f aca="false">BQ32/BQ18</f>
        <v>#VALUE!</v>
      </c>
      <c r="BR26" s="504" t="e">
        <f aca="false">BR32/BR18</f>
        <v>#VALUE!</v>
      </c>
      <c r="BS26" s="504" t="e">
        <f aca="false">BS32/BS18</f>
        <v>#VALUE!</v>
      </c>
    </row>
    <row r="27" customFormat="false" ht="15.75" hidden="false" customHeight="false" outlineLevel="0" collapsed="false">
      <c r="A27" s="503"/>
      <c r="C27" s="575" t="s">
        <v>1584</v>
      </c>
      <c r="D27" s="613" t="s">
        <v>100</v>
      </c>
      <c r="E27" s="115" t="n">
        <f aca="false">1/(1/(1-$D$2)*E19)</f>
        <v>0.157851239669422</v>
      </c>
      <c r="F27" s="115" t="n">
        <f aca="false">1/(1/(1-$D$2)*F19)</f>
        <v>0.15860448106639</v>
      </c>
      <c r="G27" s="115" t="n">
        <f aca="false">1/(1/(1-$D$2)*G19)</f>
        <v>0.159268571221091</v>
      </c>
      <c r="H27" s="115" t="n">
        <f aca="false">1/(1/(1-$D$2)*H19)</f>
        <v>0.159627495895778</v>
      </c>
      <c r="I27" s="115" t="n">
        <f aca="false">1/(1/(1-$D$2)*I19)</f>
        <v>0.159816648392811</v>
      </c>
      <c r="J27" s="115" t="n">
        <f aca="false">1/(1/(1-$D$2)*J19)</f>
        <v>0.159978278223827</v>
      </c>
      <c r="K27" s="115" t="n">
        <f aca="false">1/(1/(1-$D$2)*K19)</f>
        <v>0.160170752464896</v>
      </c>
      <c r="L27" s="115" t="n">
        <f aca="false">1/(1/(1-$D$2)*L19)</f>
        <v>0.159913923631941</v>
      </c>
      <c r="M27" s="115" t="n">
        <f aca="false">1/(1/(1-$D$2)*M19)</f>
        <v>0.159775883732857</v>
      </c>
      <c r="N27" s="115" t="n">
        <f aca="false">1/(1/(1-$D$2)*N19)</f>
        <v>0.159636802109196</v>
      </c>
      <c r="O27" s="115" t="n">
        <f aca="false">1/(1/(1-$D$2)*O19)</f>
        <v>0.15931536025378</v>
      </c>
      <c r="P27" s="115" t="n">
        <f aca="false">1/(1/(1-$D$2)*P19)</f>
        <v>0.158728720495366</v>
      </c>
      <c r="Q27" s="115" t="n">
        <f aca="false">1/(1/(1-$D$2)*Q19)</f>
        <v>0.157842546945107</v>
      </c>
      <c r="R27" s="115" t="n">
        <f aca="false">1/(1/(1-$D$2)*R19)</f>
        <v>0.156767024388309</v>
      </c>
      <c r="S27" s="115" t="n">
        <f aca="false">1/(1/(1-$D$2)*S19)</f>
        <v>0.155549315348376</v>
      </c>
      <c r="T27" s="115" t="n">
        <f aca="false">1/(1/(1-$D$2)*T19)</f>
        <v>0.154263178782721</v>
      </c>
      <c r="U27" s="115" t="n">
        <f aca="false">1/(1/(1-$D$2)*U19)</f>
        <v>0.152987991745147</v>
      </c>
      <c r="V27" s="115" t="n">
        <f aca="false">1/(1/(1-$D$2)*V19)</f>
        <v>0.151540385856622</v>
      </c>
      <c r="W27" s="115" t="n">
        <f aca="false">1/(1/(1-$D$2)*W19)</f>
        <v>0.150091692686259</v>
      </c>
      <c r="X27" s="115" t="n">
        <f aca="false">1/(1/(1-$D$2)*X19)</f>
        <v>0.148638342314267</v>
      </c>
      <c r="Y27" s="115" t="n">
        <f aca="false">1/(1/(1-$D$2)*Y19)</f>
        <v>0.147137534290163</v>
      </c>
      <c r="Z27" s="115" t="n">
        <f aca="false">1/(1/(1-$D$2)*Z19)</f>
        <v>0.145565628029668</v>
      </c>
      <c r="AA27" s="115" t="n">
        <f aca="false">1/(1/(1-$D$2)*AA19)</f>
        <v>0.143841639033101</v>
      </c>
      <c r="AB27" s="115" t="n">
        <f aca="false">1/(1/(1-$D$2)*AB19)</f>
        <v>0.142074262027492</v>
      </c>
      <c r="AC27" s="115" t="n">
        <f aca="false">1/(1/(1-$D$2)*AC19)</f>
        <v>0.140289099781885</v>
      </c>
      <c r="AD27" s="115" t="n">
        <f aca="false">1/(1/(1-$D$2)*AD19)</f>
        <v>0.138475557037998</v>
      </c>
      <c r="AE27" s="115" t="n">
        <f aca="false">1/(1/(1-$D$2)*AE19)</f>
        <v>0.136645859685412</v>
      </c>
      <c r="AF27" s="115" t="n">
        <f aca="false">1/(1/(1-$D$2)*AF19)</f>
        <v>0.134669569216519</v>
      </c>
      <c r="AG27" s="115" t="n">
        <f aca="false">1/(1/(1-$D$2)*AG19)</f>
        <v>0.132698288340657</v>
      </c>
      <c r="AH27" s="115" t="n">
        <f aca="false">1/(1/(1-$D$2)*AH19)</f>
        <v>0.13071257482232</v>
      </c>
      <c r="AI27" s="115" t="n">
        <f aca="false">1/(1/(1-$D$2)*AI19)</f>
        <v>0.128696094225167</v>
      </c>
      <c r="AJ27" s="115" t="n">
        <f aca="false">1/(1/(1-$D$2)*AJ19)</f>
        <v>0.126643955771436</v>
      </c>
      <c r="AK27" s="115" t="e">
        <f aca="false">1/(1/(1-$D$2)*AK19)</f>
        <v>#VALUE!</v>
      </c>
      <c r="AL27" s="115" t="e">
        <f aca="false">1/(1/(1-$D$2)*AL19)</f>
        <v>#VALUE!</v>
      </c>
      <c r="AM27" s="115" t="e">
        <f aca="false">1/(1/(1-$D$2)*AM19)</f>
        <v>#VALUE!</v>
      </c>
      <c r="AN27" s="115" t="e">
        <f aca="false">1/(1/(1-$D$2)*AN19)</f>
        <v>#VALUE!</v>
      </c>
      <c r="AO27" s="115" t="e">
        <f aca="false">1/(1/(1-$D$2)*AO19)</f>
        <v>#VALUE!</v>
      </c>
      <c r="AP27" s="115" t="e">
        <f aca="false">1/(1/(1-$D$2)*AP19)</f>
        <v>#VALUE!</v>
      </c>
      <c r="AQ27" s="115" t="e">
        <f aca="false">1/(1/(1-$D$2)*AQ19)</f>
        <v>#VALUE!</v>
      </c>
      <c r="AR27" s="115" t="e">
        <f aca="false">1/(1/(1-$D$2)*AR19)</f>
        <v>#VALUE!</v>
      </c>
      <c r="AS27" s="115" t="e">
        <f aca="false">1/(1/(1-$D$2)*AS19)</f>
        <v>#VALUE!</v>
      </c>
      <c r="AT27" s="115" t="e">
        <f aca="false">1/(1/(1-$D$2)*AT19)</f>
        <v>#VALUE!</v>
      </c>
      <c r="AU27" s="115" t="e">
        <f aca="false">1/(1/(1-$D$2)*AU19)</f>
        <v>#VALUE!</v>
      </c>
      <c r="AV27" s="115" t="e">
        <f aca="false">1/(1/(1-$D$2)*AV19)</f>
        <v>#VALUE!</v>
      </c>
      <c r="AW27" s="115" t="e">
        <f aca="false">1/(1/(1-$D$2)*AW19)</f>
        <v>#VALUE!</v>
      </c>
      <c r="AX27" s="115" t="e">
        <f aca="false">1/(1/(1-$D$2)*AX19)</f>
        <v>#VALUE!</v>
      </c>
      <c r="AY27" s="115" t="e">
        <f aca="false">1/(1/(1-$D$2)*AY19)</f>
        <v>#VALUE!</v>
      </c>
      <c r="AZ27" s="115" t="e">
        <f aca="false">1/(1/(1-$D$2)*AZ19)</f>
        <v>#VALUE!</v>
      </c>
      <c r="BA27" s="115" t="e">
        <f aca="false">1/(1/(1-$D$2)*BA19)</f>
        <v>#VALUE!</v>
      </c>
      <c r="BB27" s="115" t="e">
        <f aca="false">1/(1/(1-$D$2)*BB19)</f>
        <v>#VALUE!</v>
      </c>
      <c r="BC27" s="115" t="e">
        <f aca="false">1/(1/(1-$D$2)*BC19)</f>
        <v>#VALUE!</v>
      </c>
      <c r="BD27" s="115" t="e">
        <f aca="false">1/(1/(1-$D$2)*BD19)</f>
        <v>#VALUE!</v>
      </c>
      <c r="BE27" s="115" t="e">
        <f aca="false">1/(1/(1-$D$2)*BE19)</f>
        <v>#VALUE!</v>
      </c>
      <c r="BF27" s="115" t="e">
        <f aca="false">1/(1/(1-$D$2)*BF19)</f>
        <v>#VALUE!</v>
      </c>
      <c r="BG27" s="115" t="e">
        <f aca="false">1/(1/(1-$D$2)*BG19)</f>
        <v>#VALUE!</v>
      </c>
      <c r="BH27" s="115" t="e">
        <f aca="false">1/(1/(1-$D$2)*BH19)</f>
        <v>#VALUE!</v>
      </c>
      <c r="BI27" s="115" t="e">
        <f aca="false">1/(1/(1-$D$2)*BI19)</f>
        <v>#VALUE!</v>
      </c>
      <c r="BJ27" s="115" t="e">
        <f aca="false">1/(1/(1-$D$2)*BJ19)</f>
        <v>#VALUE!</v>
      </c>
      <c r="BK27" s="115" t="e">
        <f aca="false">1/(1/(1-$D$2)*BK19)</f>
        <v>#VALUE!</v>
      </c>
      <c r="BL27" s="115" t="e">
        <f aca="false">1/(1/(1-$D$2)*BL19)</f>
        <v>#VALUE!</v>
      </c>
      <c r="BM27" s="115" t="e">
        <f aca="false">1/(1/(1-$D$2)*BM19)</f>
        <v>#VALUE!</v>
      </c>
      <c r="BN27" s="115" t="e">
        <f aca="false">1/(1/(1-$D$2)*BN19)</f>
        <v>#VALUE!</v>
      </c>
      <c r="BO27" s="115" t="e">
        <f aca="false">1/(1/(1-$D$2)*BO19)</f>
        <v>#VALUE!</v>
      </c>
      <c r="BP27" s="115" t="e">
        <f aca="false">1/(1/(1-$D$2)*BP19)</f>
        <v>#VALUE!</v>
      </c>
      <c r="BQ27" s="115" t="e">
        <f aca="false">1/(1/(1-$D$2)*BQ19)</f>
        <v>#VALUE!</v>
      </c>
      <c r="BR27" s="115" t="e">
        <f aca="false">1/(1/(1-$D$2)*BR19)</f>
        <v>#VALUE!</v>
      </c>
      <c r="BS27" s="115" t="e">
        <f aca="false">1/(1/(1-$D$2)*BS19)</f>
        <v>#VALUE!</v>
      </c>
    </row>
    <row r="28" customFormat="false" ht="15.75" hidden="false" customHeight="false" outlineLevel="0" collapsed="false">
      <c r="A28" s="503"/>
      <c r="C28" s="575" t="s">
        <v>1528</v>
      </c>
      <c r="D28" s="613" t="s">
        <v>1529</v>
      </c>
      <c r="E28" s="115" t="n">
        <f aca="false">1/E26</f>
        <v>17.9831708193247</v>
      </c>
      <c r="F28" s="115" t="n">
        <f aca="false">1/F26</f>
        <v>4.27297874189534</v>
      </c>
      <c r="G28" s="115" t="n">
        <f aca="false">1/G26</f>
        <v>4.33976313091151</v>
      </c>
      <c r="H28" s="115" t="n">
        <f aca="false">1/H26</f>
        <v>4.37679771564278</v>
      </c>
      <c r="I28" s="115" t="n">
        <f aca="false">1/I26</f>
        <v>4.37922024256186</v>
      </c>
      <c r="J28" s="115" t="n">
        <f aca="false">1/J26</f>
        <v>4.36640625081744</v>
      </c>
      <c r="K28" s="115" t="n">
        <f aca="false">1/K26</f>
        <v>4.48410829211353</v>
      </c>
      <c r="L28" s="115" t="n">
        <f aca="false">1/L26</f>
        <v>4.45876221887484</v>
      </c>
      <c r="M28" s="115" t="n">
        <f aca="false">1/M26</f>
        <v>4.46293391049519</v>
      </c>
      <c r="N28" s="115" t="n">
        <f aca="false">1/N26</f>
        <v>4.51719076445391</v>
      </c>
      <c r="O28" s="115" t="n">
        <f aca="false">1/O26</f>
        <v>4.60018788718225</v>
      </c>
      <c r="P28" s="115" t="n">
        <f aca="false">1/P26</f>
        <v>4.70195969880493</v>
      </c>
      <c r="Q28" s="115" t="n">
        <f aca="false">1/Q26</f>
        <v>4.78374019726971</v>
      </c>
      <c r="R28" s="115" t="n">
        <f aca="false">1/R26</f>
        <v>4.85985944453265</v>
      </c>
      <c r="S28" s="115" t="n">
        <f aca="false">1/S26</f>
        <v>4.92084866674539</v>
      </c>
      <c r="T28" s="115" t="n">
        <f aca="false">1/T26</f>
        <v>4.96178071527898</v>
      </c>
      <c r="U28" s="115" t="n">
        <f aca="false">1/U26</f>
        <v>5.05895037963773</v>
      </c>
      <c r="V28" s="115" t="n">
        <f aca="false">1/V26</f>
        <v>5.11187926833035</v>
      </c>
      <c r="W28" s="115" t="n">
        <f aca="false">1/W26</f>
        <v>5.16709375440183</v>
      </c>
      <c r="X28" s="115" t="n">
        <f aca="false">1/X26</f>
        <v>5.23754218642598</v>
      </c>
      <c r="Y28" s="115" t="n">
        <f aca="false">1/Y26</f>
        <v>5.31949832672344</v>
      </c>
      <c r="Z28" s="115" t="n">
        <f aca="false">1/Z26</f>
        <v>5.43412127162971</v>
      </c>
      <c r="AA28" s="115" t="n">
        <f aca="false">1/AA26</f>
        <v>5.52141194851026</v>
      </c>
      <c r="AB28" s="115" t="n">
        <f aca="false">1/AB26</f>
        <v>5.60417041256481</v>
      </c>
      <c r="AC28" s="115" t="n">
        <f aca="false">1/AC26</f>
        <v>5.69406113776597</v>
      </c>
      <c r="AD28" s="115" t="n">
        <f aca="false">1/AD26</f>
        <v>5.7835034453142</v>
      </c>
      <c r="AE28" s="115" t="n">
        <f aca="false">1/AE26</f>
        <v>5.92690393078343</v>
      </c>
      <c r="AF28" s="115" t="n">
        <f aca="false">1/AF26</f>
        <v>6.0232697118806</v>
      </c>
      <c r="AG28" s="115" t="n">
        <f aca="false">1/AG26</f>
        <v>6.13051166438326</v>
      </c>
      <c r="AH28" s="115" t="n">
        <f aca="false">1/AH26</f>
        <v>6.24924313476815</v>
      </c>
      <c r="AI28" s="115" t="n">
        <f aca="false">1/AI26</f>
        <v>6.37634132728757</v>
      </c>
      <c r="AJ28" s="115" t="e">
        <f aca="false">1/AJ26</f>
        <v>#VALUE!</v>
      </c>
      <c r="AK28" s="115" t="e">
        <f aca="false">1/AK26</f>
        <v>#VALUE!</v>
      </c>
      <c r="AL28" s="115" t="e">
        <f aca="false">1/AL26</f>
        <v>#VALUE!</v>
      </c>
      <c r="AM28" s="115" t="e">
        <f aca="false">1/AM26</f>
        <v>#VALUE!</v>
      </c>
      <c r="AN28" s="115" t="e">
        <f aca="false">1/AN26</f>
        <v>#VALUE!</v>
      </c>
      <c r="AO28" s="115" t="e">
        <f aca="false">1/AO26</f>
        <v>#VALUE!</v>
      </c>
      <c r="AP28" s="115" t="e">
        <f aca="false">1/AP26</f>
        <v>#VALUE!</v>
      </c>
      <c r="AQ28" s="115" t="e">
        <f aca="false">1/AQ26</f>
        <v>#VALUE!</v>
      </c>
      <c r="AR28" s="115" t="e">
        <f aca="false">1/AR26</f>
        <v>#VALUE!</v>
      </c>
      <c r="AS28" s="115" t="e">
        <f aca="false">1/AS26</f>
        <v>#VALUE!</v>
      </c>
      <c r="AT28" s="115" t="e">
        <f aca="false">1/AT26</f>
        <v>#VALUE!</v>
      </c>
      <c r="AU28" s="115" t="e">
        <f aca="false">1/AU26</f>
        <v>#VALUE!</v>
      </c>
      <c r="AV28" s="115" t="e">
        <f aca="false">1/AV26</f>
        <v>#VALUE!</v>
      </c>
      <c r="AW28" s="115" t="e">
        <f aca="false">1/AW26</f>
        <v>#VALUE!</v>
      </c>
      <c r="AX28" s="115" t="e">
        <f aca="false">1/AX26</f>
        <v>#VALUE!</v>
      </c>
      <c r="AY28" s="115" t="e">
        <f aca="false">1/AY26</f>
        <v>#VALUE!</v>
      </c>
      <c r="AZ28" s="115" t="e">
        <f aca="false">1/AZ26</f>
        <v>#VALUE!</v>
      </c>
      <c r="BA28" s="115" t="e">
        <f aca="false">1/BA26</f>
        <v>#VALUE!</v>
      </c>
      <c r="BB28" s="115" t="e">
        <f aca="false">1/BB26</f>
        <v>#VALUE!</v>
      </c>
      <c r="BC28" s="115" t="e">
        <f aca="false">1/BC26</f>
        <v>#VALUE!</v>
      </c>
      <c r="BD28" s="115" t="e">
        <f aca="false">1/BD26</f>
        <v>#VALUE!</v>
      </c>
      <c r="BE28" s="115" t="e">
        <f aca="false">1/BE26</f>
        <v>#VALUE!</v>
      </c>
      <c r="BF28" s="115" t="e">
        <f aca="false">1/BF26</f>
        <v>#VALUE!</v>
      </c>
      <c r="BG28" s="115" t="e">
        <f aca="false">1/BG26</f>
        <v>#VALUE!</v>
      </c>
      <c r="BH28" s="115" t="e">
        <f aca="false">1/BH26</f>
        <v>#VALUE!</v>
      </c>
      <c r="BI28" s="115" t="e">
        <f aca="false">1/BI26</f>
        <v>#VALUE!</v>
      </c>
      <c r="BJ28" s="115" t="e">
        <f aca="false">1/BJ26</f>
        <v>#VALUE!</v>
      </c>
      <c r="BK28" s="115" t="e">
        <f aca="false">1/BK26</f>
        <v>#VALUE!</v>
      </c>
      <c r="BL28" s="115" t="e">
        <f aca="false">1/BL26</f>
        <v>#VALUE!</v>
      </c>
      <c r="BM28" s="115" t="e">
        <f aca="false">1/BM26</f>
        <v>#VALUE!</v>
      </c>
      <c r="BN28" s="115" t="e">
        <f aca="false">1/BN26</f>
        <v>#VALUE!</v>
      </c>
      <c r="BO28" s="115" t="e">
        <f aca="false">1/BO26</f>
        <v>#VALUE!</v>
      </c>
      <c r="BP28" s="115" t="e">
        <f aca="false">1/BP26</f>
        <v>#VALUE!</v>
      </c>
      <c r="BQ28" s="115" t="e">
        <f aca="false">1/BQ26</f>
        <v>#VALUE!</v>
      </c>
      <c r="BR28" s="115" t="e">
        <f aca="false">1/BR26</f>
        <v>#VALUE!</v>
      </c>
      <c r="BS28" s="115" t="e">
        <f aca="false">1/BS26</f>
        <v>#VALUE!</v>
      </c>
    </row>
    <row r="29" customFormat="false" ht="15.75" hidden="false" customHeight="false" outlineLevel="0" collapsed="false">
      <c r="A29" s="503"/>
      <c r="C29" s="575" t="s">
        <v>1530</v>
      </c>
      <c r="D29" s="556" t="s">
        <v>1531</v>
      </c>
      <c r="E29" s="115" t="n">
        <f aca="false">1/E27</f>
        <v>6.33507853403141</v>
      </c>
      <c r="F29" s="115" t="n">
        <f aca="false">1/F27</f>
        <v>6.30499209906566</v>
      </c>
      <c r="G29" s="115" t="n">
        <f aca="false">1/G27</f>
        <v>6.27870264882225</v>
      </c>
      <c r="H29" s="115" t="n">
        <f aca="false">1/H27</f>
        <v>6.26458489740959</v>
      </c>
      <c r="I29" s="115" t="n">
        <f aca="false">1/I27</f>
        <v>6.25717038904553</v>
      </c>
      <c r="J29" s="115" t="n">
        <f aca="false">1/J27</f>
        <v>6.25084862209162</v>
      </c>
      <c r="K29" s="115" t="n">
        <f aca="false">1/K27</f>
        <v>6.24333709251423</v>
      </c>
      <c r="L29" s="115" t="n">
        <f aca="false">1/L27</f>
        <v>6.25336416797331</v>
      </c>
      <c r="M29" s="115" t="n">
        <f aca="false">1/M27</f>
        <v>6.25876682160612</v>
      </c>
      <c r="N29" s="115" t="n">
        <f aca="false">1/N27</f>
        <v>6.2642196961323</v>
      </c>
      <c r="O29" s="115" t="n">
        <f aca="false">1/O27</f>
        <v>6.27685866828572</v>
      </c>
      <c r="P29" s="115" t="n">
        <f aca="false">1/P27</f>
        <v>6.30005708405616</v>
      </c>
      <c r="Q29" s="115" t="n">
        <f aca="false">1/Q27</f>
        <v>6.33542742026185</v>
      </c>
      <c r="R29" s="115" t="n">
        <f aca="false">1/R27</f>
        <v>6.37889252476349</v>
      </c>
      <c r="S29" s="115" t="n">
        <f aca="false">1/S27</f>
        <v>6.42882932503015</v>
      </c>
      <c r="T29" s="115" t="n">
        <f aca="false">1/T27</f>
        <v>6.48242832729704</v>
      </c>
      <c r="U29" s="115" t="n">
        <f aca="false">1/U27</f>
        <v>6.53646072866842</v>
      </c>
      <c r="V29" s="115" t="n">
        <f aca="false">1/V27</f>
        <v>6.59890097512447</v>
      </c>
      <c r="W29" s="115" t="n">
        <f aca="false">1/W27</f>
        <v>6.66259392576994</v>
      </c>
      <c r="X29" s="115" t="n">
        <f aca="false">1/X27</f>
        <v>6.7277391851269</v>
      </c>
      <c r="Y29" s="115" t="n">
        <f aca="false">1/Y27</f>
        <v>6.79636236140769</v>
      </c>
      <c r="Z29" s="115" t="n">
        <f aca="false">1/Z27</f>
        <v>6.86975361928292</v>
      </c>
      <c r="AA29" s="115" t="n">
        <f aca="false">1/AA27</f>
        <v>6.95208985883342</v>
      </c>
      <c r="AB29" s="115" t="n">
        <f aca="false">1/AB27</f>
        <v>7.03857254459286</v>
      </c>
      <c r="AC29" s="115" t="n">
        <f aca="false">1/AC27</f>
        <v>7.12813754992194</v>
      </c>
      <c r="AD29" s="115" t="n">
        <f aca="false">1/AD27</f>
        <v>7.22149108037602</v>
      </c>
      <c r="AE29" s="115" t="n">
        <f aca="false">1/AE27</f>
        <v>7.31818733697616</v>
      </c>
      <c r="AF29" s="115" t="n">
        <f aca="false">1/AF27</f>
        <v>7.4255825263109</v>
      </c>
      <c r="AG29" s="115" t="n">
        <f aca="false">1/AG27</f>
        <v>7.53589222969359</v>
      </c>
      <c r="AH29" s="115" t="n">
        <f aca="false">1/AH27</f>
        <v>7.65037335818164</v>
      </c>
      <c r="AI29" s="115" t="n">
        <f aca="false">1/AI27</f>
        <v>7.77024358058916</v>
      </c>
      <c r="AJ29" s="115" t="n">
        <f aca="false">1/AJ27</f>
        <v>7.89615259495508</v>
      </c>
      <c r="AK29" s="115" t="e">
        <f aca="false">1/AK27</f>
        <v>#VALUE!</v>
      </c>
      <c r="AL29" s="115" t="e">
        <f aca="false">1/AL27</f>
        <v>#VALUE!</v>
      </c>
      <c r="AM29" s="115" t="e">
        <f aca="false">1/AM27</f>
        <v>#VALUE!</v>
      </c>
      <c r="AN29" s="115" t="e">
        <f aca="false">1/AN27</f>
        <v>#VALUE!</v>
      </c>
      <c r="AO29" s="115" t="e">
        <f aca="false">1/AO27</f>
        <v>#VALUE!</v>
      </c>
      <c r="AP29" s="115" t="e">
        <f aca="false">1/AP27</f>
        <v>#VALUE!</v>
      </c>
      <c r="AQ29" s="115" t="e">
        <f aca="false">1/AQ27</f>
        <v>#VALUE!</v>
      </c>
      <c r="AR29" s="115" t="e">
        <f aca="false">1/AR27</f>
        <v>#VALUE!</v>
      </c>
      <c r="AS29" s="115" t="e">
        <f aca="false">1/AS27</f>
        <v>#VALUE!</v>
      </c>
      <c r="AT29" s="115" t="e">
        <f aca="false">1/AT27</f>
        <v>#VALUE!</v>
      </c>
      <c r="AU29" s="115" t="e">
        <f aca="false">1/AU27</f>
        <v>#VALUE!</v>
      </c>
      <c r="AV29" s="115" t="e">
        <f aca="false">1/AV27</f>
        <v>#VALUE!</v>
      </c>
      <c r="AW29" s="115" t="e">
        <f aca="false">1/AW27</f>
        <v>#VALUE!</v>
      </c>
      <c r="AX29" s="115" t="e">
        <f aca="false">1/AX27</f>
        <v>#VALUE!</v>
      </c>
      <c r="AY29" s="115" t="e">
        <f aca="false">1/AY27</f>
        <v>#VALUE!</v>
      </c>
      <c r="AZ29" s="115" t="e">
        <f aca="false">1/AZ27</f>
        <v>#VALUE!</v>
      </c>
      <c r="BA29" s="115" t="e">
        <f aca="false">1/BA27</f>
        <v>#VALUE!</v>
      </c>
      <c r="BB29" s="115" t="e">
        <f aca="false">1/BB27</f>
        <v>#VALUE!</v>
      </c>
      <c r="BC29" s="115" t="e">
        <f aca="false">1/BC27</f>
        <v>#VALUE!</v>
      </c>
      <c r="BD29" s="115" t="e">
        <f aca="false">1/BD27</f>
        <v>#VALUE!</v>
      </c>
      <c r="BE29" s="115" t="e">
        <f aca="false">1/BE27</f>
        <v>#VALUE!</v>
      </c>
      <c r="BF29" s="115" t="e">
        <f aca="false">1/BF27</f>
        <v>#VALUE!</v>
      </c>
      <c r="BG29" s="115" t="e">
        <f aca="false">1/BG27</f>
        <v>#VALUE!</v>
      </c>
      <c r="BH29" s="115" t="e">
        <f aca="false">1/BH27</f>
        <v>#VALUE!</v>
      </c>
      <c r="BI29" s="115" t="e">
        <f aca="false">1/BI27</f>
        <v>#VALUE!</v>
      </c>
      <c r="BJ29" s="115" t="e">
        <f aca="false">1/BJ27</f>
        <v>#VALUE!</v>
      </c>
      <c r="BK29" s="115" t="e">
        <f aca="false">1/BK27</f>
        <v>#VALUE!</v>
      </c>
      <c r="BL29" s="115" t="e">
        <f aca="false">1/BL27</f>
        <v>#VALUE!</v>
      </c>
      <c r="BM29" s="115" t="e">
        <f aca="false">1/BM27</f>
        <v>#VALUE!</v>
      </c>
      <c r="BN29" s="115" t="e">
        <f aca="false">1/BN27</f>
        <v>#VALUE!</v>
      </c>
      <c r="BO29" s="115" t="e">
        <f aca="false">1/BO27</f>
        <v>#VALUE!</v>
      </c>
      <c r="BP29" s="115" t="e">
        <f aca="false">1/BP27</f>
        <v>#VALUE!</v>
      </c>
      <c r="BQ29" s="115" t="e">
        <f aca="false">1/BQ27</f>
        <v>#VALUE!</v>
      </c>
      <c r="BR29" s="115" t="e">
        <f aca="false">1/BR27</f>
        <v>#VALUE!</v>
      </c>
      <c r="BS29" s="115" t="e">
        <f aca="false">1/BS27</f>
        <v>#VALUE!</v>
      </c>
    </row>
    <row r="30" customFormat="false" ht="15.75" hidden="false" customHeight="false" outlineLevel="0" collapsed="false">
      <c r="A30" s="503" t="s">
        <v>1585</v>
      </c>
      <c r="C30" s="575" t="s">
        <v>1586</v>
      </c>
      <c r="D30" s="613" t="s">
        <v>1519</v>
      </c>
      <c r="E30" s="115" t="e">
        <f aca="false">(1+E22)*(1+E11)*(1+E12)-1</f>
        <v>#VALUE!</v>
      </c>
      <c r="F30" s="115" t="n">
        <f aca="false">F9+$D$2*(F8+F11+F12)+(1-$D$2)*(E18/E19-$D$3-F10)</f>
        <v>0.0275740071061672</v>
      </c>
      <c r="G30" s="115" t="n">
        <f aca="false">G9+$D$2*(G8+G11+G12)+(1-$D$2)*(F18/F19-$D$3-G10)</f>
        <v>0.0276528816136544</v>
      </c>
      <c r="H30" s="115" t="n">
        <f aca="false">H9+$D$2*(H8+H11+H12)+(1-$D$2)*(G18/G19-$D$3-H10)</f>
        <v>0.0278797100298583</v>
      </c>
      <c r="I30" s="115" t="n">
        <f aca="false">I9+$D$2*(I8+I11+I12)+(1-$D$2)*(H18/H19-$D$3-I10)</f>
        <v>0.0279975763920813</v>
      </c>
      <c r="J30" s="115" t="n">
        <f aca="false">J9+$D$2*(J8+J11+J12)+(1-$D$2)*(I18/I19-$D$3-J10)</f>
        <v>0.0282116455529417</v>
      </c>
      <c r="K30" s="115" t="n">
        <f aca="false">K9+$D$2*(K8+K11+K12)+(1-$D$2)*(J18/J19-$D$3-K10)</f>
        <v>0.0283278658183767</v>
      </c>
      <c r="L30" s="115" t="n">
        <f aca="false">L9+$D$2*(L8+L11+L12)+(1-$D$2)*(K18/K19-$D$3-L10)</f>
        <v>0.0286086594381167</v>
      </c>
      <c r="M30" s="115" t="n">
        <f aca="false">M9+$D$2*(M8+M11+M12)+(1-$D$2)*(L18/L19-$D$3-M10)</f>
        <v>0.0287762713372018</v>
      </c>
      <c r="N30" s="115" t="n">
        <f aca="false">N9+$D$2*(N8+N11+N12)+(1-$D$2)*(M18/M19-$D$3-N10)</f>
        <v>0.028965481028208</v>
      </c>
      <c r="O30" s="115" t="n">
        <f aca="false">O9+$D$2*(O8+O11+O12)+(1-$D$2)*(N18/N19-$D$3-O10)</f>
        <v>0.0292690092599338</v>
      </c>
      <c r="P30" s="115" t="n">
        <f aca="false">P9+$D$2*(P8+P11+P12)+(1-$D$2)*(O18/O19-$D$3-P10)</f>
        <v>0.0295823614035237</v>
      </c>
      <c r="Q30" s="115" t="n">
        <f aca="false">Q9+$D$2*(Q8+Q11+Q12)+(1-$D$2)*(P18/P19-$D$3-Q10)</f>
        <v>0.0299406940969219</v>
      </c>
      <c r="R30" s="115" t="n">
        <f aca="false">R9+$D$2*(R8+R11+R12)+(1-$D$2)*(Q18/Q19-$D$3-R10)</f>
        <v>0.0302398151692779</v>
      </c>
      <c r="S30" s="115" t="n">
        <f aca="false">S9+$D$2*(S8+S11+S12)+(1-$D$2)*(R18/R19-$D$3-S10)</f>
        <v>0.0305688023017833</v>
      </c>
      <c r="T30" s="115" t="n">
        <f aca="false">T9+$D$2*(T8+T11+T12)+(1-$D$2)*(S18/S19-$D$3-T10)</f>
        <v>0.0309188182708545</v>
      </c>
      <c r="U30" s="115" t="n">
        <f aca="false">U9+$D$2*(U8+U11+U12)+(1-$D$2)*(T18/T19-$D$3-U10)</f>
        <v>0.031248177715815</v>
      </c>
      <c r="V30" s="115" t="n">
        <f aca="false">V9+$D$2*(V8+V11+V12)+(1-$D$2)*(U18/U19-$D$3-V10)</f>
        <v>0.0315989189000449</v>
      </c>
      <c r="W30" s="115" t="n">
        <f aca="false">W9+$D$2*(W8+W11+W12)+(1-$D$2)*(V18/V19-$D$3-W10)</f>
        <v>0.0319494456185335</v>
      </c>
      <c r="X30" s="115" t="n">
        <f aca="false">X9+$D$2*(X8+X11+X12)+(1-$D$2)*(W18/W19-$D$3-X10)</f>
        <v>0.0322905614641051</v>
      </c>
      <c r="Y30" s="115" t="n">
        <f aca="false">Y9+$D$2*(Y8+Y11+Y12)+(1-$D$2)*(X18/X19-$D$3-Y10)</f>
        <v>0.0325962666406053</v>
      </c>
      <c r="Z30" s="115" t="n">
        <f aca="false">Z9+$D$2*(Z8+Z11+Z12)+(1-$D$2)*(Y18/Y19-$D$3-Z10)</f>
        <v>0.0329640689239311</v>
      </c>
      <c r="AA30" s="115" t="n">
        <f aca="false">AA9+$D$2*(AA8+AA11+AA12)+(1-$D$2)*(Z18/Z19-$D$3-AA10)</f>
        <v>0.0332726382561597</v>
      </c>
      <c r="AB30" s="115" t="n">
        <f aca="false">AB9+$D$2*(AB8+AB11+AB12)+(1-$D$2)*(AA18/AA19-$D$3-AB10)</f>
        <v>0.0336182663622641</v>
      </c>
      <c r="AC30" s="115" t="n">
        <f aca="false">AC9+$D$2*(AC8+AC11+AC12)+(1-$D$2)*(AB18/AB19-$D$3-AC10)</f>
        <v>0.0339192749179913</v>
      </c>
      <c r="AD30" s="115" t="n">
        <f aca="false">AD9+$D$2*(AD8+AD11+AD12)+(1-$D$2)*(AC18/AC19-$D$3-AD10)</f>
        <v>0.0342736005542051</v>
      </c>
      <c r="AE30" s="115" t="n">
        <f aca="false">AE9+$D$2*(AE8+AE11+AE12)+(1-$D$2)*(AD18/AD19-$D$3-AE10)</f>
        <v>0.0345858652840739</v>
      </c>
      <c r="AF30" s="115" t="n">
        <f aca="false">AF9+$D$2*(AF8+AF11+AF12)+(1-$D$2)*(AE18/AE19-$D$3-AF10)</f>
        <v>0.0349433084285943</v>
      </c>
      <c r="AG30" s="115" t="n">
        <f aca="false">AG9+$D$2*(AG8+AG11+AG12)+(1-$D$2)*(AF18/AF19-$D$3-AG10)</f>
        <v>0.0352616354324364</v>
      </c>
      <c r="AH30" s="115" t="n">
        <f aca="false">AH9+$D$2*(AH8+AH11+AH12)+(1-$D$2)*(AG18/AG19-$D$3-AH10)</f>
        <v>0.0355473832267388</v>
      </c>
      <c r="AI30" s="115" t="n">
        <f aca="false">AI9+$D$2*(AI8+AI11+AI12)+(1-$D$2)*(AH18/AH19-$D$3-AI10)</f>
        <v>0.0358820194138597</v>
      </c>
      <c r="AJ30" s="115" t="n">
        <f aca="false">AJ9+$D$2*(AJ8+AJ11+AJ12)+(1-$D$2)*(AI18/AI19-$D$3-AJ10)</f>
        <v>0.0361560822243356</v>
      </c>
      <c r="AK30" s="115" t="e">
        <f aca="false">AK9+$D$2*(AK8+AK11+AK12)+(1-$D$2)*(AJ18/AJ19-$D$3-AK10)</f>
        <v>#VALUE!</v>
      </c>
      <c r="AL30" s="115" t="e">
        <f aca="false">AL9+$D$2*(AL8+AL11+AL12)+(1-$D$2)*(AK18/AK19-$D$3-AL10)</f>
        <v>#VALUE!</v>
      </c>
      <c r="AM30" s="115" t="e">
        <f aca="false">AM9+$D$2*(AM8+AM11+AM12)+(1-$D$2)*(AL18/AL19-$D$3-AM10)</f>
        <v>#VALUE!</v>
      </c>
      <c r="AN30" s="115" t="e">
        <f aca="false">AN9+$D$2*(AN8+AN11+AN12)+(1-$D$2)*(AM18/AM19-$D$3-AN10)</f>
        <v>#VALUE!</v>
      </c>
      <c r="AO30" s="115" t="e">
        <f aca="false">AO9+$D$2*(AO8+AO11+AO12)+(1-$D$2)*(AN18/AN19-$D$3-AO10)</f>
        <v>#VALUE!</v>
      </c>
      <c r="AP30" s="115" t="e">
        <f aca="false">AP9+$D$2*(AP8+AP11+AP12)+(1-$D$2)*(AO18/AO19-$D$3-AP10)</f>
        <v>#VALUE!</v>
      </c>
      <c r="AQ30" s="115" t="e">
        <f aca="false">AQ9+$D$2*(AQ8+AQ11+AQ12)+(1-$D$2)*(AP18/AP19-$D$3-AQ10)</f>
        <v>#VALUE!</v>
      </c>
      <c r="AR30" s="115" t="e">
        <f aca="false">AR9+$D$2*(AR8+AR11+AR12)+(1-$D$2)*(AQ18/AQ19-$D$3-AR10)</f>
        <v>#VALUE!</v>
      </c>
      <c r="AS30" s="115" t="e">
        <f aca="false">AS9+$D$2*(AS8+AS11+AS12)+(1-$D$2)*(AR18/AR19-$D$3-AS10)</f>
        <v>#VALUE!</v>
      </c>
      <c r="AT30" s="115" t="e">
        <f aca="false">AT9+$D$2*(AT8+AT11+AT12)+(1-$D$2)*(AS18/AS19-$D$3-AT10)</f>
        <v>#VALUE!</v>
      </c>
      <c r="AU30" s="115" t="e">
        <f aca="false">AU9+$D$2*(AU8+AU11+AU12)+(1-$D$2)*(AT18/AT19-$D$3-AU10)</f>
        <v>#VALUE!</v>
      </c>
      <c r="AV30" s="115" t="e">
        <f aca="false">AV9+$D$2*(AV8+AV11+AV12)+(1-$D$2)*(AU18/AU19-$D$3-AV10)</f>
        <v>#VALUE!</v>
      </c>
      <c r="AW30" s="115" t="e">
        <f aca="false">AW9+$D$2*(AW8+AW11+AW12)+(1-$D$2)*(AV18/AV19-$D$3-AW10)</f>
        <v>#VALUE!</v>
      </c>
      <c r="AX30" s="115" t="e">
        <f aca="false">AX9+$D$2*(AX8+AX11+AX12)+(1-$D$2)*(AW18/AW19-$D$3-AX10)</f>
        <v>#VALUE!</v>
      </c>
      <c r="AY30" s="115" t="e">
        <f aca="false">AY9+$D$2*(AY8+AY11+AY12)+(1-$D$2)*(AX18/AX19-$D$3-AY10)</f>
        <v>#VALUE!</v>
      </c>
      <c r="AZ30" s="115" t="e">
        <f aca="false">AZ9+$D$2*(AZ8+AZ11+AZ12)+(1-$D$2)*(AY18/AY19-$D$3-AZ10)</f>
        <v>#VALUE!</v>
      </c>
      <c r="BA30" s="115" t="e">
        <f aca="false">BA9+$D$2*(BA8+BA11+BA12)+(1-$D$2)*(AZ18/AZ19-$D$3-BA10)</f>
        <v>#VALUE!</v>
      </c>
      <c r="BB30" s="115" t="e">
        <f aca="false">BB9+$D$2*(BB8+BB11+BB12)+(1-$D$2)*(BA18/BA19-$D$3-BB10)</f>
        <v>#VALUE!</v>
      </c>
      <c r="BC30" s="115" t="e">
        <f aca="false">BC9+$D$2*(BC8+BC11+BC12)+(1-$D$2)*(BB18/BB19-$D$3-BC10)</f>
        <v>#VALUE!</v>
      </c>
      <c r="BD30" s="115" t="e">
        <f aca="false">BD9+$D$2*(BD8+BD11+BD12)+(1-$D$2)*(BC18/BC19-$D$3-BD10)</f>
        <v>#VALUE!</v>
      </c>
      <c r="BE30" s="115" t="e">
        <f aca="false">BE9+$D$2*(BE8+BE11+BE12)+(1-$D$2)*(BD18/BD19-$D$3-BE10)</f>
        <v>#VALUE!</v>
      </c>
      <c r="BF30" s="115" t="e">
        <f aca="false">BF9+$D$2*(BF8+BF11+BF12)+(1-$D$2)*(BE18/BE19-$D$3-BF10)</f>
        <v>#VALUE!</v>
      </c>
      <c r="BG30" s="115" t="e">
        <f aca="false">BG9+$D$2*(BG8+BG11+BG12)+(1-$D$2)*(BF18/BF19-$D$3-BG10)</f>
        <v>#VALUE!</v>
      </c>
      <c r="BH30" s="115" t="e">
        <f aca="false">BH9+$D$2*(BH8+BH11+BH12)+(1-$D$2)*(BG18/BG19-$D$3-BH10)</f>
        <v>#VALUE!</v>
      </c>
      <c r="BI30" s="115" t="e">
        <f aca="false">BI9+$D$2*(BI8+BI11+BI12)+(1-$D$2)*(BH18/BH19-$D$3-BI10)</f>
        <v>#VALUE!</v>
      </c>
      <c r="BJ30" s="115" t="e">
        <f aca="false">BJ9+$D$2*(BJ8+BJ11+BJ12)+(1-$D$2)*(BI18/BI19-$D$3-BJ10)</f>
        <v>#VALUE!</v>
      </c>
      <c r="BK30" s="115" t="e">
        <f aca="false">BK9+$D$2*(BK8+BK11+BK12)+(1-$D$2)*(BJ18/BJ19-$D$3-BK10)</f>
        <v>#VALUE!</v>
      </c>
      <c r="BL30" s="115" t="e">
        <f aca="false">BL9+$D$2*(BL8+BL11+BL12)+(1-$D$2)*(BK18/BK19-$D$3-BL10)</f>
        <v>#VALUE!</v>
      </c>
      <c r="BM30" s="115" t="e">
        <f aca="false">BM9+$D$2*(BM8+BM11+BM12)+(1-$D$2)*(BL18/BL19-$D$3-BM10)</f>
        <v>#VALUE!</v>
      </c>
      <c r="BN30" s="115" t="e">
        <f aca="false">BN9+$D$2*(BN8+BN11+BN12)+(1-$D$2)*(BM18/BM19-$D$3-BN10)</f>
        <v>#VALUE!</v>
      </c>
      <c r="BO30" s="115" t="e">
        <f aca="false">BO9+$D$2*(BO8+BO11+BO12)+(1-$D$2)*(BN18/BN19-$D$3-BO10)</f>
        <v>#VALUE!</v>
      </c>
      <c r="BP30" s="115" t="e">
        <f aca="false">BP9+$D$2*(BP8+BP11+BP12)+(1-$D$2)*(BO18/BO19-$D$3-BP10)</f>
        <v>#VALUE!</v>
      </c>
      <c r="BQ30" s="115" t="e">
        <f aca="false">BQ9+$D$2*(BQ8+BQ11+BQ12)+(1-$D$2)*(BP18/BP19-$D$3-BQ10)</f>
        <v>#VALUE!</v>
      </c>
      <c r="BR30" s="115" t="e">
        <f aca="false">BR9+$D$2*(BR8+BR11+BR12)+(1-$D$2)*(BQ18/BQ19-$D$3-BR10)</f>
        <v>#VALUE!</v>
      </c>
      <c r="BS30" s="115" t="e">
        <f aca="false">BS9+$D$2*(BS8+BS11+BS12)+(1-$D$2)*(BR18/BR19-$D$3-BS10)</f>
        <v>#VALUE!</v>
      </c>
    </row>
    <row r="31" customFormat="false" ht="15.75" hidden="false" customHeight="false" outlineLevel="0" collapsed="false">
      <c r="A31" s="503"/>
      <c r="C31" s="575" t="s">
        <v>1587</v>
      </c>
      <c r="D31" s="618"/>
      <c r="E31" s="115" t="e">
        <f aca="false">E30-E7</f>
        <v>#VALUE!</v>
      </c>
      <c r="F31" s="115" t="n">
        <f aca="false">F30-F7</f>
        <v>5.84100973743916E-005</v>
      </c>
      <c r="G31" s="115" t="n">
        <f aca="false">G30-G7</f>
        <v>6.76358963323555E-005</v>
      </c>
      <c r="H31" s="115" t="n">
        <f aca="false">H30-H7</f>
        <v>9.99320205635618E-005</v>
      </c>
      <c r="I31" s="115" t="n">
        <f aca="false">I30-I7</f>
        <v>0.000118809564988942</v>
      </c>
      <c r="J31" s="115" t="n">
        <f aca="false">J30-J7</f>
        <v>0.000119409012129208</v>
      </c>
      <c r="K31" s="115" t="n">
        <f aca="false">K30-K7</f>
        <v>0.000114179928786904</v>
      </c>
      <c r="L31" s="115" t="n">
        <f aca="false">L30-L7</f>
        <v>0.000166939750532311</v>
      </c>
      <c r="M31" s="115" t="n">
        <f aca="false">M30-M7</f>
        <v>0.000149155235071752</v>
      </c>
      <c r="N31" s="115" t="n">
        <f aca="false">N30-N7</f>
        <v>0.000146605990527418</v>
      </c>
      <c r="O31" s="115" t="n">
        <f aca="false">O30-O7</f>
        <v>0.000165912858932755</v>
      </c>
      <c r="P31" s="115" t="n">
        <f aca="false">P30-P7</f>
        <v>0.000197194168302876</v>
      </c>
      <c r="Q31" s="115" t="n">
        <f aca="false">Q30-Q7</f>
        <v>0.00023460019956157</v>
      </c>
      <c r="R31" s="115" t="n">
        <f aca="false">R30-R7</f>
        <v>0.000258682997277833</v>
      </c>
      <c r="S31" s="115" t="n">
        <f aca="false">S30-S7</f>
        <v>0.000276083528140968</v>
      </c>
      <c r="T31" s="115" t="n">
        <f aca="false">T30-T7</f>
        <v>0.000282067089659378</v>
      </c>
      <c r="U31" s="115" t="n">
        <f aca="false">U30-U7</f>
        <v>0.000275852857422636</v>
      </c>
      <c r="V31" s="115" t="n">
        <f aca="false">V30-V7</f>
        <v>0.000299174754451556</v>
      </c>
      <c r="W31" s="115" t="n">
        <f aca="false">W30-W7</f>
        <v>0.000294749156387955</v>
      </c>
      <c r="X31" s="115" t="n">
        <f aca="false">X30-X7</f>
        <v>0.000291052619597373</v>
      </c>
      <c r="Y31" s="115" t="n">
        <f aca="false">Y30-Y7</f>
        <v>0.000295374545651886</v>
      </c>
      <c r="Z31" s="115" t="n">
        <f aca="false">Z30-Z7</f>
        <v>0.000302792692038832</v>
      </c>
      <c r="AA31" s="115" t="n">
        <f aca="false">AA30-AA7</f>
        <v>0.000326606956325734</v>
      </c>
      <c r="AB31" s="115" t="n">
        <f aca="false">AB30-AB7</f>
        <v>0.000330849511227492</v>
      </c>
      <c r="AC31" s="115" t="n">
        <f aca="false">AC30-AC7</f>
        <v>0.000331578164235916</v>
      </c>
      <c r="AD31" s="115" t="n">
        <f aca="false">AD30-AD7</f>
        <v>0.000333278900292867</v>
      </c>
      <c r="AE31" s="115" t="n">
        <f aca="false">AE30-AE7</f>
        <v>0.00033379558371311</v>
      </c>
      <c r="AF31" s="115" t="n">
        <f aca="false">AF30-AF7</f>
        <v>0.000359675132111673</v>
      </c>
      <c r="AG31" s="115" t="n">
        <f aca="false">AG30-AG7</f>
        <v>0.000356854113631996</v>
      </c>
      <c r="AH31" s="115" t="n">
        <f aca="false">AH30-AH7</f>
        <v>0.000358962644935637</v>
      </c>
      <c r="AI31" s="115" t="n">
        <f aca="false">AI30-AI7</f>
        <v>0.000363635466576223</v>
      </c>
      <c r="AJ31" s="115" t="n">
        <f aca="false">AJ30-AJ7</f>
        <v>0.000371405927731494</v>
      </c>
      <c r="AK31" s="115" t="e">
        <f aca="false">AK30-AK7</f>
        <v>#VALUE!</v>
      </c>
      <c r="AL31" s="115" t="e">
        <f aca="false">AL30-AL7</f>
        <v>#VALUE!</v>
      </c>
      <c r="AM31" s="115" t="e">
        <f aca="false">AM30-AM7</f>
        <v>#VALUE!</v>
      </c>
      <c r="AN31" s="115" t="e">
        <f aca="false">AN30-AN7</f>
        <v>#VALUE!</v>
      </c>
      <c r="AO31" s="115" t="e">
        <f aca="false">AO30-AO7</f>
        <v>#VALUE!</v>
      </c>
      <c r="AP31" s="115" t="e">
        <f aca="false">AP30-AP7</f>
        <v>#VALUE!</v>
      </c>
      <c r="AQ31" s="115" t="e">
        <f aca="false">AQ30-AQ7</f>
        <v>#VALUE!</v>
      </c>
      <c r="AR31" s="115" t="e">
        <f aca="false">AR30-AR7</f>
        <v>#VALUE!</v>
      </c>
      <c r="AS31" s="115" t="e">
        <f aca="false">AS30-AS7</f>
        <v>#VALUE!</v>
      </c>
      <c r="AT31" s="115" t="e">
        <f aca="false">AT30-AT7</f>
        <v>#VALUE!</v>
      </c>
      <c r="AU31" s="115" t="e">
        <f aca="false">AU30-AU7</f>
        <v>#VALUE!</v>
      </c>
      <c r="AV31" s="115" t="e">
        <f aca="false">AV30-AV7</f>
        <v>#VALUE!</v>
      </c>
      <c r="AW31" s="115" t="e">
        <f aca="false">AW30-AW7</f>
        <v>#VALUE!</v>
      </c>
      <c r="AX31" s="115" t="e">
        <f aca="false">AX30-AX7</f>
        <v>#VALUE!</v>
      </c>
      <c r="AY31" s="115" t="e">
        <f aca="false">AY30-AY7</f>
        <v>#VALUE!</v>
      </c>
      <c r="AZ31" s="115" t="e">
        <f aca="false">AZ30-AZ7</f>
        <v>#VALUE!</v>
      </c>
      <c r="BA31" s="115" t="e">
        <f aca="false">BA30-BA7</f>
        <v>#VALUE!</v>
      </c>
      <c r="BB31" s="115" t="e">
        <f aca="false">BB30-BB7</f>
        <v>#VALUE!</v>
      </c>
      <c r="BC31" s="115" t="e">
        <f aca="false">BC30-BC7</f>
        <v>#VALUE!</v>
      </c>
      <c r="BD31" s="115" t="e">
        <f aca="false">BD30-BD7</f>
        <v>#VALUE!</v>
      </c>
      <c r="BE31" s="115" t="e">
        <f aca="false">BE30-BE7</f>
        <v>#VALUE!</v>
      </c>
      <c r="BF31" s="115" t="e">
        <f aca="false">BF30-BF7</f>
        <v>#VALUE!</v>
      </c>
      <c r="BG31" s="115" t="e">
        <f aca="false">BG30-BG7</f>
        <v>#VALUE!</v>
      </c>
      <c r="BH31" s="115" t="e">
        <f aca="false">BH30-BH7</f>
        <v>#VALUE!</v>
      </c>
      <c r="BI31" s="115" t="e">
        <f aca="false">BI30-BI7</f>
        <v>#VALUE!</v>
      </c>
      <c r="BJ31" s="115" t="e">
        <f aca="false">BJ30-BJ7</f>
        <v>#VALUE!</v>
      </c>
      <c r="BK31" s="115" t="e">
        <f aca="false">BK30-BK7</f>
        <v>#VALUE!</v>
      </c>
      <c r="BL31" s="115" t="e">
        <f aca="false">BL30-BL7</f>
        <v>#VALUE!</v>
      </c>
      <c r="BM31" s="115" t="e">
        <f aca="false">BM30-BM7</f>
        <v>#VALUE!</v>
      </c>
      <c r="BN31" s="115" t="e">
        <f aca="false">BN30-BN7</f>
        <v>#VALUE!</v>
      </c>
      <c r="BO31" s="115" t="e">
        <f aca="false">BO30-BO7</f>
        <v>#VALUE!</v>
      </c>
      <c r="BP31" s="115" t="e">
        <f aca="false">BP30-BP7</f>
        <v>#VALUE!</v>
      </c>
      <c r="BQ31" s="115" t="e">
        <f aca="false">BQ30-BQ7</f>
        <v>#VALUE!</v>
      </c>
      <c r="BR31" s="115" t="e">
        <f aca="false">BR30-BR7</f>
        <v>#VALUE!</v>
      </c>
      <c r="BS31" s="115" t="e">
        <f aca="false">BS30-BS7</f>
        <v>#VALUE!</v>
      </c>
    </row>
    <row r="32" customFormat="false" ht="15.75" hidden="false" customHeight="false" outlineLevel="0" collapsed="false">
      <c r="A32" s="503" t="s">
        <v>1507</v>
      </c>
      <c r="C32" s="575" t="s">
        <v>1588</v>
      </c>
      <c r="D32" s="613" t="s">
        <v>121</v>
      </c>
      <c r="E32" s="115" t="n">
        <f aca="false">Submodel1s!E31</f>
        <v>0.0136694397886081</v>
      </c>
      <c r="F32" s="115" t="n">
        <f aca="false">(1+F7)*(1+F10)-1</f>
        <v>0.057601198554039</v>
      </c>
      <c r="G32" s="115" t="n">
        <f aca="false">(1+G7)*(1+G10)-1</f>
        <v>0.057601198554039</v>
      </c>
      <c r="H32" s="115" t="n">
        <f aca="false">(1+H7)*(1+H10)-1</f>
        <v>0.057601198554039</v>
      </c>
      <c r="I32" s="115" t="n">
        <f aca="false">(1+I7)*(1+I10)-1</f>
        <v>0.057601198554039</v>
      </c>
      <c r="J32" s="115" t="n">
        <f aca="false">(1+J7)*(1+J10)-1</f>
        <v>0.057601198554039</v>
      </c>
      <c r="K32" s="115" t="n">
        <f aca="false">(1+K7)*(1+K10)-1</f>
        <v>0.057601198554039</v>
      </c>
      <c r="L32" s="115" t="n">
        <f aca="false">(1+L7)*(1+L10)-1</f>
        <v>0.057601198554039</v>
      </c>
      <c r="M32" s="115" t="n">
        <f aca="false">(1+M7)*(1+M10)-1</f>
        <v>0.057601198554039</v>
      </c>
      <c r="N32" s="115" t="n">
        <f aca="false">(1+N7)*(1+N10)-1</f>
        <v>0.057601198554039</v>
      </c>
      <c r="O32" s="115" t="n">
        <f aca="false">(1+O7)*(1+O10)-1</f>
        <v>0.057601198554039</v>
      </c>
      <c r="P32" s="115" t="n">
        <f aca="false">(1+P7)*(1+P10)-1</f>
        <v>0.057601198554039</v>
      </c>
      <c r="Q32" s="115" t="n">
        <f aca="false">(1+Q7)*(1+Q10)-1</f>
        <v>0.057601198554039</v>
      </c>
      <c r="R32" s="115" t="n">
        <f aca="false">(1+R7)*(1+R10)-1</f>
        <v>0.057601198554039</v>
      </c>
      <c r="S32" s="115" t="n">
        <f aca="false">(1+S7)*(1+S10)-1</f>
        <v>0.057601198554039</v>
      </c>
      <c r="T32" s="115" t="n">
        <f aca="false">(1+T7)*(1+T10)-1</f>
        <v>0.057601198554039</v>
      </c>
      <c r="U32" s="115" t="n">
        <f aca="false">(1+U7)*(1+U10)-1</f>
        <v>0.057601198554039</v>
      </c>
      <c r="V32" s="115" t="n">
        <f aca="false">(1+V7)*(1+V10)-1</f>
        <v>0.057601198554039</v>
      </c>
      <c r="W32" s="115" t="n">
        <f aca="false">(1+W7)*(1+W10)-1</f>
        <v>0.057601198554039</v>
      </c>
      <c r="X32" s="115" t="n">
        <f aca="false">(1+X7)*(1+X10)-1</f>
        <v>0.057601198554039</v>
      </c>
      <c r="Y32" s="115" t="n">
        <f aca="false">(1+Y7)*(1+Y10)-1</f>
        <v>0.0576011985540388</v>
      </c>
      <c r="Z32" s="115" t="n">
        <f aca="false">(1+Z7)*(1+Z10)-1</f>
        <v>0.057601198554039</v>
      </c>
      <c r="AA32" s="115" t="n">
        <f aca="false">(1+AA7)*(1+AA10)-1</f>
        <v>0.057601198554039</v>
      </c>
      <c r="AB32" s="115" t="n">
        <f aca="false">(1+AB7)*(1+AB10)-1</f>
        <v>0.057601198554039</v>
      </c>
      <c r="AC32" s="115" t="n">
        <f aca="false">(1+AC7)*(1+AC10)-1</f>
        <v>0.057601198554039</v>
      </c>
      <c r="AD32" s="115" t="n">
        <f aca="false">(1+AD7)*(1+AD10)-1</f>
        <v>0.057601198554039</v>
      </c>
      <c r="AE32" s="115" t="n">
        <f aca="false">(1+AE7)*(1+AE10)-1</f>
        <v>0.057601198554039</v>
      </c>
      <c r="AF32" s="115" t="n">
        <f aca="false">(1+AF7)*(1+AF10)-1</f>
        <v>0.057601198554039</v>
      </c>
      <c r="AG32" s="115" t="n">
        <f aca="false">(1+AG7)*(1+AG10)-1</f>
        <v>0.057601198554039</v>
      </c>
      <c r="AH32" s="115" t="n">
        <f aca="false">(1+AH7)*(1+AH10)-1</f>
        <v>0.057601198554039</v>
      </c>
      <c r="AI32" s="115" t="n">
        <f aca="false">(1+AI7)*(1+AI10)-1</f>
        <v>0.057601198554039</v>
      </c>
      <c r="AJ32" s="115" t="n">
        <f aca="false">(1+AJ7)*(1+AJ10)-1</f>
        <v>0.057601198554039</v>
      </c>
      <c r="AK32" s="115" t="e">
        <f aca="false">(1+AK7)*(1+AK10)-1</f>
        <v>#VALUE!</v>
      </c>
      <c r="AL32" s="115" t="e">
        <f aca="false">(1+AL7)*(1+AL10)-1</f>
        <v>#VALUE!</v>
      </c>
      <c r="AM32" s="115" t="e">
        <f aca="false">(1+AM7)*(1+AM10)-1</f>
        <v>#VALUE!</v>
      </c>
      <c r="AN32" s="115" t="e">
        <f aca="false">(1+AN7)*(1+AN10)-1</f>
        <v>#VALUE!</v>
      </c>
      <c r="AO32" s="115" t="e">
        <f aca="false">(1+AO7)*(1+AO10)-1</f>
        <v>#VALUE!</v>
      </c>
      <c r="AP32" s="115" t="e">
        <f aca="false">(1+AP7)*(1+AP10)-1</f>
        <v>#VALUE!</v>
      </c>
      <c r="AQ32" s="115" t="e">
        <f aca="false">(1+AQ7)*(1+AQ10)-1</f>
        <v>#VALUE!</v>
      </c>
      <c r="AR32" s="115" t="e">
        <f aca="false">(1+AR7)*(1+AR10)-1</f>
        <v>#VALUE!</v>
      </c>
      <c r="AS32" s="115" t="e">
        <f aca="false">(1+AS7)*(1+AS10)-1</f>
        <v>#VALUE!</v>
      </c>
      <c r="AT32" s="115" t="e">
        <f aca="false">(1+AT7)*(1+AT10)-1</f>
        <v>#VALUE!</v>
      </c>
      <c r="AU32" s="115" t="e">
        <f aca="false">(1+AU7)*(1+AU10)-1</f>
        <v>#VALUE!</v>
      </c>
      <c r="AV32" s="115" t="e">
        <f aca="false">(1+AV7)*(1+AV10)-1</f>
        <v>#VALUE!</v>
      </c>
      <c r="AW32" s="115" t="e">
        <f aca="false">(1+AW7)*(1+AW10)-1</f>
        <v>#VALUE!</v>
      </c>
      <c r="AX32" s="115" t="e">
        <f aca="false">(1+AX7)*(1+AX10)-1</f>
        <v>#VALUE!</v>
      </c>
      <c r="AY32" s="115" t="e">
        <f aca="false">(1+AY7)*(1+AY10)-1</f>
        <v>#VALUE!</v>
      </c>
      <c r="AZ32" s="115" t="e">
        <f aca="false">(1+AZ7)*(1+AZ10)-1</f>
        <v>#VALUE!</v>
      </c>
      <c r="BA32" s="115" t="e">
        <f aca="false">(1+BA7)*(1+BA10)-1</f>
        <v>#VALUE!</v>
      </c>
      <c r="BB32" s="115" t="e">
        <f aca="false">(1+BB7)*(1+BB10)-1</f>
        <v>#VALUE!</v>
      </c>
      <c r="BC32" s="115" t="e">
        <f aca="false">(1+BC7)*(1+BC10)-1</f>
        <v>#VALUE!</v>
      </c>
      <c r="BD32" s="115" t="e">
        <f aca="false">(1+BD7)*(1+BD10)-1</f>
        <v>#VALUE!</v>
      </c>
      <c r="BE32" s="115" t="e">
        <f aca="false">(1+BE7)*(1+BE10)-1</f>
        <v>#VALUE!</v>
      </c>
      <c r="BF32" s="115" t="e">
        <f aca="false">(1+BF7)*(1+BF10)-1</f>
        <v>#VALUE!</v>
      </c>
      <c r="BG32" s="115" t="e">
        <f aca="false">(1+BG7)*(1+BG10)-1</f>
        <v>#VALUE!</v>
      </c>
      <c r="BH32" s="115" t="e">
        <f aca="false">(1+BH7)*(1+BH10)-1</f>
        <v>#VALUE!</v>
      </c>
      <c r="BI32" s="115" t="e">
        <f aca="false">(1+BI7)*(1+BI10)-1</f>
        <v>#VALUE!</v>
      </c>
      <c r="BJ32" s="115" t="e">
        <f aca="false">(1+BJ7)*(1+BJ10)-1</f>
        <v>#VALUE!</v>
      </c>
      <c r="BK32" s="115" t="e">
        <f aca="false">(1+BK7)*(1+BK10)-1</f>
        <v>#VALUE!</v>
      </c>
      <c r="BL32" s="115" t="e">
        <f aca="false">(1+BL7)*(1+BL10)-1</f>
        <v>#VALUE!</v>
      </c>
      <c r="BM32" s="115" t="e">
        <f aca="false">(1+BM7)*(1+BM10)-1</f>
        <v>#VALUE!</v>
      </c>
      <c r="BN32" s="115" t="e">
        <f aca="false">(1+BN7)*(1+BN10)-1</f>
        <v>#VALUE!</v>
      </c>
      <c r="BO32" s="115" t="e">
        <f aca="false">(1+BO7)*(1+BO10)-1</f>
        <v>#VALUE!</v>
      </c>
      <c r="BP32" s="115" t="e">
        <f aca="false">(1+BP7)*(1+BP10)-1</f>
        <v>#VALUE!</v>
      </c>
      <c r="BQ32" s="115" t="e">
        <f aca="false">(1+BQ7)*(1+BQ10)-1</f>
        <v>#VALUE!</v>
      </c>
      <c r="BR32" s="115" t="e">
        <f aca="false">(1+BR7)*(1+BR10)-1</f>
        <v>#VALUE!</v>
      </c>
      <c r="BS32" s="115" t="e">
        <f aca="false">(1+BS7)*(1+BS10)-1</f>
        <v>#VALUE!</v>
      </c>
    </row>
    <row r="33" customFormat="false" ht="15.75" hidden="false" customHeight="false" outlineLevel="0" collapsed="false">
      <c r="A33" s="503" t="s">
        <v>1589</v>
      </c>
      <c r="C33" s="575" t="s">
        <v>1521</v>
      </c>
      <c r="D33" s="619" t="s">
        <v>1522</v>
      </c>
      <c r="E33" s="538" t="n">
        <f aca="false">InputDataA_GeneralAssumptions!J16</f>
        <v>1653.82940051561</v>
      </c>
      <c r="F33" s="538" t="n">
        <f aca="false">E33*(1+F7)</f>
        <v>1699.33550382149</v>
      </c>
      <c r="G33" s="538" t="n">
        <f aca="false">F33*(1+G7)</f>
        <v>1746.21209125058</v>
      </c>
      <c r="H33" s="538" t="n">
        <f aca="false">G33*(1+H7)</f>
        <v>1794.72147550266</v>
      </c>
      <c r="I33" s="538" t="n">
        <f aca="false">H33*(1+I7)</f>
        <v>1844.75609703778</v>
      </c>
      <c r="J33" s="538" t="n">
        <f aca="false">I33*(1+J7)</f>
        <v>1896.57942167587</v>
      </c>
      <c r="K33" s="538" t="n">
        <f aca="false">J33*(1+K7)</f>
        <v>1950.08891774369</v>
      </c>
      <c r="L33" s="538" t="n">
        <f aca="false">K33*(1+L7)</f>
        <v>2005.55280010802</v>
      </c>
      <c r="M33" s="538" t="n">
        <f aca="false">L33*(1+M7)</f>
        <v>2062.96599296567</v>
      </c>
      <c r="N33" s="538" t="n">
        <f aca="false">M33*(1+N7)</f>
        <v>2122.41835212393</v>
      </c>
      <c r="O33" s="538" t="n">
        <f aca="false">N33*(1+O7)</f>
        <v>2184.18729802905</v>
      </c>
      <c r="P33" s="538" t="n">
        <f aca="false">O33*(1+P7)</f>
        <v>2248.37000705467</v>
      </c>
      <c r="Q33" s="538" t="n">
        <f aca="false">P33*(1+Q7)</f>
        <v>2315.16029760025</v>
      </c>
      <c r="R33" s="538" t="n">
        <f aca="false">Q33*(1+R7)</f>
        <v>2384.57142448197</v>
      </c>
      <c r="S33" s="538" t="n">
        <f aca="false">R33*(1+S7)</f>
        <v>2456.80657603946</v>
      </c>
      <c r="T33" s="538" t="n">
        <f aca="false">S33*(1+T7)</f>
        <v>2532.07514780991</v>
      </c>
      <c r="U33" s="538" t="n">
        <f aca="false">T33*(1+U7)</f>
        <v>2610.49940185374</v>
      </c>
      <c r="V33" s="538" t="n">
        <f aca="false">U33*(1+V7)</f>
        <v>2692.20736522399</v>
      </c>
      <c r="W33" s="538" t="n">
        <f aca="false">V33*(1+W7)</f>
        <v>2777.4283721833</v>
      </c>
      <c r="X33" s="538" t="n">
        <f aca="false">W33*(1+X7)</f>
        <v>2866.30471594397</v>
      </c>
      <c r="Y33" s="538" t="n">
        <f aca="false">X33*(1+Y7)</f>
        <v>2958.88891528493</v>
      </c>
      <c r="Z33" s="538" t="n">
        <f aca="false">Y33*(1+Z7)</f>
        <v>3055.53000348654</v>
      </c>
      <c r="AA33" s="538" t="n">
        <f aca="false">Z33*(1+AA7)</f>
        <v>3156.19759061899</v>
      </c>
      <c r="AB33" s="538" t="n">
        <f aca="false">AA33*(1+AB7)</f>
        <v>3261.25925548216</v>
      </c>
      <c r="AC33" s="538" t="n">
        <f aca="false">AB33*(1+AC7)</f>
        <v>3370.79744239067</v>
      </c>
      <c r="AD33" s="538" t="n">
        <f aca="false">AC33*(1+AD7)</f>
        <v>3485.2033918156</v>
      </c>
      <c r="AE33" s="538" t="n">
        <f aca="false">AD33*(1+AE7)</f>
        <v>3604.578821312</v>
      </c>
      <c r="AF33" s="538" t="n">
        <f aca="false">AE33*(1+AF7)</f>
        <v>3729.23825345652</v>
      </c>
      <c r="AG33" s="538" t="n">
        <f aca="false">AF33*(1+AG7)</f>
        <v>3859.40649917914</v>
      </c>
      <c r="AH33" s="538" t="n">
        <f aca="false">AG33*(1+AH7)</f>
        <v>3995.2129182684</v>
      </c>
      <c r="AI33" s="538" t="n">
        <f aca="false">AH33*(1+AI7)</f>
        <v>4137.1164246506</v>
      </c>
      <c r="AJ33" s="538" t="n">
        <f aca="false">AI33*(1+AJ7)</f>
        <v>4285.16179670809</v>
      </c>
      <c r="AK33" s="538" t="e">
        <f aca="false">AJ33*(1+AK7)</f>
        <v>#VALUE!</v>
      </c>
      <c r="AL33" s="538" t="e">
        <f aca="false">AK33*(1+AL7)</f>
        <v>#VALUE!</v>
      </c>
      <c r="AM33" s="538" t="e">
        <f aca="false">AL33*(1+AM7)</f>
        <v>#VALUE!</v>
      </c>
      <c r="AN33" s="538" t="e">
        <f aca="false">AM33*(1+AN7)</f>
        <v>#VALUE!</v>
      </c>
      <c r="AO33" s="538" t="e">
        <f aca="false">AN33*(1+AO7)</f>
        <v>#VALUE!</v>
      </c>
      <c r="AP33" s="538" t="e">
        <f aca="false">AO33*(1+AP7)</f>
        <v>#VALUE!</v>
      </c>
      <c r="AQ33" s="538" t="e">
        <f aca="false">AP33*(1+AQ7)</f>
        <v>#VALUE!</v>
      </c>
      <c r="AR33" s="538" t="e">
        <f aca="false">AQ33*(1+AR7)</f>
        <v>#VALUE!</v>
      </c>
      <c r="AS33" s="538" t="e">
        <f aca="false">AR33*(1+AS7)</f>
        <v>#VALUE!</v>
      </c>
      <c r="AT33" s="538" t="e">
        <f aca="false">AS33*(1+AT7)</f>
        <v>#VALUE!</v>
      </c>
      <c r="AU33" s="538" t="e">
        <f aca="false">AT33*(1+AU7)</f>
        <v>#VALUE!</v>
      </c>
      <c r="AV33" s="538" t="e">
        <f aca="false">AU33*(1+AV7)</f>
        <v>#VALUE!</v>
      </c>
      <c r="AW33" s="538" t="e">
        <f aca="false">AV33*(1+AW7)</f>
        <v>#VALUE!</v>
      </c>
      <c r="AX33" s="538" t="e">
        <f aca="false">AW33*(1+AX7)</f>
        <v>#VALUE!</v>
      </c>
      <c r="AY33" s="538" t="e">
        <f aca="false">AX33*(1+AY7)</f>
        <v>#VALUE!</v>
      </c>
      <c r="AZ33" s="538" t="e">
        <f aca="false">AY33*(1+AZ7)</f>
        <v>#VALUE!</v>
      </c>
      <c r="BA33" s="538" t="e">
        <f aca="false">AZ33*(1+BA7)</f>
        <v>#VALUE!</v>
      </c>
      <c r="BB33" s="538" t="e">
        <f aca="false">BA33*(1+BB7)</f>
        <v>#VALUE!</v>
      </c>
      <c r="BC33" s="538" t="e">
        <f aca="false">BB33*(1+BC7)</f>
        <v>#VALUE!</v>
      </c>
      <c r="BD33" s="538" t="e">
        <f aca="false">BC33*(1+BD7)</f>
        <v>#VALUE!</v>
      </c>
      <c r="BE33" s="538" t="e">
        <f aca="false">BD33*(1+BE7)</f>
        <v>#VALUE!</v>
      </c>
      <c r="BF33" s="538" t="e">
        <f aca="false">BE33*(1+BF7)</f>
        <v>#VALUE!</v>
      </c>
      <c r="BG33" s="538" t="e">
        <f aca="false">BF33*(1+BG7)</f>
        <v>#VALUE!</v>
      </c>
      <c r="BH33" s="538" t="e">
        <f aca="false">BG33*(1+BH7)</f>
        <v>#VALUE!</v>
      </c>
      <c r="BI33" s="538" t="e">
        <f aca="false">BH33*(1+BI7)</f>
        <v>#VALUE!</v>
      </c>
      <c r="BJ33" s="538" t="e">
        <f aca="false">BI33*(1+BJ7)</f>
        <v>#VALUE!</v>
      </c>
      <c r="BK33" s="538" t="e">
        <f aca="false">BJ33*(1+BK7)</f>
        <v>#VALUE!</v>
      </c>
      <c r="BL33" s="538" t="e">
        <f aca="false">BK33*(1+BL7)</f>
        <v>#VALUE!</v>
      </c>
      <c r="BM33" s="538" t="e">
        <f aca="false">BL33*(1+BM7)</f>
        <v>#VALUE!</v>
      </c>
      <c r="BN33" s="538" t="e">
        <f aca="false">BM33*(1+BN7)</f>
        <v>#VALUE!</v>
      </c>
      <c r="BO33" s="538" t="e">
        <f aca="false">BN33*(1+BO7)</f>
        <v>#VALUE!</v>
      </c>
      <c r="BP33" s="538" t="e">
        <f aca="false">BO33*(1+BP7)</f>
        <v>#VALUE!</v>
      </c>
      <c r="BQ33" s="538" t="e">
        <f aca="false">BP33*(1+BQ7)</f>
        <v>#VALUE!</v>
      </c>
      <c r="BR33" s="538" t="e">
        <f aca="false">BQ33*(1+BR7)</f>
        <v>#VALUE!</v>
      </c>
      <c r="BS33" s="538" t="e">
        <f aca="false">BR33*(1+BS7)</f>
        <v>#VALUE!</v>
      </c>
    </row>
    <row r="34" customFormat="false" ht="15.75" hidden="false" customHeight="false" outlineLevel="0" collapsed="false">
      <c r="A34" s="503"/>
      <c r="C34" s="575" t="s">
        <v>1504</v>
      </c>
      <c r="D34" s="613" t="s">
        <v>121</v>
      </c>
      <c r="E34" s="605" t="n">
        <f aca="false">IF(ISNUMBER(E20)=TRUE(),E20,E15)</f>
        <v>0.0534590557217598</v>
      </c>
      <c r="F34" s="605" t="n">
        <f aca="false">IF(ISNUMBER(F20)=TRUE(),F20,F15)</f>
        <v>0.0534590557217598</v>
      </c>
      <c r="G34" s="605" t="n">
        <f aca="false">IF(ISNUMBER(G20)=TRUE(),G20,G15)</f>
        <v>0.0534590557217598</v>
      </c>
      <c r="H34" s="605" t="n">
        <f aca="false">IF(ISNUMBER(H20)=TRUE(),H20,H15)</f>
        <v>0.0534590557217598</v>
      </c>
      <c r="I34" s="605" t="n">
        <f aca="false">IF(ISNUMBER(I20)=TRUE(),I20,I15)</f>
        <v>0.0534590557217598</v>
      </c>
      <c r="J34" s="605" t="n">
        <f aca="false">IF(ISNUMBER(J20)=TRUE(),J20,J15)</f>
        <v>0.0534590557217598</v>
      </c>
      <c r="K34" s="605" t="n">
        <f aca="false">IF(ISNUMBER(K20)=TRUE(),K20,K15)</f>
        <v>0.0534590557217598</v>
      </c>
      <c r="L34" s="605" t="n">
        <f aca="false">IF(ISNUMBER(L20)=TRUE(),L20,L15)</f>
        <v>0.0534590557217598</v>
      </c>
      <c r="M34" s="605" t="n">
        <f aca="false">IF(ISNUMBER(M20)=TRUE(),M20,M15)</f>
        <v>0.0534590557217598</v>
      </c>
      <c r="N34" s="605" t="n">
        <f aca="false">IF(ISNUMBER(N20)=TRUE(),N20,N15)</f>
        <v>0.0534590557217598</v>
      </c>
      <c r="O34" s="605" t="n">
        <f aca="false">IF(ISNUMBER(O20)=TRUE(),O20,O15)</f>
        <v>0.0534590557217598</v>
      </c>
      <c r="P34" s="605" t="n">
        <f aca="false">IF(ISNUMBER(P20)=TRUE(),P20,P15)</f>
        <v>0.0534590557217598</v>
      </c>
      <c r="Q34" s="605" t="n">
        <f aca="false">IF(ISNUMBER(Q20)=TRUE(),Q20,Q15)</f>
        <v>0.0534590557217598</v>
      </c>
      <c r="R34" s="605" t="n">
        <f aca="false">IF(ISNUMBER(R20)=TRUE(),R20,R15)</f>
        <v>0.0534590557217598</v>
      </c>
      <c r="S34" s="605" t="n">
        <f aca="false">IF(ISNUMBER(S20)=TRUE(),S20,S15)</f>
        <v>0.0534590557217598</v>
      </c>
      <c r="T34" s="605" t="n">
        <f aca="false">IF(ISNUMBER(T20)=TRUE(),T20,T15)</f>
        <v>0.0534590557217598</v>
      </c>
      <c r="U34" s="605" t="n">
        <f aca="false">IF(ISNUMBER(U20)=TRUE(),U20,U15)</f>
        <v>0.0534590557217598</v>
      </c>
      <c r="V34" s="605" t="n">
        <f aca="false">IF(ISNUMBER(V20)=TRUE(),V20,V15)</f>
        <v>0.0534590557217598</v>
      </c>
      <c r="W34" s="605" t="n">
        <f aca="false">IF(ISNUMBER(W20)=TRUE(),W20,W15)</f>
        <v>0.0534590557217598</v>
      </c>
      <c r="X34" s="605" t="n">
        <f aca="false">IF(ISNUMBER(X20)=TRUE(),X20,X15)</f>
        <v>0.0534590557217598</v>
      </c>
      <c r="Y34" s="605" t="n">
        <f aca="false">IF(ISNUMBER(Y20)=TRUE(),Y20,Y15)</f>
        <v>0.0534590557217598</v>
      </c>
      <c r="Z34" s="605" t="n">
        <f aca="false">IF(ISNUMBER(Z20)=TRUE(),Z20,Z15)</f>
        <v>0.0534590557217598</v>
      </c>
      <c r="AA34" s="605" t="n">
        <f aca="false">IF(ISNUMBER(AA20)=TRUE(),AA20,AA15)</f>
        <v>0.0534590557217598</v>
      </c>
      <c r="AB34" s="605" t="n">
        <f aca="false">IF(ISNUMBER(AB20)=TRUE(),AB20,AB15)</f>
        <v>0.0534590557217598</v>
      </c>
      <c r="AC34" s="605" t="n">
        <f aca="false">IF(ISNUMBER(AC20)=TRUE(),AC20,AC15)</f>
        <v>0.0534590557217598</v>
      </c>
      <c r="AD34" s="605" t="n">
        <f aca="false">IF(ISNUMBER(AD20)=TRUE(),AD20,AD15)</f>
        <v>0.0534590557217598</v>
      </c>
      <c r="AE34" s="605" t="n">
        <f aca="false">IF(ISNUMBER(AE20)=TRUE(),AE20,AE15)</f>
        <v>0.0534590557217598</v>
      </c>
      <c r="AF34" s="605" t="n">
        <f aca="false">IF(ISNUMBER(AF20)=TRUE(),AF20,AF15)</f>
        <v>0.0534590557217598</v>
      </c>
      <c r="AG34" s="605" t="n">
        <f aca="false">IF(ISNUMBER(AG20)=TRUE(),AG20,AG15)</f>
        <v>0.0534590557217598</v>
      </c>
      <c r="AH34" s="605" t="n">
        <f aca="false">IF(ISNUMBER(AH20)=TRUE(),AH20,AH15)</f>
        <v>0.0534590557217598</v>
      </c>
      <c r="AI34" s="605" t="n">
        <f aca="false">IF(ISNUMBER(AI20)=TRUE(),AI20,AI15)</f>
        <v>0.0534590557217598</v>
      </c>
      <c r="AJ34" s="605" t="n">
        <f aca="false">IF(ISNUMBER(AJ20)=TRUE(),AJ20,AJ15)</f>
        <v>0.0534590557217598</v>
      </c>
      <c r="AK34" s="605" t="n">
        <f aca="false">IF(ISNUMBER(AK20)=TRUE(),AK20,AK15)</f>
        <v>0.0534590557217598</v>
      </c>
      <c r="AL34" s="605" t="n">
        <f aca="false">IF(ISNUMBER(AL20)=TRUE(),AL20,AL15)</f>
        <v>0.0534590557217598</v>
      </c>
      <c r="AM34" s="605" t="n">
        <f aca="false">IF(ISNUMBER(AM20)=TRUE(),AM20,AM15)</f>
        <v>0.0534590557217598</v>
      </c>
      <c r="AN34" s="605" t="n">
        <f aca="false">IF(ISNUMBER(AN20)=TRUE(),AN20,AN15)</f>
        <v>0.0534590557217598</v>
      </c>
      <c r="AO34" s="605" t="n">
        <f aca="false">IF(ISNUMBER(AO20)=TRUE(),AO20,AO15)</f>
        <v>0.0534590557217598</v>
      </c>
      <c r="AP34" s="605" t="n">
        <f aca="false">IF(ISNUMBER(AP20)=TRUE(),AP20,AP15)</f>
        <v>0.0534590557217598</v>
      </c>
      <c r="AQ34" s="605" t="n">
        <f aca="false">IF(ISNUMBER(AQ20)=TRUE(),AQ20,AQ15)</f>
        <v>0.0534590557217598</v>
      </c>
      <c r="AR34" s="605" t="n">
        <f aca="false">IF(ISNUMBER(AR20)=TRUE(),AR20,AR15)</f>
        <v>0.0534590557217598</v>
      </c>
      <c r="AS34" s="605" t="n">
        <f aca="false">IF(ISNUMBER(AS20)=TRUE(),AS20,AS15)</f>
        <v>0.0534590557217598</v>
      </c>
      <c r="AT34" s="605" t="n">
        <f aca="false">IF(ISNUMBER(AT20)=TRUE(),AT20,AT15)</f>
        <v>0.0534590557217598</v>
      </c>
      <c r="AU34" s="605" t="n">
        <f aca="false">IF(ISNUMBER(AU20)=TRUE(),AU20,AU15)</f>
        <v>0.0534590557217598</v>
      </c>
      <c r="AV34" s="605" t="n">
        <f aca="false">IF(ISNUMBER(AV20)=TRUE(),AV20,AV15)</f>
        <v>0.0534590557217598</v>
      </c>
      <c r="AW34" s="605" t="n">
        <f aca="false">IF(ISNUMBER(AW20)=TRUE(),AW20,AW15)</f>
        <v>0.0534590557217598</v>
      </c>
      <c r="AX34" s="605" t="n">
        <f aca="false">IF(ISNUMBER(AX20)=TRUE(),AX20,AX15)</f>
        <v>0.0534590557217598</v>
      </c>
      <c r="AY34" s="605" t="n">
        <f aca="false">IF(ISNUMBER(AY20)=TRUE(),AY20,AY15)</f>
        <v>0.0534590557217598</v>
      </c>
      <c r="AZ34" s="605" t="n">
        <f aca="false">IF(ISNUMBER(AZ20)=TRUE(),AZ20,AZ15)</f>
        <v>0.0534590557217598</v>
      </c>
      <c r="BA34" s="605" t="n">
        <f aca="false">IF(ISNUMBER(BA20)=TRUE(),BA20,BA15)</f>
        <v>0.0534590557217598</v>
      </c>
      <c r="BB34" s="605" t="n">
        <f aca="false">IF(ISNUMBER(BB20)=TRUE(),BB20,BB15)</f>
        <v>0.0534590557217598</v>
      </c>
      <c r="BC34" s="605" t="n">
        <f aca="false">IF(ISNUMBER(BC20)=TRUE(),BC20,BC15)</f>
        <v>0.0534590557217598</v>
      </c>
      <c r="BD34" s="605" t="n">
        <f aca="false">IF(ISNUMBER(BD20)=TRUE(),BD20,BD15)</f>
        <v>0.0534590557217598</v>
      </c>
      <c r="BE34" s="605" t="n">
        <f aca="false">IF(ISNUMBER(BE20)=TRUE(),BE20,BE15)</f>
        <v>0.0534590557217598</v>
      </c>
      <c r="BF34" s="605" t="n">
        <f aca="false">IF(ISNUMBER(BF20)=TRUE(),BF20,BF15)</f>
        <v>0.0534590557217598</v>
      </c>
      <c r="BG34" s="605" t="n">
        <f aca="false">IF(ISNUMBER(BG20)=TRUE(),BG20,BG15)</f>
        <v>0.0534590557217598</v>
      </c>
      <c r="BH34" s="605" t="n">
        <f aca="false">IF(ISNUMBER(BH20)=TRUE(),BH20,BH15)</f>
        <v>0.0534590557217598</v>
      </c>
      <c r="BI34" s="605" t="n">
        <f aca="false">IF(ISNUMBER(BI20)=TRUE(),BI20,BI15)</f>
        <v>0.0534590557217598</v>
      </c>
      <c r="BJ34" s="605" t="n">
        <f aca="false">IF(ISNUMBER(BJ20)=TRUE(),BJ20,BJ15)</f>
        <v>0.0534590557217598</v>
      </c>
      <c r="BK34" s="605" t="n">
        <f aca="false">IF(ISNUMBER(BK20)=TRUE(),BK20,BK15)</f>
        <v>0.0534590557217598</v>
      </c>
      <c r="BL34" s="605" t="n">
        <f aca="false">IF(ISNUMBER(BL20)=TRUE(),BL20,BL15)</f>
        <v>0.0534590557217598</v>
      </c>
      <c r="BM34" s="605" t="n">
        <f aca="false">IF(ISNUMBER(BM20)=TRUE(),BM20,BM15)</f>
        <v>0.0534590557217598</v>
      </c>
      <c r="BN34" s="605" t="n">
        <f aca="false">IF(ISNUMBER(BN20)=TRUE(),BN20,BN15)</f>
        <v>0.0534590557217598</v>
      </c>
      <c r="BO34" s="605" t="n">
        <f aca="false">IF(ISNUMBER(BO20)=TRUE(),BO20,BO15)</f>
        <v>0.0534590557217598</v>
      </c>
      <c r="BP34" s="605" t="n">
        <f aca="false">IF(ISNUMBER(BP20)=TRUE(),BP20,BP15)</f>
        <v>0.0534590557217598</v>
      </c>
      <c r="BQ34" s="605" t="n">
        <f aca="false">IF(ISNUMBER(BQ20)=TRUE(),BQ20,BQ15)</f>
        <v>0.0534590557217598</v>
      </c>
      <c r="BR34" s="605" t="n">
        <f aca="false">IF(ISNUMBER(BR20)=TRUE(),BR20,BR15)</f>
        <v>0.0534590557217598</v>
      </c>
      <c r="BS34" s="605" t="n">
        <f aca="false">IF(ISNUMBER(BS20)=TRUE(),BS20,BS15)</f>
        <v>0.0534590557217598</v>
      </c>
    </row>
    <row r="35" customFormat="false" ht="15.75" hidden="false" customHeight="false" outlineLevel="0" collapsed="false">
      <c r="A35" s="503"/>
      <c r="C35" s="575" t="s">
        <v>1503</v>
      </c>
      <c r="D35" s="614" t="s">
        <v>1516</v>
      </c>
      <c r="E35" s="605" t="n">
        <f aca="false">IF(ISNUMBER(E21)=TRUE(),E21,E14)</f>
        <v>1.17295980453491</v>
      </c>
      <c r="F35" s="605" t="n">
        <f aca="false">IF(ISNUMBER(F21)=TRUE(),F21,F14)</f>
        <v>1.03210858276826</v>
      </c>
      <c r="G35" s="605" t="n">
        <f aca="false">IF(ISNUMBER(G21)=TRUE(),G21,G14)</f>
        <v>0.898928682859657</v>
      </c>
      <c r="H35" s="605" t="n">
        <f aca="false">IF(ISNUMBER(H21)=TRUE(),H21,H14)</f>
        <v>0.773002293885541</v>
      </c>
      <c r="I35" s="605" t="n">
        <f aca="false">IF(ISNUMBER(I21)=TRUE(),I21,I14)</f>
        <v>0.653934360579222</v>
      </c>
      <c r="J35" s="605" t="n">
        <f aca="false">IF(ISNUMBER(J21)=TRUE(),J21,J14)</f>
        <v>0.541351343966619</v>
      </c>
      <c r="K35" s="605" t="n">
        <f aca="false">IF(ISNUMBER(K21)=TRUE(),K21,K14)</f>
        <v>0.434900049502762</v>
      </c>
      <c r="L35" s="605" t="n">
        <f aca="false">IF(ISNUMBER(L21)=TRUE(),L21,L14)</f>
        <v>0.334246519032678</v>
      </c>
      <c r="M35" s="605" t="n">
        <f aca="false">IF(ISNUMBER(M21)=TRUE(),M21,M14)</f>
        <v>0.239074983100515</v>
      </c>
      <c r="N35" s="605" t="n">
        <f aca="false">IF(ISNUMBER(N21)=TRUE(),N21,N14)</f>
        <v>0.149086870320119</v>
      </c>
      <c r="O35" s="605" t="n">
        <f aca="false">IF(ISNUMBER(O21)=TRUE(),O21,O14)</f>
        <v>0.0639998706992516</v>
      </c>
      <c r="P35" s="605" t="n">
        <f aca="false">IF(ISNUMBER(P21)=TRUE(),P21,P14)</f>
        <v>-0.0164529500210716</v>
      </c>
      <c r="Q35" s="605" t="n">
        <f aca="false">IF(ISNUMBER(Q21)=TRUE(),Q21,Q14)</f>
        <v>-0.0925239877906193</v>
      </c>
      <c r="R35" s="605" t="n">
        <f aca="false">IF(ISNUMBER(R21)=TRUE(),R21,R14)</f>
        <v>-0.164451892064511</v>
      </c>
      <c r="S35" s="605" t="n">
        <f aca="false">IF(ISNUMBER(S21)=TRUE(),S21,S14)</f>
        <v>-0.23246231449239</v>
      </c>
      <c r="T35" s="605" t="n">
        <f aca="false">IF(ISNUMBER(T21)=TRUE(),T21,T14)</f>
        <v>-0.296768616830987</v>
      </c>
      <c r="U35" s="605" t="n">
        <f aca="false">IF(ISNUMBER(U21)=TRUE(),U21,U14)</f>
        <v>-0.357572540300928</v>
      </c>
      <c r="V35" s="605" t="n">
        <f aca="false">IF(ISNUMBER(V21)=TRUE(),V21,V14)</f>
        <v>-0.415064838487685</v>
      </c>
      <c r="W35" s="605" t="n">
        <f aca="false">IF(ISNUMBER(W21)=TRUE(),W21,W14)</f>
        <v>-0.469425875772213</v>
      </c>
      <c r="X35" s="605" t="n">
        <f aca="false">IF(ISNUMBER(X21)=TRUE(),X21,X14)</f>
        <v>-0.520826193168648</v>
      </c>
      <c r="Y35" s="605" t="n">
        <f aca="false">IF(ISNUMBER(Y21)=TRUE(),Y21,Y14)</f>
        <v>-0.569427043344225</v>
      </c>
      <c r="Z35" s="605" t="n">
        <f aca="false">IF(ISNUMBER(Z21)=TRUE(),Z21,Z14)</f>
        <v>-0.61538089649986</v>
      </c>
      <c r="AA35" s="605" t="n">
        <f aca="false">IF(ISNUMBER(AA21)=TRUE(),AA21,AA14)</f>
        <v>-0.658831918698459</v>
      </c>
      <c r="AB35" s="605" t="n">
        <f aca="false">IF(ISNUMBER(AB21)=TRUE(),AB21,AB14)</f>
        <v>-0.699916424141536</v>
      </c>
      <c r="AC35" s="605" t="n">
        <f aca="false">IF(ISNUMBER(AC21)=TRUE(),AC21,AC14)</f>
        <v>-0.73876330281305</v>
      </c>
      <c r="AD35" s="605" t="n">
        <f aca="false">IF(ISNUMBER(AD21)=TRUE(),AD21,AD14)</f>
        <v>-0.775494424832036</v>
      </c>
      <c r="AE35" s="605" t="n">
        <f aca="false">IF(ISNUMBER(AE21)=TRUE(),AE21,AE14)</f>
        <v>-0.810225022782573</v>
      </c>
      <c r="AF35" s="605" t="n">
        <f aca="false">IF(ISNUMBER(AF21)=TRUE(),AF21,AF14)</f>
        <v>-0.843064053220531</v>
      </c>
      <c r="AG35" s="605" t="n">
        <f aca="false">IF(ISNUMBER(AG21)=TRUE(),AG21,AG14)</f>
        <v>-0.874114538491213</v>
      </c>
      <c r="AH35" s="605" t="n">
        <f aca="false">IF(ISNUMBER(AH21)=TRUE(),AH21,AH14)</f>
        <v>-0.903473889930238</v>
      </c>
      <c r="AI35" s="605" t="n">
        <f aca="false">IF(ISNUMBER(AI21)=TRUE(),AI21,AI14)</f>
        <v>-0.931234213461608</v>
      </c>
      <c r="AJ35" s="605" t="n">
        <f aca="false">IF(ISNUMBER(AJ21)=TRUE(),AJ21,AJ14)</f>
        <v>-0.957482598551682</v>
      </c>
      <c r="AK35" s="605" t="str">
        <f aca="false">IF(ISNUMBER(AK21)=TRUE(),AK21,AK14)</f>
        <v>Not an input</v>
      </c>
      <c r="AL35" s="605" t="str">
        <f aca="false">IF(ISNUMBER(AL21)=TRUE(),AL21,AL14)</f>
        <v>Not an input</v>
      </c>
      <c r="AM35" s="605" t="str">
        <f aca="false">IF(ISNUMBER(AM21)=TRUE(),AM21,AM14)</f>
        <v>Not an input</v>
      </c>
      <c r="AN35" s="605" t="str">
        <f aca="false">IF(ISNUMBER(AN21)=TRUE(),AN21,AN14)</f>
        <v>Not an input</v>
      </c>
      <c r="AO35" s="605" t="str">
        <f aca="false">IF(ISNUMBER(AO21)=TRUE(),AO21,AO14)</f>
        <v>Not an input</v>
      </c>
      <c r="AP35" s="605" t="str">
        <f aca="false">IF(ISNUMBER(AP21)=TRUE(),AP21,AP14)</f>
        <v>Not an input</v>
      </c>
      <c r="AQ35" s="605" t="str">
        <f aca="false">IF(ISNUMBER(AQ21)=TRUE(),AQ21,AQ14)</f>
        <v>Not an input</v>
      </c>
      <c r="AR35" s="605" t="str">
        <f aca="false">IF(ISNUMBER(AR21)=TRUE(),AR21,AR14)</f>
        <v>Not an input</v>
      </c>
      <c r="AS35" s="605" t="str">
        <f aca="false">IF(ISNUMBER(AS21)=TRUE(),AS21,AS14)</f>
        <v>Not an input</v>
      </c>
      <c r="AT35" s="605" t="str">
        <f aca="false">IF(ISNUMBER(AT21)=TRUE(),AT21,AT14)</f>
        <v>Not an input</v>
      </c>
      <c r="AU35" s="605" t="str">
        <f aca="false">IF(ISNUMBER(AU21)=TRUE(),AU21,AU14)</f>
        <v>Not an input</v>
      </c>
      <c r="AV35" s="605" t="str">
        <f aca="false">IF(ISNUMBER(AV21)=TRUE(),AV21,AV14)</f>
        <v>Not an input</v>
      </c>
      <c r="AW35" s="605" t="str">
        <f aca="false">IF(ISNUMBER(AW21)=TRUE(),AW21,AW14)</f>
        <v>Not an input</v>
      </c>
      <c r="AX35" s="605" t="str">
        <f aca="false">IF(ISNUMBER(AX21)=TRUE(),AX21,AX14)</f>
        <v>Not an input</v>
      </c>
      <c r="AY35" s="605" t="str">
        <f aca="false">IF(ISNUMBER(AY21)=TRUE(),AY21,AY14)</f>
        <v>Not an input</v>
      </c>
      <c r="AZ35" s="605" t="str">
        <f aca="false">IF(ISNUMBER(AZ21)=TRUE(),AZ21,AZ14)</f>
        <v>Not an input</v>
      </c>
      <c r="BA35" s="605" t="str">
        <f aca="false">IF(ISNUMBER(BA21)=TRUE(),BA21,BA14)</f>
        <v>Not an input</v>
      </c>
      <c r="BB35" s="605" t="str">
        <f aca="false">IF(ISNUMBER(BB21)=TRUE(),BB21,BB14)</f>
        <v>Not an input</v>
      </c>
      <c r="BC35" s="605" t="str">
        <f aca="false">IF(ISNUMBER(BC21)=TRUE(),BC21,BC14)</f>
        <v>Not an input</v>
      </c>
      <c r="BD35" s="605" t="str">
        <f aca="false">IF(ISNUMBER(BD21)=TRUE(),BD21,BD14)</f>
        <v>Not an input</v>
      </c>
      <c r="BE35" s="605" t="str">
        <f aca="false">IF(ISNUMBER(BE21)=TRUE(),BE21,BE14)</f>
        <v>Not an input</v>
      </c>
      <c r="BF35" s="605" t="str">
        <f aca="false">IF(ISNUMBER(BF21)=TRUE(),BF21,BF14)</f>
        <v>Not an input</v>
      </c>
      <c r="BG35" s="605" t="str">
        <f aca="false">IF(ISNUMBER(BG21)=TRUE(),BG21,BG14)</f>
        <v>Not an input</v>
      </c>
      <c r="BH35" s="605" t="str">
        <f aca="false">IF(ISNUMBER(BH21)=TRUE(),BH21,BH14)</f>
        <v>Not an input</v>
      </c>
      <c r="BI35" s="605" t="str">
        <f aca="false">IF(ISNUMBER(BI21)=TRUE(),BI21,BI14)</f>
        <v>Not an input</v>
      </c>
      <c r="BJ35" s="605" t="str">
        <f aca="false">IF(ISNUMBER(BJ21)=TRUE(),BJ21,BJ14)</f>
        <v>Not an input</v>
      </c>
      <c r="BK35" s="605" t="str">
        <f aca="false">IF(ISNUMBER(BK21)=TRUE(),BK21,BK14)</f>
        <v>Not an input</v>
      </c>
      <c r="BL35" s="605" t="str">
        <f aca="false">IF(ISNUMBER(BL21)=TRUE(),BL21,BL14)</f>
        <v>Not an input</v>
      </c>
      <c r="BM35" s="605" t="str">
        <f aca="false">IF(ISNUMBER(BM21)=TRUE(),BM21,BM14)</f>
        <v>Not an input</v>
      </c>
      <c r="BN35" s="605" t="str">
        <f aca="false">IF(ISNUMBER(BN21)=TRUE(),BN21,BN14)</f>
        <v>Not an input</v>
      </c>
      <c r="BO35" s="605" t="str">
        <f aca="false">IF(ISNUMBER(BO21)=TRUE(),BO21,BO14)</f>
        <v>Not an input</v>
      </c>
      <c r="BP35" s="605" t="str">
        <f aca="false">IF(ISNUMBER(BP21)=TRUE(),BP21,BP14)</f>
        <v>Not an input</v>
      </c>
      <c r="BQ35" s="605" t="str">
        <f aca="false">IF(ISNUMBER(BQ21)=TRUE(),BQ21,BQ14)</f>
        <v>Not an input</v>
      </c>
      <c r="BR35" s="605" t="str">
        <f aca="false">IF(ISNUMBER(BR21)=TRUE(),BR21,BR14)</f>
        <v>Not an input</v>
      </c>
      <c r="BS35" s="605" t="str">
        <f aca="false">IF(ISNUMBER(BS21)=TRUE(),BS21,BS14)</f>
        <v>Not an input</v>
      </c>
    </row>
    <row r="36" customFormat="false" ht="15.75" hidden="false" customHeight="false" outlineLevel="0" collapsed="false">
      <c r="C36" s="560" t="s">
        <v>258</v>
      </c>
      <c r="D36" s="620" t="s">
        <v>100</v>
      </c>
      <c r="E36" s="606" t="n">
        <f aca="false">IF(ISNUMBER(E18+IF(ISNUMBER(E15)=TRUE(),E15,E20)),E18+IF(ISNUMBER(E15)=TRUE(),E15,E20),".")</f>
        <v>0.299278926444774</v>
      </c>
      <c r="F36" s="606" t="n">
        <f aca="false">F18+IF(ISNUMBER(F15)=TRUE(),F15,F20)</f>
        <v>0.299587752650861</v>
      </c>
      <c r="G36" s="606" t="n">
        <f aca="false">G18+IF(ISNUMBER(G15)=TRUE(),G15,G20)</f>
        <v>0.303434613502891</v>
      </c>
      <c r="H36" s="606" t="n">
        <f aca="false">H18+IF(ISNUMBER(H15)=TRUE(),H15,H20)</f>
        <v>0.305567849971364</v>
      </c>
      <c r="I36" s="606" t="n">
        <f aca="false">I18+IF(ISNUMBER(I15)=TRUE(),I15,I20)</f>
        <v>0.305707390425432</v>
      </c>
      <c r="J36" s="606" t="n">
        <f aca="false">J18+IF(ISNUMBER(J15)=TRUE(),J15,J20)</f>
        <v>0.304969289142692</v>
      </c>
      <c r="K36" s="606" t="n">
        <f aca="false">K18+IF(ISNUMBER(K15)=TRUE(),K15,K20)</f>
        <v>0.311749067793604</v>
      </c>
      <c r="L36" s="606" t="n">
        <f aca="false">L18+IF(ISNUMBER(L15)=TRUE(),L15,L20)</f>
        <v>0.310289103596417</v>
      </c>
      <c r="M36" s="606" t="n">
        <f aca="false">M18+IF(ISNUMBER(M15)=TRUE(),M15,M20)</f>
        <v>0.310529398033747</v>
      </c>
      <c r="N36" s="606" t="n">
        <f aca="false">N18+IF(ISNUMBER(N15)=TRUE(),N15,N20)</f>
        <v>0.31365465785154</v>
      </c>
      <c r="O36" s="606" t="n">
        <f aca="false">O18+IF(ISNUMBER(O15)=TRUE(),O15,O20)</f>
        <v>0.31843539159723</v>
      </c>
      <c r="P36" s="606" t="n">
        <f aca="false">P18+IF(ISNUMBER(P15)=TRUE(),P15,P20)</f>
        <v>0.324297569925712</v>
      </c>
      <c r="Q36" s="606" t="n">
        <f aca="false">Q18+IF(ISNUMBER(Q15)=TRUE(),Q15,Q20)</f>
        <v>0.32900822465563</v>
      </c>
      <c r="R36" s="606" t="n">
        <f aca="false">R18+IF(ISNUMBER(R15)=TRUE(),R15,R20)</f>
        <v>0.333392784531006</v>
      </c>
      <c r="S36" s="606" t="n">
        <f aca="false">S18+IF(ISNUMBER(S15)=TRUE(),S15,S20)</f>
        <v>0.336905836829339</v>
      </c>
      <c r="T36" s="606" t="n">
        <f aca="false">T18+IF(ISNUMBER(T15)=TRUE(),T15,T20)</f>
        <v>0.339263571884146</v>
      </c>
      <c r="U36" s="606" t="n">
        <f aca="false">U18+IF(ISNUMBER(U15)=TRUE(),U15,U20)</f>
        <v>0.344860661014303</v>
      </c>
      <c r="V36" s="606" t="n">
        <f aca="false">V18+IF(ISNUMBER(V15)=TRUE(),V15,V20)</f>
        <v>0.347909428441132</v>
      </c>
      <c r="W36" s="606" t="n">
        <f aca="false">W18+IF(ISNUMBER(W15)=TRUE(),W15,W20)</f>
        <v>0.351089849016395</v>
      </c>
      <c r="X36" s="606" t="n">
        <f aca="false">X18+IF(ISNUMBER(X15)=TRUE(),X15,X20)</f>
        <v>0.355147763137238</v>
      </c>
      <c r="Y36" s="606" t="n">
        <f aca="false">Y18+IF(ISNUMBER(Y15)=TRUE(),Y15,Y20)</f>
        <v>0.359868535047234</v>
      </c>
      <c r="Z36" s="606" t="n">
        <f aca="false">Z18+IF(ISNUMBER(Z15)=TRUE(),Z15,Z20)</f>
        <v>0.36647095405563</v>
      </c>
      <c r="AA36" s="606" t="n">
        <f aca="false">AA18+IF(ISNUMBER(AA15)=TRUE(),AA15,AA20)</f>
        <v>0.371499001666543</v>
      </c>
      <c r="AB36" s="606" t="n">
        <f aca="false">AB18+IF(ISNUMBER(AB15)=TRUE(),AB15,AB20)</f>
        <v>0.376265988386576</v>
      </c>
      <c r="AC36" s="606" t="n">
        <f aca="false">AC18+IF(ISNUMBER(AC15)=TRUE(),AC15,AC20)</f>
        <v>0.381443801897054</v>
      </c>
      <c r="AD36" s="606" t="n">
        <f aca="false">AD18+IF(ISNUMBER(AD15)=TRUE(),AD15,AD20)</f>
        <v>0.386595786013272</v>
      </c>
      <c r="AE36" s="606" t="n">
        <f aca="false">AE18+IF(ISNUMBER(AE15)=TRUE(),AE15,AE20)</f>
        <v>0.394855825849531</v>
      </c>
      <c r="AF36" s="606" t="n">
        <f aca="false">AF18+IF(ISNUMBER(AF15)=TRUE(),AF15,AF20)</f>
        <v>0.400406610340323</v>
      </c>
      <c r="AG36" s="606" t="n">
        <f aca="false">AG18+IF(ISNUMBER(AG15)=TRUE(),AG15,AG20)</f>
        <v>0.406583875339752</v>
      </c>
      <c r="AH36" s="606" t="n">
        <f aca="false">AH18+IF(ISNUMBER(AH15)=TRUE(),AH15,AH20)</f>
        <v>0.413422950340005</v>
      </c>
      <c r="AI36" s="606" t="n">
        <f aca="false">AI18+IF(ISNUMBER(AI15)=TRUE(),AI15,AI20)</f>
        <v>0.420743958563175</v>
      </c>
      <c r="AJ36" s="606" t="e">
        <f aca="false">AJ18+IF(ISNUMBER(AJ15)=TRUE(),AJ15,AJ20)</f>
        <v>#VALUE!</v>
      </c>
      <c r="AK36" s="606" t="e">
        <f aca="false">AK18+IF(ISNUMBER(AK15)=TRUE(),AK15,AK20)</f>
        <v>#VALUE!</v>
      </c>
      <c r="AL36" s="606" t="e">
        <f aca="false">AL18+IF(ISNUMBER(AL15)=TRUE(),AL15,AL20)</f>
        <v>#VALUE!</v>
      </c>
      <c r="AM36" s="606" t="e">
        <f aca="false">AM18+IF(ISNUMBER(AM15)=TRUE(),AM15,AM20)</f>
        <v>#VALUE!</v>
      </c>
      <c r="AN36" s="606" t="e">
        <f aca="false">AN18+IF(ISNUMBER(AN15)=TRUE(),AN15,AN20)</f>
        <v>#VALUE!</v>
      </c>
      <c r="AO36" s="606" t="e">
        <f aca="false">AO18+IF(ISNUMBER(AO15)=TRUE(),AO15,AO20)</f>
        <v>#VALUE!</v>
      </c>
      <c r="AP36" s="606" t="e">
        <f aca="false">AP18+IF(ISNUMBER(AP15)=TRUE(),AP15,AP20)</f>
        <v>#VALUE!</v>
      </c>
      <c r="AQ36" s="606" t="e">
        <f aca="false">AQ18+IF(ISNUMBER(AQ15)=TRUE(),AQ15,AQ20)</f>
        <v>#VALUE!</v>
      </c>
      <c r="AR36" s="606" t="e">
        <f aca="false">AR18+IF(ISNUMBER(AR15)=TRUE(),AR15,AR20)</f>
        <v>#VALUE!</v>
      </c>
      <c r="AS36" s="606" t="e">
        <f aca="false">AS18+IF(ISNUMBER(AS15)=TRUE(),AS15,AS20)</f>
        <v>#VALUE!</v>
      </c>
      <c r="AT36" s="606" t="e">
        <f aca="false">AT18+IF(ISNUMBER(AT15)=TRUE(),AT15,AT20)</f>
        <v>#VALUE!</v>
      </c>
      <c r="AU36" s="606" t="e">
        <f aca="false">AU18+IF(ISNUMBER(AU15)=TRUE(),AU15,AU20)</f>
        <v>#VALUE!</v>
      </c>
      <c r="AV36" s="606" t="e">
        <f aca="false">AV18+IF(ISNUMBER(AV15)=TRUE(),AV15,AV20)</f>
        <v>#VALUE!</v>
      </c>
      <c r="AW36" s="606" t="e">
        <f aca="false">AW18+IF(ISNUMBER(AW15)=TRUE(),AW15,AW20)</f>
        <v>#VALUE!</v>
      </c>
      <c r="AX36" s="606" t="e">
        <f aca="false">AX18+IF(ISNUMBER(AX15)=TRUE(),AX15,AX20)</f>
        <v>#VALUE!</v>
      </c>
      <c r="AY36" s="606" t="e">
        <f aca="false">AY18+IF(ISNUMBER(AY15)=TRUE(),AY15,AY20)</f>
        <v>#VALUE!</v>
      </c>
      <c r="AZ36" s="606" t="e">
        <f aca="false">AZ18+IF(ISNUMBER(AZ15)=TRUE(),AZ15,AZ20)</f>
        <v>#VALUE!</v>
      </c>
      <c r="BA36" s="606" t="e">
        <f aca="false">BA18+IF(ISNUMBER(BA15)=TRUE(),BA15,BA20)</f>
        <v>#VALUE!</v>
      </c>
      <c r="BB36" s="606" t="e">
        <f aca="false">BB18+IF(ISNUMBER(BB15)=TRUE(),BB15,BB20)</f>
        <v>#VALUE!</v>
      </c>
      <c r="BC36" s="606" t="e">
        <f aca="false">BC18+IF(ISNUMBER(BC15)=TRUE(),BC15,BC20)</f>
        <v>#VALUE!</v>
      </c>
      <c r="BD36" s="606" t="e">
        <f aca="false">BD18+IF(ISNUMBER(BD15)=TRUE(),BD15,BD20)</f>
        <v>#VALUE!</v>
      </c>
      <c r="BE36" s="606" t="e">
        <f aca="false">BE18+IF(ISNUMBER(BE15)=TRUE(),BE15,BE20)</f>
        <v>#VALUE!</v>
      </c>
      <c r="BF36" s="606" t="e">
        <f aca="false">BF18+IF(ISNUMBER(BF15)=TRUE(),BF15,BF20)</f>
        <v>#VALUE!</v>
      </c>
      <c r="BG36" s="606" t="e">
        <f aca="false">BG18+IF(ISNUMBER(BG15)=TRUE(),BG15,BG20)</f>
        <v>#VALUE!</v>
      </c>
      <c r="BH36" s="606" t="e">
        <f aca="false">BH18+IF(ISNUMBER(BH15)=TRUE(),BH15,BH20)</f>
        <v>#VALUE!</v>
      </c>
      <c r="BI36" s="606" t="e">
        <f aca="false">BI18+IF(ISNUMBER(BI15)=TRUE(),BI15,BI20)</f>
        <v>#VALUE!</v>
      </c>
      <c r="BJ36" s="606" t="e">
        <f aca="false">BJ18+IF(ISNUMBER(BJ15)=TRUE(),BJ15,BJ20)</f>
        <v>#VALUE!</v>
      </c>
      <c r="BK36" s="606" t="e">
        <f aca="false">BK18+IF(ISNUMBER(BK15)=TRUE(),BK15,BK20)</f>
        <v>#VALUE!</v>
      </c>
      <c r="BL36" s="606" t="e">
        <f aca="false">BL18+IF(ISNUMBER(BL15)=TRUE(),BL15,BL20)</f>
        <v>#VALUE!</v>
      </c>
      <c r="BM36" s="606" t="e">
        <f aca="false">BM18+IF(ISNUMBER(BM15)=TRUE(),BM15,BM20)</f>
        <v>#VALUE!</v>
      </c>
      <c r="BN36" s="606" t="e">
        <f aca="false">BN18+IF(ISNUMBER(BN15)=TRUE(),BN15,BN20)</f>
        <v>#VALUE!</v>
      </c>
      <c r="BO36" s="606" t="e">
        <f aca="false">BO18+IF(ISNUMBER(BO15)=TRUE(),BO15,BO20)</f>
        <v>#VALUE!</v>
      </c>
      <c r="BP36" s="606" t="e">
        <f aca="false">BP18+IF(ISNUMBER(BP15)=TRUE(),BP15,BP20)</f>
        <v>#VALUE!</v>
      </c>
      <c r="BQ36" s="606" t="e">
        <f aca="false">BQ18+IF(ISNUMBER(BQ15)=TRUE(),BQ15,BQ20)</f>
        <v>#VALUE!</v>
      </c>
      <c r="BR36" s="606" t="e">
        <f aca="false">BR18+IF(ISNUMBER(BR15)=TRUE(),BR15,BR20)</f>
        <v>#VALUE!</v>
      </c>
      <c r="BS36" s="606" t="e">
        <f aca="false">BS18+IF(ISNUMBER(BS15)=TRUE(),BS15,BS20)</f>
        <v>#VALUE!</v>
      </c>
    </row>
    <row r="38" customFormat="false" ht="15.75" hidden="false" customHeight="false" outlineLevel="0" collapsed="false">
      <c r="B38" s="496"/>
    </row>
    <row r="39" customFormat="false" ht="15.75" hidden="false" customHeight="false" outlineLevel="0" collapsed="false">
      <c r="B39" s="496"/>
      <c r="C39" s="17" t="s">
        <v>1590</v>
      </c>
      <c r="D39" s="578" t="s">
        <v>1591</v>
      </c>
      <c r="E39" s="165" t="n">
        <f aca="false">IF($B$1=4,InputDataB_ModelSpecAssumptions!I21,InputDataA_GeneralAssumptions!$E$127)</f>
        <v>0.544</v>
      </c>
    </row>
    <row r="40" customFormat="false" ht="15.75" hidden="false" customHeight="false" outlineLevel="0" collapsed="false">
      <c r="B40" s="496"/>
      <c r="C40" s="524" t="s">
        <v>1553</v>
      </c>
      <c r="D40" s="512"/>
      <c r="E40" s="504" t="n">
        <f aca="false">IF(InputDataA_GeneralAssumptions!$F$133="Automatic",InputDataA_GeneralAssumptions!I150,"Not an input")</f>
        <v>0.571</v>
      </c>
      <c r="F40" s="504" t="n">
        <f aca="false">IF(InputDataA_GeneralAssumptions!$F$133="Automatic",InputDataA_GeneralAssumptions!J150,"Not an input")</f>
        <v>0.571</v>
      </c>
      <c r="G40" s="504" t="n">
        <f aca="false">IF(InputDataA_GeneralAssumptions!$F$133="Automatic",InputDataA_GeneralAssumptions!K150,"Not an input")</f>
        <v>0.571</v>
      </c>
      <c r="H40" s="504" t="n">
        <f aca="false">IF(InputDataA_GeneralAssumptions!$F$133="Automatic",InputDataA_GeneralAssumptions!L150,"Not an input")</f>
        <v>0.571</v>
      </c>
      <c r="I40" s="504" t="n">
        <f aca="false">IF(InputDataA_GeneralAssumptions!$F$133="Automatic",InputDataA_GeneralAssumptions!M150,"Not an input")</f>
        <v>0.571</v>
      </c>
      <c r="J40" s="504" t="n">
        <f aca="false">IF(InputDataA_GeneralAssumptions!$F$133="Automatic",InputDataA_GeneralAssumptions!N150,"Not an input")</f>
        <v>0.571</v>
      </c>
      <c r="K40" s="504" t="n">
        <f aca="false">IF(InputDataA_GeneralAssumptions!$F$133="Automatic",InputDataA_GeneralAssumptions!O150,"Not an input")</f>
        <v>0.571</v>
      </c>
      <c r="L40" s="504" t="n">
        <f aca="false">IF(InputDataA_GeneralAssumptions!$F$133="Automatic",InputDataA_GeneralAssumptions!P150,"Not an input")</f>
        <v>0.571</v>
      </c>
      <c r="M40" s="504" t="n">
        <f aca="false">IF(InputDataA_GeneralAssumptions!$F$133="Automatic",InputDataA_GeneralAssumptions!Q150,"Not an input")</f>
        <v>0.571</v>
      </c>
      <c r="N40" s="504" t="n">
        <f aca="false">IF(InputDataA_GeneralAssumptions!$F$133="Automatic",InputDataA_GeneralAssumptions!R150,"Not an input")</f>
        <v>0.571</v>
      </c>
      <c r="O40" s="504" t="n">
        <f aca="false">IF(InputDataA_GeneralAssumptions!$F$133="Automatic",InputDataA_GeneralAssumptions!S150,"Not an input")</f>
        <v>0.571</v>
      </c>
      <c r="P40" s="504" t="n">
        <f aca="false">IF(InputDataA_GeneralAssumptions!$F$133="Automatic",InputDataA_GeneralAssumptions!T150,"Not an input")</f>
        <v>0.571</v>
      </c>
      <c r="Q40" s="504" t="n">
        <f aca="false">IF(InputDataA_GeneralAssumptions!$F$133="Automatic",InputDataA_GeneralAssumptions!U150,"Not an input")</f>
        <v>0.571</v>
      </c>
      <c r="R40" s="504" t="n">
        <f aca="false">IF(InputDataA_GeneralAssumptions!$F$133="Automatic",InputDataA_GeneralAssumptions!V150,"Not an input")</f>
        <v>0.571</v>
      </c>
      <c r="S40" s="504" t="n">
        <f aca="false">IF(InputDataA_GeneralAssumptions!$F$133="Automatic",InputDataA_GeneralAssumptions!W150,"Not an input")</f>
        <v>0.571</v>
      </c>
      <c r="T40" s="504" t="n">
        <f aca="false">IF(InputDataA_GeneralAssumptions!$F$133="Automatic",InputDataA_GeneralAssumptions!X150,"Not an input")</f>
        <v>0.571</v>
      </c>
      <c r="U40" s="504" t="n">
        <f aca="false">IF(InputDataA_GeneralAssumptions!$F$133="Automatic",InputDataA_GeneralAssumptions!Y150,"Not an input")</f>
        <v>0.571</v>
      </c>
      <c r="V40" s="504" t="n">
        <f aca="false">IF(InputDataA_GeneralAssumptions!$F$133="Automatic",InputDataA_GeneralAssumptions!Z150,"Not an input")</f>
        <v>0.571</v>
      </c>
      <c r="W40" s="504" t="n">
        <f aca="false">IF(InputDataA_GeneralAssumptions!$F$133="Automatic",InputDataA_GeneralAssumptions!AA150,"Not an input")</f>
        <v>0.571</v>
      </c>
      <c r="X40" s="504" t="n">
        <f aca="false">IF(InputDataA_GeneralAssumptions!$F$133="Automatic",InputDataA_GeneralAssumptions!AB150,"Not an input")</f>
        <v>0.571</v>
      </c>
      <c r="Y40" s="504" t="n">
        <f aca="false">IF(InputDataA_GeneralAssumptions!$F$133="Automatic",InputDataA_GeneralAssumptions!AC150,"Not an input")</f>
        <v>0.571</v>
      </c>
      <c r="Z40" s="504" t="n">
        <f aca="false">IF(InputDataA_GeneralAssumptions!$F$133="Automatic",InputDataA_GeneralAssumptions!AD150,"Not an input")</f>
        <v>0.571</v>
      </c>
      <c r="AA40" s="504" t="n">
        <f aca="false">IF(InputDataA_GeneralAssumptions!$F$133="Automatic",InputDataA_GeneralAssumptions!AE150,"Not an input")</f>
        <v>0.571</v>
      </c>
      <c r="AB40" s="504" t="n">
        <f aca="false">IF(InputDataA_GeneralAssumptions!$F$133="Automatic",InputDataA_GeneralAssumptions!AF150,"Not an input")</f>
        <v>0.571</v>
      </c>
      <c r="AC40" s="504" t="n">
        <f aca="false">IF(InputDataA_GeneralAssumptions!$F$133="Automatic",InputDataA_GeneralAssumptions!AG150,"Not an input")</f>
        <v>0.571</v>
      </c>
      <c r="AD40" s="504" t="n">
        <f aca="false">IF(InputDataA_GeneralAssumptions!$F$133="Automatic",InputDataA_GeneralAssumptions!AH150,"Not an input")</f>
        <v>0.571</v>
      </c>
      <c r="AE40" s="504" t="n">
        <f aca="false">IF(InputDataA_GeneralAssumptions!$F$133="Automatic",InputDataA_GeneralAssumptions!AI150,"Not an input")</f>
        <v>0.571</v>
      </c>
      <c r="AF40" s="504" t="n">
        <f aca="false">IF(InputDataA_GeneralAssumptions!$F$133="Automatic",InputDataA_GeneralAssumptions!AJ150,"Not an input")</f>
        <v>0.571</v>
      </c>
      <c r="AG40" s="504" t="n">
        <f aca="false">IF(InputDataA_GeneralAssumptions!$F$133="Automatic",InputDataA_GeneralAssumptions!AK150,"Not an input")</f>
        <v>0.571</v>
      </c>
      <c r="AH40" s="504" t="n">
        <f aca="false">IF(InputDataA_GeneralAssumptions!$F$133="Automatic",InputDataA_GeneralAssumptions!AL150,"Not an input")</f>
        <v>0.571</v>
      </c>
      <c r="AI40" s="504" t="n">
        <f aca="false">IF(InputDataA_GeneralAssumptions!$F$133="Automatic",InputDataA_GeneralAssumptions!AM150,"Not an input")</f>
        <v>0.571</v>
      </c>
      <c r="AJ40" s="504" t="n">
        <f aca="false">IF(InputDataA_GeneralAssumptions!$F$133="Automatic",InputDataA_GeneralAssumptions!AN150,"Not an input")</f>
        <v>0.571</v>
      </c>
      <c r="AK40" s="504" t="n">
        <f aca="false">IF(InputDataA_GeneralAssumptions!$F$133="Automatic",InputDataA_GeneralAssumptions!AO150,"Not an input")</f>
        <v>0.571</v>
      </c>
      <c r="AL40" s="504" t="n">
        <f aca="false">IF(InputDataA_GeneralAssumptions!$F$133="Automatic",InputDataA_GeneralAssumptions!AP150,"Not an input")</f>
        <v>0.571</v>
      </c>
      <c r="AM40" s="504" t="n">
        <f aca="false">IF(InputDataA_GeneralAssumptions!$F$133="Automatic",InputDataA_GeneralAssumptions!AQ150,"Not an input")</f>
        <v>0.571</v>
      </c>
      <c r="AN40" s="504" t="n">
        <f aca="false">IF(InputDataA_GeneralAssumptions!$F$133="Automatic",InputDataA_GeneralAssumptions!AR150,"Not an input")</f>
        <v>0.571</v>
      </c>
      <c r="AO40" s="504" t="n">
        <f aca="false">IF(InputDataA_GeneralAssumptions!$F$133="Automatic",InputDataA_GeneralAssumptions!AS150,"Not an input")</f>
        <v>0.571</v>
      </c>
      <c r="AP40" s="504" t="n">
        <f aca="false">IF(InputDataA_GeneralAssumptions!$F$133="Automatic",InputDataA_GeneralAssumptions!AT150,"Not an input")</f>
        <v>0.571</v>
      </c>
      <c r="AQ40" s="504" t="n">
        <f aca="false">IF(InputDataA_GeneralAssumptions!$F$133="Automatic",InputDataA_GeneralAssumptions!AU150,"Not an input")</f>
        <v>0.571</v>
      </c>
      <c r="AR40" s="504" t="n">
        <f aca="false">IF(InputDataA_GeneralAssumptions!$F$133="Automatic",InputDataA_GeneralAssumptions!AV150,"Not an input")</f>
        <v>0.571</v>
      </c>
      <c r="AS40" s="504" t="n">
        <f aca="false">IF(InputDataA_GeneralAssumptions!$F$133="Automatic",InputDataA_GeneralAssumptions!AW150,"Not an input")</f>
        <v>0.571</v>
      </c>
      <c r="AT40" s="504" t="n">
        <f aca="false">IF(InputDataA_GeneralAssumptions!$F$133="Automatic",InputDataA_GeneralAssumptions!AX150,"Not an input")</f>
        <v>0.571</v>
      </c>
      <c r="AU40" s="504" t="n">
        <f aca="false">IF(InputDataA_GeneralAssumptions!$F$133="Automatic",InputDataA_GeneralAssumptions!AY150,"Not an input")</f>
        <v>0.571</v>
      </c>
      <c r="AV40" s="504" t="n">
        <f aca="false">IF(InputDataA_GeneralAssumptions!$F$133="Automatic",InputDataA_GeneralAssumptions!AZ150,"Not an input")</f>
        <v>0.571</v>
      </c>
      <c r="AW40" s="504" t="n">
        <f aca="false">IF(InputDataA_GeneralAssumptions!$F$133="Automatic",InputDataA_GeneralAssumptions!BA150,"Not an input")</f>
        <v>0.571</v>
      </c>
      <c r="AX40" s="504" t="n">
        <f aca="false">IF(InputDataA_GeneralAssumptions!$F$133="Automatic",InputDataA_GeneralAssumptions!BB150,"Not an input")</f>
        <v>0.571</v>
      </c>
      <c r="AY40" s="504" t="n">
        <f aca="false">IF(InputDataA_GeneralAssumptions!$F$133="Automatic",InputDataA_GeneralAssumptions!BC150,"Not an input")</f>
        <v>0.571</v>
      </c>
      <c r="AZ40" s="504" t="n">
        <f aca="false">IF(InputDataA_GeneralAssumptions!$F$133="Automatic",InputDataA_GeneralAssumptions!BD150,"Not an input")</f>
        <v>0.571</v>
      </c>
      <c r="BA40" s="504" t="n">
        <f aca="false">IF(InputDataA_GeneralAssumptions!$F$133="Automatic",InputDataA_GeneralAssumptions!BE150,"Not an input")</f>
        <v>0.571</v>
      </c>
      <c r="BB40" s="504" t="n">
        <f aca="false">IF(InputDataA_GeneralAssumptions!$F$133="Automatic",InputDataA_GeneralAssumptions!BF150,"Not an input")</f>
        <v>0.571</v>
      </c>
      <c r="BC40" s="504" t="n">
        <f aca="false">IF(InputDataA_GeneralAssumptions!$F$133="Automatic",InputDataA_GeneralAssumptions!BG150,"Not an input")</f>
        <v>0.571</v>
      </c>
      <c r="BD40" s="504" t="n">
        <f aca="false">IF(InputDataA_GeneralAssumptions!$F$133="Automatic",InputDataA_GeneralAssumptions!BH150,"Not an input")</f>
        <v>0.571</v>
      </c>
      <c r="BE40" s="504" t="n">
        <f aca="false">IF(InputDataA_GeneralAssumptions!$F$133="Automatic",InputDataA_GeneralAssumptions!BI150,"Not an input")</f>
        <v>0.571</v>
      </c>
      <c r="BF40" s="504" t="n">
        <f aca="false">IF(InputDataA_GeneralAssumptions!$F$133="Automatic",InputDataA_GeneralAssumptions!BJ150,"Not an input")</f>
        <v>0.571</v>
      </c>
      <c r="BG40" s="504" t="n">
        <f aca="false">IF(InputDataA_GeneralAssumptions!$F$133="Automatic",InputDataA_GeneralAssumptions!BK150,"Not an input")</f>
        <v>0.571</v>
      </c>
      <c r="BH40" s="504" t="n">
        <f aca="false">IF(InputDataA_GeneralAssumptions!$F$133="Automatic",InputDataA_GeneralAssumptions!BL150,"Not an input")</f>
        <v>0.571</v>
      </c>
      <c r="BI40" s="504" t="n">
        <f aca="false">IF(InputDataA_GeneralAssumptions!$F$133="Automatic",InputDataA_GeneralAssumptions!BM150,"Not an input")</f>
        <v>0.571</v>
      </c>
      <c r="BJ40" s="504" t="n">
        <f aca="false">IF(InputDataA_GeneralAssumptions!$F$133="Automatic",InputDataA_GeneralAssumptions!BN150,"Not an input")</f>
        <v>0.571</v>
      </c>
      <c r="BK40" s="504" t="n">
        <f aca="false">IF(InputDataA_GeneralAssumptions!$F$133="Automatic",InputDataA_GeneralAssumptions!BO150,"Not an input")</f>
        <v>0.571</v>
      </c>
      <c r="BL40" s="504" t="n">
        <f aca="false">IF(InputDataA_GeneralAssumptions!$F$133="Automatic",InputDataA_GeneralAssumptions!BP150,"Not an input")</f>
        <v>0.571</v>
      </c>
      <c r="BM40" s="504" t="n">
        <f aca="false">IF(InputDataA_GeneralAssumptions!$F$133="Automatic",InputDataA_GeneralAssumptions!BQ150,"Not an input")</f>
        <v>0.571</v>
      </c>
      <c r="BN40" s="504" t="n">
        <f aca="false">IF(InputDataA_GeneralAssumptions!$F$133="Automatic",InputDataA_GeneralAssumptions!BR150,"Not an input")</f>
        <v>0.571</v>
      </c>
      <c r="BO40" s="504" t="n">
        <f aca="false">IF(InputDataA_GeneralAssumptions!$F$133="Automatic",InputDataA_GeneralAssumptions!BS150,"Not an input")</f>
        <v>0.571</v>
      </c>
      <c r="BP40" s="504" t="n">
        <f aca="false">IF(InputDataA_GeneralAssumptions!$F$133="Automatic",InputDataA_GeneralAssumptions!BT150,"Not an input")</f>
        <v>0.571</v>
      </c>
      <c r="BQ40" s="504" t="n">
        <f aca="false">IF(InputDataA_GeneralAssumptions!$F$133="Automatic",InputDataA_GeneralAssumptions!BU150,"Not an input")</f>
        <v>0.571</v>
      </c>
      <c r="BR40" s="504" t="n">
        <f aca="false">IF(InputDataA_GeneralAssumptions!$F$133="Automatic",InputDataA_GeneralAssumptions!BV150,"Not an input")</f>
        <v>0.571</v>
      </c>
      <c r="BS40" s="504" t="n">
        <f aca="false">IF(InputDataA_GeneralAssumptions!$F$133="Automatic",InputDataA_GeneralAssumptions!BW150,"Not an input")</f>
        <v>0.571</v>
      </c>
    </row>
    <row r="41" customFormat="false" ht="15.75" hidden="false" customHeight="false" outlineLevel="0" collapsed="false">
      <c r="B41" s="496"/>
      <c r="C41" s="524" t="s">
        <v>1592</v>
      </c>
      <c r="D41" s="512" t="s">
        <v>1555</v>
      </c>
      <c r="E41" s="504" t="n">
        <f aca="false">IF(InputDataA_GeneralAssumptions!$F$133="Automatic",SQRT(2)*NORMSINV(0.5*(E40+1)),"Not an input")</f>
        <v>1.11850719735512</v>
      </c>
      <c r="F41" s="504" t="n">
        <f aca="false">IF(InputDataA_GeneralAssumptions!$F$133="Automatic",SQRT(2)*NORMSINV(0.5*(F40+1)),"Not an input")</f>
        <v>1.11850719735512</v>
      </c>
      <c r="G41" s="504" t="n">
        <f aca="false">IF(InputDataA_GeneralAssumptions!$F$133="Automatic",SQRT(2)*NORMSINV(0.5*(G40+1)),"Not an input")</f>
        <v>1.11850719735512</v>
      </c>
      <c r="H41" s="504" t="n">
        <f aca="false">IF(InputDataA_GeneralAssumptions!$F$133="Automatic",SQRT(2)*NORMSINV(0.5*(H40+1)),"Not an input")</f>
        <v>1.11850719735512</v>
      </c>
      <c r="I41" s="504" t="n">
        <f aca="false">IF(InputDataA_GeneralAssumptions!$F$133="Automatic",SQRT(2)*NORMSINV(0.5*(I40+1)),"Not an input")</f>
        <v>1.11850719735512</v>
      </c>
      <c r="J41" s="504" t="n">
        <f aca="false">IF(InputDataA_GeneralAssumptions!$F$133="Automatic",SQRT(2)*NORMSINV(0.5*(J40+1)),"Not an input")</f>
        <v>1.11850719735512</v>
      </c>
      <c r="K41" s="504" t="n">
        <f aca="false">IF(InputDataA_GeneralAssumptions!$F$133="Automatic",SQRT(2)*NORMSINV(0.5*(K40+1)),"Not an input")</f>
        <v>1.11850719735512</v>
      </c>
      <c r="L41" s="504" t="n">
        <f aca="false">IF(InputDataA_GeneralAssumptions!$F$133="Automatic",SQRT(2)*NORMSINV(0.5*(L40+1)),"Not an input")</f>
        <v>1.11850719735512</v>
      </c>
      <c r="M41" s="504" t="n">
        <f aca="false">IF(InputDataA_GeneralAssumptions!$F$133="Automatic",SQRT(2)*NORMSINV(0.5*(M40+1)),"Not an input")</f>
        <v>1.11850719735512</v>
      </c>
      <c r="N41" s="504" t="n">
        <f aca="false">IF(InputDataA_GeneralAssumptions!$F$133="Automatic",SQRT(2)*NORMSINV(0.5*(N40+1)),"Not an input")</f>
        <v>1.11850719735512</v>
      </c>
      <c r="O41" s="504" t="n">
        <f aca="false">IF(InputDataA_GeneralAssumptions!$F$133="Automatic",SQRT(2)*NORMSINV(0.5*(O40+1)),"Not an input")</f>
        <v>1.11850719735512</v>
      </c>
      <c r="P41" s="504" t="n">
        <f aca="false">IF(InputDataA_GeneralAssumptions!$F$133="Automatic",SQRT(2)*NORMSINV(0.5*(P40+1)),"Not an input")</f>
        <v>1.11850719735512</v>
      </c>
      <c r="Q41" s="504" t="n">
        <f aca="false">IF(InputDataA_GeneralAssumptions!$F$133="Automatic",SQRT(2)*NORMSINV(0.5*(Q40+1)),"Not an input")</f>
        <v>1.11850719735512</v>
      </c>
      <c r="R41" s="504" t="n">
        <f aca="false">IF(InputDataA_GeneralAssumptions!$F$133="Automatic",SQRT(2)*NORMSINV(0.5*(R40+1)),"Not an input")</f>
        <v>1.11850719735512</v>
      </c>
      <c r="S41" s="504" t="n">
        <f aca="false">IF(InputDataA_GeneralAssumptions!$F$133="Automatic",SQRT(2)*NORMSINV(0.5*(S40+1)),"Not an input")</f>
        <v>1.11850719735512</v>
      </c>
      <c r="T41" s="504" t="n">
        <f aca="false">IF(InputDataA_GeneralAssumptions!$F$133="Automatic",SQRT(2)*NORMSINV(0.5*(T40+1)),"Not an input")</f>
        <v>1.11850719735512</v>
      </c>
      <c r="U41" s="504" t="n">
        <f aca="false">IF(InputDataA_GeneralAssumptions!$F$133="Automatic",SQRT(2)*NORMSINV(0.5*(U40+1)),"Not an input")</f>
        <v>1.11850719735512</v>
      </c>
      <c r="V41" s="504" t="n">
        <f aca="false">IF(InputDataA_GeneralAssumptions!$F$133="Automatic",SQRT(2)*NORMSINV(0.5*(V40+1)),"Not an input")</f>
        <v>1.11850719735512</v>
      </c>
      <c r="W41" s="504" t="n">
        <f aca="false">IF(InputDataA_GeneralAssumptions!$F$133="Automatic",SQRT(2)*NORMSINV(0.5*(W40+1)),"Not an input")</f>
        <v>1.11850719735512</v>
      </c>
      <c r="X41" s="504" t="n">
        <f aca="false">IF(InputDataA_GeneralAssumptions!$F$133="Automatic",SQRT(2)*NORMSINV(0.5*(X40+1)),"Not an input")</f>
        <v>1.11850719735512</v>
      </c>
      <c r="Y41" s="504" t="n">
        <f aca="false">IF(InputDataA_GeneralAssumptions!$F$133="Automatic",SQRT(2)*NORMSINV(0.5*(Y40+1)),"Not an input")</f>
        <v>1.11850719735512</v>
      </c>
      <c r="Z41" s="504" t="n">
        <f aca="false">IF(InputDataA_GeneralAssumptions!$F$133="Automatic",SQRT(2)*NORMSINV(0.5*(Z40+1)),"Not an input")</f>
        <v>1.11850719735512</v>
      </c>
      <c r="AA41" s="504" t="n">
        <f aca="false">IF(InputDataA_GeneralAssumptions!$F$133="Automatic",SQRT(2)*NORMSINV(0.5*(AA40+1)),"Not an input")</f>
        <v>1.11850719735512</v>
      </c>
      <c r="AB41" s="504" t="n">
        <f aca="false">IF(InputDataA_GeneralAssumptions!$F$133="Automatic",SQRT(2)*NORMSINV(0.5*(AB40+1)),"Not an input")</f>
        <v>1.11850719735512</v>
      </c>
      <c r="AC41" s="504" t="n">
        <f aca="false">IF(InputDataA_GeneralAssumptions!$F$133="Automatic",SQRT(2)*NORMSINV(0.5*(AC40+1)),"Not an input")</f>
        <v>1.11850719735512</v>
      </c>
      <c r="AD41" s="504" t="n">
        <f aca="false">IF(InputDataA_GeneralAssumptions!$F$133="Automatic",SQRT(2)*NORMSINV(0.5*(AD40+1)),"Not an input")</f>
        <v>1.11850719735512</v>
      </c>
      <c r="AE41" s="504" t="n">
        <f aca="false">IF(InputDataA_GeneralAssumptions!$F$133="Automatic",SQRT(2)*NORMSINV(0.5*(AE40+1)),"Not an input")</f>
        <v>1.11850719735512</v>
      </c>
      <c r="AF41" s="504" t="n">
        <f aca="false">IF(InputDataA_GeneralAssumptions!$F$133="Automatic",SQRT(2)*NORMSINV(0.5*(AF40+1)),"Not an input")</f>
        <v>1.11850719735512</v>
      </c>
      <c r="AG41" s="504" t="n">
        <f aca="false">IF(InputDataA_GeneralAssumptions!$F$133="Automatic",SQRT(2)*NORMSINV(0.5*(AG40+1)),"Not an input")</f>
        <v>1.11850719735512</v>
      </c>
      <c r="AH41" s="504" t="n">
        <f aca="false">IF(InputDataA_GeneralAssumptions!$F$133="Automatic",SQRT(2)*NORMSINV(0.5*(AH40+1)),"Not an input")</f>
        <v>1.11850719735512</v>
      </c>
      <c r="AI41" s="504" t="n">
        <f aca="false">IF(InputDataA_GeneralAssumptions!$F$133="Automatic",SQRT(2)*NORMSINV(0.5*(AI40+1)),"Not an input")</f>
        <v>1.11850719735512</v>
      </c>
      <c r="AJ41" s="504" t="n">
        <f aca="false">IF(InputDataA_GeneralAssumptions!$F$133="Automatic",SQRT(2)*NORMSINV(0.5*(AJ40+1)),"Not an input")</f>
        <v>1.11850719735512</v>
      </c>
      <c r="AK41" s="504" t="n">
        <f aca="false">IF(InputDataA_GeneralAssumptions!$F$133="Automatic",SQRT(2)*NORMSINV(0.5*(AK40+1)),"Not an input")</f>
        <v>1.11850719735512</v>
      </c>
      <c r="AL41" s="504" t="n">
        <f aca="false">IF(InputDataA_GeneralAssumptions!$F$133="Automatic",SQRT(2)*NORMSINV(0.5*(AL40+1)),"Not an input")</f>
        <v>1.11850719735512</v>
      </c>
      <c r="AM41" s="504" t="n">
        <f aca="false">IF(InputDataA_GeneralAssumptions!$F$133="Automatic",SQRT(2)*NORMSINV(0.5*(AM40+1)),"Not an input")</f>
        <v>1.11850719735512</v>
      </c>
      <c r="AN41" s="504" t="n">
        <f aca="false">IF(InputDataA_GeneralAssumptions!$F$133="Automatic",SQRT(2)*NORMSINV(0.5*(AN40+1)),"Not an input")</f>
        <v>1.11850719735512</v>
      </c>
      <c r="AO41" s="504" t="n">
        <f aca="false">IF(InputDataA_GeneralAssumptions!$F$133="Automatic",SQRT(2)*NORMSINV(0.5*(AO40+1)),"Not an input")</f>
        <v>1.11850719735512</v>
      </c>
      <c r="AP41" s="504" t="n">
        <f aca="false">IF(InputDataA_GeneralAssumptions!$F$133="Automatic",SQRT(2)*NORMSINV(0.5*(AP40+1)),"Not an input")</f>
        <v>1.11850719735512</v>
      </c>
      <c r="AQ41" s="504" t="n">
        <f aca="false">IF(InputDataA_GeneralAssumptions!$F$133="Automatic",SQRT(2)*NORMSINV(0.5*(AQ40+1)),"Not an input")</f>
        <v>1.11850719735512</v>
      </c>
      <c r="AR41" s="504" t="n">
        <f aca="false">IF(InputDataA_GeneralAssumptions!$F$133="Automatic",SQRT(2)*NORMSINV(0.5*(AR40+1)),"Not an input")</f>
        <v>1.11850719735512</v>
      </c>
      <c r="AS41" s="504" t="n">
        <f aca="false">IF(InputDataA_GeneralAssumptions!$F$133="Automatic",SQRT(2)*NORMSINV(0.5*(AS40+1)),"Not an input")</f>
        <v>1.11850719735512</v>
      </c>
      <c r="AT41" s="504" t="n">
        <f aca="false">IF(InputDataA_GeneralAssumptions!$F$133="Automatic",SQRT(2)*NORMSINV(0.5*(AT40+1)),"Not an input")</f>
        <v>1.11850719735512</v>
      </c>
      <c r="AU41" s="504" t="n">
        <f aca="false">IF(InputDataA_GeneralAssumptions!$F$133="Automatic",SQRT(2)*NORMSINV(0.5*(AU40+1)),"Not an input")</f>
        <v>1.11850719735512</v>
      </c>
      <c r="AV41" s="504" t="n">
        <f aca="false">IF(InputDataA_GeneralAssumptions!$F$133="Automatic",SQRT(2)*NORMSINV(0.5*(AV40+1)),"Not an input")</f>
        <v>1.11850719735512</v>
      </c>
      <c r="AW41" s="504" t="n">
        <f aca="false">IF(InputDataA_GeneralAssumptions!$F$133="Automatic",SQRT(2)*NORMSINV(0.5*(AW40+1)),"Not an input")</f>
        <v>1.11850719735512</v>
      </c>
      <c r="AX41" s="504" t="n">
        <f aca="false">IF(InputDataA_GeneralAssumptions!$F$133="Automatic",SQRT(2)*NORMSINV(0.5*(AX40+1)),"Not an input")</f>
        <v>1.11850719735512</v>
      </c>
      <c r="AY41" s="504" t="n">
        <f aca="false">IF(InputDataA_GeneralAssumptions!$F$133="Automatic",SQRT(2)*NORMSINV(0.5*(AY40+1)),"Not an input")</f>
        <v>1.11850719735512</v>
      </c>
      <c r="AZ41" s="504" t="n">
        <f aca="false">IF(InputDataA_GeneralAssumptions!$F$133="Automatic",SQRT(2)*NORMSINV(0.5*(AZ40+1)),"Not an input")</f>
        <v>1.11850719735512</v>
      </c>
      <c r="BA41" s="504" t="n">
        <f aca="false">IF(InputDataA_GeneralAssumptions!$F$133="Automatic",SQRT(2)*NORMSINV(0.5*(BA40+1)),"Not an input")</f>
        <v>1.11850719735512</v>
      </c>
      <c r="BB41" s="504" t="n">
        <f aca="false">IF(InputDataA_GeneralAssumptions!$F$133="Automatic",SQRT(2)*NORMSINV(0.5*(BB40+1)),"Not an input")</f>
        <v>1.11850719735512</v>
      </c>
      <c r="BC41" s="504" t="n">
        <f aca="false">IF(InputDataA_GeneralAssumptions!$F$133="Automatic",SQRT(2)*NORMSINV(0.5*(BC40+1)),"Not an input")</f>
        <v>1.11850719735512</v>
      </c>
      <c r="BD41" s="504" t="n">
        <f aca="false">IF(InputDataA_GeneralAssumptions!$F$133="Automatic",SQRT(2)*NORMSINV(0.5*(BD40+1)),"Not an input")</f>
        <v>1.11850719735512</v>
      </c>
      <c r="BE41" s="504" t="n">
        <f aca="false">IF(InputDataA_GeneralAssumptions!$F$133="Automatic",SQRT(2)*NORMSINV(0.5*(BE40+1)),"Not an input")</f>
        <v>1.11850719735512</v>
      </c>
      <c r="BF41" s="504" t="n">
        <f aca="false">IF(InputDataA_GeneralAssumptions!$F$133="Automatic",SQRT(2)*NORMSINV(0.5*(BF40+1)),"Not an input")</f>
        <v>1.11850719735512</v>
      </c>
      <c r="BG41" s="504" t="n">
        <f aca="false">IF(InputDataA_GeneralAssumptions!$F$133="Automatic",SQRT(2)*NORMSINV(0.5*(BG40+1)),"Not an input")</f>
        <v>1.11850719735512</v>
      </c>
      <c r="BH41" s="504" t="n">
        <f aca="false">IF(InputDataA_GeneralAssumptions!$F$133="Automatic",SQRT(2)*NORMSINV(0.5*(BH40+1)),"Not an input")</f>
        <v>1.11850719735512</v>
      </c>
      <c r="BI41" s="504" t="n">
        <f aca="false">IF(InputDataA_GeneralAssumptions!$F$133="Automatic",SQRT(2)*NORMSINV(0.5*(BI40+1)),"Not an input")</f>
        <v>1.11850719735512</v>
      </c>
      <c r="BJ41" s="504" t="n">
        <f aca="false">IF(InputDataA_GeneralAssumptions!$F$133="Automatic",SQRT(2)*NORMSINV(0.5*(BJ40+1)),"Not an input")</f>
        <v>1.11850719735512</v>
      </c>
      <c r="BK41" s="504" t="n">
        <f aca="false">IF(InputDataA_GeneralAssumptions!$F$133="Automatic",SQRT(2)*NORMSINV(0.5*(BK40+1)),"Not an input")</f>
        <v>1.11850719735512</v>
      </c>
      <c r="BL41" s="504" t="n">
        <f aca="false">IF(InputDataA_GeneralAssumptions!$F$133="Automatic",SQRT(2)*NORMSINV(0.5*(BL40+1)),"Not an input")</f>
        <v>1.11850719735512</v>
      </c>
      <c r="BM41" s="504" t="n">
        <f aca="false">IF(InputDataA_GeneralAssumptions!$F$133="Automatic",SQRT(2)*NORMSINV(0.5*(BM40+1)),"Not an input")</f>
        <v>1.11850719735512</v>
      </c>
      <c r="BN41" s="504" t="n">
        <f aca="false">IF(InputDataA_GeneralAssumptions!$F$133="Automatic",SQRT(2)*NORMSINV(0.5*(BN40+1)),"Not an input")</f>
        <v>1.11850719735512</v>
      </c>
      <c r="BO41" s="504" t="n">
        <f aca="false">IF(InputDataA_GeneralAssumptions!$F$133="Automatic",SQRT(2)*NORMSINV(0.5*(BO40+1)),"Not an input")</f>
        <v>1.11850719735512</v>
      </c>
      <c r="BP41" s="504" t="n">
        <f aca="false">IF(InputDataA_GeneralAssumptions!$F$133="Automatic",SQRT(2)*NORMSINV(0.5*(BP40+1)),"Not an input")</f>
        <v>1.11850719735512</v>
      </c>
      <c r="BQ41" s="504" t="n">
        <f aca="false">IF(InputDataA_GeneralAssumptions!$F$133="Automatic",SQRT(2)*NORMSINV(0.5*(BQ40+1)),"Not an input")</f>
        <v>1.11850719735512</v>
      </c>
      <c r="BR41" s="504" t="n">
        <f aca="false">IF(InputDataA_GeneralAssumptions!$F$133="Automatic",SQRT(2)*NORMSINV(0.5*(BR40+1)),"Not an input")</f>
        <v>1.11850719735512</v>
      </c>
      <c r="BS41" s="504" t="n">
        <f aca="false">IF(InputDataA_GeneralAssumptions!$F$133="Automatic",SQRT(2)*NORMSINV(0.5*(BS40+1)),"Not an input")</f>
        <v>1.11850719735512</v>
      </c>
    </row>
    <row r="42" customFormat="false" ht="15.75" hidden="false" customHeight="false" outlineLevel="0" collapsed="false">
      <c r="B42" s="496"/>
      <c r="C42" s="607" t="str">
        <f aca="false">IF($B$1=4,"GDP per capita target","Poverty Headcount Rate target")</f>
        <v>Poverty Headcount Rate target</v>
      </c>
      <c r="D42" s="512" t="s">
        <v>1593</v>
      </c>
      <c r="E42" s="608" t="n">
        <f aca="false">IF($B$1=4,E46,E50)</f>
        <v>0.544</v>
      </c>
      <c r="F42" s="608" t="n">
        <f aca="false">IF($B$1=4,F46,F50)</f>
        <v>0.534365474228587</v>
      </c>
      <c r="G42" s="608" t="n">
        <f aca="false">IF($B$1=4,G46,G50)</f>
        <v>0.524686633152395</v>
      </c>
      <c r="H42" s="608" t="n">
        <f aca="false">IF($B$1=4,H46,H50)</f>
        <v>0.514925733334578</v>
      </c>
      <c r="I42" s="608" t="n">
        <f aca="false">IF($B$1=4,I46,I50)</f>
        <v>0.505121533589734</v>
      </c>
      <c r="J42" s="608" t="n">
        <f aca="false">IF($B$1=4,J46,J50)</f>
        <v>0.495240178104909</v>
      </c>
      <c r="K42" s="608" t="n">
        <f aca="false">IF($B$1=4,K46,K50)</f>
        <v>0.485319639093388</v>
      </c>
      <c r="L42" s="608" t="n">
        <f aca="false">IF($B$1=4,L46,L50)</f>
        <v>0.475329236006316</v>
      </c>
      <c r="M42" s="608" t="n">
        <f aca="false">IF($B$1=4,M46,M50)</f>
        <v>0.465290272093689</v>
      </c>
      <c r="N42" s="608" t="n">
        <f aca="false">IF($B$1=4,N46,N50)</f>
        <v>0.455207284526337</v>
      </c>
      <c r="O42" s="608" t="n">
        <f aca="false">IF($B$1=4,O46,O50)</f>
        <v>0.445055484916579</v>
      </c>
      <c r="P42" s="608" t="n">
        <f aca="false">IF($B$1=4,P46,P50)</f>
        <v>0.434843150031901</v>
      </c>
      <c r="Q42" s="608" t="n">
        <f aca="false">IF($B$1=4,Q46,Q50)</f>
        <v>0.424564911705834</v>
      </c>
      <c r="R42" s="608" t="n">
        <f aca="false">IF($B$1=4,R46,R50)</f>
        <v>0.414244665684707</v>
      </c>
      <c r="S42" s="608" t="n">
        <f aca="false">IF($B$1=4,S46,S50)</f>
        <v>0.403878555661746</v>
      </c>
      <c r="T42" s="608" t="n">
        <f aca="false">IF($B$1=4,T46,T50)</f>
        <v>0.393464708326065</v>
      </c>
      <c r="U42" s="608" t="n">
        <f aca="false">IF($B$1=4,U46,U50)</f>
        <v>0.383015434259148</v>
      </c>
      <c r="V42" s="608" t="n">
        <f aca="false">IF($B$1=4,V46,V50)</f>
        <v>0.372543176937548</v>
      </c>
      <c r="W42" s="608" t="n">
        <f aca="false">IF($B$1=4,W46,W50)</f>
        <v>0.362048980415034</v>
      </c>
      <c r="X42" s="608" t="n">
        <f aca="false">IF($B$1=4,X46,X50)</f>
        <v>0.351546634122085</v>
      </c>
      <c r="Y42" s="608" t="n">
        <f aca="false">IF($B$1=4,Y46,Y50)</f>
        <v>0.3410606310463</v>
      </c>
      <c r="Z42" s="608" t="n">
        <f aca="false">IF($B$1=4,Z46,Z50)</f>
        <v>0.330582876069457</v>
      </c>
      <c r="AA42" s="608" t="n">
        <f aca="false">IF($B$1=4,AA46,AA50)</f>
        <v>0.32014807130114</v>
      </c>
      <c r="AB42" s="608" t="n">
        <f aca="false">IF($B$1=4,AB46,AB50)</f>
        <v>0.309749416851804</v>
      </c>
      <c r="AC42" s="608" t="n">
        <f aca="false">IF($B$1=4,AC46,AC50)</f>
        <v>0.299410577814141</v>
      </c>
      <c r="AD42" s="608" t="n">
        <f aca="false">IF($B$1=4,AD46,AD50)</f>
        <v>0.289126884647368</v>
      </c>
      <c r="AE42" s="608" t="n">
        <f aca="false">IF($B$1=4,AE46,AE50)</f>
        <v>0.278921806970398</v>
      </c>
      <c r="AF42" s="608" t="n">
        <f aca="false">IF($B$1=4,AF46,AF50)</f>
        <v>0.268800665053343</v>
      </c>
      <c r="AG42" s="608" t="n">
        <f aca="false">IF($B$1=4,AG46,AG50)</f>
        <v>0.25877759799576</v>
      </c>
      <c r="AH42" s="608" t="n">
        <f aca="false">IF($B$1=4,AH46,AH50)</f>
        <v>0.248873835568584</v>
      </c>
      <c r="AI42" s="608" t="n">
        <f aca="false">IF($B$1=4,AI46,AI50)</f>
        <v>0.239087120712295</v>
      </c>
      <c r="AJ42" s="608" t="n">
        <f aca="false">IF($B$1=4,AJ46,AJ50)</f>
        <v>0.229444887779762</v>
      </c>
      <c r="AK42" s="608" t="e">
        <f aca="false">IF($B$1=4,AK46,AK50)</f>
        <v>#VALUE!</v>
      </c>
      <c r="AL42" s="608" t="e">
        <f aca="false">IF($B$1=4,AL46,AL50)</f>
        <v>#VALUE!</v>
      </c>
      <c r="AM42" s="608" t="e">
        <f aca="false">IF($B$1=4,AM46,AM50)</f>
        <v>#VALUE!</v>
      </c>
      <c r="AN42" s="608" t="e">
        <f aca="false">IF($B$1=4,AN46,AN50)</f>
        <v>#VALUE!</v>
      </c>
      <c r="AO42" s="608" t="e">
        <f aca="false">IF($B$1=4,AO46,AO50)</f>
        <v>#VALUE!</v>
      </c>
      <c r="AP42" s="608" t="e">
        <f aca="false">IF($B$1=4,AP46,AP50)</f>
        <v>#VALUE!</v>
      </c>
      <c r="AQ42" s="608" t="e">
        <f aca="false">IF($B$1=4,AQ46,AQ50)</f>
        <v>#VALUE!</v>
      </c>
      <c r="AR42" s="608" t="e">
        <f aca="false">IF($B$1=4,AR46,AR50)</f>
        <v>#VALUE!</v>
      </c>
      <c r="AS42" s="608" t="e">
        <f aca="false">IF($B$1=4,AS46,AS50)</f>
        <v>#VALUE!</v>
      </c>
      <c r="AT42" s="608" t="e">
        <f aca="false">IF($B$1=4,AT46,AT50)</f>
        <v>#VALUE!</v>
      </c>
      <c r="AU42" s="608" t="e">
        <f aca="false">IF($B$1=4,AU46,AU50)</f>
        <v>#VALUE!</v>
      </c>
      <c r="AV42" s="608" t="e">
        <f aca="false">IF($B$1=4,AV46,AV50)</f>
        <v>#VALUE!</v>
      </c>
      <c r="AW42" s="608" t="e">
        <f aca="false">IF($B$1=4,AW46,AW50)</f>
        <v>#VALUE!</v>
      </c>
      <c r="AX42" s="608" t="e">
        <f aca="false">IF($B$1=4,AX46,AX50)</f>
        <v>#VALUE!</v>
      </c>
      <c r="AY42" s="608" t="e">
        <f aca="false">IF($B$1=4,AY46,AY50)</f>
        <v>#VALUE!</v>
      </c>
      <c r="AZ42" s="608" t="e">
        <f aca="false">IF($B$1=4,AZ46,AZ50)</f>
        <v>#VALUE!</v>
      </c>
      <c r="BA42" s="608" t="e">
        <f aca="false">IF($B$1=4,BA46,BA50)</f>
        <v>#VALUE!</v>
      </c>
      <c r="BB42" s="608" t="e">
        <f aca="false">IF($B$1=4,BB46,BB50)</f>
        <v>#VALUE!</v>
      </c>
      <c r="BC42" s="608" t="e">
        <f aca="false">IF($B$1=4,BC46,BC50)</f>
        <v>#VALUE!</v>
      </c>
      <c r="BD42" s="608" t="e">
        <f aca="false">IF($B$1=4,BD46,BD50)</f>
        <v>#VALUE!</v>
      </c>
      <c r="BE42" s="608" t="e">
        <f aca="false">IF($B$1=4,BE46,BE50)</f>
        <v>#VALUE!</v>
      </c>
      <c r="BF42" s="608" t="e">
        <f aca="false">IF($B$1=4,BF46,BF50)</f>
        <v>#VALUE!</v>
      </c>
      <c r="BG42" s="608" t="e">
        <f aca="false">IF($B$1=4,BG46,BG50)</f>
        <v>#VALUE!</v>
      </c>
      <c r="BH42" s="608" t="e">
        <f aca="false">IF($B$1=4,BH46,BH50)</f>
        <v>#VALUE!</v>
      </c>
      <c r="BI42" s="608" t="e">
        <f aca="false">IF($B$1=4,BI46,BI50)</f>
        <v>#VALUE!</v>
      </c>
      <c r="BJ42" s="608" t="e">
        <f aca="false">IF($B$1=4,BJ46,BJ50)</f>
        <v>#VALUE!</v>
      </c>
      <c r="BK42" s="608" t="e">
        <f aca="false">IF($B$1=4,BK46,BK50)</f>
        <v>#VALUE!</v>
      </c>
      <c r="BL42" s="608" t="e">
        <f aca="false">IF($B$1=4,BL46,BL50)</f>
        <v>#VALUE!</v>
      </c>
      <c r="BM42" s="608" t="e">
        <f aca="false">IF($B$1=4,BM46,BM50)</f>
        <v>#VALUE!</v>
      </c>
      <c r="BN42" s="608" t="e">
        <f aca="false">IF($B$1=4,BN46,BN50)</f>
        <v>#VALUE!</v>
      </c>
      <c r="BO42" s="608" t="e">
        <f aca="false">IF($B$1=4,BO46,BO50)</f>
        <v>#VALUE!</v>
      </c>
      <c r="BP42" s="608" t="e">
        <f aca="false">IF($B$1=4,BP46,BP50)</f>
        <v>#VALUE!</v>
      </c>
      <c r="BQ42" s="608" t="e">
        <f aca="false">IF($B$1=4,BQ46,BQ50)</f>
        <v>#VALUE!</v>
      </c>
      <c r="BR42" s="608" t="e">
        <f aca="false">IF($B$1=4,BR46,BR50)</f>
        <v>#VALUE!</v>
      </c>
      <c r="BS42" s="608" t="e">
        <f aca="false">IF($B$1=4,BS46,BS50)</f>
        <v>#VALUE!</v>
      </c>
    </row>
    <row r="43" customFormat="false" ht="15.75" hidden="false" customHeight="false" outlineLevel="0" collapsed="false">
      <c r="B43" s="496"/>
      <c r="C43" s="17" t="s">
        <v>1594</v>
      </c>
    </row>
    <row r="44" customFormat="false" ht="15.75" hidden="false" customHeight="false" outlineLevel="0" collapsed="false">
      <c r="B44" s="496"/>
      <c r="C44" s="524" t="s">
        <v>1556</v>
      </c>
      <c r="D44" s="512" t="s">
        <v>1595</v>
      </c>
      <c r="E44" s="504" t="str">
        <f aca="false">IF($B$1=4,IF(InputDataA_GeneralAssumptions!$F$133="Automatic",LN($D$51)-E41*NORMSINV(E6),"Not an input"),"not target")</f>
        <v>not target</v>
      </c>
      <c r="F44" s="504" t="str">
        <f aca="false">IF($B$1=4,IF(InputDataA_GeneralAssumptions!$F$133="Automatic",LN($D$51)-F41*NORMSINV(F6),"Not an input"),"not target")</f>
        <v>not target</v>
      </c>
      <c r="G44" s="504" t="str">
        <f aca="false">IF($B$1=4,IF(InputDataA_GeneralAssumptions!$F$133="Automatic",LN($D$51)-G41*NORMSINV(G6),"Not an input"),"not target")</f>
        <v>not target</v>
      </c>
      <c r="H44" s="504" t="str">
        <f aca="false">IF($B$1=4,IF(InputDataA_GeneralAssumptions!$F$133="Automatic",LN($D$51)-H41*NORMSINV(H6),"Not an input"),"not target")</f>
        <v>not target</v>
      </c>
      <c r="I44" s="504" t="str">
        <f aca="false">IF($B$1=4,IF(InputDataA_GeneralAssumptions!$F$133="Automatic",LN($D$51)-I41*NORMSINV(I6),"Not an input"),"not target")</f>
        <v>not target</v>
      </c>
      <c r="J44" s="504" t="str">
        <f aca="false">IF($B$1=4,IF(InputDataA_GeneralAssumptions!$F$133="Automatic",LN($D$51)-J41*NORMSINV(J6),"Not an input"),"not target")</f>
        <v>not target</v>
      </c>
      <c r="K44" s="504" t="str">
        <f aca="false">IF($B$1=4,IF(InputDataA_GeneralAssumptions!$F$133="Automatic",LN($D$51)-K41*NORMSINV(K6),"Not an input"),"not target")</f>
        <v>not target</v>
      </c>
      <c r="L44" s="504" t="str">
        <f aca="false">IF($B$1=4,IF(InputDataA_GeneralAssumptions!$F$133="Automatic",LN($D$51)-L41*NORMSINV(L6),"Not an input"),"not target")</f>
        <v>not target</v>
      </c>
      <c r="M44" s="504" t="str">
        <f aca="false">IF($B$1=4,IF(InputDataA_GeneralAssumptions!$F$133="Automatic",LN($D$51)-M41*NORMSINV(M6),"Not an input"),"not target")</f>
        <v>not target</v>
      </c>
      <c r="N44" s="504" t="str">
        <f aca="false">IF($B$1=4,IF(InputDataA_GeneralAssumptions!$F$133="Automatic",LN($D$51)-N41*NORMSINV(N6),"Not an input"),"not target")</f>
        <v>not target</v>
      </c>
      <c r="O44" s="504" t="str">
        <f aca="false">IF($B$1=4,IF(InputDataA_GeneralAssumptions!$F$133="Automatic",LN($D$51)-O41*NORMSINV(O6),"Not an input"),"not target")</f>
        <v>not target</v>
      </c>
      <c r="P44" s="504" t="str">
        <f aca="false">IF($B$1=4,IF(InputDataA_GeneralAssumptions!$F$133="Automatic",LN($D$51)-P41*NORMSINV(P6),"Not an input"),"not target")</f>
        <v>not target</v>
      </c>
      <c r="Q44" s="504" t="str">
        <f aca="false">IF($B$1=4,IF(InputDataA_GeneralAssumptions!$F$133="Automatic",LN($D$51)-Q41*NORMSINV(Q6),"Not an input"),"not target")</f>
        <v>not target</v>
      </c>
      <c r="R44" s="504" t="str">
        <f aca="false">IF($B$1=4,IF(InputDataA_GeneralAssumptions!$F$133="Automatic",LN($D$51)-R41*NORMSINV(R6),"Not an input"),"not target")</f>
        <v>not target</v>
      </c>
      <c r="S44" s="504" t="str">
        <f aca="false">IF($B$1=4,IF(InputDataA_GeneralAssumptions!$F$133="Automatic",LN($D$51)-S41*NORMSINV(S6),"Not an input"),"not target")</f>
        <v>not target</v>
      </c>
      <c r="T44" s="504" t="str">
        <f aca="false">IF($B$1=4,IF(InputDataA_GeneralAssumptions!$F$133="Automatic",LN($D$51)-T41*NORMSINV(T6),"Not an input"),"not target")</f>
        <v>not target</v>
      </c>
      <c r="U44" s="504" t="str">
        <f aca="false">IF($B$1=4,IF(InputDataA_GeneralAssumptions!$F$133="Automatic",LN($D$51)-U41*NORMSINV(U6),"Not an input"),"not target")</f>
        <v>not target</v>
      </c>
      <c r="V44" s="504" t="str">
        <f aca="false">IF($B$1=4,IF(InputDataA_GeneralAssumptions!$F$133="Automatic",LN($D$51)-V41*NORMSINV(V6),"Not an input"),"not target")</f>
        <v>not target</v>
      </c>
      <c r="W44" s="504" t="str">
        <f aca="false">IF($B$1=4,IF(InputDataA_GeneralAssumptions!$F$133="Automatic",LN($D$51)-W41*NORMSINV(W6),"Not an input"),"not target")</f>
        <v>not target</v>
      </c>
      <c r="X44" s="504" t="str">
        <f aca="false">IF($B$1=4,IF(InputDataA_GeneralAssumptions!$F$133="Automatic",LN($D$51)-X41*NORMSINV(X6),"Not an input"),"not target")</f>
        <v>not target</v>
      </c>
      <c r="Y44" s="504" t="str">
        <f aca="false">IF($B$1=4,IF(InputDataA_GeneralAssumptions!$F$133="Automatic",LN($D$51)-Y41*NORMSINV(Y6),"Not an input"),"not target")</f>
        <v>not target</v>
      </c>
      <c r="Z44" s="504" t="str">
        <f aca="false">IF($B$1=4,IF(InputDataA_GeneralAssumptions!$F$133="Automatic",LN($D$51)-Z41*NORMSINV(Z6),"Not an input"),"not target")</f>
        <v>not target</v>
      </c>
      <c r="AA44" s="504" t="str">
        <f aca="false">IF($B$1=4,IF(InputDataA_GeneralAssumptions!$F$133="Automatic",LN($D$51)-AA41*NORMSINV(AA6),"Not an input"),"not target")</f>
        <v>not target</v>
      </c>
      <c r="AB44" s="504" t="str">
        <f aca="false">IF($B$1=4,IF(InputDataA_GeneralAssumptions!$F$133="Automatic",LN($D$51)-AB41*NORMSINV(AB6),"Not an input"),"not target")</f>
        <v>not target</v>
      </c>
      <c r="AC44" s="504" t="str">
        <f aca="false">IF($B$1=4,IF(InputDataA_GeneralAssumptions!$F$133="Automatic",LN($D$51)-AC41*NORMSINV(AC6),"Not an input"),"not target")</f>
        <v>not target</v>
      </c>
      <c r="AD44" s="504" t="str">
        <f aca="false">IF($B$1=4,IF(InputDataA_GeneralAssumptions!$F$133="Automatic",LN($D$51)-AD41*NORMSINV(AD6),"Not an input"),"not target")</f>
        <v>not target</v>
      </c>
      <c r="AE44" s="504" t="str">
        <f aca="false">IF($B$1=4,IF(InputDataA_GeneralAssumptions!$F$133="Automatic",LN($D$51)-AE41*NORMSINV(AE6),"Not an input"),"not target")</f>
        <v>not target</v>
      </c>
      <c r="AF44" s="504" t="str">
        <f aca="false">IF($B$1=4,IF(InputDataA_GeneralAssumptions!$F$133="Automatic",LN($D$51)-AF41*NORMSINV(AF6),"Not an input"),"not target")</f>
        <v>not target</v>
      </c>
      <c r="AG44" s="504" t="str">
        <f aca="false">IF($B$1=4,IF(InputDataA_GeneralAssumptions!$F$133="Automatic",LN($D$51)-AG41*NORMSINV(AG6),"Not an input"),"not target")</f>
        <v>not target</v>
      </c>
      <c r="AH44" s="504" t="str">
        <f aca="false">IF($B$1=4,IF(InputDataA_GeneralAssumptions!$F$133="Automatic",LN($D$51)-AH41*NORMSINV(AH6),"Not an input"),"not target")</f>
        <v>not target</v>
      </c>
      <c r="AI44" s="504" t="str">
        <f aca="false">IF($B$1=4,IF(InputDataA_GeneralAssumptions!$F$133="Automatic",LN($D$51)-AI41*NORMSINV(AI6),"Not an input"),"not target")</f>
        <v>not target</v>
      </c>
      <c r="AJ44" s="504" t="str">
        <f aca="false">IF($B$1=4,IF(InputDataA_GeneralAssumptions!$F$133="Automatic",LN($D$51)-AJ41*NORMSINV(AJ6),"Not an input"),"not target")</f>
        <v>not target</v>
      </c>
      <c r="AK44" s="504" t="str">
        <f aca="false">IF($B$1=4,IF(InputDataA_GeneralAssumptions!$F$133="Automatic",LN($D$51)-AK41*NORMSINV(AK6),"Not an input"),"not target")</f>
        <v>not target</v>
      </c>
      <c r="AL44" s="504" t="str">
        <f aca="false">IF($B$1=4,IF(InputDataA_GeneralAssumptions!$F$133="Automatic",LN($D$51)-AL41*NORMSINV(AL6),"Not an input"),"not target")</f>
        <v>not target</v>
      </c>
      <c r="AM44" s="504" t="str">
        <f aca="false">IF($B$1=4,IF(InputDataA_GeneralAssumptions!$F$133="Automatic",LN($D$51)-AM41*NORMSINV(AM6),"Not an input"),"not target")</f>
        <v>not target</v>
      </c>
      <c r="AN44" s="504" t="str">
        <f aca="false">IF($B$1=4,IF(InputDataA_GeneralAssumptions!$F$133="Automatic",LN($D$51)-AN41*NORMSINV(AN6),"Not an input"),"not target")</f>
        <v>not target</v>
      </c>
      <c r="AO44" s="504" t="str">
        <f aca="false">IF($B$1=4,IF(InputDataA_GeneralAssumptions!$F$133="Automatic",LN($D$51)-AO41*NORMSINV(AO6),"Not an input"),"not target")</f>
        <v>not target</v>
      </c>
      <c r="AP44" s="504" t="str">
        <f aca="false">IF($B$1=4,IF(InputDataA_GeneralAssumptions!$F$133="Automatic",LN($D$51)-AP41*NORMSINV(AP6),"Not an input"),"not target")</f>
        <v>not target</v>
      </c>
      <c r="AQ44" s="504" t="str">
        <f aca="false">IF($B$1=4,IF(InputDataA_GeneralAssumptions!$F$133="Automatic",LN($D$51)-AQ41*NORMSINV(AQ6),"Not an input"),"not target")</f>
        <v>not target</v>
      </c>
      <c r="AR44" s="504" t="str">
        <f aca="false">IF($B$1=4,IF(InputDataA_GeneralAssumptions!$F$133="Automatic",LN($D$51)-AR41*NORMSINV(AR6),"Not an input"),"not target")</f>
        <v>not target</v>
      </c>
      <c r="AS44" s="504" t="str">
        <f aca="false">IF($B$1=4,IF(InputDataA_GeneralAssumptions!$F$133="Automatic",LN($D$51)-AS41*NORMSINV(AS6),"Not an input"),"not target")</f>
        <v>not target</v>
      </c>
      <c r="AT44" s="504" t="str">
        <f aca="false">IF($B$1=4,IF(InputDataA_GeneralAssumptions!$F$133="Automatic",LN($D$51)-AT41*NORMSINV(AT6),"Not an input"),"not target")</f>
        <v>not target</v>
      </c>
      <c r="AU44" s="504" t="str">
        <f aca="false">IF($B$1=4,IF(InputDataA_GeneralAssumptions!$F$133="Automatic",LN($D$51)-AU41*NORMSINV(AU6),"Not an input"),"not target")</f>
        <v>not target</v>
      </c>
      <c r="AV44" s="504" t="str">
        <f aca="false">IF($B$1=4,IF(InputDataA_GeneralAssumptions!$F$133="Automatic",LN($D$51)-AV41*NORMSINV(AV6),"Not an input"),"not target")</f>
        <v>not target</v>
      </c>
      <c r="AW44" s="504" t="str">
        <f aca="false">IF($B$1=4,IF(InputDataA_GeneralAssumptions!$F$133="Automatic",LN($D$51)-AW41*NORMSINV(AW6),"Not an input"),"not target")</f>
        <v>not target</v>
      </c>
      <c r="AX44" s="504" t="str">
        <f aca="false">IF($B$1=4,IF(InputDataA_GeneralAssumptions!$F$133="Automatic",LN($D$51)-AX41*NORMSINV(AX6),"Not an input"),"not target")</f>
        <v>not target</v>
      </c>
      <c r="AY44" s="504" t="str">
        <f aca="false">IF($B$1=4,IF(InputDataA_GeneralAssumptions!$F$133="Automatic",LN($D$51)-AY41*NORMSINV(AY6),"Not an input"),"not target")</f>
        <v>not target</v>
      </c>
      <c r="AZ44" s="504" t="str">
        <f aca="false">IF($B$1=4,IF(InputDataA_GeneralAssumptions!$F$133="Automatic",LN($D$51)-AZ41*NORMSINV(AZ6),"Not an input"),"not target")</f>
        <v>not target</v>
      </c>
      <c r="BA44" s="504" t="str">
        <f aca="false">IF($B$1=4,IF(InputDataA_GeneralAssumptions!$F$133="Automatic",LN($D$51)-BA41*NORMSINV(BA6),"Not an input"),"not target")</f>
        <v>not target</v>
      </c>
      <c r="BB44" s="504" t="str">
        <f aca="false">IF($B$1=4,IF(InputDataA_GeneralAssumptions!$F$133="Automatic",LN($D$51)-BB41*NORMSINV(BB6),"Not an input"),"not target")</f>
        <v>not target</v>
      </c>
      <c r="BC44" s="504" t="str">
        <f aca="false">IF($B$1=4,IF(InputDataA_GeneralAssumptions!$F$133="Automatic",LN($D$51)-BC41*NORMSINV(BC6),"Not an input"),"not target")</f>
        <v>not target</v>
      </c>
      <c r="BD44" s="504" t="str">
        <f aca="false">IF($B$1=4,IF(InputDataA_GeneralAssumptions!$F$133="Automatic",LN($D$51)-BD41*NORMSINV(BD6),"Not an input"),"not target")</f>
        <v>not target</v>
      </c>
      <c r="BE44" s="504" t="str">
        <f aca="false">IF($B$1=4,IF(InputDataA_GeneralAssumptions!$F$133="Automatic",LN($D$51)-BE41*NORMSINV(BE6),"Not an input"),"not target")</f>
        <v>not target</v>
      </c>
      <c r="BF44" s="504" t="str">
        <f aca="false">IF($B$1=4,IF(InputDataA_GeneralAssumptions!$F$133="Automatic",LN($D$51)-BF41*NORMSINV(BF6),"Not an input"),"not target")</f>
        <v>not target</v>
      </c>
      <c r="BG44" s="504" t="str">
        <f aca="false">IF($B$1=4,IF(InputDataA_GeneralAssumptions!$F$133="Automatic",LN($D$51)-BG41*NORMSINV(BG6),"Not an input"),"not target")</f>
        <v>not target</v>
      </c>
      <c r="BH44" s="504" t="str">
        <f aca="false">IF($B$1=4,IF(InputDataA_GeneralAssumptions!$F$133="Automatic",LN($D$51)-BH41*NORMSINV(BH6),"Not an input"),"not target")</f>
        <v>not target</v>
      </c>
      <c r="BI44" s="504" t="str">
        <f aca="false">IF($B$1=4,IF(InputDataA_GeneralAssumptions!$F$133="Automatic",LN($D$51)-BI41*NORMSINV(BI6),"Not an input"),"not target")</f>
        <v>not target</v>
      </c>
      <c r="BJ44" s="504" t="str">
        <f aca="false">IF($B$1=4,IF(InputDataA_GeneralAssumptions!$F$133="Automatic",LN($D$51)-BJ41*NORMSINV(BJ6),"Not an input"),"not target")</f>
        <v>not target</v>
      </c>
      <c r="BK44" s="504" t="str">
        <f aca="false">IF($B$1=4,IF(InputDataA_GeneralAssumptions!$F$133="Automatic",LN($D$51)-BK41*NORMSINV(BK6),"Not an input"),"not target")</f>
        <v>not target</v>
      </c>
      <c r="BL44" s="504" t="str">
        <f aca="false">IF($B$1=4,IF(InputDataA_GeneralAssumptions!$F$133="Automatic",LN($D$51)-BL41*NORMSINV(BL6),"Not an input"),"not target")</f>
        <v>not target</v>
      </c>
      <c r="BM44" s="504" t="str">
        <f aca="false">IF($B$1=4,IF(InputDataA_GeneralAssumptions!$F$133="Automatic",LN($D$51)-BM41*NORMSINV(BM6),"Not an input"),"not target")</f>
        <v>not target</v>
      </c>
      <c r="BN44" s="504" t="str">
        <f aca="false">IF($B$1=4,IF(InputDataA_GeneralAssumptions!$F$133="Automatic",LN($D$51)-BN41*NORMSINV(BN6),"Not an input"),"not target")</f>
        <v>not target</v>
      </c>
      <c r="BO44" s="504" t="str">
        <f aca="false">IF($B$1=4,IF(InputDataA_GeneralAssumptions!$F$133="Automatic",LN($D$51)-BO41*NORMSINV(BO6),"Not an input"),"not target")</f>
        <v>not target</v>
      </c>
      <c r="BP44" s="504" t="str">
        <f aca="false">IF($B$1=4,IF(InputDataA_GeneralAssumptions!$F$133="Automatic",LN($D$51)-BP41*NORMSINV(BP6),"Not an input"),"not target")</f>
        <v>not target</v>
      </c>
      <c r="BQ44" s="504" t="str">
        <f aca="false">IF($B$1=4,IF(InputDataA_GeneralAssumptions!$F$133="Automatic",LN($D$51)-BQ41*NORMSINV(BQ6),"Not an input"),"not target")</f>
        <v>not target</v>
      </c>
      <c r="BR44" s="504" t="str">
        <f aca="false">IF($B$1=4,IF(InputDataA_GeneralAssumptions!$F$133="Automatic",LN($D$51)-BR41*NORMSINV(BR6),"Not an input"),"not target")</f>
        <v>not target</v>
      </c>
      <c r="BS44" s="504" t="str">
        <f aca="false">IF($B$1=4,IF(InputDataA_GeneralAssumptions!$F$133="Automatic",LN($D$51)-BS41*NORMSINV(BS6),"Not an input"),"not target")</f>
        <v>not target</v>
      </c>
    </row>
    <row r="45" customFormat="false" ht="15.75" hidden="false" customHeight="false" outlineLevel="0" collapsed="false">
      <c r="B45" s="496"/>
      <c r="C45" s="524" t="s">
        <v>1558</v>
      </c>
      <c r="D45" s="512" t="s">
        <v>1559</v>
      </c>
      <c r="E45" s="504" t="str">
        <f aca="false">IF($B$1=4,IF(InputDataA_GeneralAssumptions!$F$133="Automatic",(1/E41)*NORMDIST((LN($D$51)-(E44))/E41,0,1,FALSE())/NORMDIST((LN($D$51)-(E44))/E41,0,1,TRUE()),InputDataA_GeneralAssumptions!I135),"not target")</f>
        <v>not target</v>
      </c>
      <c r="F45" s="504" t="str">
        <f aca="false">IF($B$1=4,IF(InputDataA_GeneralAssumptions!$F$133="Automatic",(1/F41)*NORMDIST((LN($D$51)-(F44))/F41,0,1,FALSE())/NORMDIST((LN($D$51)-(F44))/F41,0,1,TRUE()),InputDataA_GeneralAssumptions!J135),"not target")</f>
        <v>not target</v>
      </c>
      <c r="G45" s="504" t="str">
        <f aca="false">IF($B$1=4,IF(InputDataA_GeneralAssumptions!$F$133="Automatic",(1/G41)*NORMDIST((LN($D$51)-(G44))/G41,0,1,FALSE())/NORMDIST((LN($D$51)-(G44))/G41,0,1,TRUE()),InputDataA_GeneralAssumptions!K135),"not target")</f>
        <v>not target</v>
      </c>
      <c r="H45" s="504" t="str">
        <f aca="false">IF($B$1=4,IF(InputDataA_GeneralAssumptions!$F$133="Automatic",(1/H41)*NORMDIST((LN($D$51)-(H44))/H41,0,1,FALSE())/NORMDIST((LN($D$51)-(H44))/H41,0,1,TRUE()),InputDataA_GeneralAssumptions!L135),"not target")</f>
        <v>not target</v>
      </c>
      <c r="I45" s="504" t="str">
        <f aca="false">IF($B$1=4,IF(InputDataA_GeneralAssumptions!$F$133="Automatic",(1/I41)*NORMDIST((LN($D$51)-(I44))/I41,0,1,FALSE())/NORMDIST((LN($D$51)-(I44))/I41,0,1,TRUE()),InputDataA_GeneralAssumptions!M135),"not target")</f>
        <v>not target</v>
      </c>
      <c r="J45" s="504" t="str">
        <f aca="false">IF($B$1=4,IF(InputDataA_GeneralAssumptions!$F$133="Automatic",(1/J41)*NORMDIST((LN($D$51)-(J44))/J41,0,1,FALSE())/NORMDIST((LN($D$51)-(J44))/J41,0,1,TRUE()),InputDataA_GeneralAssumptions!N135),"not target")</f>
        <v>not target</v>
      </c>
      <c r="K45" s="504" t="str">
        <f aca="false">IF($B$1=4,IF(InputDataA_GeneralAssumptions!$F$133="Automatic",(1/K41)*NORMDIST((LN($D$51)-(K44))/K41,0,1,FALSE())/NORMDIST((LN($D$51)-(K44))/K41,0,1,TRUE()),InputDataA_GeneralAssumptions!O135),"not target")</f>
        <v>not target</v>
      </c>
      <c r="L45" s="504" t="str">
        <f aca="false">IF($B$1=4,IF(InputDataA_GeneralAssumptions!$F$133="Automatic",(1/L41)*NORMDIST((LN($D$51)-(L44))/L41,0,1,FALSE())/NORMDIST((LN($D$51)-(L44))/L41,0,1,TRUE()),InputDataA_GeneralAssumptions!P135),"not target")</f>
        <v>not target</v>
      </c>
      <c r="M45" s="504" t="str">
        <f aca="false">IF($B$1=4,IF(InputDataA_GeneralAssumptions!$F$133="Automatic",(1/M41)*NORMDIST((LN($D$51)-(M44))/M41,0,1,FALSE())/NORMDIST((LN($D$51)-(M44))/M41,0,1,TRUE()),InputDataA_GeneralAssumptions!Q135),"not target")</f>
        <v>not target</v>
      </c>
      <c r="N45" s="504" t="str">
        <f aca="false">IF($B$1=4,IF(InputDataA_GeneralAssumptions!$F$133="Automatic",(1/N41)*NORMDIST((LN($D$51)-(N44))/N41,0,1,FALSE())/NORMDIST((LN($D$51)-(N44))/N41,0,1,TRUE()),InputDataA_GeneralAssumptions!R135),"not target")</f>
        <v>not target</v>
      </c>
      <c r="O45" s="504" t="str">
        <f aca="false">IF($B$1=4,IF(InputDataA_GeneralAssumptions!$F$133="Automatic",(1/O41)*NORMDIST((LN($D$51)-(O44))/O41,0,1,FALSE())/NORMDIST((LN($D$51)-(O44))/O41,0,1,TRUE()),InputDataA_GeneralAssumptions!S135),"not target")</f>
        <v>not target</v>
      </c>
      <c r="P45" s="504" t="str">
        <f aca="false">IF($B$1=4,IF(InputDataA_GeneralAssumptions!$F$133="Automatic",(1/P41)*NORMDIST((LN($D$51)-(P44))/P41,0,1,FALSE())/NORMDIST((LN($D$51)-(P44))/P41,0,1,TRUE()),InputDataA_GeneralAssumptions!T135),"not target")</f>
        <v>not target</v>
      </c>
      <c r="Q45" s="504" t="str">
        <f aca="false">IF($B$1=4,IF(InputDataA_GeneralAssumptions!$F$133="Automatic",(1/Q41)*NORMDIST((LN($D$51)-(Q44))/Q41,0,1,FALSE())/NORMDIST((LN($D$51)-(Q44))/Q41,0,1,TRUE()),InputDataA_GeneralAssumptions!U135),"not target")</f>
        <v>not target</v>
      </c>
      <c r="R45" s="504" t="str">
        <f aca="false">IF($B$1=4,IF(InputDataA_GeneralAssumptions!$F$133="Automatic",(1/R41)*NORMDIST((LN($D$51)-(R44))/R41,0,1,FALSE())/NORMDIST((LN($D$51)-(R44))/R41,0,1,TRUE()),InputDataA_GeneralAssumptions!V135),"not target")</f>
        <v>not target</v>
      </c>
      <c r="S45" s="504" t="str">
        <f aca="false">IF($B$1=4,IF(InputDataA_GeneralAssumptions!$F$133="Automatic",(1/S41)*NORMDIST((LN($D$51)-(S44))/S41,0,1,FALSE())/NORMDIST((LN($D$51)-(S44))/S41,0,1,TRUE()),InputDataA_GeneralAssumptions!W135),"not target")</f>
        <v>not target</v>
      </c>
      <c r="T45" s="504" t="str">
        <f aca="false">IF($B$1=4,IF(InputDataA_GeneralAssumptions!$F$133="Automatic",(1/T41)*NORMDIST((LN($D$51)-(T44))/T41,0,1,FALSE())/NORMDIST((LN($D$51)-(T44))/T41,0,1,TRUE()),InputDataA_GeneralAssumptions!X135),"not target")</f>
        <v>not target</v>
      </c>
      <c r="U45" s="504" t="str">
        <f aca="false">IF($B$1=4,IF(InputDataA_GeneralAssumptions!$F$133="Automatic",(1/U41)*NORMDIST((LN($D$51)-(U44))/U41,0,1,FALSE())/NORMDIST((LN($D$51)-(U44))/U41,0,1,TRUE()),InputDataA_GeneralAssumptions!Y135),"not target")</f>
        <v>not target</v>
      </c>
      <c r="V45" s="504" t="str">
        <f aca="false">IF($B$1=4,IF(InputDataA_GeneralAssumptions!$F$133="Automatic",(1/V41)*NORMDIST((LN($D$51)-(V44))/V41,0,1,FALSE())/NORMDIST((LN($D$51)-(V44))/V41,0,1,TRUE()),InputDataA_GeneralAssumptions!Z135),"not target")</f>
        <v>not target</v>
      </c>
      <c r="W45" s="504" t="str">
        <f aca="false">IF($B$1=4,IF(InputDataA_GeneralAssumptions!$F$133="Automatic",(1/W41)*NORMDIST((LN($D$51)-(W44))/W41,0,1,FALSE())/NORMDIST((LN($D$51)-(W44))/W41,0,1,TRUE()),InputDataA_GeneralAssumptions!AA135),"not target")</f>
        <v>not target</v>
      </c>
      <c r="X45" s="504" t="str">
        <f aca="false">IF($B$1=4,IF(InputDataA_GeneralAssumptions!$F$133="Automatic",(1/X41)*NORMDIST((LN($D$51)-(X44))/X41,0,1,FALSE())/NORMDIST((LN($D$51)-(X44))/X41,0,1,TRUE()),InputDataA_GeneralAssumptions!AB135),"not target")</f>
        <v>not target</v>
      </c>
      <c r="Y45" s="504" t="str">
        <f aca="false">IF($B$1=4,IF(InputDataA_GeneralAssumptions!$F$133="Automatic",(1/Y41)*NORMDIST((LN($D$51)-(Y44))/Y41,0,1,FALSE())/NORMDIST((LN($D$51)-(Y44))/Y41,0,1,TRUE()),InputDataA_GeneralAssumptions!AC135),"not target")</f>
        <v>not target</v>
      </c>
      <c r="Z45" s="504" t="str">
        <f aca="false">IF($B$1=4,IF(InputDataA_GeneralAssumptions!$F$133="Automatic",(1/Z41)*NORMDIST((LN($D$51)-(Z44))/Z41,0,1,FALSE())/NORMDIST((LN($D$51)-(Z44))/Z41,0,1,TRUE()),InputDataA_GeneralAssumptions!AD135),"not target")</f>
        <v>not target</v>
      </c>
      <c r="AA45" s="504" t="str">
        <f aca="false">IF($B$1=4,IF(InputDataA_GeneralAssumptions!$F$133="Automatic",(1/AA41)*NORMDIST((LN($D$51)-(AA44))/AA41,0,1,FALSE())/NORMDIST((LN($D$51)-(AA44))/AA41,0,1,TRUE()),InputDataA_GeneralAssumptions!AE135),"not target")</f>
        <v>not target</v>
      </c>
      <c r="AB45" s="504" t="str">
        <f aca="false">IF($B$1=4,IF(InputDataA_GeneralAssumptions!$F$133="Automatic",(1/AB41)*NORMDIST((LN($D$51)-(AB44))/AB41,0,1,FALSE())/NORMDIST((LN($D$51)-(AB44))/AB41,0,1,TRUE()),InputDataA_GeneralAssumptions!AF135),"not target")</f>
        <v>not target</v>
      </c>
      <c r="AC45" s="504" t="str">
        <f aca="false">IF($B$1=4,IF(InputDataA_GeneralAssumptions!$F$133="Automatic",(1/AC41)*NORMDIST((LN($D$51)-(AC44))/AC41,0,1,FALSE())/NORMDIST((LN($D$51)-(AC44))/AC41,0,1,TRUE()),InputDataA_GeneralAssumptions!AG135),"not target")</f>
        <v>not target</v>
      </c>
      <c r="AD45" s="504" t="str">
        <f aca="false">IF($B$1=4,IF(InputDataA_GeneralAssumptions!$F$133="Automatic",(1/AD41)*NORMDIST((LN($D$51)-(AD44))/AD41,0,1,FALSE())/NORMDIST((LN($D$51)-(AD44))/AD41,0,1,TRUE()),InputDataA_GeneralAssumptions!AH135),"not target")</f>
        <v>not target</v>
      </c>
      <c r="AE45" s="504" t="str">
        <f aca="false">IF($B$1=4,IF(InputDataA_GeneralAssumptions!$F$133="Automatic",(1/AE41)*NORMDIST((LN($D$51)-(AE44))/AE41,0,1,FALSE())/NORMDIST((LN($D$51)-(AE44))/AE41,0,1,TRUE()),InputDataA_GeneralAssumptions!AI135),"not target")</f>
        <v>not target</v>
      </c>
      <c r="AF45" s="504" t="str">
        <f aca="false">IF($B$1=4,IF(InputDataA_GeneralAssumptions!$F$133="Automatic",(1/AF41)*NORMDIST((LN($D$51)-(AF44))/AF41,0,1,FALSE())/NORMDIST((LN($D$51)-(AF44))/AF41,0,1,TRUE()),InputDataA_GeneralAssumptions!AJ135),"not target")</f>
        <v>not target</v>
      </c>
      <c r="AG45" s="504" t="str">
        <f aca="false">IF($B$1=4,IF(InputDataA_GeneralAssumptions!$F$133="Automatic",(1/AG41)*NORMDIST((LN($D$51)-(AG44))/AG41,0,1,FALSE())/NORMDIST((LN($D$51)-(AG44))/AG41,0,1,TRUE()),InputDataA_GeneralAssumptions!AK135),"not target")</f>
        <v>not target</v>
      </c>
      <c r="AH45" s="504" t="str">
        <f aca="false">IF($B$1=4,IF(InputDataA_GeneralAssumptions!$F$133="Automatic",(1/AH41)*NORMDIST((LN($D$51)-(AH44))/AH41,0,1,FALSE())/NORMDIST((LN($D$51)-(AH44))/AH41,0,1,TRUE()),InputDataA_GeneralAssumptions!AL135),"not target")</f>
        <v>not target</v>
      </c>
      <c r="AI45" s="504" t="str">
        <f aca="false">IF($B$1=4,IF(InputDataA_GeneralAssumptions!$F$133="Automatic",(1/AI41)*NORMDIST((LN($D$51)-(AI44))/AI41,0,1,FALSE())/NORMDIST((LN($D$51)-(AI44))/AI41,0,1,TRUE()),InputDataA_GeneralAssumptions!AM135),"not target")</f>
        <v>not target</v>
      </c>
      <c r="AJ45" s="504" t="str">
        <f aca="false">IF($B$1=4,IF(InputDataA_GeneralAssumptions!$F$133="Automatic",(1/AJ41)*NORMDIST((LN($D$51)-(AJ44))/AJ41,0,1,FALSE())/NORMDIST((LN($D$51)-(AJ44))/AJ41,0,1,TRUE()),InputDataA_GeneralAssumptions!AN135),"not target")</f>
        <v>not target</v>
      </c>
      <c r="AK45" s="504" t="str">
        <f aca="false">IF($B$1=4,IF(InputDataA_GeneralAssumptions!$F$133="Automatic",(1/AK41)*NORMDIST((LN($D$51)-(AK44))/AK41,0,1,FALSE())/NORMDIST((LN($D$51)-(AK44))/AK41,0,1,TRUE()),InputDataA_GeneralAssumptions!AO135),"not target")</f>
        <v>not target</v>
      </c>
      <c r="AL45" s="504" t="str">
        <f aca="false">IF($B$1=4,IF(InputDataA_GeneralAssumptions!$F$133="Automatic",(1/AL41)*NORMDIST((LN($D$51)-(AL44))/AL41,0,1,FALSE())/NORMDIST((LN($D$51)-(AL44))/AL41,0,1,TRUE()),InputDataA_GeneralAssumptions!AP135),"not target")</f>
        <v>not target</v>
      </c>
      <c r="AM45" s="504" t="str">
        <f aca="false">IF($B$1=4,IF(InputDataA_GeneralAssumptions!$F$133="Automatic",(1/AM41)*NORMDIST((LN($D$51)-(AM44))/AM41,0,1,FALSE())/NORMDIST((LN($D$51)-(AM44))/AM41,0,1,TRUE()),InputDataA_GeneralAssumptions!AQ135),"not target")</f>
        <v>not target</v>
      </c>
      <c r="AN45" s="504" t="str">
        <f aca="false">IF($B$1=4,IF(InputDataA_GeneralAssumptions!$F$133="Automatic",(1/AN41)*NORMDIST((LN($D$51)-(AN44))/AN41,0,1,FALSE())/NORMDIST((LN($D$51)-(AN44))/AN41,0,1,TRUE()),InputDataA_GeneralAssumptions!AR135),"not target")</f>
        <v>not target</v>
      </c>
      <c r="AO45" s="504" t="str">
        <f aca="false">IF($B$1=4,IF(InputDataA_GeneralAssumptions!$F$133="Automatic",(1/AO41)*NORMDIST((LN($D$51)-(AO44))/AO41,0,1,FALSE())/NORMDIST((LN($D$51)-(AO44))/AO41,0,1,TRUE()),InputDataA_GeneralAssumptions!AS135),"not target")</f>
        <v>not target</v>
      </c>
      <c r="AP45" s="504" t="str">
        <f aca="false">IF($B$1=4,IF(InputDataA_GeneralAssumptions!$F$133="Automatic",(1/AP41)*NORMDIST((LN($D$51)-(AP44))/AP41,0,1,FALSE())/NORMDIST((LN($D$51)-(AP44))/AP41,0,1,TRUE()),InputDataA_GeneralAssumptions!AT135),"not target")</f>
        <v>not target</v>
      </c>
      <c r="AQ45" s="504" t="str">
        <f aca="false">IF($B$1=4,IF(InputDataA_GeneralAssumptions!$F$133="Automatic",(1/AQ41)*NORMDIST((LN($D$51)-(AQ44))/AQ41,0,1,FALSE())/NORMDIST((LN($D$51)-(AQ44))/AQ41,0,1,TRUE()),InputDataA_GeneralAssumptions!AU135),"not target")</f>
        <v>not target</v>
      </c>
      <c r="AR45" s="504" t="str">
        <f aca="false">IF($B$1=4,IF(InputDataA_GeneralAssumptions!$F$133="Automatic",(1/AR41)*NORMDIST((LN($D$51)-(AR44))/AR41,0,1,FALSE())/NORMDIST((LN($D$51)-(AR44))/AR41,0,1,TRUE()),InputDataA_GeneralAssumptions!AV135),"not target")</f>
        <v>not target</v>
      </c>
      <c r="AS45" s="504" t="str">
        <f aca="false">IF($B$1=4,IF(InputDataA_GeneralAssumptions!$F$133="Automatic",(1/AS41)*NORMDIST((LN($D$51)-(AS44))/AS41,0,1,FALSE())/NORMDIST((LN($D$51)-(AS44))/AS41,0,1,TRUE()),InputDataA_GeneralAssumptions!AW135),"not target")</f>
        <v>not target</v>
      </c>
      <c r="AT45" s="504" t="str">
        <f aca="false">IF($B$1=4,IF(InputDataA_GeneralAssumptions!$F$133="Automatic",(1/AT41)*NORMDIST((LN($D$51)-(AT44))/AT41,0,1,FALSE())/NORMDIST((LN($D$51)-(AT44))/AT41,0,1,TRUE()),InputDataA_GeneralAssumptions!AX135),"not target")</f>
        <v>not target</v>
      </c>
      <c r="AU45" s="504" t="str">
        <f aca="false">IF($B$1=4,IF(InputDataA_GeneralAssumptions!$F$133="Automatic",(1/AU41)*NORMDIST((LN($D$51)-(AU44))/AU41,0,1,FALSE())/NORMDIST((LN($D$51)-(AU44))/AU41,0,1,TRUE()),InputDataA_GeneralAssumptions!AY135),"not target")</f>
        <v>not target</v>
      </c>
      <c r="AV45" s="504" t="str">
        <f aca="false">IF($B$1=4,IF(InputDataA_GeneralAssumptions!$F$133="Automatic",(1/AV41)*NORMDIST((LN($D$51)-(AV44))/AV41,0,1,FALSE())/NORMDIST((LN($D$51)-(AV44))/AV41,0,1,TRUE()),InputDataA_GeneralAssumptions!AZ135),"not target")</f>
        <v>not target</v>
      </c>
      <c r="AW45" s="504" t="str">
        <f aca="false">IF($B$1=4,IF(InputDataA_GeneralAssumptions!$F$133="Automatic",(1/AW41)*NORMDIST((LN($D$51)-(AW44))/AW41,0,1,FALSE())/NORMDIST((LN($D$51)-(AW44))/AW41,0,1,TRUE()),InputDataA_GeneralAssumptions!BA135),"not target")</f>
        <v>not target</v>
      </c>
      <c r="AX45" s="504" t="str">
        <f aca="false">IF($B$1=4,IF(InputDataA_GeneralAssumptions!$F$133="Automatic",(1/AX41)*NORMDIST((LN($D$51)-(AX44))/AX41,0,1,FALSE())/NORMDIST((LN($D$51)-(AX44))/AX41,0,1,TRUE()),InputDataA_GeneralAssumptions!BB135),"not target")</f>
        <v>not target</v>
      </c>
      <c r="AY45" s="504" t="str">
        <f aca="false">IF($B$1=4,IF(InputDataA_GeneralAssumptions!$F$133="Automatic",(1/AY41)*NORMDIST((LN($D$51)-(AY44))/AY41,0,1,FALSE())/NORMDIST((LN($D$51)-(AY44))/AY41,0,1,TRUE()),InputDataA_GeneralAssumptions!BC135),"not target")</f>
        <v>not target</v>
      </c>
      <c r="AZ45" s="504" t="str">
        <f aca="false">IF($B$1=4,IF(InputDataA_GeneralAssumptions!$F$133="Automatic",(1/AZ41)*NORMDIST((LN($D$51)-(AZ44))/AZ41,0,1,FALSE())/NORMDIST((LN($D$51)-(AZ44))/AZ41,0,1,TRUE()),InputDataA_GeneralAssumptions!BD135),"not target")</f>
        <v>not target</v>
      </c>
      <c r="BA45" s="504" t="str">
        <f aca="false">IF($B$1=4,IF(InputDataA_GeneralAssumptions!$F$133="Automatic",(1/BA41)*NORMDIST((LN($D$51)-(BA44))/BA41,0,1,FALSE())/NORMDIST((LN($D$51)-(BA44))/BA41,0,1,TRUE()),InputDataA_GeneralAssumptions!BE135),"not target")</f>
        <v>not target</v>
      </c>
      <c r="BB45" s="504" t="str">
        <f aca="false">IF($B$1=4,IF(InputDataA_GeneralAssumptions!$F$133="Automatic",(1/BB41)*NORMDIST((LN($D$51)-(BB44))/BB41,0,1,FALSE())/NORMDIST((LN($D$51)-(BB44))/BB41,0,1,TRUE()),InputDataA_GeneralAssumptions!BF135),"not target")</f>
        <v>not target</v>
      </c>
      <c r="BC45" s="504" t="str">
        <f aca="false">IF($B$1=4,IF(InputDataA_GeneralAssumptions!$F$133="Automatic",(1/BC41)*NORMDIST((LN($D$51)-(BC44))/BC41,0,1,FALSE())/NORMDIST((LN($D$51)-(BC44))/BC41,0,1,TRUE()),InputDataA_GeneralAssumptions!BG135),"not target")</f>
        <v>not target</v>
      </c>
      <c r="BD45" s="504" t="str">
        <f aca="false">IF($B$1=4,IF(InputDataA_GeneralAssumptions!$F$133="Automatic",(1/BD41)*NORMDIST((LN($D$51)-(BD44))/BD41,0,1,FALSE())/NORMDIST((LN($D$51)-(BD44))/BD41,0,1,TRUE()),InputDataA_GeneralAssumptions!BH135),"not target")</f>
        <v>not target</v>
      </c>
      <c r="BE45" s="504" t="str">
        <f aca="false">IF($B$1=4,IF(InputDataA_GeneralAssumptions!$F$133="Automatic",(1/BE41)*NORMDIST((LN($D$51)-(BE44))/BE41,0,1,FALSE())/NORMDIST((LN($D$51)-(BE44))/BE41,0,1,TRUE()),InputDataA_GeneralAssumptions!BI135),"not target")</f>
        <v>not target</v>
      </c>
      <c r="BF45" s="504" t="str">
        <f aca="false">IF($B$1=4,IF(InputDataA_GeneralAssumptions!$F$133="Automatic",(1/BF41)*NORMDIST((LN($D$51)-(BF44))/BF41,0,1,FALSE())/NORMDIST((LN($D$51)-(BF44))/BF41,0,1,TRUE()),InputDataA_GeneralAssumptions!BJ135),"not target")</f>
        <v>not target</v>
      </c>
      <c r="BG45" s="504" t="str">
        <f aca="false">IF($B$1=4,IF(InputDataA_GeneralAssumptions!$F$133="Automatic",(1/BG41)*NORMDIST((LN($D$51)-(BG44))/BG41,0,1,FALSE())/NORMDIST((LN($D$51)-(BG44))/BG41,0,1,TRUE()),InputDataA_GeneralAssumptions!BK135),"not target")</f>
        <v>not target</v>
      </c>
      <c r="BH45" s="504" t="str">
        <f aca="false">IF($B$1=4,IF(InputDataA_GeneralAssumptions!$F$133="Automatic",(1/BH41)*NORMDIST((LN($D$51)-(BH44))/BH41,0,1,FALSE())/NORMDIST((LN($D$51)-(BH44))/BH41,0,1,TRUE()),InputDataA_GeneralAssumptions!BL135),"not target")</f>
        <v>not target</v>
      </c>
      <c r="BI45" s="504" t="str">
        <f aca="false">IF($B$1=4,IF(InputDataA_GeneralAssumptions!$F$133="Automatic",(1/BI41)*NORMDIST((LN($D$51)-(BI44))/BI41,0,1,FALSE())/NORMDIST((LN($D$51)-(BI44))/BI41,0,1,TRUE()),InputDataA_GeneralAssumptions!BM135),"not target")</f>
        <v>not target</v>
      </c>
      <c r="BJ45" s="504" t="str">
        <f aca="false">IF($B$1=4,IF(InputDataA_GeneralAssumptions!$F$133="Automatic",(1/BJ41)*NORMDIST((LN($D$51)-(BJ44))/BJ41,0,1,FALSE())/NORMDIST((LN($D$51)-(BJ44))/BJ41,0,1,TRUE()),InputDataA_GeneralAssumptions!BN135),"not target")</f>
        <v>not target</v>
      </c>
      <c r="BK45" s="504" t="str">
        <f aca="false">IF($B$1=4,IF(InputDataA_GeneralAssumptions!$F$133="Automatic",(1/BK41)*NORMDIST((LN($D$51)-(BK44))/BK41,0,1,FALSE())/NORMDIST((LN($D$51)-(BK44))/BK41,0,1,TRUE()),InputDataA_GeneralAssumptions!BO135),"not target")</f>
        <v>not target</v>
      </c>
      <c r="BL45" s="504" t="str">
        <f aca="false">IF($B$1=4,IF(InputDataA_GeneralAssumptions!$F$133="Automatic",(1/BL41)*NORMDIST((LN($D$51)-(BL44))/BL41,0,1,FALSE())/NORMDIST((LN($D$51)-(BL44))/BL41,0,1,TRUE()),InputDataA_GeneralAssumptions!BP135),"not target")</f>
        <v>not target</v>
      </c>
      <c r="BM45" s="504" t="str">
        <f aca="false">IF($B$1=4,IF(InputDataA_GeneralAssumptions!$F$133="Automatic",(1/BM41)*NORMDIST((LN($D$51)-(BM44))/BM41,0,1,FALSE())/NORMDIST((LN($D$51)-(BM44))/BM41,0,1,TRUE()),InputDataA_GeneralAssumptions!BQ135),"not target")</f>
        <v>not target</v>
      </c>
      <c r="BN45" s="504" t="str">
        <f aca="false">IF($B$1=4,IF(InputDataA_GeneralAssumptions!$F$133="Automatic",(1/BN41)*NORMDIST((LN($D$51)-(BN44))/BN41,0,1,FALSE())/NORMDIST((LN($D$51)-(BN44))/BN41,0,1,TRUE()),InputDataA_GeneralAssumptions!BR135),"not target")</f>
        <v>not target</v>
      </c>
      <c r="BO45" s="504" t="str">
        <f aca="false">IF($B$1=4,IF(InputDataA_GeneralAssumptions!$F$133="Automatic",(1/BO41)*NORMDIST((LN($D$51)-(BO44))/BO41,0,1,FALSE())/NORMDIST((LN($D$51)-(BO44))/BO41,0,1,TRUE()),InputDataA_GeneralAssumptions!BS135),"not target")</f>
        <v>not target</v>
      </c>
      <c r="BP45" s="504" t="str">
        <f aca="false">IF($B$1=4,IF(InputDataA_GeneralAssumptions!$F$133="Automatic",(1/BP41)*NORMDIST((LN($D$51)-(BP44))/BP41,0,1,FALSE())/NORMDIST((LN($D$51)-(BP44))/BP41,0,1,TRUE()),InputDataA_GeneralAssumptions!BT135),"not target")</f>
        <v>not target</v>
      </c>
      <c r="BQ45" s="504" t="str">
        <f aca="false">IF($B$1=4,IF(InputDataA_GeneralAssumptions!$F$133="Automatic",(1/BQ41)*NORMDIST((LN($D$51)-(BQ44))/BQ41,0,1,FALSE())/NORMDIST((LN($D$51)-(BQ44))/BQ41,0,1,TRUE()),InputDataA_GeneralAssumptions!BU135),"not target")</f>
        <v>not target</v>
      </c>
      <c r="BR45" s="504" t="str">
        <f aca="false">IF($B$1=4,IF(InputDataA_GeneralAssumptions!$F$133="Automatic",(1/BR41)*NORMDIST((LN($D$51)-(BR44))/BR41,0,1,FALSE())/NORMDIST((LN($D$51)-(BR44))/BR41,0,1,TRUE()),InputDataA_GeneralAssumptions!BV135),"not target")</f>
        <v>not target</v>
      </c>
      <c r="BS45" s="504" t="str">
        <f aca="false">IF($B$1=4,IF(InputDataA_GeneralAssumptions!$F$133="Automatic",(1/BS41)*NORMDIST((LN($D$51)-(BS44))/BS41,0,1,FALSE())/NORMDIST((LN($D$51)-(BS44))/BS41,0,1,TRUE()),InputDataA_GeneralAssumptions!BW135),"not target")</f>
        <v>not target</v>
      </c>
    </row>
    <row r="46" customFormat="false" ht="15.75" hidden="false" customHeight="false" outlineLevel="0" collapsed="false">
      <c r="B46" s="496"/>
      <c r="C46" s="524" t="s">
        <v>1596</v>
      </c>
      <c r="D46" s="512" t="s">
        <v>1597</v>
      </c>
      <c r="E46" s="504" t="str">
        <f aca="false">IF($B$1=4,E7,"not target")</f>
        <v>not target</v>
      </c>
      <c r="F46" s="504" t="str">
        <f aca="false">IF($B$1=4,IF(InputDataA_GeneralAssumptions!$F$133="Automatic",EXP(F44-E44+0.5*(F41^2-E41^2))-1,-(1/F45)*(F6/E6-1)),"not target")</f>
        <v>not target</v>
      </c>
      <c r="G46" s="504" t="str">
        <f aca="false">IF($B$1=4,IF(InputDataA_GeneralAssumptions!$F$133="Automatic",EXP(G44-F44+0.5*(G41^2-F41^2))-1,-(1/G45)*(G6/F6-1)),"not target")</f>
        <v>not target</v>
      </c>
      <c r="H46" s="504" t="str">
        <f aca="false">IF($B$1=4,IF(InputDataA_GeneralAssumptions!$F$133="Automatic",EXP(H44-G44+0.5*(H41^2-G41^2))-1,-(1/H45)*(H6/G6-1)),"not target")</f>
        <v>not target</v>
      </c>
      <c r="I46" s="504" t="str">
        <f aca="false">IF($B$1=4,IF(InputDataA_GeneralAssumptions!$F$133="Automatic",EXP(I44-H44+0.5*(I41^2-H41^2))-1,-(1/I45)*(I6/H6-1)),"not target")</f>
        <v>not target</v>
      </c>
      <c r="J46" s="504" t="str">
        <f aca="false">IF($B$1=4,IF(InputDataA_GeneralAssumptions!$F$133="Automatic",EXP(J44-I44+0.5*(J41^2-I41^2))-1,-(1/J45)*(J6/I6-1)),"not target")</f>
        <v>not target</v>
      </c>
      <c r="K46" s="504" t="str">
        <f aca="false">IF($B$1=4,IF(InputDataA_GeneralAssumptions!$F$133="Automatic",EXP(K44-J44+0.5*(K41^2-J41^2))-1,-(1/K45)*(K6/J6-1)),"not target")</f>
        <v>not target</v>
      </c>
      <c r="L46" s="504" t="str">
        <f aca="false">IF($B$1=4,IF(InputDataA_GeneralAssumptions!$F$133="Automatic",EXP(L44-K44+0.5*(L41^2-K41^2))-1,-(1/L45)*(L6/K6-1)),"not target")</f>
        <v>not target</v>
      </c>
      <c r="M46" s="504" t="str">
        <f aca="false">IF($B$1=4,IF(InputDataA_GeneralAssumptions!$F$133="Automatic",EXP(M44-L44+0.5*(M41^2-L41^2))-1,-(1/M45)*(M6/L6-1)),"not target")</f>
        <v>not target</v>
      </c>
      <c r="N46" s="504" t="str">
        <f aca="false">IF($B$1=4,IF(InputDataA_GeneralAssumptions!$F$133="Automatic",EXP(N44-M44+0.5*(N41^2-M41^2))-1,-(1/N45)*(N6/M6-1)),"not target")</f>
        <v>not target</v>
      </c>
      <c r="O46" s="504" t="str">
        <f aca="false">IF($B$1=4,IF(InputDataA_GeneralAssumptions!$F$133="Automatic",EXP(O44-N44+0.5*(O41^2-N41^2))-1,-(1/O45)*(O6/N6-1)),"not target")</f>
        <v>not target</v>
      </c>
      <c r="P46" s="504" t="str">
        <f aca="false">IF($B$1=4,IF(InputDataA_GeneralAssumptions!$F$133="Automatic",EXP(P44-O44+0.5*(P41^2-O41^2))-1,-(1/P45)*(P6/O6-1)),"not target")</f>
        <v>not target</v>
      </c>
      <c r="Q46" s="504" t="str">
        <f aca="false">IF($B$1=4,IF(InputDataA_GeneralAssumptions!$F$133="Automatic",EXP(Q44-P44+0.5*(Q41^2-P41^2))-1,-(1/Q45)*(Q6/P6-1)),"not target")</f>
        <v>not target</v>
      </c>
      <c r="R46" s="504" t="str">
        <f aca="false">IF($B$1=4,IF(InputDataA_GeneralAssumptions!$F$133="Automatic",EXP(R44-Q44+0.5*(R41^2-Q41^2))-1,-(1/R45)*(R6/Q6-1)),"not target")</f>
        <v>not target</v>
      </c>
      <c r="S46" s="504" t="str">
        <f aca="false">IF($B$1=4,IF(InputDataA_GeneralAssumptions!$F$133="Automatic",EXP(S44-R44+0.5*(S41^2-R41^2))-1,-(1/S45)*(S6/R6-1)),"not target")</f>
        <v>not target</v>
      </c>
      <c r="T46" s="504" t="str">
        <f aca="false">IF($B$1=4,IF(InputDataA_GeneralAssumptions!$F$133="Automatic",EXP(T44-S44+0.5*(T41^2-S41^2))-1,-(1/T45)*(T6/S6-1)),"not target")</f>
        <v>not target</v>
      </c>
      <c r="U46" s="504" t="str">
        <f aca="false">IF($B$1=4,IF(InputDataA_GeneralAssumptions!$F$133="Automatic",EXP(U44-T44+0.5*(U41^2-T41^2))-1,-(1/U45)*(U6/T6-1)),"not target")</f>
        <v>not target</v>
      </c>
      <c r="V46" s="504" t="str">
        <f aca="false">IF($B$1=4,IF(InputDataA_GeneralAssumptions!$F$133="Automatic",EXP(V44-U44+0.5*(V41^2-U41^2))-1,-(1/V45)*(V6/U6-1)),"not target")</f>
        <v>not target</v>
      </c>
      <c r="W46" s="504" t="str">
        <f aca="false">IF($B$1=4,IF(InputDataA_GeneralAssumptions!$F$133="Automatic",EXP(W44-V44+0.5*(W41^2-V41^2))-1,-(1/W45)*(W6/V6-1)),"not target")</f>
        <v>not target</v>
      </c>
      <c r="X46" s="504" t="str">
        <f aca="false">IF($B$1=4,IF(InputDataA_GeneralAssumptions!$F$133="Automatic",EXP(X44-W44+0.5*(X41^2-W41^2))-1,-(1/X45)*(X6/W6-1)),"not target")</f>
        <v>not target</v>
      </c>
      <c r="Y46" s="504" t="str">
        <f aca="false">IF($B$1=4,IF(InputDataA_GeneralAssumptions!$F$133="Automatic",EXP(Y44-X44+0.5*(Y41^2-X41^2))-1,-(1/Y45)*(Y6/X6-1)),"not target")</f>
        <v>not target</v>
      </c>
      <c r="Z46" s="504" t="str">
        <f aca="false">IF($B$1=4,IF(InputDataA_GeneralAssumptions!$F$133="Automatic",EXP(Z44-Y44+0.5*(Z41^2-Y41^2))-1,-(1/Z45)*(Z6/Y6-1)),"not target")</f>
        <v>not target</v>
      </c>
      <c r="AA46" s="504" t="str">
        <f aca="false">IF($B$1=4,IF(InputDataA_GeneralAssumptions!$F$133="Automatic",EXP(AA44-Z44+0.5*(AA41^2-Z41^2))-1,-(1/AA45)*(AA6/Z6-1)),"not target")</f>
        <v>not target</v>
      </c>
      <c r="AB46" s="504" t="str">
        <f aca="false">IF($B$1=4,IF(InputDataA_GeneralAssumptions!$F$133="Automatic",EXP(AB44-AA44+0.5*(AB41^2-AA41^2))-1,-(1/AB45)*(AB6/AA6-1)),"not target")</f>
        <v>not target</v>
      </c>
      <c r="AC46" s="504" t="str">
        <f aca="false">IF($B$1=4,IF(InputDataA_GeneralAssumptions!$F$133="Automatic",EXP(AC44-AB44+0.5*(AC41^2-AB41^2))-1,-(1/AC45)*(AC6/AB6-1)),"not target")</f>
        <v>not target</v>
      </c>
      <c r="AD46" s="504" t="str">
        <f aca="false">IF($B$1=4,IF(InputDataA_GeneralAssumptions!$F$133="Automatic",EXP(AD44-AC44+0.5*(AD41^2-AC41^2))-1,-(1/AD45)*(AD6/AC6-1)),"not target")</f>
        <v>not target</v>
      </c>
      <c r="AE46" s="504" t="str">
        <f aca="false">IF($B$1=4,IF(InputDataA_GeneralAssumptions!$F$133="Automatic",EXP(AE44-AD44+0.5*(AE41^2-AD41^2))-1,-(1/AE45)*(AE6/AD6-1)),"not target")</f>
        <v>not target</v>
      </c>
      <c r="AF46" s="504" t="str">
        <f aca="false">IF($B$1=4,IF(InputDataA_GeneralAssumptions!$F$133="Automatic",EXP(AF44-AE44+0.5*(AF41^2-AE41^2))-1,-(1/AF45)*(AF6/AE6-1)),"not target")</f>
        <v>not target</v>
      </c>
      <c r="AG46" s="504" t="str">
        <f aca="false">IF($B$1=4,IF(InputDataA_GeneralAssumptions!$F$133="Automatic",EXP(AG44-AF44+0.5*(AG41^2-AF41^2))-1,-(1/AG45)*(AG6/AF6-1)),"not target")</f>
        <v>not target</v>
      </c>
      <c r="AH46" s="504" t="str">
        <f aca="false">IF($B$1=4,IF(InputDataA_GeneralAssumptions!$F$133="Automatic",EXP(AH44-AG44+0.5*(AH41^2-AG41^2))-1,-(1/AH45)*(AH6/AG6-1)),"not target")</f>
        <v>not target</v>
      </c>
      <c r="AI46" s="504" t="str">
        <f aca="false">IF($B$1=4,IF(InputDataA_GeneralAssumptions!$F$133="Automatic",EXP(AI44-AH44+0.5*(AI41^2-AH41^2))-1,-(1/AI45)*(AI6/AH6-1)),"not target")</f>
        <v>not target</v>
      </c>
      <c r="AJ46" s="504" t="str">
        <f aca="false">IF($B$1=4,IF(InputDataA_GeneralAssumptions!$F$133="Automatic",EXP(AJ44-AI44+0.5*(AJ41^2-AI41^2))-1,-(1/AJ45)*(AJ6/AI6-1)),"not target")</f>
        <v>not target</v>
      </c>
      <c r="AK46" s="504" t="str">
        <f aca="false">IF($B$1=4,IF(InputDataA_GeneralAssumptions!$F$133="Automatic",EXP(AK44-AJ44+0.5*(AK41^2-AJ41^2))-1,-(1/AK45)*(AK6/AJ6-1)),"not target")</f>
        <v>not target</v>
      </c>
      <c r="AL46" s="504" t="str">
        <f aca="false">IF($B$1=4,IF(InputDataA_GeneralAssumptions!$F$133="Automatic",EXP(AL44-AK44+0.5*(AL41^2-AK41^2))-1,-(1/AL45)*(AL6/AK6-1)),"not target")</f>
        <v>not target</v>
      </c>
      <c r="AM46" s="504" t="str">
        <f aca="false">IF($B$1=4,IF(InputDataA_GeneralAssumptions!$F$133="Automatic",EXP(AM44-AL44+0.5*(AM41^2-AL41^2))-1,-(1/AM45)*(AM6/AL6-1)),"not target")</f>
        <v>not target</v>
      </c>
      <c r="AN46" s="504" t="str">
        <f aca="false">IF($B$1=4,IF(InputDataA_GeneralAssumptions!$F$133="Automatic",EXP(AN44-AM44+0.5*(AN41^2-AM41^2))-1,-(1/AN45)*(AN6/AM6-1)),"not target")</f>
        <v>not target</v>
      </c>
      <c r="AO46" s="504" t="str">
        <f aca="false">IF($B$1=4,IF(InputDataA_GeneralAssumptions!$F$133="Automatic",EXP(AO44-AN44+0.5*(AO41^2-AN41^2))-1,-(1/AO45)*(AO6/AN6-1)),"not target")</f>
        <v>not target</v>
      </c>
      <c r="AP46" s="504" t="str">
        <f aca="false">IF($B$1=4,IF(InputDataA_GeneralAssumptions!$F$133="Automatic",EXP(AP44-AO44+0.5*(AP41^2-AO41^2))-1,-(1/AP45)*(AP6/AO6-1)),"not target")</f>
        <v>not target</v>
      </c>
      <c r="AQ46" s="504" t="str">
        <f aca="false">IF($B$1=4,IF(InputDataA_GeneralAssumptions!$F$133="Automatic",EXP(AQ44-AP44+0.5*(AQ41^2-AP41^2))-1,-(1/AQ45)*(AQ6/AP6-1)),"not target")</f>
        <v>not target</v>
      </c>
      <c r="AR46" s="504" t="str">
        <f aca="false">IF($B$1=4,IF(InputDataA_GeneralAssumptions!$F$133="Automatic",EXP(AR44-AQ44+0.5*(AR41^2-AQ41^2))-1,-(1/AR45)*(AR6/AQ6-1)),"not target")</f>
        <v>not target</v>
      </c>
      <c r="AS46" s="504" t="str">
        <f aca="false">IF($B$1=4,IF(InputDataA_GeneralAssumptions!$F$133="Automatic",EXP(AS44-AR44+0.5*(AS41^2-AR41^2))-1,-(1/AS45)*(AS6/AR6-1)),"not target")</f>
        <v>not target</v>
      </c>
      <c r="AT46" s="504" t="str">
        <f aca="false">IF($B$1=4,IF(InputDataA_GeneralAssumptions!$F$133="Automatic",EXP(AT44-AS44+0.5*(AT41^2-AS41^2))-1,-(1/AT45)*(AT6/AS6-1)),"not target")</f>
        <v>not target</v>
      </c>
      <c r="AU46" s="504" t="str">
        <f aca="false">IF($B$1=4,IF(InputDataA_GeneralAssumptions!$F$133="Automatic",EXP(AU44-AT44+0.5*(AU41^2-AT41^2))-1,-(1/AU45)*(AU6/AT6-1)),"not target")</f>
        <v>not target</v>
      </c>
      <c r="AV46" s="504" t="str">
        <f aca="false">IF($B$1=4,IF(InputDataA_GeneralAssumptions!$F$133="Automatic",EXP(AV44-AU44+0.5*(AV41^2-AU41^2))-1,-(1/AV45)*(AV6/AU6-1)),"not target")</f>
        <v>not target</v>
      </c>
      <c r="AW46" s="504" t="str">
        <f aca="false">IF($B$1=4,IF(InputDataA_GeneralAssumptions!$F$133="Automatic",EXP(AW44-AV44+0.5*(AW41^2-AV41^2))-1,-(1/AW45)*(AW6/AV6-1)),"not target")</f>
        <v>not target</v>
      </c>
      <c r="AX46" s="504" t="str">
        <f aca="false">IF($B$1=4,IF(InputDataA_GeneralAssumptions!$F$133="Automatic",EXP(AX44-AW44+0.5*(AX41^2-AW41^2))-1,-(1/AX45)*(AX6/AW6-1)),"not target")</f>
        <v>not target</v>
      </c>
      <c r="AY46" s="504" t="str">
        <f aca="false">IF($B$1=4,IF(InputDataA_GeneralAssumptions!$F$133="Automatic",EXP(AY44-AX44+0.5*(AY41^2-AX41^2))-1,-(1/AY45)*(AY6/AX6-1)),"not target")</f>
        <v>not target</v>
      </c>
      <c r="AZ46" s="504" t="str">
        <f aca="false">IF($B$1=4,IF(InputDataA_GeneralAssumptions!$F$133="Automatic",EXP(AZ44-AY44+0.5*(AZ41^2-AY41^2))-1,-(1/AZ45)*(AZ6/AY6-1)),"not target")</f>
        <v>not target</v>
      </c>
      <c r="BA46" s="504" t="str">
        <f aca="false">IF($B$1=4,IF(InputDataA_GeneralAssumptions!$F$133="Automatic",EXP(BA44-AZ44+0.5*(BA41^2-AZ41^2))-1,-(1/BA45)*(BA6/AZ6-1)),"not target")</f>
        <v>not target</v>
      </c>
      <c r="BB46" s="504" t="str">
        <f aca="false">IF($B$1=4,IF(InputDataA_GeneralAssumptions!$F$133="Automatic",EXP(BB44-BA44+0.5*(BB41^2-BA41^2))-1,-(1/BB45)*(BB6/BA6-1)),"not target")</f>
        <v>not target</v>
      </c>
      <c r="BC46" s="504" t="str">
        <f aca="false">IF($B$1=4,IF(InputDataA_GeneralAssumptions!$F$133="Automatic",EXP(BC44-BB44+0.5*(BC41^2-BB41^2))-1,-(1/BC45)*(BC6/BB6-1)),"not target")</f>
        <v>not target</v>
      </c>
      <c r="BD46" s="504" t="str">
        <f aca="false">IF($B$1=4,IF(InputDataA_GeneralAssumptions!$F$133="Automatic",EXP(BD44-BC44+0.5*(BD41^2-BC41^2))-1,-(1/BD45)*(BD6/BC6-1)),"not target")</f>
        <v>not target</v>
      </c>
      <c r="BE46" s="504" t="str">
        <f aca="false">IF($B$1=4,IF(InputDataA_GeneralAssumptions!$F$133="Automatic",EXP(BE44-BD44+0.5*(BE41^2-BD41^2))-1,-(1/BE45)*(BE6/BD6-1)),"not target")</f>
        <v>not target</v>
      </c>
      <c r="BF46" s="504" t="str">
        <f aca="false">IF($B$1=4,IF(InputDataA_GeneralAssumptions!$F$133="Automatic",EXP(BF44-BE44+0.5*(BF41^2-BE41^2))-1,-(1/BF45)*(BF6/BE6-1)),"not target")</f>
        <v>not target</v>
      </c>
      <c r="BG46" s="504" t="str">
        <f aca="false">IF($B$1=4,IF(InputDataA_GeneralAssumptions!$F$133="Automatic",EXP(BG44-BF44+0.5*(BG41^2-BF41^2))-1,-(1/BG45)*(BG6/BF6-1)),"not target")</f>
        <v>not target</v>
      </c>
      <c r="BH46" s="504" t="str">
        <f aca="false">IF($B$1=4,IF(InputDataA_GeneralAssumptions!$F$133="Automatic",EXP(BH44-BG44+0.5*(BH41^2-BG41^2))-1,-(1/BH45)*(BH6/BG6-1)),"not target")</f>
        <v>not target</v>
      </c>
      <c r="BI46" s="504" t="str">
        <f aca="false">IF($B$1=4,IF(InputDataA_GeneralAssumptions!$F$133="Automatic",EXP(BI44-BH44+0.5*(BI41^2-BH41^2))-1,-(1/BI45)*(BI6/BH6-1)),"not target")</f>
        <v>not target</v>
      </c>
      <c r="BJ46" s="504" t="str">
        <f aca="false">IF($B$1=4,IF(InputDataA_GeneralAssumptions!$F$133="Automatic",EXP(BJ44-BI44+0.5*(BJ41^2-BI41^2))-1,-(1/BJ45)*(BJ6/BI6-1)),"not target")</f>
        <v>not target</v>
      </c>
      <c r="BK46" s="504" t="str">
        <f aca="false">IF($B$1=4,IF(InputDataA_GeneralAssumptions!$F$133="Automatic",EXP(BK44-BJ44+0.5*(BK41^2-BJ41^2))-1,-(1/BK45)*(BK6/BJ6-1)),"not target")</f>
        <v>not target</v>
      </c>
      <c r="BL46" s="504" t="str">
        <f aca="false">IF($B$1=4,IF(InputDataA_GeneralAssumptions!$F$133="Automatic",EXP(BL44-BK44+0.5*(BL41^2-BK41^2))-1,-(1/BL45)*(BL6/BK6-1)),"not target")</f>
        <v>not target</v>
      </c>
      <c r="BM46" s="504" t="str">
        <f aca="false">IF($B$1=4,IF(InputDataA_GeneralAssumptions!$F$133="Automatic",EXP(BM44-BL44+0.5*(BM41^2-BL41^2))-1,-(1/BM45)*(BM6/BL6-1)),"not target")</f>
        <v>not target</v>
      </c>
      <c r="BN46" s="504" t="str">
        <f aca="false">IF($B$1=4,IF(InputDataA_GeneralAssumptions!$F$133="Automatic",EXP(BN44-BM44+0.5*(BN41^2-BM41^2))-1,-(1/BN45)*(BN6/BM6-1)),"not target")</f>
        <v>not target</v>
      </c>
      <c r="BO46" s="504" t="str">
        <f aca="false">IF($B$1=4,IF(InputDataA_GeneralAssumptions!$F$133="Automatic",EXP(BO44-BN44+0.5*(BO41^2-BN41^2))-1,-(1/BO45)*(BO6/BN6-1)),"not target")</f>
        <v>not target</v>
      </c>
      <c r="BP46" s="504" t="str">
        <f aca="false">IF($B$1=4,IF(InputDataA_GeneralAssumptions!$F$133="Automatic",EXP(BP44-BO44+0.5*(BP41^2-BO41^2))-1,-(1/BP45)*(BP6/BO6-1)),"not target")</f>
        <v>not target</v>
      </c>
      <c r="BQ46" s="504" t="str">
        <f aca="false">IF($B$1=4,IF(InputDataA_GeneralAssumptions!$F$133="Automatic",EXP(BQ44-BP44+0.5*(BQ41^2-BP41^2))-1,-(1/BQ45)*(BQ6/BP6-1)),"not target")</f>
        <v>not target</v>
      </c>
      <c r="BR46" s="504" t="str">
        <f aca="false">IF($B$1=4,IF(InputDataA_GeneralAssumptions!$F$133="Automatic",EXP(BR44-BQ44+0.5*(BR41^2-BQ41^2))-1,-(1/BR45)*(BR6/BQ6-1)),"not target")</f>
        <v>not target</v>
      </c>
      <c r="BS46" s="504" t="str">
        <f aca="false">IF($B$1=4,IF(InputDataA_GeneralAssumptions!$F$133="Automatic",EXP(BS44-BR44+0.5*(BS41^2-BR41^2))-1,-(1/BS45)*(BS6/BR6-1)),"not target")</f>
        <v>not target</v>
      </c>
    </row>
    <row r="47" customFormat="false" ht="15.75" hidden="false" customHeight="false" outlineLevel="0" collapsed="false">
      <c r="C47" s="543" t="s">
        <v>1598</v>
      </c>
      <c r="E47" s="224"/>
      <c r="F47" s="224"/>
      <c r="G47" s="224"/>
      <c r="H47" s="224"/>
      <c r="I47" s="224"/>
      <c r="J47" s="224"/>
      <c r="K47" s="224"/>
      <c r="L47" s="224"/>
      <c r="M47" s="224"/>
      <c r="N47" s="224"/>
      <c r="O47" s="224"/>
      <c r="P47" s="224"/>
      <c r="Q47" s="224"/>
      <c r="R47" s="224"/>
      <c r="S47" s="224"/>
      <c r="T47" s="224"/>
      <c r="U47" s="224"/>
      <c r="V47" s="224"/>
      <c r="W47" s="224"/>
      <c r="X47" s="224"/>
      <c r="Y47" s="224"/>
      <c r="Z47" s="224"/>
      <c r="AA47" s="224"/>
      <c r="AB47" s="224"/>
      <c r="AC47" s="224"/>
      <c r="AD47" s="224"/>
      <c r="AE47" s="224"/>
      <c r="AF47" s="224"/>
      <c r="AG47" s="224"/>
      <c r="AH47" s="224"/>
      <c r="AI47" s="224"/>
      <c r="AJ47" s="224"/>
      <c r="AK47" s="224"/>
      <c r="AL47" s="224"/>
      <c r="AM47" s="224"/>
      <c r="AN47" s="224"/>
      <c r="AO47" s="224"/>
      <c r="AP47" s="224"/>
      <c r="AQ47" s="224"/>
      <c r="AR47" s="224"/>
      <c r="AS47" s="224"/>
      <c r="AT47" s="224"/>
      <c r="AU47" s="224"/>
      <c r="AV47" s="224"/>
      <c r="AW47" s="224"/>
      <c r="AX47" s="224"/>
      <c r="AY47" s="224"/>
      <c r="AZ47" s="224"/>
      <c r="BA47" s="224"/>
      <c r="BB47" s="224"/>
      <c r="BC47" s="224"/>
      <c r="BD47" s="224"/>
      <c r="BE47" s="224"/>
      <c r="BF47" s="224"/>
      <c r="BG47" s="224"/>
      <c r="BH47" s="224"/>
      <c r="BI47" s="224"/>
      <c r="BJ47" s="224"/>
      <c r="BK47" s="224"/>
      <c r="BL47" s="224"/>
      <c r="BM47" s="224"/>
      <c r="BN47" s="224"/>
      <c r="BO47" s="224"/>
      <c r="BP47" s="224"/>
      <c r="BQ47" s="224"/>
      <c r="BR47" s="224"/>
      <c r="BS47" s="224"/>
    </row>
    <row r="48" customFormat="false" ht="15.75" hidden="false" customHeight="false" outlineLevel="0" collapsed="false">
      <c r="C48" s="524" t="s">
        <v>1556</v>
      </c>
      <c r="D48" s="512" t="s">
        <v>1557</v>
      </c>
      <c r="E48" s="504" t="n">
        <f aca="false">IF($B$1&lt;&gt;4,IF(InputDataA_GeneralAssumptions!$F$133="Automatic",LN($D$51)-E41*NORMSINV(E39),"Not an input"),"not target")</f>
        <v>-0.123613169108507</v>
      </c>
      <c r="F48" s="504" t="n">
        <f aca="false">IF($B$1&lt;&gt;4,IF(InputDataA_GeneralAssumptions!$F$133="Automatic",E48+LN(1+F7)-0.5*(F41^2-E41^2),"Not an input"),"not target")</f>
        <v>-0.0964693222648616</v>
      </c>
      <c r="G48" s="504" t="n">
        <f aca="false">IF($B$1&lt;&gt;4,IF(InputDataA_GeneralAssumptions!$F$133="Automatic",F48+LN(1+G7)-0.5*(G41^2-F41^2),"Not an input"),"not target")</f>
        <v>-0.0692576941161747</v>
      </c>
      <c r="H48" s="504" t="n">
        <f aca="false">IF($B$1&lt;&gt;4,IF(InputDataA_GeneralAssumptions!$F$133="Automatic",G48+LN(1+H7)-0.5*(H41^2-G41^2),"Not an input"),"not target")</f>
        <v>-0.0418567737587483</v>
      </c>
      <c r="I48" s="504" t="n">
        <f aca="false">IF($B$1&lt;&gt;4,IF(InputDataA_GeneralAssumptions!$F$133="Automatic",H48+LN(1+I7)-0.5*(I41^2-H41^2),"Not an input"),"not target")</f>
        <v>-0.0143595447822444</v>
      </c>
      <c r="J48" s="504" t="n">
        <f aca="false">IF($B$1&lt;&gt;4,IF(InputDataA_GeneralAssumptions!$F$133="Automatic",I48+LN(1+J7)-0.5*(J41^2-I41^2),"Not an input"),"not target")</f>
        <v>0.0133453424872389</v>
      </c>
      <c r="K48" s="504" t="n">
        <f aca="false">IF($B$1&lt;&gt;4,IF(InputDataA_GeneralAssumptions!$F$133="Automatic",J48+LN(1+K7)-0.5*(K41^2-J41^2),"Not an input"),"not target")</f>
        <v>0.0411683535704931</v>
      </c>
      <c r="L48" s="504" t="n">
        <f aca="false">IF($B$1&lt;&gt;4,IF(InputDataA_GeneralAssumptions!$F$133="Automatic",K48+LN(1+L7)-0.5*(L41^2-K41^2),"Not an input"),"not target")</f>
        <v>0.069213116725884</v>
      </c>
      <c r="M48" s="504" t="n">
        <f aca="false">IF($B$1&lt;&gt;4,IF(InputDataA_GeneralAssumptions!$F$133="Automatic",L48+LN(1+M7)-0.5*(M41^2-L41^2),"Not an input"),"not target")</f>
        <v>0.0974381328818767</v>
      </c>
      <c r="N48" s="504" t="n">
        <f aca="false">IF($B$1&lt;&gt;4,IF(InputDataA_GeneralAssumptions!$F$133="Automatic",M48+LN(1+N7)-0.5*(N41^2-M41^2),"Not an input"),"not target")</f>
        <v>0.125849553868841</v>
      </c>
      <c r="O48" s="504" t="n">
        <f aca="false">IF($B$1&lt;&gt;4,IF(InputDataA_GeneralAssumptions!$F$133="Automatic",N48+LN(1+O7)-0.5*(O41^2-N41^2),"Not an input"),"not target")</f>
        <v>0.154537196567874</v>
      </c>
      <c r="P48" s="504" t="n">
        <f aca="false">IF($B$1&lt;&gt;4,IF(InputDataA_GeneralAssumptions!$F$133="Automatic",O48+LN(1+P7)-0.5*(P41^2-O41^2),"Not an input"),"not target")</f>
        <v>0.183498895564403</v>
      </c>
      <c r="Q48" s="504" t="n">
        <f aca="false">IF($B$1&lt;&gt;4,IF(InputDataA_GeneralAssumptions!$F$133="Automatic",P48+LN(1+Q7)-0.5*(Q41^2-P41^2),"Not an input"),"not target")</f>
        <v>0.21277231135639</v>
      </c>
      <c r="R48" s="504" t="n">
        <f aca="false">IF($B$1&lt;&gt;4,IF(InputDataA_GeneralAssumptions!$F$133="Automatic",Q48+LN(1+R7)-0.5*(R41^2-Q41^2),"Not an input"),"not target")</f>
        <v>0.242312795150541</v>
      </c>
      <c r="S48" s="504" t="n">
        <f aca="false">IF($B$1&lt;&gt;4,IF(InputDataA_GeneralAssumptions!$F$133="Automatic",R48+LN(1+S7)-0.5*(S41^2-R41^2),"Not an input"),"not target")</f>
        <v>0.272155750001028</v>
      </c>
      <c r="T48" s="504" t="n">
        <f aca="false">IF($B$1&lt;&gt;4,IF(InputDataA_GeneralAssumptions!$F$133="Automatic",S48+LN(1+T7)-0.5*(T41^2-S41^2),"Not an input"),"not target")</f>
        <v>0.302332566262847</v>
      </c>
      <c r="U48" s="504" t="n">
        <f aca="false">IF($B$1&lt;&gt;4,IF(InputDataA_GeneralAssumptions!$F$133="Automatic",T48+LN(1+U7)-0.5*(U41^2-T41^2),"Not an input"),"not target")</f>
        <v>0.332834927929041</v>
      </c>
      <c r="V48" s="504" t="n">
        <f aca="false">IF($B$1&lt;&gt;4,IF(InputDataA_GeneralAssumptions!$F$133="Automatic",U48+LN(1+V7)-0.5*(V41^2-U41^2),"Not an input"),"not target")</f>
        <v>0.363654822179682</v>
      </c>
      <c r="W48" s="504" t="n">
        <f aca="false">IF($B$1&lt;&gt;4,IF(InputDataA_GeneralAssumptions!$F$133="Automatic",V48+LN(1+W7)-0.5*(W41^2-V41^2),"Not an input"),"not target")</f>
        <v>0.394818836797762</v>
      </c>
      <c r="X48" s="504" t="n">
        <f aca="false">IF($B$1&lt;&gt;4,IF(InputDataA_GeneralAssumptions!$F$133="Automatic",W48+LN(1+X7)-0.5*(X41^2-W41^2),"Not an input"),"not target")</f>
        <v>0.426317027931155</v>
      </c>
      <c r="Y48" s="504" t="n">
        <f aca="false">IF($B$1&lt;&gt;4,IF(InputDataA_GeneralAssumptions!$F$133="Automatic",X48+LN(1+Y7)-0.5*(Y41^2-X41^2),"Not an input"),"not target")</f>
        <v>0.458107214602067</v>
      </c>
      <c r="Z48" s="504" t="n">
        <f aca="false">IF($B$1&lt;&gt;4,IF(InputDataA_GeneralAssumptions!$F$133="Automatic",Y48+LN(1+Z7)-0.5*(Z41^2-Y41^2),"Not an input"),"not target")</f>
        <v>0.49024644799754</v>
      </c>
      <c r="AA48" s="504" t="n">
        <f aca="false">IF($B$1&lt;&gt;4,IF(InputDataA_GeneralAssumptions!$F$133="Automatic",Z48+LN(1+AA7)-0.5*(AA41^2-Z41^2),"Not an input"),"not target")</f>
        <v>0.522661392142784</v>
      </c>
      <c r="AB48" s="504" t="n">
        <f aca="false">IF($B$1&lt;&gt;4,IF(InputDataA_GeneralAssumptions!$F$133="Automatic",AA48+LN(1+AB7)-0.5*(AB41^2-AA41^2),"Not an input"),"not target")</f>
        <v>0.555406778673049</v>
      </c>
      <c r="AC48" s="504" t="n">
        <f aca="false">IF($B$1&lt;&gt;4,IF(InputDataA_GeneralAssumptions!$F$133="Automatic",AB48+LN(1+AC7)-0.5*(AC41^2-AB41^2),"Not an input"),"not target")</f>
        <v>0.588442729352889</v>
      </c>
      <c r="AD48" s="504" t="n">
        <f aca="false">IF($B$1&lt;&gt;4,IF(InputDataA_GeneralAssumptions!$F$133="Automatic",AC48+LN(1+AD7)-0.5*(AD41^2-AC41^2),"Not an input"),"not target")</f>
        <v>0.621819787771475</v>
      </c>
      <c r="AE48" s="504" t="n">
        <f aca="false">IF($B$1&lt;&gt;4,IF(InputDataA_GeneralAssumptions!$F$133="Automatic",AD48+LN(1+AE7)-0.5*(AE41^2-AD41^2),"Not an input"),"not target")</f>
        <v>0.655498315289466</v>
      </c>
      <c r="AF48" s="504" t="n">
        <f aca="false">IF($B$1&lt;&gt;4,IF(InputDataA_GeneralAssumptions!$F$133="Automatic",AE48+LN(1+AF7)-0.5*(AF41^2-AE41^2),"Not an input"),"not target")</f>
        <v>0.689497374397743</v>
      </c>
      <c r="AG48" s="504" t="n">
        <f aca="false">IF($B$1&lt;&gt;4,IF(InputDataA_GeneralAssumptions!$F$133="Automatic",AF48+LN(1+AG7)-0.5*(AG41^2-AF41^2),"Not an input"),"not target")</f>
        <v>0.723806798157141</v>
      </c>
      <c r="AH48" s="504" t="n">
        <f aca="false">IF($B$1&lt;&gt;4,IF(InputDataA_GeneralAssumptions!$F$133="Automatic",AG48+LN(1+AH7)-0.5*(AH41^2-AG41^2),"Not an input"),"not target")</f>
        <v>0.758390257176896</v>
      </c>
      <c r="AI48" s="504" t="n">
        <f aca="false">IF($B$1&lt;&gt;4,IF(InputDataA_GeneralAssumptions!$F$133="Automatic",AH48+LN(1+AI7)-0.5*(AI41^2-AH41^2),"Not an input"),"not target")</f>
        <v>0.793292412564047</v>
      </c>
      <c r="AJ48" s="504" t="n">
        <f aca="false">IF($B$1&lt;&gt;4,IF(InputDataA_GeneralAssumptions!$F$133="Automatic",AI48+LN(1+AJ7)-0.5*(AJ41^2-AI41^2),"Not an input"),"not target")</f>
        <v>0.828451693386774</v>
      </c>
      <c r="AK48" s="504" t="e">
        <f aca="false">IF($B$1&lt;&gt;4,IF(InputDataA_GeneralAssumptions!$F$133="Automatic",AJ48+LN(1+AK7)-0.5*(AK41^2-AJ41^2),"Not an input"),"not target")</f>
        <v>#VALUE!</v>
      </c>
      <c r="AL48" s="504" t="e">
        <f aca="false">IF($B$1&lt;&gt;4,IF(InputDataA_GeneralAssumptions!$F$133="Automatic",AK48+LN(1+AL7)-0.5*(AL41^2-AK41^2),"Not an input"),"not target")</f>
        <v>#VALUE!</v>
      </c>
      <c r="AM48" s="504" t="e">
        <f aca="false">IF($B$1&lt;&gt;4,IF(InputDataA_GeneralAssumptions!$F$133="Automatic",AL48+LN(1+AM7)-0.5*(AM41^2-AL41^2),"Not an input"),"not target")</f>
        <v>#VALUE!</v>
      </c>
      <c r="AN48" s="504" t="e">
        <f aca="false">IF($B$1&lt;&gt;4,IF(InputDataA_GeneralAssumptions!$F$133="Automatic",AM48+LN(1+AN7)-0.5*(AN41^2-AM41^2),"Not an input"),"not target")</f>
        <v>#VALUE!</v>
      </c>
      <c r="AO48" s="504" t="e">
        <f aca="false">IF($B$1&lt;&gt;4,IF(InputDataA_GeneralAssumptions!$F$133="Automatic",AN48+LN(1+AO7)-0.5*(AO41^2-AN41^2),"Not an input"),"not target")</f>
        <v>#VALUE!</v>
      </c>
      <c r="AP48" s="504" t="e">
        <f aca="false">IF($B$1&lt;&gt;4,IF(InputDataA_GeneralAssumptions!$F$133="Automatic",AO48+LN(1+AP7)-0.5*(AP41^2-AO41^2),"Not an input"),"not target")</f>
        <v>#VALUE!</v>
      </c>
      <c r="AQ48" s="504" t="e">
        <f aca="false">IF($B$1&lt;&gt;4,IF(InputDataA_GeneralAssumptions!$F$133="Automatic",AP48+LN(1+AQ7)-0.5*(AQ41^2-AP41^2),"Not an input"),"not target")</f>
        <v>#VALUE!</v>
      </c>
      <c r="AR48" s="504" t="e">
        <f aca="false">IF($B$1&lt;&gt;4,IF(InputDataA_GeneralAssumptions!$F$133="Automatic",AQ48+LN(1+AR7)-0.5*(AR41^2-AQ41^2),"Not an input"),"not target")</f>
        <v>#VALUE!</v>
      </c>
      <c r="AS48" s="504" t="e">
        <f aca="false">IF($B$1&lt;&gt;4,IF(InputDataA_GeneralAssumptions!$F$133="Automatic",AR48+LN(1+AS7)-0.5*(AS41^2-AR41^2),"Not an input"),"not target")</f>
        <v>#VALUE!</v>
      </c>
      <c r="AT48" s="504" t="e">
        <f aca="false">IF($B$1&lt;&gt;4,IF(InputDataA_GeneralAssumptions!$F$133="Automatic",AS48+LN(1+AT7)-0.5*(AT41^2-AS41^2),"Not an input"),"not target")</f>
        <v>#VALUE!</v>
      </c>
      <c r="AU48" s="504" t="e">
        <f aca="false">IF($B$1&lt;&gt;4,IF(InputDataA_GeneralAssumptions!$F$133="Automatic",AT48+LN(1+AU7)-0.5*(AU41^2-AT41^2),"Not an input"),"not target")</f>
        <v>#VALUE!</v>
      </c>
      <c r="AV48" s="504" t="e">
        <f aca="false">IF($B$1&lt;&gt;4,IF(InputDataA_GeneralAssumptions!$F$133="Automatic",AU48+LN(1+AV7)-0.5*(AV41^2-AU41^2),"Not an input"),"not target")</f>
        <v>#VALUE!</v>
      </c>
      <c r="AW48" s="504" t="e">
        <f aca="false">IF($B$1&lt;&gt;4,IF(InputDataA_GeneralAssumptions!$F$133="Automatic",AV48+LN(1+AW7)-0.5*(AW41^2-AV41^2),"Not an input"),"not target")</f>
        <v>#VALUE!</v>
      </c>
      <c r="AX48" s="504" t="e">
        <f aca="false">IF($B$1&lt;&gt;4,IF(InputDataA_GeneralAssumptions!$F$133="Automatic",AW48+LN(1+AX7)-0.5*(AX41^2-AW41^2),"Not an input"),"not target")</f>
        <v>#VALUE!</v>
      </c>
      <c r="AY48" s="504" t="e">
        <f aca="false">IF($B$1&lt;&gt;4,IF(InputDataA_GeneralAssumptions!$F$133="Automatic",AX48+LN(1+AY7)-0.5*(AY41^2-AX41^2),"Not an input"),"not target")</f>
        <v>#VALUE!</v>
      </c>
      <c r="AZ48" s="504" t="e">
        <f aca="false">IF($B$1&lt;&gt;4,IF(InputDataA_GeneralAssumptions!$F$133="Automatic",AY48+LN(1+AZ7)-0.5*(AZ41^2-AY41^2),"Not an input"),"not target")</f>
        <v>#VALUE!</v>
      </c>
      <c r="BA48" s="504" t="e">
        <f aca="false">IF($B$1&lt;&gt;4,IF(InputDataA_GeneralAssumptions!$F$133="Automatic",AZ48+LN(1+BA7)-0.5*(BA41^2-AZ41^2),"Not an input"),"not target")</f>
        <v>#VALUE!</v>
      </c>
      <c r="BB48" s="504" t="e">
        <f aca="false">IF($B$1&lt;&gt;4,IF(InputDataA_GeneralAssumptions!$F$133="Automatic",BA48+LN(1+BB7)-0.5*(BB41^2-BA41^2),"Not an input"),"not target")</f>
        <v>#VALUE!</v>
      </c>
      <c r="BC48" s="504" t="e">
        <f aca="false">IF($B$1&lt;&gt;4,IF(InputDataA_GeneralAssumptions!$F$133="Automatic",BB48+LN(1+BC7)-0.5*(BC41^2-BB41^2),"Not an input"),"not target")</f>
        <v>#VALUE!</v>
      </c>
      <c r="BD48" s="504" t="e">
        <f aca="false">IF($B$1&lt;&gt;4,IF(InputDataA_GeneralAssumptions!$F$133="Automatic",BC48+LN(1+BD7)-0.5*(BD41^2-BC41^2),"Not an input"),"not target")</f>
        <v>#VALUE!</v>
      </c>
      <c r="BE48" s="504" t="e">
        <f aca="false">IF($B$1&lt;&gt;4,IF(InputDataA_GeneralAssumptions!$F$133="Automatic",BD48+LN(1+BE7)-0.5*(BE41^2-BD41^2),"Not an input"),"not target")</f>
        <v>#VALUE!</v>
      </c>
      <c r="BF48" s="504" t="e">
        <f aca="false">IF($B$1&lt;&gt;4,IF(InputDataA_GeneralAssumptions!$F$133="Automatic",BE48+LN(1+BF7)-0.5*(BF41^2-BE41^2),"Not an input"),"not target")</f>
        <v>#VALUE!</v>
      </c>
      <c r="BG48" s="504" t="e">
        <f aca="false">IF($B$1&lt;&gt;4,IF(InputDataA_GeneralAssumptions!$F$133="Automatic",BF48+LN(1+BG7)-0.5*(BG41^2-BF41^2),"Not an input"),"not target")</f>
        <v>#VALUE!</v>
      </c>
      <c r="BH48" s="504" t="e">
        <f aca="false">IF($B$1&lt;&gt;4,IF(InputDataA_GeneralAssumptions!$F$133="Automatic",BG48+LN(1+BH7)-0.5*(BH41^2-BG41^2),"Not an input"),"not target")</f>
        <v>#VALUE!</v>
      </c>
      <c r="BI48" s="504" t="e">
        <f aca="false">IF($B$1&lt;&gt;4,IF(InputDataA_GeneralAssumptions!$F$133="Automatic",BH48+LN(1+BI7)-0.5*(BI41^2-BH41^2),"Not an input"),"not target")</f>
        <v>#VALUE!</v>
      </c>
      <c r="BJ48" s="504" t="e">
        <f aca="false">IF($B$1&lt;&gt;4,IF(InputDataA_GeneralAssumptions!$F$133="Automatic",BI48+LN(1+BJ7)-0.5*(BJ41^2-BI41^2),"Not an input"),"not target")</f>
        <v>#VALUE!</v>
      </c>
      <c r="BK48" s="504" t="e">
        <f aca="false">IF($B$1&lt;&gt;4,IF(InputDataA_GeneralAssumptions!$F$133="Automatic",BJ48+LN(1+BK7)-0.5*(BK41^2-BJ41^2),"Not an input"),"not target")</f>
        <v>#VALUE!</v>
      </c>
      <c r="BL48" s="504" t="e">
        <f aca="false">IF($B$1&lt;&gt;4,IF(InputDataA_GeneralAssumptions!$F$133="Automatic",BK48+LN(1+BL7)-0.5*(BL41^2-BK41^2),"Not an input"),"not target")</f>
        <v>#VALUE!</v>
      </c>
      <c r="BM48" s="504" t="e">
        <f aca="false">IF($B$1&lt;&gt;4,IF(InputDataA_GeneralAssumptions!$F$133="Automatic",BL48+LN(1+BM7)-0.5*(BM41^2-BL41^2),"Not an input"),"not target")</f>
        <v>#VALUE!</v>
      </c>
      <c r="BN48" s="504" t="e">
        <f aca="false">IF($B$1&lt;&gt;4,IF(InputDataA_GeneralAssumptions!$F$133="Automatic",BM48+LN(1+BN7)-0.5*(BN41^2-BM41^2),"Not an input"),"not target")</f>
        <v>#VALUE!</v>
      </c>
      <c r="BO48" s="504" t="e">
        <f aca="false">IF($B$1&lt;&gt;4,IF(InputDataA_GeneralAssumptions!$F$133="Automatic",BN48+LN(1+BO7)-0.5*(BO41^2-BN41^2),"Not an input"),"not target")</f>
        <v>#VALUE!</v>
      </c>
      <c r="BP48" s="504" t="e">
        <f aca="false">IF($B$1&lt;&gt;4,IF(InputDataA_GeneralAssumptions!$F$133="Automatic",BO48+LN(1+BP7)-0.5*(BP41^2-BO41^2),"Not an input"),"not target")</f>
        <v>#VALUE!</v>
      </c>
      <c r="BQ48" s="504" t="e">
        <f aca="false">IF($B$1&lt;&gt;4,IF(InputDataA_GeneralAssumptions!$F$133="Automatic",BP48+LN(1+BQ7)-0.5*(BQ41^2-BP41^2),"Not an input"),"not target")</f>
        <v>#VALUE!</v>
      </c>
      <c r="BR48" s="504" t="e">
        <f aca="false">IF($B$1&lt;&gt;4,IF(InputDataA_GeneralAssumptions!$F$133="Automatic",BQ48+LN(1+BR7)-0.5*(BR41^2-BQ41^2),"Not an input"),"not target")</f>
        <v>#VALUE!</v>
      </c>
      <c r="BS48" s="504" t="e">
        <f aca="false">IF($B$1&lt;&gt;4,IF(InputDataA_GeneralAssumptions!$F$133="Automatic",BR48+LN(1+BS7)-0.5*(BS41^2-BR41^2),"Not an input"),"not target")</f>
        <v>#VALUE!</v>
      </c>
    </row>
    <row r="49" customFormat="false" ht="15.75" hidden="false" customHeight="false" outlineLevel="0" collapsed="false">
      <c r="C49" s="524" t="s">
        <v>1558</v>
      </c>
      <c r="D49" s="512" t="s">
        <v>1559</v>
      </c>
      <c r="E49" s="504" t="n">
        <f aca="false">IF($B$1&lt;&gt;4,IF(InputDataA_GeneralAssumptions!$F$133="Automatic",(1/E41)*NORMDIST((LN($D$51)-(E48))/E41,0,1,FALSE())/NORMSDIST((LN($D$51)-(E48))/E41),InputDataA_GeneralAssumptions!I135),"not target")</f>
        <v>0.651658678437097</v>
      </c>
      <c r="F49" s="504" t="n">
        <f aca="false">IF($B$1&lt;&gt;4,IF(InputDataA_GeneralAssumptions!$F$133="Automatic",(1/F41)*NORMDIST((LN($D$51)-(F48))/F41,0,1,FALSE())/NORMSDIST((LN($D$51)-(F48))/F41),InputDataA_GeneralAssumptions!J135),"not target")</f>
        <v>0.664993782874025</v>
      </c>
      <c r="G49" s="504" t="n">
        <f aca="false">IF($B$1&lt;&gt;4,IF(InputDataA_GeneralAssumptions!$F$133="Automatic",(1/G41)*NORMDIST((LN($D$51)-(G48))/G41,0,1,FALSE())/NORMSDIST((LN($D$51)-(G48))/G41),InputDataA_GeneralAssumptions!K135),"not target")</f>
        <v>0.67848262072534</v>
      </c>
      <c r="H49" s="504" t="n">
        <f aca="false">IF($B$1&lt;&gt;4,IF(InputDataA_GeneralAssumptions!$F$133="Automatic",(1/H41)*NORMDIST((LN($D$51)-(H48))/H41,0,1,FALSE())/NORMSDIST((LN($D$51)-(H48))/H41),InputDataA_GeneralAssumptions!L135),"not target")</f>
        <v>0.692185651327115</v>
      </c>
      <c r="I49" s="504" t="n">
        <f aca="false">IF($B$1&lt;&gt;4,IF(InputDataA_GeneralAssumptions!$F$133="Automatic",(1/I41)*NORMDIST((LN($D$51)-(I48))/I41,0,1,FALSE())/NORMSDIST((LN($D$51)-(I48))/I41),InputDataA_GeneralAssumptions!M135),"not target")</f>
        <v>0.706056751111106</v>
      </c>
      <c r="J49" s="504" t="n">
        <f aca="false">IF($B$1&lt;&gt;4,IF(InputDataA_GeneralAssumptions!$F$133="Automatic",(1/J41)*NORMDIST((LN($D$51)-(J48))/J41,0,1,FALSE())/NORMSDIST((LN($D$51)-(J48))/J41),InputDataA_GeneralAssumptions!N135),"not target")</f>
        <v>0.720152543698641</v>
      </c>
      <c r="K49" s="504" t="n">
        <f aca="false">IF($B$1&lt;&gt;4,IF(InputDataA_GeneralAssumptions!$F$133="Automatic",(1/K41)*NORMDIST((LN($D$51)-(K48))/K41,0,1,FALSE())/NORMSDIST((LN($D$51)-(K48))/K41),InputDataA_GeneralAssumptions!O135),"not target")</f>
        <v>0.734428029156377</v>
      </c>
      <c r="L49" s="504" t="n">
        <f aca="false">IF($B$1&lt;&gt;4,IF(InputDataA_GeneralAssumptions!$F$133="Automatic",(1/L41)*NORMDIST((LN($D$51)-(L48))/L41,0,1,FALSE())/NORMSDIST((LN($D$51)-(L48))/L41),InputDataA_GeneralAssumptions!P135),"not target")</f>
        <v>0.748936974999362</v>
      </c>
      <c r="M49" s="504" t="n">
        <f aca="false">IF($B$1&lt;&gt;4,IF(InputDataA_GeneralAssumptions!$F$133="Automatic",(1/M41)*NORMDIST((LN($D$51)-(M48))/M41,0,1,FALSE())/NORMSDIST((LN($D$51)-(M48))/M41),InputDataA_GeneralAssumptions!Q135),"not target")</f>
        <v>0.763658861368181</v>
      </c>
      <c r="N49" s="504" t="n">
        <f aca="false">IF($B$1&lt;&gt;4,IF(InputDataA_GeneralAssumptions!$F$133="Automatic",(1/N41)*NORMDIST((LN($D$51)-(N48))/N41,0,1,FALSE())/NORMSDIST((LN($D$51)-(N48))/N41),InputDataA_GeneralAssumptions!R135),"not target")</f>
        <v>0.77859757274629</v>
      </c>
      <c r="O49" s="504" t="n">
        <f aca="false">IF($B$1&lt;&gt;4,IF(InputDataA_GeneralAssumptions!$F$133="Automatic",(1/O41)*NORMDIST((LN($D$51)-(O48))/O41,0,1,FALSE())/NORMSDIST((LN($D$51)-(O48))/O41),InputDataA_GeneralAssumptions!S135),"not target")</f>
        <v>0.793801564777281</v>
      </c>
      <c r="P49" s="504" t="n">
        <f aca="false">IF($B$1&lt;&gt;4,IF(InputDataA_GeneralAssumptions!$F$133="Automatic",(1/P41)*NORMDIST((LN($D$51)-(P48))/P41,0,1,FALSE())/NORMSDIST((LN($D$51)-(P48))/P41),InputDataA_GeneralAssumptions!T135),"not target")</f>
        <v>0.8092714130152</v>
      </c>
      <c r="Q49" s="504" t="n">
        <f aca="false">IF($B$1&lt;&gt;4,IF(InputDataA_GeneralAssumptions!$F$133="Automatic",(1/Q41)*NORMDIST((LN($D$51)-(Q48))/Q41,0,1,FALSE())/NORMSDIST((LN($D$51)-(Q48))/Q41),InputDataA_GeneralAssumptions!U135),"not target")</f>
        <v>0.82502911567765</v>
      </c>
      <c r="R49" s="504" t="n">
        <f aca="false">IF($B$1&lt;&gt;4,IF(InputDataA_GeneralAssumptions!$F$133="Automatic",(1/R41)*NORMDIST((LN($D$51)-(R48))/R41,0,1,FALSE())/NORMSDIST((LN($D$51)-(R48))/R41),InputDataA_GeneralAssumptions!V135),"not target")</f>
        <v>0.841052413639721</v>
      </c>
      <c r="S49" s="504" t="n">
        <f aca="false">IF($B$1&lt;&gt;4,IF(InputDataA_GeneralAssumptions!$F$133="Automatic",(1/S41)*NORMDIST((LN($D$51)-(S48))/S41,0,1,FALSE())/NORMSDIST((LN($D$51)-(S48))/S41),InputDataA_GeneralAssumptions!W135),"not target")</f>
        <v>0.857362162716796</v>
      </c>
      <c r="T49" s="504" t="n">
        <f aca="false">IF($B$1&lt;&gt;4,IF(InputDataA_GeneralAssumptions!$F$133="Automatic",(1/T41)*NORMDIST((LN($D$51)-(T48))/T41,0,1,FALSE())/NORMSDIST((LN($D$51)-(T48))/T41),InputDataA_GeneralAssumptions!X135),"not target")</f>
        <v>0.87397751488371</v>
      </c>
      <c r="U49" s="504" t="n">
        <f aca="false">IF($B$1&lt;&gt;4,IF(InputDataA_GeneralAssumptions!$F$133="Automatic",(1/U41)*NORMDIST((LN($D$51)-(U48))/U41,0,1,FALSE())/NORMSDIST((LN($D$51)-(U48))/U41),InputDataA_GeneralAssumptions!Y135),"not target")</f>
        <v>0.890895958831867</v>
      </c>
      <c r="V49" s="504" t="n">
        <f aca="false">IF($B$1&lt;&gt;4,IF(InputDataA_GeneralAssumptions!$F$133="Automatic",(1/V41)*NORMDIST((LN($D$51)-(V48))/V41,0,1,FALSE())/NORMSDIST((LN($D$51)-(V48))/V41),InputDataA_GeneralAssumptions!Z135),"not target")</f>
        <v>0.908114946396845</v>
      </c>
      <c r="W49" s="504" t="n">
        <f aca="false">IF($B$1&lt;&gt;4,IF(InputDataA_GeneralAssumptions!$F$133="Automatic",(1/W41)*NORMDIST((LN($D$51)-(W48))/W41,0,1,FALSE())/NORMSDIST((LN($D$51)-(W48))/W41),InputDataA_GeneralAssumptions!AA135),"not target")</f>
        <v>0.925651267707722</v>
      </c>
      <c r="X49" s="504" t="n">
        <f aca="false">IF($B$1&lt;&gt;4,IF(InputDataA_GeneralAssumptions!$F$133="Automatic",(1/X41)*NORMDIST((LN($D$51)-(X48))/X41,0,1,FALSE())/NORMSDIST((LN($D$51)-(X48))/X41),InputDataA_GeneralAssumptions!AB135),"not target")</f>
        <v>0.943501288802757</v>
      </c>
      <c r="Y49" s="504" t="n">
        <f aca="false">IF($B$1&lt;&gt;4,IF(InputDataA_GeneralAssumptions!$F$133="Automatic",(1/Y41)*NORMDIST((LN($D$51)-(Y48))/Y41,0,1,FALSE())/NORMSDIST((LN($D$51)-(Y48))/Y41),InputDataA_GeneralAssumptions!AC135),"not target")</f>
        <v>0.961642681975974</v>
      </c>
      <c r="Z49" s="504" t="n">
        <f aca="false">IF($B$1&lt;&gt;4,IF(InputDataA_GeneralAssumptions!$F$133="Automatic",(1/Z41)*NORMDIST((LN($D$51)-(Z48))/Z41,0,1,FALSE())/NORMSDIST((LN($D$51)-(Z48))/Z41),InputDataA_GeneralAssumptions!AD135),"not target")</f>
        <v>0.980109594679892</v>
      </c>
      <c r="AA49" s="504" t="n">
        <f aca="false">IF($B$1&lt;&gt;4,IF(InputDataA_GeneralAssumptions!$F$133="Automatic",(1/AA41)*NORMDIST((LN($D$51)-(AA48))/AA41,0,1,FALSE())/NORMSDIST((LN($D$51)-(AA48))/AA41),InputDataA_GeneralAssumptions!AE135),"not target")</f>
        <v>0.998861312379246</v>
      </c>
      <c r="AB49" s="504" t="n">
        <f aca="false">IF($B$1&lt;&gt;4,IF(InputDataA_GeneralAssumptions!$F$133="Automatic",(1/AB41)*NORMDIST((LN($D$51)-(AB48))/AB41,0,1,FALSE())/NORMSDIST((LN($D$51)-(AB48))/AB41),InputDataA_GeneralAssumptions!AF135),"not target")</f>
        <v>1.01793073885759</v>
      </c>
      <c r="AC49" s="504" t="n">
        <f aca="false">IF($B$1&lt;&gt;4,IF(InputDataA_GeneralAssumptions!$F$133="Automatic",(1/AC41)*NORMDIST((LN($D$51)-(AC48))/AC41,0,1,FALSE())/NORMSDIST((LN($D$51)-(AC48))/AC41),InputDataA_GeneralAssumptions!AG135),"not target")</f>
        <v>1.03729590986556</v>
      </c>
      <c r="AD49" s="504" t="n">
        <f aca="false">IF($B$1&lt;&gt;4,IF(InputDataA_GeneralAssumptions!$F$133="Automatic",(1/AD41)*NORMDIST((LN($D$51)-(AD48))/AD41,0,1,FALSE())/NORMSDIST((LN($D$51)-(AD48))/AD41),InputDataA_GeneralAssumptions!AH135),"not target")</f>
        <v>1.05698770073167</v>
      </c>
      <c r="AE49" s="504" t="n">
        <f aca="false">IF($B$1&lt;&gt;4,IF(InputDataA_GeneralAssumptions!$F$133="Automatic",(1/AE41)*NORMDIST((LN($D$51)-(AE48))/AE41,0,1,FALSE())/NORMSDIST((LN($D$51)-(AE48))/AE41),InputDataA_GeneralAssumptions!AI135),"not target")</f>
        <v>1.07698396403482</v>
      </c>
      <c r="AF49" s="504" t="n">
        <f aca="false">IF($B$1&lt;&gt;4,IF(InputDataA_GeneralAssumptions!$F$133="Automatic",(1/AF41)*NORMDIST((LN($D$51)-(AF48))/AF41,0,1,FALSE())/NORMSDIST((LN($D$51)-(AF48))/AF41),InputDataA_GeneralAssumptions!AJ135),"not target")</f>
        <v>1.09729706831839</v>
      </c>
      <c r="AG49" s="504" t="n">
        <f aca="false">IF($B$1&lt;&gt;4,IF(InputDataA_GeneralAssumptions!$F$133="Automatic",(1/AG41)*NORMDIST((LN($D$51)-(AG48))/AG41,0,1,FALSE())/NORMSDIST((LN($D$51)-(AG48))/AG41),InputDataA_GeneralAssumptions!AK135),"not target")</f>
        <v>1.11792196972799</v>
      </c>
      <c r="AH49" s="504" t="n">
        <f aca="false">IF($B$1&lt;&gt;4,IF(InputDataA_GeneralAssumptions!$F$133="Automatic",(1/AH41)*NORMDIST((LN($D$51)-(AH48))/AH41,0,1,FALSE())/NORMSDIST((LN($D$51)-(AH48))/AH41),InputDataA_GeneralAssumptions!AL135),"not target")</f>
        <v>1.13883753615858</v>
      </c>
      <c r="AI49" s="504" t="n">
        <f aca="false">IF($B$1&lt;&gt;4,IF(InputDataA_GeneralAssumptions!$F$133="Automatic",(1/AI41)*NORMDIST((LN($D$51)-(AI48))/AI41,0,1,FALSE())/NORMSDIST((LN($D$51)-(AI48))/AI41),InputDataA_GeneralAssumptions!AM135),"not target")</f>
        <v>1.16007146551142</v>
      </c>
      <c r="AJ49" s="504" t="n">
        <f aca="false">IF($B$1&lt;&gt;4,IF(InputDataA_GeneralAssumptions!$F$133="Automatic",(1/AJ41)*NORMDIST((LN($D$51)-(AJ48))/AJ41,0,1,FALSE())/NORMSDIST((LN($D$51)-(AJ48))/AJ41),InputDataA_GeneralAssumptions!AN135),"not target")</f>
        <v>1.18158683491034</v>
      </c>
      <c r="AK49" s="504" t="e">
        <f aca="false">IF($B$1&lt;&gt;4,IF(InputDataA_GeneralAssumptions!$F$133="Automatic",(1/AK41)*NORMDIST((LN($D$51)-(AK48))/AK41,0,1,FALSE())/NORMSDIST((LN($D$51)-(AK48))/AK41),InputDataA_GeneralAssumptions!AO135),"not target")</f>
        <v>#VALUE!</v>
      </c>
      <c r="AL49" s="504" t="e">
        <f aca="false">IF($B$1&lt;&gt;4,IF(InputDataA_GeneralAssumptions!$F$133="Automatic",(1/AL41)*NORMDIST((LN($D$51)-(AL48))/AL41,0,1,FALSE())/NORMSDIST((LN($D$51)-(AL48))/AL41),InputDataA_GeneralAssumptions!AP135),"not target")</f>
        <v>#VALUE!</v>
      </c>
      <c r="AM49" s="504" t="e">
        <f aca="false">IF($B$1&lt;&gt;4,IF(InputDataA_GeneralAssumptions!$F$133="Automatic",(1/AM41)*NORMDIST((LN($D$51)-(AM48))/AM41,0,1,FALSE())/NORMSDIST((LN($D$51)-(AM48))/AM41),InputDataA_GeneralAssumptions!AQ135),"not target")</f>
        <v>#VALUE!</v>
      </c>
      <c r="AN49" s="504" t="e">
        <f aca="false">IF($B$1&lt;&gt;4,IF(InputDataA_GeneralAssumptions!$F$133="Automatic",(1/AN41)*NORMDIST((LN($D$51)-(AN48))/AN41,0,1,FALSE())/NORMSDIST((LN($D$51)-(AN48))/AN41),InputDataA_GeneralAssumptions!AR135),"not target")</f>
        <v>#VALUE!</v>
      </c>
      <c r="AO49" s="504" t="e">
        <f aca="false">IF($B$1&lt;&gt;4,IF(InputDataA_GeneralAssumptions!$F$133="Automatic",(1/AO41)*NORMDIST((LN($D$51)-(AO48))/AO41,0,1,FALSE())/NORMSDIST((LN($D$51)-(AO48))/AO41),InputDataA_GeneralAssumptions!AS135),"not target")</f>
        <v>#VALUE!</v>
      </c>
      <c r="AP49" s="504" t="e">
        <f aca="false">IF($B$1&lt;&gt;4,IF(InputDataA_GeneralAssumptions!$F$133="Automatic",(1/AP41)*NORMDIST((LN($D$51)-(AP48))/AP41,0,1,FALSE())/NORMSDIST((LN($D$51)-(AP48))/AP41),InputDataA_GeneralAssumptions!AT135),"not target")</f>
        <v>#VALUE!</v>
      </c>
      <c r="AQ49" s="504" t="e">
        <f aca="false">IF($B$1&lt;&gt;4,IF(InputDataA_GeneralAssumptions!$F$133="Automatic",(1/AQ41)*NORMDIST((LN($D$51)-(AQ48))/AQ41,0,1,FALSE())/NORMSDIST((LN($D$51)-(AQ48))/AQ41),InputDataA_GeneralAssumptions!AU135),"not target")</f>
        <v>#VALUE!</v>
      </c>
      <c r="AR49" s="504" t="e">
        <f aca="false">IF($B$1&lt;&gt;4,IF(InputDataA_GeneralAssumptions!$F$133="Automatic",(1/AR41)*NORMDIST((LN($D$51)-(AR48))/AR41,0,1,FALSE())/NORMSDIST((LN($D$51)-(AR48))/AR41),InputDataA_GeneralAssumptions!AV135),"not target")</f>
        <v>#VALUE!</v>
      </c>
      <c r="AS49" s="504" t="e">
        <f aca="false">IF($B$1&lt;&gt;4,IF(InputDataA_GeneralAssumptions!$F$133="Automatic",(1/AS41)*NORMDIST((LN($D$51)-(AS48))/AS41,0,1,FALSE())/NORMSDIST((LN($D$51)-(AS48))/AS41),InputDataA_GeneralAssumptions!AW135),"not target")</f>
        <v>#VALUE!</v>
      </c>
      <c r="AT49" s="504" t="e">
        <f aca="false">IF($B$1&lt;&gt;4,IF(InputDataA_GeneralAssumptions!$F$133="Automatic",(1/AT41)*NORMDIST((LN($D$51)-(AT48))/AT41,0,1,FALSE())/NORMSDIST((LN($D$51)-(AT48))/AT41),InputDataA_GeneralAssumptions!AX135),"not target")</f>
        <v>#VALUE!</v>
      </c>
      <c r="AU49" s="504" t="e">
        <f aca="false">IF($B$1&lt;&gt;4,IF(InputDataA_GeneralAssumptions!$F$133="Automatic",(1/AU41)*NORMDIST((LN($D$51)-(AU48))/AU41,0,1,FALSE())/NORMSDIST((LN($D$51)-(AU48))/AU41),InputDataA_GeneralAssumptions!AY135),"not target")</f>
        <v>#VALUE!</v>
      </c>
      <c r="AV49" s="504" t="e">
        <f aca="false">IF($B$1&lt;&gt;4,IF(InputDataA_GeneralAssumptions!$F$133="Automatic",(1/AV41)*NORMDIST((LN($D$51)-(AV48))/AV41,0,1,FALSE())/NORMSDIST((LN($D$51)-(AV48))/AV41),InputDataA_GeneralAssumptions!AZ135),"not target")</f>
        <v>#VALUE!</v>
      </c>
      <c r="AW49" s="504" t="e">
        <f aca="false">IF($B$1&lt;&gt;4,IF(InputDataA_GeneralAssumptions!$F$133="Automatic",(1/AW41)*NORMDIST((LN($D$51)-(AW48))/AW41,0,1,FALSE())/NORMSDIST((LN($D$51)-(AW48))/AW41),InputDataA_GeneralAssumptions!BA135),"not target")</f>
        <v>#VALUE!</v>
      </c>
      <c r="AX49" s="504" t="e">
        <f aca="false">IF($B$1&lt;&gt;4,IF(InputDataA_GeneralAssumptions!$F$133="Automatic",(1/AX41)*NORMDIST((LN($D$51)-(AX48))/AX41,0,1,FALSE())/NORMSDIST((LN($D$51)-(AX48))/AX41),InputDataA_GeneralAssumptions!BB135),"not target")</f>
        <v>#VALUE!</v>
      </c>
      <c r="AY49" s="504" t="e">
        <f aca="false">IF($B$1&lt;&gt;4,IF(InputDataA_GeneralAssumptions!$F$133="Automatic",(1/AY41)*NORMDIST((LN($D$51)-(AY48))/AY41,0,1,FALSE())/NORMSDIST((LN($D$51)-(AY48))/AY41),InputDataA_GeneralAssumptions!BC135),"not target")</f>
        <v>#VALUE!</v>
      </c>
      <c r="AZ49" s="504" t="e">
        <f aca="false">IF($B$1&lt;&gt;4,IF(InputDataA_GeneralAssumptions!$F$133="Automatic",(1/AZ41)*NORMDIST((LN($D$51)-(AZ48))/AZ41,0,1,FALSE())/NORMSDIST((LN($D$51)-(AZ48))/AZ41),InputDataA_GeneralAssumptions!BD135),"not target")</f>
        <v>#VALUE!</v>
      </c>
      <c r="BA49" s="504" t="e">
        <f aca="false">IF($B$1&lt;&gt;4,IF(InputDataA_GeneralAssumptions!$F$133="Automatic",(1/BA41)*NORMDIST((LN($D$51)-(BA48))/BA41,0,1,FALSE())/NORMSDIST((LN($D$51)-(BA48))/BA41),InputDataA_GeneralAssumptions!BE135),"not target")</f>
        <v>#VALUE!</v>
      </c>
      <c r="BB49" s="504" t="e">
        <f aca="false">IF($B$1&lt;&gt;4,IF(InputDataA_GeneralAssumptions!$F$133="Automatic",(1/BB41)*NORMDIST((LN($D$51)-(BB48))/BB41,0,1,FALSE())/NORMSDIST((LN($D$51)-(BB48))/BB41),InputDataA_GeneralAssumptions!BF135),"not target")</f>
        <v>#VALUE!</v>
      </c>
      <c r="BC49" s="504" t="e">
        <f aca="false">IF($B$1&lt;&gt;4,IF(InputDataA_GeneralAssumptions!$F$133="Automatic",(1/BC41)*NORMDIST((LN($D$51)-(BC48))/BC41,0,1,FALSE())/NORMSDIST((LN($D$51)-(BC48))/BC41),InputDataA_GeneralAssumptions!BG135),"not target")</f>
        <v>#VALUE!</v>
      </c>
      <c r="BD49" s="504" t="e">
        <f aca="false">IF($B$1&lt;&gt;4,IF(InputDataA_GeneralAssumptions!$F$133="Automatic",(1/BD41)*NORMDIST((LN($D$51)-(BD48))/BD41,0,1,FALSE())/NORMSDIST((LN($D$51)-(BD48))/BD41),InputDataA_GeneralAssumptions!BH135),"not target")</f>
        <v>#VALUE!</v>
      </c>
      <c r="BE49" s="504" t="e">
        <f aca="false">IF($B$1&lt;&gt;4,IF(InputDataA_GeneralAssumptions!$F$133="Automatic",(1/BE41)*NORMDIST((LN($D$51)-(BE48))/BE41,0,1,FALSE())/NORMSDIST((LN($D$51)-(BE48))/BE41),InputDataA_GeneralAssumptions!BI135),"not target")</f>
        <v>#VALUE!</v>
      </c>
      <c r="BF49" s="504" t="e">
        <f aca="false">IF($B$1&lt;&gt;4,IF(InputDataA_GeneralAssumptions!$F$133="Automatic",(1/BF41)*NORMDIST((LN($D$51)-(BF48))/BF41,0,1,FALSE())/NORMSDIST((LN($D$51)-(BF48))/BF41),InputDataA_GeneralAssumptions!BJ135),"not target")</f>
        <v>#VALUE!</v>
      </c>
      <c r="BG49" s="504" t="e">
        <f aca="false">IF($B$1&lt;&gt;4,IF(InputDataA_GeneralAssumptions!$F$133="Automatic",(1/BG41)*NORMDIST((LN($D$51)-(BG48))/BG41,0,1,FALSE())/NORMSDIST((LN($D$51)-(BG48))/BG41),InputDataA_GeneralAssumptions!BK135),"not target")</f>
        <v>#VALUE!</v>
      </c>
      <c r="BH49" s="504" t="e">
        <f aca="false">IF($B$1&lt;&gt;4,IF(InputDataA_GeneralAssumptions!$F$133="Automatic",(1/BH41)*NORMDIST((LN($D$51)-(BH48))/BH41,0,1,FALSE())/NORMSDIST((LN($D$51)-(BH48))/BH41),InputDataA_GeneralAssumptions!BL135),"not target")</f>
        <v>#VALUE!</v>
      </c>
      <c r="BI49" s="504" t="e">
        <f aca="false">IF($B$1&lt;&gt;4,IF(InputDataA_GeneralAssumptions!$F$133="Automatic",(1/BI41)*NORMDIST((LN($D$51)-(BI48))/BI41,0,1,FALSE())/NORMSDIST((LN($D$51)-(BI48))/BI41),InputDataA_GeneralAssumptions!BM135),"not target")</f>
        <v>#VALUE!</v>
      </c>
      <c r="BJ49" s="504" t="e">
        <f aca="false">IF($B$1&lt;&gt;4,IF(InputDataA_GeneralAssumptions!$F$133="Automatic",(1/BJ41)*NORMDIST((LN($D$51)-(BJ48))/BJ41,0,1,FALSE())/NORMSDIST((LN($D$51)-(BJ48))/BJ41),InputDataA_GeneralAssumptions!BN135),"not target")</f>
        <v>#VALUE!</v>
      </c>
      <c r="BK49" s="504" t="e">
        <f aca="false">IF($B$1&lt;&gt;4,IF(InputDataA_GeneralAssumptions!$F$133="Automatic",(1/BK41)*NORMDIST((LN($D$51)-(BK48))/BK41,0,1,FALSE())/NORMSDIST((LN($D$51)-(BK48))/BK41),InputDataA_GeneralAssumptions!BO135),"not target")</f>
        <v>#VALUE!</v>
      </c>
      <c r="BL49" s="504" t="e">
        <f aca="false">IF($B$1&lt;&gt;4,IF(InputDataA_GeneralAssumptions!$F$133="Automatic",(1/BL41)*NORMDIST((LN($D$51)-(BL48))/BL41,0,1,FALSE())/NORMSDIST((LN($D$51)-(BL48))/BL41),InputDataA_GeneralAssumptions!BP135),"not target")</f>
        <v>#VALUE!</v>
      </c>
      <c r="BM49" s="504" t="e">
        <f aca="false">IF($B$1&lt;&gt;4,IF(InputDataA_GeneralAssumptions!$F$133="Automatic",(1/BM41)*NORMDIST((LN($D$51)-(BM48))/BM41,0,1,FALSE())/NORMSDIST((LN($D$51)-(BM48))/BM41),InputDataA_GeneralAssumptions!BQ135),"not target")</f>
        <v>#VALUE!</v>
      </c>
      <c r="BN49" s="504" t="e">
        <f aca="false">IF($B$1&lt;&gt;4,IF(InputDataA_GeneralAssumptions!$F$133="Automatic",(1/BN41)*NORMDIST((LN($D$51)-(BN48))/BN41,0,1,FALSE())/NORMSDIST((LN($D$51)-(BN48))/BN41),InputDataA_GeneralAssumptions!BR135),"not target")</f>
        <v>#VALUE!</v>
      </c>
      <c r="BO49" s="504" t="e">
        <f aca="false">IF($B$1&lt;&gt;4,IF(InputDataA_GeneralAssumptions!$F$133="Automatic",(1/BO41)*NORMDIST((LN($D$51)-(BO48))/BO41,0,1,FALSE())/NORMSDIST((LN($D$51)-(BO48))/BO41),InputDataA_GeneralAssumptions!BS135),"not target")</f>
        <v>#VALUE!</v>
      </c>
      <c r="BP49" s="504" t="e">
        <f aca="false">IF($B$1&lt;&gt;4,IF(InputDataA_GeneralAssumptions!$F$133="Automatic",(1/BP41)*NORMDIST((LN($D$51)-(BP48))/BP41,0,1,FALSE())/NORMSDIST((LN($D$51)-(BP48))/BP41),InputDataA_GeneralAssumptions!BT135),"not target")</f>
        <v>#VALUE!</v>
      </c>
      <c r="BQ49" s="504" t="e">
        <f aca="false">IF($B$1&lt;&gt;4,IF(InputDataA_GeneralAssumptions!$F$133="Automatic",(1/BQ41)*NORMDIST((LN($D$51)-(BQ48))/BQ41,0,1,FALSE())/NORMSDIST((LN($D$51)-(BQ48))/BQ41),InputDataA_GeneralAssumptions!BU135),"not target")</f>
        <v>#VALUE!</v>
      </c>
      <c r="BR49" s="504" t="e">
        <f aca="false">IF($B$1&lt;&gt;4,IF(InputDataA_GeneralAssumptions!$F$133="Automatic",(1/BR41)*NORMDIST((LN($D$51)-(BR48))/BR41,0,1,FALSE())/NORMSDIST((LN($D$51)-(BR48))/BR41),InputDataA_GeneralAssumptions!BV135),"not target")</f>
        <v>#VALUE!</v>
      </c>
      <c r="BS49" s="504" t="e">
        <f aca="false">IF($B$1&lt;&gt;4,IF(InputDataA_GeneralAssumptions!$F$133="Automatic",(1/BS41)*NORMDIST((LN($D$51)-(BS48))/BS41,0,1,FALSE())/NORMSDIST((LN($D$51)-(BS48))/BS41),InputDataA_GeneralAssumptions!BW135),"not target")</f>
        <v>#VALUE!</v>
      </c>
    </row>
    <row r="50" customFormat="false" ht="15.75" hidden="false" customHeight="false" outlineLevel="0" collapsed="false">
      <c r="C50" s="524" t="s">
        <v>1599</v>
      </c>
      <c r="D50" s="512" t="s">
        <v>1560</v>
      </c>
      <c r="E50" s="504" t="n">
        <f aca="false">IF($B$1&lt;&gt;4,E39,"not target")</f>
        <v>0.544</v>
      </c>
      <c r="F50" s="504" t="n">
        <f aca="false">IF($B$1&lt;&gt;4,IF(InputDataA_GeneralAssumptions!$F$133="Automatic",NORMSDIST((LN($D$51)-F48)/F41),(1-F49*F7)*E50),"not target")</f>
        <v>0.534365474228587</v>
      </c>
      <c r="G50" s="504" t="n">
        <f aca="false">IF($B$1&lt;&gt;4,IF(InputDataA_GeneralAssumptions!$F$133="Automatic",NORMSDIST((LN($D$51)-G48)/G41),(1-G49*G7)*F50),"not target")</f>
        <v>0.524686633152395</v>
      </c>
      <c r="H50" s="504" t="n">
        <f aca="false">IF($B$1&lt;&gt;4,IF(InputDataA_GeneralAssumptions!$F$133="Automatic",NORMSDIST((LN($D$51)-H48)/H41),(1-H49*H7)*G50),"not target")</f>
        <v>0.514925733334578</v>
      </c>
      <c r="I50" s="504" t="n">
        <f aca="false">IF($B$1&lt;&gt;4,IF(InputDataA_GeneralAssumptions!$F$133="Automatic",NORMSDIST((LN($D$51)-I48)/I41),(1-I49*I7)*H50),"not target")</f>
        <v>0.505121533589734</v>
      </c>
      <c r="J50" s="504" t="n">
        <f aca="false">IF($B$1&lt;&gt;4,IF(InputDataA_GeneralAssumptions!$F$133="Automatic",NORMSDIST((LN($D$51)-J48)/J41),(1-J49*J7)*I50),"not target")</f>
        <v>0.495240178104909</v>
      </c>
      <c r="K50" s="504" t="n">
        <f aca="false">IF($B$1&lt;&gt;4,IF(InputDataA_GeneralAssumptions!$F$133="Automatic",NORMSDIST((LN($D$51)-K48)/K41),(1-K49*K7)*J50),"not target")</f>
        <v>0.485319639093388</v>
      </c>
      <c r="L50" s="504" t="n">
        <f aca="false">IF($B$1&lt;&gt;4,IF(InputDataA_GeneralAssumptions!$F$133="Automatic",NORMSDIST((LN($D$51)-L48)/L41),(1-L49*L7)*K50),"not target")</f>
        <v>0.475329236006316</v>
      </c>
      <c r="M50" s="504" t="n">
        <f aca="false">IF($B$1&lt;&gt;4,IF(InputDataA_GeneralAssumptions!$F$133="Automatic",NORMSDIST((LN($D$51)-M48)/M41),(1-M49*M7)*L50),"not target")</f>
        <v>0.465290272093689</v>
      </c>
      <c r="N50" s="504" t="n">
        <f aca="false">IF($B$1&lt;&gt;4,IF(InputDataA_GeneralAssumptions!$F$133="Automatic",NORMSDIST((LN($D$51)-N48)/N41),(1-N49*N7)*M50),"not target")</f>
        <v>0.455207284526337</v>
      </c>
      <c r="O50" s="504" t="n">
        <f aca="false">IF($B$1&lt;&gt;4,IF(InputDataA_GeneralAssumptions!$F$133="Automatic",NORMSDIST((LN($D$51)-O48)/O41),(1-O49*O7)*N50),"not target")</f>
        <v>0.445055484916579</v>
      </c>
      <c r="P50" s="504" t="n">
        <f aca="false">IF($B$1&lt;&gt;4,IF(InputDataA_GeneralAssumptions!$F$133="Automatic",NORMSDIST((LN($D$51)-P48)/P41),(1-P49*P7)*O50),"not target")</f>
        <v>0.434843150031901</v>
      </c>
      <c r="Q50" s="504" t="n">
        <f aca="false">IF($B$1&lt;&gt;4,IF(InputDataA_GeneralAssumptions!$F$133="Automatic",NORMSDIST((LN($D$51)-Q48)/Q41),(1-Q49*Q7)*P50),"not target")</f>
        <v>0.424564911705834</v>
      </c>
      <c r="R50" s="504" t="n">
        <f aca="false">IF($B$1&lt;&gt;4,IF(InputDataA_GeneralAssumptions!$F$133="Automatic",NORMSDIST((LN($D$51)-R48)/R41),(1-R49*R7)*Q50),"not target")</f>
        <v>0.414244665684707</v>
      </c>
      <c r="S50" s="504" t="n">
        <f aca="false">IF($B$1&lt;&gt;4,IF(InputDataA_GeneralAssumptions!$F$133="Automatic",NORMSDIST((LN($D$51)-S48)/S41),(1-S49*S7)*R50),"not target")</f>
        <v>0.403878555661746</v>
      </c>
      <c r="T50" s="504" t="n">
        <f aca="false">IF($B$1&lt;&gt;4,IF(InputDataA_GeneralAssumptions!$F$133="Automatic",NORMSDIST((LN($D$51)-T48)/T41),(1-T49*T7)*S50),"not target")</f>
        <v>0.393464708326065</v>
      </c>
      <c r="U50" s="504" t="n">
        <f aca="false">IF($B$1&lt;&gt;4,IF(InputDataA_GeneralAssumptions!$F$133="Automatic",NORMSDIST((LN($D$51)-U48)/U41),(1-U49*U7)*T50),"not target")</f>
        <v>0.383015434259148</v>
      </c>
      <c r="V50" s="504" t="n">
        <f aca="false">IF($B$1&lt;&gt;4,IF(InputDataA_GeneralAssumptions!$F$133="Automatic",NORMSDIST((LN($D$51)-V48)/V41),(1-V49*V7)*U50),"not target")</f>
        <v>0.372543176937548</v>
      </c>
      <c r="W50" s="504" t="n">
        <f aca="false">IF($B$1&lt;&gt;4,IF(InputDataA_GeneralAssumptions!$F$133="Automatic",NORMSDIST((LN($D$51)-W48)/W41),(1-W49*W7)*V50),"not target")</f>
        <v>0.362048980415034</v>
      </c>
      <c r="X50" s="504" t="n">
        <f aca="false">IF($B$1&lt;&gt;4,IF(InputDataA_GeneralAssumptions!$F$133="Automatic",NORMSDIST((LN($D$51)-X48)/X41),(1-X49*X7)*W50),"not target")</f>
        <v>0.351546634122085</v>
      </c>
      <c r="Y50" s="504" t="n">
        <f aca="false">IF($B$1&lt;&gt;4,IF(InputDataA_GeneralAssumptions!$F$133="Automatic",NORMSDIST((LN($D$51)-Y48)/Y41),(1-Y49*Y7)*X50),"not target")</f>
        <v>0.3410606310463</v>
      </c>
      <c r="Z50" s="504" t="n">
        <f aca="false">IF($B$1&lt;&gt;4,IF(InputDataA_GeneralAssumptions!$F$133="Automatic",NORMSDIST((LN($D$51)-Z48)/Z41),(1-Z49*Z7)*Y50),"not target")</f>
        <v>0.330582876069457</v>
      </c>
      <c r="AA50" s="504" t="n">
        <f aca="false">IF($B$1&lt;&gt;4,IF(InputDataA_GeneralAssumptions!$F$133="Automatic",NORMSDIST((LN($D$51)-AA48)/AA41),(1-AA49*AA7)*Z50),"not target")</f>
        <v>0.32014807130114</v>
      </c>
      <c r="AB50" s="504" t="n">
        <f aca="false">IF($B$1&lt;&gt;4,IF(InputDataA_GeneralAssumptions!$F$133="Automatic",NORMSDIST((LN($D$51)-AB48)/AB41),(1-AB49*AB7)*AA50),"not target")</f>
        <v>0.309749416851804</v>
      </c>
      <c r="AC50" s="504" t="n">
        <f aca="false">IF($B$1&lt;&gt;4,IF(InputDataA_GeneralAssumptions!$F$133="Automatic",NORMSDIST((LN($D$51)-AC48)/AC41),(1-AC49*AC7)*AB50),"not target")</f>
        <v>0.299410577814141</v>
      </c>
      <c r="AD50" s="504" t="n">
        <f aca="false">IF($B$1&lt;&gt;4,IF(InputDataA_GeneralAssumptions!$F$133="Automatic",NORMSDIST((LN($D$51)-AD48)/AD41),(1-AD49*AD7)*AC50),"not target")</f>
        <v>0.289126884647368</v>
      </c>
      <c r="AE50" s="504" t="n">
        <f aca="false">IF($B$1&lt;&gt;4,IF(InputDataA_GeneralAssumptions!$F$133="Automatic",NORMSDIST((LN($D$51)-AE48)/AE41),(1-AE49*AE7)*AD50),"not target")</f>
        <v>0.278921806970398</v>
      </c>
      <c r="AF50" s="504" t="n">
        <f aca="false">IF($B$1&lt;&gt;4,IF(InputDataA_GeneralAssumptions!$F$133="Automatic",NORMSDIST((LN($D$51)-AF48)/AF41),(1-AF49*AF7)*AE50),"not target")</f>
        <v>0.268800665053343</v>
      </c>
      <c r="AG50" s="504" t="n">
        <f aca="false">IF($B$1&lt;&gt;4,IF(InputDataA_GeneralAssumptions!$F$133="Automatic",NORMSDIST((LN($D$51)-AG48)/AG41),(1-AG49*AG7)*AF50),"not target")</f>
        <v>0.25877759799576</v>
      </c>
      <c r="AH50" s="504" t="n">
        <f aca="false">IF($B$1&lt;&gt;4,IF(InputDataA_GeneralAssumptions!$F$133="Automatic",NORMSDIST((LN($D$51)-AH48)/AH41),(1-AH49*AH7)*AG50),"not target")</f>
        <v>0.248873835568584</v>
      </c>
      <c r="AI50" s="504" t="n">
        <f aca="false">IF($B$1&lt;&gt;4,IF(InputDataA_GeneralAssumptions!$F$133="Automatic",NORMSDIST((LN($D$51)-AI48)/AI41),(1-AI49*AI7)*AH50),"not target")</f>
        <v>0.239087120712295</v>
      </c>
      <c r="AJ50" s="504" t="n">
        <f aca="false">IF($B$1&lt;&gt;4,IF(InputDataA_GeneralAssumptions!$F$133="Automatic",NORMSDIST((LN($D$51)-AJ48)/AJ41),(1-AJ49*AJ7)*AI50),"not target")</f>
        <v>0.229444887779762</v>
      </c>
      <c r="AK50" s="504" t="e">
        <f aca="false">IF($B$1&lt;&gt;4,IF(InputDataA_GeneralAssumptions!$F$133="Automatic",NORMSDIST((LN($D$51)-AK48)/AK41),(1-AK49*AK7)*AJ50),"not target")</f>
        <v>#VALUE!</v>
      </c>
      <c r="AL50" s="504" t="e">
        <f aca="false">IF($B$1&lt;&gt;4,IF(InputDataA_GeneralAssumptions!$F$133="Automatic",NORMSDIST((LN($D$51)-AL48)/AL41),(1-AL49*AL7)*AK50),"not target")</f>
        <v>#VALUE!</v>
      </c>
      <c r="AM50" s="504" t="e">
        <f aca="false">IF($B$1&lt;&gt;4,IF(InputDataA_GeneralAssumptions!$F$133="Automatic",NORMSDIST((LN($D$51)-AM48)/AM41),(1-AM49*AM7)*AL50),"not target")</f>
        <v>#VALUE!</v>
      </c>
      <c r="AN50" s="504" t="e">
        <f aca="false">IF($B$1&lt;&gt;4,IF(InputDataA_GeneralAssumptions!$F$133="Automatic",NORMSDIST((LN($D$51)-AN48)/AN41),(1-AN49*AN7)*AM50),"not target")</f>
        <v>#VALUE!</v>
      </c>
      <c r="AO50" s="504" t="e">
        <f aca="false">IF($B$1&lt;&gt;4,IF(InputDataA_GeneralAssumptions!$F$133="Automatic",NORMSDIST((LN($D$51)-AO48)/AO41),(1-AO49*AO7)*AN50),"not target")</f>
        <v>#VALUE!</v>
      </c>
      <c r="AP50" s="504" t="e">
        <f aca="false">IF($B$1&lt;&gt;4,IF(InputDataA_GeneralAssumptions!$F$133="Automatic",NORMSDIST((LN($D$51)-AP48)/AP41),(1-AP49*AP7)*AO50),"not target")</f>
        <v>#VALUE!</v>
      </c>
      <c r="AQ50" s="504" t="e">
        <f aca="false">IF($B$1&lt;&gt;4,IF(InputDataA_GeneralAssumptions!$F$133="Automatic",NORMSDIST((LN($D$51)-AQ48)/AQ41),(1-AQ49*AQ7)*AP50),"not target")</f>
        <v>#VALUE!</v>
      </c>
      <c r="AR50" s="504" t="e">
        <f aca="false">IF($B$1&lt;&gt;4,IF(InputDataA_GeneralAssumptions!$F$133="Automatic",NORMSDIST((LN($D$51)-AR48)/AR41),(1-AR49*AR7)*AQ50),"not target")</f>
        <v>#VALUE!</v>
      </c>
      <c r="AS50" s="504" t="e">
        <f aca="false">IF($B$1&lt;&gt;4,IF(InputDataA_GeneralAssumptions!$F$133="Automatic",NORMSDIST((LN($D$51)-AS48)/AS41),(1-AS49*AS7)*AR50),"not target")</f>
        <v>#VALUE!</v>
      </c>
      <c r="AT50" s="504" t="e">
        <f aca="false">IF($B$1&lt;&gt;4,IF(InputDataA_GeneralAssumptions!$F$133="Automatic",NORMSDIST((LN($D$51)-AT48)/AT41),(1-AT49*AT7)*AS50),"not target")</f>
        <v>#VALUE!</v>
      </c>
      <c r="AU50" s="504" t="e">
        <f aca="false">IF($B$1&lt;&gt;4,IF(InputDataA_GeneralAssumptions!$F$133="Automatic",NORMSDIST((LN($D$51)-AU48)/AU41),(1-AU49*AU7)*AT50),"not target")</f>
        <v>#VALUE!</v>
      </c>
      <c r="AV50" s="504" t="e">
        <f aca="false">IF($B$1&lt;&gt;4,IF(InputDataA_GeneralAssumptions!$F$133="Automatic",NORMSDIST((LN($D$51)-AV48)/AV41),(1-AV49*AV7)*AU50),"not target")</f>
        <v>#VALUE!</v>
      </c>
      <c r="AW50" s="504" t="e">
        <f aca="false">IF($B$1&lt;&gt;4,IF(InputDataA_GeneralAssumptions!$F$133="Automatic",NORMSDIST((LN($D$51)-AW48)/AW41),(1-AW49*AW7)*AV50),"not target")</f>
        <v>#VALUE!</v>
      </c>
      <c r="AX50" s="504" t="e">
        <f aca="false">IF($B$1&lt;&gt;4,IF(InputDataA_GeneralAssumptions!$F$133="Automatic",NORMSDIST((LN($D$51)-AX48)/AX41),(1-AX49*AX7)*AW50),"not target")</f>
        <v>#VALUE!</v>
      </c>
      <c r="AY50" s="504" t="e">
        <f aca="false">IF($B$1&lt;&gt;4,IF(InputDataA_GeneralAssumptions!$F$133="Automatic",NORMSDIST((LN($D$51)-AY48)/AY41),(1-AY49*AY7)*AX50),"not target")</f>
        <v>#VALUE!</v>
      </c>
      <c r="AZ50" s="504" t="e">
        <f aca="false">IF($B$1&lt;&gt;4,IF(InputDataA_GeneralAssumptions!$F$133="Automatic",NORMSDIST((LN($D$51)-AZ48)/AZ41),(1-AZ49*AZ7)*AY50),"not target")</f>
        <v>#VALUE!</v>
      </c>
      <c r="BA50" s="504" t="e">
        <f aca="false">IF($B$1&lt;&gt;4,IF(InputDataA_GeneralAssumptions!$F$133="Automatic",NORMSDIST((LN($D$51)-BA48)/BA41),(1-BA49*BA7)*AZ50),"not target")</f>
        <v>#VALUE!</v>
      </c>
      <c r="BB50" s="504" t="e">
        <f aca="false">IF($B$1&lt;&gt;4,IF(InputDataA_GeneralAssumptions!$F$133="Automatic",NORMSDIST((LN($D$51)-BB48)/BB41),(1-BB49*BB7)*BA50),"not target")</f>
        <v>#VALUE!</v>
      </c>
      <c r="BC50" s="504" t="e">
        <f aca="false">IF($B$1&lt;&gt;4,IF(InputDataA_GeneralAssumptions!$F$133="Automatic",NORMSDIST((LN($D$51)-BC48)/BC41),(1-BC49*BC7)*BB50),"not target")</f>
        <v>#VALUE!</v>
      </c>
      <c r="BD50" s="504" t="e">
        <f aca="false">IF($B$1&lt;&gt;4,IF(InputDataA_GeneralAssumptions!$F$133="Automatic",NORMSDIST((LN($D$51)-BD48)/BD41),(1-BD49*BD7)*BC50),"not target")</f>
        <v>#VALUE!</v>
      </c>
      <c r="BE50" s="504" t="e">
        <f aca="false">IF($B$1&lt;&gt;4,IF(InputDataA_GeneralAssumptions!$F$133="Automatic",NORMSDIST((LN($D$51)-BE48)/BE41),(1-BE49*BE7)*BD50),"not target")</f>
        <v>#VALUE!</v>
      </c>
      <c r="BF50" s="504" t="e">
        <f aca="false">IF($B$1&lt;&gt;4,IF(InputDataA_GeneralAssumptions!$F$133="Automatic",NORMSDIST((LN($D$51)-BF48)/BF41),(1-BF49*BF7)*BE50),"not target")</f>
        <v>#VALUE!</v>
      </c>
      <c r="BG50" s="504" t="e">
        <f aca="false">IF($B$1&lt;&gt;4,IF(InputDataA_GeneralAssumptions!$F$133="Automatic",NORMSDIST((LN($D$51)-BG48)/BG41),(1-BG49*BG7)*BF50),"not target")</f>
        <v>#VALUE!</v>
      </c>
      <c r="BH50" s="504" t="e">
        <f aca="false">IF($B$1&lt;&gt;4,IF(InputDataA_GeneralAssumptions!$F$133="Automatic",NORMSDIST((LN($D$51)-BH48)/BH41),(1-BH49*BH7)*BG50),"not target")</f>
        <v>#VALUE!</v>
      </c>
      <c r="BI50" s="504" t="e">
        <f aca="false">IF($B$1&lt;&gt;4,IF(InputDataA_GeneralAssumptions!$F$133="Automatic",NORMSDIST((LN($D$51)-BI48)/BI41),(1-BI49*BI7)*BH50),"not target")</f>
        <v>#VALUE!</v>
      </c>
      <c r="BJ50" s="504" t="e">
        <f aca="false">IF($B$1&lt;&gt;4,IF(InputDataA_GeneralAssumptions!$F$133="Automatic",NORMSDIST((LN($D$51)-BJ48)/BJ41),(1-BJ49*BJ7)*BI50),"not target")</f>
        <v>#VALUE!</v>
      </c>
      <c r="BK50" s="504" t="e">
        <f aca="false">IF($B$1&lt;&gt;4,IF(InputDataA_GeneralAssumptions!$F$133="Automatic",NORMSDIST((LN($D$51)-BK48)/BK41),(1-BK49*BK7)*BJ50),"not target")</f>
        <v>#VALUE!</v>
      </c>
      <c r="BL50" s="504" t="e">
        <f aca="false">IF($B$1&lt;&gt;4,IF(InputDataA_GeneralAssumptions!$F$133="Automatic",NORMSDIST((LN($D$51)-BL48)/BL41),(1-BL49*BL7)*BK50),"not target")</f>
        <v>#VALUE!</v>
      </c>
      <c r="BM50" s="504" t="e">
        <f aca="false">IF($B$1&lt;&gt;4,IF(InputDataA_GeneralAssumptions!$F$133="Automatic",NORMSDIST((LN($D$51)-BM48)/BM41),(1-BM49*BM7)*BL50),"not target")</f>
        <v>#VALUE!</v>
      </c>
      <c r="BN50" s="504" t="e">
        <f aca="false">IF($B$1&lt;&gt;4,IF(InputDataA_GeneralAssumptions!$F$133="Automatic",NORMSDIST((LN($D$51)-BN48)/BN41),(1-BN49*BN7)*BM50),"not target")</f>
        <v>#VALUE!</v>
      </c>
      <c r="BO50" s="504" t="e">
        <f aca="false">IF($B$1&lt;&gt;4,IF(InputDataA_GeneralAssumptions!$F$133="Automatic",NORMSDIST((LN($D$51)-BO48)/BO41),(1-BO49*BO7)*BN50),"not target")</f>
        <v>#VALUE!</v>
      </c>
      <c r="BP50" s="504" t="e">
        <f aca="false">IF($B$1&lt;&gt;4,IF(InputDataA_GeneralAssumptions!$F$133="Automatic",NORMSDIST((LN($D$51)-BP48)/BP41),(1-BP49*BP7)*BO50),"not target")</f>
        <v>#VALUE!</v>
      </c>
      <c r="BQ50" s="504" t="e">
        <f aca="false">IF($B$1&lt;&gt;4,IF(InputDataA_GeneralAssumptions!$F$133="Automatic",NORMSDIST((LN($D$51)-BQ48)/BQ41),(1-BQ49*BQ7)*BP50),"not target")</f>
        <v>#VALUE!</v>
      </c>
      <c r="BR50" s="504" t="e">
        <f aca="false">IF($B$1&lt;&gt;4,IF(InputDataA_GeneralAssumptions!$F$133="Automatic",NORMSDIST((LN($D$51)-BR48)/BR41),(1-BR49*BR7)*BQ50),"not target")</f>
        <v>#VALUE!</v>
      </c>
      <c r="BS50" s="504" t="e">
        <f aca="false">IF($B$1&lt;&gt;4,IF(InputDataA_GeneralAssumptions!$F$133="Automatic",NORMSDIST((LN($D$51)-BS48)/BS41),(1-BS49*BS7)*BR50),"not target")</f>
        <v>#VALUE!</v>
      </c>
    </row>
    <row r="51" customFormat="false" ht="15.75" hidden="false" customHeight="false" outlineLevel="0" collapsed="false">
      <c r="C51" s="541" t="s">
        <v>1561</v>
      </c>
      <c r="D51" s="578" t="n">
        <v>1</v>
      </c>
      <c r="L51" s="224"/>
    </row>
    <row r="52" customFormat="false" ht="15.75" hidden="false" customHeight="false" outlineLevel="0" collapsed="false">
      <c r="C52" s="543" t="s">
        <v>1562</v>
      </c>
    </row>
    <row r="53" customFormat="false" ht="15.75" hidden="false" customHeight="false" outlineLevel="0" collapsed="false">
      <c r="C53" s="524" t="s">
        <v>1563</v>
      </c>
      <c r="D53" s="512" t="s">
        <v>1564</v>
      </c>
      <c r="E53" s="504" t="n">
        <f aca="false">IF($B$1=4,IF(InputDataA_GeneralAssumptions!$F$133="Automatic",(1/E41)*NORMDIST((LN($D$51)-E44)/E41,0,1,FALSE()),E45*E6),IF(InputDataA_GeneralAssumptions!$F$133="Automatic",(1/E41)*NORMDIST((LN($D$51)-E48)/E41,0,1,FALSE()),E49*E50))</f>
        <v>0.354502321069781</v>
      </c>
      <c r="F53" s="504" t="n">
        <f aca="false">IF($B$1=4,IF(InputDataA_GeneralAssumptions!$F$133="Automatic",(1/F41)*NORMDIST((LN($D$51)-F44)/F41,0,1,FALSE()),F45*F6),IF(InputDataA_GeneralAssumptions!$F$133="Automatic",(1/F41)*NORMDIST((LN($D$51)-F48)/F41,0,1,FALSE()),F49*F50))</f>
        <v>0.35534971814454</v>
      </c>
      <c r="G53" s="504" t="n">
        <f aca="false">IF($B$1=4,IF(InputDataA_GeneralAssumptions!$F$133="Automatic",(1/G41)*NORMDIST((LN($D$51)-G44)/G41,0,1,FALSE()),G45*G6),IF(InputDataA_GeneralAssumptions!$F$133="Automatic",(1/G41)*NORMDIST((LN($D$51)-G48)/G41,0,1,FALSE()),G49*G50))</f>
        <v>0.355990761920792</v>
      </c>
      <c r="H53" s="504" t="n">
        <f aca="false">IF($B$1=4,IF(InputDataA_GeneralAssumptions!$F$133="Automatic",(1/H41)*NORMDIST((LN($D$51)-H44)/H41,0,1,FALSE()),H45*H6),IF(InputDataA_GeneralAssumptions!$F$133="Automatic",(1/H41)*NORMDIST((LN($D$51)-H48)/H41,0,1,FALSE()),H49*H50))</f>
        <v>0.356424204113287</v>
      </c>
      <c r="I53" s="504" t="n">
        <f aca="false">IF($B$1=4,IF(InputDataA_GeneralAssumptions!$F$133="Automatic",(1/I41)*NORMDIST((LN($D$51)-I44)/I41,0,1,FALSE()),I45*I6),IF(InputDataA_GeneralAssumptions!$F$133="Automatic",(1/I41)*NORMDIST((LN($D$51)-I48)/I41,0,1,FALSE()),I49*I50))</f>
        <v>0.356644468922627</v>
      </c>
      <c r="J53" s="504" t="n">
        <f aca="false">IF($B$1=4,IF(InputDataA_GeneralAssumptions!$F$133="Automatic",(1/J41)*NORMDIST((LN($D$51)-J44)/J41,0,1,FALSE()),J45*J6),IF(InputDataA_GeneralAssumptions!$F$133="Automatic",(1/J41)*NORMDIST((LN($D$51)-J48)/J41,0,1,FALSE()),J49*J50))</f>
        <v>0.356648474004018</v>
      </c>
      <c r="K53" s="504" t="n">
        <f aca="false">IF($B$1=4,IF(InputDataA_GeneralAssumptions!$F$133="Automatic",(1/K41)*NORMDIST((LN($D$51)-K44)/K41,0,1,FALSE()),K45*K6),IF(InputDataA_GeneralAssumptions!$F$133="Automatic",(1/K41)*NORMDIST((LN($D$51)-K48)/K41,0,1,FALSE()),K49*K50))</f>
        <v>0.356432346050241</v>
      </c>
      <c r="L53" s="504" t="n">
        <f aca="false">IF($B$1=4,IF(InputDataA_GeneralAssumptions!$F$133="Automatic",(1/L41)*NORMDIST((LN($D$51)-L44)/L41,0,1,FALSE()),L45*L6),IF(InputDataA_GeneralAssumptions!$F$133="Automatic",(1/L41)*NORMDIST((LN($D$51)-L48)/L41,0,1,FALSE()),L49*L50))</f>
        <v>0.355991640143328</v>
      </c>
      <c r="M53" s="504" t="n">
        <f aca="false">IF($B$1=4,IF(InputDataA_GeneralAssumptions!$F$133="Automatic",(1/M41)*NORMDIST((LN($D$51)-M44)/M41,0,1,FALSE()),M45*M6),IF(InputDataA_GeneralAssumptions!$F$133="Automatic",(1/M41)*NORMDIST((LN($D$51)-M48)/M41,0,1,FALSE()),M49*M50))</f>
        <v>0.355323039392758</v>
      </c>
      <c r="N53" s="504" t="n">
        <f aca="false">IF($B$1=4,IF(InputDataA_GeneralAssumptions!$F$133="Automatic",(1/N41)*NORMDIST((LN($D$51)-N44)/N41,0,1,FALSE()),N45*N6),IF(InputDataA_GeneralAssumptions!$F$133="Automatic",(1/N41)*NORMDIST((LN($D$51)-N48)/N41,0,1,FALSE()),N49*N50))</f>
        <v>0.354423286828636</v>
      </c>
      <c r="O53" s="504" t="n">
        <f aca="false">IF($B$1=4,IF(InputDataA_GeneralAssumptions!$F$133="Automatic",(1/O41)*NORMDIST((LN($D$51)-O44)/O41,0,1,FALSE()),O45*O6),IF(InputDataA_GeneralAssumptions!$F$133="Automatic",(1/O41)*NORMDIST((LN($D$51)-O48)/O41,0,1,FALSE()),O49*O50))</f>
        <v>0.353285740339492</v>
      </c>
      <c r="P53" s="504" t="n">
        <f aca="false">IF($B$1=4,IF(InputDataA_GeneralAssumptions!$F$133="Automatic",(1/P41)*NORMDIST((LN($D$51)-P44)/P41,0,1,FALSE()),P45*P6),IF(InputDataA_GeneralAssumptions!$F$133="Automatic",(1/P41)*NORMDIST((LN($D$51)-P48)/P41,0,1,FALSE()),P49*P50))</f>
        <v>0.351906130466297</v>
      </c>
      <c r="Q53" s="504" t="n">
        <f aca="false">IF($B$1=4,IF(InputDataA_GeneralAssumptions!$F$133="Automatic",(1/Q41)*NORMDIST((LN($D$51)-Q44)/Q41,0,1,FALSE()),Q45*Q6),IF(InputDataA_GeneralAssumptions!$F$133="Automatic",(1/Q41)*NORMDIST((LN($D$51)-Q48)/Q41,0,1,FALSE()),Q49*Q50))</f>
        <v>0.350278413652424</v>
      </c>
      <c r="R53" s="504" t="n">
        <f aca="false">IF($B$1=4,IF(InputDataA_GeneralAssumptions!$F$133="Automatic",(1/R41)*NORMDIST((LN($D$51)-R44)/R41,0,1,FALSE()),R45*R6),IF(InputDataA_GeneralAssumptions!$F$133="Automatic",(1/R41)*NORMDIST((LN($D$51)-R48)/R41,0,1,FALSE()),R49*R50))</f>
        <v>0.348401475911502</v>
      </c>
      <c r="S53" s="504" t="n">
        <f aca="false">IF($B$1=4,IF(InputDataA_GeneralAssumptions!$F$133="Automatic",(1/S41)*NORMDIST((LN($D$51)-S44)/S41,0,1,FALSE()),S45*S6),IF(InputDataA_GeneralAssumptions!$F$133="Automatic",(1/S41)*NORMDIST((LN($D$51)-S48)/S41,0,1,FALSE()),S49*S50))</f>
        <v>0.346270191957091</v>
      </c>
      <c r="T53" s="504" t="n">
        <f aca="false">IF($B$1=4,IF(InputDataA_GeneralAssumptions!$F$133="Automatic",(1/T41)*NORMDIST((LN($D$51)-T44)/T41,0,1,FALSE()),T45*T6),IF(InputDataA_GeneralAssumptions!$F$133="Automatic",(1/T41)*NORMDIST((LN($D$51)-T48)/T41,0,1,FALSE()),T49*T50))</f>
        <v>0.343879307977258</v>
      </c>
      <c r="U53" s="504" t="n">
        <f aca="false">IF($B$1=4,IF(InputDataA_GeneralAssumptions!$F$133="Automatic",(1/U41)*NORMDIST((LN($D$51)-U44)/U41,0,1,FALSE()),U45*U6),IF(InputDataA_GeneralAssumptions!$F$133="Automatic",(1/U41)*NORMDIST((LN($D$51)-U48)/U41,0,1,FALSE()),U49*U50))</f>
        <v>0.341226902551707</v>
      </c>
      <c r="V53" s="504" t="n">
        <f aca="false">IF($B$1=4,IF(InputDataA_GeneralAssumptions!$F$133="Automatic",(1/V41)*NORMDIST((LN($D$51)-V44)/V41,0,1,FALSE()),V45*V6),IF(InputDataA_GeneralAssumptions!$F$133="Automatic",(1/V41)*NORMDIST((LN($D$51)-V48)/V41,0,1,FALSE()),V49*V50))</f>
        <v>0.338312027155152</v>
      </c>
      <c r="W53" s="504" t="n">
        <f aca="false">IF($B$1=4,IF(InputDataA_GeneralAssumptions!$F$133="Automatic",(1/W41)*NORMDIST((LN($D$51)-W44)/W41,0,1,FALSE()),W45*W6),IF(InputDataA_GeneralAssumptions!$F$133="Automatic",(1/W41)*NORMDIST((LN($D$51)-W48)/W41,0,1,FALSE()),W49*W50))</f>
        <v>0.335131097693465</v>
      </c>
      <c r="X53" s="504" t="n">
        <f aca="false">IF($B$1=4,IF(InputDataA_GeneralAssumptions!$F$133="Automatic",(1/X41)*NORMDIST((LN($D$51)-X44)/X41,0,1,FALSE()),X45*X6),IF(InputDataA_GeneralAssumptions!$F$133="Automatic",(1/X41)*NORMDIST((LN($D$51)-X48)/X41,0,1,FALSE()),X49*X50))</f>
        <v>0.331684702368458</v>
      </c>
      <c r="Y53" s="504" t="n">
        <f aca="false">IF($B$1=4,IF(InputDataA_GeneralAssumptions!$F$133="Automatic",(1/Y41)*NORMDIST((LN($D$51)-Y44)/Y41,0,1,FALSE()),Y45*Y6),IF(InputDataA_GeneralAssumptions!$F$133="Automatic",(1/Y41)*NORMDIST((LN($D$51)-Y48)/Y41,0,1,FALSE()),Y49*Y50))</f>
        <v>0.327978459955782</v>
      </c>
      <c r="Z53" s="504" t="n">
        <f aca="false">IF($B$1=4,IF(InputDataA_GeneralAssumptions!$F$133="Automatic",(1/Z41)*NORMDIST((LN($D$51)-Z44)/Z41,0,1,FALSE()),Z45*Z6),IF(InputDataA_GeneralAssumptions!$F$133="Automatic",(1/Z41)*NORMDIST((LN($D$51)-Z48)/Z41,0,1,FALSE()),Z49*Z50))</f>
        <v>0.324007448672548</v>
      </c>
      <c r="AA53" s="504" t="n">
        <f aca="false">IF($B$1=4,IF(InputDataA_GeneralAssumptions!$F$133="Automatic",(1/AA41)*NORMDIST((LN($D$51)-AA44)/AA41,0,1,FALSE()),AA45*AA6),IF(InputDataA_GeneralAssumptions!$F$133="Automatic",(1/AA41)*NORMDIST((LN($D$51)-AA48)/AA41,0,1,FALSE()),AA49*AA50))</f>
        <v>0.319783522655541</v>
      </c>
      <c r="AB53" s="504" t="n">
        <f aca="false">IF($B$1=4,IF(InputDataA_GeneralAssumptions!$F$133="Automatic",(1/AB41)*NORMDIST((LN($D$51)-AB44)/AB41,0,1,FALSE()),AB45*AB6),IF(InputDataA_GeneralAssumptions!$F$133="Automatic",(1/AB41)*NORMDIST((LN($D$51)-AB48)/AB41,0,1,FALSE()),AB49*AB50))</f>
        <v>0.315303452756664</v>
      </c>
      <c r="AC53" s="504" t="n">
        <f aca="false">IF($B$1=4,IF(InputDataA_GeneralAssumptions!$F$133="Automatic",(1/AC41)*NORMDIST((LN($D$51)-AC44)/AC41,0,1,FALSE()),AC45*AC6),IF(InputDataA_GeneralAssumptions!$F$133="Automatic",(1/AC41)*NORMDIST((LN($D$51)-AC48)/AC41,0,1,FALSE()),AC49*AC50))</f>
        <v>0.310577367737094</v>
      </c>
      <c r="AD53" s="504" t="n">
        <f aca="false">IF($B$1=4,IF(InputDataA_GeneralAssumptions!$F$133="Automatic",(1/AD41)*NORMDIST((LN($D$51)-AD44)/AD41,0,1,FALSE()),AD45*AD6),IF(InputDataA_GeneralAssumptions!$F$133="Automatic",(1/AD41)*NORMDIST((LN($D$51)-AD48)/AD41,0,1,FALSE()),AD49*AD50))</f>
        <v>0.305603561023133</v>
      </c>
      <c r="AE53" s="504" t="n">
        <f aca="false">IF($B$1=4,IF(InputDataA_GeneralAssumptions!$F$133="Automatic",(1/AE41)*NORMDIST((LN($D$51)-AE44)/AE41,0,1,FALSE()),AE45*AE6),IF(InputDataA_GeneralAssumptions!$F$133="Automatic",(1/AE41)*NORMDIST((LN($D$51)-AE48)/AE41,0,1,FALSE()),AE49*AE50))</f>
        <v>0.300394313326734</v>
      </c>
      <c r="AF53" s="504" t="n">
        <f aca="false">IF($B$1=4,IF(InputDataA_GeneralAssumptions!$F$133="Automatic",(1/AF41)*NORMDIST((LN($D$51)-AF44)/AF41,0,1,FALSE()),AF45*AF6),IF(InputDataA_GeneralAssumptions!$F$133="Automatic",(1/AF41)*NORMDIST((LN($D$51)-AF48)/AF41,0,1,FALSE()),AF49*AF50))</f>
        <v>0.294954181725067</v>
      </c>
      <c r="AG53" s="504" t="n">
        <f aca="false">IF($B$1=4,IF(InputDataA_GeneralAssumptions!$F$133="Automatic",(1/AG41)*NORMDIST((LN($D$51)-AG44)/AG41,0,1,FALSE()),AG45*AG6),IF(InputDataA_GeneralAssumptions!$F$133="Automatic",(1/AG41)*NORMDIST((LN($D$51)-AG48)/AG41,0,1,FALSE()),AG49*AG50))</f>
        <v>0.289293162072898</v>
      </c>
      <c r="AH53" s="504" t="n">
        <f aca="false">IF($B$1=4,IF(InputDataA_GeneralAssumptions!$F$133="Automatic",(1/AH41)*NORMDIST((LN($D$51)-AH44)/AH41,0,1,FALSE()),AH45*AH6),IF(InputDataA_GeneralAssumptions!$F$133="Automatic",(1/AH41)*NORMDIST((LN($D$51)-AH48)/AH41,0,1,FALSE()),AH49*AH50))</f>
        <v>0.283426865713261</v>
      </c>
      <c r="AI53" s="504" t="n">
        <f aca="false">IF($B$1=4,IF(InputDataA_GeneralAssumptions!$F$133="Automatic",(1/AI41)*NORMDIST((LN($D$51)-AI44)/AI41,0,1,FALSE()),AI45*AI6),IF(InputDataA_GeneralAssumptions!$F$133="Automatic",(1/AI41)*NORMDIST((LN($D$51)-AI48)/AI41,0,1,FALSE()),AI49*AI50))</f>
        <v>0.277358146509617</v>
      </c>
      <c r="AJ53" s="504" t="n">
        <f aca="false">IF($B$1=4,IF(InputDataA_GeneralAssumptions!$F$133="Automatic",(1/AJ41)*NORMDIST((LN($D$51)-AJ44)/AJ41,0,1,FALSE()),AJ45*AJ6),IF(InputDataA_GeneralAssumptions!$F$133="Automatic",(1/AJ41)*NORMDIST((LN($D$51)-AJ48)/AJ41,0,1,FALSE()),AJ49*AJ50))</f>
        <v>0.271109058738047</v>
      </c>
      <c r="AK53" s="504" t="e">
        <f aca="false">IF($B$1=4,IF(InputDataA_GeneralAssumptions!$F$133="Automatic",(1/AK41)*NORMDIST((LN($D$51)-AK44)/AK41,0,1,FALSE()),AK45*AK6),IF(InputDataA_GeneralAssumptions!$F$133="Automatic",(1/AK41)*NORMDIST((LN($D$51)-AK48)/AK41,0,1,FALSE()),AK49*AK50))</f>
        <v>#VALUE!</v>
      </c>
      <c r="AL53" s="504" t="e">
        <f aca="false">IF($B$1=4,IF(InputDataA_GeneralAssumptions!$F$133="Automatic",(1/AL41)*NORMDIST((LN($D$51)-AL44)/AL41,0,1,FALSE()),AL45*AL6),IF(InputDataA_GeneralAssumptions!$F$133="Automatic",(1/AL41)*NORMDIST((LN($D$51)-AL48)/AL41,0,1,FALSE()),AL49*AL50))</f>
        <v>#VALUE!</v>
      </c>
      <c r="AM53" s="504" t="e">
        <f aca="false">IF($B$1=4,IF(InputDataA_GeneralAssumptions!$F$133="Automatic",(1/AM41)*NORMDIST((LN($D$51)-AM44)/AM41,0,1,FALSE()),AM45*AM6),IF(InputDataA_GeneralAssumptions!$F$133="Automatic",(1/AM41)*NORMDIST((LN($D$51)-AM48)/AM41,0,1,FALSE()),AM49*AM50))</f>
        <v>#VALUE!</v>
      </c>
      <c r="AN53" s="504" t="e">
        <f aca="false">IF($B$1=4,IF(InputDataA_GeneralAssumptions!$F$133="Automatic",(1/AN41)*NORMDIST((LN($D$51)-AN44)/AN41,0,1,FALSE()),AN45*AN6),IF(InputDataA_GeneralAssumptions!$F$133="Automatic",(1/AN41)*NORMDIST((LN($D$51)-AN48)/AN41,0,1,FALSE()),AN49*AN50))</f>
        <v>#VALUE!</v>
      </c>
      <c r="AO53" s="504" t="e">
        <f aca="false">IF($B$1=4,IF(InputDataA_GeneralAssumptions!$F$133="Automatic",(1/AO41)*NORMDIST((LN($D$51)-AO44)/AO41,0,1,FALSE()),AO45*AO6),IF(InputDataA_GeneralAssumptions!$F$133="Automatic",(1/AO41)*NORMDIST((LN($D$51)-AO48)/AO41,0,1,FALSE()),AO49*AO50))</f>
        <v>#VALUE!</v>
      </c>
      <c r="AP53" s="504" t="e">
        <f aca="false">IF($B$1=4,IF(InputDataA_GeneralAssumptions!$F$133="Automatic",(1/AP41)*NORMDIST((LN($D$51)-AP44)/AP41,0,1,FALSE()),AP45*AP6),IF(InputDataA_GeneralAssumptions!$F$133="Automatic",(1/AP41)*NORMDIST((LN($D$51)-AP48)/AP41,0,1,FALSE()),AP49*AP50))</f>
        <v>#VALUE!</v>
      </c>
      <c r="AQ53" s="504" t="e">
        <f aca="false">IF($B$1=4,IF(InputDataA_GeneralAssumptions!$F$133="Automatic",(1/AQ41)*NORMDIST((LN($D$51)-AQ44)/AQ41,0,1,FALSE()),AQ45*AQ6),IF(InputDataA_GeneralAssumptions!$F$133="Automatic",(1/AQ41)*NORMDIST((LN($D$51)-AQ48)/AQ41,0,1,FALSE()),AQ49*AQ50))</f>
        <v>#VALUE!</v>
      </c>
      <c r="AR53" s="504" t="e">
        <f aca="false">IF($B$1=4,IF(InputDataA_GeneralAssumptions!$F$133="Automatic",(1/AR41)*NORMDIST((LN($D$51)-AR44)/AR41,0,1,FALSE()),AR45*AR6),IF(InputDataA_GeneralAssumptions!$F$133="Automatic",(1/AR41)*NORMDIST((LN($D$51)-AR48)/AR41,0,1,FALSE()),AR49*AR50))</f>
        <v>#VALUE!</v>
      </c>
      <c r="AS53" s="504" t="e">
        <f aca="false">IF($B$1=4,IF(InputDataA_GeneralAssumptions!$F$133="Automatic",(1/AS41)*NORMDIST((LN($D$51)-AS44)/AS41,0,1,FALSE()),AS45*AS6),IF(InputDataA_GeneralAssumptions!$F$133="Automatic",(1/AS41)*NORMDIST((LN($D$51)-AS48)/AS41,0,1,FALSE()),AS49*AS50))</f>
        <v>#VALUE!</v>
      </c>
      <c r="AT53" s="504" t="e">
        <f aca="false">IF($B$1=4,IF(InputDataA_GeneralAssumptions!$F$133="Automatic",(1/AT41)*NORMDIST((LN($D$51)-AT44)/AT41,0,1,FALSE()),AT45*AT6),IF(InputDataA_GeneralAssumptions!$F$133="Automatic",(1/AT41)*NORMDIST((LN($D$51)-AT48)/AT41,0,1,FALSE()),AT49*AT50))</f>
        <v>#VALUE!</v>
      </c>
      <c r="AU53" s="504" t="e">
        <f aca="false">IF($B$1=4,IF(InputDataA_GeneralAssumptions!$F$133="Automatic",(1/AU41)*NORMDIST((LN($D$51)-AU44)/AU41,0,1,FALSE()),AU45*AU6),IF(InputDataA_GeneralAssumptions!$F$133="Automatic",(1/AU41)*NORMDIST((LN($D$51)-AU48)/AU41,0,1,FALSE()),AU49*AU50))</f>
        <v>#VALUE!</v>
      </c>
      <c r="AV53" s="504" t="e">
        <f aca="false">IF($B$1=4,IF(InputDataA_GeneralAssumptions!$F$133="Automatic",(1/AV41)*NORMDIST((LN($D$51)-AV44)/AV41,0,1,FALSE()),AV45*AV6),IF(InputDataA_GeneralAssumptions!$F$133="Automatic",(1/AV41)*NORMDIST((LN($D$51)-AV48)/AV41,0,1,FALSE()),AV49*AV50))</f>
        <v>#VALUE!</v>
      </c>
      <c r="AW53" s="504" t="e">
        <f aca="false">IF($B$1=4,IF(InputDataA_GeneralAssumptions!$F$133="Automatic",(1/AW41)*NORMDIST((LN($D$51)-AW44)/AW41,0,1,FALSE()),AW45*AW6),IF(InputDataA_GeneralAssumptions!$F$133="Automatic",(1/AW41)*NORMDIST((LN($D$51)-AW48)/AW41,0,1,FALSE()),AW49*AW50))</f>
        <v>#VALUE!</v>
      </c>
      <c r="AX53" s="504" t="e">
        <f aca="false">IF($B$1=4,IF(InputDataA_GeneralAssumptions!$F$133="Automatic",(1/AX41)*NORMDIST((LN($D$51)-AX44)/AX41,0,1,FALSE()),AX45*AX6),IF(InputDataA_GeneralAssumptions!$F$133="Automatic",(1/AX41)*NORMDIST((LN($D$51)-AX48)/AX41,0,1,FALSE()),AX49*AX50))</f>
        <v>#VALUE!</v>
      </c>
      <c r="AY53" s="504" t="e">
        <f aca="false">IF($B$1=4,IF(InputDataA_GeneralAssumptions!$F$133="Automatic",(1/AY41)*NORMDIST((LN($D$51)-AY44)/AY41,0,1,FALSE()),AY45*AY6),IF(InputDataA_GeneralAssumptions!$F$133="Automatic",(1/AY41)*NORMDIST((LN($D$51)-AY48)/AY41,0,1,FALSE()),AY49*AY50))</f>
        <v>#VALUE!</v>
      </c>
      <c r="AZ53" s="504" t="e">
        <f aca="false">IF($B$1=4,IF(InputDataA_GeneralAssumptions!$F$133="Automatic",(1/AZ41)*NORMDIST((LN($D$51)-AZ44)/AZ41,0,1,FALSE()),AZ45*AZ6),IF(InputDataA_GeneralAssumptions!$F$133="Automatic",(1/AZ41)*NORMDIST((LN($D$51)-AZ48)/AZ41,0,1,FALSE()),AZ49*AZ50))</f>
        <v>#VALUE!</v>
      </c>
      <c r="BA53" s="504" t="e">
        <f aca="false">IF($B$1=4,IF(InputDataA_GeneralAssumptions!$F$133="Automatic",(1/BA41)*NORMDIST((LN($D$51)-BA44)/BA41,0,1,FALSE()),BA45*BA6),IF(InputDataA_GeneralAssumptions!$F$133="Automatic",(1/BA41)*NORMDIST((LN($D$51)-BA48)/BA41,0,1,FALSE()),BA49*BA50))</f>
        <v>#VALUE!</v>
      </c>
      <c r="BB53" s="504" t="e">
        <f aca="false">IF($B$1=4,IF(InputDataA_GeneralAssumptions!$F$133="Automatic",(1/BB41)*NORMDIST((LN($D$51)-BB44)/BB41,0,1,FALSE()),BB45*BB6),IF(InputDataA_GeneralAssumptions!$F$133="Automatic",(1/BB41)*NORMDIST((LN($D$51)-BB48)/BB41,0,1,FALSE()),BB49*BB50))</f>
        <v>#VALUE!</v>
      </c>
      <c r="BC53" s="504" t="e">
        <f aca="false">IF($B$1=4,IF(InputDataA_GeneralAssumptions!$F$133="Automatic",(1/BC41)*NORMDIST((LN($D$51)-BC44)/BC41,0,1,FALSE()),BC45*BC6),IF(InputDataA_GeneralAssumptions!$F$133="Automatic",(1/BC41)*NORMDIST((LN($D$51)-BC48)/BC41,0,1,FALSE()),BC49*BC50))</f>
        <v>#VALUE!</v>
      </c>
      <c r="BD53" s="504" t="e">
        <f aca="false">IF($B$1=4,IF(InputDataA_GeneralAssumptions!$F$133="Automatic",(1/BD41)*NORMDIST((LN($D$51)-BD44)/BD41,0,1,FALSE()),BD45*BD6),IF(InputDataA_GeneralAssumptions!$F$133="Automatic",(1/BD41)*NORMDIST((LN($D$51)-BD48)/BD41,0,1,FALSE()),BD49*BD50))</f>
        <v>#VALUE!</v>
      </c>
      <c r="BE53" s="504" t="e">
        <f aca="false">IF($B$1=4,IF(InputDataA_GeneralAssumptions!$F$133="Automatic",(1/BE41)*NORMDIST((LN($D$51)-BE44)/BE41,0,1,FALSE()),BE45*BE6),IF(InputDataA_GeneralAssumptions!$F$133="Automatic",(1/BE41)*NORMDIST((LN($D$51)-BE48)/BE41,0,1,FALSE()),BE49*BE50))</f>
        <v>#VALUE!</v>
      </c>
      <c r="BF53" s="504" t="e">
        <f aca="false">IF($B$1=4,IF(InputDataA_GeneralAssumptions!$F$133="Automatic",(1/BF41)*NORMDIST((LN($D$51)-BF44)/BF41,0,1,FALSE()),BF45*BF6),IF(InputDataA_GeneralAssumptions!$F$133="Automatic",(1/BF41)*NORMDIST((LN($D$51)-BF48)/BF41,0,1,FALSE()),BF49*BF50))</f>
        <v>#VALUE!</v>
      </c>
      <c r="BG53" s="504" t="e">
        <f aca="false">IF($B$1=4,IF(InputDataA_GeneralAssumptions!$F$133="Automatic",(1/BG41)*NORMDIST((LN($D$51)-BG44)/BG41,0,1,FALSE()),BG45*BG6),IF(InputDataA_GeneralAssumptions!$F$133="Automatic",(1/BG41)*NORMDIST((LN($D$51)-BG48)/BG41,0,1,FALSE()),BG49*BG50))</f>
        <v>#VALUE!</v>
      </c>
      <c r="BH53" s="504" t="e">
        <f aca="false">IF($B$1=4,IF(InputDataA_GeneralAssumptions!$F$133="Automatic",(1/BH41)*NORMDIST((LN($D$51)-BH44)/BH41,0,1,FALSE()),BH45*BH6),IF(InputDataA_GeneralAssumptions!$F$133="Automatic",(1/BH41)*NORMDIST((LN($D$51)-BH48)/BH41,0,1,FALSE()),BH49*BH50))</f>
        <v>#VALUE!</v>
      </c>
      <c r="BI53" s="504" t="e">
        <f aca="false">IF($B$1=4,IF(InputDataA_GeneralAssumptions!$F$133="Automatic",(1/BI41)*NORMDIST((LN($D$51)-BI44)/BI41,0,1,FALSE()),BI45*BI6),IF(InputDataA_GeneralAssumptions!$F$133="Automatic",(1/BI41)*NORMDIST((LN($D$51)-BI48)/BI41,0,1,FALSE()),BI49*BI50))</f>
        <v>#VALUE!</v>
      </c>
      <c r="BJ53" s="504" t="e">
        <f aca="false">IF($B$1=4,IF(InputDataA_GeneralAssumptions!$F$133="Automatic",(1/BJ41)*NORMDIST((LN($D$51)-BJ44)/BJ41,0,1,FALSE()),BJ45*BJ6),IF(InputDataA_GeneralAssumptions!$F$133="Automatic",(1/BJ41)*NORMDIST((LN($D$51)-BJ48)/BJ41,0,1,FALSE()),BJ49*BJ50))</f>
        <v>#VALUE!</v>
      </c>
      <c r="BK53" s="504" t="e">
        <f aca="false">IF($B$1=4,IF(InputDataA_GeneralAssumptions!$F$133="Automatic",(1/BK41)*NORMDIST((LN($D$51)-BK44)/BK41,0,1,FALSE()),BK45*BK6),IF(InputDataA_GeneralAssumptions!$F$133="Automatic",(1/BK41)*NORMDIST((LN($D$51)-BK48)/BK41,0,1,FALSE()),BK49*BK50))</f>
        <v>#VALUE!</v>
      </c>
      <c r="BL53" s="504" t="e">
        <f aca="false">IF($B$1=4,IF(InputDataA_GeneralAssumptions!$F$133="Automatic",(1/BL41)*NORMDIST((LN($D$51)-BL44)/BL41,0,1,FALSE()),BL45*BL6),IF(InputDataA_GeneralAssumptions!$F$133="Automatic",(1/BL41)*NORMDIST((LN($D$51)-BL48)/BL41,0,1,FALSE()),BL49*BL50))</f>
        <v>#VALUE!</v>
      </c>
      <c r="BM53" s="504" t="e">
        <f aca="false">IF($B$1=4,IF(InputDataA_GeneralAssumptions!$F$133="Automatic",(1/BM41)*NORMDIST((LN($D$51)-BM44)/BM41,0,1,FALSE()),BM45*BM6),IF(InputDataA_GeneralAssumptions!$F$133="Automatic",(1/BM41)*NORMDIST((LN($D$51)-BM48)/BM41,0,1,FALSE()),BM49*BM50))</f>
        <v>#VALUE!</v>
      </c>
      <c r="BN53" s="504" t="e">
        <f aca="false">IF($B$1=4,IF(InputDataA_GeneralAssumptions!$F$133="Automatic",(1/BN41)*NORMDIST((LN($D$51)-BN44)/BN41,0,1,FALSE()),BN45*BN6),IF(InputDataA_GeneralAssumptions!$F$133="Automatic",(1/BN41)*NORMDIST((LN($D$51)-BN48)/BN41,0,1,FALSE()),BN49*BN50))</f>
        <v>#VALUE!</v>
      </c>
      <c r="BO53" s="504" t="e">
        <f aca="false">IF($B$1=4,IF(InputDataA_GeneralAssumptions!$F$133="Automatic",(1/BO41)*NORMDIST((LN($D$51)-BO44)/BO41,0,1,FALSE()),BO45*BO6),IF(InputDataA_GeneralAssumptions!$F$133="Automatic",(1/BO41)*NORMDIST((LN($D$51)-BO48)/BO41,0,1,FALSE()),BO49*BO50))</f>
        <v>#VALUE!</v>
      </c>
      <c r="BP53" s="504" t="e">
        <f aca="false">IF($B$1=4,IF(InputDataA_GeneralAssumptions!$F$133="Automatic",(1/BP41)*NORMDIST((LN($D$51)-BP44)/BP41,0,1,FALSE()),BP45*BP6),IF(InputDataA_GeneralAssumptions!$F$133="Automatic",(1/BP41)*NORMDIST((LN($D$51)-BP48)/BP41,0,1,FALSE()),BP49*BP50))</f>
        <v>#VALUE!</v>
      </c>
      <c r="BQ53" s="504" t="e">
        <f aca="false">IF($B$1=4,IF(InputDataA_GeneralAssumptions!$F$133="Automatic",(1/BQ41)*NORMDIST((LN($D$51)-BQ44)/BQ41,0,1,FALSE()),BQ45*BQ6),IF(InputDataA_GeneralAssumptions!$F$133="Automatic",(1/BQ41)*NORMDIST((LN($D$51)-BQ48)/BQ41,0,1,FALSE()),BQ49*BQ50))</f>
        <v>#VALUE!</v>
      </c>
      <c r="BR53" s="504" t="e">
        <f aca="false">IF($B$1=4,IF(InputDataA_GeneralAssumptions!$F$133="Automatic",(1/BR41)*NORMDIST((LN($D$51)-BR44)/BR41,0,1,FALSE()),BR45*BR6),IF(InputDataA_GeneralAssumptions!$F$133="Automatic",(1/BR41)*NORMDIST((LN($D$51)-BR48)/BR41,0,1,FALSE()),BR49*BR50))</f>
        <v>#VALUE!</v>
      </c>
      <c r="BS53" s="504" t="e">
        <f aca="false">IF($B$1=4,IF(InputDataA_GeneralAssumptions!$F$133="Automatic",(1/BS41)*NORMDIST((LN($D$51)-BS44)/BS41,0,1,FALSE()),BS45*BS6),IF(InputDataA_GeneralAssumptions!$F$133="Automatic",(1/BS41)*NORMDIST((LN($D$51)-BS48)/BS41,0,1,FALSE()),BS49*BS50))</f>
        <v>#VALUE!</v>
      </c>
    </row>
    <row r="54" customFormat="false" ht="15.75" hidden="false" customHeight="false" outlineLevel="0" collapsed="false">
      <c r="C54" s="524" t="s">
        <v>1565</v>
      </c>
      <c r="D54" s="512"/>
      <c r="E54" s="504"/>
      <c r="F54" s="504" t="n">
        <f aca="false">InputDataA_GeneralAssumptions!J159</f>
        <v>0</v>
      </c>
      <c r="G54" s="504" t="n">
        <f aca="false">InputDataA_GeneralAssumptions!K159</f>
        <v>0</v>
      </c>
      <c r="H54" s="504" t="n">
        <f aca="false">InputDataA_GeneralAssumptions!L159</f>
        <v>0</v>
      </c>
      <c r="I54" s="504" t="n">
        <f aca="false">InputDataA_GeneralAssumptions!M159</f>
        <v>0</v>
      </c>
      <c r="J54" s="504" t="n">
        <f aca="false">InputDataA_GeneralAssumptions!N159</f>
        <v>0</v>
      </c>
      <c r="K54" s="504" t="n">
        <f aca="false">InputDataA_GeneralAssumptions!O159</f>
        <v>0</v>
      </c>
      <c r="L54" s="504" t="n">
        <f aca="false">InputDataA_GeneralAssumptions!P159</f>
        <v>0</v>
      </c>
      <c r="M54" s="504" t="n">
        <f aca="false">InputDataA_GeneralAssumptions!Q159</f>
        <v>0</v>
      </c>
      <c r="N54" s="504" t="n">
        <f aca="false">InputDataA_GeneralAssumptions!R159</f>
        <v>0</v>
      </c>
      <c r="O54" s="504" t="n">
        <f aca="false">InputDataA_GeneralAssumptions!S159</f>
        <v>0</v>
      </c>
      <c r="P54" s="504" t="n">
        <f aca="false">InputDataA_GeneralAssumptions!T159</f>
        <v>0</v>
      </c>
      <c r="Q54" s="504" t="n">
        <f aca="false">InputDataA_GeneralAssumptions!U159</f>
        <v>0</v>
      </c>
      <c r="R54" s="504" t="n">
        <f aca="false">InputDataA_GeneralAssumptions!V159</f>
        <v>0</v>
      </c>
      <c r="S54" s="504" t="n">
        <f aca="false">InputDataA_GeneralAssumptions!W159</f>
        <v>0</v>
      </c>
      <c r="T54" s="504" t="n">
        <f aca="false">InputDataA_GeneralAssumptions!X159</f>
        <v>0</v>
      </c>
      <c r="U54" s="504" t="n">
        <f aca="false">InputDataA_GeneralAssumptions!Y159</f>
        <v>0</v>
      </c>
      <c r="V54" s="504" t="n">
        <f aca="false">InputDataA_GeneralAssumptions!Z159</f>
        <v>0</v>
      </c>
      <c r="W54" s="504" t="n">
        <f aca="false">InputDataA_GeneralAssumptions!AA159</f>
        <v>0</v>
      </c>
      <c r="X54" s="504" t="n">
        <f aca="false">InputDataA_GeneralAssumptions!AB159</f>
        <v>0</v>
      </c>
      <c r="Y54" s="504" t="n">
        <f aca="false">InputDataA_GeneralAssumptions!AC159</f>
        <v>0</v>
      </c>
      <c r="Z54" s="504" t="n">
        <f aca="false">InputDataA_GeneralAssumptions!AD159</f>
        <v>0</v>
      </c>
      <c r="AA54" s="504" t="n">
        <f aca="false">InputDataA_GeneralAssumptions!AE159</f>
        <v>0</v>
      </c>
      <c r="AB54" s="504" t="n">
        <f aca="false">InputDataA_GeneralAssumptions!AF159</f>
        <v>0</v>
      </c>
      <c r="AC54" s="504" t="n">
        <f aca="false">InputDataA_GeneralAssumptions!AG159</f>
        <v>0</v>
      </c>
      <c r="AD54" s="504" t="n">
        <f aca="false">InputDataA_GeneralAssumptions!AH159</f>
        <v>0</v>
      </c>
      <c r="AE54" s="504" t="n">
        <f aca="false">InputDataA_GeneralAssumptions!AI159</f>
        <v>0</v>
      </c>
      <c r="AF54" s="504" t="n">
        <f aca="false">InputDataA_GeneralAssumptions!AJ159</f>
        <v>0</v>
      </c>
      <c r="AG54" s="504" t="n">
        <f aca="false">InputDataA_GeneralAssumptions!AK159</f>
        <v>0</v>
      </c>
      <c r="AH54" s="504" t="n">
        <f aca="false">InputDataA_GeneralAssumptions!AL159</f>
        <v>0</v>
      </c>
      <c r="AI54" s="504" t="n">
        <f aca="false">InputDataA_GeneralAssumptions!AM159</f>
        <v>0</v>
      </c>
      <c r="AJ54" s="504" t="n">
        <f aca="false">InputDataA_GeneralAssumptions!AN159</f>
        <v>0</v>
      </c>
      <c r="AK54" s="504" t="n">
        <f aca="false">InputDataA_GeneralAssumptions!AO159</f>
        <v>0</v>
      </c>
      <c r="AL54" s="504" t="n">
        <f aca="false">InputDataA_GeneralAssumptions!AP159</f>
        <v>0</v>
      </c>
      <c r="AM54" s="504" t="n">
        <f aca="false">InputDataA_GeneralAssumptions!AQ159</f>
        <v>0</v>
      </c>
      <c r="AN54" s="504" t="n">
        <f aca="false">InputDataA_GeneralAssumptions!AR159</f>
        <v>0</v>
      </c>
      <c r="AO54" s="504" t="n">
        <f aca="false">InputDataA_GeneralAssumptions!AS159</f>
        <v>0</v>
      </c>
      <c r="AP54" s="504" t="n">
        <f aca="false">InputDataA_GeneralAssumptions!AT159</f>
        <v>0</v>
      </c>
      <c r="AQ54" s="504" t="n">
        <f aca="false">InputDataA_GeneralAssumptions!AU159</f>
        <v>0</v>
      </c>
      <c r="AR54" s="504" t="n">
        <f aca="false">InputDataA_GeneralAssumptions!AV159</f>
        <v>0</v>
      </c>
      <c r="AS54" s="504" t="n">
        <f aca="false">InputDataA_GeneralAssumptions!AW159</f>
        <v>0</v>
      </c>
      <c r="AT54" s="504" t="n">
        <f aca="false">InputDataA_GeneralAssumptions!AX159</f>
        <v>0</v>
      </c>
      <c r="AU54" s="504" t="n">
        <f aca="false">InputDataA_GeneralAssumptions!AY159</f>
        <v>0</v>
      </c>
      <c r="AV54" s="504" t="n">
        <f aca="false">InputDataA_GeneralAssumptions!AZ159</f>
        <v>0</v>
      </c>
      <c r="AW54" s="504" t="n">
        <f aca="false">InputDataA_GeneralAssumptions!BA159</f>
        <v>0</v>
      </c>
      <c r="AX54" s="504" t="n">
        <f aca="false">InputDataA_GeneralAssumptions!BB159</f>
        <v>0</v>
      </c>
      <c r="AY54" s="504" t="n">
        <f aca="false">InputDataA_GeneralAssumptions!BC159</f>
        <v>0</v>
      </c>
      <c r="AZ54" s="504" t="n">
        <f aca="false">InputDataA_GeneralAssumptions!BD159</f>
        <v>0</v>
      </c>
      <c r="BA54" s="504" t="n">
        <f aca="false">InputDataA_GeneralAssumptions!BE159</f>
        <v>0</v>
      </c>
      <c r="BB54" s="504" t="n">
        <f aca="false">InputDataA_GeneralAssumptions!BF159</f>
        <v>0</v>
      </c>
      <c r="BC54" s="504" t="n">
        <f aca="false">InputDataA_GeneralAssumptions!BG159</f>
        <v>0</v>
      </c>
      <c r="BD54" s="504" t="n">
        <f aca="false">InputDataA_GeneralAssumptions!BH159</f>
        <v>0</v>
      </c>
      <c r="BE54" s="504" t="n">
        <f aca="false">InputDataA_GeneralAssumptions!BI159</f>
        <v>0</v>
      </c>
      <c r="BF54" s="504" t="n">
        <f aca="false">InputDataA_GeneralAssumptions!BJ159</f>
        <v>0</v>
      </c>
      <c r="BG54" s="504" t="n">
        <f aca="false">InputDataA_GeneralAssumptions!BK159</f>
        <v>0</v>
      </c>
      <c r="BH54" s="504" t="n">
        <f aca="false">InputDataA_GeneralAssumptions!BL159</f>
        <v>0</v>
      </c>
      <c r="BI54" s="504" t="n">
        <f aca="false">InputDataA_GeneralAssumptions!BM159</f>
        <v>0</v>
      </c>
      <c r="BJ54" s="504" t="n">
        <f aca="false">InputDataA_GeneralAssumptions!BN159</f>
        <v>0</v>
      </c>
      <c r="BK54" s="504" t="n">
        <f aca="false">InputDataA_GeneralAssumptions!BO159</f>
        <v>0</v>
      </c>
      <c r="BL54" s="504" t="n">
        <f aca="false">InputDataA_GeneralAssumptions!BP159</f>
        <v>0</v>
      </c>
      <c r="BM54" s="504" t="n">
        <f aca="false">InputDataA_GeneralAssumptions!BQ159</f>
        <v>0</v>
      </c>
      <c r="BN54" s="504" t="n">
        <f aca="false">InputDataA_GeneralAssumptions!BR159</f>
        <v>0</v>
      </c>
      <c r="BO54" s="504" t="n">
        <f aca="false">InputDataA_GeneralAssumptions!BS159</f>
        <v>0</v>
      </c>
      <c r="BP54" s="504" t="n">
        <f aca="false">InputDataA_GeneralAssumptions!BT159</f>
        <v>0</v>
      </c>
      <c r="BQ54" s="504" t="n">
        <f aca="false">InputDataA_GeneralAssumptions!BU159</f>
        <v>0</v>
      </c>
      <c r="BR54" s="504" t="n">
        <f aca="false">InputDataA_GeneralAssumptions!BV159</f>
        <v>0</v>
      </c>
      <c r="BS54" s="504" t="n">
        <f aca="false">InputDataA_GeneralAssumptions!BW159</f>
        <v>0</v>
      </c>
    </row>
    <row r="55" customFormat="false" ht="15.75" hidden="false" customHeight="false" outlineLevel="0" collapsed="false">
      <c r="C55" s="524" t="s">
        <v>1566</v>
      </c>
      <c r="D55" s="512"/>
      <c r="E55" s="504"/>
      <c r="F55" s="504" t="n">
        <f aca="false">F7+F54</f>
        <v>0.0275155970087928</v>
      </c>
      <c r="G55" s="504" t="n">
        <f aca="false">G7+G54</f>
        <v>0.027585245717322</v>
      </c>
      <c r="H55" s="504" t="n">
        <f aca="false">H7+H54</f>
        <v>0.0277797780092948</v>
      </c>
      <c r="I55" s="504" t="n">
        <f aca="false">I7+I54</f>
        <v>0.0278787668270923</v>
      </c>
      <c r="J55" s="504" t="n">
        <f aca="false">J7+J54</f>
        <v>0.0280922365408125</v>
      </c>
      <c r="K55" s="504" t="n">
        <f aca="false">K7+K54</f>
        <v>0.0282136858895898</v>
      </c>
      <c r="L55" s="504" t="n">
        <f aca="false">L7+L54</f>
        <v>0.0284417196875844</v>
      </c>
      <c r="M55" s="504" t="n">
        <f aca="false">M7+M54</f>
        <v>0.0286271161021301</v>
      </c>
      <c r="N55" s="504" t="n">
        <f aca="false">N7+N54</f>
        <v>0.0288188750376805</v>
      </c>
      <c r="O55" s="504" t="n">
        <f aca="false">O7+O54</f>
        <v>0.0291030964010011</v>
      </c>
      <c r="P55" s="504" t="n">
        <f aca="false">P7+P54</f>
        <v>0.0293851672352208</v>
      </c>
      <c r="Q55" s="504" t="n">
        <f aca="false">Q7+Q54</f>
        <v>0.0297060938973603</v>
      </c>
      <c r="R55" s="504" t="n">
        <f aca="false">R7+R54</f>
        <v>0.029981132172</v>
      </c>
      <c r="S55" s="504" t="n">
        <f aca="false">S7+S54</f>
        <v>0.0302927187736424</v>
      </c>
      <c r="T55" s="504" t="n">
        <f aca="false">T7+T54</f>
        <v>0.0306367511811951</v>
      </c>
      <c r="U55" s="504" t="n">
        <f aca="false">U7+U54</f>
        <v>0.0309723248583924</v>
      </c>
      <c r="V55" s="504" t="n">
        <f aca="false">V7+V54</f>
        <v>0.0312997441455933</v>
      </c>
      <c r="W55" s="504" t="n">
        <f aca="false">W7+W54</f>
        <v>0.0316546964621456</v>
      </c>
      <c r="X55" s="504" t="n">
        <f aca="false">X7+X54</f>
        <v>0.0319995088445078</v>
      </c>
      <c r="Y55" s="504" t="n">
        <f aca="false">Y7+Y54</f>
        <v>0.0323008920949535</v>
      </c>
      <c r="Z55" s="504" t="n">
        <f aca="false">Z7+Z54</f>
        <v>0.0326612762318923</v>
      </c>
      <c r="AA55" s="504" t="n">
        <f aca="false">AA7+AA54</f>
        <v>0.032946031299834</v>
      </c>
      <c r="AB55" s="504" t="n">
        <f aca="false">AB7+AB54</f>
        <v>0.0332874168510366</v>
      </c>
      <c r="AC55" s="504" t="n">
        <f aca="false">AC7+AC54</f>
        <v>0.0335876967537554</v>
      </c>
      <c r="AD55" s="504" t="n">
        <f aca="false">AD7+AD54</f>
        <v>0.0339403216539123</v>
      </c>
      <c r="AE55" s="504" t="n">
        <f aca="false">AE7+AE54</f>
        <v>0.0342520697003608</v>
      </c>
      <c r="AF55" s="504" t="n">
        <f aca="false">AF7+AF54</f>
        <v>0.0345836332964826</v>
      </c>
      <c r="AG55" s="504" t="n">
        <f aca="false">AG7+AG54</f>
        <v>0.0349047813188044</v>
      </c>
      <c r="AH55" s="504" t="n">
        <f aca="false">AH7+AH54</f>
        <v>0.0351884205818032</v>
      </c>
      <c r="AI55" s="504" t="n">
        <f aca="false">AI7+AI54</f>
        <v>0.0355183839472835</v>
      </c>
      <c r="AJ55" s="504" t="n">
        <f aca="false">AJ7+AJ54</f>
        <v>0.0357846762966041</v>
      </c>
      <c r="AK55" s="504" t="e">
        <f aca="false">AK7+AK54</f>
        <v>#VALUE!</v>
      </c>
      <c r="AL55" s="504" t="e">
        <f aca="false">AL7+AL54</f>
        <v>#VALUE!</v>
      </c>
      <c r="AM55" s="504" t="e">
        <f aca="false">AM7+AM54</f>
        <v>#VALUE!</v>
      </c>
      <c r="AN55" s="504" t="e">
        <f aca="false">AN7+AN54</f>
        <v>#VALUE!</v>
      </c>
      <c r="AO55" s="504" t="e">
        <f aca="false">AO7+AO54</f>
        <v>#VALUE!</v>
      </c>
      <c r="AP55" s="504" t="e">
        <f aca="false">AP7+AP54</f>
        <v>#VALUE!</v>
      </c>
      <c r="AQ55" s="504" t="e">
        <f aca="false">AQ7+AQ54</f>
        <v>#VALUE!</v>
      </c>
      <c r="AR55" s="504" t="e">
        <f aca="false">AR7+AR54</f>
        <v>#VALUE!</v>
      </c>
      <c r="AS55" s="504" t="e">
        <f aca="false">AS7+AS54</f>
        <v>#VALUE!</v>
      </c>
      <c r="AT55" s="504" t="e">
        <f aca="false">AT7+AT54</f>
        <v>#VALUE!</v>
      </c>
      <c r="AU55" s="504" t="e">
        <f aca="false">AU7+AU54</f>
        <v>#VALUE!</v>
      </c>
      <c r="AV55" s="504" t="e">
        <f aca="false">AV7+AV54</f>
        <v>#VALUE!</v>
      </c>
      <c r="AW55" s="504" t="e">
        <f aca="false">AW7+AW54</f>
        <v>#VALUE!</v>
      </c>
      <c r="AX55" s="504" t="e">
        <f aca="false">AX7+AX54</f>
        <v>#VALUE!</v>
      </c>
      <c r="AY55" s="504" t="e">
        <f aca="false">AY7+AY54</f>
        <v>#VALUE!</v>
      </c>
      <c r="AZ55" s="504" t="e">
        <f aca="false">AZ7+AZ54</f>
        <v>#VALUE!</v>
      </c>
      <c r="BA55" s="504" t="e">
        <f aca="false">BA7+BA54</f>
        <v>#VALUE!</v>
      </c>
      <c r="BB55" s="504" t="e">
        <f aca="false">BB7+BB54</f>
        <v>#VALUE!</v>
      </c>
      <c r="BC55" s="504" t="e">
        <f aca="false">BC7+BC54</f>
        <v>#VALUE!</v>
      </c>
      <c r="BD55" s="504" t="e">
        <f aca="false">BD7+BD54</f>
        <v>#VALUE!</v>
      </c>
      <c r="BE55" s="504" t="e">
        <f aca="false">BE7+BE54</f>
        <v>#VALUE!</v>
      </c>
      <c r="BF55" s="504" t="e">
        <f aca="false">BF7+BF54</f>
        <v>#VALUE!</v>
      </c>
      <c r="BG55" s="504" t="e">
        <f aca="false">BG7+BG54</f>
        <v>#VALUE!</v>
      </c>
      <c r="BH55" s="504" t="e">
        <f aca="false">BH7+BH54</f>
        <v>#VALUE!</v>
      </c>
      <c r="BI55" s="504" t="e">
        <f aca="false">BI7+BI54</f>
        <v>#VALUE!</v>
      </c>
      <c r="BJ55" s="504" t="e">
        <f aca="false">BJ7+BJ54</f>
        <v>#VALUE!</v>
      </c>
      <c r="BK55" s="504" t="e">
        <f aca="false">BK7+BK54</f>
        <v>#VALUE!</v>
      </c>
      <c r="BL55" s="504" t="e">
        <f aca="false">BL7+BL54</f>
        <v>#VALUE!</v>
      </c>
      <c r="BM55" s="504" t="e">
        <f aca="false">BM7+BM54</f>
        <v>#VALUE!</v>
      </c>
      <c r="BN55" s="504" t="e">
        <f aca="false">BN7+BN54</f>
        <v>#VALUE!</v>
      </c>
      <c r="BO55" s="504" t="e">
        <f aca="false">BO7+BO54</f>
        <v>#VALUE!</v>
      </c>
      <c r="BP55" s="504" t="e">
        <f aca="false">BP7+BP54</f>
        <v>#VALUE!</v>
      </c>
      <c r="BQ55" s="504" t="e">
        <f aca="false">BQ7+BQ54</f>
        <v>#VALUE!</v>
      </c>
      <c r="BR55" s="504" t="e">
        <f aca="false">BR7+BR54</f>
        <v>#VALUE!</v>
      </c>
      <c r="BS55" s="504" t="e">
        <f aca="false">BS7+BS54</f>
        <v>#VALUE!</v>
      </c>
    </row>
    <row r="56" customFormat="false" ht="15.75" hidden="false" customHeight="false" outlineLevel="0" collapsed="false">
      <c r="C56" s="524" t="s">
        <v>1567</v>
      </c>
      <c r="D56" s="512"/>
      <c r="E56" s="504" t="n">
        <f aca="false">NORMSDIST(NORMSINV(0.4)-E41)</f>
        <v>0.0850543996386804</v>
      </c>
      <c r="F56" s="504" t="n">
        <f aca="false">NORMSDIST(NORMSINV(0.4)-F41)</f>
        <v>0.0850543996386804</v>
      </c>
      <c r="G56" s="504" t="n">
        <f aca="false">NORMSDIST(NORMSINV(0.4)-G41)</f>
        <v>0.0850543996386804</v>
      </c>
      <c r="H56" s="504" t="n">
        <f aca="false">NORMSDIST(NORMSINV(0.4)-H41)</f>
        <v>0.0850543996386804</v>
      </c>
      <c r="I56" s="504" t="n">
        <f aca="false">NORMSDIST(NORMSINV(0.4)-I41)</f>
        <v>0.0850543996386804</v>
      </c>
      <c r="J56" s="504" t="n">
        <f aca="false">NORMSDIST(NORMSINV(0.4)-J41)</f>
        <v>0.0850543996386804</v>
      </c>
      <c r="K56" s="504" t="n">
        <f aca="false">NORMSDIST(NORMSINV(0.4)-K41)</f>
        <v>0.0850543996386804</v>
      </c>
      <c r="L56" s="504" t="n">
        <f aca="false">NORMSDIST(NORMSINV(0.4)-L41)</f>
        <v>0.0850543996386804</v>
      </c>
      <c r="M56" s="504" t="n">
        <f aca="false">NORMSDIST(NORMSINV(0.4)-M41)</f>
        <v>0.0850543996386804</v>
      </c>
      <c r="N56" s="504" t="n">
        <f aca="false">NORMSDIST(NORMSINV(0.4)-N41)</f>
        <v>0.0850543996386804</v>
      </c>
      <c r="O56" s="504" t="n">
        <f aca="false">NORMSDIST(NORMSINV(0.4)-O41)</f>
        <v>0.0850543996386804</v>
      </c>
      <c r="P56" s="504" t="n">
        <f aca="false">NORMSDIST(NORMSINV(0.4)-P41)</f>
        <v>0.0850543996386804</v>
      </c>
      <c r="Q56" s="504" t="n">
        <f aca="false">NORMSDIST(NORMSINV(0.4)-Q41)</f>
        <v>0.0850543996386804</v>
      </c>
      <c r="R56" s="504" t="n">
        <f aca="false">NORMSDIST(NORMSINV(0.4)-R41)</f>
        <v>0.0850543996386804</v>
      </c>
      <c r="S56" s="504" t="n">
        <f aca="false">NORMSDIST(NORMSINV(0.4)-S41)</f>
        <v>0.0850543996386804</v>
      </c>
      <c r="T56" s="504" t="n">
        <f aca="false">NORMSDIST(NORMSINV(0.4)-T41)</f>
        <v>0.0850543996386804</v>
      </c>
      <c r="U56" s="504" t="n">
        <f aca="false">NORMSDIST(NORMSINV(0.4)-U41)</f>
        <v>0.0850543996386804</v>
      </c>
      <c r="V56" s="504" t="n">
        <f aca="false">NORMSDIST(NORMSINV(0.4)-V41)</f>
        <v>0.0850543996386804</v>
      </c>
      <c r="W56" s="504" t="n">
        <f aca="false">NORMSDIST(NORMSINV(0.4)-W41)</f>
        <v>0.0850543996386804</v>
      </c>
      <c r="X56" s="504" t="n">
        <f aca="false">NORMSDIST(NORMSINV(0.4)-X41)</f>
        <v>0.0850543996386804</v>
      </c>
      <c r="Y56" s="504" t="n">
        <f aca="false">NORMSDIST(NORMSINV(0.4)-Y41)</f>
        <v>0.0850543996386804</v>
      </c>
      <c r="Z56" s="504" t="n">
        <f aca="false">NORMSDIST(NORMSINV(0.4)-Z41)</f>
        <v>0.0850543996386804</v>
      </c>
      <c r="AA56" s="504" t="n">
        <f aca="false">NORMSDIST(NORMSINV(0.4)-AA41)</f>
        <v>0.0850543996386804</v>
      </c>
      <c r="AB56" s="504" t="n">
        <f aca="false">NORMSDIST(NORMSINV(0.4)-AB41)</f>
        <v>0.0850543996386804</v>
      </c>
      <c r="AC56" s="504" t="n">
        <f aca="false">NORMSDIST(NORMSINV(0.4)-AC41)</f>
        <v>0.0850543996386804</v>
      </c>
      <c r="AD56" s="504" t="n">
        <f aca="false">NORMSDIST(NORMSINV(0.4)-AD41)</f>
        <v>0.0850543996386804</v>
      </c>
      <c r="AE56" s="504" t="n">
        <f aca="false">NORMSDIST(NORMSINV(0.4)-AE41)</f>
        <v>0.0850543996386804</v>
      </c>
      <c r="AF56" s="504" t="n">
        <f aca="false">NORMSDIST(NORMSINV(0.4)-AF41)</f>
        <v>0.0850543996386804</v>
      </c>
      <c r="AG56" s="504" t="n">
        <f aca="false">NORMSDIST(NORMSINV(0.4)-AG41)</f>
        <v>0.0850543996386804</v>
      </c>
      <c r="AH56" s="504" t="n">
        <f aca="false">NORMSDIST(NORMSINV(0.4)-AH41)</f>
        <v>0.0850543996386804</v>
      </c>
      <c r="AI56" s="504" t="n">
        <f aca="false">NORMSDIST(NORMSINV(0.4)-AI41)</f>
        <v>0.0850543996386804</v>
      </c>
      <c r="AJ56" s="504" t="n">
        <f aca="false">NORMSDIST(NORMSINV(0.4)-AJ41)</f>
        <v>0.0850543996386804</v>
      </c>
      <c r="AK56" s="504" t="n">
        <f aca="false">NORMSDIST(NORMSINV(0.4)-AK41)</f>
        <v>0.0850543996386804</v>
      </c>
      <c r="AL56" s="504" t="n">
        <f aca="false">NORMSDIST(NORMSINV(0.4)-AL41)</f>
        <v>0.0850543996386804</v>
      </c>
      <c r="AM56" s="504" t="n">
        <f aca="false">NORMSDIST(NORMSINV(0.4)-AM41)</f>
        <v>0.0850543996386804</v>
      </c>
      <c r="AN56" s="504" t="n">
        <f aca="false">NORMSDIST(NORMSINV(0.4)-AN41)</f>
        <v>0.0850543996386804</v>
      </c>
      <c r="AO56" s="504" t="n">
        <f aca="false">NORMSDIST(NORMSINV(0.4)-AO41)</f>
        <v>0.0850543996386804</v>
      </c>
      <c r="AP56" s="504" t="n">
        <f aca="false">NORMSDIST(NORMSINV(0.4)-AP41)</f>
        <v>0.0850543996386804</v>
      </c>
      <c r="AQ56" s="504" t="n">
        <f aca="false">NORMSDIST(NORMSINV(0.4)-AQ41)</f>
        <v>0.0850543996386804</v>
      </c>
      <c r="AR56" s="504" t="n">
        <f aca="false">NORMSDIST(NORMSINV(0.4)-AR41)</f>
        <v>0.0850543996386804</v>
      </c>
      <c r="AS56" s="504" t="n">
        <f aca="false">NORMSDIST(NORMSINV(0.4)-AS41)</f>
        <v>0.0850543996386804</v>
      </c>
      <c r="AT56" s="504" t="n">
        <f aca="false">NORMSDIST(NORMSINV(0.4)-AT41)</f>
        <v>0.0850543996386804</v>
      </c>
      <c r="AU56" s="504" t="n">
        <f aca="false">NORMSDIST(NORMSINV(0.4)-AU41)</f>
        <v>0.0850543996386804</v>
      </c>
      <c r="AV56" s="504" t="n">
        <f aca="false">NORMSDIST(NORMSINV(0.4)-AV41)</f>
        <v>0.0850543996386804</v>
      </c>
      <c r="AW56" s="504" t="n">
        <f aca="false">NORMSDIST(NORMSINV(0.4)-AW41)</f>
        <v>0.0850543996386804</v>
      </c>
      <c r="AX56" s="504" t="n">
        <f aca="false">NORMSDIST(NORMSINV(0.4)-AX41)</f>
        <v>0.0850543996386804</v>
      </c>
      <c r="AY56" s="504" t="n">
        <f aca="false">NORMSDIST(NORMSINV(0.4)-AY41)</f>
        <v>0.0850543996386804</v>
      </c>
      <c r="AZ56" s="504" t="n">
        <f aca="false">NORMSDIST(NORMSINV(0.4)-AZ41)</f>
        <v>0.0850543996386804</v>
      </c>
      <c r="BA56" s="504" t="n">
        <f aca="false">NORMSDIST(NORMSINV(0.4)-BA41)</f>
        <v>0.0850543996386804</v>
      </c>
      <c r="BB56" s="504" t="n">
        <f aca="false">NORMSDIST(NORMSINV(0.4)-BB41)</f>
        <v>0.0850543996386804</v>
      </c>
      <c r="BC56" s="504" t="n">
        <f aca="false">NORMSDIST(NORMSINV(0.4)-BC41)</f>
        <v>0.0850543996386804</v>
      </c>
      <c r="BD56" s="504" t="n">
        <f aca="false">NORMSDIST(NORMSINV(0.4)-BD41)</f>
        <v>0.0850543996386804</v>
      </c>
      <c r="BE56" s="504" t="n">
        <f aca="false">NORMSDIST(NORMSINV(0.4)-BE41)</f>
        <v>0.0850543996386804</v>
      </c>
      <c r="BF56" s="504" t="n">
        <f aca="false">NORMSDIST(NORMSINV(0.4)-BF41)</f>
        <v>0.0850543996386804</v>
      </c>
      <c r="BG56" s="504" t="n">
        <f aca="false">NORMSDIST(NORMSINV(0.4)-BG41)</f>
        <v>0.0850543996386804</v>
      </c>
      <c r="BH56" s="504" t="n">
        <f aca="false">NORMSDIST(NORMSINV(0.4)-BH41)</f>
        <v>0.0850543996386804</v>
      </c>
      <c r="BI56" s="504" t="n">
        <f aca="false">NORMSDIST(NORMSINV(0.4)-BI41)</f>
        <v>0.0850543996386804</v>
      </c>
      <c r="BJ56" s="504" t="n">
        <f aca="false">NORMSDIST(NORMSINV(0.4)-BJ41)</f>
        <v>0.0850543996386804</v>
      </c>
      <c r="BK56" s="504" t="n">
        <f aca="false">NORMSDIST(NORMSINV(0.4)-BK41)</f>
        <v>0.0850543996386804</v>
      </c>
      <c r="BL56" s="504" t="n">
        <f aca="false">NORMSDIST(NORMSINV(0.4)-BL41)</f>
        <v>0.0850543996386804</v>
      </c>
      <c r="BM56" s="504" t="n">
        <f aca="false">NORMSDIST(NORMSINV(0.4)-BM41)</f>
        <v>0.0850543996386804</v>
      </c>
      <c r="BN56" s="504" t="n">
        <f aca="false">NORMSDIST(NORMSINV(0.4)-BN41)</f>
        <v>0.0850543996386804</v>
      </c>
      <c r="BO56" s="504" t="n">
        <f aca="false">NORMSDIST(NORMSINV(0.4)-BO41)</f>
        <v>0.0850543996386804</v>
      </c>
      <c r="BP56" s="504" t="n">
        <f aca="false">NORMSDIST(NORMSINV(0.4)-BP41)</f>
        <v>0.0850543996386804</v>
      </c>
      <c r="BQ56" s="504" t="n">
        <f aca="false">NORMSDIST(NORMSINV(0.4)-BQ41)</f>
        <v>0.0850543996386804</v>
      </c>
      <c r="BR56" s="504" t="n">
        <f aca="false">NORMSDIST(NORMSINV(0.4)-BR41)</f>
        <v>0.0850543996386804</v>
      </c>
      <c r="BS56" s="504" t="n">
        <f aca="false">NORMSDIST(NORMSINV(0.4)-BS41)</f>
        <v>0.0850543996386804</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T47"/>
  <sheetViews>
    <sheetView showFormulas="false" showGridLines="true" showRowColHeaders="true" showZeros="true" rightToLeft="false" tabSelected="false" showOutlineSymbols="true" defaultGridColor="true" view="normal" topLeftCell="A1" colorId="64" zoomScale="86" zoomScaleNormal="86"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BU18" activeCellId="0" sqref="BU18"/>
    </sheetView>
  </sheetViews>
  <sheetFormatPr defaultColWidth="11.00390625" defaultRowHeight="15.75" customHeight="false" zeroHeight="false" outlineLevelRow="0" outlineLevelCol="0"/>
  <cols>
    <col collapsed="false" customWidth="true" hidden="false" outlineLevel="0" max="1" min="1" style="492" width="2"/>
    <col collapsed="false" customWidth="true" hidden="false" outlineLevel="0" max="2" min="2" style="0" width="2.62"/>
    <col collapsed="false" customWidth="true" hidden="false" outlineLevel="0" max="3" min="3" style="0" width="37.62"/>
    <col collapsed="false" customWidth="true" hidden="false" outlineLevel="0" max="4" min="4" style="0" width="10.12"/>
    <col collapsed="false" customWidth="true" hidden="false" outlineLevel="0" max="5" min="5" style="0" width="10.88"/>
    <col collapsed="false" customWidth="true" hidden="false" outlineLevel="0" max="6" min="6" style="0" width="11.62"/>
    <col collapsed="false" customWidth="false" hidden="true" outlineLevel="0" max="69" min="37" style="0" width="11"/>
    <col collapsed="false" customWidth="true" hidden="true" outlineLevel="0" max="71" min="70" style="0" width="11.62"/>
  </cols>
  <sheetData>
    <row r="1" s="13" customFormat="true" ht="17.35" hidden="false" customHeight="false" outlineLevel="0" collapsed="false">
      <c r="A1" s="582"/>
      <c r="C1" s="584" t="s">
        <v>1491</v>
      </c>
      <c r="D1" s="585"/>
      <c r="E1" s="585"/>
      <c r="F1" s="585"/>
      <c r="G1" s="585"/>
      <c r="H1" s="585"/>
      <c r="I1" s="585"/>
      <c r="J1" s="585"/>
      <c r="K1" s="585"/>
      <c r="L1" s="585"/>
      <c r="M1" s="585"/>
      <c r="N1" s="585"/>
      <c r="O1" s="585"/>
      <c r="P1" s="585"/>
      <c r="Q1" s="585"/>
      <c r="R1" s="585"/>
      <c r="S1" s="585"/>
      <c r="T1" s="585"/>
      <c r="U1" s="585"/>
      <c r="V1" s="585"/>
      <c r="W1" s="585"/>
      <c r="X1" s="585"/>
      <c r="Y1" s="585"/>
      <c r="Z1" s="585"/>
      <c r="AA1" s="585"/>
      <c r="AB1" s="585"/>
      <c r="AC1" s="585"/>
      <c r="AD1" s="585"/>
      <c r="AE1" s="585"/>
      <c r="AF1" s="585"/>
      <c r="AG1" s="585"/>
      <c r="AH1" s="585"/>
      <c r="AI1" s="585"/>
      <c r="AJ1" s="585"/>
      <c r="AK1" s="585"/>
      <c r="AL1" s="585"/>
      <c r="AM1" s="585"/>
      <c r="AN1" s="585"/>
      <c r="AO1" s="585"/>
      <c r="AP1" s="585"/>
      <c r="AQ1" s="585"/>
      <c r="AR1" s="585"/>
      <c r="AS1" s="585"/>
      <c r="AT1" s="585"/>
      <c r="AU1" s="585"/>
      <c r="AV1" s="585"/>
      <c r="AW1" s="585"/>
      <c r="AX1" s="585"/>
      <c r="AY1" s="585"/>
      <c r="AZ1" s="585"/>
      <c r="BA1" s="585"/>
      <c r="BB1" s="585"/>
      <c r="BC1" s="585"/>
      <c r="BD1" s="585"/>
      <c r="BE1" s="585"/>
      <c r="BF1" s="585"/>
      <c r="BG1" s="585"/>
      <c r="BH1" s="585"/>
      <c r="BI1" s="585"/>
      <c r="BJ1" s="585"/>
      <c r="BK1" s="585"/>
      <c r="BL1" s="585"/>
      <c r="BM1" s="585"/>
      <c r="BN1" s="585"/>
      <c r="BO1" s="585"/>
      <c r="BP1" s="585"/>
      <c r="BQ1" s="585"/>
      <c r="BR1" s="585"/>
      <c r="BS1" s="585"/>
    </row>
    <row r="2" s="24" customFormat="true" ht="15.75" hidden="false" customHeight="false" outlineLevel="0" collapsed="false">
      <c r="A2" s="503"/>
      <c r="C2" s="494" t="s">
        <v>1494</v>
      </c>
      <c r="D2" s="495" t="n">
        <f aca="false">InputDataA_GeneralAssumptions!D16</f>
        <v>0.618</v>
      </c>
      <c r="AJ2" s="35" t="str">
        <f aca="false">"35 hidden columns for years "&amp;AJ4+1&amp;" to "&amp;BS4&amp;" --&gt;"</f>
        <v>35 hidden columns for years 2051 to 2085 --&gt;</v>
      </c>
      <c r="AM2" s="496" t="s">
        <v>1495</v>
      </c>
      <c r="AO2" s="35"/>
    </row>
    <row r="3" s="24" customFormat="true" ht="15.75" hidden="false" customHeight="false" outlineLevel="0" collapsed="false">
      <c r="A3" s="503"/>
      <c r="C3" s="497" t="s">
        <v>1496</v>
      </c>
      <c r="D3" s="586" t="n">
        <f aca="false">InputDataA_GeneralAssumptions!D13</f>
        <v>0.049</v>
      </c>
    </row>
    <row r="4" customFormat="false" ht="15.75" hidden="false" customHeight="false" outlineLevel="0" collapsed="false">
      <c r="C4" s="587" t="s">
        <v>1461</v>
      </c>
      <c r="D4" s="588"/>
      <c r="E4" s="588" t="n">
        <f aca="false">InputDataA_GeneralAssumptions!D7</f>
        <v>2019</v>
      </c>
      <c r="F4" s="588" t="n">
        <f aca="false">E4+1</f>
        <v>2020</v>
      </c>
      <c r="G4" s="588" t="n">
        <f aca="false">F4+1</f>
        <v>2021</v>
      </c>
      <c r="H4" s="588" t="n">
        <f aca="false">G4+1</f>
        <v>2022</v>
      </c>
      <c r="I4" s="588" t="n">
        <f aca="false">H4+1</f>
        <v>2023</v>
      </c>
      <c r="J4" s="588" t="n">
        <f aca="false">I4+1</f>
        <v>2024</v>
      </c>
      <c r="K4" s="588" t="n">
        <f aca="false">J4+1</f>
        <v>2025</v>
      </c>
      <c r="L4" s="588" t="n">
        <f aca="false">K4+1</f>
        <v>2026</v>
      </c>
      <c r="M4" s="588" t="n">
        <f aca="false">L4+1</f>
        <v>2027</v>
      </c>
      <c r="N4" s="588" t="n">
        <f aca="false">M4+1</f>
        <v>2028</v>
      </c>
      <c r="O4" s="588" t="n">
        <f aca="false">N4+1</f>
        <v>2029</v>
      </c>
      <c r="P4" s="588" t="n">
        <f aca="false">O4+1</f>
        <v>2030</v>
      </c>
      <c r="Q4" s="588" t="n">
        <f aca="false">P4+1</f>
        <v>2031</v>
      </c>
      <c r="R4" s="588" t="n">
        <f aca="false">Q4+1</f>
        <v>2032</v>
      </c>
      <c r="S4" s="588" t="n">
        <f aca="false">R4+1</f>
        <v>2033</v>
      </c>
      <c r="T4" s="588" t="n">
        <f aca="false">S4+1</f>
        <v>2034</v>
      </c>
      <c r="U4" s="588" t="n">
        <f aca="false">T4+1</f>
        <v>2035</v>
      </c>
      <c r="V4" s="588" t="n">
        <f aca="false">U4+1</f>
        <v>2036</v>
      </c>
      <c r="W4" s="588" t="n">
        <f aca="false">V4+1</f>
        <v>2037</v>
      </c>
      <c r="X4" s="588" t="n">
        <f aca="false">W4+1</f>
        <v>2038</v>
      </c>
      <c r="Y4" s="588" t="n">
        <f aca="false">X4+1</f>
        <v>2039</v>
      </c>
      <c r="Z4" s="588" t="n">
        <f aca="false">Y4+1</f>
        <v>2040</v>
      </c>
      <c r="AA4" s="588" t="n">
        <f aca="false">Z4+1</f>
        <v>2041</v>
      </c>
      <c r="AB4" s="588" t="n">
        <f aca="false">AA4+1</f>
        <v>2042</v>
      </c>
      <c r="AC4" s="588" t="n">
        <f aca="false">AB4+1</f>
        <v>2043</v>
      </c>
      <c r="AD4" s="588" t="n">
        <f aca="false">AC4+1</f>
        <v>2044</v>
      </c>
      <c r="AE4" s="588" t="n">
        <f aca="false">AD4+1</f>
        <v>2045</v>
      </c>
      <c r="AF4" s="588" t="n">
        <f aca="false">AE4+1</f>
        <v>2046</v>
      </c>
      <c r="AG4" s="588" t="n">
        <f aca="false">AF4+1</f>
        <v>2047</v>
      </c>
      <c r="AH4" s="588" t="n">
        <f aca="false">AG4+1</f>
        <v>2048</v>
      </c>
      <c r="AI4" s="588" t="n">
        <f aca="false">AH4+1</f>
        <v>2049</v>
      </c>
      <c r="AJ4" s="588" t="n">
        <f aca="false">AI4+1</f>
        <v>2050</v>
      </c>
      <c r="AK4" s="588" t="n">
        <f aca="false">AJ4+1</f>
        <v>2051</v>
      </c>
      <c r="AL4" s="588" t="n">
        <f aca="false">AK4+1</f>
        <v>2052</v>
      </c>
      <c r="AM4" s="588" t="n">
        <f aca="false">AL4+1</f>
        <v>2053</v>
      </c>
      <c r="AN4" s="588" t="n">
        <f aca="false">AM4+1</f>
        <v>2054</v>
      </c>
      <c r="AO4" s="589" t="n">
        <f aca="false">AN4+1</f>
        <v>2055</v>
      </c>
      <c r="AP4" s="588" t="n">
        <f aca="false">AO4+1</f>
        <v>2056</v>
      </c>
      <c r="AQ4" s="588" t="n">
        <f aca="false">AP4+1</f>
        <v>2057</v>
      </c>
      <c r="AR4" s="588" t="n">
        <f aca="false">AQ4+1</f>
        <v>2058</v>
      </c>
      <c r="AS4" s="588" t="n">
        <f aca="false">AR4+1</f>
        <v>2059</v>
      </c>
      <c r="AT4" s="588" t="n">
        <f aca="false">AS4+1</f>
        <v>2060</v>
      </c>
      <c r="AU4" s="588" t="n">
        <f aca="false">AT4+1</f>
        <v>2061</v>
      </c>
      <c r="AV4" s="588" t="n">
        <f aca="false">AU4+1</f>
        <v>2062</v>
      </c>
      <c r="AW4" s="588" t="n">
        <f aca="false">AV4+1</f>
        <v>2063</v>
      </c>
      <c r="AX4" s="588" t="n">
        <f aca="false">AW4+1</f>
        <v>2064</v>
      </c>
      <c r="AY4" s="588" t="n">
        <f aca="false">AX4+1</f>
        <v>2065</v>
      </c>
      <c r="AZ4" s="588" t="n">
        <f aca="false">AY4+1</f>
        <v>2066</v>
      </c>
      <c r="BA4" s="588" t="n">
        <f aca="false">AZ4+1</f>
        <v>2067</v>
      </c>
      <c r="BB4" s="588" t="n">
        <f aca="false">BA4+1</f>
        <v>2068</v>
      </c>
      <c r="BC4" s="588" t="n">
        <f aca="false">BB4+1</f>
        <v>2069</v>
      </c>
      <c r="BD4" s="588" t="n">
        <f aca="false">BC4+1</f>
        <v>2070</v>
      </c>
      <c r="BE4" s="588" t="n">
        <f aca="false">BD4+1</f>
        <v>2071</v>
      </c>
      <c r="BF4" s="588" t="n">
        <f aca="false">BE4+1</f>
        <v>2072</v>
      </c>
      <c r="BG4" s="588" t="n">
        <f aca="false">BF4+1</f>
        <v>2073</v>
      </c>
      <c r="BH4" s="588" t="n">
        <f aca="false">BG4+1</f>
        <v>2074</v>
      </c>
      <c r="BI4" s="588" t="n">
        <f aca="false">BH4+1</f>
        <v>2075</v>
      </c>
      <c r="BJ4" s="588" t="n">
        <f aca="false">BI4+1</f>
        <v>2076</v>
      </c>
      <c r="BK4" s="588" t="n">
        <f aca="false">BJ4+1</f>
        <v>2077</v>
      </c>
      <c r="BL4" s="588" t="n">
        <f aca="false">BK4+1</f>
        <v>2078</v>
      </c>
      <c r="BM4" s="588" t="n">
        <f aca="false">BL4+1</f>
        <v>2079</v>
      </c>
      <c r="BN4" s="588" t="n">
        <f aca="false">BM4+1</f>
        <v>2080</v>
      </c>
      <c r="BO4" s="588" t="n">
        <f aca="false">BN4+1</f>
        <v>2081</v>
      </c>
      <c r="BP4" s="588" t="n">
        <f aca="false">BO4+1</f>
        <v>2082</v>
      </c>
      <c r="BQ4" s="588" t="n">
        <f aca="false">BP4+1</f>
        <v>2083</v>
      </c>
      <c r="BR4" s="588" t="n">
        <f aca="false">BQ4+1</f>
        <v>2084</v>
      </c>
      <c r="BS4" s="589" t="n">
        <f aca="false">BR4+1</f>
        <v>2085</v>
      </c>
    </row>
    <row r="5" s="24" customFormat="true" ht="15.75" hidden="false" customHeight="false" outlineLevel="0" collapsed="false">
      <c r="A5" s="503"/>
      <c r="C5" s="193" t="s">
        <v>1600</v>
      </c>
      <c r="D5" s="590"/>
      <c r="E5" s="590"/>
      <c r="F5" s="134"/>
      <c r="G5" s="134"/>
      <c r="H5" s="134"/>
      <c r="I5" s="134"/>
      <c r="J5" s="134"/>
      <c r="K5" s="134"/>
      <c r="L5" s="134"/>
      <c r="M5" s="134"/>
      <c r="N5" s="134"/>
      <c r="O5" s="134"/>
      <c r="P5" s="134"/>
      <c r="Q5" s="134"/>
      <c r="R5" s="134"/>
      <c r="S5" s="134"/>
      <c r="T5" s="134"/>
      <c r="U5" s="134"/>
      <c r="V5" s="134"/>
      <c r="W5" s="134"/>
      <c r="X5" s="134"/>
      <c r="Y5" s="134"/>
      <c r="Z5" s="134"/>
      <c r="AA5" s="134"/>
      <c r="AB5" s="134"/>
      <c r="AC5" s="134"/>
      <c r="AD5" s="134"/>
      <c r="AE5" s="134"/>
      <c r="AF5" s="134"/>
      <c r="AG5" s="134"/>
      <c r="AH5" s="134"/>
      <c r="AI5" s="134"/>
      <c r="AJ5" s="134"/>
      <c r="AK5" s="134"/>
      <c r="AL5" s="134"/>
      <c r="AM5" s="134"/>
      <c r="AN5" s="134"/>
      <c r="AO5" s="134"/>
      <c r="AP5" s="134"/>
      <c r="AQ5" s="134"/>
      <c r="AR5" s="134"/>
      <c r="AS5" s="134"/>
      <c r="AT5" s="134"/>
      <c r="AU5" s="134"/>
      <c r="AV5" s="134"/>
      <c r="AW5" s="134"/>
      <c r="AX5" s="134"/>
      <c r="AY5" s="134"/>
      <c r="AZ5" s="134"/>
      <c r="BA5" s="134"/>
      <c r="BB5" s="134"/>
      <c r="BC5" s="134"/>
      <c r="BD5" s="134"/>
      <c r="BE5" s="134"/>
      <c r="BF5" s="134"/>
      <c r="BG5" s="134"/>
      <c r="BH5" s="134"/>
      <c r="BI5" s="134"/>
      <c r="BJ5" s="134"/>
      <c r="BK5" s="134"/>
      <c r="BL5" s="134"/>
      <c r="BM5" s="134"/>
      <c r="BN5" s="134"/>
      <c r="BO5" s="134"/>
      <c r="BP5" s="134"/>
      <c r="BQ5" s="134"/>
      <c r="BR5" s="134"/>
      <c r="BS5" s="134"/>
    </row>
    <row r="6" customFormat="false" ht="15.75" hidden="false" customHeight="false" outlineLevel="0" collapsed="false">
      <c r="C6" s="583" t="s">
        <v>258</v>
      </c>
      <c r="D6" s="591"/>
      <c r="E6" s="621" t="n">
        <f aca="false">InputDataB_ModelSpecAssumptions!I28</f>
        <v>0.325402706861496</v>
      </c>
      <c r="F6" s="621" t="n">
        <f aca="false">InputDataB_ModelSpecAssumptions!J28</f>
        <v>0.325402706861496</v>
      </c>
      <c r="G6" s="621" t="n">
        <f aca="false">InputDataB_ModelSpecAssumptions!K28</f>
        <v>0.325402706861496</v>
      </c>
      <c r="H6" s="621" t="n">
        <f aca="false">InputDataB_ModelSpecAssumptions!L28</f>
        <v>0.325402706861496</v>
      </c>
      <c r="I6" s="621" t="n">
        <f aca="false">InputDataB_ModelSpecAssumptions!M28</f>
        <v>0.325402706861496</v>
      </c>
      <c r="J6" s="621" t="n">
        <f aca="false">InputDataB_ModelSpecAssumptions!N28</f>
        <v>0.325402706861496</v>
      </c>
      <c r="K6" s="621" t="n">
        <f aca="false">InputDataB_ModelSpecAssumptions!O28</f>
        <v>0.325402706861496</v>
      </c>
      <c r="L6" s="621" t="n">
        <f aca="false">InputDataB_ModelSpecAssumptions!P28</f>
        <v>0.325402706861496</v>
      </c>
      <c r="M6" s="621" t="n">
        <f aca="false">InputDataB_ModelSpecAssumptions!Q28</f>
        <v>0.325402706861496</v>
      </c>
      <c r="N6" s="621" t="n">
        <f aca="false">InputDataB_ModelSpecAssumptions!R28</f>
        <v>0.325402706861496</v>
      </c>
      <c r="O6" s="621" t="n">
        <f aca="false">InputDataB_ModelSpecAssumptions!S28</f>
        <v>0.325402706861496</v>
      </c>
      <c r="P6" s="621" t="n">
        <f aca="false">InputDataB_ModelSpecAssumptions!T28</f>
        <v>0.325402706861496</v>
      </c>
      <c r="Q6" s="621" t="n">
        <f aca="false">InputDataB_ModelSpecAssumptions!U28</f>
        <v>0.325402706861496</v>
      </c>
      <c r="R6" s="621" t="n">
        <f aca="false">InputDataB_ModelSpecAssumptions!V28</f>
        <v>0.325402706861496</v>
      </c>
      <c r="S6" s="621" t="n">
        <f aca="false">InputDataB_ModelSpecAssumptions!W28</f>
        <v>0.325402706861496</v>
      </c>
      <c r="T6" s="621" t="n">
        <f aca="false">InputDataB_ModelSpecAssumptions!X28</f>
        <v>0.325402706861496</v>
      </c>
      <c r="U6" s="621" t="n">
        <f aca="false">InputDataB_ModelSpecAssumptions!Y28</f>
        <v>0.325402706861496</v>
      </c>
      <c r="V6" s="621" t="n">
        <f aca="false">InputDataB_ModelSpecAssumptions!Z28</f>
        <v>0.325402706861496</v>
      </c>
      <c r="W6" s="621" t="n">
        <f aca="false">InputDataB_ModelSpecAssumptions!AA28</f>
        <v>0.325402706861496</v>
      </c>
      <c r="X6" s="621" t="n">
        <f aca="false">InputDataB_ModelSpecAssumptions!AB28</f>
        <v>0.325402706861496</v>
      </c>
      <c r="Y6" s="621" t="n">
        <f aca="false">InputDataB_ModelSpecAssumptions!AC28</f>
        <v>0.325402706861496</v>
      </c>
      <c r="Z6" s="621" t="n">
        <f aca="false">InputDataB_ModelSpecAssumptions!AD28</f>
        <v>0.325402706861496</v>
      </c>
      <c r="AA6" s="621" t="n">
        <f aca="false">InputDataB_ModelSpecAssumptions!AE28</f>
        <v>0.325402706861496</v>
      </c>
      <c r="AB6" s="621" t="n">
        <f aca="false">InputDataB_ModelSpecAssumptions!AF28</f>
        <v>0.325402706861496</v>
      </c>
      <c r="AC6" s="621" t="n">
        <f aca="false">InputDataB_ModelSpecAssumptions!AG28</f>
        <v>0.325402706861496</v>
      </c>
      <c r="AD6" s="621" t="n">
        <f aca="false">InputDataB_ModelSpecAssumptions!AH28</f>
        <v>0.325402706861496</v>
      </c>
      <c r="AE6" s="621" t="n">
        <f aca="false">InputDataB_ModelSpecAssumptions!AI28</f>
        <v>0.325402706861496</v>
      </c>
      <c r="AF6" s="621" t="n">
        <f aca="false">InputDataB_ModelSpecAssumptions!AJ28</f>
        <v>0.325402706861496</v>
      </c>
      <c r="AG6" s="621" t="n">
        <f aca="false">InputDataB_ModelSpecAssumptions!AK28</f>
        <v>0.325402706861496</v>
      </c>
      <c r="AH6" s="621" t="n">
        <f aca="false">InputDataB_ModelSpecAssumptions!AL28</f>
        <v>0.325402706861496</v>
      </c>
      <c r="AI6" s="621" t="n">
        <f aca="false">InputDataB_ModelSpecAssumptions!AM28</f>
        <v>0.325402706861496</v>
      </c>
      <c r="AJ6" s="621" t="n">
        <f aca="false">InputDataB_ModelSpecAssumptions!AN28</f>
        <v>0.325402706861496</v>
      </c>
      <c r="AK6" s="621" t="n">
        <f aca="false">InputDataB_ModelSpecAssumptions!AO28</f>
        <v>0.325402706861496</v>
      </c>
      <c r="AL6" s="621" t="n">
        <f aca="false">InputDataB_ModelSpecAssumptions!AP28</f>
        <v>0.325402706861496</v>
      </c>
      <c r="AM6" s="621" t="n">
        <f aca="false">InputDataB_ModelSpecAssumptions!AQ28</f>
        <v>0.325402706861496</v>
      </c>
      <c r="AN6" s="621" t="n">
        <f aca="false">InputDataB_ModelSpecAssumptions!AR28</f>
        <v>0.325402706861496</v>
      </c>
      <c r="AO6" s="621" t="n">
        <f aca="false">InputDataB_ModelSpecAssumptions!AS28</f>
        <v>0.325402706861496</v>
      </c>
      <c r="AP6" s="621" t="n">
        <f aca="false">InputDataB_ModelSpecAssumptions!AT28</f>
        <v>0.325402706861496</v>
      </c>
      <c r="AQ6" s="621" t="n">
        <f aca="false">InputDataB_ModelSpecAssumptions!AU28</f>
        <v>0.325402706861496</v>
      </c>
      <c r="AR6" s="621" t="n">
        <f aca="false">InputDataB_ModelSpecAssumptions!AV28</f>
        <v>0.325402706861496</v>
      </c>
      <c r="AS6" s="621" t="n">
        <f aca="false">InputDataB_ModelSpecAssumptions!AW28</f>
        <v>0.325402706861496</v>
      </c>
      <c r="AT6" s="621" t="n">
        <f aca="false">InputDataB_ModelSpecAssumptions!AX28</f>
        <v>0.325402706861496</v>
      </c>
      <c r="AU6" s="621" t="n">
        <f aca="false">InputDataB_ModelSpecAssumptions!AY28</f>
        <v>0.325402706861496</v>
      </c>
      <c r="AV6" s="621" t="n">
        <f aca="false">InputDataB_ModelSpecAssumptions!AZ28</f>
        <v>0.325402706861496</v>
      </c>
      <c r="AW6" s="621" t="n">
        <f aca="false">InputDataB_ModelSpecAssumptions!BA28</f>
        <v>0.325402706861496</v>
      </c>
      <c r="AX6" s="621" t="n">
        <f aca="false">InputDataB_ModelSpecAssumptions!BB28</f>
        <v>0.325402706861496</v>
      </c>
      <c r="AY6" s="621" t="n">
        <f aca="false">InputDataB_ModelSpecAssumptions!BC28</f>
        <v>0.325402706861496</v>
      </c>
      <c r="AZ6" s="621" t="n">
        <f aca="false">InputDataB_ModelSpecAssumptions!BD28</f>
        <v>0.325402706861496</v>
      </c>
      <c r="BA6" s="621" t="n">
        <f aca="false">InputDataB_ModelSpecAssumptions!BE28</f>
        <v>0.325402706861496</v>
      </c>
      <c r="BB6" s="621" t="n">
        <f aca="false">InputDataB_ModelSpecAssumptions!BF28</f>
        <v>0.325402706861496</v>
      </c>
      <c r="BC6" s="621" t="n">
        <f aca="false">InputDataB_ModelSpecAssumptions!BG28</f>
        <v>0.325402706861496</v>
      </c>
      <c r="BD6" s="621" t="n">
        <f aca="false">InputDataB_ModelSpecAssumptions!BH28</f>
        <v>0.325402706861496</v>
      </c>
      <c r="BE6" s="621" t="n">
        <f aca="false">InputDataB_ModelSpecAssumptions!BI28</f>
        <v>0.325402706861496</v>
      </c>
      <c r="BF6" s="621" t="n">
        <f aca="false">InputDataB_ModelSpecAssumptions!BJ28</f>
        <v>0.325402706861496</v>
      </c>
      <c r="BG6" s="621" t="n">
        <f aca="false">InputDataB_ModelSpecAssumptions!BK28</f>
        <v>0.325402706861496</v>
      </c>
      <c r="BH6" s="621" t="n">
        <f aca="false">InputDataB_ModelSpecAssumptions!BL28</f>
        <v>0.325402706861496</v>
      </c>
      <c r="BI6" s="621" t="n">
        <f aca="false">InputDataB_ModelSpecAssumptions!BM28</f>
        <v>0.325402706861496</v>
      </c>
      <c r="BJ6" s="621" t="n">
        <f aca="false">InputDataB_ModelSpecAssumptions!BN28</f>
        <v>0.325402706861496</v>
      </c>
      <c r="BK6" s="621" t="n">
        <f aca="false">InputDataB_ModelSpecAssumptions!BO28</f>
        <v>0.325402706861496</v>
      </c>
      <c r="BL6" s="621" t="n">
        <f aca="false">InputDataB_ModelSpecAssumptions!BP28</f>
        <v>0.325402706861496</v>
      </c>
      <c r="BM6" s="621" t="n">
        <f aca="false">InputDataB_ModelSpecAssumptions!BQ28</f>
        <v>0.325402706861496</v>
      </c>
      <c r="BN6" s="621" t="n">
        <f aca="false">InputDataB_ModelSpecAssumptions!BR28</f>
        <v>0.325402706861496</v>
      </c>
      <c r="BO6" s="621" t="n">
        <f aca="false">InputDataB_ModelSpecAssumptions!BS28</f>
        <v>0.325402706861496</v>
      </c>
      <c r="BP6" s="621" t="n">
        <f aca="false">InputDataB_ModelSpecAssumptions!BT28</f>
        <v>0.325402706861496</v>
      </c>
      <c r="BQ6" s="621" t="n">
        <f aca="false">InputDataB_ModelSpecAssumptions!BU28</f>
        <v>0.325402706861496</v>
      </c>
      <c r="BR6" s="621" t="n">
        <f aca="false">InputDataB_ModelSpecAssumptions!BV28</f>
        <v>0.325402706861496</v>
      </c>
      <c r="BS6" s="621" t="n">
        <f aca="false">InputDataB_ModelSpecAssumptions!BW28</f>
        <v>0.325402706861496</v>
      </c>
    </row>
    <row r="7" customFormat="false" ht="15.75" hidden="false" customHeight="false" outlineLevel="0" collapsed="false">
      <c r="A7" s="503"/>
      <c r="B7" s="594" t="str">
        <f aca="false">LEFT(InputDataA_GeneralAssumptions!D24,1)</f>
        <v>A</v>
      </c>
      <c r="C7" s="497" t="s">
        <v>116</v>
      </c>
      <c r="D7" s="108" t="s">
        <v>121</v>
      </c>
      <c r="E7" s="504" t="n">
        <f aca="false">InputDataA_GeneralAssumptions!I22</f>
        <v>0.006</v>
      </c>
      <c r="F7" s="504" t="n">
        <f aca="false">InputDataA_GeneralAssumptions!J22</f>
        <v>0.006</v>
      </c>
      <c r="G7" s="504" t="n">
        <f aca="false">InputDataA_GeneralAssumptions!K22</f>
        <v>0.006</v>
      </c>
      <c r="H7" s="504" t="n">
        <f aca="false">InputDataA_GeneralAssumptions!L22</f>
        <v>0.006</v>
      </c>
      <c r="I7" s="504" t="n">
        <f aca="false">InputDataA_GeneralAssumptions!M22</f>
        <v>0.006</v>
      </c>
      <c r="J7" s="504" t="n">
        <f aca="false">InputDataA_GeneralAssumptions!N22</f>
        <v>0.006</v>
      </c>
      <c r="K7" s="504" t="n">
        <f aca="false">InputDataA_GeneralAssumptions!O22</f>
        <v>0.006</v>
      </c>
      <c r="L7" s="504" t="n">
        <f aca="false">InputDataA_GeneralAssumptions!P22</f>
        <v>0.006</v>
      </c>
      <c r="M7" s="504" t="n">
        <f aca="false">InputDataA_GeneralAssumptions!Q22</f>
        <v>0.006</v>
      </c>
      <c r="N7" s="504" t="n">
        <f aca="false">InputDataA_GeneralAssumptions!R22</f>
        <v>0.006</v>
      </c>
      <c r="O7" s="504" t="n">
        <f aca="false">InputDataA_GeneralAssumptions!S22</f>
        <v>0.006</v>
      </c>
      <c r="P7" s="504" t="n">
        <f aca="false">InputDataA_GeneralAssumptions!T22</f>
        <v>0.006</v>
      </c>
      <c r="Q7" s="504" t="n">
        <f aca="false">InputDataA_GeneralAssumptions!U22</f>
        <v>0.006</v>
      </c>
      <c r="R7" s="504" t="n">
        <f aca="false">InputDataA_GeneralAssumptions!V22</f>
        <v>0.006</v>
      </c>
      <c r="S7" s="504" t="n">
        <f aca="false">InputDataA_GeneralAssumptions!W22</f>
        <v>0.006</v>
      </c>
      <c r="T7" s="504" t="n">
        <f aca="false">InputDataA_GeneralAssumptions!X22</f>
        <v>0.006</v>
      </c>
      <c r="U7" s="504" t="n">
        <f aca="false">InputDataA_GeneralAssumptions!Y22</f>
        <v>0.006</v>
      </c>
      <c r="V7" s="504" t="n">
        <f aca="false">InputDataA_GeneralAssumptions!Z22</f>
        <v>0.006</v>
      </c>
      <c r="W7" s="504" t="n">
        <f aca="false">InputDataA_GeneralAssumptions!AA22</f>
        <v>0.006</v>
      </c>
      <c r="X7" s="504" t="n">
        <f aca="false">InputDataA_GeneralAssumptions!AB22</f>
        <v>0.006</v>
      </c>
      <c r="Y7" s="504" t="n">
        <f aca="false">InputDataA_GeneralAssumptions!AC22</f>
        <v>0.006</v>
      </c>
      <c r="Z7" s="504" t="n">
        <f aca="false">InputDataA_GeneralAssumptions!AD22</f>
        <v>0.006</v>
      </c>
      <c r="AA7" s="504" t="n">
        <f aca="false">InputDataA_GeneralAssumptions!AE22</f>
        <v>0.006</v>
      </c>
      <c r="AB7" s="504" t="n">
        <f aca="false">InputDataA_GeneralAssumptions!AF22</f>
        <v>0.006</v>
      </c>
      <c r="AC7" s="504" t="n">
        <f aca="false">InputDataA_GeneralAssumptions!AG22</f>
        <v>0.006</v>
      </c>
      <c r="AD7" s="504" t="n">
        <f aca="false">InputDataA_GeneralAssumptions!AH22</f>
        <v>0.006</v>
      </c>
      <c r="AE7" s="504" t="n">
        <f aca="false">InputDataA_GeneralAssumptions!AI22</f>
        <v>0.006</v>
      </c>
      <c r="AF7" s="504" t="n">
        <f aca="false">InputDataA_GeneralAssumptions!AJ22</f>
        <v>0.006</v>
      </c>
      <c r="AG7" s="504" t="n">
        <f aca="false">InputDataA_GeneralAssumptions!AK22</f>
        <v>0.006</v>
      </c>
      <c r="AH7" s="504" t="n">
        <f aca="false">InputDataA_GeneralAssumptions!AL22</f>
        <v>0.006</v>
      </c>
      <c r="AI7" s="504" t="n">
        <f aca="false">InputDataA_GeneralAssumptions!AM22</f>
        <v>0.006</v>
      </c>
      <c r="AJ7" s="504" t="n">
        <f aca="false">InputDataA_GeneralAssumptions!AN22</f>
        <v>0.006</v>
      </c>
      <c r="AK7" s="504" t="n">
        <f aca="false">InputDataA_GeneralAssumptions!AO22</f>
        <v>0.006</v>
      </c>
      <c r="AL7" s="504" t="n">
        <f aca="false">InputDataA_GeneralAssumptions!AP22</f>
        <v>0.006</v>
      </c>
      <c r="AM7" s="504" t="n">
        <f aca="false">InputDataA_GeneralAssumptions!AQ22</f>
        <v>0.006</v>
      </c>
      <c r="AN7" s="504" t="n">
        <f aca="false">InputDataA_GeneralAssumptions!AR22</f>
        <v>0.006</v>
      </c>
      <c r="AO7" s="504" t="n">
        <f aca="false">InputDataA_GeneralAssumptions!AS22</f>
        <v>0.006</v>
      </c>
      <c r="AP7" s="504" t="n">
        <f aca="false">InputDataA_GeneralAssumptions!AT22</f>
        <v>0.006</v>
      </c>
      <c r="AQ7" s="504" t="n">
        <f aca="false">InputDataA_GeneralAssumptions!AU22</f>
        <v>0.006</v>
      </c>
      <c r="AR7" s="504" t="n">
        <f aca="false">InputDataA_GeneralAssumptions!AV22</f>
        <v>0.006</v>
      </c>
      <c r="AS7" s="504" t="n">
        <f aca="false">InputDataA_GeneralAssumptions!AW22</f>
        <v>0.006</v>
      </c>
      <c r="AT7" s="504" t="n">
        <f aca="false">InputDataA_GeneralAssumptions!AX22</f>
        <v>0.006</v>
      </c>
      <c r="AU7" s="504" t="n">
        <f aca="false">InputDataA_GeneralAssumptions!AY22</f>
        <v>0.006</v>
      </c>
      <c r="AV7" s="504" t="n">
        <f aca="false">InputDataA_GeneralAssumptions!AZ22</f>
        <v>0.006</v>
      </c>
      <c r="AW7" s="504" t="n">
        <f aca="false">InputDataA_GeneralAssumptions!BA22</f>
        <v>0.006</v>
      </c>
      <c r="AX7" s="504" t="n">
        <f aca="false">InputDataA_GeneralAssumptions!BB22</f>
        <v>0.006</v>
      </c>
      <c r="AY7" s="504" t="n">
        <f aca="false">InputDataA_GeneralAssumptions!BC22</f>
        <v>0.006</v>
      </c>
      <c r="AZ7" s="504" t="n">
        <f aca="false">InputDataA_GeneralAssumptions!BD22</f>
        <v>0.006</v>
      </c>
      <c r="BA7" s="504" t="n">
        <f aca="false">InputDataA_GeneralAssumptions!BE22</f>
        <v>0.006</v>
      </c>
      <c r="BB7" s="504" t="n">
        <f aca="false">InputDataA_GeneralAssumptions!BF22</f>
        <v>0.006</v>
      </c>
      <c r="BC7" s="504" t="n">
        <f aca="false">InputDataA_GeneralAssumptions!BG22</f>
        <v>0.006</v>
      </c>
      <c r="BD7" s="504" t="n">
        <f aca="false">InputDataA_GeneralAssumptions!BH22</f>
        <v>0.006</v>
      </c>
      <c r="BE7" s="504" t="n">
        <f aca="false">InputDataA_GeneralAssumptions!BI22</f>
        <v>0.006</v>
      </c>
      <c r="BF7" s="504" t="n">
        <f aca="false">InputDataA_GeneralAssumptions!BJ22</f>
        <v>0.006</v>
      </c>
      <c r="BG7" s="504" t="n">
        <f aca="false">InputDataA_GeneralAssumptions!BK22</f>
        <v>0.006</v>
      </c>
      <c r="BH7" s="504" t="n">
        <f aca="false">InputDataA_GeneralAssumptions!BL22</f>
        <v>0.006</v>
      </c>
      <c r="BI7" s="504" t="n">
        <f aca="false">InputDataA_GeneralAssumptions!BM22</f>
        <v>0.006</v>
      </c>
      <c r="BJ7" s="504" t="n">
        <f aca="false">InputDataA_GeneralAssumptions!BN22</f>
        <v>0.006</v>
      </c>
      <c r="BK7" s="504" t="n">
        <f aca="false">InputDataA_GeneralAssumptions!BO22</f>
        <v>0.006</v>
      </c>
      <c r="BL7" s="504" t="n">
        <f aca="false">InputDataA_GeneralAssumptions!BP22</f>
        <v>0.006</v>
      </c>
      <c r="BM7" s="504" t="n">
        <f aca="false">InputDataA_GeneralAssumptions!BQ22</f>
        <v>0.006</v>
      </c>
      <c r="BN7" s="504" t="n">
        <f aca="false">InputDataA_GeneralAssumptions!BR22</f>
        <v>0.006</v>
      </c>
      <c r="BO7" s="504" t="n">
        <f aca="false">InputDataA_GeneralAssumptions!BS22</f>
        <v>0.006</v>
      </c>
      <c r="BP7" s="504" t="n">
        <f aca="false">InputDataA_GeneralAssumptions!BT22</f>
        <v>0.006</v>
      </c>
      <c r="BQ7" s="504" t="n">
        <f aca="false">InputDataA_GeneralAssumptions!BU22</f>
        <v>0.006</v>
      </c>
      <c r="BR7" s="504" t="n">
        <f aca="false">InputDataA_GeneralAssumptions!BV22</f>
        <v>0.006</v>
      </c>
      <c r="BS7" s="504" t="n">
        <f aca="false">InputDataA_GeneralAssumptions!BW22</f>
        <v>0.006</v>
      </c>
    </row>
    <row r="8" customFormat="false" ht="15.75" hidden="false" customHeight="false" outlineLevel="0" collapsed="false">
      <c r="A8" s="503"/>
      <c r="B8" s="594" t="str">
        <f aca="false">LEFT(InputDataA_GeneralAssumptions!D33,1)</f>
        <v>A</v>
      </c>
      <c r="C8" s="505" t="s">
        <v>134</v>
      </c>
      <c r="D8" s="138" t="s">
        <v>121</v>
      </c>
      <c r="E8" s="115" t="n">
        <f aca="false">InputDataA_GeneralAssumptions!I31</f>
        <v>0.01</v>
      </c>
      <c r="F8" s="115" t="n">
        <f aca="false">InputDataA_GeneralAssumptions!J31</f>
        <v>0.01</v>
      </c>
      <c r="G8" s="115" t="n">
        <f aca="false">InputDataA_GeneralAssumptions!K31</f>
        <v>0.01</v>
      </c>
      <c r="H8" s="115" t="n">
        <f aca="false">InputDataA_GeneralAssumptions!L31</f>
        <v>0.01</v>
      </c>
      <c r="I8" s="115" t="n">
        <f aca="false">InputDataA_GeneralAssumptions!M31</f>
        <v>0.01</v>
      </c>
      <c r="J8" s="115" t="n">
        <f aca="false">InputDataA_GeneralAssumptions!N31</f>
        <v>0.01</v>
      </c>
      <c r="K8" s="115" t="n">
        <f aca="false">InputDataA_GeneralAssumptions!O31</f>
        <v>0.01</v>
      </c>
      <c r="L8" s="115" t="n">
        <f aca="false">InputDataA_GeneralAssumptions!P31</f>
        <v>0.01</v>
      </c>
      <c r="M8" s="115" t="n">
        <f aca="false">InputDataA_GeneralAssumptions!Q31</f>
        <v>0.01</v>
      </c>
      <c r="N8" s="115" t="n">
        <f aca="false">InputDataA_GeneralAssumptions!R31</f>
        <v>0.01</v>
      </c>
      <c r="O8" s="115" t="n">
        <f aca="false">InputDataA_GeneralAssumptions!S31</f>
        <v>0.01</v>
      </c>
      <c r="P8" s="115" t="n">
        <f aca="false">InputDataA_GeneralAssumptions!T31</f>
        <v>0.01</v>
      </c>
      <c r="Q8" s="115" t="n">
        <f aca="false">InputDataA_GeneralAssumptions!U31</f>
        <v>0.01</v>
      </c>
      <c r="R8" s="115" t="n">
        <f aca="false">InputDataA_GeneralAssumptions!V31</f>
        <v>0.01</v>
      </c>
      <c r="S8" s="115" t="n">
        <f aca="false">InputDataA_GeneralAssumptions!W31</f>
        <v>0.01</v>
      </c>
      <c r="T8" s="115" t="n">
        <f aca="false">InputDataA_GeneralAssumptions!X31</f>
        <v>0.01</v>
      </c>
      <c r="U8" s="115" t="n">
        <f aca="false">InputDataA_GeneralAssumptions!Y31</f>
        <v>0.01</v>
      </c>
      <c r="V8" s="115" t="n">
        <f aca="false">InputDataA_GeneralAssumptions!Z31</f>
        <v>0.01</v>
      </c>
      <c r="W8" s="115" t="n">
        <f aca="false">InputDataA_GeneralAssumptions!AA31</f>
        <v>0.01</v>
      </c>
      <c r="X8" s="115" t="n">
        <f aca="false">InputDataA_GeneralAssumptions!AB31</f>
        <v>0.01</v>
      </c>
      <c r="Y8" s="115" t="n">
        <f aca="false">InputDataA_GeneralAssumptions!AC31</f>
        <v>0.01</v>
      </c>
      <c r="Z8" s="115" t="n">
        <f aca="false">InputDataA_GeneralAssumptions!AD31</f>
        <v>0.01</v>
      </c>
      <c r="AA8" s="115" t="n">
        <f aca="false">InputDataA_GeneralAssumptions!AE31</f>
        <v>0.01</v>
      </c>
      <c r="AB8" s="115" t="n">
        <f aca="false">InputDataA_GeneralAssumptions!AF31</f>
        <v>0.01</v>
      </c>
      <c r="AC8" s="115" t="n">
        <f aca="false">InputDataA_GeneralAssumptions!AG31</f>
        <v>0.01</v>
      </c>
      <c r="AD8" s="115" t="n">
        <f aca="false">InputDataA_GeneralAssumptions!AH31</f>
        <v>0.01</v>
      </c>
      <c r="AE8" s="115" t="n">
        <f aca="false">InputDataA_GeneralAssumptions!AI31</f>
        <v>0.01</v>
      </c>
      <c r="AF8" s="115" t="n">
        <f aca="false">InputDataA_GeneralAssumptions!AJ31</f>
        <v>0.01</v>
      </c>
      <c r="AG8" s="115" t="n">
        <f aca="false">InputDataA_GeneralAssumptions!AK31</f>
        <v>0.01</v>
      </c>
      <c r="AH8" s="115" t="n">
        <f aca="false">InputDataA_GeneralAssumptions!AL31</f>
        <v>0.01</v>
      </c>
      <c r="AI8" s="115" t="n">
        <f aca="false">InputDataA_GeneralAssumptions!AM31</f>
        <v>0.01</v>
      </c>
      <c r="AJ8" s="115" t="n">
        <f aca="false">InputDataA_GeneralAssumptions!AN31</f>
        <v>0.01</v>
      </c>
      <c r="AK8" s="115" t="n">
        <f aca="false">InputDataA_GeneralAssumptions!AO31</f>
        <v>0.01</v>
      </c>
      <c r="AL8" s="115" t="n">
        <f aca="false">InputDataA_GeneralAssumptions!AP31</f>
        <v>0.01</v>
      </c>
      <c r="AM8" s="115" t="n">
        <f aca="false">InputDataA_GeneralAssumptions!AQ31</f>
        <v>0.01</v>
      </c>
      <c r="AN8" s="115" t="n">
        <f aca="false">InputDataA_GeneralAssumptions!AR31</f>
        <v>0.01</v>
      </c>
      <c r="AO8" s="115" t="n">
        <f aca="false">InputDataA_GeneralAssumptions!AS31</f>
        <v>0.01</v>
      </c>
      <c r="AP8" s="115" t="n">
        <f aca="false">InputDataA_GeneralAssumptions!AT31</f>
        <v>0.01</v>
      </c>
      <c r="AQ8" s="115" t="n">
        <f aca="false">InputDataA_GeneralAssumptions!AU31</f>
        <v>0.01</v>
      </c>
      <c r="AR8" s="115" t="n">
        <f aca="false">InputDataA_GeneralAssumptions!AV31</f>
        <v>0.01</v>
      </c>
      <c r="AS8" s="115" t="n">
        <f aca="false">InputDataA_GeneralAssumptions!AW31</f>
        <v>0.01</v>
      </c>
      <c r="AT8" s="115" t="n">
        <f aca="false">InputDataA_GeneralAssumptions!AX31</f>
        <v>0.01</v>
      </c>
      <c r="AU8" s="115" t="n">
        <f aca="false">InputDataA_GeneralAssumptions!AY31</f>
        <v>0.01</v>
      </c>
      <c r="AV8" s="115" t="n">
        <f aca="false">InputDataA_GeneralAssumptions!AZ31</f>
        <v>0.01</v>
      </c>
      <c r="AW8" s="115" t="n">
        <f aca="false">InputDataA_GeneralAssumptions!BA31</f>
        <v>0.01</v>
      </c>
      <c r="AX8" s="115" t="n">
        <f aca="false">InputDataA_GeneralAssumptions!BB31</f>
        <v>0.01</v>
      </c>
      <c r="AY8" s="115" t="n">
        <f aca="false">InputDataA_GeneralAssumptions!BC31</f>
        <v>0.01</v>
      </c>
      <c r="AZ8" s="115" t="n">
        <f aca="false">InputDataA_GeneralAssumptions!BD31</f>
        <v>0.01</v>
      </c>
      <c r="BA8" s="115" t="n">
        <f aca="false">InputDataA_GeneralAssumptions!BE31</f>
        <v>0.01</v>
      </c>
      <c r="BB8" s="115" t="n">
        <f aca="false">InputDataA_GeneralAssumptions!BF31</f>
        <v>0.01</v>
      </c>
      <c r="BC8" s="115" t="n">
        <f aca="false">InputDataA_GeneralAssumptions!BG31</f>
        <v>0.01</v>
      </c>
      <c r="BD8" s="115" t="n">
        <f aca="false">InputDataA_GeneralAssumptions!BH31</f>
        <v>0.01</v>
      </c>
      <c r="BE8" s="115" t="n">
        <f aca="false">InputDataA_GeneralAssumptions!BI31</f>
        <v>0.01</v>
      </c>
      <c r="BF8" s="115" t="n">
        <f aca="false">InputDataA_GeneralAssumptions!BJ31</f>
        <v>0.01</v>
      </c>
      <c r="BG8" s="115" t="n">
        <f aca="false">InputDataA_GeneralAssumptions!BK31</f>
        <v>0.01</v>
      </c>
      <c r="BH8" s="115" t="n">
        <f aca="false">InputDataA_GeneralAssumptions!BL31</f>
        <v>0.01</v>
      </c>
      <c r="BI8" s="115" t="n">
        <f aca="false">InputDataA_GeneralAssumptions!BM31</f>
        <v>0.01</v>
      </c>
      <c r="BJ8" s="115" t="n">
        <f aca="false">InputDataA_GeneralAssumptions!BN31</f>
        <v>0.01</v>
      </c>
      <c r="BK8" s="115" t="n">
        <f aca="false">InputDataA_GeneralAssumptions!BO31</f>
        <v>0.01</v>
      </c>
      <c r="BL8" s="115" t="n">
        <f aca="false">InputDataA_GeneralAssumptions!BP31</f>
        <v>0.01</v>
      </c>
      <c r="BM8" s="115" t="n">
        <f aca="false">InputDataA_GeneralAssumptions!BQ31</f>
        <v>0.01</v>
      </c>
      <c r="BN8" s="115" t="n">
        <f aca="false">InputDataA_GeneralAssumptions!BR31</f>
        <v>0.01</v>
      </c>
      <c r="BO8" s="115" t="n">
        <f aca="false">InputDataA_GeneralAssumptions!BS31</f>
        <v>0.01</v>
      </c>
      <c r="BP8" s="115" t="n">
        <f aca="false">InputDataA_GeneralAssumptions!BT31</f>
        <v>0.01</v>
      </c>
      <c r="BQ8" s="115" t="n">
        <f aca="false">InputDataA_GeneralAssumptions!BU31</f>
        <v>0.01</v>
      </c>
      <c r="BR8" s="115" t="n">
        <f aca="false">InputDataA_GeneralAssumptions!BV31</f>
        <v>0.01</v>
      </c>
      <c r="BS8" s="115" t="n">
        <f aca="false">InputDataA_GeneralAssumptions!BW31</f>
        <v>0.01</v>
      </c>
    </row>
    <row r="9" customFormat="false" ht="15.75" hidden="false" customHeight="false" outlineLevel="0" collapsed="false">
      <c r="A9" s="503"/>
      <c r="B9" s="594" t="str">
        <f aca="false">LEFT(InputDataA_GeneralAssumptions!D92,1)</f>
        <v>A</v>
      </c>
      <c r="C9" s="505" t="s">
        <v>185</v>
      </c>
      <c r="D9" s="138" t="s">
        <v>121</v>
      </c>
      <c r="E9" s="115" t="n">
        <f aca="false">InputDataA_GeneralAssumptions!I94</f>
        <v>0.0293460825036125</v>
      </c>
      <c r="F9" s="115" t="n">
        <f aca="false">InputDataA_GeneralAssumptions!J94</f>
        <v>0.0292799463412805</v>
      </c>
      <c r="G9" s="115" t="n">
        <f aca="false">InputDataA_GeneralAssumptions!K94</f>
        <v>0.0292101827676241</v>
      </c>
      <c r="H9" s="115" t="n">
        <f aca="false">InputDataA_GeneralAssumptions!L94</f>
        <v>0.0290153797368005</v>
      </c>
      <c r="I9" s="115" t="n">
        <f aca="false">InputDataA_GeneralAssumptions!M94</f>
        <v>0.0289162814586543</v>
      </c>
      <c r="J9" s="115" t="n">
        <f aca="false">InputDataA_GeneralAssumptions!N94</f>
        <v>0.0287026406429391</v>
      </c>
      <c r="K9" s="115" t="n">
        <f aca="false">InputDataA_GeneralAssumptions!O94</f>
        <v>0.0285811335403727</v>
      </c>
      <c r="L9" s="115" t="n">
        <f aca="false">InputDataA_GeneralAssumptions!P94</f>
        <v>0.0283530688304949</v>
      </c>
      <c r="M9" s="115" t="n">
        <f aca="false">InputDataA_GeneralAssumptions!Q94</f>
        <v>0.0281677218093404</v>
      </c>
      <c r="N9" s="115" t="n">
        <f aca="false">InputDataA_GeneralAssumptions!R94</f>
        <v>0.0279760842405854</v>
      </c>
      <c r="O9" s="115" t="n">
        <f aca="false">InputDataA_GeneralAssumptions!S94</f>
        <v>0.0276921741395026</v>
      </c>
      <c r="P9" s="115" t="n">
        <f aca="false">InputDataA_GeneralAssumptions!T94</f>
        <v>0.0274105672171305</v>
      </c>
      <c r="Q9" s="115" t="n">
        <f aca="false">InputDataA_GeneralAssumptions!U94</f>
        <v>0.027090355997698</v>
      </c>
      <c r="R9" s="115" t="n">
        <f aca="false">InputDataA_GeneralAssumptions!V94</f>
        <v>0.0268160896537923</v>
      </c>
      <c r="S9" s="115" t="n">
        <f aca="false">InputDataA_GeneralAssumptions!W94</f>
        <v>0.0265055544728123</v>
      </c>
      <c r="T9" s="115" t="n">
        <f aca="false">InputDataA_GeneralAssumptions!X94</f>
        <v>0.02616290108221</v>
      </c>
      <c r="U9" s="115" t="n">
        <f aca="false">InputDataA_GeneralAssumptions!Y94</f>
        <v>0.0258288928359975</v>
      </c>
      <c r="V9" s="115" t="n">
        <f aca="false">InputDataA_GeneralAssumptions!Z94</f>
        <v>0.0255032104465767</v>
      </c>
      <c r="W9" s="115" t="n">
        <f aca="false">InputDataA_GeneralAssumptions!AA94</f>
        <v>0.0251503746174682</v>
      </c>
      <c r="X9" s="115" t="n">
        <f aca="false">InputDataA_GeneralAssumptions!AB94</f>
        <v>0.0248078506725227</v>
      </c>
      <c r="Y9" s="115" t="n">
        <f aca="false">InputDataA_GeneralAssumptions!AC94</f>
        <v>0.0245086550373321</v>
      </c>
      <c r="Z9" s="115" t="n">
        <f aca="false">InputDataA_GeneralAssumptions!AD94</f>
        <v>0.024151116049544</v>
      </c>
      <c r="AA9" s="115" t="n">
        <f aca="false">InputDataA_GeneralAssumptions!AE94</f>
        <v>0.0238687855000319</v>
      </c>
      <c r="AB9" s="115" t="n">
        <f aca="false">InputDataA_GeneralAssumptions!AF94</f>
        <v>0.0235305117496727</v>
      </c>
      <c r="AC9" s="115" t="n">
        <f aca="false">InputDataA_GeneralAssumptions!AG94</f>
        <v>0.0232331536798514</v>
      </c>
      <c r="AD9" s="115" t="n">
        <f aca="false">InputDataA_GeneralAssumptions!AH94</f>
        <v>0.0228841804547077</v>
      </c>
      <c r="AE9" s="115" t="n">
        <f aca="false">InputDataA_GeneralAssumptions!AI94</f>
        <v>0.0225758589590668</v>
      </c>
      <c r="AF9" s="115" t="n">
        <f aca="false">InputDataA_GeneralAssumptions!AJ94</f>
        <v>0.0222481436171726</v>
      </c>
      <c r="AG9" s="115" t="n">
        <f aca="false">InputDataA_GeneralAssumptions!AK94</f>
        <v>0.0219309231582756</v>
      </c>
      <c r="AH9" s="115" t="n">
        <f aca="false">InputDataA_GeneralAssumptions!AL94</f>
        <v>0.0216509164192924</v>
      </c>
      <c r="AI9" s="115" t="n">
        <f aca="false">InputDataA_GeneralAssumptions!AM94</f>
        <v>0.0213253718611719</v>
      </c>
      <c r="AJ9" s="115" t="n">
        <f aca="false">InputDataA_GeneralAssumptions!AN94</f>
        <v>0.0210627968888657</v>
      </c>
      <c r="AK9" s="115" t="str">
        <f aca="false">InputDataA_GeneralAssumptions!AO94</f>
        <v>#N/A</v>
      </c>
      <c r="AL9" s="115" t="str">
        <f aca="false">InputDataA_GeneralAssumptions!AP94</f>
        <v>#N/A</v>
      </c>
      <c r="AM9" s="115" t="str">
        <f aca="false">InputDataA_GeneralAssumptions!AQ94</f>
        <v>#N/A</v>
      </c>
      <c r="AN9" s="115" t="str">
        <f aca="false">InputDataA_GeneralAssumptions!AR94</f>
        <v>#N/A</v>
      </c>
      <c r="AO9" s="115" t="str">
        <f aca="false">InputDataA_GeneralAssumptions!AS94</f>
        <v>#N/A</v>
      </c>
      <c r="AP9" s="115" t="str">
        <f aca="false">InputDataA_GeneralAssumptions!AT94</f>
        <v>#N/A</v>
      </c>
      <c r="AQ9" s="115" t="str">
        <f aca="false">InputDataA_GeneralAssumptions!AU94</f>
        <v>#N/A</v>
      </c>
      <c r="AR9" s="115" t="str">
        <f aca="false">InputDataA_GeneralAssumptions!AV94</f>
        <v>#N/A</v>
      </c>
      <c r="AS9" s="115" t="str">
        <f aca="false">InputDataA_GeneralAssumptions!AW94</f>
        <v>#N/A</v>
      </c>
      <c r="AT9" s="115" t="str">
        <f aca="false">InputDataA_GeneralAssumptions!AX94</f>
        <v>#N/A</v>
      </c>
      <c r="AU9" s="115" t="str">
        <f aca="false">InputDataA_GeneralAssumptions!AY94</f>
        <v>#N/A</v>
      </c>
      <c r="AV9" s="115" t="str">
        <f aca="false">InputDataA_GeneralAssumptions!AZ94</f>
        <v>#N/A</v>
      </c>
      <c r="AW9" s="115" t="str">
        <f aca="false">InputDataA_GeneralAssumptions!BA94</f>
        <v>#N/A</v>
      </c>
      <c r="AX9" s="115" t="str">
        <f aca="false">InputDataA_GeneralAssumptions!BB94</f>
        <v>#N/A</v>
      </c>
      <c r="AY9" s="115" t="str">
        <f aca="false">InputDataA_GeneralAssumptions!BC94</f>
        <v>#N/A</v>
      </c>
      <c r="AZ9" s="115" t="str">
        <f aca="false">InputDataA_GeneralAssumptions!BD94</f>
        <v>#N/A</v>
      </c>
      <c r="BA9" s="115" t="str">
        <f aca="false">InputDataA_GeneralAssumptions!BE94</f>
        <v>#N/A</v>
      </c>
      <c r="BB9" s="115" t="str">
        <f aca="false">InputDataA_GeneralAssumptions!BF94</f>
        <v>#N/A</v>
      </c>
      <c r="BC9" s="115" t="str">
        <f aca="false">InputDataA_GeneralAssumptions!BG94</f>
        <v>#N/A</v>
      </c>
      <c r="BD9" s="115" t="str">
        <f aca="false">InputDataA_GeneralAssumptions!BH94</f>
        <v>#N/A</v>
      </c>
      <c r="BE9" s="115" t="str">
        <f aca="false">InputDataA_GeneralAssumptions!BI94</f>
        <v>#N/A</v>
      </c>
      <c r="BF9" s="115" t="str">
        <f aca="false">InputDataA_GeneralAssumptions!BJ94</f>
        <v>#N/A</v>
      </c>
      <c r="BG9" s="115" t="str">
        <f aca="false">InputDataA_GeneralAssumptions!BK94</f>
        <v>#N/A</v>
      </c>
      <c r="BH9" s="115" t="str">
        <f aca="false">InputDataA_GeneralAssumptions!BL94</f>
        <v>#N/A</v>
      </c>
      <c r="BI9" s="115" t="str">
        <f aca="false">InputDataA_GeneralAssumptions!BM94</f>
        <v>#N/A</v>
      </c>
      <c r="BJ9" s="115" t="str">
        <f aca="false">InputDataA_GeneralAssumptions!BN94</f>
        <v>#N/A</v>
      </c>
      <c r="BK9" s="115" t="str">
        <f aca="false">InputDataA_GeneralAssumptions!BO94</f>
        <v>#N/A</v>
      </c>
      <c r="BL9" s="115" t="str">
        <f aca="false">InputDataA_GeneralAssumptions!BP94</f>
        <v>#N/A</v>
      </c>
      <c r="BM9" s="115" t="str">
        <f aca="false">InputDataA_GeneralAssumptions!BQ94</f>
        <v>#N/A</v>
      </c>
      <c r="BN9" s="115" t="str">
        <f aca="false">InputDataA_GeneralAssumptions!BR94</f>
        <v>#N/A</v>
      </c>
      <c r="BO9" s="115" t="str">
        <f aca="false">InputDataA_GeneralAssumptions!BS94</f>
        <v>#N/A</v>
      </c>
      <c r="BP9" s="115" t="str">
        <f aca="false">InputDataA_GeneralAssumptions!BT94</f>
        <v>#N/A</v>
      </c>
      <c r="BQ9" s="115" t="str">
        <f aca="false">InputDataA_GeneralAssumptions!BU94</f>
        <v>#N/A</v>
      </c>
      <c r="BR9" s="115" t="str">
        <f aca="false">InputDataA_GeneralAssumptions!BV94</f>
        <v>#N/A</v>
      </c>
      <c r="BS9" s="115" t="str">
        <f aca="false">InputDataA_GeneralAssumptions!BW94</f>
        <v>#N/A</v>
      </c>
    </row>
    <row r="10" s="24" customFormat="true" ht="15.75" hidden="false" customHeight="false" outlineLevel="0" collapsed="false">
      <c r="A10" s="503"/>
      <c r="B10" s="594" t="str">
        <f aca="false">LEFT(InputDataA_GeneralAssumptions!D92,1)</f>
        <v>A</v>
      </c>
      <c r="C10" s="505" t="s">
        <v>192</v>
      </c>
      <c r="D10" s="138" t="s">
        <v>121</v>
      </c>
      <c r="E10" s="115" t="n">
        <f aca="false">InputDataA_GeneralAssumptions!I113</f>
        <v>0.00864728055580089</v>
      </c>
      <c r="F10" s="115" t="n">
        <f aca="false">InputDataA_GeneralAssumptions!J113</f>
        <v>0.00803034424463722</v>
      </c>
      <c r="G10" s="115" t="n">
        <f aca="false">InputDataA_GeneralAssumptions!K113</f>
        <v>0.00773559536048007</v>
      </c>
      <c r="H10" s="115" t="n">
        <f aca="false">InputDataA_GeneralAssumptions!L113</f>
        <v>0.00672636751221933</v>
      </c>
      <c r="I10" s="115" t="n">
        <f aca="false">InputDataA_GeneralAssumptions!M113</f>
        <v>0.00615981613505245</v>
      </c>
      <c r="J10" s="115" t="n">
        <f aca="false">InputDataA_GeneralAssumptions!N113</f>
        <v>0.00626111569781052</v>
      </c>
      <c r="K10" s="115" t="n">
        <f aca="false">InputDataA_GeneralAssumptions!O113</f>
        <v>0.0064994191847898</v>
      </c>
      <c r="L10" s="115" t="n">
        <f aca="false">InputDataA_GeneralAssumptions!P113</f>
        <v>0.00497753034540915</v>
      </c>
      <c r="M10" s="115" t="n">
        <f aca="false">InputDataA_GeneralAssumptions!Q113</f>
        <v>0.00561955336109476</v>
      </c>
      <c r="N10" s="115" t="n">
        <f aca="false">InputDataA_GeneralAssumptions!R113</f>
        <v>0.00580288373988047</v>
      </c>
      <c r="O10" s="115" t="n">
        <f aca="false">InputDataA_GeneralAssumptions!S113</f>
        <v>0.0053696950010711</v>
      </c>
      <c r="P10" s="115" t="n">
        <f aca="false">InputDataA_GeneralAssumptions!T113</f>
        <v>0.00460631409386081</v>
      </c>
      <c r="Q10" s="115" t="n">
        <f aca="false">InputDataA_GeneralAssumptions!U113</f>
        <v>0.00373487448829923</v>
      </c>
      <c r="R10" s="115" t="n">
        <f aca="false">InputDataA_GeneralAssumptions!V113</f>
        <v>0.00323527089419806</v>
      </c>
      <c r="S10" s="115" t="n">
        <f aca="false">InputDataA_GeneralAssumptions!W113</f>
        <v>0.00294367407806306</v>
      </c>
      <c r="T10" s="115" t="n">
        <f aca="false">InputDataA_GeneralAssumptions!X113</f>
        <v>0.0029662174196996</v>
      </c>
      <c r="U10" s="115" t="n">
        <f aca="false">InputDataA_GeneralAssumptions!Y113</f>
        <v>0.00329470923416308</v>
      </c>
      <c r="V10" s="115" t="n">
        <f aca="false">InputDataA_GeneralAssumptions!Z113</f>
        <v>0.00286564352305763</v>
      </c>
      <c r="W10" s="115" t="n">
        <f aca="false">InputDataA_GeneralAssumptions!AA113</f>
        <v>0.00315029127071886</v>
      </c>
      <c r="X10" s="115" t="n">
        <f aca="false">InputDataA_GeneralAssumptions!AB113</f>
        <v>0.00340895726930923</v>
      </c>
      <c r="Y10" s="115" t="n">
        <f aca="false">InputDataA_GeneralAssumptions!AC113</f>
        <v>0.00344322030805699</v>
      </c>
      <c r="Z10" s="115" t="n">
        <f aca="false">InputDataA_GeneralAssumptions!AD113</f>
        <v>0.00342664402632797</v>
      </c>
      <c r="AA10" s="115" t="n">
        <f aca="false">InputDataA_GeneralAssumptions!AE113</f>
        <v>0.00297618687061418</v>
      </c>
      <c r="AB10" s="115" t="n">
        <f aca="false">InputDataA_GeneralAssumptions!AF113</f>
        <v>0.00302976253506371</v>
      </c>
      <c r="AC10" s="115" t="n">
        <f aca="false">InputDataA_GeneralAssumptions!AG113</f>
        <v>0.00314715532723353</v>
      </c>
      <c r="AD10" s="115" t="n">
        <f aca="false">InputDataA_GeneralAssumptions!AH113</f>
        <v>0.00326232891930389</v>
      </c>
      <c r="AE10" s="115" t="n">
        <f aca="false">InputDataA_GeneralAssumptions!AI113</f>
        <v>0.0033855347635281</v>
      </c>
      <c r="AF10" s="115" t="n">
        <f aca="false">InputDataA_GeneralAssumptions!AJ113</f>
        <v>0.00292165289630697</v>
      </c>
      <c r="AG10" s="115" t="n">
        <f aca="false">InputDataA_GeneralAssumptions!AK113</f>
        <v>0.0031232049869816</v>
      </c>
      <c r="AH10" s="115" t="n">
        <f aca="false">InputDataA_GeneralAssumptions!AL113</f>
        <v>0.00319309597453188</v>
      </c>
      <c r="AI10" s="115" t="n">
        <f aca="false">InputDataA_GeneralAssumptions!AM113</f>
        <v>0.00322172720221836</v>
      </c>
      <c r="AJ10" s="115" t="n">
        <f aca="false">InputDataA_GeneralAssumptions!AN113</f>
        <v>0.00315308148790971</v>
      </c>
      <c r="AK10" s="115" t="e">
        <f aca="false">InputDataA_GeneralAssumptions!AO113</f>
        <v>#VALUE!</v>
      </c>
      <c r="AL10" s="115" t="e">
        <f aca="false">InputDataA_GeneralAssumptions!AP113</f>
        <v>#VALUE!</v>
      </c>
      <c r="AM10" s="115" t="e">
        <f aca="false">InputDataA_GeneralAssumptions!AQ113</f>
        <v>#VALUE!</v>
      </c>
      <c r="AN10" s="115" t="e">
        <f aca="false">InputDataA_GeneralAssumptions!AR113</f>
        <v>#VALUE!</v>
      </c>
      <c r="AO10" s="115" t="e">
        <f aca="false">InputDataA_GeneralAssumptions!AS113</f>
        <v>#VALUE!</v>
      </c>
      <c r="AP10" s="115" t="e">
        <f aca="false">InputDataA_GeneralAssumptions!AT113</f>
        <v>#VALUE!</v>
      </c>
      <c r="AQ10" s="115" t="e">
        <f aca="false">InputDataA_GeneralAssumptions!AU113</f>
        <v>#VALUE!</v>
      </c>
      <c r="AR10" s="115" t="e">
        <f aca="false">InputDataA_GeneralAssumptions!AV113</f>
        <v>#VALUE!</v>
      </c>
      <c r="AS10" s="115" t="e">
        <f aca="false">InputDataA_GeneralAssumptions!AW113</f>
        <v>#VALUE!</v>
      </c>
      <c r="AT10" s="115" t="e">
        <f aca="false">InputDataA_GeneralAssumptions!AX113</f>
        <v>#VALUE!</v>
      </c>
      <c r="AU10" s="115" t="e">
        <f aca="false">InputDataA_GeneralAssumptions!AY113</f>
        <v>#VALUE!</v>
      </c>
      <c r="AV10" s="115" t="e">
        <f aca="false">InputDataA_GeneralAssumptions!AZ113</f>
        <v>#VALUE!</v>
      </c>
      <c r="AW10" s="115" t="e">
        <f aca="false">InputDataA_GeneralAssumptions!BA113</f>
        <v>#VALUE!</v>
      </c>
      <c r="AX10" s="115" t="e">
        <f aca="false">InputDataA_GeneralAssumptions!BB113</f>
        <v>#VALUE!</v>
      </c>
      <c r="AY10" s="115" t="e">
        <f aca="false">InputDataA_GeneralAssumptions!BC113</f>
        <v>#VALUE!</v>
      </c>
      <c r="AZ10" s="115" t="e">
        <f aca="false">InputDataA_GeneralAssumptions!BD113</f>
        <v>#VALUE!</v>
      </c>
      <c r="BA10" s="115" t="e">
        <f aca="false">InputDataA_GeneralAssumptions!BE113</f>
        <v>#VALUE!</v>
      </c>
      <c r="BB10" s="115" t="e">
        <f aca="false">InputDataA_GeneralAssumptions!BF113</f>
        <v>#VALUE!</v>
      </c>
      <c r="BC10" s="115" t="e">
        <f aca="false">InputDataA_GeneralAssumptions!BG113</f>
        <v>#VALUE!</v>
      </c>
      <c r="BD10" s="115" t="e">
        <f aca="false">InputDataA_GeneralAssumptions!BH113</f>
        <v>#VALUE!</v>
      </c>
      <c r="BE10" s="115" t="e">
        <f aca="false">InputDataA_GeneralAssumptions!BI113</f>
        <v>#VALUE!</v>
      </c>
      <c r="BF10" s="115" t="e">
        <f aca="false">InputDataA_GeneralAssumptions!BJ113</f>
        <v>#VALUE!</v>
      </c>
      <c r="BG10" s="115" t="e">
        <f aca="false">InputDataA_GeneralAssumptions!BK113</f>
        <v>#VALUE!</v>
      </c>
      <c r="BH10" s="115" t="e">
        <f aca="false">InputDataA_GeneralAssumptions!BL113</f>
        <v>#VALUE!</v>
      </c>
      <c r="BI10" s="115" t="e">
        <f aca="false">InputDataA_GeneralAssumptions!BM113</f>
        <v>#VALUE!</v>
      </c>
      <c r="BJ10" s="115" t="e">
        <f aca="false">InputDataA_GeneralAssumptions!BN113</f>
        <v>#VALUE!</v>
      </c>
      <c r="BK10" s="115" t="e">
        <f aca="false">InputDataA_GeneralAssumptions!BO113</f>
        <v>#VALUE!</v>
      </c>
      <c r="BL10" s="115" t="e">
        <f aca="false">InputDataA_GeneralAssumptions!BP113</f>
        <v>#VALUE!</v>
      </c>
      <c r="BM10" s="115" t="e">
        <f aca="false">InputDataA_GeneralAssumptions!BQ113</f>
        <v>#VALUE!</v>
      </c>
      <c r="BN10" s="115" t="e">
        <f aca="false">InputDataA_GeneralAssumptions!BR113</f>
        <v>#VALUE!</v>
      </c>
      <c r="BO10" s="115" t="e">
        <f aca="false">InputDataA_GeneralAssumptions!BS113</f>
        <v>#VALUE!</v>
      </c>
      <c r="BP10" s="115" t="e">
        <f aca="false">InputDataA_GeneralAssumptions!BT113</f>
        <v>#VALUE!</v>
      </c>
      <c r="BQ10" s="115" t="e">
        <f aca="false">InputDataA_GeneralAssumptions!BU113</f>
        <v>#VALUE!</v>
      </c>
      <c r="BR10" s="115" t="e">
        <f aca="false">InputDataA_GeneralAssumptions!BV113</f>
        <v>#VALUE!</v>
      </c>
      <c r="BS10" s="115" t="e">
        <f aca="false">InputDataA_GeneralAssumptions!BW113</f>
        <v>#VALUE!</v>
      </c>
    </row>
    <row r="11" s="24" customFormat="true" ht="15.75" hidden="false" customHeight="false" outlineLevel="0" collapsed="false">
      <c r="A11" s="503"/>
      <c r="B11" s="594" t="str">
        <f aca="false">LEFT(InputDataA_GeneralAssumptions!D39,1)</f>
        <v>A</v>
      </c>
      <c r="C11" s="505" t="s">
        <v>193</v>
      </c>
      <c r="D11" s="138" t="s">
        <v>121</v>
      </c>
      <c r="E11" s="115" t="n">
        <f aca="false">InputDataA_GeneralAssumptions!I121</f>
        <v>-0.000717276183422655</v>
      </c>
      <c r="F11" s="115" t="n">
        <f aca="false">InputDataA_GeneralAssumptions!J121</f>
        <v>5.2144601065951E-006</v>
      </c>
      <c r="G11" s="115" t="n">
        <f aca="false">InputDataA_GeneralAssumptions!K121</f>
        <v>5.59748563611073E-006</v>
      </c>
      <c r="H11" s="115" t="n">
        <f aca="false">InputDataA_GeneralAssumptions!L121</f>
        <v>5.5664057740934E-006</v>
      </c>
      <c r="I11" s="115" t="n">
        <f aca="false">InputDataA_GeneralAssumptions!M121</f>
        <v>5.39485187167621E-006</v>
      </c>
      <c r="J11" s="115" t="n">
        <f aca="false">InputDataA_GeneralAssumptions!N121</f>
        <v>5.18019787798529E-006</v>
      </c>
      <c r="K11" s="115" t="n">
        <f aca="false">InputDataA_GeneralAssumptions!O121</f>
        <v>4.92504246829562E-006</v>
      </c>
      <c r="L11" s="115" t="n">
        <f aca="false">InputDataA_GeneralAssumptions!P121</f>
        <v>4.71260548318142E-006</v>
      </c>
      <c r="M11" s="115" t="n">
        <f aca="false">InputDataA_GeneralAssumptions!Q121</f>
        <v>4.46024109646004E-006</v>
      </c>
      <c r="N11" s="115" t="n">
        <f aca="false">InputDataA_GeneralAssumptions!R121</f>
        <v>4.08079686042839E-006</v>
      </c>
      <c r="O11" s="115" t="n">
        <f aca="false">InputDataA_GeneralAssumptions!S121</f>
        <v>3.48612247091928E-006</v>
      </c>
      <c r="P11" s="115" t="n">
        <f aca="false">InputDataA_GeneralAssumptions!T121</f>
        <v>2.7436274021575E-006</v>
      </c>
      <c r="Q11" s="115" t="n">
        <f aca="false">InputDataA_GeneralAssumptions!U121</f>
        <v>1.95280552484078E-006</v>
      </c>
      <c r="R11" s="115" t="n">
        <f aca="false">InputDataA_GeneralAssumptions!V121</f>
        <v>1.26435482594722E-006</v>
      </c>
      <c r="S11" s="115" t="n">
        <f aca="false">InputDataA_GeneralAssumptions!W121</f>
        <v>5.75790946921728E-007</v>
      </c>
      <c r="T11" s="115" t="n">
        <f aca="false">InputDataA_GeneralAssumptions!X121</f>
        <v>-4.63108421611125E-008</v>
      </c>
      <c r="U11" s="115" t="n">
        <f aca="false">InputDataA_GeneralAssumptions!Y121</f>
        <v>-6.93691284747722E-007</v>
      </c>
      <c r="V11" s="115" t="n">
        <f aca="false">InputDataA_GeneralAssumptions!Z121</f>
        <v>-1.24399940226727E-006</v>
      </c>
      <c r="W11" s="115" t="n">
        <f aca="false">InputDataA_GeneralAssumptions!AA121</f>
        <v>-1.80320455922534E-006</v>
      </c>
      <c r="X11" s="115" t="n">
        <f aca="false">InputDataA_GeneralAssumptions!AB121</f>
        <v>-2.40247988714248E-006</v>
      </c>
      <c r="Y11" s="115" t="n">
        <f aca="false">InputDataA_GeneralAssumptions!AC121</f>
        <v>-2.98810790233528E-006</v>
      </c>
      <c r="Z11" s="115" t="n">
        <f aca="false">InputDataA_GeneralAssumptions!AD121</f>
        <v>-3.56961892689078E-006</v>
      </c>
      <c r="AA11" s="115" t="n">
        <f aca="false">InputDataA_GeneralAssumptions!AE121</f>
        <v>-4.11445080239492E-006</v>
      </c>
      <c r="AB11" s="115" t="n">
        <f aca="false">InputDataA_GeneralAssumptions!AF121</f>
        <v>-4.62540247037069E-006</v>
      </c>
      <c r="AC11" s="115" t="n">
        <f aca="false">InputDataA_GeneralAssumptions!AG121</f>
        <v>-5.11181917151049E-006</v>
      </c>
      <c r="AD11" s="115" t="n">
        <f aca="false">InputDataA_GeneralAssumptions!AH121</f>
        <v>-5.57696981950961E-006</v>
      </c>
      <c r="AE11" s="115" t="n">
        <f aca="false">InputDataA_GeneralAssumptions!AI121</f>
        <v>-6.0054601250803E-006</v>
      </c>
      <c r="AF11" s="115" t="n">
        <f aca="false">InputDataA_GeneralAssumptions!AJ121</f>
        <v>-6.37111245227473E-006</v>
      </c>
      <c r="AG11" s="115" t="n">
        <f aca="false">InputDataA_GeneralAssumptions!AK121</f>
        <v>-6.74809751399774E-006</v>
      </c>
      <c r="AH11" s="115" t="n">
        <f aca="false">InputDataA_GeneralAssumptions!AL121</f>
        <v>-7.05363634823097E-006</v>
      </c>
      <c r="AI11" s="115" t="n">
        <f aca="false">InputDataA_GeneralAssumptions!AM121</f>
        <v>-7.31950609156318E-006</v>
      </c>
      <c r="AJ11" s="115" t="n">
        <f aca="false">InputDataA_GeneralAssumptions!AN121</f>
        <v>-7.55046473455145E-006</v>
      </c>
      <c r="AK11" s="115" t="e">
        <f aca="false">InputDataA_GeneralAssumptions!AO121</f>
        <v>#VALUE!</v>
      </c>
      <c r="AL11" s="115" t="e">
        <f aca="false">InputDataA_GeneralAssumptions!AP121</f>
        <v>#VALUE!</v>
      </c>
      <c r="AM11" s="115" t="e">
        <f aca="false">InputDataA_GeneralAssumptions!AQ121</f>
        <v>#VALUE!</v>
      </c>
      <c r="AN11" s="115" t="e">
        <f aca="false">InputDataA_GeneralAssumptions!AR121</f>
        <v>#VALUE!</v>
      </c>
      <c r="AO11" s="115" t="e">
        <f aca="false">InputDataA_GeneralAssumptions!AS121</f>
        <v>#VALUE!</v>
      </c>
      <c r="AP11" s="115" t="e">
        <f aca="false">InputDataA_GeneralAssumptions!AT121</f>
        <v>#VALUE!</v>
      </c>
      <c r="AQ11" s="115" t="e">
        <f aca="false">InputDataA_GeneralAssumptions!AU121</f>
        <v>#VALUE!</v>
      </c>
      <c r="AR11" s="115" t="e">
        <f aca="false">InputDataA_GeneralAssumptions!AV121</f>
        <v>#VALUE!</v>
      </c>
      <c r="AS11" s="115" t="e">
        <f aca="false">InputDataA_GeneralAssumptions!AW121</f>
        <v>#VALUE!</v>
      </c>
      <c r="AT11" s="115" t="e">
        <f aca="false">InputDataA_GeneralAssumptions!AX121</f>
        <v>#VALUE!</v>
      </c>
      <c r="AU11" s="115" t="e">
        <f aca="false">InputDataA_GeneralAssumptions!AY121</f>
        <v>#VALUE!</v>
      </c>
      <c r="AV11" s="115" t="e">
        <f aca="false">InputDataA_GeneralAssumptions!AZ121</f>
        <v>#VALUE!</v>
      </c>
      <c r="AW11" s="115" t="e">
        <f aca="false">InputDataA_GeneralAssumptions!BA121</f>
        <v>#VALUE!</v>
      </c>
      <c r="AX11" s="115" t="e">
        <f aca="false">InputDataA_GeneralAssumptions!BB121</f>
        <v>#VALUE!</v>
      </c>
      <c r="AY11" s="115" t="e">
        <f aca="false">InputDataA_GeneralAssumptions!BC121</f>
        <v>#VALUE!</v>
      </c>
      <c r="AZ11" s="115" t="e">
        <f aca="false">InputDataA_GeneralAssumptions!BD121</f>
        <v>#VALUE!</v>
      </c>
      <c r="BA11" s="115" t="e">
        <f aca="false">InputDataA_GeneralAssumptions!BE121</f>
        <v>#VALUE!</v>
      </c>
      <c r="BB11" s="115" t="e">
        <f aca="false">InputDataA_GeneralAssumptions!BF121</f>
        <v>#VALUE!</v>
      </c>
      <c r="BC11" s="115" t="e">
        <f aca="false">InputDataA_GeneralAssumptions!BG121</f>
        <v>#VALUE!</v>
      </c>
      <c r="BD11" s="115" t="e">
        <f aca="false">InputDataA_GeneralAssumptions!BH121</f>
        <v>#VALUE!</v>
      </c>
      <c r="BE11" s="115" t="e">
        <f aca="false">InputDataA_GeneralAssumptions!BI121</f>
        <v>#VALUE!</v>
      </c>
      <c r="BF11" s="115" t="e">
        <f aca="false">InputDataA_GeneralAssumptions!BJ121</f>
        <v>#VALUE!</v>
      </c>
      <c r="BG11" s="115" t="e">
        <f aca="false">InputDataA_GeneralAssumptions!BK121</f>
        <v>#VALUE!</v>
      </c>
      <c r="BH11" s="115" t="e">
        <f aca="false">InputDataA_GeneralAssumptions!BL121</f>
        <v>#VALUE!</v>
      </c>
      <c r="BI11" s="115" t="e">
        <f aca="false">InputDataA_GeneralAssumptions!BM121</f>
        <v>#VALUE!</v>
      </c>
      <c r="BJ11" s="115" t="e">
        <f aca="false">InputDataA_GeneralAssumptions!BN121</f>
        <v>#VALUE!</v>
      </c>
      <c r="BK11" s="115" t="e">
        <f aca="false">InputDataA_GeneralAssumptions!BO121</f>
        <v>#VALUE!</v>
      </c>
      <c r="BL11" s="115" t="e">
        <f aca="false">InputDataA_GeneralAssumptions!BP121</f>
        <v>#VALUE!</v>
      </c>
      <c r="BM11" s="115" t="e">
        <f aca="false">InputDataA_GeneralAssumptions!BQ121</f>
        <v>#VALUE!</v>
      </c>
      <c r="BN11" s="115" t="e">
        <f aca="false">InputDataA_GeneralAssumptions!BR121</f>
        <v>#VALUE!</v>
      </c>
      <c r="BO11" s="115" t="e">
        <f aca="false">InputDataA_GeneralAssumptions!BS121</f>
        <v>#VALUE!</v>
      </c>
      <c r="BP11" s="115" t="e">
        <f aca="false">InputDataA_GeneralAssumptions!BT121</f>
        <v>#VALUE!</v>
      </c>
      <c r="BQ11" s="115" t="e">
        <f aca="false">InputDataA_GeneralAssumptions!BU121</f>
        <v>#VALUE!</v>
      </c>
      <c r="BR11" s="115" t="e">
        <f aca="false">InputDataA_GeneralAssumptions!BV121</f>
        <v>#VALUE!</v>
      </c>
      <c r="BS11" s="115" t="e">
        <f aca="false">InputDataA_GeneralAssumptions!BW121</f>
        <v>#VALUE!</v>
      </c>
    </row>
    <row r="12" s="24" customFormat="true" ht="15.75" hidden="false" customHeight="false" outlineLevel="0" collapsed="false">
      <c r="A12" s="503"/>
      <c r="B12" s="594" t="str">
        <f aca="false">LEFT(InputDataA_GeneralAssumptions!D68,1)</f>
        <v>A</v>
      </c>
      <c r="C12" s="505" t="s">
        <v>1601</v>
      </c>
      <c r="D12" s="138" t="s">
        <v>100</v>
      </c>
      <c r="E12" s="115" t="str">
        <f aca="false">InputDataA_GeneralAssumptions!I76</f>
        <v>Not an input</v>
      </c>
      <c r="F12" s="115" t="str">
        <f aca="false">InputDataA_GeneralAssumptions!J76</f>
        <v>Not an input</v>
      </c>
      <c r="G12" s="115" t="str">
        <f aca="false">InputDataA_GeneralAssumptions!K76</f>
        <v>Not an input</v>
      </c>
      <c r="H12" s="115" t="str">
        <f aca="false">InputDataA_GeneralAssumptions!L76</f>
        <v>Not an input</v>
      </c>
      <c r="I12" s="115" t="str">
        <f aca="false">InputDataA_GeneralAssumptions!M76</f>
        <v>Not an input</v>
      </c>
      <c r="J12" s="115" t="str">
        <f aca="false">InputDataA_GeneralAssumptions!N76</f>
        <v>Not an input</v>
      </c>
      <c r="K12" s="115" t="str">
        <f aca="false">InputDataA_GeneralAssumptions!O76</f>
        <v>Not an input</v>
      </c>
      <c r="L12" s="115" t="str">
        <f aca="false">InputDataA_GeneralAssumptions!P76</f>
        <v>Not an input</v>
      </c>
      <c r="M12" s="115" t="str">
        <f aca="false">InputDataA_GeneralAssumptions!Q76</f>
        <v>Not an input</v>
      </c>
      <c r="N12" s="115" t="str">
        <f aca="false">InputDataA_GeneralAssumptions!R76</f>
        <v>Not an input</v>
      </c>
      <c r="O12" s="115" t="str">
        <f aca="false">InputDataA_GeneralAssumptions!S76</f>
        <v>Not an input</v>
      </c>
      <c r="P12" s="115" t="str">
        <f aca="false">InputDataA_GeneralAssumptions!T76</f>
        <v>Not an input</v>
      </c>
      <c r="Q12" s="115" t="str">
        <f aca="false">InputDataA_GeneralAssumptions!U76</f>
        <v>Not an input</v>
      </c>
      <c r="R12" s="115" t="str">
        <f aca="false">InputDataA_GeneralAssumptions!V76</f>
        <v>Not an input</v>
      </c>
      <c r="S12" s="115" t="str">
        <f aca="false">InputDataA_GeneralAssumptions!W76</f>
        <v>Not an input</v>
      </c>
      <c r="T12" s="115" t="str">
        <f aca="false">InputDataA_GeneralAssumptions!X76</f>
        <v>Not an input</v>
      </c>
      <c r="U12" s="115" t="str">
        <f aca="false">InputDataA_GeneralAssumptions!Y76</f>
        <v>Not an input</v>
      </c>
      <c r="V12" s="115" t="str">
        <f aca="false">InputDataA_GeneralAssumptions!Z76</f>
        <v>Not an input</v>
      </c>
      <c r="W12" s="115" t="str">
        <f aca="false">InputDataA_GeneralAssumptions!AA76</f>
        <v>Not an input</v>
      </c>
      <c r="X12" s="115" t="str">
        <f aca="false">InputDataA_GeneralAssumptions!AB76</f>
        <v>Not an input</v>
      </c>
      <c r="Y12" s="115" t="str">
        <f aca="false">InputDataA_GeneralAssumptions!AC76</f>
        <v>Not an input</v>
      </c>
      <c r="Z12" s="115" t="str">
        <f aca="false">InputDataA_GeneralAssumptions!AD76</f>
        <v>Not an input</v>
      </c>
      <c r="AA12" s="115" t="str">
        <f aca="false">InputDataA_GeneralAssumptions!AE76</f>
        <v>Not an input</v>
      </c>
      <c r="AB12" s="115" t="str">
        <f aca="false">InputDataA_GeneralAssumptions!AF76</f>
        <v>Not an input</v>
      </c>
      <c r="AC12" s="115" t="str">
        <f aca="false">InputDataA_GeneralAssumptions!AG76</f>
        <v>Not an input</v>
      </c>
      <c r="AD12" s="115" t="str">
        <f aca="false">InputDataA_GeneralAssumptions!AH76</f>
        <v>Not an input</v>
      </c>
      <c r="AE12" s="115" t="str">
        <f aca="false">InputDataA_GeneralAssumptions!AI76</f>
        <v>Not an input</v>
      </c>
      <c r="AF12" s="115" t="str">
        <f aca="false">InputDataA_GeneralAssumptions!AJ76</f>
        <v>Not an input</v>
      </c>
      <c r="AG12" s="115" t="str">
        <f aca="false">InputDataA_GeneralAssumptions!AK76</f>
        <v>Not an input</v>
      </c>
      <c r="AH12" s="115" t="str">
        <f aca="false">InputDataA_GeneralAssumptions!AL76</f>
        <v>Not an input</v>
      </c>
      <c r="AI12" s="115" t="str">
        <f aca="false">InputDataA_GeneralAssumptions!AM76</f>
        <v>Not an input</v>
      </c>
      <c r="AJ12" s="115" t="str">
        <f aca="false">InputDataA_GeneralAssumptions!AN76</f>
        <v>Not an input</v>
      </c>
      <c r="AK12" s="115" t="str">
        <f aca="false">InputDataA_GeneralAssumptions!AO76</f>
        <v>Not an input</v>
      </c>
      <c r="AL12" s="115" t="str">
        <f aca="false">InputDataA_GeneralAssumptions!AP76</f>
        <v>Not an input</v>
      </c>
      <c r="AM12" s="115" t="str">
        <f aca="false">InputDataA_GeneralAssumptions!AQ76</f>
        <v>Not an input</v>
      </c>
      <c r="AN12" s="115" t="str">
        <f aca="false">InputDataA_GeneralAssumptions!AR76</f>
        <v>Not an input</v>
      </c>
      <c r="AO12" s="115" t="str">
        <f aca="false">InputDataA_GeneralAssumptions!AS76</f>
        <v>Not an input</v>
      </c>
      <c r="AP12" s="115" t="str">
        <f aca="false">InputDataA_GeneralAssumptions!AT76</f>
        <v>Not an input</v>
      </c>
      <c r="AQ12" s="115" t="str">
        <f aca="false">InputDataA_GeneralAssumptions!AU76</f>
        <v>Not an input</v>
      </c>
      <c r="AR12" s="115" t="str">
        <f aca="false">InputDataA_GeneralAssumptions!AV76</f>
        <v>Not an input</v>
      </c>
      <c r="AS12" s="115" t="str">
        <f aca="false">InputDataA_GeneralAssumptions!AW76</f>
        <v>Not an input</v>
      </c>
      <c r="AT12" s="115" t="str">
        <f aca="false">InputDataA_GeneralAssumptions!AX76</f>
        <v>Not an input</v>
      </c>
      <c r="AU12" s="115" t="str">
        <f aca="false">InputDataA_GeneralAssumptions!AY76</f>
        <v>Not an input</v>
      </c>
      <c r="AV12" s="115" t="str">
        <f aca="false">InputDataA_GeneralAssumptions!AZ76</f>
        <v>Not an input</v>
      </c>
      <c r="AW12" s="115" t="str">
        <f aca="false">InputDataA_GeneralAssumptions!BA76</f>
        <v>Not an input</v>
      </c>
      <c r="AX12" s="115" t="str">
        <f aca="false">InputDataA_GeneralAssumptions!BB76</f>
        <v>Not an input</v>
      </c>
      <c r="AY12" s="115" t="str">
        <f aca="false">InputDataA_GeneralAssumptions!BC76</f>
        <v>Not an input</v>
      </c>
      <c r="AZ12" s="115" t="str">
        <f aca="false">InputDataA_GeneralAssumptions!BD76</f>
        <v>Not an input</v>
      </c>
      <c r="BA12" s="115" t="str">
        <f aca="false">InputDataA_GeneralAssumptions!BE76</f>
        <v>Not an input</v>
      </c>
      <c r="BB12" s="115" t="str">
        <f aca="false">InputDataA_GeneralAssumptions!BF76</f>
        <v>Not an input</v>
      </c>
      <c r="BC12" s="115" t="str">
        <f aca="false">InputDataA_GeneralAssumptions!BG76</f>
        <v>Not an input</v>
      </c>
      <c r="BD12" s="115" t="str">
        <f aca="false">InputDataA_GeneralAssumptions!BH76</f>
        <v>Not an input</v>
      </c>
      <c r="BE12" s="115" t="str">
        <f aca="false">InputDataA_GeneralAssumptions!BI76</f>
        <v>Not an input</v>
      </c>
      <c r="BF12" s="115" t="str">
        <f aca="false">InputDataA_GeneralAssumptions!BJ76</f>
        <v>Not an input</v>
      </c>
      <c r="BG12" s="115" t="str">
        <f aca="false">InputDataA_GeneralAssumptions!BK76</f>
        <v>Not an input</v>
      </c>
      <c r="BH12" s="115" t="str">
        <f aca="false">InputDataA_GeneralAssumptions!BL76</f>
        <v>Not an input</v>
      </c>
      <c r="BI12" s="115" t="str">
        <f aca="false">InputDataA_GeneralAssumptions!BM76</f>
        <v>Not an input</v>
      </c>
      <c r="BJ12" s="115" t="str">
        <f aca="false">InputDataA_GeneralAssumptions!BN76</f>
        <v>Not an input</v>
      </c>
      <c r="BK12" s="115" t="str">
        <f aca="false">InputDataA_GeneralAssumptions!BO76</f>
        <v>Not an input</v>
      </c>
      <c r="BL12" s="115" t="str">
        <f aca="false">InputDataA_GeneralAssumptions!BP76</f>
        <v>Not an input</v>
      </c>
      <c r="BM12" s="115" t="str">
        <f aca="false">InputDataA_GeneralAssumptions!BQ76</f>
        <v>Not an input</v>
      </c>
      <c r="BN12" s="115" t="str">
        <f aca="false">InputDataA_GeneralAssumptions!BR76</f>
        <v>Not an input</v>
      </c>
      <c r="BO12" s="115" t="str">
        <f aca="false">InputDataA_GeneralAssumptions!BS76</f>
        <v>Not an input</v>
      </c>
      <c r="BP12" s="115" t="str">
        <f aca="false">InputDataA_GeneralAssumptions!BT76</f>
        <v>Not an input</v>
      </c>
      <c r="BQ12" s="115" t="str">
        <f aca="false">InputDataA_GeneralAssumptions!BU76</f>
        <v>Not an input</v>
      </c>
      <c r="BR12" s="115" t="str">
        <f aca="false">InputDataA_GeneralAssumptions!BV76</f>
        <v>Not an input</v>
      </c>
      <c r="BS12" s="115" t="str">
        <f aca="false">InputDataA_GeneralAssumptions!BW76</f>
        <v>Not an input</v>
      </c>
    </row>
    <row r="13" customFormat="false" ht="15.75" hidden="false" customHeight="false" outlineLevel="0" collapsed="false">
      <c r="A13" s="503"/>
      <c r="B13" s="594" t="str">
        <f aca="false">LEFT(InputDataA_GeneralAssumptions!D87,1)</f>
        <v>A</v>
      </c>
      <c r="C13" s="505" t="s">
        <v>1602</v>
      </c>
      <c r="D13" s="138" t="s">
        <v>121</v>
      </c>
      <c r="E13" s="115" t="n">
        <f aca="false">InputDataA_GeneralAssumptions!I85</f>
        <v>0.0235080756247044</v>
      </c>
      <c r="F13" s="115" t="n">
        <f aca="false">InputDataA_GeneralAssumptions!J85</f>
        <v>0.0235080756247044</v>
      </c>
      <c r="G13" s="115" t="n">
        <f aca="false">InputDataA_GeneralAssumptions!K85</f>
        <v>0.0235080756247044</v>
      </c>
      <c r="H13" s="115" t="n">
        <f aca="false">InputDataA_GeneralAssumptions!L85</f>
        <v>0.0235080756247044</v>
      </c>
      <c r="I13" s="115" t="n">
        <f aca="false">InputDataA_GeneralAssumptions!M85</f>
        <v>0.0235080756247044</v>
      </c>
      <c r="J13" s="115" t="n">
        <f aca="false">InputDataA_GeneralAssumptions!N85</f>
        <v>0.0235080756247044</v>
      </c>
      <c r="K13" s="115" t="n">
        <f aca="false">InputDataA_GeneralAssumptions!O85</f>
        <v>0.0235080756247044</v>
      </c>
      <c r="L13" s="115" t="n">
        <f aca="false">InputDataA_GeneralAssumptions!P85</f>
        <v>0.0235080756247044</v>
      </c>
      <c r="M13" s="115" t="n">
        <f aca="false">InputDataA_GeneralAssumptions!Q85</f>
        <v>0.0235080756247044</v>
      </c>
      <c r="N13" s="115" t="n">
        <f aca="false">InputDataA_GeneralAssumptions!R85</f>
        <v>0.0235080756247044</v>
      </c>
      <c r="O13" s="115" t="n">
        <f aca="false">InputDataA_GeneralAssumptions!S85</f>
        <v>0.0235080756247044</v>
      </c>
      <c r="P13" s="115" t="n">
        <f aca="false">InputDataA_GeneralAssumptions!T85</f>
        <v>0.0235080756247044</v>
      </c>
      <c r="Q13" s="115" t="n">
        <f aca="false">InputDataA_GeneralAssumptions!U85</f>
        <v>0.0235080756247044</v>
      </c>
      <c r="R13" s="115" t="n">
        <f aca="false">InputDataA_GeneralAssumptions!V85</f>
        <v>0.0235080756247044</v>
      </c>
      <c r="S13" s="115" t="n">
        <f aca="false">InputDataA_GeneralAssumptions!W85</f>
        <v>0.0235080756247044</v>
      </c>
      <c r="T13" s="115" t="n">
        <f aca="false">InputDataA_GeneralAssumptions!X85</f>
        <v>0.0235080756247044</v>
      </c>
      <c r="U13" s="115" t="n">
        <f aca="false">InputDataA_GeneralAssumptions!Y85</f>
        <v>0.0235080756247044</v>
      </c>
      <c r="V13" s="115" t="n">
        <f aca="false">InputDataA_GeneralAssumptions!Z85</f>
        <v>0.0235080756247044</v>
      </c>
      <c r="W13" s="115" t="n">
        <f aca="false">InputDataA_GeneralAssumptions!AA85</f>
        <v>0.0235080756247044</v>
      </c>
      <c r="X13" s="115" t="n">
        <f aca="false">InputDataA_GeneralAssumptions!AB85</f>
        <v>0.0235080756247044</v>
      </c>
      <c r="Y13" s="115" t="n">
        <f aca="false">InputDataA_GeneralAssumptions!AC85</f>
        <v>0.0235080756247044</v>
      </c>
      <c r="Z13" s="115" t="n">
        <f aca="false">InputDataA_GeneralAssumptions!AD85</f>
        <v>0.0235080756247044</v>
      </c>
      <c r="AA13" s="115" t="n">
        <f aca="false">InputDataA_GeneralAssumptions!AE85</f>
        <v>0.0235080756247044</v>
      </c>
      <c r="AB13" s="115" t="n">
        <f aca="false">InputDataA_GeneralAssumptions!AF85</f>
        <v>0.0235080756247044</v>
      </c>
      <c r="AC13" s="115" t="n">
        <f aca="false">InputDataA_GeneralAssumptions!AG85</f>
        <v>0.0235080756247044</v>
      </c>
      <c r="AD13" s="115" t="n">
        <f aca="false">InputDataA_GeneralAssumptions!AH85</f>
        <v>0.0235080756247044</v>
      </c>
      <c r="AE13" s="115" t="n">
        <f aca="false">InputDataA_GeneralAssumptions!AI85</f>
        <v>0.0235080756247044</v>
      </c>
      <c r="AF13" s="115" t="n">
        <f aca="false">InputDataA_GeneralAssumptions!AJ85</f>
        <v>0.0235080756247044</v>
      </c>
      <c r="AG13" s="115" t="n">
        <f aca="false">InputDataA_GeneralAssumptions!AK85</f>
        <v>0.0235080756247044</v>
      </c>
      <c r="AH13" s="115" t="n">
        <f aca="false">InputDataA_GeneralAssumptions!AL85</f>
        <v>0.0235080756247044</v>
      </c>
      <c r="AI13" s="115" t="n">
        <f aca="false">InputDataA_GeneralAssumptions!AM85</f>
        <v>0.0235080756247044</v>
      </c>
      <c r="AJ13" s="115" t="n">
        <f aca="false">InputDataA_GeneralAssumptions!AN85</f>
        <v>0.0235080756247044</v>
      </c>
      <c r="AK13" s="115" t="n">
        <f aca="false">InputDataA_GeneralAssumptions!AO85</f>
        <v>0.0235080756247044</v>
      </c>
      <c r="AL13" s="115" t="n">
        <f aca="false">InputDataA_GeneralAssumptions!AP85</f>
        <v>0.0235080756247044</v>
      </c>
      <c r="AM13" s="115" t="n">
        <f aca="false">InputDataA_GeneralAssumptions!AQ85</f>
        <v>0.0235080756247044</v>
      </c>
      <c r="AN13" s="115" t="n">
        <f aca="false">InputDataA_GeneralAssumptions!AR85</f>
        <v>0.0235080756247044</v>
      </c>
      <c r="AO13" s="115" t="n">
        <f aca="false">InputDataA_GeneralAssumptions!AS85</f>
        <v>0.0235080756247044</v>
      </c>
      <c r="AP13" s="115" t="n">
        <f aca="false">InputDataA_GeneralAssumptions!AT85</f>
        <v>0.0235080756247044</v>
      </c>
      <c r="AQ13" s="115" t="n">
        <f aca="false">InputDataA_GeneralAssumptions!AU85</f>
        <v>0.0235080756247044</v>
      </c>
      <c r="AR13" s="115" t="n">
        <f aca="false">InputDataA_GeneralAssumptions!AV85</f>
        <v>0.0235080756247044</v>
      </c>
      <c r="AS13" s="115" t="n">
        <f aca="false">InputDataA_GeneralAssumptions!AW85</f>
        <v>0.0235080756247044</v>
      </c>
      <c r="AT13" s="115" t="n">
        <f aca="false">InputDataA_GeneralAssumptions!AX85</f>
        <v>0.0235080756247044</v>
      </c>
      <c r="AU13" s="115" t="n">
        <f aca="false">InputDataA_GeneralAssumptions!AY85</f>
        <v>0.0235080756247044</v>
      </c>
      <c r="AV13" s="115" t="n">
        <f aca="false">InputDataA_GeneralAssumptions!AZ85</f>
        <v>0.0235080756247044</v>
      </c>
      <c r="AW13" s="115" t="n">
        <f aca="false">InputDataA_GeneralAssumptions!BA85</f>
        <v>0.0235080756247044</v>
      </c>
      <c r="AX13" s="115" t="n">
        <f aca="false">InputDataA_GeneralAssumptions!BB85</f>
        <v>0.0235080756247044</v>
      </c>
      <c r="AY13" s="115" t="n">
        <f aca="false">InputDataA_GeneralAssumptions!BC85</f>
        <v>0.0235080756247044</v>
      </c>
      <c r="AZ13" s="115" t="n">
        <f aca="false">InputDataA_GeneralAssumptions!BD85</f>
        <v>0.0235080756247044</v>
      </c>
      <c r="BA13" s="115" t="n">
        <f aca="false">InputDataA_GeneralAssumptions!BE85</f>
        <v>0.0235080756247044</v>
      </c>
      <c r="BB13" s="115" t="n">
        <f aca="false">InputDataA_GeneralAssumptions!BF85</f>
        <v>0.0235080756247044</v>
      </c>
      <c r="BC13" s="115" t="n">
        <f aca="false">InputDataA_GeneralAssumptions!BG85</f>
        <v>0.0235080756247044</v>
      </c>
      <c r="BD13" s="115" t="n">
        <f aca="false">InputDataA_GeneralAssumptions!BH85</f>
        <v>0.0235080756247044</v>
      </c>
      <c r="BE13" s="115" t="n">
        <f aca="false">InputDataA_GeneralAssumptions!BI85</f>
        <v>0.0235080756247044</v>
      </c>
      <c r="BF13" s="115" t="n">
        <f aca="false">InputDataA_GeneralAssumptions!BJ85</f>
        <v>0.0235080756247044</v>
      </c>
      <c r="BG13" s="115" t="n">
        <f aca="false">InputDataA_GeneralAssumptions!BK85</f>
        <v>0.0235080756247044</v>
      </c>
      <c r="BH13" s="115" t="n">
        <f aca="false">InputDataA_GeneralAssumptions!BL85</f>
        <v>0.0235080756247044</v>
      </c>
      <c r="BI13" s="115" t="n">
        <f aca="false">InputDataA_GeneralAssumptions!BM85</f>
        <v>0.0235080756247044</v>
      </c>
      <c r="BJ13" s="115" t="n">
        <f aca="false">InputDataA_GeneralAssumptions!BN85</f>
        <v>0.0235080756247044</v>
      </c>
      <c r="BK13" s="115" t="n">
        <f aca="false">InputDataA_GeneralAssumptions!BO85</f>
        <v>0.0235080756247044</v>
      </c>
      <c r="BL13" s="115" t="n">
        <f aca="false">InputDataA_GeneralAssumptions!BP85</f>
        <v>0.0235080756247044</v>
      </c>
      <c r="BM13" s="115" t="n">
        <f aca="false">InputDataA_GeneralAssumptions!BQ85</f>
        <v>0.0235080756247044</v>
      </c>
      <c r="BN13" s="115" t="n">
        <f aca="false">InputDataA_GeneralAssumptions!BR85</f>
        <v>0.0235080756247044</v>
      </c>
      <c r="BO13" s="115" t="n">
        <f aca="false">InputDataA_GeneralAssumptions!BS85</f>
        <v>0.0235080756247044</v>
      </c>
      <c r="BP13" s="115" t="n">
        <f aca="false">InputDataA_GeneralAssumptions!BT85</f>
        <v>0.0235080756247044</v>
      </c>
      <c r="BQ13" s="115" t="n">
        <f aca="false">InputDataA_GeneralAssumptions!BU85</f>
        <v>0.0235080756247044</v>
      </c>
      <c r="BR13" s="115" t="n">
        <f aca="false">InputDataA_GeneralAssumptions!BV85</f>
        <v>0.0235080756247044</v>
      </c>
      <c r="BS13" s="115" t="n">
        <f aca="false">InputDataA_GeneralAssumptions!BW85</f>
        <v>0.0235080756247044</v>
      </c>
    </row>
    <row r="14" customFormat="false" ht="15.75" hidden="false" customHeight="false" outlineLevel="0" collapsed="false">
      <c r="A14" s="503"/>
      <c r="B14" s="594" t="str">
        <f aca="false">LEFT(InputDataA_GeneralAssumptions!D68,1)</f>
        <v>A</v>
      </c>
      <c r="C14" s="508" t="s">
        <v>160</v>
      </c>
      <c r="D14" s="112" t="s">
        <v>100</v>
      </c>
      <c r="E14" s="26" t="n">
        <f aca="false">InputDataA_GeneralAssumptions!I$66</f>
        <v>0.0534590557217598</v>
      </c>
      <c r="F14" s="26" t="n">
        <f aca="false">InputDataA_GeneralAssumptions!J$66</f>
        <v>0.0534590557217598</v>
      </c>
      <c r="G14" s="26" t="n">
        <f aca="false">InputDataA_GeneralAssumptions!K$66</f>
        <v>0.0534590557217598</v>
      </c>
      <c r="H14" s="26" t="n">
        <f aca="false">InputDataA_GeneralAssumptions!L$66</f>
        <v>0.0534590557217598</v>
      </c>
      <c r="I14" s="26" t="n">
        <f aca="false">InputDataA_GeneralAssumptions!M$66</f>
        <v>0.0534590557217598</v>
      </c>
      <c r="J14" s="26" t="n">
        <f aca="false">InputDataA_GeneralAssumptions!N$66</f>
        <v>0.0534590557217598</v>
      </c>
      <c r="K14" s="26" t="n">
        <f aca="false">InputDataA_GeneralAssumptions!O$66</f>
        <v>0.0534590557217598</v>
      </c>
      <c r="L14" s="26" t="n">
        <f aca="false">InputDataA_GeneralAssumptions!P$66</f>
        <v>0.0534590557217598</v>
      </c>
      <c r="M14" s="26" t="n">
        <f aca="false">InputDataA_GeneralAssumptions!Q$66</f>
        <v>0.0534590557217598</v>
      </c>
      <c r="N14" s="26" t="n">
        <f aca="false">InputDataA_GeneralAssumptions!R$66</f>
        <v>0.0534590557217598</v>
      </c>
      <c r="O14" s="26" t="n">
        <f aca="false">InputDataA_GeneralAssumptions!S$66</f>
        <v>0.0534590557217598</v>
      </c>
      <c r="P14" s="26" t="n">
        <f aca="false">InputDataA_GeneralAssumptions!T$66</f>
        <v>0.0534590557217598</v>
      </c>
      <c r="Q14" s="26" t="n">
        <f aca="false">InputDataA_GeneralAssumptions!U$66</f>
        <v>0.0534590557217598</v>
      </c>
      <c r="R14" s="26" t="n">
        <f aca="false">InputDataA_GeneralAssumptions!V$66</f>
        <v>0.0534590557217598</v>
      </c>
      <c r="S14" s="26" t="n">
        <f aca="false">InputDataA_GeneralAssumptions!W$66</f>
        <v>0.0534590557217598</v>
      </c>
      <c r="T14" s="26" t="n">
        <f aca="false">InputDataA_GeneralAssumptions!X$66</f>
        <v>0.0534590557217598</v>
      </c>
      <c r="U14" s="26" t="n">
        <f aca="false">InputDataA_GeneralAssumptions!Y$66</f>
        <v>0.0534590557217598</v>
      </c>
      <c r="V14" s="26" t="n">
        <f aca="false">InputDataA_GeneralAssumptions!Z$66</f>
        <v>0.0534590557217598</v>
      </c>
      <c r="W14" s="26" t="n">
        <f aca="false">InputDataA_GeneralAssumptions!AA$66</f>
        <v>0.0534590557217598</v>
      </c>
      <c r="X14" s="26" t="n">
        <f aca="false">InputDataA_GeneralAssumptions!AB$66</f>
        <v>0.0534590557217598</v>
      </c>
      <c r="Y14" s="26" t="n">
        <f aca="false">InputDataA_GeneralAssumptions!AC$66</f>
        <v>0.0534590557217598</v>
      </c>
      <c r="Z14" s="26" t="n">
        <f aca="false">InputDataA_GeneralAssumptions!AD$66</f>
        <v>0.0534590557217598</v>
      </c>
      <c r="AA14" s="26" t="n">
        <f aca="false">InputDataA_GeneralAssumptions!AE$66</f>
        <v>0.0534590557217598</v>
      </c>
      <c r="AB14" s="26" t="n">
        <f aca="false">InputDataA_GeneralAssumptions!AF$66</f>
        <v>0.0534590557217598</v>
      </c>
      <c r="AC14" s="26" t="n">
        <f aca="false">InputDataA_GeneralAssumptions!AG$66</f>
        <v>0.0534590557217598</v>
      </c>
      <c r="AD14" s="26" t="n">
        <f aca="false">InputDataA_GeneralAssumptions!AH$66</f>
        <v>0.0534590557217598</v>
      </c>
      <c r="AE14" s="26" t="n">
        <f aca="false">InputDataA_GeneralAssumptions!AI$66</f>
        <v>0.0534590557217598</v>
      </c>
      <c r="AF14" s="26" t="n">
        <f aca="false">InputDataA_GeneralAssumptions!AJ$66</f>
        <v>0.0534590557217598</v>
      </c>
      <c r="AG14" s="26" t="n">
        <f aca="false">InputDataA_GeneralAssumptions!AK$66</f>
        <v>0.0534590557217598</v>
      </c>
      <c r="AH14" s="26" t="n">
        <f aca="false">InputDataA_GeneralAssumptions!AL$66</f>
        <v>0.0534590557217598</v>
      </c>
      <c r="AI14" s="26" t="n">
        <f aca="false">InputDataA_GeneralAssumptions!AM$66</f>
        <v>0.0534590557217598</v>
      </c>
      <c r="AJ14" s="26" t="n">
        <f aca="false">InputDataA_GeneralAssumptions!AN$66</f>
        <v>0.0534590557217598</v>
      </c>
      <c r="AK14" s="26" t="n">
        <f aca="false">InputDataA_GeneralAssumptions!AO$66</f>
        <v>0.0534590557217598</v>
      </c>
      <c r="AL14" s="26" t="n">
        <f aca="false">InputDataA_GeneralAssumptions!AP$66</f>
        <v>0.0534590557217598</v>
      </c>
      <c r="AM14" s="26" t="n">
        <f aca="false">InputDataA_GeneralAssumptions!AQ$66</f>
        <v>0.0534590557217598</v>
      </c>
      <c r="AN14" s="26" t="n">
        <f aca="false">InputDataA_GeneralAssumptions!AR$66</f>
        <v>0.0534590557217598</v>
      </c>
      <c r="AO14" s="26" t="n">
        <f aca="false">InputDataA_GeneralAssumptions!AS$66</f>
        <v>0.0534590557217598</v>
      </c>
      <c r="AP14" s="26" t="n">
        <f aca="false">InputDataA_GeneralAssumptions!AT$66</f>
        <v>0.0534590557217598</v>
      </c>
      <c r="AQ14" s="26" t="n">
        <f aca="false">InputDataA_GeneralAssumptions!AU$66</f>
        <v>0.0534590557217598</v>
      </c>
      <c r="AR14" s="26" t="n">
        <f aca="false">InputDataA_GeneralAssumptions!AV$66</f>
        <v>0.0534590557217598</v>
      </c>
      <c r="AS14" s="26" t="n">
        <f aca="false">InputDataA_GeneralAssumptions!AW$66</f>
        <v>0.0534590557217598</v>
      </c>
      <c r="AT14" s="26" t="n">
        <f aca="false">InputDataA_GeneralAssumptions!AX$66</f>
        <v>0.0534590557217598</v>
      </c>
      <c r="AU14" s="26" t="n">
        <f aca="false">InputDataA_GeneralAssumptions!AY$66</f>
        <v>0.0534590557217598</v>
      </c>
      <c r="AV14" s="26" t="n">
        <f aca="false">InputDataA_GeneralAssumptions!AZ$66</f>
        <v>0.0534590557217598</v>
      </c>
      <c r="AW14" s="26" t="n">
        <f aca="false">InputDataA_GeneralAssumptions!BA$66</f>
        <v>0.0534590557217598</v>
      </c>
      <c r="AX14" s="26" t="n">
        <f aca="false">InputDataA_GeneralAssumptions!BB$66</f>
        <v>0.0534590557217598</v>
      </c>
      <c r="AY14" s="26" t="n">
        <f aca="false">InputDataA_GeneralAssumptions!BC$66</f>
        <v>0.0534590557217598</v>
      </c>
      <c r="AZ14" s="26" t="n">
        <f aca="false">InputDataA_GeneralAssumptions!BD$66</f>
        <v>0.0534590557217598</v>
      </c>
      <c r="BA14" s="26" t="n">
        <f aca="false">InputDataA_GeneralAssumptions!BE$66</f>
        <v>0.0534590557217598</v>
      </c>
      <c r="BB14" s="26" t="n">
        <f aca="false">InputDataA_GeneralAssumptions!BF$66</f>
        <v>0.0534590557217598</v>
      </c>
      <c r="BC14" s="26" t="n">
        <f aca="false">InputDataA_GeneralAssumptions!BG$66</f>
        <v>0.0534590557217598</v>
      </c>
      <c r="BD14" s="26" t="n">
        <f aca="false">InputDataA_GeneralAssumptions!BH$66</f>
        <v>0.0534590557217598</v>
      </c>
      <c r="BE14" s="26" t="n">
        <f aca="false">InputDataA_GeneralAssumptions!BI$66</f>
        <v>0.0534590557217598</v>
      </c>
      <c r="BF14" s="26" t="n">
        <f aca="false">InputDataA_GeneralAssumptions!BJ$66</f>
        <v>0.0534590557217598</v>
      </c>
      <c r="BG14" s="26" t="n">
        <f aca="false">InputDataA_GeneralAssumptions!BK$66</f>
        <v>0.0534590557217598</v>
      </c>
      <c r="BH14" s="26" t="n">
        <f aca="false">InputDataA_GeneralAssumptions!BL$66</f>
        <v>0.0534590557217598</v>
      </c>
      <c r="BI14" s="26" t="n">
        <f aca="false">InputDataA_GeneralAssumptions!BM$66</f>
        <v>0.0534590557217598</v>
      </c>
      <c r="BJ14" s="26" t="n">
        <f aca="false">InputDataA_GeneralAssumptions!BN$66</f>
        <v>0.0534590557217598</v>
      </c>
      <c r="BK14" s="26" t="n">
        <f aca="false">InputDataA_GeneralAssumptions!BO$66</f>
        <v>0.0534590557217598</v>
      </c>
      <c r="BL14" s="26" t="n">
        <f aca="false">InputDataA_GeneralAssumptions!BP$66</f>
        <v>0.0534590557217598</v>
      </c>
      <c r="BM14" s="26" t="n">
        <f aca="false">InputDataA_GeneralAssumptions!BQ$66</f>
        <v>0.0534590557217598</v>
      </c>
      <c r="BN14" s="26" t="n">
        <f aca="false">InputDataA_GeneralAssumptions!BR$66</f>
        <v>0.0534590557217598</v>
      </c>
      <c r="BO14" s="26" t="n">
        <f aca="false">InputDataA_GeneralAssumptions!BS$66</f>
        <v>0.0534590557217598</v>
      </c>
      <c r="BP14" s="26" t="n">
        <f aca="false">InputDataA_GeneralAssumptions!BT$66</f>
        <v>0.0534590557217598</v>
      </c>
      <c r="BQ14" s="26" t="n">
        <f aca="false">InputDataA_GeneralAssumptions!BU$66</f>
        <v>0.0534590557217598</v>
      </c>
      <c r="BR14" s="26" t="n">
        <f aca="false">InputDataA_GeneralAssumptions!BV$66</f>
        <v>0.0534590557217598</v>
      </c>
      <c r="BS14" s="26" t="n">
        <f aca="false">InputDataA_GeneralAssumptions!BW$66</f>
        <v>0.0534590557217598</v>
      </c>
    </row>
    <row r="15" customFormat="false" ht="15.75" hidden="false" customHeight="false" outlineLevel="0" collapsed="false">
      <c r="F15" s="224"/>
    </row>
    <row r="16" customFormat="false" ht="15.75" hidden="false" customHeight="false" outlineLevel="0" collapsed="false">
      <c r="C16" s="166" t="s">
        <v>1574</v>
      </c>
      <c r="D16" s="510" t="s">
        <v>1506</v>
      </c>
    </row>
    <row r="17" customFormat="false" ht="15.75" hidden="false" customHeight="false" outlineLevel="0" collapsed="false">
      <c r="C17" s="497" t="s">
        <v>1603</v>
      </c>
      <c r="D17" s="596" t="s">
        <v>121</v>
      </c>
      <c r="E17" s="504" t="n">
        <f aca="false">InputDataA_GeneralAssumptions!D66</f>
        <v>0.0534590557217598</v>
      </c>
      <c r="F17" s="622" t="str">
        <f aca="false">IF(ISNUMBER(F14)=TRUE(),"not an output",F6-F19)</f>
        <v>not an output</v>
      </c>
      <c r="G17" s="622" t="str">
        <f aca="false">IF(ISNUMBER(G14)=TRUE(),"not an output",G6-G19)</f>
        <v>not an output</v>
      </c>
      <c r="H17" s="622" t="str">
        <f aca="false">IF(ISNUMBER(H14)=TRUE(),"not an output",H6-H19)</f>
        <v>not an output</v>
      </c>
      <c r="I17" s="622" t="str">
        <f aca="false">IF(ISNUMBER(I14)=TRUE(),"not an output",I6-I19)</f>
        <v>not an output</v>
      </c>
      <c r="J17" s="622" t="str">
        <f aca="false">IF(ISNUMBER(J14)=TRUE(),"not an output",J6-J19)</f>
        <v>not an output</v>
      </c>
      <c r="K17" s="622" t="str">
        <f aca="false">IF(ISNUMBER(K14)=TRUE(),"not an output",K6-K19)</f>
        <v>not an output</v>
      </c>
      <c r="L17" s="622" t="str">
        <f aca="false">IF(ISNUMBER(L14)=TRUE(),"not an output",L6-L19)</f>
        <v>not an output</v>
      </c>
      <c r="M17" s="622" t="str">
        <f aca="false">IF(ISNUMBER(M14)=TRUE(),"not an output",M6-M19)</f>
        <v>not an output</v>
      </c>
      <c r="N17" s="622" t="str">
        <f aca="false">IF(ISNUMBER(N14)=TRUE(),"not an output",N6-N19)</f>
        <v>not an output</v>
      </c>
      <c r="O17" s="622" t="str">
        <f aca="false">IF(ISNUMBER(O14)=TRUE(),"not an output",O6-O19)</f>
        <v>not an output</v>
      </c>
      <c r="P17" s="622" t="str">
        <f aca="false">IF(ISNUMBER(P14)=TRUE(),"not an output",P6-P19)</f>
        <v>not an output</v>
      </c>
      <c r="Q17" s="622" t="str">
        <f aca="false">IF(ISNUMBER(Q14)=TRUE(),"not an output",Q6-Q19)</f>
        <v>not an output</v>
      </c>
      <c r="R17" s="622" t="str">
        <f aca="false">IF(ISNUMBER(R14)=TRUE(),"not an output",R6-R19)</f>
        <v>not an output</v>
      </c>
      <c r="S17" s="622" t="str">
        <f aca="false">IF(ISNUMBER(S14)=TRUE(),"not an output",S6-S19)</f>
        <v>not an output</v>
      </c>
      <c r="T17" s="622" t="str">
        <f aca="false">IF(ISNUMBER(T14)=TRUE(),"not an output",T6-T19)</f>
        <v>not an output</v>
      </c>
      <c r="U17" s="622" t="str">
        <f aca="false">IF(ISNUMBER(U14)=TRUE(),"not an output",U6-U19)</f>
        <v>not an output</v>
      </c>
      <c r="V17" s="622" t="str">
        <f aca="false">IF(ISNUMBER(V14)=TRUE(),"not an output",V6-V19)</f>
        <v>not an output</v>
      </c>
      <c r="W17" s="622" t="str">
        <f aca="false">IF(ISNUMBER(W14)=TRUE(),"not an output",W6-W19)</f>
        <v>not an output</v>
      </c>
      <c r="X17" s="622" t="str">
        <f aca="false">IF(ISNUMBER(X14)=TRUE(),"not an output",X6-X19)</f>
        <v>not an output</v>
      </c>
      <c r="Y17" s="622" t="str">
        <f aca="false">IF(ISNUMBER(Y14)=TRUE(),"not an output",Y6-Y19)</f>
        <v>not an output</v>
      </c>
      <c r="Z17" s="622" t="str">
        <f aca="false">IF(ISNUMBER(Z14)=TRUE(),"not an output",Z6-Z19)</f>
        <v>not an output</v>
      </c>
      <c r="AA17" s="622" t="str">
        <f aca="false">IF(ISNUMBER(AA14)=TRUE(),"not an output",AA6-AA19)</f>
        <v>not an output</v>
      </c>
      <c r="AB17" s="622" t="str">
        <f aca="false">IF(ISNUMBER(AB14)=TRUE(),"not an output",AB6-AB19)</f>
        <v>not an output</v>
      </c>
      <c r="AC17" s="622" t="str">
        <f aca="false">IF(ISNUMBER(AC14)=TRUE(),"not an output",AC6-AC19)</f>
        <v>not an output</v>
      </c>
      <c r="AD17" s="622" t="str">
        <f aca="false">IF(ISNUMBER(AD14)=TRUE(),"not an output",AD6-AD19)</f>
        <v>not an output</v>
      </c>
      <c r="AE17" s="622" t="str">
        <f aca="false">IF(ISNUMBER(AE14)=TRUE(),"not an output",AE6-AE19)</f>
        <v>not an output</v>
      </c>
      <c r="AF17" s="622" t="str">
        <f aca="false">IF(ISNUMBER(AF14)=TRUE(),"not an output",AF6-AF19)</f>
        <v>not an output</v>
      </c>
      <c r="AG17" s="622" t="str">
        <f aca="false">IF(ISNUMBER(AG14)=TRUE(),"not an output",AG6-AG19)</f>
        <v>not an output</v>
      </c>
      <c r="AH17" s="622" t="str">
        <f aca="false">IF(ISNUMBER(AH14)=TRUE(),"not an output",AH6-AH19)</f>
        <v>not an output</v>
      </c>
      <c r="AI17" s="622" t="str">
        <f aca="false">IF(ISNUMBER(AI14)=TRUE(),"not an output",AI6-AI19)</f>
        <v>not an output</v>
      </c>
      <c r="AJ17" s="622" t="str">
        <f aca="false">IF(ISNUMBER(AJ14)=TRUE(),"not an output",AJ6-AJ19)</f>
        <v>not an output</v>
      </c>
      <c r="AK17" s="622" t="str">
        <f aca="false">IF(ISNUMBER(AK14)=TRUE(),"not an output",AK6-AK19)</f>
        <v>not an output</v>
      </c>
      <c r="AL17" s="622" t="str">
        <f aca="false">IF(ISNUMBER(AL14)=TRUE(),"not an output",AL6-AL19)</f>
        <v>not an output</v>
      </c>
      <c r="AM17" s="622" t="str">
        <f aca="false">IF(ISNUMBER(AM14)=TRUE(),"not an output",AM6-AM19)</f>
        <v>not an output</v>
      </c>
      <c r="AN17" s="622" t="str">
        <f aca="false">IF(ISNUMBER(AN14)=TRUE(),"not an output",AN6-AN19)</f>
        <v>not an output</v>
      </c>
      <c r="AO17" s="622" t="str">
        <f aca="false">IF(ISNUMBER(AO14)=TRUE(),"not an output",AO6-AO19)</f>
        <v>not an output</v>
      </c>
      <c r="AP17" s="622" t="str">
        <f aca="false">IF(ISNUMBER(AP14)=TRUE(),"not an output",AP6-AP19)</f>
        <v>not an output</v>
      </c>
      <c r="AQ17" s="622" t="str">
        <f aca="false">IF(ISNUMBER(AQ14)=TRUE(),"not an output",AQ6-AQ19)</f>
        <v>not an output</v>
      </c>
      <c r="AR17" s="622" t="str">
        <f aca="false">IF(ISNUMBER(AR14)=TRUE(),"not an output",AR6-AR19)</f>
        <v>not an output</v>
      </c>
      <c r="AS17" s="622" t="str">
        <f aca="false">IF(ISNUMBER(AS14)=TRUE(),"not an output",AS6-AS19)</f>
        <v>not an output</v>
      </c>
      <c r="AT17" s="622" t="str">
        <f aca="false">IF(ISNUMBER(AT14)=TRUE(),"not an output",AT6-AT19)</f>
        <v>not an output</v>
      </c>
      <c r="AU17" s="622" t="str">
        <f aca="false">IF(ISNUMBER(AU14)=TRUE(),"not an output",AU6-AU19)</f>
        <v>not an output</v>
      </c>
      <c r="AV17" s="622" t="str">
        <f aca="false">IF(ISNUMBER(AV14)=TRUE(),"not an output",AV6-AV19)</f>
        <v>not an output</v>
      </c>
      <c r="AW17" s="622" t="str">
        <f aca="false">IF(ISNUMBER(AW14)=TRUE(),"not an output",AW6-AW19)</f>
        <v>not an output</v>
      </c>
      <c r="AX17" s="622" t="str">
        <f aca="false">IF(ISNUMBER(AX14)=TRUE(),"not an output",AX6-AX19)</f>
        <v>not an output</v>
      </c>
      <c r="AY17" s="622" t="str">
        <f aca="false">IF(ISNUMBER(AY14)=TRUE(),"not an output",AY6-AY19)</f>
        <v>not an output</v>
      </c>
      <c r="AZ17" s="622" t="str">
        <f aca="false">IF(ISNUMBER(AZ14)=TRUE(),"not an output",AZ6-AZ19)</f>
        <v>not an output</v>
      </c>
      <c r="BA17" s="622" t="str">
        <f aca="false">IF(ISNUMBER(BA14)=TRUE(),"not an output",BA6-BA19)</f>
        <v>not an output</v>
      </c>
      <c r="BB17" s="622" t="str">
        <f aca="false">IF(ISNUMBER(BB14)=TRUE(),"not an output",BB6-BB19)</f>
        <v>not an output</v>
      </c>
      <c r="BC17" s="622" t="str">
        <f aca="false">IF(ISNUMBER(BC14)=TRUE(),"not an output",BC6-BC19)</f>
        <v>not an output</v>
      </c>
      <c r="BD17" s="622" t="str">
        <f aca="false">IF(ISNUMBER(BD14)=TRUE(),"not an output",BD6-BD19)</f>
        <v>not an output</v>
      </c>
      <c r="BE17" s="622" t="str">
        <f aca="false">IF(ISNUMBER(BE14)=TRUE(),"not an output",BE6-BE19)</f>
        <v>not an output</v>
      </c>
      <c r="BF17" s="622" t="str">
        <f aca="false">IF(ISNUMBER(BF14)=TRUE(),"not an output",BF6-BF19)</f>
        <v>not an output</v>
      </c>
      <c r="BG17" s="622" t="str">
        <f aca="false">IF(ISNUMBER(BG14)=TRUE(),"not an output",BG6-BG19)</f>
        <v>not an output</v>
      </c>
      <c r="BH17" s="622" t="str">
        <f aca="false">IF(ISNUMBER(BH14)=TRUE(),"not an output",BH6-BH19)</f>
        <v>not an output</v>
      </c>
      <c r="BI17" s="622" t="str">
        <f aca="false">IF(ISNUMBER(BI14)=TRUE(),"not an output",BI6-BI19)</f>
        <v>not an output</v>
      </c>
      <c r="BJ17" s="622" t="str">
        <f aca="false">IF(ISNUMBER(BJ14)=TRUE(),"not an output",BJ6-BJ19)</f>
        <v>not an output</v>
      </c>
      <c r="BK17" s="622" t="str">
        <f aca="false">IF(ISNUMBER(BK14)=TRUE(),"not an output",BK6-BK19)</f>
        <v>not an output</v>
      </c>
      <c r="BL17" s="622" t="str">
        <f aca="false">IF(ISNUMBER(BL14)=TRUE(),"not an output",BL6-BL19)</f>
        <v>not an output</v>
      </c>
      <c r="BM17" s="622" t="str">
        <f aca="false">IF(ISNUMBER(BM14)=TRUE(),"not an output",BM6-BM19)</f>
        <v>not an output</v>
      </c>
      <c r="BN17" s="622" t="str">
        <f aca="false">IF(ISNUMBER(BN14)=TRUE(),"not an output",BN6-BN19)</f>
        <v>not an output</v>
      </c>
      <c r="BO17" s="622" t="str">
        <f aca="false">IF(ISNUMBER(BO14)=TRUE(),"not an output",BO6-BO19)</f>
        <v>not an output</v>
      </c>
      <c r="BP17" s="622" t="str">
        <f aca="false">IF(ISNUMBER(BP14)=TRUE(),"not an output",BP6-BP19)</f>
        <v>not an output</v>
      </c>
      <c r="BQ17" s="622" t="str">
        <f aca="false">IF(ISNUMBER(BQ14)=TRUE(),"not an output",BQ6-BQ19)</f>
        <v>not an output</v>
      </c>
      <c r="BR17" s="622" t="str">
        <f aca="false">IF(ISNUMBER(BR14)=TRUE(),"not an output",BR6-BR19)</f>
        <v>not an output</v>
      </c>
      <c r="BS17" s="622" t="str">
        <f aca="false">IF(ISNUMBER(BS14)=TRUE(),"not an output",BS6-BS19)</f>
        <v>not an output</v>
      </c>
    </row>
    <row r="18" customFormat="false" ht="15.75" hidden="false" customHeight="false" outlineLevel="0" collapsed="false">
      <c r="C18" s="505" t="s">
        <v>1503</v>
      </c>
      <c r="D18" s="599" t="s">
        <v>1516</v>
      </c>
      <c r="E18" s="115" t="n">
        <f aca="false">InputDataA_GeneralAssumptions!D75</f>
        <v>1.17295980453491</v>
      </c>
      <c r="F18" s="623" t="n">
        <f aca="false">IF(VLOOKUP(InputDataA_GeneralAssumptions!$D$60,DataSummary!$A$116:$B$117,2,FALSE())=1,IF(ISNUMBER(F14)=TRUE(),E18/((1+F20)*(1+F9))-F14-F13,E12/((1+F20)*(1+F9))-F17-F13),"not an output")</f>
        <v>1.0277941163886</v>
      </c>
      <c r="G18" s="623" t="n">
        <f aca="false">IF(VLOOKUP(InputDataA_GeneralAssumptions!$D$60,DataSummary!$A$116:$B$117,2,FALSE())=1,IF(ISNUMBER(G14)=TRUE(),F18/((1+G20)*(1+G9))-G14-G13,F12/((1+G20)*(1+G9))-G17-G13),"not an output")</f>
        <v>0.891344349524658</v>
      </c>
      <c r="H18" s="623" t="n">
        <f aca="false">IF(VLOOKUP(InputDataA_GeneralAssumptions!$D$60,DataSummary!$A$116:$B$117,2,FALSE())=1,IF(ISNUMBER(H14)=TRUE(),G18/((1+H20)*(1+H9))-H14-H13,G12/((1+H20)*(1+H9))-H17-H13),"not an output")</f>
        <v>0.763466394744044</v>
      </c>
      <c r="I18" s="623" t="n">
        <f aca="false">IF(VLOOKUP(InputDataA_GeneralAssumptions!$D$60,DataSummary!$A$116:$B$117,2,FALSE())=1,IF(ISNUMBER(I14)=TRUE(),H18/((1+I20)*(1+I9))-I14-I13,H12/((1+I20)*(1+I9))-I17-I13),"not an output")</f>
        <v>0.643252288004592</v>
      </c>
      <c r="J18" s="623" t="n">
        <f aca="false">IF(VLOOKUP(InputDataA_GeneralAssumptions!$D$60,DataSummary!$A$116:$B$117,2,FALSE())=1,IF(ISNUMBER(J14)=TRUE(),I18/((1+J20)*(1+J9))-J14-J13,I12/((1+J20)*(1+J9))-J17-J13),"not an output")</f>
        <v>0.52995013683922</v>
      </c>
      <c r="K18" s="623" t="n">
        <f aca="false">IF(VLOOKUP(InputDataA_GeneralAssumptions!$D$60,DataSummary!$A$116:$B$117,2,FALSE())=1,IF(ISNUMBER(K14)=TRUE(),J18/((1+K20)*(1+K9))-K14-K13,J12/((1+K20)*(1+K9))-K17-K13),"not an output")</f>
        <v>0.42306053557124</v>
      </c>
      <c r="L18" s="623" t="n">
        <f aca="false">IF(VLOOKUP(InputDataA_GeneralAssumptions!$D$60,DataSummary!$A$116:$B$117,2,FALSE())=1,IF(ISNUMBER(L14)=TRUE(),K18/((1+L20)*(1+L9))-L14-L13,K12/((1+L20)*(1+L9))-L17-L13),"not an output")</f>
        <v>0.322669958470919</v>
      </c>
      <c r="M18" s="623" t="n">
        <f aca="false">IF(VLOOKUP(InputDataA_GeneralAssumptions!$D$60,DataSummary!$A$116:$B$117,2,FALSE())=1,IF(ISNUMBER(M14)=TRUE(),L18/((1+M20)*(1+M9))-M14-M13,L12/((1+M20)*(1+M9))-M17-M13),"not an output")</f>
        <v>0.227789641822</v>
      </c>
      <c r="N18" s="623" t="n">
        <f aca="false">IF(VLOOKUP(InputDataA_GeneralAssumptions!$D$60,DataSummary!$A$116:$B$117,2,FALSE())=1,IF(ISNUMBER(N14)=TRUE(),M18/((1+N20)*(1+N9))-N14-N13,M12/((1+N20)*(1+N9))-N17-N13),"not an output")</f>
        <v>0.138200033042593</v>
      </c>
      <c r="O18" s="623" t="n">
        <f aca="false">IF(VLOOKUP(InputDataA_GeneralAssumptions!$D$60,DataSummary!$A$116:$B$117,2,FALSE())=1,IF(ISNUMBER(O14)=TRUE(),N18/((1+O20)*(1+O9))-O14-O13,N12/((1+O20)*(1+O9))-O17-O13),"not an output")</f>
        <v>0.0536448636868769</v>
      </c>
      <c r="P18" s="623" t="n">
        <f aca="false">IF(VLOOKUP(InputDataA_GeneralAssumptions!$D$60,DataSummary!$A$116:$B$117,2,FALSE())=1,IF(ISNUMBER(P14)=TRUE(),O18/((1+P20)*(1+P9))-P14-P13,O12/((1+P20)*(1+P9))-P17-P13),"not an output")</f>
        <v>-0.0262297177414997</v>
      </c>
      <c r="Q18" s="623" t="n">
        <f aca="false">IF(VLOOKUP(InputDataA_GeneralAssumptions!$D$60,DataSummary!$A$116:$B$117,2,FALSE())=1,IF(ISNUMBER(Q14)=TRUE(),P18/((1+Q20)*(1+Q9))-Q14-Q13,P12/((1+Q20)*(1+Q9))-Q17-Q13),"not an output")</f>
        <v>-0.101796519209293</v>
      </c>
      <c r="R18" s="623" t="n">
        <f aca="false">IF(VLOOKUP(InputDataA_GeneralAssumptions!$D$60,DataSummary!$A$116:$B$117,2,FALSE())=1,IF(ISNUMBER(R14)=TRUE(),Q18/((1+R20)*(1+R9))-R14-R13,Q12/((1+R20)*(1+R9))-R17-R13),"not an output")</f>
        <v>-0.173388878702505</v>
      </c>
      <c r="S18" s="623" t="n">
        <f aca="false">IF(VLOOKUP(InputDataA_GeneralAssumptions!$D$60,DataSummary!$A$116:$B$117,2,FALSE())=1,IF(ISNUMBER(S14)=TRUE(),R18/((1+S20)*(1+S9))-S14-S13,R12/((1+S20)*(1+S9))-S17-S13),"not an output")</f>
        <v>-0.241287212988393</v>
      </c>
      <c r="T18" s="623" t="n">
        <f aca="false">IF(VLOOKUP(InputDataA_GeneralAssumptions!$D$60,DataSummary!$A$116:$B$117,2,FALSE())=1,IF(ISNUMBER(T14)=TRUE(),S18/((1+T20)*(1+T9))-T14-T13,S12/((1+T20)*(1+T9))-T17-T13),"not an output")</f>
        <v>-0.305715014557985</v>
      </c>
      <c r="U18" s="623" t="n">
        <f aca="false">IF(VLOOKUP(InputDataA_GeneralAssumptions!$D$60,DataSummary!$A$116:$B$117,2,FALSE())=1,IF(ISNUMBER(U14)=TRUE(),T18/((1+U20)*(1+U9))-U14-U13,T12/((1+U20)*(1+U9))-U17-U13),"not an output")</f>
        <v>-0.366839925332128</v>
      </c>
      <c r="V18" s="623" t="n">
        <f aca="false">IF(VLOOKUP(InputDataA_GeneralAssumptions!$D$60,DataSummary!$A$116:$B$117,2,FALSE())=1,IF(ISNUMBER(V14)=TRUE(),U18/((1+V20)*(1+V9))-V14-V13,U12/((1+V20)*(1+V9))-V17-V13),"not an output")</f>
        <v>-0.425008749554582</v>
      </c>
      <c r="W18" s="623" t="n">
        <f aca="false">IF(VLOOKUP(InputDataA_GeneralAssumptions!$D$60,DataSummary!$A$116:$B$117,2,FALSE())=1,IF(ISNUMBER(W14)=TRUE(),V18/((1+W20)*(1+W9))-W14-W13,V12/((1+W20)*(1+W9))-W17-W13),"not an output")</f>
        <v>-0.480274393977249</v>
      </c>
      <c r="X18" s="623" t="n">
        <f aca="false">IF(VLOOKUP(InputDataA_GeneralAssumptions!$D$60,DataSummary!$A$116:$B$117,2,FALSE())=1,IF(ISNUMBER(X14)=TRUE(),W18/((1+X20)*(1+X9))-X14-X13,W12/((1+X20)*(1+X9))-X17-X13),"not an output")</f>
        <v>-0.532806374782691</v>
      </c>
      <c r="Y18" s="623" t="n">
        <f aca="false">IF(VLOOKUP(InputDataA_GeneralAssumptions!$D$60,DataSummary!$A$116:$B$117,2,FALSE())=1,IF(ISNUMBER(Y14)=TRUE(),X18/((1+Y20)*(1+Y9))-Y14-Y13,X12/((1+Y20)*(1+Y9))-Y17-Y13),"not an output")</f>
        <v>-0.582816424573527</v>
      </c>
      <c r="Z18" s="623" t="n">
        <f aca="false">IF(VLOOKUP(InputDataA_GeneralAssumptions!$D$60,DataSummary!$A$116:$B$117,2,FALSE())=1,IF(ISNUMBER(Z14)=TRUE(),Y18/((1+Z20)*(1+Z9))-Z14-Z13,Y12/((1+Z20)*(1+Z9))-Z17-Z13),"not an output")</f>
        <v>-0.630496445003823</v>
      </c>
      <c r="AA18" s="623" t="n">
        <f aca="false">IF(VLOOKUP(InputDataA_GeneralAssumptions!$D$60,DataSummary!$A$116:$B$117,2,FALSE())=1,IF(ISNUMBER(AA14)=TRUE(),Z18/((1+AA20)*(1+AA9))-AA14-AA13,Z12/((1+AA20)*(1+AA9))-AA17-AA13),"not an output")</f>
        <v>-0.676130026382705</v>
      </c>
      <c r="AB18" s="623" t="n">
        <f aca="false">IF(VLOOKUP(InputDataA_GeneralAssumptions!$D$60,DataSummary!$A$116:$B$117,2,FALSE())=1,IF(ISNUMBER(AB14)=TRUE(),AA18/((1+AB20)*(1+AB9))-AB14-AB13,AA12/((1+AB20)*(1+AB9))-AB17-AB13),"not an output")</f>
        <v>-0.719698266815056</v>
      </c>
      <c r="AC18" s="623" t="n">
        <f aca="false">IF(VLOOKUP(InputDataA_GeneralAssumptions!$D$60,DataSummary!$A$116:$B$117,2,FALSE())=1,IF(ISNUMBER(AC14)=TRUE(),AB18/((1+AC20)*(1+AC9))-AC14-AC13,AB12/((1+AC20)*(1+AC9))-AC17-AC13),"not an output")</f>
        <v>-0.761284284344987</v>
      </c>
      <c r="AD18" s="623" t="n">
        <f aca="false">IF(VLOOKUP(InputDataA_GeneralAssumptions!$D$60,DataSummary!$A$116:$B$117,2,FALSE())=1,IF(ISNUMBER(AD14)=TRUE(),AC18/((1+AD20)*(1+AD9))-AD14-AD13,AC12/((1+AD20)*(1+AD9))-AD17-AD13),"not an output")</f>
        <v>-0.801025657376739</v>
      </c>
      <c r="AE18" s="623" t="n">
        <f aca="false">IF(VLOOKUP(InputDataA_GeneralAssumptions!$D$60,DataSummary!$A$116:$B$117,2,FALSE())=1,IF(ISNUMBER(AE14)=TRUE(),AD18/((1+AE20)*(1+AE9))-AE14-AE13,AD12/((1+AE20)*(1+AE9))-AE17-AE13),"not an output")</f>
        <v>-0.839008923924123</v>
      </c>
      <c r="AF18" s="623" t="n">
        <f aca="false">IF(VLOOKUP(InputDataA_GeneralAssumptions!$D$60,DataSummary!$A$116:$B$117,2,FALSE())=1,IF(ISNUMBER(AF14)=TRUE(),AE18/((1+AF20)*(1+AF9))-AF14-AF13,AE12/((1+AF20)*(1+AF9))-AF17-AF13),"not an output")</f>
        <v>-0.875632407261841</v>
      </c>
      <c r="AG18" s="623" t="n">
        <f aca="false">IF(VLOOKUP(InputDataA_GeneralAssumptions!$D$60,DataSummary!$A$116:$B$117,2,FALSE())=1,IF(ISNUMBER(AG14)=TRUE(),AF18/((1+AG20)*(1+AG9))-AG14-AG13,AF12/((1+AG20)*(1+AG9))-AG17-AG13),"not an output")</f>
        <v>-0.910666472714492</v>
      </c>
      <c r="AH18" s="623" t="n">
        <f aca="false">IF(VLOOKUP(InputDataA_GeneralAssumptions!$D$60,DataSummary!$A$116:$B$117,2,FALSE())=1,IF(ISNUMBER(AH14)=TRUE(),AG18/((1+AH20)*(1+AH9))-AH14-AH13,AG12/((1+AH20)*(1+AH9))-AH17-AH13),"not an output")</f>
        <v>-0.944246751116243</v>
      </c>
      <c r="AI18" s="623" t="n">
        <f aca="false">IF(VLOOKUP(InputDataA_GeneralAssumptions!$D$60,DataSummary!$A$116:$B$117,2,FALSE())=1,IF(ISNUMBER(AI14)=TRUE(),AH18/((1+AI20)*(1+AI9))-AI14-AI13,AH12/((1+AI20)*(1+AI9))-AI17-AI13),"not an output")</f>
        <v>-0.97650383815519</v>
      </c>
      <c r="AJ18" s="623" t="n">
        <f aca="false">IF(VLOOKUP(InputDataA_GeneralAssumptions!$D$60,DataSummary!$A$116:$B$117,2,FALSE())=1,IF(ISNUMBER(AJ14)=TRUE(),AI18/((1+AJ20)*(1+AJ9))-AJ14-AJ13,AI12/((1+AJ20)*(1+AJ9))-AJ17-AJ13),"not an output")</f>
        <v>-1.00753877353699</v>
      </c>
      <c r="AK18" s="623" t="e">
        <f aca="false">IF(VLOOKUP(InputDataA_GeneralAssumptions!$D$60,DataSummary!$A$116:$B$117,2,FALSE())=1,IF(ISNUMBER(AK14)=TRUE(),AJ18/((1+AK20)*(1+AK9))-AK14-AK13,AJ12/((1+AK20)*(1+AK9))-AK17-AK13),"not an output")</f>
        <v>#VALUE!</v>
      </c>
      <c r="AL18" s="623" t="e">
        <f aca="false">IF(VLOOKUP(InputDataA_GeneralAssumptions!$D$60,DataSummary!$A$116:$B$117,2,FALSE())=1,IF(ISNUMBER(AL14)=TRUE(),AK18/((1+AL20)*(1+AL9))-AL14-AL13,AK12/((1+AL20)*(1+AL9))-AL17-AL13),"not an output")</f>
        <v>#VALUE!</v>
      </c>
      <c r="AM18" s="623" t="e">
        <f aca="false">IF(VLOOKUP(InputDataA_GeneralAssumptions!$D$60,DataSummary!$A$116:$B$117,2,FALSE())=1,IF(ISNUMBER(AM14)=TRUE(),AL18/((1+AM20)*(1+AM9))-AM14-AM13,AL12/((1+AM20)*(1+AM9))-AM17-AM13),"not an output")</f>
        <v>#VALUE!</v>
      </c>
      <c r="AN18" s="623" t="e">
        <f aca="false">IF(VLOOKUP(InputDataA_GeneralAssumptions!$D$60,DataSummary!$A$116:$B$117,2,FALSE())=1,IF(ISNUMBER(AN14)=TRUE(),AM18/((1+AN20)*(1+AN9))-AN14-AN13,AM12/((1+AN20)*(1+AN9))-AN17-AN13),"not an output")</f>
        <v>#VALUE!</v>
      </c>
      <c r="AO18" s="623" t="e">
        <f aca="false">IF(VLOOKUP(InputDataA_GeneralAssumptions!$D$60,DataSummary!$A$116:$B$117,2,FALSE())=1,IF(ISNUMBER(AO14)=TRUE(),AN18/((1+AO20)*(1+AO9))-AO14-AO13,AN12/((1+AO20)*(1+AO9))-AO17-AO13),"not an output")</f>
        <v>#VALUE!</v>
      </c>
      <c r="AP18" s="623" t="e">
        <f aca="false">IF(VLOOKUP(InputDataA_GeneralAssumptions!$D$60,DataSummary!$A$116:$B$117,2,FALSE())=1,IF(ISNUMBER(AP14)=TRUE(),AO18/((1+AP20)*(1+AP9))-AP14-AP13,AO12/((1+AP20)*(1+AP9))-AP17-AP13),"not an output")</f>
        <v>#VALUE!</v>
      </c>
      <c r="AQ18" s="623" t="e">
        <f aca="false">IF(VLOOKUP(InputDataA_GeneralAssumptions!$D$60,DataSummary!$A$116:$B$117,2,FALSE())=1,IF(ISNUMBER(AQ14)=TRUE(),AP18/((1+AQ20)*(1+AQ9))-AQ14-AQ13,AP12/((1+AQ20)*(1+AQ9))-AQ17-AQ13),"not an output")</f>
        <v>#VALUE!</v>
      </c>
      <c r="AR18" s="623" t="e">
        <f aca="false">IF(VLOOKUP(InputDataA_GeneralAssumptions!$D$60,DataSummary!$A$116:$B$117,2,FALSE())=1,IF(ISNUMBER(AR14)=TRUE(),AQ18/((1+AR20)*(1+AR9))-AR14-AR13,AQ12/((1+AR20)*(1+AR9))-AR17-AR13),"not an output")</f>
        <v>#VALUE!</v>
      </c>
      <c r="AS18" s="623" t="e">
        <f aca="false">IF(VLOOKUP(InputDataA_GeneralAssumptions!$D$60,DataSummary!$A$116:$B$117,2,FALSE())=1,IF(ISNUMBER(AS14)=TRUE(),AR18/((1+AS20)*(1+AS9))-AS14-AS13,AR12/((1+AS20)*(1+AS9))-AS17-AS13),"not an output")</f>
        <v>#VALUE!</v>
      </c>
      <c r="AT18" s="623" t="e">
        <f aca="false">IF(VLOOKUP(InputDataA_GeneralAssumptions!$D$60,DataSummary!$A$116:$B$117,2,FALSE())=1,IF(ISNUMBER(AT14)=TRUE(),AS18/((1+AT20)*(1+AT9))-AT14-AT13,AS12/((1+AT20)*(1+AT9))-AT17-AT13),"not an output")</f>
        <v>#VALUE!</v>
      </c>
      <c r="AU18" s="623" t="e">
        <f aca="false">IF(VLOOKUP(InputDataA_GeneralAssumptions!$D$60,DataSummary!$A$116:$B$117,2,FALSE())=1,IF(ISNUMBER(AU14)=TRUE(),AT18/((1+AU20)*(1+AU9))-AU14-AU13,AT12/((1+AU20)*(1+AU9))-AU17-AU13),"not an output")</f>
        <v>#VALUE!</v>
      </c>
      <c r="AV18" s="623" t="e">
        <f aca="false">IF(VLOOKUP(InputDataA_GeneralAssumptions!$D$60,DataSummary!$A$116:$B$117,2,FALSE())=1,IF(ISNUMBER(AV14)=TRUE(),AU18/((1+AV20)*(1+AV9))-AV14-AV13,AU12/((1+AV20)*(1+AV9))-AV17-AV13),"not an output")</f>
        <v>#VALUE!</v>
      </c>
      <c r="AW18" s="623" t="e">
        <f aca="false">IF(VLOOKUP(InputDataA_GeneralAssumptions!$D$60,DataSummary!$A$116:$B$117,2,FALSE())=1,IF(ISNUMBER(AW14)=TRUE(),AV18/((1+AW20)*(1+AW9))-AW14-AW13,AV12/((1+AW20)*(1+AW9))-AW17-AW13),"not an output")</f>
        <v>#VALUE!</v>
      </c>
      <c r="AX18" s="623" t="e">
        <f aca="false">IF(VLOOKUP(InputDataA_GeneralAssumptions!$D$60,DataSummary!$A$116:$B$117,2,FALSE())=1,IF(ISNUMBER(AX14)=TRUE(),AW18/((1+AX20)*(1+AX9))-AX14-AX13,AW12/((1+AX20)*(1+AX9))-AX17-AX13),"not an output")</f>
        <v>#VALUE!</v>
      </c>
      <c r="AY18" s="623" t="e">
        <f aca="false">IF(VLOOKUP(InputDataA_GeneralAssumptions!$D$60,DataSummary!$A$116:$B$117,2,FALSE())=1,IF(ISNUMBER(AY14)=TRUE(),AX18/((1+AY20)*(1+AY9))-AY14-AY13,AX12/((1+AY20)*(1+AY9))-AY17-AY13),"not an output")</f>
        <v>#VALUE!</v>
      </c>
      <c r="AZ18" s="623" t="e">
        <f aca="false">IF(VLOOKUP(InputDataA_GeneralAssumptions!$D$60,DataSummary!$A$116:$B$117,2,FALSE())=1,IF(ISNUMBER(AZ14)=TRUE(),AY18/((1+AZ20)*(1+AZ9))-AZ14-AZ13,AY12/((1+AZ20)*(1+AZ9))-AZ17-AZ13),"not an output")</f>
        <v>#VALUE!</v>
      </c>
      <c r="BA18" s="623" t="e">
        <f aca="false">IF(VLOOKUP(InputDataA_GeneralAssumptions!$D$60,DataSummary!$A$116:$B$117,2,FALSE())=1,IF(ISNUMBER(BA14)=TRUE(),AZ18/((1+BA20)*(1+BA9))-BA14-BA13,AZ12/((1+BA20)*(1+BA9))-BA17-BA13),"not an output")</f>
        <v>#VALUE!</v>
      </c>
      <c r="BB18" s="623" t="e">
        <f aca="false">IF(VLOOKUP(InputDataA_GeneralAssumptions!$D$60,DataSummary!$A$116:$B$117,2,FALSE())=1,IF(ISNUMBER(BB14)=TRUE(),BA18/((1+BB20)*(1+BB9))-BB14-BB13,BA12/((1+BB20)*(1+BB9))-BB17-BB13),"not an output")</f>
        <v>#VALUE!</v>
      </c>
      <c r="BC18" s="623" t="e">
        <f aca="false">IF(VLOOKUP(InputDataA_GeneralAssumptions!$D$60,DataSummary!$A$116:$B$117,2,FALSE())=1,IF(ISNUMBER(BC14)=TRUE(),BB18/((1+BC20)*(1+BC9))-BC14-BC13,BB12/((1+BC20)*(1+BC9))-BC17-BC13),"not an output")</f>
        <v>#VALUE!</v>
      </c>
      <c r="BD18" s="623" t="e">
        <f aca="false">IF(VLOOKUP(InputDataA_GeneralAssumptions!$D$60,DataSummary!$A$116:$B$117,2,FALSE())=1,IF(ISNUMBER(BD14)=TRUE(),BC18/((1+BD20)*(1+BD9))-BD14-BD13,BC12/((1+BD20)*(1+BD9))-BD17-BD13),"not an output")</f>
        <v>#VALUE!</v>
      </c>
      <c r="BE18" s="623" t="e">
        <f aca="false">IF(VLOOKUP(InputDataA_GeneralAssumptions!$D$60,DataSummary!$A$116:$B$117,2,FALSE())=1,IF(ISNUMBER(BE14)=TRUE(),BD18/((1+BE20)*(1+BE9))-BE14-BE13,BD12/((1+BE20)*(1+BE9))-BE17-BE13),"not an output")</f>
        <v>#VALUE!</v>
      </c>
      <c r="BF18" s="623" t="e">
        <f aca="false">IF(VLOOKUP(InputDataA_GeneralAssumptions!$D$60,DataSummary!$A$116:$B$117,2,FALSE())=1,IF(ISNUMBER(BF14)=TRUE(),BE18/((1+BF20)*(1+BF9))-BF14-BF13,BE12/((1+BF20)*(1+BF9))-BF17-BF13),"not an output")</f>
        <v>#VALUE!</v>
      </c>
      <c r="BG18" s="623" t="e">
        <f aca="false">IF(VLOOKUP(InputDataA_GeneralAssumptions!$D$60,DataSummary!$A$116:$B$117,2,FALSE())=1,IF(ISNUMBER(BG14)=TRUE(),BF18/((1+BG20)*(1+BG9))-BG14-BG13,BF12/((1+BG20)*(1+BG9))-BG17-BG13),"not an output")</f>
        <v>#VALUE!</v>
      </c>
      <c r="BH18" s="623" t="e">
        <f aca="false">IF(VLOOKUP(InputDataA_GeneralAssumptions!$D$60,DataSummary!$A$116:$B$117,2,FALSE())=1,IF(ISNUMBER(BH14)=TRUE(),BG18/((1+BH20)*(1+BH9))-BH14-BH13,BG12/((1+BH20)*(1+BH9))-BH17-BH13),"not an output")</f>
        <v>#VALUE!</v>
      </c>
      <c r="BI18" s="623" t="e">
        <f aca="false">IF(VLOOKUP(InputDataA_GeneralAssumptions!$D$60,DataSummary!$A$116:$B$117,2,FALSE())=1,IF(ISNUMBER(BI14)=TRUE(),BH18/((1+BI20)*(1+BI9))-BI14-BI13,BH12/((1+BI20)*(1+BI9))-BI17-BI13),"not an output")</f>
        <v>#VALUE!</v>
      </c>
      <c r="BJ18" s="623" t="e">
        <f aca="false">IF(VLOOKUP(InputDataA_GeneralAssumptions!$D$60,DataSummary!$A$116:$B$117,2,FALSE())=1,IF(ISNUMBER(BJ14)=TRUE(),BI18/((1+BJ20)*(1+BJ9))-BJ14-BJ13,BI12/((1+BJ20)*(1+BJ9))-BJ17-BJ13),"not an output")</f>
        <v>#VALUE!</v>
      </c>
      <c r="BK18" s="623" t="e">
        <f aca="false">IF(VLOOKUP(InputDataA_GeneralAssumptions!$D$60,DataSummary!$A$116:$B$117,2,FALSE())=1,IF(ISNUMBER(BK14)=TRUE(),BJ18/((1+BK20)*(1+BK9))-BK14-BK13,BJ12/((1+BK20)*(1+BK9))-BK17-BK13),"not an output")</f>
        <v>#VALUE!</v>
      </c>
      <c r="BL18" s="623" t="e">
        <f aca="false">IF(VLOOKUP(InputDataA_GeneralAssumptions!$D$60,DataSummary!$A$116:$B$117,2,FALSE())=1,IF(ISNUMBER(BL14)=TRUE(),BK18/((1+BL20)*(1+BL9))-BL14-BL13,BK12/((1+BL20)*(1+BL9))-BL17-BL13),"not an output")</f>
        <v>#VALUE!</v>
      </c>
      <c r="BM18" s="623" t="e">
        <f aca="false">IF(VLOOKUP(InputDataA_GeneralAssumptions!$D$60,DataSummary!$A$116:$B$117,2,FALSE())=1,IF(ISNUMBER(BM14)=TRUE(),BL18/((1+BM20)*(1+BM9))-BM14-BM13,BL12/((1+BM20)*(1+BM9))-BM17-BM13),"not an output")</f>
        <v>#VALUE!</v>
      </c>
      <c r="BN18" s="623" t="e">
        <f aca="false">IF(VLOOKUP(InputDataA_GeneralAssumptions!$D$60,DataSummary!$A$116:$B$117,2,FALSE())=1,IF(ISNUMBER(BN14)=TRUE(),BM18/((1+BN20)*(1+BN9))-BN14-BN13,BM12/((1+BN20)*(1+BN9))-BN17-BN13),"not an output")</f>
        <v>#VALUE!</v>
      </c>
      <c r="BO18" s="623" t="e">
        <f aca="false">IF(VLOOKUP(InputDataA_GeneralAssumptions!$D$60,DataSummary!$A$116:$B$117,2,FALSE())=1,IF(ISNUMBER(BO14)=TRUE(),BN18/((1+BO20)*(1+BO9))-BO14-BO13,BN12/((1+BO20)*(1+BO9))-BO17-BO13),"not an output")</f>
        <v>#VALUE!</v>
      </c>
      <c r="BP18" s="623" t="e">
        <f aca="false">IF(VLOOKUP(InputDataA_GeneralAssumptions!$D$60,DataSummary!$A$116:$B$117,2,FALSE())=1,IF(ISNUMBER(BP14)=TRUE(),BO18/((1+BP20)*(1+BP9))-BP14-BP13,BO12/((1+BP20)*(1+BP9))-BP17-BP13),"not an output")</f>
        <v>#VALUE!</v>
      </c>
      <c r="BQ18" s="623" t="e">
        <f aca="false">IF(VLOOKUP(InputDataA_GeneralAssumptions!$D$60,DataSummary!$A$116:$B$117,2,FALSE())=1,IF(ISNUMBER(BQ14)=TRUE(),BP18/((1+BQ20)*(1+BQ9))-BQ14-BQ13,BP12/((1+BQ20)*(1+BQ9))-BQ17-BQ13),"not an output")</f>
        <v>#VALUE!</v>
      </c>
      <c r="BR18" s="623" t="e">
        <f aca="false">IF(VLOOKUP(InputDataA_GeneralAssumptions!$D$60,DataSummary!$A$116:$B$117,2,FALSE())=1,IF(ISNUMBER(BR14)=TRUE(),BQ18/((1+BR20)*(1+BR9))-BR14-BR13,BQ12/((1+BR20)*(1+BR9))-BR17-BR13),"not an output")</f>
        <v>#VALUE!</v>
      </c>
      <c r="BS18" s="623" t="e">
        <f aca="false">IF(VLOOKUP(InputDataA_GeneralAssumptions!$D$60,DataSummary!$A$116:$B$117,2,FALSE())=1,IF(ISNUMBER(BS14)=TRUE(),BR18/((1+BS20)*(1+BS9))-BS14-BS13,BR12/((1+BS20)*(1+BS9))-BS17-BS13),"not an output")</f>
        <v>#VALUE!</v>
      </c>
    </row>
    <row r="19" customFormat="false" ht="15.75" hidden="false" customHeight="false" outlineLevel="0" collapsed="false">
      <c r="C19" s="597" t="s">
        <v>1604</v>
      </c>
      <c r="D19" s="599" t="s">
        <v>1605</v>
      </c>
      <c r="E19" s="115" t="n">
        <f aca="false">IF(VLOOKUP(InputDataA_GeneralAssumptions!$D$60,DataSummary!$A$116:$B$117,2,FALSE())=2,E6-E17,E6-E14)</f>
        <v>0.271943651139736</v>
      </c>
      <c r="F19" s="115" t="n">
        <f aca="false">IF(VLOOKUP(InputDataA_GeneralAssumptions!$D$60,DataSummary!$A$116:$B$117,2,FALSE())=2,F6+F13+F12-E12/((1+F20)*(1+F9)),F6-F14)</f>
        <v>0.271943651139736</v>
      </c>
      <c r="G19" s="115" t="n">
        <f aca="false">IF(VLOOKUP(InputDataA_GeneralAssumptions!$D$60,DataSummary!$A$116:$B$117,2,FALSE())=2,G6+G13+G12-F12/((1+G20)*(1+G9)),G6-G14)</f>
        <v>0.271943651139736</v>
      </c>
      <c r="H19" s="115" t="n">
        <f aca="false">IF(VLOOKUP(InputDataA_GeneralAssumptions!$D$60,DataSummary!$A$116:$B$117,2,FALSE())=2,H6+H13+H12-G12/((1+H20)*(1+H9)),H6-H14)</f>
        <v>0.271943651139736</v>
      </c>
      <c r="I19" s="115" t="n">
        <f aca="false">IF(VLOOKUP(InputDataA_GeneralAssumptions!$D$60,DataSummary!$A$116:$B$117,2,FALSE())=2,I6+I13+I12-H12/((1+I20)*(1+I9)),I6-I14)</f>
        <v>0.271943651139736</v>
      </c>
      <c r="J19" s="115" t="n">
        <f aca="false">IF(VLOOKUP(InputDataA_GeneralAssumptions!$D$60,DataSummary!$A$116:$B$117,2,FALSE())=2,J6+J13+J12-I12/((1+J20)*(1+J9)),J6-J14)</f>
        <v>0.271943651139736</v>
      </c>
      <c r="K19" s="115" t="n">
        <f aca="false">IF(VLOOKUP(InputDataA_GeneralAssumptions!$D$60,DataSummary!$A$116:$B$117,2,FALSE())=2,K6+K13+K12-J12/((1+K20)*(1+K9)),K6-K14)</f>
        <v>0.271943651139736</v>
      </c>
      <c r="L19" s="115" t="n">
        <f aca="false">IF(VLOOKUP(InputDataA_GeneralAssumptions!$D$60,DataSummary!$A$116:$B$117,2,FALSE())=2,L6+L13+L12-K12/((1+L20)*(1+L9)),L6-L14)</f>
        <v>0.271943651139736</v>
      </c>
      <c r="M19" s="115" t="n">
        <f aca="false">IF(VLOOKUP(InputDataA_GeneralAssumptions!$D$60,DataSummary!$A$116:$B$117,2,FALSE())=2,M6+M13+M12-L12/((1+M20)*(1+M9)),M6-M14)</f>
        <v>0.271943651139736</v>
      </c>
      <c r="N19" s="115" t="n">
        <f aca="false">IF(VLOOKUP(InputDataA_GeneralAssumptions!$D$60,DataSummary!$A$116:$B$117,2,FALSE())=2,N6+N13+N12-M12/((1+N20)*(1+N9)),N6-N14)</f>
        <v>0.271943651139736</v>
      </c>
      <c r="O19" s="115" t="n">
        <f aca="false">IF(VLOOKUP(InputDataA_GeneralAssumptions!$D$60,DataSummary!$A$116:$B$117,2,FALSE())=2,O6+O13+O12-N12/((1+O20)*(1+O9)),O6-O14)</f>
        <v>0.271943651139736</v>
      </c>
      <c r="P19" s="115" t="n">
        <f aca="false">IF(VLOOKUP(InputDataA_GeneralAssumptions!$D$60,DataSummary!$A$116:$B$117,2,FALSE())=2,P6+P13+P12-O12/((1+P20)*(1+P9)),P6-P14)</f>
        <v>0.271943651139736</v>
      </c>
      <c r="Q19" s="115" t="n">
        <f aca="false">IF(VLOOKUP(InputDataA_GeneralAssumptions!$D$60,DataSummary!$A$116:$B$117,2,FALSE())=2,Q6+Q13+Q12-P12/((1+Q20)*(1+Q9)),Q6-Q14)</f>
        <v>0.271943651139736</v>
      </c>
      <c r="R19" s="115" t="n">
        <f aca="false">IF(VLOOKUP(InputDataA_GeneralAssumptions!$D$60,DataSummary!$A$116:$B$117,2,FALSE())=2,R6+R13+R12-Q12/((1+R20)*(1+R9)),R6-R14)</f>
        <v>0.271943651139736</v>
      </c>
      <c r="S19" s="115" t="n">
        <f aca="false">IF(VLOOKUP(InputDataA_GeneralAssumptions!$D$60,DataSummary!$A$116:$B$117,2,FALSE())=2,S6+S13+S12-R12/((1+S20)*(1+S9)),S6-S14)</f>
        <v>0.271943651139736</v>
      </c>
      <c r="T19" s="115" t="n">
        <f aca="false">IF(VLOOKUP(InputDataA_GeneralAssumptions!$D$60,DataSummary!$A$116:$B$117,2,FALSE())=2,T6+T13+T12-S12/((1+T20)*(1+T9)),T6-T14)</f>
        <v>0.271943651139736</v>
      </c>
      <c r="U19" s="115" t="n">
        <f aca="false">IF(VLOOKUP(InputDataA_GeneralAssumptions!$D$60,DataSummary!$A$116:$B$117,2,FALSE())=2,U6+U13+U12-T12/((1+U20)*(1+U9)),U6-U14)</f>
        <v>0.271943651139736</v>
      </c>
      <c r="V19" s="115" t="n">
        <f aca="false">IF(VLOOKUP(InputDataA_GeneralAssumptions!$D$60,DataSummary!$A$116:$B$117,2,FALSE())=2,V6+V13+V12-U12/((1+V20)*(1+V9)),V6-V14)</f>
        <v>0.271943651139736</v>
      </c>
      <c r="W19" s="115" t="n">
        <f aca="false">IF(VLOOKUP(InputDataA_GeneralAssumptions!$D$60,DataSummary!$A$116:$B$117,2,FALSE())=2,W6+W13+W12-V12/((1+W20)*(1+W9)),W6-W14)</f>
        <v>0.271943651139736</v>
      </c>
      <c r="X19" s="115" t="n">
        <f aca="false">IF(VLOOKUP(InputDataA_GeneralAssumptions!$D$60,DataSummary!$A$116:$B$117,2,FALSE())=2,X6+X13+X12-W12/((1+X20)*(1+X9)),X6-X14)</f>
        <v>0.271943651139736</v>
      </c>
      <c r="Y19" s="115" t="n">
        <f aca="false">IF(VLOOKUP(InputDataA_GeneralAssumptions!$D$60,DataSummary!$A$116:$B$117,2,FALSE())=2,Y6+Y13+Y12-X12/((1+Y20)*(1+Y9)),Y6-Y14)</f>
        <v>0.271943651139736</v>
      </c>
      <c r="Z19" s="115" t="n">
        <f aca="false">IF(VLOOKUP(InputDataA_GeneralAssumptions!$D$60,DataSummary!$A$116:$B$117,2,FALSE())=2,Z6+Z13+Z12-Y12/((1+Z20)*(1+Z9)),Z6-Z14)</f>
        <v>0.271943651139736</v>
      </c>
      <c r="AA19" s="115" t="n">
        <f aca="false">IF(VLOOKUP(InputDataA_GeneralAssumptions!$D$60,DataSummary!$A$116:$B$117,2,FALSE())=2,AA6+AA13+AA12-Z12/((1+AA20)*(1+AA9)),AA6-AA14)</f>
        <v>0.271943651139736</v>
      </c>
      <c r="AB19" s="115" t="n">
        <f aca="false">IF(VLOOKUP(InputDataA_GeneralAssumptions!$D$60,DataSummary!$A$116:$B$117,2,FALSE())=2,AB6+AB13+AB12-AA12/((1+AB20)*(1+AB9)),AB6-AB14)</f>
        <v>0.271943651139736</v>
      </c>
      <c r="AC19" s="115" t="n">
        <f aca="false">IF(VLOOKUP(InputDataA_GeneralAssumptions!$D$60,DataSummary!$A$116:$B$117,2,FALSE())=2,AC6+AC13+AC12-AB12/((1+AC20)*(1+AC9)),AC6-AC14)</f>
        <v>0.271943651139736</v>
      </c>
      <c r="AD19" s="115" t="n">
        <f aca="false">IF(VLOOKUP(InputDataA_GeneralAssumptions!$D$60,DataSummary!$A$116:$B$117,2,FALSE())=2,AD6+AD13+AD12-AC12/((1+AD20)*(1+AD9)),AD6-AD14)</f>
        <v>0.271943651139736</v>
      </c>
      <c r="AE19" s="115" t="n">
        <f aca="false">IF(VLOOKUP(InputDataA_GeneralAssumptions!$D$60,DataSummary!$A$116:$B$117,2,FALSE())=2,AE6+AE13+AE12-AD12/((1+AE20)*(1+AE9)),AE6-AE14)</f>
        <v>0.271943651139736</v>
      </c>
      <c r="AF19" s="115" t="n">
        <f aca="false">IF(VLOOKUP(InputDataA_GeneralAssumptions!$D$60,DataSummary!$A$116:$B$117,2,FALSE())=2,AF6+AF13+AF12-AE12/((1+AF20)*(1+AF9)),AF6-AF14)</f>
        <v>0.271943651139736</v>
      </c>
      <c r="AG19" s="115" t="n">
        <f aca="false">IF(VLOOKUP(InputDataA_GeneralAssumptions!$D$60,DataSummary!$A$116:$B$117,2,FALSE())=2,AG6+AG13+AG12-AF12/((1+AG20)*(1+AG9)),AG6-AG14)</f>
        <v>0.271943651139736</v>
      </c>
      <c r="AH19" s="115" t="n">
        <f aca="false">IF(VLOOKUP(InputDataA_GeneralAssumptions!$D$60,DataSummary!$A$116:$B$117,2,FALSE())=2,AH6+AH13+AH12-AG12/((1+AH20)*(1+AH9)),AH6-AH14)</f>
        <v>0.271943651139736</v>
      </c>
      <c r="AI19" s="115" t="n">
        <f aca="false">IF(VLOOKUP(InputDataA_GeneralAssumptions!$D$60,DataSummary!$A$116:$B$117,2,FALSE())=2,AI6+AI13+AI12-AH12/((1+AI20)*(1+AI9)),AI6-AI14)</f>
        <v>0.271943651139736</v>
      </c>
      <c r="AJ19" s="115" t="n">
        <f aca="false">IF(VLOOKUP(InputDataA_GeneralAssumptions!$D$60,DataSummary!$A$116:$B$117,2,FALSE())=2,AJ6+AJ13+AJ12-AI12/((1+AJ20)*(1+AJ9)),AJ6-AJ14)</f>
        <v>0.271943651139736</v>
      </c>
      <c r="AK19" s="115" t="n">
        <f aca="false">IF(VLOOKUP(InputDataA_GeneralAssumptions!$D$60,DataSummary!$A$116:$B$117,2,FALSE())=2,AK6+AK13+AK12-AJ12/((1+AK20)*(1+AK9)),AK6-AK14)</f>
        <v>0.271943651139736</v>
      </c>
      <c r="AL19" s="115" t="n">
        <f aca="false">IF(VLOOKUP(InputDataA_GeneralAssumptions!$D$60,DataSummary!$A$116:$B$117,2,FALSE())=2,AL6+AL13+AL12-AK12/((1+AL20)*(1+AL9)),AL6-AL14)</f>
        <v>0.271943651139736</v>
      </c>
      <c r="AM19" s="115" t="n">
        <f aca="false">IF(VLOOKUP(InputDataA_GeneralAssumptions!$D$60,DataSummary!$A$116:$B$117,2,FALSE())=2,AM6+AM13+AM12-AL12/((1+AM20)*(1+AM9)),AM6-AM14)</f>
        <v>0.271943651139736</v>
      </c>
      <c r="AN19" s="115" t="n">
        <f aca="false">IF(VLOOKUP(InputDataA_GeneralAssumptions!$D$60,DataSummary!$A$116:$B$117,2,FALSE())=2,AN6+AN13+AN12-AM12/((1+AN20)*(1+AN9)),AN6-AN14)</f>
        <v>0.271943651139736</v>
      </c>
      <c r="AO19" s="115" t="n">
        <f aca="false">IF(VLOOKUP(InputDataA_GeneralAssumptions!$D$60,DataSummary!$A$116:$B$117,2,FALSE())=2,AO6+AO13+AO12-AN12/((1+AO20)*(1+AO9)),AO6-AO14)</f>
        <v>0.271943651139736</v>
      </c>
      <c r="AP19" s="115" t="n">
        <f aca="false">IF(VLOOKUP(InputDataA_GeneralAssumptions!$D$60,DataSummary!$A$116:$B$117,2,FALSE())=2,AP6+AP13+AP12-AO12/((1+AP20)*(1+AP9)),AP6-AP14)</f>
        <v>0.271943651139736</v>
      </c>
      <c r="AQ19" s="115" t="n">
        <f aca="false">IF(VLOOKUP(InputDataA_GeneralAssumptions!$D$60,DataSummary!$A$116:$B$117,2,FALSE())=2,AQ6+AQ13+AQ12-AP12/((1+AQ20)*(1+AQ9)),AQ6-AQ14)</f>
        <v>0.271943651139736</v>
      </c>
      <c r="AR19" s="115" t="n">
        <f aca="false">IF(VLOOKUP(InputDataA_GeneralAssumptions!$D$60,DataSummary!$A$116:$B$117,2,FALSE())=2,AR6+AR13+AR12-AQ12/((1+AR20)*(1+AR9)),AR6-AR14)</f>
        <v>0.271943651139736</v>
      </c>
      <c r="AS19" s="115" t="n">
        <f aca="false">IF(VLOOKUP(InputDataA_GeneralAssumptions!$D$60,DataSummary!$A$116:$B$117,2,FALSE())=2,AS6+AS13+AS12-AR12/((1+AS20)*(1+AS9)),AS6-AS14)</f>
        <v>0.271943651139736</v>
      </c>
      <c r="AT19" s="115" t="n">
        <f aca="false">IF(VLOOKUP(InputDataA_GeneralAssumptions!$D$60,DataSummary!$A$116:$B$117,2,FALSE())=2,AT6+AT13+AT12-AS12/((1+AT20)*(1+AT9)),AT6-AT14)</f>
        <v>0.271943651139736</v>
      </c>
      <c r="AU19" s="115" t="n">
        <f aca="false">IF(VLOOKUP(InputDataA_GeneralAssumptions!$D$60,DataSummary!$A$116:$B$117,2,FALSE())=2,AU6+AU13+AU12-AT12/((1+AU20)*(1+AU9)),AU6-AU14)</f>
        <v>0.271943651139736</v>
      </c>
      <c r="AV19" s="115" t="n">
        <f aca="false">IF(VLOOKUP(InputDataA_GeneralAssumptions!$D$60,DataSummary!$A$116:$B$117,2,FALSE())=2,AV6+AV13+AV12-AU12/((1+AV20)*(1+AV9)),AV6-AV14)</f>
        <v>0.271943651139736</v>
      </c>
      <c r="AW19" s="115" t="n">
        <f aca="false">IF(VLOOKUP(InputDataA_GeneralAssumptions!$D$60,DataSummary!$A$116:$B$117,2,FALSE())=2,AW6+AW13+AW12-AV12/((1+AW20)*(1+AW9)),AW6-AW14)</f>
        <v>0.271943651139736</v>
      </c>
      <c r="AX19" s="115" t="n">
        <f aca="false">IF(VLOOKUP(InputDataA_GeneralAssumptions!$D$60,DataSummary!$A$116:$B$117,2,FALSE())=2,AX6+AX13+AX12-AW12/((1+AX20)*(1+AX9)),AX6-AX14)</f>
        <v>0.271943651139736</v>
      </c>
      <c r="AY19" s="115" t="n">
        <f aca="false">IF(VLOOKUP(InputDataA_GeneralAssumptions!$D$60,DataSummary!$A$116:$B$117,2,FALSE())=2,AY6+AY13+AY12-AX12/((1+AY20)*(1+AY9)),AY6-AY14)</f>
        <v>0.271943651139736</v>
      </c>
      <c r="AZ19" s="115" t="n">
        <f aca="false">IF(VLOOKUP(InputDataA_GeneralAssumptions!$D$60,DataSummary!$A$116:$B$117,2,FALSE())=2,AZ6+AZ13+AZ12-AY12/((1+AZ20)*(1+AZ9)),AZ6-AZ14)</f>
        <v>0.271943651139736</v>
      </c>
      <c r="BA19" s="115" t="n">
        <f aca="false">IF(VLOOKUP(InputDataA_GeneralAssumptions!$D$60,DataSummary!$A$116:$B$117,2,FALSE())=2,BA6+BA13+BA12-AZ12/((1+BA20)*(1+BA9)),BA6-BA14)</f>
        <v>0.271943651139736</v>
      </c>
      <c r="BB19" s="115" t="n">
        <f aca="false">IF(VLOOKUP(InputDataA_GeneralAssumptions!$D$60,DataSummary!$A$116:$B$117,2,FALSE())=2,BB6+BB13+BB12-BA12/((1+BB20)*(1+BB9)),BB6-BB14)</f>
        <v>0.271943651139736</v>
      </c>
      <c r="BC19" s="115" t="n">
        <f aca="false">IF(VLOOKUP(InputDataA_GeneralAssumptions!$D$60,DataSummary!$A$116:$B$117,2,FALSE())=2,BC6+BC13+BC12-BB12/((1+BC20)*(1+BC9)),BC6-BC14)</f>
        <v>0.271943651139736</v>
      </c>
      <c r="BD19" s="115" t="n">
        <f aca="false">IF(VLOOKUP(InputDataA_GeneralAssumptions!$D$60,DataSummary!$A$116:$B$117,2,FALSE())=2,BD6+BD13+BD12-BC12/((1+BD20)*(1+BD9)),BD6-BD14)</f>
        <v>0.271943651139736</v>
      </c>
      <c r="BE19" s="115" t="n">
        <f aca="false">IF(VLOOKUP(InputDataA_GeneralAssumptions!$D$60,DataSummary!$A$116:$B$117,2,FALSE())=2,BE6+BE13+BE12-BD12/((1+BE20)*(1+BE9)),BE6-BE14)</f>
        <v>0.271943651139736</v>
      </c>
      <c r="BF19" s="115" t="n">
        <f aca="false">IF(VLOOKUP(InputDataA_GeneralAssumptions!$D$60,DataSummary!$A$116:$B$117,2,FALSE())=2,BF6+BF13+BF12-BE12/((1+BF20)*(1+BF9)),BF6-BF14)</f>
        <v>0.271943651139736</v>
      </c>
      <c r="BG19" s="115" t="n">
        <f aca="false">IF(VLOOKUP(InputDataA_GeneralAssumptions!$D$60,DataSummary!$A$116:$B$117,2,FALSE())=2,BG6+BG13+BG12-BF12/((1+BG20)*(1+BG9)),BG6-BG14)</f>
        <v>0.271943651139736</v>
      </c>
      <c r="BH19" s="115" t="n">
        <f aca="false">IF(VLOOKUP(InputDataA_GeneralAssumptions!$D$60,DataSummary!$A$116:$B$117,2,FALSE())=2,BH6+BH13+BH12-BG12/((1+BH20)*(1+BH9)),BH6-BH14)</f>
        <v>0.271943651139736</v>
      </c>
      <c r="BI19" s="115" t="n">
        <f aca="false">IF(VLOOKUP(InputDataA_GeneralAssumptions!$D$60,DataSummary!$A$116:$B$117,2,FALSE())=2,BI6+BI13+BI12-BH12/((1+BI20)*(1+BI9)),BI6-BI14)</f>
        <v>0.271943651139736</v>
      </c>
      <c r="BJ19" s="115" t="n">
        <f aca="false">IF(VLOOKUP(InputDataA_GeneralAssumptions!$D$60,DataSummary!$A$116:$B$117,2,FALSE())=2,BJ6+BJ13+BJ12-BI12/((1+BJ20)*(1+BJ9)),BJ6-BJ14)</f>
        <v>0.271943651139736</v>
      </c>
      <c r="BK19" s="115" t="n">
        <f aca="false">IF(VLOOKUP(InputDataA_GeneralAssumptions!$D$60,DataSummary!$A$116:$B$117,2,FALSE())=2,BK6+BK13+BK12-BJ12/((1+BK20)*(1+BK9)),BK6-BK14)</f>
        <v>0.271943651139736</v>
      </c>
      <c r="BL19" s="115" t="n">
        <f aca="false">IF(VLOOKUP(InputDataA_GeneralAssumptions!$D$60,DataSummary!$A$116:$B$117,2,FALSE())=2,BL6+BL13+BL12-BK12/((1+BL20)*(1+BL9)),BL6-BL14)</f>
        <v>0.271943651139736</v>
      </c>
      <c r="BM19" s="115" t="n">
        <f aca="false">IF(VLOOKUP(InputDataA_GeneralAssumptions!$D$60,DataSummary!$A$116:$B$117,2,FALSE())=2,BM6+BM13+BM12-BL12/((1+BM20)*(1+BM9)),BM6-BM14)</f>
        <v>0.271943651139736</v>
      </c>
      <c r="BN19" s="115" t="n">
        <f aca="false">IF(VLOOKUP(InputDataA_GeneralAssumptions!$D$60,DataSummary!$A$116:$B$117,2,FALSE())=2,BN6+BN13+BN12-BM12/((1+BN20)*(1+BN9)),BN6-BN14)</f>
        <v>0.271943651139736</v>
      </c>
      <c r="BO19" s="115" t="n">
        <f aca="false">IF(VLOOKUP(InputDataA_GeneralAssumptions!$D$60,DataSummary!$A$116:$B$117,2,FALSE())=2,BO6+BO13+BO12-BN12/((1+BO20)*(1+BO9)),BO6-BO14)</f>
        <v>0.271943651139736</v>
      </c>
      <c r="BP19" s="115" t="n">
        <f aca="false">IF(VLOOKUP(InputDataA_GeneralAssumptions!$D$60,DataSummary!$A$116:$B$117,2,FALSE())=2,BP6+BP13+BP12-BO12/((1+BP20)*(1+BP9)),BP6-BP14)</f>
        <v>0.271943651139736</v>
      </c>
      <c r="BQ19" s="115" t="n">
        <f aca="false">IF(VLOOKUP(InputDataA_GeneralAssumptions!$D$60,DataSummary!$A$116:$B$117,2,FALSE())=2,BQ6+BQ13+BQ12-BP12/((1+BQ20)*(1+BQ9)),BQ6-BQ14)</f>
        <v>0.271943651139736</v>
      </c>
      <c r="BR19" s="115" t="n">
        <f aca="false">IF(VLOOKUP(InputDataA_GeneralAssumptions!$D$60,DataSummary!$A$116:$B$117,2,FALSE())=2,BR6+BR13+BR12-BQ12/((1+BR20)*(1+BR9)),BR6-BR14)</f>
        <v>0.271943651139736</v>
      </c>
      <c r="BS19" s="115" t="n">
        <f aca="false">IF(VLOOKUP(InputDataA_GeneralAssumptions!$D$60,DataSummary!$A$116:$B$117,2,FALSE())=2,BS6+BS13+BS12-BR12/((1+BS20)*(1+BS9)),BS6-BS14)</f>
        <v>0.271943651139736</v>
      </c>
    </row>
    <row r="20" customFormat="false" ht="15.75" hidden="false" customHeight="false" outlineLevel="0" collapsed="false">
      <c r="C20" s="597" t="s">
        <v>1571</v>
      </c>
      <c r="D20" s="599" t="s">
        <v>1513</v>
      </c>
      <c r="E20" s="115" t="e">
        <f aca="false">(1+E21)*(1+E10)*(1+E11)-1</f>
        <v>#VALUE!</v>
      </c>
      <c r="F20" s="115" t="n">
        <f aca="false">(1+F21)*(1+F10)*(1+F11)-1</f>
        <v>0.0315283929925092</v>
      </c>
      <c r="G20" s="115" t="n">
        <f aca="false">(1+G21)*(1+G10)*(1+G11)-1</f>
        <v>0.0313046400466268</v>
      </c>
      <c r="H20" s="115" t="n">
        <f aca="false">(1+H21)*(1+H10)*(1+H11)-1</f>
        <v>0.0306715333441747</v>
      </c>
      <c r="I20" s="115" t="n">
        <f aca="false">(1+I21)*(1+I10)*(1+I11)-1</f>
        <v>0.030255778289771</v>
      </c>
      <c r="J20" s="115" t="n">
        <f aca="false">(1+J21)*(1+J10)*(1+J11)-1</f>
        <v>0.0302959452344236</v>
      </c>
      <c r="K20" s="115" t="n">
        <f aca="false">(1+K21)*(1+K10)*(1+K11)-1</f>
        <v>0.0303918611925471</v>
      </c>
      <c r="L20" s="115" t="n">
        <f aca="false">(1+L21)*(1+L10)*(1+L11)-1</f>
        <v>0.0294244491615936</v>
      </c>
      <c r="M20" s="115" t="n">
        <f aca="false">(1+M21)*(1+M10)*(1+M11)-1</f>
        <v>0.0297722896099428</v>
      </c>
      <c r="N20" s="115" t="n">
        <f aca="false">(1+N21)*(1+N10)*(1+N11)-1</f>
        <v>0.0298523498152485</v>
      </c>
      <c r="O20" s="115" t="n">
        <f aca="false">(1+O21)*(1+O10)*(1+O11)-1</f>
        <v>0.0295845913524631</v>
      </c>
      <c r="P20" s="115" t="n">
        <f aca="false">(1+P21)*(1+P10)*(1+P11)-1</f>
        <v>0.0290957698203871</v>
      </c>
      <c r="Q20" s="115" t="n">
        <f aca="false">(1+Q21)*(1+Q10)*(1+Q11)-1</f>
        <v>0.0285347115540719</v>
      </c>
      <c r="R20" s="115" t="n">
        <f aca="false">(1+R21)*(1+R10)*(1+R11)-1</f>
        <v>0.0281707992244218</v>
      </c>
      <c r="S20" s="115" t="n">
        <f aca="false">(1+S21)*(1+S10)*(1+S11)-1</f>
        <v>0.0279436126873367</v>
      </c>
      <c r="T20" s="115" t="n">
        <f aca="false">(1+T21)*(1+T10)*(1+T11)-1</f>
        <v>0.0279237812486031</v>
      </c>
      <c r="U20" s="115" t="n">
        <f aca="false">(1+U21)*(1+U10)*(1+U11)-1</f>
        <v>0.0280976943990769</v>
      </c>
      <c r="V20" s="115" t="n">
        <f aca="false">(1+V21)*(1+V10)*(1+V11)-1</f>
        <v>0.0277994781389097</v>
      </c>
      <c r="W20" s="115" t="n">
        <f aca="false">(1+W21)*(1+W10)*(1+W11)-1</f>
        <v>0.0279553553045739</v>
      </c>
      <c r="X20" s="115" t="n">
        <f aca="false">(1+X21)*(1+X10)*(1+X11)-1</f>
        <v>0.0280998075699186</v>
      </c>
      <c r="Y20" s="115" t="n">
        <f aca="false">(1+Y21)*(1+Y10)*(1+Y11)-1</f>
        <v>0.0280935467363026</v>
      </c>
      <c r="Z20" s="115" t="n">
        <f aca="false">(1+Z21)*(1+Z10)*(1+Z11)-1</f>
        <v>0.0280804829977637</v>
      </c>
      <c r="AA20" s="115" t="n">
        <f aca="false">(1+AA21)*(1+AA10)*(1+AA11)-1</f>
        <v>0.0277640647075945</v>
      </c>
      <c r="AB20" s="115" t="n">
        <f aca="false">(1+AB21)*(1+AB10)*(1+AB11)-1</f>
        <v>0.0277798304780466</v>
      </c>
      <c r="AC20" s="115" t="n">
        <f aca="false">(1+AC21)*(1+AC10)*(1+AC11)-1</f>
        <v>0.027823226368253</v>
      </c>
      <c r="AD20" s="115" t="n">
        <f aca="false">(1+AD21)*(1+AD10)*(1+AD11)-1</f>
        <v>0.0278902121045799</v>
      </c>
      <c r="AE20" s="115" t="n">
        <f aca="false">(1+AE21)*(1+AE10)*(1+AE11)-1</f>
        <v>0.0279502616748297</v>
      </c>
      <c r="AF20" s="115" t="n">
        <f aca="false">(1+AF21)*(1+AF10)*(1+AF11)-1</f>
        <v>0.0276505211721232</v>
      </c>
      <c r="AG20" s="115" t="n">
        <f aca="false">(1+AG21)*(1+AG10)*(1+AG11)-1</f>
        <v>0.0277579081774746</v>
      </c>
      <c r="AH20" s="115" t="n">
        <f aca="false">(1+AH21)*(1+AH10)*(1+AH11)-1</f>
        <v>0.0277741204864179</v>
      </c>
      <c r="AI20" s="115" t="n">
        <f aca="false">(1+AI21)*(1+AI10)*(1+AI11)-1</f>
        <v>0.0277855047621709</v>
      </c>
      <c r="AJ20" s="115" t="n">
        <f aca="false">(1+AJ21)*(1+AJ10)*(1+AJ11)-1</f>
        <v>0.0277126164059389</v>
      </c>
      <c r="AK20" s="115" t="e">
        <f aca="false">(1+AK21)*(1+AK10)*(1+AK11)-1</f>
        <v>#VALUE!</v>
      </c>
      <c r="AL20" s="115" t="e">
        <f aca="false">(1+AL21)*(1+AL10)*(1+AL11)-1</f>
        <v>#VALUE!</v>
      </c>
      <c r="AM20" s="115" t="e">
        <f aca="false">(1+AM21)*(1+AM10)*(1+AM11)-1</f>
        <v>#VALUE!</v>
      </c>
      <c r="AN20" s="115" t="e">
        <f aca="false">(1+AN21)*(1+AN10)*(1+AN11)-1</f>
        <v>#VALUE!</v>
      </c>
      <c r="AO20" s="115" t="e">
        <f aca="false">(1+AO21)*(1+AO10)*(1+AO11)-1</f>
        <v>#VALUE!</v>
      </c>
      <c r="AP20" s="115" t="e">
        <f aca="false">(1+AP21)*(1+AP10)*(1+AP11)-1</f>
        <v>#VALUE!</v>
      </c>
      <c r="AQ20" s="115" t="e">
        <f aca="false">(1+AQ21)*(1+AQ10)*(1+AQ11)-1</f>
        <v>#VALUE!</v>
      </c>
      <c r="AR20" s="115" t="e">
        <f aca="false">(1+AR21)*(1+AR10)*(1+AR11)-1</f>
        <v>#VALUE!</v>
      </c>
      <c r="AS20" s="115" t="e">
        <f aca="false">(1+AS21)*(1+AS10)*(1+AS11)-1</f>
        <v>#VALUE!</v>
      </c>
      <c r="AT20" s="115" t="e">
        <f aca="false">(1+AT21)*(1+AT10)*(1+AT11)-1</f>
        <v>#VALUE!</v>
      </c>
      <c r="AU20" s="115" t="e">
        <f aca="false">(1+AU21)*(1+AU10)*(1+AU11)-1</f>
        <v>#VALUE!</v>
      </c>
      <c r="AV20" s="115" t="e">
        <f aca="false">(1+AV21)*(1+AV10)*(1+AV11)-1</f>
        <v>#VALUE!</v>
      </c>
      <c r="AW20" s="115" t="e">
        <f aca="false">(1+AW21)*(1+AW10)*(1+AW11)-1</f>
        <v>#VALUE!</v>
      </c>
      <c r="AX20" s="115" t="e">
        <f aca="false">(1+AX21)*(1+AX10)*(1+AX11)-1</f>
        <v>#VALUE!</v>
      </c>
      <c r="AY20" s="115" t="e">
        <f aca="false">(1+AY21)*(1+AY10)*(1+AY11)-1</f>
        <v>#VALUE!</v>
      </c>
      <c r="AZ20" s="115" t="e">
        <f aca="false">(1+AZ21)*(1+AZ10)*(1+AZ11)-1</f>
        <v>#VALUE!</v>
      </c>
      <c r="BA20" s="115" t="e">
        <f aca="false">(1+BA21)*(1+BA10)*(1+BA11)-1</f>
        <v>#VALUE!</v>
      </c>
      <c r="BB20" s="115" t="e">
        <f aca="false">(1+BB21)*(1+BB10)*(1+BB11)-1</f>
        <v>#VALUE!</v>
      </c>
      <c r="BC20" s="115" t="e">
        <f aca="false">(1+BC21)*(1+BC10)*(1+BC11)-1</f>
        <v>#VALUE!</v>
      </c>
      <c r="BD20" s="115" t="e">
        <f aca="false">(1+BD21)*(1+BD10)*(1+BD11)-1</f>
        <v>#VALUE!</v>
      </c>
      <c r="BE20" s="115" t="e">
        <f aca="false">(1+BE21)*(1+BE10)*(1+BE11)-1</f>
        <v>#VALUE!</v>
      </c>
      <c r="BF20" s="115" t="e">
        <f aca="false">(1+BF21)*(1+BF10)*(1+BF11)-1</f>
        <v>#VALUE!</v>
      </c>
      <c r="BG20" s="115" t="e">
        <f aca="false">(1+BG21)*(1+BG10)*(1+BG11)-1</f>
        <v>#VALUE!</v>
      </c>
      <c r="BH20" s="115" t="e">
        <f aca="false">(1+BH21)*(1+BH10)*(1+BH11)-1</f>
        <v>#VALUE!</v>
      </c>
      <c r="BI20" s="115" t="e">
        <f aca="false">(1+BI21)*(1+BI10)*(1+BI11)-1</f>
        <v>#VALUE!</v>
      </c>
      <c r="BJ20" s="115" t="e">
        <f aca="false">(1+BJ21)*(1+BJ10)*(1+BJ11)-1</f>
        <v>#VALUE!</v>
      </c>
      <c r="BK20" s="115" t="e">
        <f aca="false">(1+BK21)*(1+BK10)*(1+BK11)-1</f>
        <v>#VALUE!</v>
      </c>
      <c r="BL20" s="115" t="e">
        <f aca="false">(1+BL21)*(1+BL10)*(1+BL11)-1</f>
        <v>#VALUE!</v>
      </c>
      <c r="BM20" s="115" t="e">
        <f aca="false">(1+BM21)*(1+BM10)*(1+BM11)-1</f>
        <v>#VALUE!</v>
      </c>
      <c r="BN20" s="115" t="e">
        <f aca="false">(1+BN21)*(1+BN10)*(1+BN11)-1</f>
        <v>#VALUE!</v>
      </c>
      <c r="BO20" s="115" t="e">
        <f aca="false">(1+BO21)*(1+BO10)*(1+BO11)-1</f>
        <v>#VALUE!</v>
      </c>
      <c r="BP20" s="115" t="e">
        <f aca="false">(1+BP21)*(1+BP10)*(1+BP11)-1</f>
        <v>#VALUE!</v>
      </c>
      <c r="BQ20" s="115" t="e">
        <f aca="false">(1+BQ21)*(1+BQ10)*(1+BQ11)-1</f>
        <v>#VALUE!</v>
      </c>
      <c r="BR20" s="115" t="e">
        <f aca="false">(1+BR21)*(1+BR10)*(1+BR11)-1</f>
        <v>#VALUE!</v>
      </c>
      <c r="BS20" s="115" t="e">
        <f aca="false">(1+BS21)*(1+BS10)*(1+BS11)-1</f>
        <v>#VALUE!</v>
      </c>
    </row>
    <row r="21" customFormat="false" ht="15.75" hidden="false" customHeight="false" outlineLevel="0" collapsed="false">
      <c r="C21" s="597" t="s">
        <v>1579</v>
      </c>
      <c r="D21" s="599" t="s">
        <v>1511</v>
      </c>
      <c r="E21" s="115" t="str">
        <f aca="false">IF(ISNUMBER(datasummary!#ref!)=TRUE(),datasummary!#ref!,".")</f>
        <v>.</v>
      </c>
      <c r="F21" s="115" t="n">
        <f aca="false">(1+F8)*(1+F23)^(1-$D$2)*(1+F7)^$D$2-1</f>
        <v>0.0233055185753062</v>
      </c>
      <c r="G21" s="115" t="n">
        <f aca="false">(1+G8)*(1+G23)^(1-$D$2)*(1+G7)^$D$2-1</f>
        <v>0.0233823952572809</v>
      </c>
      <c r="H21" s="115" t="n">
        <f aca="false">(1+H8)*(1+H23)^(1-$D$2)*(1+H7)^$D$2-1</f>
        <v>0.0237794792114903</v>
      </c>
      <c r="I21" s="115" t="n">
        <f aca="false">(1+I8)*(1+I23)^(1-$D$2)*(1+I7)^$D$2-1</f>
        <v>0.0239429201217036</v>
      </c>
      <c r="J21" s="115" t="n">
        <f aca="false">(1+J8)*(1+J23)^(1-$D$2)*(1+J7)^$D$2-1</f>
        <v>0.0238799771277334</v>
      </c>
      <c r="K21" s="115" t="n">
        <f aca="false">(1+K8)*(1+K23)^(1-$D$2)*(1+K7)^$D$2-1</f>
        <v>0.0237331158406655</v>
      </c>
      <c r="L21" s="115" t="n">
        <f aca="false">(1+L8)*(1+L23)^(1-$D$2)*(1+L7)^$D$2-1</f>
        <v>0.0243210090073775</v>
      </c>
      <c r="M21" s="115" t="n">
        <f aca="false">(1+M8)*(1+M23)^(1-$D$2)*(1+M7)^$D$2-1</f>
        <v>0.0240131997791186</v>
      </c>
      <c r="N21" s="115" t="n">
        <f aca="false">(1+N8)*(1+N23)^(1-$D$2)*(1+N7)^$D$2-1</f>
        <v>0.0239065366216438</v>
      </c>
      <c r="O21" s="115" t="n">
        <f aca="false">(1+O8)*(1+O23)^(1-$D$2)*(1+O7)^$D$2-1</f>
        <v>0.0240819941423629</v>
      </c>
      <c r="P21" s="115" t="n">
        <f aca="false">(1+P8)*(1+P23)^(1-$D$2)*(1+P7)^$D$2-1</f>
        <v>0.0243743563377916</v>
      </c>
      <c r="Q21" s="115" t="n">
        <f aca="false">(1+Q8)*(1+Q23)^(1-$D$2)*(1+Q7)^$D$2-1</f>
        <v>0.0247055563891505</v>
      </c>
      <c r="R21" s="115" t="n">
        <f aca="false">(1+R8)*(1+R23)^(1-$D$2)*(1+R7)^$D$2-1</f>
        <v>0.0248538195202519</v>
      </c>
      <c r="S21" s="115" t="n">
        <f aca="false">(1+S8)*(1+S23)^(1-$D$2)*(1+S7)^$D$2-1</f>
        <v>0.0249259727890188</v>
      </c>
      <c r="T21" s="115" t="n">
        <f aca="false">(1+T8)*(1+T23)^(1-$D$2)*(1+T7)^$D$2-1</f>
        <v>0.0248838006699064</v>
      </c>
      <c r="U21" s="115" t="n">
        <f aca="false">(1+U8)*(1+U23)^(1-$D$2)*(1+U7)^$D$2-1</f>
        <v>0.0247222457365017</v>
      </c>
      <c r="V21" s="115" t="n">
        <f aca="false">(1+V8)*(1+V23)^(1-$D$2)*(1+V7)^$D$2-1</f>
        <v>0.0248638622336113</v>
      </c>
      <c r="W21" s="115" t="n">
        <f aca="false">(1+W8)*(1+W23)^(1-$D$2)*(1+W7)^$D$2-1</f>
        <v>0.0247290140538734</v>
      </c>
      <c r="X21" s="115" t="n">
        <f aca="false">(1+X8)*(1+X23)^(1-$D$2)*(1+X7)^$D$2-1</f>
        <v>0.0246094278078342</v>
      </c>
      <c r="Y21" s="115" t="n">
        <f aca="false">(1+Y8)*(1+Y23)^(1-$D$2)*(1+Y7)^$D$2-1</f>
        <v>0.0245688026915045</v>
      </c>
      <c r="Z21" s="115" t="n">
        <f aca="false">(1+Z8)*(1+Z23)^(1-$D$2)*(1+Z7)^$D$2-1</f>
        <v>0.0245733048717403</v>
      </c>
      <c r="AA21" s="115" t="n">
        <f aca="false">(1+AA8)*(1+AA23)^(1-$D$2)*(1+AA7)^$D$2-1</f>
        <v>0.0247185395462015</v>
      </c>
      <c r="AB21" s="115" t="n">
        <f aca="false">(1+AB8)*(1+AB23)^(1-$D$2)*(1+AB7)^$D$2-1</f>
        <v>0.0246800471780351</v>
      </c>
      <c r="AC21" s="115" t="n">
        <f aca="false">(1+AC8)*(1+AC23)^(1-$D$2)*(1+AC7)^$D$2-1</f>
        <v>0.0246038928419225</v>
      </c>
      <c r="AD21" s="115" t="n">
        <f aca="false">(1+AD8)*(1+AD23)^(1-$D$2)*(1+AD7)^$D$2-1</f>
        <v>0.0245535140908479</v>
      </c>
      <c r="AE21" s="115" t="n">
        <f aca="false">(1+AE8)*(1+AE23)^(1-$D$2)*(1+AE7)^$D$2-1</f>
        <v>0.0244879953032942</v>
      </c>
      <c r="AF21" s="115" t="n">
        <f aca="false">(1+AF8)*(1+AF23)^(1-$D$2)*(1+AF7)^$D$2-1</f>
        <v>0.0246633578237436</v>
      </c>
      <c r="AG21" s="115" t="n">
        <f aca="false">(1+AG8)*(1+AG23)^(1-$D$2)*(1+AG7)^$D$2-1</f>
        <v>0.0245649173754277</v>
      </c>
      <c r="AH21" s="115" t="n">
        <f aca="false">(1+AH8)*(1+AH23)^(1-$D$2)*(1+AH7)^$D$2-1</f>
        <v>0.0245100112895318</v>
      </c>
      <c r="AI21" s="115" t="n">
        <f aca="false">(1+AI8)*(1+AI23)^(1-$D$2)*(1+AI7)^$D$2-1</f>
        <v>0.0244923926895044</v>
      </c>
      <c r="AJ21" s="115" t="n">
        <f aca="false">(1+AJ8)*(1+AJ23)^(1-$D$2)*(1+AJ7)^$D$2-1</f>
        <v>0.0244900754808501</v>
      </c>
      <c r="AK21" s="115" t="e">
        <f aca="false">(1+AK8)*(1+AK23)^(1-$D$2)*(1+AK7)^$D$2-1</f>
        <v>#VALUE!</v>
      </c>
      <c r="AL21" s="115" t="e">
        <f aca="false">(1+AL8)*(1+AL23)^(1-$D$2)*(1+AL7)^$D$2-1</f>
        <v>#VALUE!</v>
      </c>
      <c r="AM21" s="115" t="e">
        <f aca="false">(1+AM8)*(1+AM23)^(1-$D$2)*(1+AM7)^$D$2-1</f>
        <v>#VALUE!</v>
      </c>
      <c r="AN21" s="115" t="e">
        <f aca="false">(1+AN8)*(1+AN23)^(1-$D$2)*(1+AN7)^$D$2-1</f>
        <v>#VALUE!</v>
      </c>
      <c r="AO21" s="115" t="e">
        <f aca="false">(1+AO8)*(1+AO23)^(1-$D$2)*(1+AO7)^$D$2-1</f>
        <v>#VALUE!</v>
      </c>
      <c r="AP21" s="115" t="e">
        <f aca="false">(1+AP8)*(1+AP23)^(1-$D$2)*(1+AP7)^$D$2-1</f>
        <v>#VALUE!</v>
      </c>
      <c r="AQ21" s="115" t="e">
        <f aca="false">(1+AQ8)*(1+AQ23)^(1-$D$2)*(1+AQ7)^$D$2-1</f>
        <v>#VALUE!</v>
      </c>
      <c r="AR21" s="115" t="e">
        <f aca="false">(1+AR8)*(1+AR23)^(1-$D$2)*(1+AR7)^$D$2-1</f>
        <v>#VALUE!</v>
      </c>
      <c r="AS21" s="115" t="e">
        <f aca="false">(1+AS8)*(1+AS23)^(1-$D$2)*(1+AS7)^$D$2-1</f>
        <v>#VALUE!</v>
      </c>
      <c r="AT21" s="115" t="e">
        <f aca="false">(1+AT8)*(1+AT23)^(1-$D$2)*(1+AT7)^$D$2-1</f>
        <v>#VALUE!</v>
      </c>
      <c r="AU21" s="115" t="e">
        <f aca="false">(1+AU8)*(1+AU23)^(1-$D$2)*(1+AU7)^$D$2-1</f>
        <v>#VALUE!</v>
      </c>
      <c r="AV21" s="115" t="e">
        <f aca="false">(1+AV8)*(1+AV23)^(1-$D$2)*(1+AV7)^$D$2-1</f>
        <v>#VALUE!</v>
      </c>
      <c r="AW21" s="115" t="e">
        <f aca="false">(1+AW8)*(1+AW23)^(1-$D$2)*(1+AW7)^$D$2-1</f>
        <v>#VALUE!</v>
      </c>
      <c r="AX21" s="115" t="e">
        <f aca="false">(1+AX8)*(1+AX23)^(1-$D$2)*(1+AX7)^$D$2-1</f>
        <v>#VALUE!</v>
      </c>
      <c r="AY21" s="115" t="e">
        <f aca="false">(1+AY8)*(1+AY23)^(1-$D$2)*(1+AY7)^$D$2-1</f>
        <v>#VALUE!</v>
      </c>
      <c r="AZ21" s="115" t="e">
        <f aca="false">(1+AZ8)*(1+AZ23)^(1-$D$2)*(1+AZ7)^$D$2-1</f>
        <v>#VALUE!</v>
      </c>
      <c r="BA21" s="115" t="e">
        <f aca="false">(1+BA8)*(1+BA23)^(1-$D$2)*(1+BA7)^$D$2-1</f>
        <v>#VALUE!</v>
      </c>
      <c r="BB21" s="115" t="e">
        <f aca="false">(1+BB8)*(1+BB23)^(1-$D$2)*(1+BB7)^$D$2-1</f>
        <v>#VALUE!</v>
      </c>
      <c r="BC21" s="115" t="e">
        <f aca="false">(1+BC8)*(1+BC23)^(1-$D$2)*(1+BC7)^$D$2-1</f>
        <v>#VALUE!</v>
      </c>
      <c r="BD21" s="115" t="e">
        <f aca="false">(1+BD8)*(1+BD23)^(1-$D$2)*(1+BD7)^$D$2-1</f>
        <v>#VALUE!</v>
      </c>
      <c r="BE21" s="115" t="e">
        <f aca="false">(1+BE8)*(1+BE23)^(1-$D$2)*(1+BE7)^$D$2-1</f>
        <v>#VALUE!</v>
      </c>
      <c r="BF21" s="115" t="e">
        <f aca="false">(1+BF8)*(1+BF23)^(1-$D$2)*(1+BF7)^$D$2-1</f>
        <v>#VALUE!</v>
      </c>
      <c r="BG21" s="115" t="e">
        <f aca="false">(1+BG8)*(1+BG23)^(1-$D$2)*(1+BG7)^$D$2-1</f>
        <v>#VALUE!</v>
      </c>
      <c r="BH21" s="115" t="e">
        <f aca="false">(1+BH8)*(1+BH23)^(1-$D$2)*(1+BH7)^$D$2-1</f>
        <v>#VALUE!</v>
      </c>
      <c r="BI21" s="115" t="e">
        <f aca="false">(1+BI8)*(1+BI23)^(1-$D$2)*(1+BI7)^$D$2-1</f>
        <v>#VALUE!</v>
      </c>
      <c r="BJ21" s="115" t="e">
        <f aca="false">(1+BJ8)*(1+BJ23)^(1-$D$2)*(1+BJ7)^$D$2-1</f>
        <v>#VALUE!</v>
      </c>
      <c r="BK21" s="115" t="e">
        <f aca="false">(1+BK8)*(1+BK23)^(1-$D$2)*(1+BK7)^$D$2-1</f>
        <v>#VALUE!</v>
      </c>
      <c r="BL21" s="115" t="e">
        <f aca="false">(1+BL8)*(1+BL23)^(1-$D$2)*(1+BL7)^$D$2-1</f>
        <v>#VALUE!</v>
      </c>
      <c r="BM21" s="115" t="e">
        <f aca="false">(1+BM8)*(1+BM23)^(1-$D$2)*(1+BM7)^$D$2-1</f>
        <v>#VALUE!</v>
      </c>
      <c r="BN21" s="115" t="e">
        <f aca="false">(1+BN8)*(1+BN23)^(1-$D$2)*(1+BN7)^$D$2-1</f>
        <v>#VALUE!</v>
      </c>
      <c r="BO21" s="115" t="e">
        <f aca="false">(1+BO8)*(1+BO23)^(1-$D$2)*(1+BO7)^$D$2-1</f>
        <v>#VALUE!</v>
      </c>
      <c r="BP21" s="115" t="e">
        <f aca="false">(1+BP8)*(1+BP23)^(1-$D$2)*(1+BP7)^$D$2-1</f>
        <v>#VALUE!</v>
      </c>
      <c r="BQ21" s="115" t="e">
        <f aca="false">(1+BQ8)*(1+BQ23)^(1-$D$2)*(1+BQ7)^$D$2-1</f>
        <v>#VALUE!</v>
      </c>
      <c r="BR21" s="115" t="e">
        <f aca="false">(1+BR8)*(1+BR23)^(1-$D$2)*(1+BR7)^$D$2-1</f>
        <v>#VALUE!</v>
      </c>
      <c r="BS21" s="115" t="e">
        <f aca="false">(1+BS8)*(1+BS23)^(1-$D$2)*(1+BS7)^$D$2-1</f>
        <v>#VALUE!</v>
      </c>
    </row>
    <row r="22" customFormat="false" ht="15.75" hidden="false" customHeight="false" outlineLevel="0" collapsed="false">
      <c r="C22" s="597" t="s">
        <v>1578</v>
      </c>
      <c r="D22" s="598" t="s">
        <v>1515</v>
      </c>
      <c r="E22" s="519" t="n">
        <f aca="false">InputDataA_GeneralAssumptions!I13</f>
        <v>2.42</v>
      </c>
      <c r="F22" s="519" t="n">
        <f aca="false">E22*(1+F23)/(1+F21)</f>
        <v>2.42374242247495</v>
      </c>
      <c r="G22" s="519" t="n">
        <f aca="false">F22*(1+G23)/(1+G21)</f>
        <v>2.42778567323358</v>
      </c>
      <c r="H22" s="519" t="n">
        <f aca="false">G22*(1+H23)/(1+H21)</f>
        <v>2.43336237617511</v>
      </c>
      <c r="I22" s="519" t="n">
        <f aca="false">H22*(1+I23)/(1+I21)</f>
        <v>2.43958183613268</v>
      </c>
      <c r="J22" s="519" t="n">
        <f aca="false">I22*(1+J23)/(1+J21)</f>
        <v>2.44557396507612</v>
      </c>
      <c r="K22" s="519" t="n">
        <f aca="false">J22*(1+K23)/(1+K21)</f>
        <v>2.45101194545158</v>
      </c>
      <c r="L22" s="519" t="n">
        <f aca="false">K22*(1+L23)/(1+L21)</f>
        <v>2.45874458640007</v>
      </c>
      <c r="M22" s="519" t="n">
        <f aca="false">L22*(1+M23)/(1+M21)</f>
        <v>2.46530264338124</v>
      </c>
      <c r="N22" s="519" t="n">
        <f aca="false">M22*(1+N23)/(1+N21)</f>
        <v>2.47146166149526</v>
      </c>
      <c r="O22" s="519" t="n">
        <f aca="false">N22*(1+O23)/(1+O21)</f>
        <v>2.47832297252928</v>
      </c>
      <c r="P22" s="519" t="n">
        <f aca="false">O22*(1+P23)/(1+P21)</f>
        <v>2.48635125256477</v>
      </c>
      <c r="Q22" s="519" t="n">
        <f aca="false">P22*(1+Q23)/(1+Q21)</f>
        <v>2.49571040940054</v>
      </c>
      <c r="R22" s="519" t="n">
        <f aca="false">Q22*(1+R23)/(1+R21)</f>
        <v>2.50569121032544</v>
      </c>
      <c r="S22" s="519" t="n">
        <f aca="false">R22*(1+S23)/(1+S21)</f>
        <v>2.51599846912711</v>
      </c>
      <c r="T22" s="519" t="n">
        <f aca="false">S22*(1+T23)/(1+T21)</f>
        <v>2.52617995832943</v>
      </c>
      <c r="U22" s="519" t="n">
        <f aca="false">T22*(1+U23)/(1+U21)</f>
        <v>2.53575585231225</v>
      </c>
      <c r="V22" s="519" t="n">
        <f aca="false">U22*(1+V23)/(1+V21)</f>
        <v>2.5459371627481</v>
      </c>
      <c r="W22" s="519" t="n">
        <f aca="false">V22*(1+W23)/(1+W21)</f>
        <v>2.55561525770533</v>
      </c>
      <c r="X22" s="519" t="n">
        <f aca="false">W22*(1+X23)/(1+X21)</f>
        <v>2.56484583120189</v>
      </c>
      <c r="Y22" s="519" t="n">
        <f aca="false">X22*(1+Y23)/(1+Y21)</f>
        <v>2.57394463070994</v>
      </c>
      <c r="Z22" s="519" t="n">
        <f aca="false">Y22*(1+Z23)/(1+Z21)</f>
        <v>2.58309407128115</v>
      </c>
      <c r="AA22" s="519" t="n">
        <f aca="false">Z22*(1+AA23)/(1+AA21)</f>
        <v>2.59287053588442</v>
      </c>
      <c r="AB22" s="519" t="n">
        <f aca="false">AA22*(1+AB23)/(1+AB21)</f>
        <v>2.60252583691294</v>
      </c>
      <c r="AC22" s="519" t="n">
        <f aca="false">AB22*(1+AC23)/(1+AC21)</f>
        <v>2.61190301912126</v>
      </c>
      <c r="AD22" s="519" t="n">
        <f aca="false">AC22*(1+AD23)/(1+AD21)</f>
        <v>2.62110547733894</v>
      </c>
      <c r="AE22" s="519" t="n">
        <f aca="false">AD22*(1+AE23)/(1+AE21)</f>
        <v>2.63006823885348</v>
      </c>
      <c r="AF22" s="519" t="n">
        <f aca="false">AE22*(1+AF23)/(1+AF21)</f>
        <v>2.63979249691995</v>
      </c>
      <c r="AG22" s="519" t="n">
        <f aca="false">AF22*(1+AG23)/(1+AG21)</f>
        <v>2.64914091758335</v>
      </c>
      <c r="AH22" s="519" t="n">
        <f aca="false">AG22*(1+AH23)/(1+AH21)</f>
        <v>2.65829196105509</v>
      </c>
      <c r="AI22" s="519" t="n">
        <f aca="false">AH22*(1+AI23)/(1+AI21)</f>
        <v>2.66740040266712</v>
      </c>
      <c r="AJ22" s="519" t="n">
        <f aca="false">AI22*(1+AJ23)/(1+AJ21)</f>
        <v>2.67653025979939</v>
      </c>
      <c r="AK22" s="519" t="e">
        <f aca="false">AJ22*(1+AK23)/(1+AK21)</f>
        <v>#VALUE!</v>
      </c>
      <c r="AL22" s="519" t="e">
        <f aca="false">AK22*(1+AL23)/(1+AL21)</f>
        <v>#VALUE!</v>
      </c>
      <c r="AM22" s="519" t="e">
        <f aca="false">AL22*(1+AM23)/(1+AM21)</f>
        <v>#VALUE!</v>
      </c>
      <c r="AN22" s="519" t="e">
        <f aca="false">AM22*(1+AN23)/(1+AN21)</f>
        <v>#VALUE!</v>
      </c>
      <c r="AO22" s="519" t="e">
        <f aca="false">AN22*(1+AO23)/(1+AO21)</f>
        <v>#VALUE!</v>
      </c>
      <c r="AP22" s="519" t="e">
        <f aca="false">AO22*(1+AP23)/(1+AP21)</f>
        <v>#VALUE!</v>
      </c>
      <c r="AQ22" s="519" t="e">
        <f aca="false">AP22*(1+AQ23)/(1+AQ21)</f>
        <v>#VALUE!</v>
      </c>
      <c r="AR22" s="519" t="e">
        <f aca="false">AQ22*(1+AR23)/(1+AR21)</f>
        <v>#VALUE!</v>
      </c>
      <c r="AS22" s="519" t="e">
        <f aca="false">AR22*(1+AS23)/(1+AS21)</f>
        <v>#VALUE!</v>
      </c>
      <c r="AT22" s="519" t="e">
        <f aca="false">AS22*(1+AT23)/(1+AT21)</f>
        <v>#VALUE!</v>
      </c>
      <c r="AU22" s="519" t="e">
        <f aca="false">AT22*(1+AU23)/(1+AU21)</f>
        <v>#VALUE!</v>
      </c>
      <c r="AV22" s="519" t="e">
        <f aca="false">AU22*(1+AV23)/(1+AV21)</f>
        <v>#VALUE!</v>
      </c>
      <c r="AW22" s="519" t="e">
        <f aca="false">AV22*(1+AW23)/(1+AW21)</f>
        <v>#VALUE!</v>
      </c>
      <c r="AX22" s="519" t="e">
        <f aca="false">AW22*(1+AX23)/(1+AX21)</f>
        <v>#VALUE!</v>
      </c>
      <c r="AY22" s="519" t="e">
        <f aca="false">AX22*(1+AY23)/(1+AY21)</f>
        <v>#VALUE!</v>
      </c>
      <c r="AZ22" s="519" t="e">
        <f aca="false">AY22*(1+AZ23)/(1+AZ21)</f>
        <v>#VALUE!</v>
      </c>
      <c r="BA22" s="519" t="e">
        <f aca="false">AZ22*(1+BA23)/(1+BA21)</f>
        <v>#VALUE!</v>
      </c>
      <c r="BB22" s="519" t="e">
        <f aca="false">BA22*(1+BB23)/(1+BB21)</f>
        <v>#VALUE!</v>
      </c>
      <c r="BC22" s="519" t="e">
        <f aca="false">BB22*(1+BC23)/(1+BC21)</f>
        <v>#VALUE!</v>
      </c>
      <c r="BD22" s="519" t="e">
        <f aca="false">BC22*(1+BD23)/(1+BD21)</f>
        <v>#VALUE!</v>
      </c>
      <c r="BE22" s="519" t="e">
        <f aca="false">BD22*(1+BE23)/(1+BE21)</f>
        <v>#VALUE!</v>
      </c>
      <c r="BF22" s="519" t="e">
        <f aca="false">BE22*(1+BF23)/(1+BF21)</f>
        <v>#VALUE!</v>
      </c>
      <c r="BG22" s="519" t="e">
        <f aca="false">BF22*(1+BG23)/(1+BG21)</f>
        <v>#VALUE!</v>
      </c>
      <c r="BH22" s="519" t="e">
        <f aca="false">BG22*(1+BH23)/(1+BH21)</f>
        <v>#VALUE!</v>
      </c>
      <c r="BI22" s="519" t="e">
        <f aca="false">BH22*(1+BI23)/(1+BI21)</f>
        <v>#VALUE!</v>
      </c>
      <c r="BJ22" s="519" t="e">
        <f aca="false">BI22*(1+BJ23)/(1+BJ21)</f>
        <v>#VALUE!</v>
      </c>
      <c r="BK22" s="519" t="e">
        <f aca="false">BJ22*(1+BK23)/(1+BK21)</f>
        <v>#VALUE!</v>
      </c>
      <c r="BL22" s="519" t="e">
        <f aca="false">BK22*(1+BL23)/(1+BL21)</f>
        <v>#VALUE!</v>
      </c>
      <c r="BM22" s="519" t="e">
        <f aca="false">BL22*(1+BM23)/(1+BM21)</f>
        <v>#VALUE!</v>
      </c>
      <c r="BN22" s="519" t="e">
        <f aca="false">BM22*(1+BN23)/(1+BN21)</f>
        <v>#VALUE!</v>
      </c>
      <c r="BO22" s="519" t="e">
        <f aca="false">BN22*(1+BO23)/(1+BO21)</f>
        <v>#VALUE!</v>
      </c>
      <c r="BP22" s="519" t="e">
        <f aca="false">BO22*(1+BP23)/(1+BP21)</f>
        <v>#VALUE!</v>
      </c>
      <c r="BQ22" s="519" t="e">
        <f aca="false">BP22*(1+BQ23)/(1+BQ21)</f>
        <v>#VALUE!</v>
      </c>
      <c r="BR22" s="519" t="e">
        <f aca="false">BQ22*(1+BR23)/(1+BR21)</f>
        <v>#VALUE!</v>
      </c>
      <c r="BS22" s="519" t="e">
        <f aca="false">BR22*(1+BS23)/(1+BS21)</f>
        <v>#VALUE!</v>
      </c>
    </row>
    <row r="23" customFormat="false" ht="15.75" hidden="false" customHeight="false" outlineLevel="0" collapsed="false">
      <c r="C23" s="600" t="s">
        <v>1580</v>
      </c>
      <c r="D23" s="601" t="s">
        <v>1509</v>
      </c>
      <c r="E23" s="26" t="str">
        <f aca="false">IF(ISNUMBER(#ref!)=TRUE(),#ref!,".")</f>
        <v>.</v>
      </c>
      <c r="F23" s="26" t="n">
        <f aca="false">((1-$D$3)+(E19/E22))/((1+F9)*(1+F10)*(1+F11))-1</f>
        <v>0.0248880150924353</v>
      </c>
      <c r="G23" s="26" t="n">
        <f aca="false">((1-$D$3)+(F19/F22))/((1+G9)*(1+G10)*(1+G11))-1</f>
        <v>0.0250895864206779</v>
      </c>
      <c r="H23" s="26" t="n">
        <f aca="false">((1-$D$3)+(G19/G22))/((1+H9)*(1+H10)*(1+H11))-1</f>
        <v>0.0261311340944297</v>
      </c>
      <c r="I23" s="26" t="n">
        <f aca="false">((1-$D$3)+(H19/H22))/((1+I9)*(1+I10)*(1+I11))-1</f>
        <v>0.0265600280596283</v>
      </c>
      <c r="J23" s="26" t="n">
        <f aca="false">((1-$D$3)+(I19/I22))/((1+J9)*(1+J10)*(1+J11))-1</f>
        <v>0.0263948428947647</v>
      </c>
      <c r="K23" s="26" t="n">
        <f aca="false">((1-$D$3)+(J19/J22))/((1+K9)*(1+K10)*(1+K11))-1</f>
        <v>0.0260094896789309</v>
      </c>
      <c r="L23" s="26" t="n">
        <f aca="false">((1-$D$3)+(K19/K22))/((1+L9)*(1+L10)*(1+L11))-1</f>
        <v>0.0275526156885892</v>
      </c>
      <c r="M23" s="26" t="n">
        <f aca="false">((1-$D$3)+(L19/L22))/((1+M9)*(1+M10)*(1+M11))-1</f>
        <v>0.0267444866930875</v>
      </c>
      <c r="N23" s="26" t="n">
        <f aca="false">((1-$D$3)+(M19/M22))/((1+N9)*(1+N10)*(1+N11))-1</f>
        <v>0.0264645426023877</v>
      </c>
      <c r="O23" s="26" t="n">
        <f aca="false">((1-$D$3)+(N19/N22))/((1+O9)*(1+O10)*(1+O11))-1</f>
        <v>0.0269250668048389</v>
      </c>
      <c r="P23" s="26" t="n">
        <f aca="false">((1-$D$3)+(O19/O22))/((1+P9)*(1+P10)*(1+P11))-1</f>
        <v>0.0276927148750012</v>
      </c>
      <c r="Q23" s="26" t="n">
        <f aca="false">((1-$D$3)+(P19/P22))/((1+Q9)*(1+Q10)*(1+Q11))-1</f>
        <v>0.0285627668306918</v>
      </c>
      <c r="R23" s="26" t="n">
        <f aca="false">((1-$D$3)+(Q19/Q22))/((1+R9)*(1+R10)*(1+R11))-1</f>
        <v>0.0289523967875611</v>
      </c>
      <c r="S23" s="26" t="n">
        <f aca="false">((1-$D$3)+(R19/R22))/((1+S9)*(1+S10)*(1+S11))-1</f>
        <v>0.0291420458671987</v>
      </c>
      <c r="T23" s="26" t="n">
        <f aca="false">((1-$D$3)+(S19/S22))/((1+T9)*(1+T10)*(1+T11))-1</f>
        <v>0.0290311972117558</v>
      </c>
      <c r="U23" s="26" t="n">
        <f aca="false">((1-$D$3)+(T19/T22))/((1+U9)*(1+U10)*(1+U11))-1</f>
        <v>0.0286066212556135</v>
      </c>
      <c r="V23" s="26" t="n">
        <f aca="false">((1-$D$3)+(U19/U22))/((1+V9)*(1+V10)*(1+V11))-1</f>
        <v>0.0289787919601359</v>
      </c>
      <c r="W23" s="26" t="n">
        <f aca="false">((1-$D$3)+(V19/V22))/((1+W9)*(1+W10)*(1+W11))-1</f>
        <v>0.0286244066222963</v>
      </c>
      <c r="X23" s="26" t="n">
        <f aca="false">((1-$D$3)+(W19/W22))/((1+X9)*(1+X10)*(1+X11))-1</f>
        <v>0.0283101932497891</v>
      </c>
      <c r="Y23" s="26" t="n">
        <f aca="false">((1-$D$3)+(X19/X22))/((1+Y9)*(1+Y10)*(1+Y11))-1</f>
        <v>0.0282034640830331</v>
      </c>
      <c r="Z23" s="26" t="n">
        <f aca="false">((1-$D$3)+(Y19/Y22))/((1+Z9)*(1+Z10)*(1+Z11))-1</f>
        <v>0.0282152917474192</v>
      </c>
      <c r="AA23" s="26" t="n">
        <f aca="false">((1-$D$3)+(Z19/Z22))/((1+AA9)*(1+AA10)*(1+AA11))-1</f>
        <v>0.0285968824379945</v>
      </c>
      <c r="AB23" s="26" t="n">
        <f aca="false">((1-$D$3)+(AA19/AA22))/((1+AB9)*(1+AB10)*(1+AB11))-1</f>
        <v>0.0284957387740867</v>
      </c>
      <c r="AC23" s="26" t="n">
        <f aca="false">((1-$D$3)+(AB19/AB22))/((1+AC9)*(1+AC10)*(1+AC11))-1</f>
        <v>0.0282956515396677</v>
      </c>
      <c r="AD23" s="26" t="n">
        <f aca="false">((1-$D$3)+(AC19/AC22))/((1+AD9)*(1+AD10)*(1+AD11))-1</f>
        <v>0.0281633000730146</v>
      </c>
      <c r="AE23" s="26" t="n">
        <f aca="false">((1-$D$3)+(AD19/AD22))/((1+AE9)*(1+AE10)*(1+AE11))-1</f>
        <v>0.0279911895302309</v>
      </c>
      <c r="AF23" s="26" t="n">
        <f aca="false">((1-$D$3)+(AE19/AE22))/((1+AF9)*(1+AF10)*(1+AF11))-1</f>
        <v>0.0284518872525787</v>
      </c>
      <c r="AG23" s="26" t="n">
        <f aca="false">((1-$D$3)+(AF19/AF22))/((1+AG9)*(1+AG10)*(1+AG11))-1</f>
        <v>0.0281932570482462</v>
      </c>
      <c r="AH23" s="26" t="n">
        <f aca="false">((1-$D$3)+(AG19/AG22))/((1+AH9)*(1+AH10)*(1+AH11))-1</f>
        <v>0.028049021082601</v>
      </c>
      <c r="AI23" s="26" t="n">
        <f aca="false">((1-$D$3)+(AH19/AH22))/((1+AI9)*(1+AI10)*(1+AI11))-1</f>
        <v>0.0280027404155974</v>
      </c>
      <c r="AJ23" s="26" t="n">
        <f aca="false">((1-$D$3)+(AI19/AI22))/((1+AJ9)*(1+AJ10)*(1+AJ11))-1</f>
        <v>0.0279966536508196</v>
      </c>
      <c r="AK23" s="26" t="e">
        <f aca="false">((1-$D$3)+(AJ19/AJ22))/((1+AK9)*(1+AK10)*(1+AK11))-1</f>
        <v>#VALUE!</v>
      </c>
      <c r="AL23" s="26" t="e">
        <f aca="false">((1-$D$3)+(AK19/AK22))/((1+AL9)*(1+AL10)*(1+AL11))-1</f>
        <v>#VALUE!</v>
      </c>
      <c r="AM23" s="26" t="e">
        <f aca="false">((1-$D$3)+(AL19/AL22))/((1+AM9)*(1+AM10)*(1+AM11))-1</f>
        <v>#VALUE!</v>
      </c>
      <c r="AN23" s="26" t="e">
        <f aca="false">((1-$D$3)+(AM19/AM22))/((1+AN9)*(1+AN10)*(1+AN11))-1</f>
        <v>#VALUE!</v>
      </c>
      <c r="AO23" s="26" t="e">
        <f aca="false">((1-$D$3)+(AN19/AN22))/((1+AO9)*(1+AO10)*(1+AO11))-1</f>
        <v>#VALUE!</v>
      </c>
      <c r="AP23" s="26" t="e">
        <f aca="false">((1-$D$3)+(AO19/AO22))/((1+AP9)*(1+AP10)*(1+AP11))-1</f>
        <v>#VALUE!</v>
      </c>
      <c r="AQ23" s="26" t="e">
        <f aca="false">((1-$D$3)+(AP19/AP22))/((1+AQ9)*(1+AQ10)*(1+AQ11))-1</f>
        <v>#VALUE!</v>
      </c>
      <c r="AR23" s="26" t="e">
        <f aca="false">((1-$D$3)+(AQ19/AQ22))/((1+AR9)*(1+AR10)*(1+AR11))-1</f>
        <v>#VALUE!</v>
      </c>
      <c r="AS23" s="26" t="e">
        <f aca="false">((1-$D$3)+(AR19/AR22))/((1+AS9)*(1+AS10)*(1+AS11))-1</f>
        <v>#VALUE!</v>
      </c>
      <c r="AT23" s="26" t="e">
        <f aca="false">((1-$D$3)+(AS19/AS22))/((1+AT9)*(1+AT10)*(1+AT11))-1</f>
        <v>#VALUE!</v>
      </c>
      <c r="AU23" s="26" t="e">
        <f aca="false">((1-$D$3)+(AT19/AT22))/((1+AU9)*(1+AU10)*(1+AU11))-1</f>
        <v>#VALUE!</v>
      </c>
      <c r="AV23" s="26" t="e">
        <f aca="false">((1-$D$3)+(AU19/AU22))/((1+AV9)*(1+AV10)*(1+AV11))-1</f>
        <v>#VALUE!</v>
      </c>
      <c r="AW23" s="26" t="e">
        <f aca="false">((1-$D$3)+(AV19/AV22))/((1+AW9)*(1+AW10)*(1+AW11))-1</f>
        <v>#VALUE!</v>
      </c>
      <c r="AX23" s="26" t="e">
        <f aca="false">((1-$D$3)+(AW19/AW22))/((1+AX9)*(1+AX10)*(1+AX11))-1</f>
        <v>#VALUE!</v>
      </c>
      <c r="AY23" s="26" t="e">
        <f aca="false">((1-$D$3)+(AX19/AX22))/((1+AY9)*(1+AY10)*(1+AY11))-1</f>
        <v>#VALUE!</v>
      </c>
      <c r="AZ23" s="26" t="e">
        <f aca="false">((1-$D$3)+(AY19/AY22))/((1+AZ9)*(1+AZ10)*(1+AZ11))-1</f>
        <v>#VALUE!</v>
      </c>
      <c r="BA23" s="26" t="e">
        <f aca="false">((1-$D$3)+(AZ19/AZ22))/((1+BA9)*(1+BA10)*(1+BA11))-1</f>
        <v>#VALUE!</v>
      </c>
      <c r="BB23" s="26" t="e">
        <f aca="false">((1-$D$3)+(BA19/BA22))/((1+BB9)*(1+BB10)*(1+BB11))-1</f>
        <v>#VALUE!</v>
      </c>
      <c r="BC23" s="26" t="e">
        <f aca="false">((1-$D$3)+(BB19/BB22))/((1+BC9)*(1+BC10)*(1+BC11))-1</f>
        <v>#VALUE!</v>
      </c>
      <c r="BD23" s="26" t="e">
        <f aca="false">((1-$D$3)+(BC19/BC22))/((1+BD9)*(1+BD10)*(1+BD11))-1</f>
        <v>#VALUE!</v>
      </c>
      <c r="BE23" s="26" t="e">
        <f aca="false">((1-$D$3)+(BD19/BD22))/((1+BE9)*(1+BE10)*(1+BE11))-1</f>
        <v>#VALUE!</v>
      </c>
      <c r="BF23" s="26" t="e">
        <f aca="false">((1-$D$3)+(BE19/BE22))/((1+BF9)*(1+BF10)*(1+BF11))-1</f>
        <v>#VALUE!</v>
      </c>
      <c r="BG23" s="26" t="e">
        <f aca="false">((1-$D$3)+(BF19/BF22))/((1+BG9)*(1+BG10)*(1+BG11))-1</f>
        <v>#VALUE!</v>
      </c>
      <c r="BH23" s="26" t="e">
        <f aca="false">((1-$D$3)+(BG19/BG22))/((1+BH9)*(1+BH10)*(1+BH11))-1</f>
        <v>#VALUE!</v>
      </c>
      <c r="BI23" s="26" t="e">
        <f aca="false">((1-$D$3)+(BH19/BH22))/((1+BI9)*(1+BI10)*(1+BI11))-1</f>
        <v>#VALUE!</v>
      </c>
      <c r="BJ23" s="26" t="e">
        <f aca="false">((1-$D$3)+(BI19/BI22))/((1+BJ9)*(1+BJ10)*(1+BJ11))-1</f>
        <v>#VALUE!</v>
      </c>
      <c r="BK23" s="26" t="e">
        <f aca="false">((1-$D$3)+(BJ19/BJ22))/((1+BK9)*(1+BK10)*(1+BK11))-1</f>
        <v>#VALUE!</v>
      </c>
      <c r="BL23" s="26" t="e">
        <f aca="false">((1-$D$3)+(BK19/BK22))/((1+BL9)*(1+BL10)*(1+BL11))-1</f>
        <v>#VALUE!</v>
      </c>
      <c r="BM23" s="26" t="e">
        <f aca="false">((1-$D$3)+(BL19/BL22))/((1+BM9)*(1+BM10)*(1+BM11))-1</f>
        <v>#VALUE!</v>
      </c>
      <c r="BN23" s="26" t="e">
        <f aca="false">((1-$D$3)+(BM19/BM22))/((1+BN9)*(1+BN10)*(1+BN11))-1</f>
        <v>#VALUE!</v>
      </c>
      <c r="BO23" s="26" t="e">
        <f aca="false">((1-$D$3)+(BN19/BN22))/((1+BO9)*(1+BO10)*(1+BO11))-1</f>
        <v>#VALUE!</v>
      </c>
      <c r="BP23" s="26" t="e">
        <f aca="false">((1-$D$3)+(BO19/BO22))/((1+BP9)*(1+BP10)*(1+BP11))-1</f>
        <v>#VALUE!</v>
      </c>
      <c r="BQ23" s="26" t="e">
        <f aca="false">((1-$D$3)+(BP19/BP22))/((1+BQ9)*(1+BQ10)*(1+BQ11))-1</f>
        <v>#VALUE!</v>
      </c>
      <c r="BR23" s="26" t="e">
        <f aca="false">((1-$D$3)+(BQ19/BQ22))/((1+BR9)*(1+BR10)*(1+BR11))-1</f>
        <v>#VALUE!</v>
      </c>
      <c r="BS23" s="26" t="e">
        <f aca="false">((1-$D$3)+(BR19/BR22))/((1+BS9)*(1+BS10)*(1+BS11))-1</f>
        <v>#VALUE!</v>
      </c>
    </row>
    <row r="25" s="24" customFormat="true" ht="15.75" hidden="false" customHeight="false" outlineLevel="0" collapsed="false">
      <c r="A25" s="503"/>
      <c r="C25" s="603" t="s">
        <v>1581</v>
      </c>
      <c r="D25" s="134"/>
      <c r="E25" s="134"/>
      <c r="F25" s="134"/>
      <c r="G25" s="134"/>
      <c r="H25" s="134"/>
      <c r="I25" s="134"/>
      <c r="J25" s="134"/>
      <c r="K25" s="134"/>
      <c r="L25" s="134"/>
      <c r="M25" s="134"/>
      <c r="N25" s="134"/>
      <c r="O25" s="134"/>
      <c r="P25" s="134"/>
      <c r="Q25" s="134"/>
      <c r="R25" s="134"/>
      <c r="S25" s="134"/>
      <c r="T25" s="134"/>
      <c r="U25" s="134"/>
      <c r="V25" s="134"/>
      <c r="W25" s="134"/>
      <c r="X25" s="134"/>
      <c r="Y25" s="134"/>
      <c r="Z25" s="134"/>
      <c r="AA25" s="134"/>
      <c r="AB25" s="134"/>
      <c r="AC25" s="134"/>
      <c r="AD25" s="134"/>
      <c r="AE25" s="134"/>
      <c r="AF25" s="134"/>
      <c r="AG25" s="134"/>
      <c r="AH25" s="134"/>
      <c r="AI25" s="134"/>
      <c r="AJ25" s="134"/>
      <c r="AK25" s="134"/>
      <c r="AL25" s="134"/>
      <c r="AM25" s="134"/>
      <c r="AN25" s="134"/>
      <c r="AO25" s="134"/>
      <c r="AP25" s="134"/>
      <c r="AQ25" s="134"/>
      <c r="AR25" s="134"/>
      <c r="AS25" s="134"/>
      <c r="AT25" s="134"/>
      <c r="AU25" s="134"/>
      <c r="AV25" s="134"/>
      <c r="AW25" s="134"/>
      <c r="AX25" s="134"/>
      <c r="AY25" s="134"/>
      <c r="AZ25" s="134"/>
      <c r="BA25" s="134"/>
      <c r="BB25" s="134"/>
      <c r="BC25" s="134"/>
      <c r="BD25" s="134"/>
      <c r="BE25" s="134"/>
      <c r="BF25" s="134"/>
      <c r="BG25" s="134"/>
      <c r="BH25" s="134"/>
      <c r="BI25" s="134"/>
      <c r="BJ25" s="134"/>
      <c r="BK25" s="134"/>
      <c r="BL25" s="134"/>
      <c r="BM25" s="134"/>
      <c r="BN25" s="134"/>
      <c r="BO25" s="134"/>
      <c r="BP25" s="134"/>
      <c r="BQ25" s="134"/>
      <c r="BR25" s="134"/>
      <c r="BS25" s="134"/>
    </row>
    <row r="26" customFormat="false" ht="15.75" hidden="false" customHeight="false" outlineLevel="0" collapsed="false">
      <c r="A26" s="503"/>
      <c r="C26" s="595" t="s">
        <v>1582</v>
      </c>
      <c r="D26" s="596" t="s">
        <v>1583</v>
      </c>
      <c r="E26" s="504" t="n">
        <f aca="false">E32/E19</f>
        <v>0.0502657066319382</v>
      </c>
      <c r="F26" s="504" t="n">
        <f aca="false">F32/F19</f>
        <v>0.227001030287399</v>
      </c>
      <c r="G26" s="504" t="n">
        <f aca="false">G32/G19</f>
        <v>0.225889579749455</v>
      </c>
      <c r="H26" s="504" t="n">
        <f aca="false">H32/H19</f>
        <v>0.222755188489175</v>
      </c>
      <c r="I26" s="504" t="n">
        <f aca="false">I32/I19</f>
        <v>0.220806568189923</v>
      </c>
      <c r="J26" s="504" t="n">
        <f aca="false">J32/J19</f>
        <v>0.220149134776461</v>
      </c>
      <c r="K26" s="504" t="n">
        <f aca="false">K32/K19</f>
        <v>0.220051574380956</v>
      </c>
      <c r="L26" s="504" t="n">
        <f aca="false">L32/L19</f>
        <v>0.215529177382227</v>
      </c>
      <c r="M26" s="504" t="n">
        <f aca="false">M32/M19</f>
        <v>0.216142677883074</v>
      </c>
      <c r="N26" s="504" t="n">
        <f aca="false">N32/N19</f>
        <v>0.215719637738117</v>
      </c>
      <c r="O26" s="504" t="n">
        <f aca="false">O32/O19</f>
        <v>0.213632592281744</v>
      </c>
      <c r="P26" s="504" t="n">
        <f aca="false">P32/P19</f>
        <v>0.210719641189447</v>
      </c>
      <c r="Q26" s="504" t="n">
        <f aca="false">Q32/Q19</f>
        <v>0.207388857249261</v>
      </c>
      <c r="R26" s="504" t="n">
        <f aca="false">R32/R19</f>
        <v>0.204977462508189</v>
      </c>
      <c r="S26" s="504" t="n">
        <f aca="false">S32/S19</f>
        <v>0.202945823067006</v>
      </c>
      <c r="T26" s="504" t="n">
        <f aca="false">T32/T19</f>
        <v>0.201575764787</v>
      </c>
      <c r="U26" s="504" t="n">
        <f aca="false">U32/U19</f>
        <v>0.200969279273831</v>
      </c>
      <c r="V26" s="504" t="n">
        <f aca="false">V32/V19</f>
        <v>0.198613441793552</v>
      </c>
      <c r="W26" s="504" t="n">
        <f aca="false">W32/W19</f>
        <v>0.197867526434244</v>
      </c>
      <c r="X26" s="504" t="n">
        <f aca="false">X32/X19</f>
        <v>0.197117137494848</v>
      </c>
      <c r="Y26" s="504" t="n">
        <f aca="false">Y32/Y19</f>
        <v>0.195962423082961</v>
      </c>
      <c r="Z26" s="504" t="n">
        <f aca="false">Z32/Z19</f>
        <v>0.194561534454528</v>
      </c>
      <c r="AA26" s="504" t="n">
        <f aca="false">AA32/AA19</f>
        <v>0.192302870442337</v>
      </c>
      <c r="AB26" s="504" t="n">
        <f aca="false">AB32/AB19</f>
        <v>0.191083761791834</v>
      </c>
      <c r="AC26" s="504" t="n">
        <f aca="false">AC32/AC19</f>
        <v>0.190123215326031</v>
      </c>
      <c r="AD26" s="504" t="n">
        <f aca="false">AD32/AD19</f>
        <v>0.189056214368435</v>
      </c>
      <c r="AE26" s="504" t="n">
        <f aca="false">AE32/AE19</f>
        <v>0.188116624840967</v>
      </c>
      <c r="AF26" s="504" t="n">
        <f aca="false">AF32/AF19</f>
        <v>0.185751119188536</v>
      </c>
      <c r="AG26" s="504" t="n">
        <f aca="false">AG32/AG19</f>
        <v>0.184955918905346</v>
      </c>
      <c r="AH26" s="504" t="n">
        <f aca="false">AH32/AH19</f>
        <v>0.183958595309421</v>
      </c>
      <c r="AI26" s="504" t="n">
        <f aca="false">AI32/AI19</f>
        <v>0.182770999199414</v>
      </c>
      <c r="AJ26" s="504" t="n">
        <f aca="false">AJ32/AJ19</f>
        <v>0.181504948905974</v>
      </c>
      <c r="AK26" s="504" t="e">
        <f aca="false">AK32/AK19</f>
        <v>#VALUE!</v>
      </c>
      <c r="AL26" s="504" t="e">
        <f aca="false">AL32/AL19</f>
        <v>#VALUE!</v>
      </c>
      <c r="AM26" s="504" t="e">
        <f aca="false">AM32/AM19</f>
        <v>#VALUE!</v>
      </c>
      <c r="AN26" s="504" t="e">
        <f aca="false">AN32/AN19</f>
        <v>#VALUE!</v>
      </c>
      <c r="AO26" s="504" t="e">
        <f aca="false">AO32/AO19</f>
        <v>#VALUE!</v>
      </c>
      <c r="AP26" s="504" t="e">
        <f aca="false">AP32/AP19</f>
        <v>#VALUE!</v>
      </c>
      <c r="AQ26" s="504" t="e">
        <f aca="false">AQ32/AQ19</f>
        <v>#VALUE!</v>
      </c>
      <c r="AR26" s="504" t="e">
        <f aca="false">AR32/AR19</f>
        <v>#VALUE!</v>
      </c>
      <c r="AS26" s="504" t="e">
        <f aca="false">AS32/AS19</f>
        <v>#VALUE!</v>
      </c>
      <c r="AT26" s="504" t="e">
        <f aca="false">AT32/AT19</f>
        <v>#VALUE!</v>
      </c>
      <c r="AU26" s="504" t="e">
        <f aca="false">AU32/AU19</f>
        <v>#VALUE!</v>
      </c>
      <c r="AV26" s="504" t="e">
        <f aca="false">AV32/AV19</f>
        <v>#VALUE!</v>
      </c>
      <c r="AW26" s="504" t="e">
        <f aca="false">AW32/AW19</f>
        <v>#VALUE!</v>
      </c>
      <c r="AX26" s="504" t="e">
        <f aca="false">AX32/AX19</f>
        <v>#VALUE!</v>
      </c>
      <c r="AY26" s="504" t="e">
        <f aca="false">AY32/AY19</f>
        <v>#VALUE!</v>
      </c>
      <c r="AZ26" s="504" t="e">
        <f aca="false">AZ32/AZ19</f>
        <v>#VALUE!</v>
      </c>
      <c r="BA26" s="504" t="e">
        <f aca="false">BA32/BA19</f>
        <v>#VALUE!</v>
      </c>
      <c r="BB26" s="504" t="e">
        <f aca="false">BB32/BB19</f>
        <v>#VALUE!</v>
      </c>
      <c r="BC26" s="504" t="e">
        <f aca="false">BC32/BC19</f>
        <v>#VALUE!</v>
      </c>
      <c r="BD26" s="504" t="e">
        <f aca="false">BD32/BD19</f>
        <v>#VALUE!</v>
      </c>
      <c r="BE26" s="504" t="e">
        <f aca="false">BE32/BE19</f>
        <v>#VALUE!</v>
      </c>
      <c r="BF26" s="504" t="e">
        <f aca="false">BF32/BF19</f>
        <v>#VALUE!</v>
      </c>
      <c r="BG26" s="504" t="e">
        <f aca="false">BG32/BG19</f>
        <v>#VALUE!</v>
      </c>
      <c r="BH26" s="504" t="e">
        <f aca="false">BH32/BH19</f>
        <v>#VALUE!</v>
      </c>
      <c r="BI26" s="504" t="e">
        <f aca="false">BI32/BI19</f>
        <v>#VALUE!</v>
      </c>
      <c r="BJ26" s="504" t="e">
        <f aca="false">BJ32/BJ19</f>
        <v>#VALUE!</v>
      </c>
      <c r="BK26" s="504" t="e">
        <f aca="false">BK32/BK19</f>
        <v>#VALUE!</v>
      </c>
      <c r="BL26" s="504" t="e">
        <f aca="false">BL32/BL19</f>
        <v>#VALUE!</v>
      </c>
      <c r="BM26" s="504" t="e">
        <f aca="false">BM32/BM19</f>
        <v>#VALUE!</v>
      </c>
      <c r="BN26" s="504" t="e">
        <f aca="false">BN32/BN19</f>
        <v>#VALUE!</v>
      </c>
      <c r="BO26" s="504" t="e">
        <f aca="false">BO32/BO19</f>
        <v>#VALUE!</v>
      </c>
      <c r="BP26" s="504" t="e">
        <f aca="false">BP32/BP19</f>
        <v>#VALUE!</v>
      </c>
      <c r="BQ26" s="504" t="e">
        <f aca="false">BQ32/BQ19</f>
        <v>#VALUE!</v>
      </c>
      <c r="BR26" s="504" t="e">
        <f aca="false">BR32/BR19</f>
        <v>#VALUE!</v>
      </c>
      <c r="BS26" s="504" t="e">
        <f aca="false">BS32/BS19</f>
        <v>#VALUE!</v>
      </c>
    </row>
    <row r="27" customFormat="false" ht="15.75" hidden="false" customHeight="false" outlineLevel="0" collapsed="false">
      <c r="A27" s="503"/>
      <c r="C27" s="597" t="s">
        <v>1584</v>
      </c>
      <c r="D27" s="598" t="s">
        <v>1606</v>
      </c>
      <c r="E27" s="115" t="n">
        <f aca="false">1/(1/(1-$D$2)*E22)</f>
        <v>0.157851239669422</v>
      </c>
      <c r="F27" s="115" t="n">
        <f aca="false">1/(1/(1-$D$2)*F22)</f>
        <v>0.157607506663159</v>
      </c>
      <c r="G27" s="115" t="n">
        <f aca="false">1/(1/(1-$D$2)*G22)</f>
        <v>0.157345026050513</v>
      </c>
      <c r="H27" s="115" t="n">
        <f aca="false">1/(1/(1-$D$2)*H22)</f>
        <v>0.15698442769566</v>
      </c>
      <c r="I27" s="115" t="n">
        <f aca="false">1/(1/(1-$D$2)*I22)</f>
        <v>0.156584212237603</v>
      </c>
      <c r="J27" s="115" t="n">
        <f aca="false">1/(1/(1-$D$2)*J22)</f>
        <v>0.156200550649921</v>
      </c>
      <c r="K27" s="115" t="n">
        <f aca="false">1/(1/(1-$D$2)*K22)</f>
        <v>0.155853993575548</v>
      </c>
      <c r="L27" s="115" t="n">
        <f aca="false">1/(1/(1-$D$2)*L22)</f>
        <v>0.155363839787564</v>
      </c>
      <c r="M27" s="115" t="n">
        <f aca="false">1/(1/(1-$D$2)*M22)</f>
        <v>0.154950549793787</v>
      </c>
      <c r="N27" s="115" t="n">
        <f aca="false">1/(1/(1-$D$2)*N22)</f>
        <v>0.154564404518776</v>
      </c>
      <c r="O27" s="115" t="n">
        <f aca="false">1/(1/(1-$D$2)*O22)</f>
        <v>0.154136488356941</v>
      </c>
      <c r="P27" s="115" t="n">
        <f aca="false">1/(1/(1-$D$2)*P22)</f>
        <v>0.153638790820867</v>
      </c>
      <c r="Q27" s="115" t="n">
        <f aca="false">1/(1/(1-$D$2)*Q22)</f>
        <v>0.153062630408211</v>
      </c>
      <c r="R27" s="115" t="n">
        <f aca="false">1/(1/(1-$D$2)*R22)</f>
        <v>0.152452943293992</v>
      </c>
      <c r="S27" s="115" t="n">
        <f aca="false">1/(1/(1-$D$2)*S22)</f>
        <v>0.151828391267873</v>
      </c>
      <c r="T27" s="115" t="n">
        <f aca="false">1/(1/(1-$D$2)*T22)</f>
        <v>0.151216463712513</v>
      </c>
      <c r="U27" s="115" t="n">
        <f aca="false">1/(1/(1-$D$2)*U22)</f>
        <v>0.150645417874781</v>
      </c>
      <c r="V27" s="115" t="n">
        <f aca="false">1/(1/(1-$D$2)*V22)</f>
        <v>0.15004298047469</v>
      </c>
      <c r="W27" s="115" t="n">
        <f aca="false">1/(1/(1-$D$2)*W22)</f>
        <v>0.149474768883245</v>
      </c>
      <c r="X27" s="115" t="n">
        <f aca="false">1/(1/(1-$D$2)*X22)</f>
        <v>0.148936827061061</v>
      </c>
      <c r="Y27" s="115" t="n">
        <f aca="false">1/(1/(1-$D$2)*Y22)</f>
        <v>0.14841034086061</v>
      </c>
      <c r="Z27" s="115" t="n">
        <f aca="false">1/(1/(1-$D$2)*Z22)</f>
        <v>0.147884664459989</v>
      </c>
      <c r="AA27" s="115" t="n">
        <f aca="false">1/(1/(1-$D$2)*AA22)</f>
        <v>0.147327062694899</v>
      </c>
      <c r="AB27" s="115" t="n">
        <f aca="false">1/(1/(1-$D$2)*AB22)</f>
        <v>0.146780483245123</v>
      </c>
      <c r="AC27" s="115" t="n">
        <f aca="false">1/(1/(1-$D$2)*AC22)</f>
        <v>0.146253516000957</v>
      </c>
      <c r="AD27" s="115" t="n">
        <f aca="false">1/(1/(1-$D$2)*AD22)</f>
        <v>0.145740033471611</v>
      </c>
      <c r="AE27" s="115" t="n">
        <f aca="false">1/(1/(1-$D$2)*AE22)</f>
        <v>0.145243379756004</v>
      </c>
      <c r="AF27" s="115" t="n">
        <f aca="false">1/(1/(1-$D$2)*AF22)</f>
        <v>0.14470834372236</v>
      </c>
      <c r="AG27" s="115" t="n">
        <f aca="false">1/(1/(1-$D$2)*AG22)</f>
        <v>0.144197689698016</v>
      </c>
      <c r="AH27" s="115" t="n">
        <f aca="false">1/(1/(1-$D$2)*AH22)</f>
        <v>0.14370129601881</v>
      </c>
      <c r="AI27" s="115" t="n">
        <f aca="false">1/(1/(1-$D$2)*AI22)</f>
        <v>0.143210595461424</v>
      </c>
      <c r="AJ27" s="115" t="n">
        <f aca="false">1/(1/(1-$D$2)*AJ22)</f>
        <v>0.142722092754756</v>
      </c>
      <c r="AK27" s="115" t="e">
        <f aca="false">1/(1/(1-$D$2)*AK22)</f>
        <v>#VALUE!</v>
      </c>
      <c r="AL27" s="115" t="e">
        <f aca="false">1/(1/(1-$D$2)*AL22)</f>
        <v>#VALUE!</v>
      </c>
      <c r="AM27" s="115" t="e">
        <f aca="false">1/(1/(1-$D$2)*AM22)</f>
        <v>#VALUE!</v>
      </c>
      <c r="AN27" s="115" t="e">
        <f aca="false">1/(1/(1-$D$2)*AN22)</f>
        <v>#VALUE!</v>
      </c>
      <c r="AO27" s="115" t="e">
        <f aca="false">1/(1/(1-$D$2)*AO22)</f>
        <v>#VALUE!</v>
      </c>
      <c r="AP27" s="115" t="e">
        <f aca="false">1/(1/(1-$D$2)*AP22)</f>
        <v>#VALUE!</v>
      </c>
      <c r="AQ27" s="115" t="e">
        <f aca="false">1/(1/(1-$D$2)*AQ22)</f>
        <v>#VALUE!</v>
      </c>
      <c r="AR27" s="115" t="e">
        <f aca="false">1/(1/(1-$D$2)*AR22)</f>
        <v>#VALUE!</v>
      </c>
      <c r="AS27" s="115" t="e">
        <f aca="false">1/(1/(1-$D$2)*AS22)</f>
        <v>#VALUE!</v>
      </c>
      <c r="AT27" s="115" t="e">
        <f aca="false">1/(1/(1-$D$2)*AT22)</f>
        <v>#VALUE!</v>
      </c>
      <c r="AU27" s="115" t="e">
        <f aca="false">1/(1/(1-$D$2)*AU22)</f>
        <v>#VALUE!</v>
      </c>
      <c r="AV27" s="115" t="e">
        <f aca="false">1/(1/(1-$D$2)*AV22)</f>
        <v>#VALUE!</v>
      </c>
      <c r="AW27" s="115" t="e">
        <f aca="false">1/(1/(1-$D$2)*AW22)</f>
        <v>#VALUE!</v>
      </c>
      <c r="AX27" s="115" t="e">
        <f aca="false">1/(1/(1-$D$2)*AX22)</f>
        <v>#VALUE!</v>
      </c>
      <c r="AY27" s="115" t="e">
        <f aca="false">1/(1/(1-$D$2)*AY22)</f>
        <v>#VALUE!</v>
      </c>
      <c r="AZ27" s="115" t="e">
        <f aca="false">1/(1/(1-$D$2)*AZ22)</f>
        <v>#VALUE!</v>
      </c>
      <c r="BA27" s="115" t="e">
        <f aca="false">1/(1/(1-$D$2)*BA22)</f>
        <v>#VALUE!</v>
      </c>
      <c r="BB27" s="115" t="e">
        <f aca="false">1/(1/(1-$D$2)*BB22)</f>
        <v>#VALUE!</v>
      </c>
      <c r="BC27" s="115" t="e">
        <f aca="false">1/(1/(1-$D$2)*BC22)</f>
        <v>#VALUE!</v>
      </c>
      <c r="BD27" s="115" t="e">
        <f aca="false">1/(1/(1-$D$2)*BD22)</f>
        <v>#VALUE!</v>
      </c>
      <c r="BE27" s="115" t="e">
        <f aca="false">1/(1/(1-$D$2)*BE22)</f>
        <v>#VALUE!</v>
      </c>
      <c r="BF27" s="115" t="e">
        <f aca="false">1/(1/(1-$D$2)*BF22)</f>
        <v>#VALUE!</v>
      </c>
      <c r="BG27" s="115" t="e">
        <f aca="false">1/(1/(1-$D$2)*BG22)</f>
        <v>#VALUE!</v>
      </c>
      <c r="BH27" s="115" t="e">
        <f aca="false">1/(1/(1-$D$2)*BH22)</f>
        <v>#VALUE!</v>
      </c>
      <c r="BI27" s="115" t="e">
        <f aca="false">1/(1/(1-$D$2)*BI22)</f>
        <v>#VALUE!</v>
      </c>
      <c r="BJ27" s="115" t="e">
        <f aca="false">1/(1/(1-$D$2)*BJ22)</f>
        <v>#VALUE!</v>
      </c>
      <c r="BK27" s="115" t="e">
        <f aca="false">1/(1/(1-$D$2)*BK22)</f>
        <v>#VALUE!</v>
      </c>
      <c r="BL27" s="115" t="e">
        <f aca="false">1/(1/(1-$D$2)*BL22)</f>
        <v>#VALUE!</v>
      </c>
      <c r="BM27" s="115" t="e">
        <f aca="false">1/(1/(1-$D$2)*BM22)</f>
        <v>#VALUE!</v>
      </c>
      <c r="BN27" s="115" t="e">
        <f aca="false">1/(1/(1-$D$2)*BN22)</f>
        <v>#VALUE!</v>
      </c>
      <c r="BO27" s="115" t="e">
        <f aca="false">1/(1/(1-$D$2)*BO22)</f>
        <v>#VALUE!</v>
      </c>
      <c r="BP27" s="115" t="e">
        <f aca="false">1/(1/(1-$D$2)*BP22)</f>
        <v>#VALUE!</v>
      </c>
      <c r="BQ27" s="115" t="e">
        <f aca="false">1/(1/(1-$D$2)*BQ22)</f>
        <v>#VALUE!</v>
      </c>
      <c r="BR27" s="115" t="e">
        <f aca="false">1/(1/(1-$D$2)*BR22)</f>
        <v>#VALUE!</v>
      </c>
      <c r="BS27" s="115" t="e">
        <f aca="false">1/(1/(1-$D$2)*BS22)</f>
        <v>#VALUE!</v>
      </c>
    </row>
    <row r="28" customFormat="false" ht="15.75" hidden="false" customHeight="false" outlineLevel="0" collapsed="false">
      <c r="A28" s="503"/>
      <c r="C28" s="597" t="s">
        <v>1528</v>
      </c>
      <c r="D28" s="599" t="str">
        <f aca="false">D26</f>
        <v>(equation 16)</v>
      </c>
      <c r="E28" s="115" t="n">
        <f aca="false">1/E26</f>
        <v>19.8942791617817</v>
      </c>
      <c r="F28" s="115" t="n">
        <f aca="false">1/F26</f>
        <v>4.40526634938145</v>
      </c>
      <c r="G28" s="115" t="n">
        <f aca="false">1/G26</f>
        <v>4.42694169916623</v>
      </c>
      <c r="H28" s="115" t="n">
        <f aca="false">1/H26</f>
        <v>4.48923325549652</v>
      </c>
      <c r="I28" s="115" t="n">
        <f aca="false">1/I26</f>
        <v>4.52885078644882</v>
      </c>
      <c r="J28" s="115" t="n">
        <f aca="false">1/J26</f>
        <v>4.54237533577136</v>
      </c>
      <c r="K28" s="115" t="n">
        <f aca="false">1/K26</f>
        <v>4.54438920881696</v>
      </c>
      <c r="L28" s="115" t="n">
        <f aca="false">1/L26</f>
        <v>4.63974303686301</v>
      </c>
      <c r="M28" s="115" t="n">
        <f aca="false">1/M26</f>
        <v>4.62657356610047</v>
      </c>
      <c r="N28" s="115" t="n">
        <f aca="false">1/N26</f>
        <v>4.63564657573733</v>
      </c>
      <c r="O28" s="115" t="n">
        <f aca="false">1/O26</f>
        <v>4.68093369705112</v>
      </c>
      <c r="P28" s="115" t="n">
        <f aca="false">1/P26</f>
        <v>4.745642097506</v>
      </c>
      <c r="Q28" s="115" t="n">
        <f aca="false">1/Q26</f>
        <v>4.82185983019377</v>
      </c>
      <c r="R28" s="115" t="n">
        <f aca="false">1/R26</f>
        <v>4.87858512718221</v>
      </c>
      <c r="S28" s="115" t="n">
        <f aca="false">1/S26</f>
        <v>4.92742341225635</v>
      </c>
      <c r="T28" s="115" t="n">
        <f aca="false">1/T26</f>
        <v>4.96091383335032</v>
      </c>
      <c r="U28" s="115" t="n">
        <f aca="false">1/U26</f>
        <v>4.97588488953801</v>
      </c>
      <c r="V28" s="115" t="n">
        <f aca="false">1/V26</f>
        <v>5.03490595082404</v>
      </c>
      <c r="W28" s="115" t="n">
        <f aca="false">1/W26</f>
        <v>5.053886395716</v>
      </c>
      <c r="X28" s="115" t="n">
        <f aca="false">1/X26</f>
        <v>5.07312561814234</v>
      </c>
      <c r="Y28" s="115" t="n">
        <f aca="false">1/Y26</f>
        <v>5.103019161876</v>
      </c>
      <c r="Z28" s="115" t="n">
        <f aca="false">1/Z26</f>
        <v>5.13976209533707</v>
      </c>
      <c r="AA28" s="115" t="n">
        <f aca="false">1/AA26</f>
        <v>5.20013038650847</v>
      </c>
      <c r="AB28" s="115" t="n">
        <f aca="false">1/AB26</f>
        <v>5.23330706190199</v>
      </c>
      <c r="AC28" s="115" t="n">
        <f aca="false">1/AC26</f>
        <v>5.25974693982088</v>
      </c>
      <c r="AD28" s="115" t="n">
        <f aca="false">1/AD26</f>
        <v>5.28943205247508</v>
      </c>
      <c r="AE28" s="115" t="n">
        <f aca="false">1/AE26</f>
        <v>5.31585127494923</v>
      </c>
      <c r="AF28" s="115" t="n">
        <f aca="false">1/AF26</f>
        <v>5.38354764358112</v>
      </c>
      <c r="AG28" s="115" t="n">
        <f aca="false">1/AG26</f>
        <v>5.40669369176427</v>
      </c>
      <c r="AH28" s="115" t="n">
        <f aca="false">1/AH26</f>
        <v>5.43600584858775</v>
      </c>
      <c r="AI28" s="115" t="n">
        <f aca="false">1/AI26</f>
        <v>5.47132753215919</v>
      </c>
      <c r="AJ28" s="115" t="n">
        <f aca="false">1/AJ26</f>
        <v>5.50949164762463</v>
      </c>
      <c r="AK28" s="115" t="e">
        <f aca="false">1/AK26</f>
        <v>#VALUE!</v>
      </c>
      <c r="AL28" s="115" t="e">
        <f aca="false">1/AL26</f>
        <v>#VALUE!</v>
      </c>
      <c r="AM28" s="115" t="e">
        <f aca="false">1/AM26</f>
        <v>#VALUE!</v>
      </c>
      <c r="AN28" s="115" t="e">
        <f aca="false">1/AN26</f>
        <v>#VALUE!</v>
      </c>
      <c r="AO28" s="115" t="e">
        <f aca="false">1/AO26</f>
        <v>#VALUE!</v>
      </c>
      <c r="AP28" s="115" t="e">
        <f aca="false">1/AP26</f>
        <v>#VALUE!</v>
      </c>
      <c r="AQ28" s="115" t="e">
        <f aca="false">1/AQ26</f>
        <v>#VALUE!</v>
      </c>
      <c r="AR28" s="115" t="e">
        <f aca="false">1/AR26</f>
        <v>#VALUE!</v>
      </c>
      <c r="AS28" s="115" t="e">
        <f aca="false">1/AS26</f>
        <v>#VALUE!</v>
      </c>
      <c r="AT28" s="115" t="e">
        <f aca="false">1/AT26</f>
        <v>#VALUE!</v>
      </c>
      <c r="AU28" s="115" t="e">
        <f aca="false">1/AU26</f>
        <v>#VALUE!</v>
      </c>
      <c r="AV28" s="115" t="e">
        <f aca="false">1/AV26</f>
        <v>#VALUE!</v>
      </c>
      <c r="AW28" s="115" t="e">
        <f aca="false">1/AW26</f>
        <v>#VALUE!</v>
      </c>
      <c r="AX28" s="115" t="e">
        <f aca="false">1/AX26</f>
        <v>#VALUE!</v>
      </c>
      <c r="AY28" s="115" t="e">
        <f aca="false">1/AY26</f>
        <v>#VALUE!</v>
      </c>
      <c r="AZ28" s="115" t="e">
        <f aca="false">1/AZ26</f>
        <v>#VALUE!</v>
      </c>
      <c r="BA28" s="115" t="e">
        <f aca="false">1/BA26</f>
        <v>#VALUE!</v>
      </c>
      <c r="BB28" s="115" t="e">
        <f aca="false">1/BB26</f>
        <v>#VALUE!</v>
      </c>
      <c r="BC28" s="115" t="e">
        <f aca="false">1/BC26</f>
        <v>#VALUE!</v>
      </c>
      <c r="BD28" s="115" t="e">
        <f aca="false">1/BD26</f>
        <v>#VALUE!</v>
      </c>
      <c r="BE28" s="115" t="e">
        <f aca="false">1/BE26</f>
        <v>#VALUE!</v>
      </c>
      <c r="BF28" s="115" t="e">
        <f aca="false">1/BF26</f>
        <v>#VALUE!</v>
      </c>
      <c r="BG28" s="115" t="e">
        <f aca="false">1/BG26</f>
        <v>#VALUE!</v>
      </c>
      <c r="BH28" s="115" t="e">
        <f aca="false">1/BH26</f>
        <v>#VALUE!</v>
      </c>
      <c r="BI28" s="115" t="e">
        <f aca="false">1/BI26</f>
        <v>#VALUE!</v>
      </c>
      <c r="BJ28" s="115" t="e">
        <f aca="false">1/BJ26</f>
        <v>#VALUE!</v>
      </c>
      <c r="BK28" s="115" t="e">
        <f aca="false">1/BK26</f>
        <v>#VALUE!</v>
      </c>
      <c r="BL28" s="115" t="e">
        <f aca="false">1/BL26</f>
        <v>#VALUE!</v>
      </c>
      <c r="BM28" s="115" t="e">
        <f aca="false">1/BM26</f>
        <v>#VALUE!</v>
      </c>
      <c r="BN28" s="115" t="e">
        <f aca="false">1/BN26</f>
        <v>#VALUE!</v>
      </c>
      <c r="BO28" s="115" t="e">
        <f aca="false">1/BO26</f>
        <v>#VALUE!</v>
      </c>
      <c r="BP28" s="115" t="e">
        <f aca="false">1/BP26</f>
        <v>#VALUE!</v>
      </c>
      <c r="BQ28" s="115" t="e">
        <f aca="false">1/BQ26</f>
        <v>#VALUE!</v>
      </c>
      <c r="BR28" s="115" t="e">
        <f aca="false">1/BR26</f>
        <v>#VALUE!</v>
      </c>
      <c r="BS28" s="115" t="e">
        <f aca="false">1/BS26</f>
        <v>#VALUE!</v>
      </c>
    </row>
    <row r="29" customFormat="false" ht="15.75" hidden="false" customHeight="false" outlineLevel="0" collapsed="false">
      <c r="A29" s="503"/>
      <c r="C29" s="597" t="s">
        <v>1530</v>
      </c>
      <c r="D29" s="515" t="s">
        <v>1531</v>
      </c>
      <c r="E29" s="115" t="n">
        <f aca="false">1/E27</f>
        <v>6.33507853403141</v>
      </c>
      <c r="F29" s="115" t="n">
        <f aca="false">1/F27</f>
        <v>6.3448754515051</v>
      </c>
      <c r="G29" s="115" t="n">
        <f aca="false">1/G27</f>
        <v>6.35545987757483</v>
      </c>
      <c r="H29" s="115" t="n">
        <f aca="false">1/H27</f>
        <v>6.37005857637463</v>
      </c>
      <c r="I29" s="115" t="n">
        <f aca="false">1/I27</f>
        <v>6.38633988516408</v>
      </c>
      <c r="J29" s="115" t="n">
        <f aca="false">1/J27</f>
        <v>6.40202608658671</v>
      </c>
      <c r="K29" s="115" t="n">
        <f aca="false">1/K27</f>
        <v>6.41626163730779</v>
      </c>
      <c r="L29" s="115" t="n">
        <f aca="false">1/L27</f>
        <v>6.43650415287976</v>
      </c>
      <c r="M29" s="115" t="n">
        <f aca="false">1/M27</f>
        <v>6.45367184131215</v>
      </c>
      <c r="N29" s="115" t="n">
        <f aca="false">1/N27</f>
        <v>6.46979492538026</v>
      </c>
      <c r="O29" s="115" t="n">
        <f aca="false">1/O27</f>
        <v>6.48775647258974</v>
      </c>
      <c r="P29" s="115" t="n">
        <f aca="false">1/P27</f>
        <v>6.50877291247323</v>
      </c>
      <c r="Q29" s="115" t="n">
        <f aca="false">1/Q27</f>
        <v>6.53327332303807</v>
      </c>
      <c r="R29" s="115" t="n">
        <f aca="false">1/R27</f>
        <v>6.55940107415038</v>
      </c>
      <c r="S29" s="115" t="n">
        <f aca="false">1/S27</f>
        <v>6.58638342703432</v>
      </c>
      <c r="T29" s="115" t="n">
        <f aca="false">1/T27</f>
        <v>6.61303654012941</v>
      </c>
      <c r="U29" s="115" t="n">
        <f aca="false">1/U27</f>
        <v>6.63810432542474</v>
      </c>
      <c r="V29" s="115" t="n">
        <f aca="false">1/V27</f>
        <v>6.66475697054477</v>
      </c>
      <c r="W29" s="115" t="n">
        <f aca="false">1/W27</f>
        <v>6.69009229765794</v>
      </c>
      <c r="X29" s="115" t="n">
        <f aca="false">1/X27</f>
        <v>6.71425610262275</v>
      </c>
      <c r="Y29" s="115" t="n">
        <f aca="false">1/Y27</f>
        <v>6.73807494950247</v>
      </c>
      <c r="Z29" s="115" t="n">
        <f aca="false">1/Z27</f>
        <v>6.76202636461034</v>
      </c>
      <c r="AA29" s="115" t="n">
        <f aca="false">1/AA27</f>
        <v>6.78761920388591</v>
      </c>
      <c r="AB29" s="115" t="n">
        <f aca="false">1/AB27</f>
        <v>6.81289486102864</v>
      </c>
      <c r="AC29" s="115" t="n">
        <f aca="false">1/AC27</f>
        <v>6.83744245843261</v>
      </c>
      <c r="AD29" s="115" t="n">
        <f aca="false">1/AD27</f>
        <v>6.86153266319095</v>
      </c>
      <c r="AE29" s="115" t="n">
        <f aca="false">1/AE27</f>
        <v>6.88499538966878</v>
      </c>
      <c r="AF29" s="115" t="n">
        <f aca="false">1/AF27</f>
        <v>6.91045156261768</v>
      </c>
      <c r="AG29" s="115" t="n">
        <f aca="false">1/AG27</f>
        <v>6.93492386801924</v>
      </c>
      <c r="AH29" s="115" t="n">
        <f aca="false">1/AH27</f>
        <v>6.95887947920182</v>
      </c>
      <c r="AI29" s="115" t="n">
        <f aca="false">1/AI27</f>
        <v>6.98272356719142</v>
      </c>
      <c r="AJ29" s="115" t="n">
        <f aca="false">1/AJ27</f>
        <v>7.00662371675232</v>
      </c>
      <c r="AK29" s="115" t="e">
        <f aca="false">1/AK27</f>
        <v>#VALUE!</v>
      </c>
      <c r="AL29" s="115" t="e">
        <f aca="false">1/AL27</f>
        <v>#VALUE!</v>
      </c>
      <c r="AM29" s="115" t="e">
        <f aca="false">1/AM27</f>
        <v>#VALUE!</v>
      </c>
      <c r="AN29" s="115" t="e">
        <f aca="false">1/AN27</f>
        <v>#VALUE!</v>
      </c>
      <c r="AO29" s="115" t="e">
        <f aca="false">1/AO27</f>
        <v>#VALUE!</v>
      </c>
      <c r="AP29" s="115" t="e">
        <f aca="false">1/AP27</f>
        <v>#VALUE!</v>
      </c>
      <c r="AQ29" s="115" t="e">
        <f aca="false">1/AQ27</f>
        <v>#VALUE!</v>
      </c>
      <c r="AR29" s="115" t="e">
        <f aca="false">1/AR27</f>
        <v>#VALUE!</v>
      </c>
      <c r="AS29" s="115" t="e">
        <f aca="false">1/AS27</f>
        <v>#VALUE!</v>
      </c>
      <c r="AT29" s="115" t="e">
        <f aca="false">1/AT27</f>
        <v>#VALUE!</v>
      </c>
      <c r="AU29" s="115" t="e">
        <f aca="false">1/AU27</f>
        <v>#VALUE!</v>
      </c>
      <c r="AV29" s="115" t="e">
        <f aca="false">1/AV27</f>
        <v>#VALUE!</v>
      </c>
      <c r="AW29" s="115" t="e">
        <f aca="false">1/AW27</f>
        <v>#VALUE!</v>
      </c>
      <c r="AX29" s="115" t="e">
        <f aca="false">1/AX27</f>
        <v>#VALUE!</v>
      </c>
      <c r="AY29" s="115" t="e">
        <f aca="false">1/AY27</f>
        <v>#VALUE!</v>
      </c>
      <c r="AZ29" s="115" t="e">
        <f aca="false">1/AZ27</f>
        <v>#VALUE!</v>
      </c>
      <c r="BA29" s="115" t="e">
        <f aca="false">1/BA27</f>
        <v>#VALUE!</v>
      </c>
      <c r="BB29" s="115" t="e">
        <f aca="false">1/BB27</f>
        <v>#VALUE!</v>
      </c>
      <c r="BC29" s="115" t="e">
        <f aca="false">1/BC27</f>
        <v>#VALUE!</v>
      </c>
      <c r="BD29" s="115" t="e">
        <f aca="false">1/BD27</f>
        <v>#VALUE!</v>
      </c>
      <c r="BE29" s="115" t="e">
        <f aca="false">1/BE27</f>
        <v>#VALUE!</v>
      </c>
      <c r="BF29" s="115" t="e">
        <f aca="false">1/BF27</f>
        <v>#VALUE!</v>
      </c>
      <c r="BG29" s="115" t="e">
        <f aca="false">1/BG27</f>
        <v>#VALUE!</v>
      </c>
      <c r="BH29" s="115" t="e">
        <f aca="false">1/BH27</f>
        <v>#VALUE!</v>
      </c>
      <c r="BI29" s="115" t="e">
        <f aca="false">1/BI27</f>
        <v>#VALUE!</v>
      </c>
      <c r="BJ29" s="115" t="e">
        <f aca="false">1/BJ27</f>
        <v>#VALUE!</v>
      </c>
      <c r="BK29" s="115" t="e">
        <f aca="false">1/BK27</f>
        <v>#VALUE!</v>
      </c>
      <c r="BL29" s="115" t="e">
        <f aca="false">1/BL27</f>
        <v>#VALUE!</v>
      </c>
      <c r="BM29" s="115" t="e">
        <f aca="false">1/BM27</f>
        <v>#VALUE!</v>
      </c>
      <c r="BN29" s="115" t="e">
        <f aca="false">1/BN27</f>
        <v>#VALUE!</v>
      </c>
      <c r="BO29" s="115" t="e">
        <f aca="false">1/BO27</f>
        <v>#VALUE!</v>
      </c>
      <c r="BP29" s="115" t="e">
        <f aca="false">1/BP27</f>
        <v>#VALUE!</v>
      </c>
      <c r="BQ29" s="115" t="e">
        <f aca="false">1/BQ27</f>
        <v>#VALUE!</v>
      </c>
      <c r="BR29" s="115" t="e">
        <f aca="false">1/BR27</f>
        <v>#VALUE!</v>
      </c>
      <c r="BS29" s="115" t="e">
        <f aca="false">1/BS27</f>
        <v>#VALUE!</v>
      </c>
    </row>
    <row r="30" customFormat="false" ht="15.75" hidden="false" customHeight="false" outlineLevel="0" collapsed="false">
      <c r="A30" s="503"/>
      <c r="C30" s="497" t="s">
        <v>1603</v>
      </c>
      <c r="D30" s="599" t="s">
        <v>121</v>
      </c>
      <c r="E30" s="519" t="n">
        <f aca="false">IF(ISNUMBER(E17)=TRUE(),E17,E14)</f>
        <v>0.0534590557217598</v>
      </c>
      <c r="F30" s="115" t="n">
        <f aca="false">IF(ISNUMBER(F17)=TRUE(),F17,F14)</f>
        <v>0.0534590557217598</v>
      </c>
      <c r="G30" s="115" t="n">
        <f aca="false">IF(ISNUMBER(G17)=TRUE(),G17,G14)</f>
        <v>0.0534590557217598</v>
      </c>
      <c r="H30" s="115" t="n">
        <f aca="false">IF(ISNUMBER(H17)=TRUE(),H17,H14)</f>
        <v>0.0534590557217598</v>
      </c>
      <c r="I30" s="115" t="n">
        <f aca="false">IF(ISNUMBER(I17)=TRUE(),I17,I14)</f>
        <v>0.0534590557217598</v>
      </c>
      <c r="J30" s="115" t="n">
        <f aca="false">IF(ISNUMBER(J17)=TRUE(),J17,J14)</f>
        <v>0.0534590557217598</v>
      </c>
      <c r="K30" s="115" t="n">
        <f aca="false">IF(ISNUMBER(K17)=TRUE(),K17,K14)</f>
        <v>0.0534590557217598</v>
      </c>
      <c r="L30" s="115" t="n">
        <f aca="false">IF(ISNUMBER(L17)=TRUE(),L17,L14)</f>
        <v>0.0534590557217598</v>
      </c>
      <c r="M30" s="115" t="n">
        <f aca="false">IF(ISNUMBER(M17)=TRUE(),M17,M14)</f>
        <v>0.0534590557217598</v>
      </c>
      <c r="N30" s="115" t="n">
        <f aca="false">IF(ISNUMBER(N17)=TRUE(),N17,N14)</f>
        <v>0.0534590557217598</v>
      </c>
      <c r="O30" s="115" t="n">
        <f aca="false">IF(ISNUMBER(O17)=TRUE(),O17,O14)</f>
        <v>0.0534590557217598</v>
      </c>
      <c r="P30" s="115" t="n">
        <f aca="false">IF(ISNUMBER(P17)=TRUE(),P17,P14)</f>
        <v>0.0534590557217598</v>
      </c>
      <c r="Q30" s="115" t="n">
        <f aca="false">IF(ISNUMBER(Q17)=TRUE(),Q17,Q14)</f>
        <v>0.0534590557217598</v>
      </c>
      <c r="R30" s="115" t="n">
        <f aca="false">IF(ISNUMBER(R17)=TRUE(),R17,R14)</f>
        <v>0.0534590557217598</v>
      </c>
      <c r="S30" s="115" t="n">
        <f aca="false">IF(ISNUMBER(S17)=TRUE(),S17,S14)</f>
        <v>0.0534590557217598</v>
      </c>
      <c r="T30" s="115" t="n">
        <f aca="false">IF(ISNUMBER(T17)=TRUE(),T17,T14)</f>
        <v>0.0534590557217598</v>
      </c>
      <c r="U30" s="115" t="n">
        <f aca="false">IF(ISNUMBER(U17)=TRUE(),U17,U14)</f>
        <v>0.0534590557217598</v>
      </c>
      <c r="V30" s="115" t="n">
        <f aca="false">IF(ISNUMBER(V17)=TRUE(),V17,V14)</f>
        <v>0.0534590557217598</v>
      </c>
      <c r="W30" s="115" t="n">
        <f aca="false">IF(ISNUMBER(W17)=TRUE(),W17,W14)</f>
        <v>0.0534590557217598</v>
      </c>
      <c r="X30" s="115" t="n">
        <f aca="false">IF(ISNUMBER(X17)=TRUE(),X17,X14)</f>
        <v>0.0534590557217598</v>
      </c>
      <c r="Y30" s="115" t="n">
        <f aca="false">IF(ISNUMBER(Y17)=TRUE(),Y17,Y14)</f>
        <v>0.0534590557217598</v>
      </c>
      <c r="Z30" s="115" t="n">
        <f aca="false">IF(ISNUMBER(Z17)=TRUE(),Z17,Z14)</f>
        <v>0.0534590557217598</v>
      </c>
      <c r="AA30" s="115" t="n">
        <f aca="false">IF(ISNUMBER(AA17)=TRUE(),AA17,AA14)</f>
        <v>0.0534590557217598</v>
      </c>
      <c r="AB30" s="115" t="n">
        <f aca="false">IF(ISNUMBER(AB17)=TRUE(),AB17,AB14)</f>
        <v>0.0534590557217598</v>
      </c>
      <c r="AC30" s="115" t="n">
        <f aca="false">IF(ISNUMBER(AC17)=TRUE(),AC17,AC14)</f>
        <v>0.0534590557217598</v>
      </c>
      <c r="AD30" s="115" t="n">
        <f aca="false">IF(ISNUMBER(AD17)=TRUE(),AD17,AD14)</f>
        <v>0.0534590557217598</v>
      </c>
      <c r="AE30" s="115" t="n">
        <f aca="false">IF(ISNUMBER(AE17)=TRUE(),AE17,AE14)</f>
        <v>0.0534590557217598</v>
      </c>
      <c r="AF30" s="115" t="n">
        <f aca="false">IF(ISNUMBER(AF17)=TRUE(),AF17,AF14)</f>
        <v>0.0534590557217598</v>
      </c>
      <c r="AG30" s="115" t="n">
        <f aca="false">IF(ISNUMBER(AG17)=TRUE(),AG17,AG14)</f>
        <v>0.0534590557217598</v>
      </c>
      <c r="AH30" s="115" t="n">
        <f aca="false">IF(ISNUMBER(AH17)=TRUE(),AH17,AH14)</f>
        <v>0.0534590557217598</v>
      </c>
      <c r="AI30" s="115" t="n">
        <f aca="false">IF(ISNUMBER(AI17)=TRUE(),AI17,AI14)</f>
        <v>0.0534590557217598</v>
      </c>
      <c r="AJ30" s="115" t="n">
        <f aca="false">IF(ISNUMBER(AJ17)=TRUE(),AJ17,AJ14)</f>
        <v>0.0534590557217598</v>
      </c>
      <c r="AK30" s="115" t="n">
        <f aca="false">IF(ISNUMBER(AK17)=TRUE(),AK17,AK14)</f>
        <v>0.0534590557217598</v>
      </c>
      <c r="AL30" s="115" t="n">
        <f aca="false">IF(ISNUMBER(AL17)=TRUE(),AL17,AL14)</f>
        <v>0.0534590557217598</v>
      </c>
      <c r="AM30" s="115" t="n">
        <f aca="false">IF(ISNUMBER(AM17)=TRUE(),AM17,AM14)</f>
        <v>0.0534590557217598</v>
      </c>
      <c r="AN30" s="115" t="n">
        <f aca="false">IF(ISNUMBER(AN17)=TRUE(),AN17,AN14)</f>
        <v>0.0534590557217598</v>
      </c>
      <c r="AO30" s="115" t="n">
        <f aca="false">IF(ISNUMBER(AO17)=TRUE(),AO17,AO14)</f>
        <v>0.0534590557217598</v>
      </c>
      <c r="AP30" s="115" t="n">
        <f aca="false">IF(ISNUMBER(AP17)=TRUE(),AP17,AP14)</f>
        <v>0.0534590557217598</v>
      </c>
      <c r="AQ30" s="115" t="n">
        <f aca="false">IF(ISNUMBER(AQ17)=TRUE(),AQ17,AQ14)</f>
        <v>0.0534590557217598</v>
      </c>
      <c r="AR30" s="115" t="n">
        <f aca="false">IF(ISNUMBER(AR17)=TRUE(),AR17,AR14)</f>
        <v>0.0534590557217598</v>
      </c>
      <c r="AS30" s="115" t="n">
        <f aca="false">IF(ISNUMBER(AS17)=TRUE(),AS17,AS14)</f>
        <v>0.0534590557217598</v>
      </c>
      <c r="AT30" s="115" t="n">
        <f aca="false">IF(ISNUMBER(AT17)=TRUE(),AT17,AT14)</f>
        <v>0.0534590557217598</v>
      </c>
      <c r="AU30" s="115" t="n">
        <f aca="false">IF(ISNUMBER(AU17)=TRUE(),AU17,AU14)</f>
        <v>0.0534590557217598</v>
      </c>
      <c r="AV30" s="115" t="n">
        <f aca="false">IF(ISNUMBER(AV17)=TRUE(),AV17,AV14)</f>
        <v>0.0534590557217598</v>
      </c>
      <c r="AW30" s="115" t="n">
        <f aca="false">IF(ISNUMBER(AW17)=TRUE(),AW17,AW14)</f>
        <v>0.0534590557217598</v>
      </c>
      <c r="AX30" s="115" t="n">
        <f aca="false">IF(ISNUMBER(AX17)=TRUE(),AX17,AX14)</f>
        <v>0.0534590557217598</v>
      </c>
      <c r="AY30" s="115" t="n">
        <f aca="false">IF(ISNUMBER(AY17)=TRUE(),AY17,AY14)</f>
        <v>0.0534590557217598</v>
      </c>
      <c r="AZ30" s="115" t="n">
        <f aca="false">IF(ISNUMBER(AZ17)=TRUE(),AZ17,AZ14)</f>
        <v>0.0534590557217598</v>
      </c>
      <c r="BA30" s="115" t="n">
        <f aca="false">IF(ISNUMBER(BA17)=TRUE(),BA17,BA14)</f>
        <v>0.0534590557217598</v>
      </c>
      <c r="BB30" s="115" t="n">
        <f aca="false">IF(ISNUMBER(BB17)=TRUE(),BB17,BB14)</f>
        <v>0.0534590557217598</v>
      </c>
      <c r="BC30" s="115" t="n">
        <f aca="false">IF(ISNUMBER(BC17)=TRUE(),BC17,BC14)</f>
        <v>0.0534590557217598</v>
      </c>
      <c r="BD30" s="115" t="n">
        <f aca="false">IF(ISNUMBER(BD17)=TRUE(),BD17,BD14)</f>
        <v>0.0534590557217598</v>
      </c>
      <c r="BE30" s="115" t="n">
        <f aca="false">IF(ISNUMBER(BE17)=TRUE(),BE17,BE14)</f>
        <v>0.0534590557217598</v>
      </c>
      <c r="BF30" s="115" t="n">
        <f aca="false">IF(ISNUMBER(BF17)=TRUE(),BF17,BF14)</f>
        <v>0.0534590557217598</v>
      </c>
      <c r="BG30" s="115" t="n">
        <f aca="false">IF(ISNUMBER(BG17)=TRUE(),BG17,BG14)</f>
        <v>0.0534590557217598</v>
      </c>
      <c r="BH30" s="115" t="n">
        <f aca="false">IF(ISNUMBER(BH17)=TRUE(),BH17,BH14)</f>
        <v>0.0534590557217598</v>
      </c>
      <c r="BI30" s="115" t="n">
        <f aca="false">IF(ISNUMBER(BI17)=TRUE(),BI17,BI14)</f>
        <v>0.0534590557217598</v>
      </c>
      <c r="BJ30" s="115" t="n">
        <f aca="false">IF(ISNUMBER(BJ17)=TRUE(),BJ17,BJ14)</f>
        <v>0.0534590557217598</v>
      </c>
      <c r="BK30" s="115" t="n">
        <f aca="false">IF(ISNUMBER(BK17)=TRUE(),BK17,BK14)</f>
        <v>0.0534590557217598</v>
      </c>
      <c r="BL30" s="115" t="n">
        <f aca="false">IF(ISNUMBER(BL17)=TRUE(),BL17,BL14)</f>
        <v>0.0534590557217598</v>
      </c>
      <c r="BM30" s="115" t="n">
        <f aca="false">IF(ISNUMBER(BM17)=TRUE(),BM17,BM14)</f>
        <v>0.0534590557217598</v>
      </c>
      <c r="BN30" s="115" t="n">
        <f aca="false">IF(ISNUMBER(BN17)=TRUE(),BN17,BN14)</f>
        <v>0.0534590557217598</v>
      </c>
      <c r="BO30" s="115" t="n">
        <f aca="false">IF(ISNUMBER(BO17)=TRUE(),BO17,BO14)</f>
        <v>0.0534590557217598</v>
      </c>
      <c r="BP30" s="115" t="n">
        <f aca="false">IF(ISNUMBER(BP17)=TRUE(),BP17,BP14)</f>
        <v>0.0534590557217598</v>
      </c>
      <c r="BQ30" s="115" t="n">
        <f aca="false">IF(ISNUMBER(BQ17)=TRUE(),BQ17,BQ14)</f>
        <v>0.0534590557217598</v>
      </c>
      <c r="BR30" s="115" t="n">
        <f aca="false">IF(ISNUMBER(BR17)=TRUE(),BR17,BR14)</f>
        <v>0.0534590557217598</v>
      </c>
      <c r="BS30" s="115" t="n">
        <f aca="false">IF(ISNUMBER(BS17)=TRUE(),BS17,BS14)</f>
        <v>0.0534590557217598</v>
      </c>
      <c r="BT30" s="0" t="s">
        <v>1607</v>
      </c>
    </row>
    <row r="31" customFormat="false" ht="15.75" hidden="false" customHeight="false" outlineLevel="0" collapsed="false">
      <c r="A31" s="503"/>
      <c r="C31" s="597" t="s">
        <v>1503</v>
      </c>
      <c r="D31" s="599" t="s">
        <v>100</v>
      </c>
      <c r="E31" s="519" t="n">
        <f aca="false">IF(ISNUMBER(E18)=TRUE(),E18,E12)</f>
        <v>1.17295980453491</v>
      </c>
      <c r="F31" s="115" t="n">
        <f aca="false">IF(ISNUMBER(F18)=TRUE(),F18,F12)</f>
        <v>1.0277941163886</v>
      </c>
      <c r="G31" s="115" t="n">
        <f aca="false">IF(ISNUMBER(G18)=TRUE(),G18,G12)</f>
        <v>0.891344349524658</v>
      </c>
      <c r="H31" s="115" t="n">
        <f aca="false">IF(ISNUMBER(H18)=TRUE(),H18,H12)</f>
        <v>0.763466394744044</v>
      </c>
      <c r="I31" s="115" t="n">
        <f aca="false">IF(ISNUMBER(I18)=TRUE(),I18,I12)</f>
        <v>0.643252288004592</v>
      </c>
      <c r="J31" s="115" t="n">
        <f aca="false">IF(ISNUMBER(J18)=TRUE(),J18,J12)</f>
        <v>0.52995013683922</v>
      </c>
      <c r="K31" s="115" t="n">
        <f aca="false">IF(ISNUMBER(K18)=TRUE(),K18,K12)</f>
        <v>0.42306053557124</v>
      </c>
      <c r="L31" s="115" t="n">
        <f aca="false">IF(ISNUMBER(L18)=TRUE(),L18,L12)</f>
        <v>0.322669958470919</v>
      </c>
      <c r="M31" s="115" t="n">
        <f aca="false">IF(ISNUMBER(M18)=TRUE(),M18,M12)</f>
        <v>0.227789641822</v>
      </c>
      <c r="N31" s="115" t="n">
        <f aca="false">IF(ISNUMBER(N18)=TRUE(),N18,N12)</f>
        <v>0.138200033042593</v>
      </c>
      <c r="O31" s="115" t="n">
        <f aca="false">IF(ISNUMBER(O18)=TRUE(),O18,O12)</f>
        <v>0.0536448636868769</v>
      </c>
      <c r="P31" s="115" t="n">
        <f aca="false">IF(ISNUMBER(P18)=TRUE(),P18,P12)</f>
        <v>-0.0262297177414997</v>
      </c>
      <c r="Q31" s="115" t="n">
        <f aca="false">IF(ISNUMBER(Q18)=TRUE(),Q18,Q12)</f>
        <v>-0.101796519209293</v>
      </c>
      <c r="R31" s="115" t="n">
        <f aca="false">IF(ISNUMBER(R18)=TRUE(),R18,R12)</f>
        <v>-0.173388878702505</v>
      </c>
      <c r="S31" s="115" t="n">
        <f aca="false">IF(ISNUMBER(S18)=TRUE(),S18,S12)</f>
        <v>-0.241287212988393</v>
      </c>
      <c r="T31" s="115" t="n">
        <f aca="false">IF(ISNUMBER(T18)=TRUE(),T18,T12)</f>
        <v>-0.305715014557985</v>
      </c>
      <c r="U31" s="115" t="n">
        <f aca="false">IF(ISNUMBER(U18)=TRUE(),U18,U12)</f>
        <v>-0.366839925332128</v>
      </c>
      <c r="V31" s="115" t="n">
        <f aca="false">IF(ISNUMBER(V18)=TRUE(),V18,V12)</f>
        <v>-0.425008749554582</v>
      </c>
      <c r="W31" s="115" t="n">
        <f aca="false">IF(ISNUMBER(W18)=TRUE(),W18,W12)</f>
        <v>-0.480274393977249</v>
      </c>
      <c r="X31" s="115" t="n">
        <f aca="false">IF(ISNUMBER(X18)=TRUE(),X18,X12)</f>
        <v>-0.532806374782691</v>
      </c>
      <c r="Y31" s="115" t="n">
        <f aca="false">IF(ISNUMBER(Y18)=TRUE(),Y18,Y12)</f>
        <v>-0.582816424573527</v>
      </c>
      <c r="Z31" s="115" t="n">
        <f aca="false">IF(ISNUMBER(Z18)=TRUE(),Z18,Z12)</f>
        <v>-0.630496445003823</v>
      </c>
      <c r="AA31" s="115" t="n">
        <f aca="false">IF(ISNUMBER(AA18)=TRUE(),AA18,AA12)</f>
        <v>-0.676130026382705</v>
      </c>
      <c r="AB31" s="115" t="n">
        <f aca="false">IF(ISNUMBER(AB18)=TRUE(),AB18,AB12)</f>
        <v>-0.719698266815056</v>
      </c>
      <c r="AC31" s="115" t="n">
        <f aca="false">IF(ISNUMBER(AC18)=TRUE(),AC18,AC12)</f>
        <v>-0.761284284344987</v>
      </c>
      <c r="AD31" s="115" t="n">
        <f aca="false">IF(ISNUMBER(AD18)=TRUE(),AD18,AD12)</f>
        <v>-0.801025657376739</v>
      </c>
      <c r="AE31" s="115" t="n">
        <f aca="false">IF(ISNUMBER(AE18)=TRUE(),AE18,AE12)</f>
        <v>-0.839008923924123</v>
      </c>
      <c r="AF31" s="115" t="n">
        <f aca="false">IF(ISNUMBER(AF18)=TRUE(),AF18,AF12)</f>
        <v>-0.875632407261841</v>
      </c>
      <c r="AG31" s="115" t="n">
        <f aca="false">IF(ISNUMBER(AG18)=TRUE(),AG18,AG12)</f>
        <v>-0.910666472714492</v>
      </c>
      <c r="AH31" s="115" t="n">
        <f aca="false">IF(ISNUMBER(AH18)=TRUE(),AH18,AH12)</f>
        <v>-0.944246751116243</v>
      </c>
      <c r="AI31" s="115" t="n">
        <f aca="false">IF(ISNUMBER(AI18)=TRUE(),AI18,AI12)</f>
        <v>-0.97650383815519</v>
      </c>
      <c r="AJ31" s="115" t="n">
        <f aca="false">IF(ISNUMBER(AJ18)=TRUE(),AJ18,AJ12)</f>
        <v>-1.00753877353699</v>
      </c>
      <c r="AK31" s="115" t="str">
        <f aca="false">IF(ISNUMBER(AK18)=TRUE(),AK18,AK12)</f>
        <v>Not an input</v>
      </c>
      <c r="AL31" s="115" t="str">
        <f aca="false">IF(ISNUMBER(AL18)=TRUE(),AL18,AL12)</f>
        <v>Not an input</v>
      </c>
      <c r="AM31" s="115" t="str">
        <f aca="false">IF(ISNUMBER(AM18)=TRUE(),AM18,AM12)</f>
        <v>Not an input</v>
      </c>
      <c r="AN31" s="115" t="str">
        <f aca="false">IF(ISNUMBER(AN18)=TRUE(),AN18,AN12)</f>
        <v>Not an input</v>
      </c>
      <c r="AO31" s="115" t="str">
        <f aca="false">IF(ISNUMBER(AO18)=TRUE(),AO18,AO12)</f>
        <v>Not an input</v>
      </c>
      <c r="AP31" s="115" t="str">
        <f aca="false">IF(ISNUMBER(AP18)=TRUE(),AP18,AP12)</f>
        <v>Not an input</v>
      </c>
      <c r="AQ31" s="115" t="str">
        <f aca="false">IF(ISNUMBER(AQ18)=TRUE(),AQ18,AQ12)</f>
        <v>Not an input</v>
      </c>
      <c r="AR31" s="115" t="str">
        <f aca="false">IF(ISNUMBER(AR18)=TRUE(),AR18,AR12)</f>
        <v>Not an input</v>
      </c>
      <c r="AS31" s="115" t="str">
        <f aca="false">IF(ISNUMBER(AS18)=TRUE(),AS18,AS12)</f>
        <v>Not an input</v>
      </c>
      <c r="AT31" s="115" t="str">
        <f aca="false">IF(ISNUMBER(AT18)=TRUE(),AT18,AT12)</f>
        <v>Not an input</v>
      </c>
      <c r="AU31" s="115" t="str">
        <f aca="false">IF(ISNUMBER(AU18)=TRUE(),AU18,AU12)</f>
        <v>Not an input</v>
      </c>
      <c r="AV31" s="115" t="str">
        <f aca="false">IF(ISNUMBER(AV18)=TRUE(),AV18,AV12)</f>
        <v>Not an input</v>
      </c>
      <c r="AW31" s="115" t="str">
        <f aca="false">IF(ISNUMBER(AW18)=TRUE(),AW18,AW12)</f>
        <v>Not an input</v>
      </c>
      <c r="AX31" s="115" t="str">
        <f aca="false">IF(ISNUMBER(AX18)=TRUE(),AX18,AX12)</f>
        <v>Not an input</v>
      </c>
      <c r="AY31" s="115" t="str">
        <f aca="false">IF(ISNUMBER(AY18)=TRUE(),AY18,AY12)</f>
        <v>Not an input</v>
      </c>
      <c r="AZ31" s="115" t="str">
        <f aca="false">IF(ISNUMBER(AZ18)=TRUE(),AZ18,AZ12)</f>
        <v>Not an input</v>
      </c>
      <c r="BA31" s="115" t="str">
        <f aca="false">IF(ISNUMBER(BA18)=TRUE(),BA18,BA12)</f>
        <v>Not an input</v>
      </c>
      <c r="BB31" s="115" t="str">
        <f aca="false">IF(ISNUMBER(BB18)=TRUE(),BB18,BB12)</f>
        <v>Not an input</v>
      </c>
      <c r="BC31" s="115" t="str">
        <f aca="false">IF(ISNUMBER(BC18)=TRUE(),BC18,BC12)</f>
        <v>Not an input</v>
      </c>
      <c r="BD31" s="115" t="str">
        <f aca="false">IF(ISNUMBER(BD18)=TRUE(),BD18,BD12)</f>
        <v>Not an input</v>
      </c>
      <c r="BE31" s="115" t="str">
        <f aca="false">IF(ISNUMBER(BE18)=TRUE(),BE18,BE12)</f>
        <v>Not an input</v>
      </c>
      <c r="BF31" s="115" t="str">
        <f aca="false">IF(ISNUMBER(BF18)=TRUE(),BF18,BF12)</f>
        <v>Not an input</v>
      </c>
      <c r="BG31" s="115" t="str">
        <f aca="false">IF(ISNUMBER(BG18)=TRUE(),BG18,BG12)</f>
        <v>Not an input</v>
      </c>
      <c r="BH31" s="115" t="str">
        <f aca="false">IF(ISNUMBER(BH18)=TRUE(),BH18,BH12)</f>
        <v>Not an input</v>
      </c>
      <c r="BI31" s="115" t="str">
        <f aca="false">IF(ISNUMBER(BI18)=TRUE(),BI18,BI12)</f>
        <v>Not an input</v>
      </c>
      <c r="BJ31" s="115" t="str">
        <f aca="false">IF(ISNUMBER(BJ18)=TRUE(),BJ18,BJ12)</f>
        <v>Not an input</v>
      </c>
      <c r="BK31" s="115" t="str">
        <f aca="false">IF(ISNUMBER(BK18)=TRUE(),BK18,BK12)</f>
        <v>Not an input</v>
      </c>
      <c r="BL31" s="115" t="str">
        <f aca="false">IF(ISNUMBER(BL18)=TRUE(),BL18,BL12)</f>
        <v>Not an input</v>
      </c>
      <c r="BM31" s="115" t="str">
        <f aca="false">IF(ISNUMBER(BM18)=TRUE(),BM18,BM12)</f>
        <v>Not an input</v>
      </c>
      <c r="BN31" s="115" t="str">
        <f aca="false">IF(ISNUMBER(BN18)=TRUE(),BN18,BN12)</f>
        <v>Not an input</v>
      </c>
      <c r="BO31" s="115" t="str">
        <f aca="false">IF(ISNUMBER(BO18)=TRUE(),BO18,BO12)</f>
        <v>Not an input</v>
      </c>
      <c r="BP31" s="115" t="str">
        <f aca="false">IF(ISNUMBER(BP18)=TRUE(),BP18,BP12)</f>
        <v>Not an input</v>
      </c>
      <c r="BQ31" s="115" t="str">
        <f aca="false">IF(ISNUMBER(BQ18)=TRUE(),BQ18,BQ12)</f>
        <v>Not an input</v>
      </c>
      <c r="BR31" s="115" t="str">
        <f aca="false">IF(ISNUMBER(BR18)=TRUE(),BR18,BR12)</f>
        <v>Not an input</v>
      </c>
      <c r="BS31" s="115" t="str">
        <f aca="false">IF(ISNUMBER(BS18)=TRUE(),BS18,BS12)</f>
        <v>Not an input</v>
      </c>
    </row>
    <row r="32" customFormat="false" ht="15.75" hidden="false" customHeight="false" outlineLevel="0" collapsed="false">
      <c r="A32" s="503" t="s">
        <v>1507</v>
      </c>
      <c r="C32" s="597" t="s">
        <v>1588</v>
      </c>
      <c r="D32" s="598" t="s">
        <v>121</v>
      </c>
      <c r="E32" s="115" t="n">
        <f aca="false">Submodel1!E31</f>
        <v>0.0136694397886081</v>
      </c>
      <c r="F32" s="115" t="n">
        <f aca="false">(1+F20)*(1+F9)-1</f>
        <v>0.0617314889888372</v>
      </c>
      <c r="G32" s="115" t="n">
        <f aca="false">(1+G20)*(1+G9)-1</f>
        <v>0.0614292370714875</v>
      </c>
      <c r="H32" s="115" t="n">
        <f aca="false">(1+H20)*(1+H9)-1</f>
        <v>0.0605768592680664</v>
      </c>
      <c r="I32" s="115" t="n">
        <f aca="false">(1+I20)*(1+I9)-1</f>
        <v>0.0600469443492029</v>
      </c>
      <c r="J32" s="115" t="n">
        <f aca="false">(1+J20)*(1+J9)-1</f>
        <v>0.0598681595063646</v>
      </c>
      <c r="K32" s="115" t="n">
        <f aca="false">(1+K20)*(1+K9)-1</f>
        <v>0.0598416285762045</v>
      </c>
      <c r="L32" s="115" t="n">
        <f aca="false">(1+L20)*(1+L9)-1</f>
        <v>0.0586117914244666</v>
      </c>
      <c r="M32" s="115" t="n">
        <f aca="false">(1+M20)*(1+M9)-1</f>
        <v>0.0587786289906431</v>
      </c>
      <c r="N32" s="115" t="n">
        <f aca="false">(1+N20)*(1+N9)-1</f>
        <v>0.0586635859090447</v>
      </c>
      <c r="O32" s="115" t="n">
        <f aca="false">(1+O20)*(1+O9)-1</f>
        <v>0.0580960271475441</v>
      </c>
      <c r="P32" s="115" t="n">
        <f aca="false">(1+P20)*(1+P9)-1</f>
        <v>0.0573038685919134</v>
      </c>
      <c r="Q32" s="115" t="n">
        <f aca="false">(1+Q20)*(1+Q9)-1</f>
        <v>0.0563980830460615</v>
      </c>
      <c r="R32" s="115" t="n">
        <f aca="false">(1+R20)*(1+R9)-1</f>
        <v>0.0557423195558353</v>
      </c>
      <c r="S32" s="115" t="n">
        <f aca="false">(1+S20)*(1+S9)-1</f>
        <v>0.0551898281084005</v>
      </c>
      <c r="T32" s="115" t="n">
        <f aca="false">(1+T20)*(1+T9)-1</f>
        <v>0.0548172494574615</v>
      </c>
      <c r="U32" s="115" t="n">
        <f aca="false">(1+U20)*(1+U9)-1</f>
        <v>0.0546523195726469</v>
      </c>
      <c r="V32" s="115" t="n">
        <f aca="false">(1+V20)*(1+V9)-1</f>
        <v>0.0540116645267681</v>
      </c>
      <c r="W32" s="115" t="n">
        <f aca="false">(1+W20)*(1+W9)-1</f>
        <v>0.0538088175805165</v>
      </c>
      <c r="X32" s="115" t="n">
        <f aca="false">(1+X20)*(1+X9)-1</f>
        <v>0.0536047540725624</v>
      </c>
      <c r="Y32" s="115" t="n">
        <f aca="false">(1+Y20)*(1+Y9)-1</f>
        <v>0.05329073681937</v>
      </c>
      <c r="Z32" s="115" t="n">
        <f aca="false">(1+Z20)*(1+Z9)-1</f>
        <v>0.0529097740509139</v>
      </c>
      <c r="AA32" s="115" t="n">
        <f aca="false">(1+AA20)*(1+AA9)-1</f>
        <v>0.0522955447127409</v>
      </c>
      <c r="AB32" s="115" t="n">
        <f aca="false">(1+AB20)*(1+AB9)-1</f>
        <v>0.0519640158551868</v>
      </c>
      <c r="AC32" s="115" t="n">
        <f aca="false">(1+AC20)*(1+AC9)-1</f>
        <v>0.0517028013421872</v>
      </c>
      <c r="AD32" s="115" t="n">
        <f aca="false">(1+AD20)*(1+AD9)-1</f>
        <v>0.0514126372060089</v>
      </c>
      <c r="AE32" s="115" t="n">
        <f aca="false">(1+AE20)*(1+AE9)-1</f>
        <v>0.0511571217993365</v>
      </c>
      <c r="AF32" s="115" t="n">
        <f aca="false">(1+AF20)*(1+AF9)-1</f>
        <v>0.0505138375554228</v>
      </c>
      <c r="AG32" s="115" t="n">
        <f aca="false">(1+AG20)*(1+AG9)-1</f>
        <v>0.0502975878870249</v>
      </c>
      <c r="AH32" s="115" t="n">
        <f aca="false">(1+AH20)*(1+AH9)-1</f>
        <v>0.0500263720669811</v>
      </c>
      <c r="AI32" s="115" t="n">
        <f aca="false">(1+AI20)*(1+AI9)-1</f>
        <v>0.0497034128447464</v>
      </c>
      <c r="AJ32" s="115" t="n">
        <f aca="false">(1+AJ20)*(1+AJ9)-1</f>
        <v>0.0493591185054219</v>
      </c>
      <c r="AK32" s="115" t="e">
        <f aca="false">(1+AK20)*(1+AK9)-1</f>
        <v>#VALUE!</v>
      </c>
      <c r="AL32" s="115" t="e">
        <f aca="false">(1+AL20)*(1+AL9)-1</f>
        <v>#VALUE!</v>
      </c>
      <c r="AM32" s="115" t="e">
        <f aca="false">(1+AM20)*(1+AM9)-1</f>
        <v>#VALUE!</v>
      </c>
      <c r="AN32" s="115" t="e">
        <f aca="false">(1+AN20)*(1+AN9)-1</f>
        <v>#VALUE!</v>
      </c>
      <c r="AO32" s="115" t="e">
        <f aca="false">(1+AO20)*(1+AO9)-1</f>
        <v>#VALUE!</v>
      </c>
      <c r="AP32" s="115" t="e">
        <f aca="false">(1+AP20)*(1+AP9)-1</f>
        <v>#VALUE!</v>
      </c>
      <c r="AQ32" s="115" t="e">
        <f aca="false">(1+AQ20)*(1+AQ9)-1</f>
        <v>#VALUE!</v>
      </c>
      <c r="AR32" s="115" t="e">
        <f aca="false">(1+AR20)*(1+AR9)-1</f>
        <v>#VALUE!</v>
      </c>
      <c r="AS32" s="115" t="e">
        <f aca="false">(1+AS20)*(1+AS9)-1</f>
        <v>#VALUE!</v>
      </c>
      <c r="AT32" s="115" t="e">
        <f aca="false">(1+AT20)*(1+AT9)-1</f>
        <v>#VALUE!</v>
      </c>
      <c r="AU32" s="115" t="e">
        <f aca="false">(1+AU20)*(1+AU9)-1</f>
        <v>#VALUE!</v>
      </c>
      <c r="AV32" s="115" t="e">
        <f aca="false">(1+AV20)*(1+AV9)-1</f>
        <v>#VALUE!</v>
      </c>
      <c r="AW32" s="115" t="e">
        <f aca="false">(1+AW20)*(1+AW9)-1</f>
        <v>#VALUE!</v>
      </c>
      <c r="AX32" s="115" t="e">
        <f aca="false">(1+AX20)*(1+AX9)-1</f>
        <v>#VALUE!</v>
      </c>
      <c r="AY32" s="115" t="e">
        <f aca="false">(1+AY20)*(1+AY9)-1</f>
        <v>#VALUE!</v>
      </c>
      <c r="AZ32" s="115" t="e">
        <f aca="false">(1+AZ20)*(1+AZ9)-1</f>
        <v>#VALUE!</v>
      </c>
      <c r="BA32" s="115" t="e">
        <f aca="false">(1+BA20)*(1+BA9)-1</f>
        <v>#VALUE!</v>
      </c>
      <c r="BB32" s="115" t="e">
        <f aca="false">(1+BB20)*(1+BB9)-1</f>
        <v>#VALUE!</v>
      </c>
      <c r="BC32" s="115" t="e">
        <f aca="false">(1+BC20)*(1+BC9)-1</f>
        <v>#VALUE!</v>
      </c>
      <c r="BD32" s="115" t="e">
        <f aca="false">(1+BD20)*(1+BD9)-1</f>
        <v>#VALUE!</v>
      </c>
      <c r="BE32" s="115" t="e">
        <f aca="false">(1+BE20)*(1+BE9)-1</f>
        <v>#VALUE!</v>
      </c>
      <c r="BF32" s="115" t="e">
        <f aca="false">(1+BF20)*(1+BF9)-1</f>
        <v>#VALUE!</v>
      </c>
      <c r="BG32" s="115" t="e">
        <f aca="false">(1+BG20)*(1+BG9)-1</f>
        <v>#VALUE!</v>
      </c>
      <c r="BH32" s="115" t="e">
        <f aca="false">(1+BH20)*(1+BH9)-1</f>
        <v>#VALUE!</v>
      </c>
      <c r="BI32" s="115" t="e">
        <f aca="false">(1+BI20)*(1+BI9)-1</f>
        <v>#VALUE!</v>
      </c>
      <c r="BJ32" s="115" t="e">
        <f aca="false">(1+BJ20)*(1+BJ9)-1</f>
        <v>#VALUE!</v>
      </c>
      <c r="BK32" s="115" t="e">
        <f aca="false">(1+BK20)*(1+BK9)-1</f>
        <v>#VALUE!</v>
      </c>
      <c r="BL32" s="115" t="e">
        <f aca="false">(1+BL20)*(1+BL9)-1</f>
        <v>#VALUE!</v>
      </c>
      <c r="BM32" s="115" t="e">
        <f aca="false">(1+BM20)*(1+BM9)-1</f>
        <v>#VALUE!</v>
      </c>
      <c r="BN32" s="115" t="e">
        <f aca="false">(1+BN20)*(1+BN9)-1</f>
        <v>#VALUE!</v>
      </c>
      <c r="BO32" s="115" t="e">
        <f aca="false">(1+BO20)*(1+BO9)-1</f>
        <v>#VALUE!</v>
      </c>
      <c r="BP32" s="115" t="e">
        <f aca="false">(1+BP20)*(1+BP9)-1</f>
        <v>#VALUE!</v>
      </c>
      <c r="BQ32" s="115" t="e">
        <f aca="false">(1+BQ20)*(1+BQ9)-1</f>
        <v>#VALUE!</v>
      </c>
      <c r="BR32" s="115" t="e">
        <f aca="false">(1+BR20)*(1+BR9)-1</f>
        <v>#VALUE!</v>
      </c>
      <c r="BS32" s="115" t="e">
        <f aca="false">(1+BS20)*(1+BS9)-1</f>
        <v>#VALUE!</v>
      </c>
    </row>
    <row r="33" customFormat="false" ht="15.75" hidden="false" customHeight="false" outlineLevel="0" collapsed="false">
      <c r="A33" s="503"/>
      <c r="C33" s="597" t="s">
        <v>1586</v>
      </c>
      <c r="D33" s="599" t="s">
        <v>1519</v>
      </c>
      <c r="E33" s="115" t="e">
        <f aca="false">E20</f>
        <v>#VALUE!</v>
      </c>
      <c r="F33" s="115" t="n">
        <f aca="false">F8+$D$2*(F7+F10+F11)+(1-$D$2)*(E19/E22-$D$3-F9)</f>
        <v>0.0316976782297986</v>
      </c>
      <c r="G33" s="115" t="n">
        <f aca="false">G8+$D$2*(G7+G10+G11)+(1-$D$2)*(F19/F22-$D$3-G9)</f>
        <v>0.031476128170677</v>
      </c>
      <c r="H33" s="115" t="n">
        <f aca="false">H8+$D$2*(H7+H10+H11)+(1-$D$2)*(G19/G22-$D$3-H9)</f>
        <v>0.0308554409747155</v>
      </c>
      <c r="I33" s="115" t="n">
        <f aca="false">I8+$D$2*(I7+I10+I11)+(1-$D$2)*(H19/H22-$D$3-I9)</f>
        <v>0.0304449993123528</v>
      </c>
      <c r="J33" s="115" t="n">
        <f aca="false">J8+$D$2*(J7+J10+J11)+(1-$D$2)*(I19/I22-$D$3-J9)</f>
        <v>0.0304802445246658</v>
      </c>
      <c r="K33" s="115" t="n">
        <f aca="false">K8+$D$2*(K7+K10+K11)+(1-$D$2)*(J19/J22-$D$3-K9)</f>
        <v>0.0305694397737998</v>
      </c>
      <c r="L33" s="115" t="n">
        <f aca="false">L8+$D$2*(L7+L10+L11)+(1-$D$2)*(K19/K22-$D$3-L9)</f>
        <v>0.0296216579080458</v>
      </c>
      <c r="M33" s="115" t="n">
        <f aca="false">M8+$D$2*(M7+M10+M11)+(1-$D$2)*(L19/L22-$D$3-M9)</f>
        <v>0.0299557805219053</v>
      </c>
      <c r="N33" s="115" t="n">
        <f aca="false">N8+$D$2*(N7+N10+N11)+(1-$D$2)*(M19/M22-$D$3-N9)</f>
        <v>0.0300296581608342</v>
      </c>
      <c r="O33" s="115" t="n">
        <f aca="false">O8+$D$2*(O7+O10+O11)+(1-$D$2)*(N19/N22-$D$3-O9)</f>
        <v>0.0297650239141341</v>
      </c>
      <c r="P33" s="115" t="n">
        <f aca="false">P8+$D$2*(P7+P10+P11)+(1-$D$2)*(O19/O22-$D$3-P9)</f>
        <v>0.0292840004124407</v>
      </c>
      <c r="Q33" s="115" t="n">
        <f aca="false">Q8+$D$2*(Q7+Q10+Q11)+(1-$D$2)*(P19/P22-$D$3-Q9)</f>
        <v>0.0287319370089834</v>
      </c>
      <c r="R33" s="115" t="n">
        <f aca="false">R8+$D$2*(R7+R10+R11)+(1-$D$2)*(Q19/Q22-$D$3-R9)</f>
        <v>0.028370843102409</v>
      </c>
      <c r="S33" s="115" t="n">
        <f aca="false">S8+$D$2*(S7+S10+S11)+(1-$D$2)*(R19/R22-$D$3-S9)</f>
        <v>0.0281430346368013</v>
      </c>
      <c r="T33" s="115" t="n">
        <f aca="false">T8+$D$2*(T7+T10+T11)+(1-$D$2)*(S19/S22-$D$3-T9)</f>
        <v>0.0281176325999275</v>
      </c>
      <c r="U33" s="115" t="n">
        <f aca="false">U8+$D$2*(U7+U10+U11)+(1-$D$2)*(T19/T22-$D$3-U9)</f>
        <v>0.0282814217965679</v>
      </c>
      <c r="V33" s="115" t="n">
        <f aca="false">V8+$D$2*(V7+V10+V11)+(1-$D$2)*(U19/U22-$D$3-V9)</f>
        <v>0.0279850374793659</v>
      </c>
      <c r="W33" s="115" t="n">
        <f aca="false">W8+$D$2*(W7+W10+W11)+(1-$D$2)*(V19/V22-$D$3-W9)</f>
        <v>0.028131558459189</v>
      </c>
      <c r="X33" s="115" t="n">
        <f aca="false">X8+$D$2*(X7+X10+X11)+(1-$D$2)*(W19/W22-$D$3-X9)</f>
        <v>0.0282673663063372</v>
      </c>
      <c r="Y33" s="115" t="n">
        <f aca="false">Y8+$D$2*(Y7+Y10+Y11)+(1-$D$2)*(X19/X22-$D$3-Y9)</f>
        <v>0.0282561818155872</v>
      </c>
      <c r="Z33" s="115" t="n">
        <f aca="false">Z8+$D$2*(Z7+Z10+Z11)+(1-$D$2)*(Y19/Y22-$D$3-Z9)</f>
        <v>0.0282389836133752</v>
      </c>
      <c r="AA33" s="115" t="n">
        <f aca="false">AA8+$D$2*(AA7+AA10+AA11)+(1-$D$2)*(Z19/Z22-$D$3-AA9)</f>
        <v>0.0279251602952557</v>
      </c>
      <c r="AB33" s="115" t="n">
        <f aca="false">AB8+$D$2*(AB7+AB10+AB11)+(1-$D$2)*(AA19/AA22-$D$3-AB9)</f>
        <v>0.0279355386005114</v>
      </c>
      <c r="AC33" s="115" t="n">
        <f aca="false">AC8+$D$2*(AC7+AC10+AC11)+(1-$D$2)*(AB19/AB22-$D$3-AC9)</f>
        <v>0.0279727387120128</v>
      </c>
      <c r="AD33" s="115" t="n">
        <f aca="false">AD8+$D$2*(AD7+AD10+AD11)+(1-$D$2)*(AC19/AC22-$D$3-AD9)</f>
        <v>0.0280336309044072</v>
      </c>
      <c r="AE33" s="115" t="n">
        <f aca="false">AE8+$D$2*(AE7+AE10+AE11)+(1-$D$2)*(AD19/AD22-$D$3-AE9)</f>
        <v>0.0280876478066368</v>
      </c>
      <c r="AF33" s="115" t="n">
        <f aca="false">AF8+$D$2*(AF7+AF10+AF11)+(1-$D$2)*(AE19/AE22-$D$3-AF9)</f>
        <v>0.0277908682753852</v>
      </c>
      <c r="AG33" s="115" t="n">
        <f aca="false">AG8+$D$2*(AG7+AG10+AG11)+(1-$D$2)*(AF19/AF22-$D$3-AG9)</f>
        <v>0.0278908730534722</v>
      </c>
      <c r="AH33" s="115" t="n">
        <f aca="false">AH8+$D$2*(AH7+AH10+AH11)+(1-$D$2)*(AG19/AG22-$D$3-AH9)</f>
        <v>0.0279019703152209</v>
      </c>
      <c r="AI33" s="115" t="n">
        <f aca="false">AI8+$D$2*(AI7+AI10+AI11)+(1-$D$2)*(AH19/AH22-$D$3-AI9)</f>
        <v>0.0279088670181058</v>
      </c>
      <c r="AJ33" s="115" t="n">
        <f aca="false">AJ8+$D$2*(AJ7+AJ10+AJ11)+(1-$D$2)*(AI19/AI22-$D$3-AJ9)</f>
        <v>0.0278331619724508</v>
      </c>
      <c r="AK33" s="115" t="e">
        <f aca="false">AK8+$D$2*(AK7+AK10+AK11)+(1-$D$2)*(AJ19/AJ22-$D$3-AK9)</f>
        <v>#VALUE!</v>
      </c>
      <c r="AL33" s="115" t="e">
        <f aca="false">AL8+$D$2*(AL7+AL10+AL11)+(1-$D$2)*(AK19/AK22-$D$3-AL9)</f>
        <v>#VALUE!</v>
      </c>
      <c r="AM33" s="115" t="e">
        <f aca="false">AM8+$D$2*(AM7+AM10+AM11)+(1-$D$2)*(AL19/AL22-$D$3-AM9)</f>
        <v>#VALUE!</v>
      </c>
      <c r="AN33" s="115" t="e">
        <f aca="false">AN8+$D$2*(AN7+AN10+AN11)+(1-$D$2)*(AM19/AM22-$D$3-AN9)</f>
        <v>#VALUE!</v>
      </c>
      <c r="AO33" s="115" t="e">
        <f aca="false">AO8+$D$2*(AO7+AO10+AO11)+(1-$D$2)*(AN19/AN22-$D$3-AO9)</f>
        <v>#VALUE!</v>
      </c>
      <c r="AP33" s="115" t="e">
        <f aca="false">AP8+$D$2*(AP7+AP10+AP11)+(1-$D$2)*(AO19/AO22-$D$3-AP9)</f>
        <v>#VALUE!</v>
      </c>
      <c r="AQ33" s="115" t="e">
        <f aca="false">AQ8+$D$2*(AQ7+AQ10+AQ11)+(1-$D$2)*(AP19/AP22-$D$3-AQ9)</f>
        <v>#VALUE!</v>
      </c>
      <c r="AR33" s="115" t="e">
        <f aca="false">AR8+$D$2*(AR7+AR10+AR11)+(1-$D$2)*(AQ19/AQ22-$D$3-AR9)</f>
        <v>#VALUE!</v>
      </c>
      <c r="AS33" s="115" t="e">
        <f aca="false">AS8+$D$2*(AS7+AS10+AS11)+(1-$D$2)*(AR19/AR22-$D$3-AS9)</f>
        <v>#VALUE!</v>
      </c>
      <c r="AT33" s="115" t="e">
        <f aca="false">AT8+$D$2*(AT7+AT10+AT11)+(1-$D$2)*(AS19/AS22-$D$3-AT9)</f>
        <v>#VALUE!</v>
      </c>
      <c r="AU33" s="115" t="e">
        <f aca="false">AU8+$D$2*(AU7+AU10+AU11)+(1-$D$2)*(AT19/AT22-$D$3-AU9)</f>
        <v>#VALUE!</v>
      </c>
      <c r="AV33" s="115" t="e">
        <f aca="false">AV8+$D$2*(AV7+AV10+AV11)+(1-$D$2)*(AU19/AU22-$D$3-AV9)</f>
        <v>#VALUE!</v>
      </c>
      <c r="AW33" s="115" t="e">
        <f aca="false">AW8+$D$2*(AW7+AW10+AW11)+(1-$D$2)*(AV19/AV22-$D$3-AW9)</f>
        <v>#VALUE!</v>
      </c>
      <c r="AX33" s="115" t="e">
        <f aca="false">AX8+$D$2*(AX7+AX10+AX11)+(1-$D$2)*(AW19/AW22-$D$3-AX9)</f>
        <v>#VALUE!</v>
      </c>
      <c r="AY33" s="115" t="e">
        <f aca="false">AY8+$D$2*(AY7+AY10+AY11)+(1-$D$2)*(AX19/AX22-$D$3-AY9)</f>
        <v>#VALUE!</v>
      </c>
      <c r="AZ33" s="115" t="e">
        <f aca="false">AZ8+$D$2*(AZ7+AZ10+AZ11)+(1-$D$2)*(AY19/AY22-$D$3-AZ9)</f>
        <v>#VALUE!</v>
      </c>
      <c r="BA33" s="115" t="e">
        <f aca="false">BA8+$D$2*(BA7+BA10+BA11)+(1-$D$2)*(AZ19/AZ22-$D$3-BA9)</f>
        <v>#VALUE!</v>
      </c>
      <c r="BB33" s="115" t="e">
        <f aca="false">BB8+$D$2*(BB7+BB10+BB11)+(1-$D$2)*(BA19/BA22-$D$3-BB9)</f>
        <v>#VALUE!</v>
      </c>
      <c r="BC33" s="115" t="e">
        <f aca="false">BC8+$D$2*(BC7+BC10+BC11)+(1-$D$2)*(BB19/BB22-$D$3-BC9)</f>
        <v>#VALUE!</v>
      </c>
      <c r="BD33" s="115" t="e">
        <f aca="false">BD8+$D$2*(BD7+BD10+BD11)+(1-$D$2)*(BC19/BC22-$D$3-BD9)</f>
        <v>#VALUE!</v>
      </c>
      <c r="BE33" s="115" t="e">
        <f aca="false">BE8+$D$2*(BE7+BE10+BE11)+(1-$D$2)*(BD19/BD22-$D$3-BE9)</f>
        <v>#VALUE!</v>
      </c>
      <c r="BF33" s="115" t="e">
        <f aca="false">BF8+$D$2*(BF7+BF10+BF11)+(1-$D$2)*(BE19/BE22-$D$3-BF9)</f>
        <v>#VALUE!</v>
      </c>
      <c r="BG33" s="115" t="e">
        <f aca="false">BG8+$D$2*(BG7+BG10+BG11)+(1-$D$2)*(BF19/BF22-$D$3-BG9)</f>
        <v>#VALUE!</v>
      </c>
      <c r="BH33" s="115" t="e">
        <f aca="false">BH8+$D$2*(BH7+BH10+BH11)+(1-$D$2)*(BG19/BG22-$D$3-BH9)</f>
        <v>#VALUE!</v>
      </c>
      <c r="BI33" s="115" t="e">
        <f aca="false">BI8+$D$2*(BI7+BI10+BI11)+(1-$D$2)*(BH19/BH22-$D$3-BI9)</f>
        <v>#VALUE!</v>
      </c>
      <c r="BJ33" s="115" t="e">
        <f aca="false">BJ8+$D$2*(BJ7+BJ10+BJ11)+(1-$D$2)*(BI19/BI22-$D$3-BJ9)</f>
        <v>#VALUE!</v>
      </c>
      <c r="BK33" s="115" t="e">
        <f aca="false">BK8+$D$2*(BK7+BK10+BK11)+(1-$D$2)*(BJ19/BJ22-$D$3-BK9)</f>
        <v>#VALUE!</v>
      </c>
      <c r="BL33" s="115" t="e">
        <f aca="false">BL8+$D$2*(BL7+BL10+BL11)+(1-$D$2)*(BK19/BK22-$D$3-BL9)</f>
        <v>#VALUE!</v>
      </c>
      <c r="BM33" s="115" t="e">
        <f aca="false">BM8+$D$2*(BM7+BM10+BM11)+(1-$D$2)*(BL19/BL22-$D$3-BM9)</f>
        <v>#VALUE!</v>
      </c>
      <c r="BN33" s="115" t="e">
        <f aca="false">BN8+$D$2*(BN7+BN10+BN11)+(1-$D$2)*(BM19/BM22-$D$3-BN9)</f>
        <v>#VALUE!</v>
      </c>
      <c r="BO33" s="115" t="e">
        <f aca="false">BO8+$D$2*(BO7+BO10+BO11)+(1-$D$2)*(BN19/BN22-$D$3-BO9)</f>
        <v>#VALUE!</v>
      </c>
      <c r="BP33" s="115" t="e">
        <f aca="false">BP8+$D$2*(BP7+BP10+BP11)+(1-$D$2)*(BO19/BO22-$D$3-BP9)</f>
        <v>#VALUE!</v>
      </c>
      <c r="BQ33" s="115" t="e">
        <f aca="false">BQ8+$D$2*(BQ7+BQ10+BQ11)+(1-$D$2)*(BP19/BP22-$D$3-BQ9)</f>
        <v>#VALUE!</v>
      </c>
      <c r="BR33" s="115" t="e">
        <f aca="false">BR8+$D$2*(BR7+BR10+BR11)+(1-$D$2)*(BQ19/BQ22-$D$3-BR9)</f>
        <v>#VALUE!</v>
      </c>
      <c r="BS33" s="115" t="e">
        <f aca="false">BS8+$D$2*(BS7+BS10+BS11)+(1-$D$2)*(BR19/BR22-$D$3-BS9)</f>
        <v>#VALUE!</v>
      </c>
    </row>
    <row r="34" customFormat="false" ht="15.75" hidden="false" customHeight="false" outlineLevel="0" collapsed="false">
      <c r="A34" s="503" t="s">
        <v>1589</v>
      </c>
      <c r="C34" s="600" t="s">
        <v>1521</v>
      </c>
      <c r="D34" s="624" t="s">
        <v>1522</v>
      </c>
      <c r="E34" s="531" t="n">
        <f aca="false">InputDataA_GeneralAssumptions!I16</f>
        <v>1653.82940051561</v>
      </c>
      <c r="F34" s="531" t="n">
        <f aca="false">E34*(1+F20)</f>
        <v>1705.97198379763</v>
      </c>
      <c r="G34" s="531" t="n">
        <f aca="false">F34*(1+G20)</f>
        <v>1759.37682268005</v>
      </c>
      <c r="H34" s="531" t="n">
        <f aca="false">G34*(1+H20)</f>
        <v>1813.33960756185</v>
      </c>
      <c r="I34" s="531" t="n">
        <f aca="false">H34*(1+I20)</f>
        <v>1868.2036086923</v>
      </c>
      <c r="J34" s="531" t="n">
        <f aca="false">I34*(1+J20)</f>
        <v>1924.80260290799</v>
      </c>
      <c r="K34" s="531" t="n">
        <f aca="false">J34*(1+K20)</f>
        <v>1983.30093643862</v>
      </c>
      <c r="L34" s="531" t="n">
        <f aca="false">K34*(1+L20)</f>
        <v>2041.658474015</v>
      </c>
      <c r="M34" s="531" t="n">
        <f aca="false">L34*(1+M20)</f>
        <v>2102.44332138797</v>
      </c>
      <c r="N34" s="531" t="n">
        <f aca="false">M34*(1+N20)</f>
        <v>2165.20619488478</v>
      </c>
      <c r="O34" s="531" t="n">
        <f aca="false">N34*(1+O20)</f>
        <v>2229.26293535427</v>
      </c>
      <c r="P34" s="531" t="n">
        <f aca="false">O34*(1+P20)</f>
        <v>2294.12505659045</v>
      </c>
      <c r="Q34" s="531" t="n">
        <f aca="false">P34*(1+Q20)</f>
        <v>2359.58725334923</v>
      </c>
      <c r="R34" s="531" t="n">
        <f aca="false">Q34*(1+R20)</f>
        <v>2426.05871211584</v>
      </c>
      <c r="S34" s="531" t="n">
        <f aca="false">R34*(1+S20)</f>
        <v>2493.85155712394</v>
      </c>
      <c r="T34" s="531" t="n">
        <f aca="false">S34*(1+T20)</f>
        <v>2563.48932247156</v>
      </c>
      <c r="U34" s="531" t="n">
        <f aca="false">T34*(1+U20)</f>
        <v>2635.51746204966</v>
      </c>
      <c r="V34" s="531" t="n">
        <f aca="false">U34*(1+V20)</f>
        <v>2708.78347212063</v>
      </c>
      <c r="W34" s="531" t="n">
        <f aca="false">V34*(1+W20)</f>
        <v>2784.50847652692</v>
      </c>
      <c r="X34" s="531" t="n">
        <f aca="false">W34*(1+X20)</f>
        <v>2862.75262889413</v>
      </c>
      <c r="Y34" s="531" t="n">
        <f aca="false">X34*(1+Y20)</f>
        <v>2943.17750366844</v>
      </c>
      <c r="Z34" s="531" t="n">
        <f aca="false">Y34*(1+Z20)</f>
        <v>3025.8233495196</v>
      </c>
      <c r="AA34" s="531" t="n">
        <f aca="false">Z34*(1+AA20)</f>
        <v>3109.83250478942</v>
      </c>
      <c r="AB34" s="531" t="n">
        <f aca="false">AA34*(1+AB20)</f>
        <v>3196.22312458758</v>
      </c>
      <c r="AC34" s="531" t="n">
        <f aca="false">AB34*(1+AC20)</f>
        <v>3285.15236410643</v>
      </c>
      <c r="AD34" s="531" t="n">
        <f aca="false">AC34*(1+AD20)</f>
        <v>3376.77596033722</v>
      </c>
      <c r="AE34" s="531" t="n">
        <f aca="false">AD34*(1+AE20)</f>
        <v>3471.15773204592</v>
      </c>
      <c r="AF34" s="531" t="n">
        <f aca="false">AE34*(1+AF20)</f>
        <v>3567.13705240763</v>
      </c>
      <c r="AG34" s="531" t="n">
        <f aca="false">AF34*(1+AG20)</f>
        <v>3666.15331516483</v>
      </c>
      <c r="AH34" s="531" t="n">
        <f aca="false">AG34*(1+AH20)</f>
        <v>3767.9774990619</v>
      </c>
      <c r="AI34" s="531" t="n">
        <f aca="false">AH34*(1+AI20)</f>
        <v>3872.67265580584</v>
      </c>
      <c r="AJ34" s="531" t="n">
        <f aca="false">AI34*(1+AJ20)</f>
        <v>3979.99454758195</v>
      </c>
      <c r="AK34" s="531" t="e">
        <f aca="false">AJ34*(1+AK20)</f>
        <v>#VALUE!</v>
      </c>
      <c r="AL34" s="531" t="e">
        <f aca="false">AK34*(1+AL20)</f>
        <v>#VALUE!</v>
      </c>
      <c r="AM34" s="531" t="e">
        <f aca="false">AL34*(1+AM20)</f>
        <v>#VALUE!</v>
      </c>
      <c r="AN34" s="531" t="e">
        <f aca="false">AM34*(1+AN20)</f>
        <v>#VALUE!</v>
      </c>
      <c r="AO34" s="531" t="e">
        <f aca="false">AN34*(1+AO20)</f>
        <v>#VALUE!</v>
      </c>
      <c r="AP34" s="531" t="e">
        <f aca="false">AO34*(1+AP20)</f>
        <v>#VALUE!</v>
      </c>
      <c r="AQ34" s="531" t="e">
        <f aca="false">AP34*(1+AQ20)</f>
        <v>#VALUE!</v>
      </c>
      <c r="AR34" s="531" t="e">
        <f aca="false">AQ34*(1+AR20)</f>
        <v>#VALUE!</v>
      </c>
      <c r="AS34" s="531" t="e">
        <f aca="false">AR34*(1+AS20)</f>
        <v>#VALUE!</v>
      </c>
      <c r="AT34" s="531" t="e">
        <f aca="false">AS34*(1+AT20)</f>
        <v>#VALUE!</v>
      </c>
      <c r="AU34" s="531" t="e">
        <f aca="false">AT34*(1+AU20)</f>
        <v>#VALUE!</v>
      </c>
      <c r="AV34" s="531" t="e">
        <f aca="false">AU34*(1+AV20)</f>
        <v>#VALUE!</v>
      </c>
      <c r="AW34" s="531" t="e">
        <f aca="false">AV34*(1+AW20)</f>
        <v>#VALUE!</v>
      </c>
      <c r="AX34" s="531" t="e">
        <f aca="false">AW34*(1+AX20)</f>
        <v>#VALUE!</v>
      </c>
      <c r="AY34" s="531" t="e">
        <f aca="false">AX34*(1+AY20)</f>
        <v>#VALUE!</v>
      </c>
      <c r="AZ34" s="531" t="e">
        <f aca="false">AY34*(1+AZ20)</f>
        <v>#VALUE!</v>
      </c>
      <c r="BA34" s="531" t="e">
        <f aca="false">AZ34*(1+BA20)</f>
        <v>#VALUE!</v>
      </c>
      <c r="BB34" s="531" t="e">
        <f aca="false">BA34*(1+BB20)</f>
        <v>#VALUE!</v>
      </c>
      <c r="BC34" s="531" t="e">
        <f aca="false">BB34*(1+BC20)</f>
        <v>#VALUE!</v>
      </c>
      <c r="BD34" s="531" t="e">
        <f aca="false">BC34*(1+BD20)</f>
        <v>#VALUE!</v>
      </c>
      <c r="BE34" s="531" t="e">
        <f aca="false">BD34*(1+BE20)</f>
        <v>#VALUE!</v>
      </c>
      <c r="BF34" s="531" t="e">
        <f aca="false">BE34*(1+BF20)</f>
        <v>#VALUE!</v>
      </c>
      <c r="BG34" s="531" t="e">
        <f aca="false">BF34*(1+BG20)</f>
        <v>#VALUE!</v>
      </c>
      <c r="BH34" s="531" t="e">
        <f aca="false">BG34*(1+BH20)</f>
        <v>#VALUE!</v>
      </c>
      <c r="BI34" s="531" t="e">
        <f aca="false">BH34*(1+BI20)</f>
        <v>#VALUE!</v>
      </c>
      <c r="BJ34" s="531" t="e">
        <f aca="false">BI34*(1+BJ20)</f>
        <v>#VALUE!</v>
      </c>
      <c r="BK34" s="531" t="e">
        <f aca="false">BJ34*(1+BK20)</f>
        <v>#VALUE!</v>
      </c>
      <c r="BL34" s="531" t="e">
        <f aca="false">BK34*(1+BL20)</f>
        <v>#VALUE!</v>
      </c>
      <c r="BM34" s="531" t="e">
        <f aca="false">BL34*(1+BM20)</f>
        <v>#VALUE!</v>
      </c>
      <c r="BN34" s="531" t="e">
        <f aca="false">BM34*(1+BN20)</f>
        <v>#VALUE!</v>
      </c>
      <c r="BO34" s="531" t="e">
        <f aca="false">BN34*(1+BO20)</f>
        <v>#VALUE!</v>
      </c>
      <c r="BP34" s="531" t="e">
        <f aca="false">BO34*(1+BP20)</f>
        <v>#VALUE!</v>
      </c>
      <c r="BQ34" s="531" t="e">
        <f aca="false">BP34*(1+BQ20)</f>
        <v>#VALUE!</v>
      </c>
      <c r="BR34" s="531" t="e">
        <f aca="false">BQ34*(1+BR20)</f>
        <v>#VALUE!</v>
      </c>
      <c r="BS34" s="531" t="e">
        <f aca="false">BR34*(1+BS20)</f>
        <v>#VALUE!</v>
      </c>
    </row>
    <row r="36" customFormat="false" ht="15.75" hidden="false" customHeight="false" outlineLevel="0" collapsed="false">
      <c r="C36" s="17" t="s">
        <v>1552</v>
      </c>
    </row>
    <row r="37" customFormat="false" ht="15.75" hidden="false" customHeight="false" outlineLevel="0" collapsed="false">
      <c r="C37" s="524" t="s">
        <v>1553</v>
      </c>
      <c r="D37" s="512"/>
      <c r="E37" s="580" t="n">
        <f aca="false">IF(InputDataA_GeneralAssumptions!$F$133="Automatic",InputDataA_GeneralAssumptions!I146,"Not an input")</f>
        <v>0.571</v>
      </c>
      <c r="F37" s="580" t="n">
        <f aca="false">IF(InputDataA_GeneralAssumptions!$F$133="Automatic",InputDataA_GeneralAssumptions!J146,"Not an input")</f>
        <v>0.571</v>
      </c>
      <c r="G37" s="580" t="n">
        <f aca="false">IF(InputDataA_GeneralAssumptions!$F$133="Automatic",InputDataA_GeneralAssumptions!K146,"Not an input")</f>
        <v>0.571</v>
      </c>
      <c r="H37" s="580" t="n">
        <f aca="false">IF(InputDataA_GeneralAssumptions!$F$133="Automatic",InputDataA_GeneralAssumptions!L146,"Not an input")</f>
        <v>0.571</v>
      </c>
      <c r="I37" s="580" t="n">
        <f aca="false">IF(InputDataA_GeneralAssumptions!$F$133="Automatic",InputDataA_GeneralAssumptions!M146,"Not an input")</f>
        <v>0.571</v>
      </c>
      <c r="J37" s="580" t="n">
        <f aca="false">IF(InputDataA_GeneralAssumptions!$F$133="Automatic",InputDataA_GeneralAssumptions!N146,"Not an input")</f>
        <v>0.571</v>
      </c>
      <c r="K37" s="580" t="n">
        <f aca="false">IF(InputDataA_GeneralAssumptions!$F$133="Automatic",InputDataA_GeneralAssumptions!O146,"Not an input")</f>
        <v>0.571</v>
      </c>
      <c r="L37" s="580" t="n">
        <f aca="false">IF(InputDataA_GeneralAssumptions!$F$133="Automatic",InputDataA_GeneralAssumptions!P146,"Not an input")</f>
        <v>0.571</v>
      </c>
      <c r="M37" s="580" t="n">
        <f aca="false">IF(InputDataA_GeneralAssumptions!$F$133="Automatic",InputDataA_GeneralAssumptions!Q146,"Not an input")</f>
        <v>0.571</v>
      </c>
      <c r="N37" s="580" t="n">
        <f aca="false">IF(InputDataA_GeneralAssumptions!$F$133="Automatic",InputDataA_GeneralAssumptions!R146,"Not an input")</f>
        <v>0.571</v>
      </c>
      <c r="O37" s="580" t="n">
        <f aca="false">IF(InputDataA_GeneralAssumptions!$F$133="Automatic",InputDataA_GeneralAssumptions!S146,"Not an input")</f>
        <v>0.571</v>
      </c>
      <c r="P37" s="580" t="n">
        <f aca="false">IF(InputDataA_GeneralAssumptions!$F$133="Automatic",InputDataA_GeneralAssumptions!T146,"Not an input")</f>
        <v>0.571</v>
      </c>
      <c r="Q37" s="580" t="n">
        <f aca="false">IF(InputDataA_GeneralAssumptions!$F$133="Automatic",InputDataA_GeneralAssumptions!U146,"Not an input")</f>
        <v>0.571</v>
      </c>
      <c r="R37" s="580" t="n">
        <f aca="false">IF(InputDataA_GeneralAssumptions!$F$133="Automatic",InputDataA_GeneralAssumptions!V146,"Not an input")</f>
        <v>0.571</v>
      </c>
      <c r="S37" s="580" t="n">
        <f aca="false">IF(InputDataA_GeneralAssumptions!$F$133="Automatic",InputDataA_GeneralAssumptions!W146,"Not an input")</f>
        <v>0.571</v>
      </c>
      <c r="T37" s="580" t="n">
        <f aca="false">IF(InputDataA_GeneralAssumptions!$F$133="Automatic",InputDataA_GeneralAssumptions!X146,"Not an input")</f>
        <v>0.571</v>
      </c>
      <c r="U37" s="580" t="n">
        <f aca="false">IF(InputDataA_GeneralAssumptions!$F$133="Automatic",InputDataA_GeneralAssumptions!Y146,"Not an input")</f>
        <v>0.571</v>
      </c>
      <c r="V37" s="580" t="n">
        <f aca="false">IF(InputDataA_GeneralAssumptions!$F$133="Automatic",InputDataA_GeneralAssumptions!Z146,"Not an input")</f>
        <v>0.571</v>
      </c>
      <c r="W37" s="580" t="n">
        <f aca="false">IF(InputDataA_GeneralAssumptions!$F$133="Automatic",InputDataA_GeneralAssumptions!AA146,"Not an input")</f>
        <v>0.571</v>
      </c>
      <c r="X37" s="580" t="n">
        <f aca="false">IF(InputDataA_GeneralAssumptions!$F$133="Automatic",InputDataA_GeneralAssumptions!AB146,"Not an input")</f>
        <v>0.571</v>
      </c>
      <c r="Y37" s="580" t="n">
        <f aca="false">IF(InputDataA_GeneralAssumptions!$F$133="Automatic",InputDataA_GeneralAssumptions!AC146,"Not an input")</f>
        <v>0.571</v>
      </c>
      <c r="Z37" s="580" t="n">
        <f aca="false">IF(InputDataA_GeneralAssumptions!$F$133="Automatic",InputDataA_GeneralAssumptions!AD146,"Not an input")</f>
        <v>0.571</v>
      </c>
      <c r="AA37" s="580" t="n">
        <f aca="false">IF(InputDataA_GeneralAssumptions!$F$133="Automatic",InputDataA_GeneralAssumptions!AE146,"Not an input")</f>
        <v>0.571</v>
      </c>
      <c r="AB37" s="580" t="n">
        <f aca="false">IF(InputDataA_GeneralAssumptions!$F$133="Automatic",InputDataA_GeneralAssumptions!AF146,"Not an input")</f>
        <v>0.571</v>
      </c>
      <c r="AC37" s="580" t="n">
        <f aca="false">IF(InputDataA_GeneralAssumptions!$F$133="Automatic",InputDataA_GeneralAssumptions!AG146,"Not an input")</f>
        <v>0.571</v>
      </c>
      <c r="AD37" s="580" t="n">
        <f aca="false">IF(InputDataA_GeneralAssumptions!$F$133="Automatic",InputDataA_GeneralAssumptions!AH146,"Not an input")</f>
        <v>0.571</v>
      </c>
      <c r="AE37" s="580" t="n">
        <f aca="false">IF(InputDataA_GeneralAssumptions!$F$133="Automatic",InputDataA_GeneralAssumptions!AI146,"Not an input")</f>
        <v>0.571</v>
      </c>
      <c r="AF37" s="580" t="n">
        <f aca="false">IF(InputDataA_GeneralAssumptions!$F$133="Automatic",InputDataA_GeneralAssumptions!AJ146,"Not an input")</f>
        <v>0.571</v>
      </c>
      <c r="AG37" s="580" t="n">
        <f aca="false">IF(InputDataA_GeneralAssumptions!$F$133="Automatic",InputDataA_GeneralAssumptions!AK146,"Not an input")</f>
        <v>0.571</v>
      </c>
      <c r="AH37" s="580" t="n">
        <f aca="false">IF(InputDataA_GeneralAssumptions!$F$133="Automatic",InputDataA_GeneralAssumptions!AL146,"Not an input")</f>
        <v>0.571</v>
      </c>
      <c r="AI37" s="580" t="n">
        <f aca="false">IF(InputDataA_GeneralAssumptions!$F$133="Automatic",InputDataA_GeneralAssumptions!AM146,"Not an input")</f>
        <v>0.571</v>
      </c>
      <c r="AJ37" s="580" t="n">
        <f aca="false">IF(InputDataA_GeneralAssumptions!$F$133="Automatic",InputDataA_GeneralAssumptions!AN146,"Not an input")</f>
        <v>0.571</v>
      </c>
      <c r="AK37" s="580" t="n">
        <f aca="false">IF(InputDataA_GeneralAssumptions!$F$133="Automatic",InputDataA_GeneralAssumptions!AO146,"Not an input")</f>
        <v>0.571</v>
      </c>
      <c r="AL37" s="580" t="n">
        <f aca="false">IF(InputDataA_GeneralAssumptions!$F$133="Automatic",InputDataA_GeneralAssumptions!AP146,"Not an input")</f>
        <v>0.571</v>
      </c>
      <c r="AM37" s="580" t="n">
        <f aca="false">IF(InputDataA_GeneralAssumptions!$F$133="Automatic",InputDataA_GeneralAssumptions!AQ146,"Not an input")</f>
        <v>0.571</v>
      </c>
      <c r="AN37" s="580" t="n">
        <f aca="false">IF(InputDataA_GeneralAssumptions!$F$133="Automatic",InputDataA_GeneralAssumptions!AR146,"Not an input")</f>
        <v>0.571</v>
      </c>
      <c r="AO37" s="580" t="n">
        <f aca="false">IF(InputDataA_GeneralAssumptions!$F$133="Automatic",InputDataA_GeneralAssumptions!AS146,"Not an input")</f>
        <v>0.571</v>
      </c>
      <c r="AP37" s="580" t="n">
        <f aca="false">IF(InputDataA_GeneralAssumptions!$F$133="Automatic",InputDataA_GeneralAssumptions!AT146,"Not an input")</f>
        <v>0.571</v>
      </c>
      <c r="AQ37" s="580" t="n">
        <f aca="false">IF(InputDataA_GeneralAssumptions!$F$133="Automatic",InputDataA_GeneralAssumptions!AU146,"Not an input")</f>
        <v>0.571</v>
      </c>
      <c r="AR37" s="580" t="n">
        <f aca="false">IF(InputDataA_GeneralAssumptions!$F$133="Automatic",InputDataA_GeneralAssumptions!AV146,"Not an input")</f>
        <v>0.571</v>
      </c>
      <c r="AS37" s="580" t="n">
        <f aca="false">IF(InputDataA_GeneralAssumptions!$F$133="Automatic",InputDataA_GeneralAssumptions!AW146,"Not an input")</f>
        <v>0.571</v>
      </c>
      <c r="AT37" s="580" t="n">
        <f aca="false">IF(InputDataA_GeneralAssumptions!$F$133="Automatic",InputDataA_GeneralAssumptions!AX146,"Not an input")</f>
        <v>0.571</v>
      </c>
      <c r="AU37" s="580" t="n">
        <f aca="false">IF(InputDataA_GeneralAssumptions!$F$133="Automatic",InputDataA_GeneralAssumptions!AY146,"Not an input")</f>
        <v>0.571</v>
      </c>
      <c r="AV37" s="580" t="n">
        <f aca="false">IF(InputDataA_GeneralAssumptions!$F$133="Automatic",InputDataA_GeneralAssumptions!AZ146,"Not an input")</f>
        <v>0.571</v>
      </c>
      <c r="AW37" s="580" t="n">
        <f aca="false">IF(InputDataA_GeneralAssumptions!$F$133="Automatic",InputDataA_GeneralAssumptions!BA146,"Not an input")</f>
        <v>0.571</v>
      </c>
      <c r="AX37" s="580" t="n">
        <f aca="false">IF(InputDataA_GeneralAssumptions!$F$133="Automatic",InputDataA_GeneralAssumptions!BB146,"Not an input")</f>
        <v>0.571</v>
      </c>
      <c r="AY37" s="580" t="n">
        <f aca="false">IF(InputDataA_GeneralAssumptions!$F$133="Automatic",InputDataA_GeneralAssumptions!BC146,"Not an input")</f>
        <v>0.571</v>
      </c>
      <c r="AZ37" s="580" t="n">
        <f aca="false">IF(InputDataA_GeneralAssumptions!$F$133="Automatic",InputDataA_GeneralAssumptions!BD146,"Not an input")</f>
        <v>0.571</v>
      </c>
      <c r="BA37" s="580" t="n">
        <f aca="false">IF(InputDataA_GeneralAssumptions!$F$133="Automatic",InputDataA_GeneralAssumptions!BE146,"Not an input")</f>
        <v>0.571</v>
      </c>
      <c r="BB37" s="580" t="n">
        <f aca="false">IF(InputDataA_GeneralAssumptions!$F$133="Automatic",InputDataA_GeneralAssumptions!BF146,"Not an input")</f>
        <v>0.571</v>
      </c>
      <c r="BC37" s="580" t="n">
        <f aca="false">IF(InputDataA_GeneralAssumptions!$F$133="Automatic",InputDataA_GeneralAssumptions!BG146,"Not an input")</f>
        <v>0.571</v>
      </c>
      <c r="BD37" s="580" t="n">
        <f aca="false">IF(InputDataA_GeneralAssumptions!$F$133="Automatic",InputDataA_GeneralAssumptions!BH146,"Not an input")</f>
        <v>0.571</v>
      </c>
      <c r="BE37" s="580" t="n">
        <f aca="false">IF(InputDataA_GeneralAssumptions!$F$133="Automatic",InputDataA_GeneralAssumptions!BI146,"Not an input")</f>
        <v>0.571</v>
      </c>
      <c r="BF37" s="580" t="n">
        <f aca="false">IF(InputDataA_GeneralAssumptions!$F$133="Automatic",InputDataA_GeneralAssumptions!BJ146,"Not an input")</f>
        <v>0.571</v>
      </c>
      <c r="BG37" s="580" t="n">
        <f aca="false">IF(InputDataA_GeneralAssumptions!$F$133="Automatic",InputDataA_GeneralAssumptions!BK146,"Not an input")</f>
        <v>0.571</v>
      </c>
      <c r="BH37" s="580" t="n">
        <f aca="false">IF(InputDataA_GeneralAssumptions!$F$133="Automatic",InputDataA_GeneralAssumptions!BL146,"Not an input")</f>
        <v>0.571</v>
      </c>
      <c r="BI37" s="580" t="n">
        <f aca="false">IF(InputDataA_GeneralAssumptions!$F$133="Automatic",InputDataA_GeneralAssumptions!BM146,"Not an input")</f>
        <v>0.571</v>
      </c>
      <c r="BJ37" s="580" t="n">
        <f aca="false">IF(InputDataA_GeneralAssumptions!$F$133="Automatic",InputDataA_GeneralAssumptions!BN146,"Not an input")</f>
        <v>0.571</v>
      </c>
      <c r="BK37" s="580" t="n">
        <f aca="false">IF(InputDataA_GeneralAssumptions!$F$133="Automatic",InputDataA_GeneralAssumptions!BO146,"Not an input")</f>
        <v>0.571</v>
      </c>
      <c r="BL37" s="580" t="n">
        <f aca="false">IF(InputDataA_GeneralAssumptions!$F$133="Automatic",InputDataA_GeneralAssumptions!BP146,"Not an input")</f>
        <v>0.571</v>
      </c>
      <c r="BM37" s="580" t="n">
        <f aca="false">IF(InputDataA_GeneralAssumptions!$F$133="Automatic",InputDataA_GeneralAssumptions!BQ146,"Not an input")</f>
        <v>0.571</v>
      </c>
      <c r="BN37" s="580" t="n">
        <f aca="false">IF(InputDataA_GeneralAssumptions!$F$133="Automatic",InputDataA_GeneralAssumptions!BR146,"Not an input")</f>
        <v>0.571</v>
      </c>
      <c r="BO37" s="580" t="n">
        <f aca="false">IF(InputDataA_GeneralAssumptions!$F$133="Automatic",InputDataA_GeneralAssumptions!BS146,"Not an input")</f>
        <v>0.571</v>
      </c>
      <c r="BP37" s="580" t="n">
        <f aca="false">IF(InputDataA_GeneralAssumptions!$F$133="Automatic",InputDataA_GeneralAssumptions!BT146,"Not an input")</f>
        <v>0.571</v>
      </c>
      <c r="BQ37" s="580" t="n">
        <f aca="false">IF(InputDataA_GeneralAssumptions!$F$133="Automatic",InputDataA_GeneralAssumptions!BU146,"Not an input")</f>
        <v>0.571</v>
      </c>
      <c r="BR37" s="580" t="n">
        <f aca="false">IF(InputDataA_GeneralAssumptions!$F$133="Automatic",InputDataA_GeneralAssumptions!BV146,"Not an input")</f>
        <v>0.571</v>
      </c>
      <c r="BS37" s="580" t="n">
        <f aca="false">IF(InputDataA_GeneralAssumptions!$F$133="Automatic",InputDataA_GeneralAssumptions!BW146,"Not an input")</f>
        <v>0.571</v>
      </c>
    </row>
    <row r="38" customFormat="false" ht="15.75" hidden="false" customHeight="false" outlineLevel="0" collapsed="false">
      <c r="C38" s="524" t="s">
        <v>1554</v>
      </c>
      <c r="D38" s="512" t="s">
        <v>1555</v>
      </c>
      <c r="E38" s="580" t="n">
        <f aca="false">IF(InputDataA_GeneralAssumptions!$F$133="Automatic",SQRT(2)*NORMSINV(0.5*(E37+1)),"Not an input")</f>
        <v>1.11850719735512</v>
      </c>
      <c r="F38" s="580" t="n">
        <f aca="false">IF(InputDataA_GeneralAssumptions!$F$133="Automatic",SQRT(2)*NORMSINV(0.5*(F37+1)),"Not an input")</f>
        <v>1.11850719735512</v>
      </c>
      <c r="G38" s="580" t="n">
        <f aca="false">IF(InputDataA_GeneralAssumptions!$F$133="Automatic",SQRT(2)*NORMSINV(0.5*(G37+1)),"Not an input")</f>
        <v>1.11850719735512</v>
      </c>
      <c r="H38" s="580" t="n">
        <f aca="false">IF(InputDataA_GeneralAssumptions!$F$133="Automatic",SQRT(2)*NORMSINV(0.5*(H37+1)),"Not an input")</f>
        <v>1.11850719735512</v>
      </c>
      <c r="I38" s="580" t="n">
        <f aca="false">IF(InputDataA_GeneralAssumptions!$F$133="Automatic",SQRT(2)*NORMSINV(0.5*(I37+1)),"Not an input")</f>
        <v>1.11850719735512</v>
      </c>
      <c r="J38" s="580" t="n">
        <f aca="false">IF(InputDataA_GeneralAssumptions!$F$133="Automatic",SQRT(2)*NORMSINV(0.5*(J37+1)),"Not an input")</f>
        <v>1.11850719735512</v>
      </c>
      <c r="K38" s="580" t="n">
        <f aca="false">IF(InputDataA_GeneralAssumptions!$F$133="Automatic",SQRT(2)*NORMSINV(0.5*(K37+1)),"Not an input")</f>
        <v>1.11850719735512</v>
      </c>
      <c r="L38" s="580" t="n">
        <f aca="false">IF(InputDataA_GeneralAssumptions!$F$133="Automatic",SQRT(2)*NORMSINV(0.5*(L37+1)),"Not an input")</f>
        <v>1.11850719735512</v>
      </c>
      <c r="M38" s="580" t="n">
        <f aca="false">IF(InputDataA_GeneralAssumptions!$F$133="Automatic",SQRT(2)*NORMSINV(0.5*(M37+1)),"Not an input")</f>
        <v>1.11850719735512</v>
      </c>
      <c r="N38" s="580" t="n">
        <f aca="false">IF(InputDataA_GeneralAssumptions!$F$133="Automatic",SQRT(2)*NORMSINV(0.5*(N37+1)),"Not an input")</f>
        <v>1.11850719735512</v>
      </c>
      <c r="O38" s="580" t="n">
        <f aca="false">IF(InputDataA_GeneralAssumptions!$F$133="Automatic",SQRT(2)*NORMSINV(0.5*(O37+1)),"Not an input")</f>
        <v>1.11850719735512</v>
      </c>
      <c r="P38" s="580" t="n">
        <f aca="false">IF(InputDataA_GeneralAssumptions!$F$133="Automatic",SQRT(2)*NORMSINV(0.5*(P37+1)),"Not an input")</f>
        <v>1.11850719735512</v>
      </c>
      <c r="Q38" s="580" t="n">
        <f aca="false">IF(InputDataA_GeneralAssumptions!$F$133="Automatic",SQRT(2)*NORMSINV(0.5*(Q37+1)),"Not an input")</f>
        <v>1.11850719735512</v>
      </c>
      <c r="R38" s="580" t="n">
        <f aca="false">IF(InputDataA_GeneralAssumptions!$F$133="Automatic",SQRT(2)*NORMSINV(0.5*(R37+1)),"Not an input")</f>
        <v>1.11850719735512</v>
      </c>
      <c r="S38" s="580" t="n">
        <f aca="false">IF(InputDataA_GeneralAssumptions!$F$133="Automatic",SQRT(2)*NORMSINV(0.5*(S37+1)),"Not an input")</f>
        <v>1.11850719735512</v>
      </c>
      <c r="T38" s="580" t="n">
        <f aca="false">IF(InputDataA_GeneralAssumptions!$F$133="Automatic",SQRT(2)*NORMSINV(0.5*(T37+1)),"Not an input")</f>
        <v>1.11850719735512</v>
      </c>
      <c r="U38" s="580" t="n">
        <f aca="false">IF(InputDataA_GeneralAssumptions!$F$133="Automatic",SQRT(2)*NORMSINV(0.5*(U37+1)),"Not an input")</f>
        <v>1.11850719735512</v>
      </c>
      <c r="V38" s="580" t="n">
        <f aca="false">IF(InputDataA_GeneralAssumptions!$F$133="Automatic",SQRT(2)*NORMSINV(0.5*(V37+1)),"Not an input")</f>
        <v>1.11850719735512</v>
      </c>
      <c r="W38" s="580" t="n">
        <f aca="false">IF(InputDataA_GeneralAssumptions!$F$133="Automatic",SQRT(2)*NORMSINV(0.5*(W37+1)),"Not an input")</f>
        <v>1.11850719735512</v>
      </c>
      <c r="X38" s="580" t="n">
        <f aca="false">IF(InputDataA_GeneralAssumptions!$F$133="Automatic",SQRT(2)*NORMSINV(0.5*(X37+1)),"Not an input")</f>
        <v>1.11850719735512</v>
      </c>
      <c r="Y38" s="580" t="n">
        <f aca="false">IF(InputDataA_GeneralAssumptions!$F$133="Automatic",SQRT(2)*NORMSINV(0.5*(Y37+1)),"Not an input")</f>
        <v>1.11850719735512</v>
      </c>
      <c r="Z38" s="580" t="n">
        <f aca="false">IF(InputDataA_GeneralAssumptions!$F$133="Automatic",SQRT(2)*NORMSINV(0.5*(Z37+1)),"Not an input")</f>
        <v>1.11850719735512</v>
      </c>
      <c r="AA38" s="580" t="n">
        <f aca="false">IF(InputDataA_GeneralAssumptions!$F$133="Automatic",SQRT(2)*NORMSINV(0.5*(AA37+1)),"Not an input")</f>
        <v>1.11850719735512</v>
      </c>
      <c r="AB38" s="580" t="n">
        <f aca="false">IF(InputDataA_GeneralAssumptions!$F$133="Automatic",SQRT(2)*NORMSINV(0.5*(AB37+1)),"Not an input")</f>
        <v>1.11850719735512</v>
      </c>
      <c r="AC38" s="580" t="n">
        <f aca="false">IF(InputDataA_GeneralAssumptions!$F$133="Automatic",SQRT(2)*NORMSINV(0.5*(AC37+1)),"Not an input")</f>
        <v>1.11850719735512</v>
      </c>
      <c r="AD38" s="580" t="n">
        <f aca="false">IF(InputDataA_GeneralAssumptions!$F$133="Automatic",SQRT(2)*NORMSINV(0.5*(AD37+1)),"Not an input")</f>
        <v>1.11850719735512</v>
      </c>
      <c r="AE38" s="580" t="n">
        <f aca="false">IF(InputDataA_GeneralAssumptions!$F$133="Automatic",SQRT(2)*NORMSINV(0.5*(AE37+1)),"Not an input")</f>
        <v>1.11850719735512</v>
      </c>
      <c r="AF38" s="580" t="n">
        <f aca="false">IF(InputDataA_GeneralAssumptions!$F$133="Automatic",SQRT(2)*NORMSINV(0.5*(AF37+1)),"Not an input")</f>
        <v>1.11850719735512</v>
      </c>
      <c r="AG38" s="580" t="n">
        <f aca="false">IF(InputDataA_GeneralAssumptions!$F$133="Automatic",SQRT(2)*NORMSINV(0.5*(AG37+1)),"Not an input")</f>
        <v>1.11850719735512</v>
      </c>
      <c r="AH38" s="580" t="n">
        <f aca="false">IF(InputDataA_GeneralAssumptions!$F$133="Automatic",SQRT(2)*NORMSINV(0.5*(AH37+1)),"Not an input")</f>
        <v>1.11850719735512</v>
      </c>
      <c r="AI38" s="580" t="n">
        <f aca="false">IF(InputDataA_GeneralAssumptions!$F$133="Automatic",SQRT(2)*NORMSINV(0.5*(AI37+1)),"Not an input")</f>
        <v>1.11850719735512</v>
      </c>
      <c r="AJ38" s="580" t="n">
        <f aca="false">IF(InputDataA_GeneralAssumptions!$F$133="Automatic",SQRT(2)*NORMSINV(0.5*(AJ37+1)),"Not an input")</f>
        <v>1.11850719735512</v>
      </c>
      <c r="AK38" s="580" t="n">
        <f aca="false">IF(InputDataA_GeneralAssumptions!$F$133="Automatic",SQRT(2)*NORMSINV(0.5*(AK37+1)),"Not an input")</f>
        <v>1.11850719735512</v>
      </c>
      <c r="AL38" s="580" t="n">
        <f aca="false">IF(InputDataA_GeneralAssumptions!$F$133="Automatic",SQRT(2)*NORMSINV(0.5*(AL37+1)),"Not an input")</f>
        <v>1.11850719735512</v>
      </c>
      <c r="AM38" s="580" t="n">
        <f aca="false">IF(InputDataA_GeneralAssumptions!$F$133="Automatic",SQRT(2)*NORMSINV(0.5*(AM37+1)),"Not an input")</f>
        <v>1.11850719735512</v>
      </c>
      <c r="AN38" s="580" t="n">
        <f aca="false">IF(InputDataA_GeneralAssumptions!$F$133="Automatic",SQRT(2)*NORMSINV(0.5*(AN37+1)),"Not an input")</f>
        <v>1.11850719735512</v>
      </c>
      <c r="AO38" s="580" t="n">
        <f aca="false">IF(InputDataA_GeneralAssumptions!$F$133="Automatic",SQRT(2)*NORMSINV(0.5*(AO37+1)),"Not an input")</f>
        <v>1.11850719735512</v>
      </c>
      <c r="AP38" s="580" t="n">
        <f aca="false">IF(InputDataA_GeneralAssumptions!$F$133="Automatic",SQRT(2)*NORMSINV(0.5*(AP37+1)),"Not an input")</f>
        <v>1.11850719735512</v>
      </c>
      <c r="AQ38" s="580" t="n">
        <f aca="false">IF(InputDataA_GeneralAssumptions!$F$133="Automatic",SQRT(2)*NORMSINV(0.5*(AQ37+1)),"Not an input")</f>
        <v>1.11850719735512</v>
      </c>
      <c r="AR38" s="580" t="n">
        <f aca="false">IF(InputDataA_GeneralAssumptions!$F$133="Automatic",SQRT(2)*NORMSINV(0.5*(AR37+1)),"Not an input")</f>
        <v>1.11850719735512</v>
      </c>
      <c r="AS38" s="580" t="n">
        <f aca="false">IF(InputDataA_GeneralAssumptions!$F$133="Automatic",SQRT(2)*NORMSINV(0.5*(AS37+1)),"Not an input")</f>
        <v>1.11850719735512</v>
      </c>
      <c r="AT38" s="580" t="n">
        <f aca="false">IF(InputDataA_GeneralAssumptions!$F$133="Automatic",SQRT(2)*NORMSINV(0.5*(AT37+1)),"Not an input")</f>
        <v>1.11850719735512</v>
      </c>
      <c r="AU38" s="580" t="n">
        <f aca="false">IF(InputDataA_GeneralAssumptions!$F$133="Automatic",SQRT(2)*NORMSINV(0.5*(AU37+1)),"Not an input")</f>
        <v>1.11850719735512</v>
      </c>
      <c r="AV38" s="580" t="n">
        <f aca="false">IF(InputDataA_GeneralAssumptions!$F$133="Automatic",SQRT(2)*NORMSINV(0.5*(AV37+1)),"Not an input")</f>
        <v>1.11850719735512</v>
      </c>
      <c r="AW38" s="580" t="n">
        <f aca="false">IF(InputDataA_GeneralAssumptions!$F$133="Automatic",SQRT(2)*NORMSINV(0.5*(AW37+1)),"Not an input")</f>
        <v>1.11850719735512</v>
      </c>
      <c r="AX38" s="580" t="n">
        <f aca="false">IF(InputDataA_GeneralAssumptions!$F$133="Automatic",SQRT(2)*NORMSINV(0.5*(AX37+1)),"Not an input")</f>
        <v>1.11850719735512</v>
      </c>
      <c r="AY38" s="580" t="n">
        <f aca="false">IF(InputDataA_GeneralAssumptions!$F$133="Automatic",SQRT(2)*NORMSINV(0.5*(AY37+1)),"Not an input")</f>
        <v>1.11850719735512</v>
      </c>
      <c r="AZ38" s="580" t="n">
        <f aca="false">IF(InputDataA_GeneralAssumptions!$F$133="Automatic",SQRT(2)*NORMSINV(0.5*(AZ37+1)),"Not an input")</f>
        <v>1.11850719735512</v>
      </c>
      <c r="BA38" s="580" t="n">
        <f aca="false">IF(InputDataA_GeneralAssumptions!$F$133="Automatic",SQRT(2)*NORMSINV(0.5*(BA37+1)),"Not an input")</f>
        <v>1.11850719735512</v>
      </c>
      <c r="BB38" s="580" t="n">
        <f aca="false">IF(InputDataA_GeneralAssumptions!$F$133="Automatic",SQRT(2)*NORMSINV(0.5*(BB37+1)),"Not an input")</f>
        <v>1.11850719735512</v>
      </c>
      <c r="BC38" s="580" t="n">
        <f aca="false">IF(InputDataA_GeneralAssumptions!$F$133="Automatic",SQRT(2)*NORMSINV(0.5*(BC37+1)),"Not an input")</f>
        <v>1.11850719735512</v>
      </c>
      <c r="BD38" s="580" t="n">
        <f aca="false">IF(InputDataA_GeneralAssumptions!$F$133="Automatic",SQRT(2)*NORMSINV(0.5*(BD37+1)),"Not an input")</f>
        <v>1.11850719735512</v>
      </c>
      <c r="BE38" s="580" t="n">
        <f aca="false">IF(InputDataA_GeneralAssumptions!$F$133="Automatic",SQRT(2)*NORMSINV(0.5*(BE37+1)),"Not an input")</f>
        <v>1.11850719735512</v>
      </c>
      <c r="BF38" s="580" t="n">
        <f aca="false">IF(InputDataA_GeneralAssumptions!$F$133="Automatic",SQRT(2)*NORMSINV(0.5*(BF37+1)),"Not an input")</f>
        <v>1.11850719735512</v>
      </c>
      <c r="BG38" s="580" t="n">
        <f aca="false">IF(InputDataA_GeneralAssumptions!$F$133="Automatic",SQRT(2)*NORMSINV(0.5*(BG37+1)),"Not an input")</f>
        <v>1.11850719735512</v>
      </c>
      <c r="BH38" s="580" t="n">
        <f aca="false">IF(InputDataA_GeneralAssumptions!$F$133="Automatic",SQRT(2)*NORMSINV(0.5*(BH37+1)),"Not an input")</f>
        <v>1.11850719735512</v>
      </c>
      <c r="BI38" s="580" t="n">
        <f aca="false">IF(InputDataA_GeneralAssumptions!$F$133="Automatic",SQRT(2)*NORMSINV(0.5*(BI37+1)),"Not an input")</f>
        <v>1.11850719735512</v>
      </c>
      <c r="BJ38" s="580" t="n">
        <f aca="false">IF(InputDataA_GeneralAssumptions!$F$133="Automatic",SQRT(2)*NORMSINV(0.5*(BJ37+1)),"Not an input")</f>
        <v>1.11850719735512</v>
      </c>
      <c r="BK38" s="580" t="n">
        <f aca="false">IF(InputDataA_GeneralAssumptions!$F$133="Automatic",SQRT(2)*NORMSINV(0.5*(BK37+1)),"Not an input")</f>
        <v>1.11850719735512</v>
      </c>
      <c r="BL38" s="580" t="n">
        <f aca="false">IF(InputDataA_GeneralAssumptions!$F$133="Automatic",SQRT(2)*NORMSINV(0.5*(BL37+1)),"Not an input")</f>
        <v>1.11850719735512</v>
      </c>
      <c r="BM38" s="580" t="n">
        <f aca="false">IF(InputDataA_GeneralAssumptions!$F$133="Automatic",SQRT(2)*NORMSINV(0.5*(BM37+1)),"Not an input")</f>
        <v>1.11850719735512</v>
      </c>
      <c r="BN38" s="580" t="n">
        <f aca="false">IF(InputDataA_GeneralAssumptions!$F$133="Automatic",SQRT(2)*NORMSINV(0.5*(BN37+1)),"Not an input")</f>
        <v>1.11850719735512</v>
      </c>
      <c r="BO38" s="580" t="n">
        <f aca="false">IF(InputDataA_GeneralAssumptions!$F$133="Automatic",SQRT(2)*NORMSINV(0.5*(BO37+1)),"Not an input")</f>
        <v>1.11850719735512</v>
      </c>
      <c r="BP38" s="580" t="n">
        <f aca="false">IF(InputDataA_GeneralAssumptions!$F$133="Automatic",SQRT(2)*NORMSINV(0.5*(BP37+1)),"Not an input")</f>
        <v>1.11850719735512</v>
      </c>
      <c r="BQ38" s="580" t="n">
        <f aca="false">IF(InputDataA_GeneralAssumptions!$F$133="Automatic",SQRT(2)*NORMSINV(0.5*(BQ37+1)),"Not an input")</f>
        <v>1.11850719735512</v>
      </c>
      <c r="BR38" s="580" t="n">
        <f aca="false">IF(InputDataA_GeneralAssumptions!$F$133="Automatic",SQRT(2)*NORMSINV(0.5*(BR37+1)),"Not an input")</f>
        <v>1.11850719735512</v>
      </c>
      <c r="BS38" s="580" t="n">
        <f aca="false">IF(InputDataA_GeneralAssumptions!$F$133="Automatic",SQRT(2)*NORMSINV(0.5*(BS37+1)),"Not an input")</f>
        <v>1.11850719735512</v>
      </c>
    </row>
    <row r="39" customFormat="false" ht="15.75" hidden="false" customHeight="false" outlineLevel="0" collapsed="false">
      <c r="C39" s="524" t="s">
        <v>1556</v>
      </c>
      <c r="D39" s="512" t="s">
        <v>1557</v>
      </c>
      <c r="E39" s="580" t="n">
        <f aca="false">IF(InputDataA_GeneralAssumptions!$F$133="Automatic",LN($D$42)-E38*NORMSINV(E41),"Not an input")</f>
        <v>-0.123613169108507</v>
      </c>
      <c r="F39" s="580" t="n">
        <f aca="false">IF(InputDataA_GeneralAssumptions!$F$133="Automatic",E39+LN(1+F20)-0.5*(F38^2-E38^2),"Not an input")</f>
        <v>-0.0925715900323237</v>
      </c>
      <c r="G39" s="580" t="n">
        <f aca="false">IF(InputDataA_GeneralAssumptions!$F$133="Automatic",F39+LN(1+G20)-0.5*(G38^2-F38^2),"Not an input")</f>
        <v>-0.0617469484815497</v>
      </c>
      <c r="H39" s="580" t="n">
        <f aca="false">IF(InputDataA_GeneralAssumptions!$F$133="Automatic",G39+LN(1+H20)-0.5*(H38^2-G38^2),"Not an input")</f>
        <v>-0.0315363845622411</v>
      </c>
      <c r="I39" s="580" t="n">
        <f aca="false">IF(InputDataA_GeneralAssumptions!$F$133="Automatic",H39+LN(1+I20)-0.5*(I38^2-H38^2),"Not an input")</f>
        <v>-0.00172928471242849</v>
      </c>
      <c r="J39" s="580" t="n">
        <f aca="false">IF(InputDataA_GeneralAssumptions!$F$133="Automatic",I39+LN(1+J20)-0.5*(J38^2-I38^2),"Not an input")</f>
        <v>0.0281168017293722</v>
      </c>
      <c r="K39" s="580" t="n">
        <f aca="false">IF(InputDataA_GeneralAssumptions!$F$133="Automatic",J39+LN(1+K20)-0.5*(K38^2-J38^2),"Not an input")</f>
        <v>0.0580559793787723</v>
      </c>
      <c r="L39" s="580" t="n">
        <f aca="false">IF(InputDataA_GeneralAssumptions!$F$133="Automatic",K39+LN(1+L20)-0.5*(L38^2-K38^2),"Not an input")</f>
        <v>0.0870558382187998</v>
      </c>
      <c r="M39" s="580" t="n">
        <f aca="false">IF(InputDataA_GeneralAssumptions!$F$133="Automatic",L39+LN(1+M20)-0.5*(M38^2-L38^2),"Not an input")</f>
        <v>0.116393537970391</v>
      </c>
      <c r="N39" s="580" t="n">
        <f aca="false">IF(InputDataA_GeneralAssumptions!$F$133="Automatic",M39+LN(1+N20)-0.5*(N38^2-M38^2),"Not an input")</f>
        <v>0.145808980242452</v>
      </c>
      <c r="O39" s="580" t="n">
        <f aca="false">IF(InputDataA_GeneralAssumptions!$F$133="Automatic",N39+LN(1+O20)-0.5*(O38^2-N38^2),"Not an input")</f>
        <v>0.17496439176636</v>
      </c>
      <c r="P39" s="580" t="n">
        <f aca="false">IF(InputDataA_GeneralAssumptions!$F$133="Automatic",O39+LN(1+P20)-0.5*(P38^2-O38^2),"Not an input")</f>
        <v>0.203644915055569</v>
      </c>
      <c r="Q39" s="580" t="n">
        <f aca="false">IF(InputDataA_GeneralAssumptions!$F$133="Automatic",P39+LN(1+Q20)-0.5*(Q38^2-P38^2),"Not an input")</f>
        <v>0.231780094284901</v>
      </c>
      <c r="R39" s="580" t="n">
        <f aca="false">IF(InputDataA_GeneralAssumptions!$F$133="Automatic",Q39+LN(1+R20)-0.5*(R38^2-Q38^2),"Not an input")</f>
        <v>0.259561394622441</v>
      </c>
      <c r="S39" s="580" t="n">
        <f aca="false">IF(InputDataA_GeneralAssumptions!$F$133="Automatic",R39+LN(1+S20)-0.5*(S38^2-R38^2),"Not an input")</f>
        <v>0.287121708679555</v>
      </c>
      <c r="T39" s="580" t="n">
        <f aca="false">IF(InputDataA_GeneralAssumptions!$F$133="Automatic",S39+LN(1+T20)-0.5*(T38^2-S38^2),"Not an input")</f>
        <v>0.314662730209541</v>
      </c>
      <c r="U39" s="580" t="n">
        <f aca="false">IF(InputDataA_GeneralAssumptions!$F$133="Automatic",T39+LN(1+U20)-0.5*(U38^2-T38^2),"Not an input")</f>
        <v>0.342372926189258</v>
      </c>
      <c r="V39" s="580" t="n">
        <f aca="false">IF(InputDataA_GeneralAssumptions!$F$133="Automatic",U39+LN(1+V20)-0.5*(V38^2-U38^2),"Not an input")</f>
        <v>0.369793014019364</v>
      </c>
      <c r="W39" s="580" t="n">
        <f aca="false">IF(InputDataA_GeneralAssumptions!$F$133="Automatic",V39+LN(1+W20)-0.5*(W38^2-V38^2),"Not an input")</f>
        <v>0.397364751417235</v>
      </c>
      <c r="X39" s="580" t="n">
        <f aca="false">IF(InputDataA_GeneralAssumptions!$F$133="Automatic",W39+LN(1+X20)-0.5*(X38^2-W38^2),"Not an input")</f>
        <v>0.425077002813166</v>
      </c>
      <c r="Y39" s="580" t="n">
        <f aca="false">IF(InputDataA_GeneralAssumptions!$F$133="Automatic",X39+LN(1+Y20)-0.5*(Y38^2-X38^2),"Not an input")</f>
        <v>0.452783164476724</v>
      </c>
      <c r="Z39" s="580" t="n">
        <f aca="false">IF(InputDataA_GeneralAssumptions!$F$133="Automatic",Y39+LN(1+Z20)-0.5*(Z38^2-Y38^2),"Not an input")</f>
        <v>0.480476619298984</v>
      </c>
      <c r="AA39" s="580" t="n">
        <f aca="false">IF(InputDataA_GeneralAssumptions!$F$133="Automatic",Z39+LN(1+AA20)-0.5*(AA38^2-Z38^2),"Not an input")</f>
        <v>0.507862250951423</v>
      </c>
      <c r="AB39" s="580" t="n">
        <f aca="false">IF(InputDataA_GeneralAssumptions!$F$133="Automatic",AA39+LN(1+AB20)-0.5*(AB38^2-AA38^2),"Not an input")</f>
        <v>0.535263222359426</v>
      </c>
      <c r="AC39" s="580" t="n">
        <f aca="false">IF(InputDataA_GeneralAssumptions!$F$133="Automatic",AB39+LN(1+AC20)-0.5*(AC38^2-AB38^2),"Not an input")</f>
        <v>0.562706415820046</v>
      </c>
      <c r="AD39" s="580" t="n">
        <f aca="false">IF(InputDataA_GeneralAssumptions!$F$133="Automatic",AC39+LN(1+AD20)-0.5*(AD38^2-AC38^2),"Not an input")</f>
        <v>0.590214779586115</v>
      </c>
      <c r="AE39" s="580" t="n">
        <f aca="false">IF(InputDataA_GeneralAssumptions!$F$133="Automatic",AD39+LN(1+AE20)-0.5*(AE38^2-AD38^2),"Not an input")</f>
        <v>0.617781561863769</v>
      </c>
      <c r="AF39" s="580" t="n">
        <f aca="false">IF(InputDataA_GeneralAssumptions!$F$133="Automatic",AE39+LN(1+AF20)-0.5*(AF38^2-AE38^2),"Not an input")</f>
        <v>0.645056711147963</v>
      </c>
      <c r="AG39" s="580" t="n">
        <f aca="false">IF(InputDataA_GeneralAssumptions!$F$133="Automatic",AF39+LN(1+AG20)-0.5*(AG38^2-AF38^2),"Not an input")</f>
        <v>0.672436352565122</v>
      </c>
      <c r="AH39" s="580" t="n">
        <f aca="false">IF(InputDataA_GeneralAssumptions!$F$133="Automatic",AG39+LN(1+AH20)-0.5*(AH38^2-AG38^2),"Not an input")</f>
        <v>0.699831768301257</v>
      </c>
      <c r="AI39" s="580" t="n">
        <f aca="false">IF(InputDataA_GeneralAssumptions!$F$133="Automatic",AH39+LN(1+AI20)-0.5*(AI38^2-AH38^2),"Not an input")</f>
        <v>0.727238260608088</v>
      </c>
      <c r="AJ39" s="580" t="n">
        <f aca="false">IF(InputDataA_GeneralAssumptions!$F$133="Automatic",AI39+LN(1+AJ20)-0.5*(AJ38^2-AI38^2),"Not an input")</f>
        <v>0.75457383253264</v>
      </c>
      <c r="AK39" s="580" t="e">
        <f aca="false">IF(InputDataA_GeneralAssumptions!$F$133="Automatic",AJ39+LN(1+AK20)-0.5*(AK38^2-AJ38^2),"Not an input")</f>
        <v>#VALUE!</v>
      </c>
      <c r="AL39" s="580" t="e">
        <f aca="false">IF(InputDataA_GeneralAssumptions!$F$133="Automatic",AK39+LN(1+AL20)-0.5*(AL38^2-AK38^2),"Not an input")</f>
        <v>#VALUE!</v>
      </c>
      <c r="AM39" s="580" t="e">
        <f aca="false">IF(InputDataA_GeneralAssumptions!$F$133="Automatic",AL39+LN(1+AM20)-0.5*(AM38^2-AL38^2),"Not an input")</f>
        <v>#VALUE!</v>
      </c>
      <c r="AN39" s="580" t="e">
        <f aca="false">IF(InputDataA_GeneralAssumptions!$F$133="Automatic",AM39+LN(1+AN20)-0.5*(AN38^2-AM38^2),"Not an input")</f>
        <v>#VALUE!</v>
      </c>
      <c r="AO39" s="580" t="e">
        <f aca="false">IF(InputDataA_GeneralAssumptions!$F$133="Automatic",AN39+LN(1+AO20)-0.5*(AO38^2-AN38^2),"Not an input")</f>
        <v>#VALUE!</v>
      </c>
      <c r="AP39" s="580" t="e">
        <f aca="false">IF(InputDataA_GeneralAssumptions!$F$133="Automatic",AO39+LN(1+AP20)-0.5*(AP38^2-AO38^2),"Not an input")</f>
        <v>#VALUE!</v>
      </c>
      <c r="AQ39" s="580" t="e">
        <f aca="false">IF(InputDataA_GeneralAssumptions!$F$133="Automatic",AP39+LN(1+AQ20)-0.5*(AQ38^2-AP38^2),"Not an input")</f>
        <v>#VALUE!</v>
      </c>
      <c r="AR39" s="580" t="e">
        <f aca="false">IF(InputDataA_GeneralAssumptions!$F$133="Automatic",AQ39+LN(1+AR20)-0.5*(AR38^2-AQ38^2),"Not an input")</f>
        <v>#VALUE!</v>
      </c>
      <c r="AS39" s="580" t="e">
        <f aca="false">IF(InputDataA_GeneralAssumptions!$F$133="Automatic",AR39+LN(1+AS20)-0.5*(AS38^2-AR38^2),"Not an input")</f>
        <v>#VALUE!</v>
      </c>
      <c r="AT39" s="580" t="e">
        <f aca="false">IF(InputDataA_GeneralAssumptions!$F$133="Automatic",AS39+LN(1+AT20)-0.5*(AT38^2-AS38^2),"Not an input")</f>
        <v>#VALUE!</v>
      </c>
      <c r="AU39" s="580" t="e">
        <f aca="false">IF(InputDataA_GeneralAssumptions!$F$133="Automatic",AT39+LN(1+AU20)-0.5*(AU38^2-AT38^2),"Not an input")</f>
        <v>#VALUE!</v>
      </c>
      <c r="AV39" s="580" t="e">
        <f aca="false">IF(InputDataA_GeneralAssumptions!$F$133="Automatic",AU39+LN(1+AV20)-0.5*(AV38^2-AU38^2),"Not an input")</f>
        <v>#VALUE!</v>
      </c>
      <c r="AW39" s="580" t="e">
        <f aca="false">IF(InputDataA_GeneralAssumptions!$F$133="Automatic",AV39+LN(1+AW20)-0.5*(AW38^2-AV38^2),"Not an input")</f>
        <v>#VALUE!</v>
      </c>
      <c r="AX39" s="580" t="e">
        <f aca="false">IF(InputDataA_GeneralAssumptions!$F$133="Automatic",AW39+LN(1+AX20)-0.5*(AX38^2-AW38^2),"Not an input")</f>
        <v>#VALUE!</v>
      </c>
      <c r="AY39" s="580" t="e">
        <f aca="false">IF(InputDataA_GeneralAssumptions!$F$133="Automatic",AX39+LN(1+AY20)-0.5*(AY38^2-AX38^2),"Not an input")</f>
        <v>#VALUE!</v>
      </c>
      <c r="AZ39" s="580" t="e">
        <f aca="false">IF(InputDataA_GeneralAssumptions!$F$133="Automatic",AY39+LN(1+AZ20)-0.5*(AZ38^2-AY38^2),"Not an input")</f>
        <v>#VALUE!</v>
      </c>
      <c r="BA39" s="580" t="e">
        <f aca="false">IF(InputDataA_GeneralAssumptions!$F$133="Automatic",AZ39+LN(1+BA20)-0.5*(BA38^2-AZ38^2),"Not an input")</f>
        <v>#VALUE!</v>
      </c>
      <c r="BB39" s="580" t="e">
        <f aca="false">IF(InputDataA_GeneralAssumptions!$F$133="Automatic",BA39+LN(1+BB20)-0.5*(BB38^2-BA38^2),"Not an input")</f>
        <v>#VALUE!</v>
      </c>
      <c r="BC39" s="580" t="e">
        <f aca="false">IF(InputDataA_GeneralAssumptions!$F$133="Automatic",BB39+LN(1+BC20)-0.5*(BC38^2-BB38^2),"Not an input")</f>
        <v>#VALUE!</v>
      </c>
      <c r="BD39" s="580" t="e">
        <f aca="false">IF(InputDataA_GeneralAssumptions!$F$133="Automatic",BC39+LN(1+BD20)-0.5*(BD38^2-BC38^2),"Not an input")</f>
        <v>#VALUE!</v>
      </c>
      <c r="BE39" s="580" t="e">
        <f aca="false">IF(InputDataA_GeneralAssumptions!$F$133="Automatic",BD39+LN(1+BE20)-0.5*(BE38^2-BD38^2),"Not an input")</f>
        <v>#VALUE!</v>
      </c>
      <c r="BF39" s="580" t="e">
        <f aca="false">IF(InputDataA_GeneralAssumptions!$F$133="Automatic",BE39+LN(1+BF20)-0.5*(BF38^2-BE38^2),"Not an input")</f>
        <v>#VALUE!</v>
      </c>
      <c r="BG39" s="580" t="e">
        <f aca="false">IF(InputDataA_GeneralAssumptions!$F$133="Automatic",BF39+LN(1+BG20)-0.5*(BG38^2-BF38^2),"Not an input")</f>
        <v>#VALUE!</v>
      </c>
      <c r="BH39" s="580" t="e">
        <f aca="false">IF(InputDataA_GeneralAssumptions!$F$133="Automatic",BG39+LN(1+BH20)-0.5*(BH38^2-BG38^2),"Not an input")</f>
        <v>#VALUE!</v>
      </c>
      <c r="BI39" s="580" t="e">
        <f aca="false">IF(InputDataA_GeneralAssumptions!$F$133="Automatic",BH39+LN(1+BI20)-0.5*(BI38^2-BH38^2),"Not an input")</f>
        <v>#VALUE!</v>
      </c>
      <c r="BJ39" s="580" t="e">
        <f aca="false">IF(InputDataA_GeneralAssumptions!$F$133="Automatic",BI39+LN(1+BJ20)-0.5*(BJ38^2-BI38^2),"Not an input")</f>
        <v>#VALUE!</v>
      </c>
      <c r="BK39" s="580" t="e">
        <f aca="false">IF(InputDataA_GeneralAssumptions!$F$133="Automatic",BJ39+LN(1+BK20)-0.5*(BK38^2-BJ38^2),"Not an input")</f>
        <v>#VALUE!</v>
      </c>
      <c r="BL39" s="580" t="e">
        <f aca="false">IF(InputDataA_GeneralAssumptions!$F$133="Automatic",BK39+LN(1+BL20)-0.5*(BL38^2-BK38^2),"Not an input")</f>
        <v>#VALUE!</v>
      </c>
      <c r="BM39" s="580" t="e">
        <f aca="false">IF(InputDataA_GeneralAssumptions!$F$133="Automatic",BL39+LN(1+BM20)-0.5*(BM38^2-BL38^2),"Not an input")</f>
        <v>#VALUE!</v>
      </c>
      <c r="BN39" s="580" t="e">
        <f aca="false">IF(InputDataA_GeneralAssumptions!$F$133="Automatic",BM39+LN(1+BN20)-0.5*(BN38^2-BM38^2),"Not an input")</f>
        <v>#VALUE!</v>
      </c>
      <c r="BO39" s="580" t="e">
        <f aca="false">IF(InputDataA_GeneralAssumptions!$F$133="Automatic",BN39+LN(1+BO20)-0.5*(BO38^2-BN38^2),"Not an input")</f>
        <v>#VALUE!</v>
      </c>
      <c r="BP39" s="580" t="e">
        <f aca="false">IF(InputDataA_GeneralAssumptions!$F$133="Automatic",BO39+LN(1+BP20)-0.5*(BP38^2-BO38^2),"Not an input")</f>
        <v>#VALUE!</v>
      </c>
      <c r="BQ39" s="580" t="e">
        <f aca="false">IF(InputDataA_GeneralAssumptions!$F$133="Automatic",BP39+LN(1+BQ20)-0.5*(BQ38^2-BP38^2),"Not an input")</f>
        <v>#VALUE!</v>
      </c>
      <c r="BR39" s="580" t="e">
        <f aca="false">IF(InputDataA_GeneralAssumptions!$F$133="Automatic",BQ39+LN(1+BR20)-0.5*(BR38^2-BQ38^2),"Not an input")</f>
        <v>#VALUE!</v>
      </c>
      <c r="BS39" s="580" t="e">
        <f aca="false">IF(InputDataA_GeneralAssumptions!$F$133="Automatic",BR39+LN(1+BS20)-0.5*(BS38^2-BR38^2),"Not an input")</f>
        <v>#VALUE!</v>
      </c>
    </row>
    <row r="40" customFormat="false" ht="15.75" hidden="false" customHeight="false" outlineLevel="0" collapsed="false">
      <c r="C40" s="524" t="s">
        <v>1558</v>
      </c>
      <c r="D40" s="512" t="s">
        <v>1559</v>
      </c>
      <c r="E40" s="580" t="n">
        <f aca="false">IF(InputDataA_GeneralAssumptions!$F$133="Automatic",(1/E38)*NORMDIST((LN($D$42)-(E39))/E38,0,1,FALSE())/NORMSDIST((LN($D$42)-(E39))/E38),InputDataA_GeneralAssumptions!I134)</f>
        <v>0.651658678437097</v>
      </c>
      <c r="F40" s="580" t="n">
        <f aca="false">IF(InputDataA_GeneralAssumptions!$F$133="Automatic",(1/F38)*NORMDIST((LN($D$42)-(F39))/F38,0,1,FALSE())/NORMSDIST((LN($D$42)-(F39))/F38),InputDataA_GeneralAssumptions!J134)</f>
        <v>0.666918528668748</v>
      </c>
      <c r="G40" s="580" t="n">
        <f aca="false">IF(InputDataA_GeneralAssumptions!$F$133="Automatic",(1/G38)*NORMDIST((LN($D$42)-(G39))/G38,0,1,FALSE())/NORMSDIST((LN($D$42)-(G39))/G38),InputDataA_GeneralAssumptions!K134)</f>
        <v>0.682226745538448</v>
      </c>
      <c r="H40" s="580" t="n">
        <f aca="false">IF(InputDataA_GeneralAssumptions!$F$133="Automatic",(1/H38)*NORMDIST((LN($D$42)-(H39))/H38,0,1,FALSE())/NORMSDIST((LN($D$42)-(H39))/H38),InputDataA_GeneralAssumptions!L134)</f>
        <v>0.697377818238544</v>
      </c>
      <c r="I40" s="580" t="n">
        <f aca="false">IF(InputDataA_GeneralAssumptions!$F$133="Automatic",(1/I38)*NORMDIST((LN($D$42)-(I39))/I38,0,1,FALSE())/NORMSDIST((LN($D$42)-(I39))/I38),InputDataA_GeneralAssumptions!M134)</f>
        <v>0.712467982179582</v>
      </c>
      <c r="J40" s="580" t="n">
        <f aca="false">IF(InputDataA_GeneralAssumptions!$F$133="Automatic",(1/J38)*NORMDIST((LN($D$42)-(J39))/J38,0,1,FALSE())/NORMSDIST((LN($D$42)-(J39))/J38),InputDataA_GeneralAssumptions!N134)</f>
        <v>0.727716689559723</v>
      </c>
      <c r="K40" s="580" t="n">
        <f aca="false">IF(InputDataA_GeneralAssumptions!$F$133="Automatic",(1/K38)*NORMDIST((LN($D$42)-(K39))/K38,0,1,FALSE())/NORMSDIST((LN($D$42)-(K39))/K38),InputDataA_GeneralAssumptions!O134)</f>
        <v>0.743150545225042</v>
      </c>
      <c r="L40" s="580" t="n">
        <f aca="false">IF(InputDataA_GeneralAssumptions!$F$133="Automatic",(1/L38)*NORMDIST((LN($D$42)-(L39))/L38,0,1,FALSE())/NORMSDIST((LN($D$42)-(L39))/L38),InputDataA_GeneralAssumptions!P134)</f>
        <v>0.758229703906626</v>
      </c>
      <c r="M40" s="580" t="n">
        <f aca="false">IF(InputDataA_GeneralAssumptions!$F$133="Automatic",(1/M38)*NORMDIST((LN($D$42)-(M39))/M38,0,1,FALSE())/NORMSDIST((LN($D$42)-(M39))/M38),InputDataA_GeneralAssumptions!Q134)</f>
        <v>0.773612385119612</v>
      </c>
      <c r="N40" s="580" t="n">
        <f aca="false">IF(InputDataA_GeneralAssumptions!$F$133="Automatic",(1/N38)*NORMDIST((LN($D$42)-(N39))/N38,0,1,FALSE())/NORMSDIST((LN($D$42)-(N39))/N38),InputDataA_GeneralAssumptions!R134)</f>
        <v>0.789163085250858</v>
      </c>
      <c r="O40" s="580" t="n">
        <f aca="false">IF(InputDataA_GeneralAssumptions!$F$133="Automatic",(1/O38)*NORMDIST((LN($D$42)-(O39))/O38,0,1,FALSE())/NORMSDIST((LN($D$42)-(O39))/O38),InputDataA_GeneralAssumptions!S134)</f>
        <v>0.804700230743696</v>
      </c>
      <c r="P40" s="580" t="n">
        <f aca="false">IF(InputDataA_GeneralAssumptions!$F$133="Automatic",(1/P38)*NORMDIST((LN($D$42)-(P39))/P38,0,1,FALSE())/NORMSDIST((LN($D$42)-(P39))/P38),InputDataA_GeneralAssumptions!T134)</f>
        <v>0.820102913159554</v>
      </c>
      <c r="Q40" s="580" t="n">
        <f aca="false">IF(InputDataA_GeneralAssumptions!$F$133="Automatic",(1/Q38)*NORMDIST((LN($D$42)-(Q39))/Q38,0,1,FALSE())/NORMSDIST((LN($D$42)-(Q39))/Q38),InputDataA_GeneralAssumptions!U134)</f>
        <v>0.835325361465752</v>
      </c>
      <c r="R40" s="580" t="n">
        <f aca="false">IF(InputDataA_GeneralAssumptions!$F$133="Automatic",(1/R38)*NORMDIST((LN($D$42)-(R39))/R38,0,1,FALSE())/NORMSDIST((LN($D$42)-(R39))/R38),InputDataA_GeneralAssumptions!V134)</f>
        <v>0.850464224819672</v>
      </c>
      <c r="S40" s="580" t="n">
        <f aca="false">IF(InputDataA_GeneralAssumptions!$F$133="Automatic",(1/S38)*NORMDIST((LN($D$42)-(S39))/S38,0,1,FALSE())/NORMSDIST((LN($D$42)-(S39))/S38),InputDataA_GeneralAssumptions!W134)</f>
        <v>0.865587062365254</v>
      </c>
      <c r="T40" s="580" t="n">
        <f aca="false">IF(InputDataA_GeneralAssumptions!$F$133="Automatic",(1/T38)*NORMDIST((LN($D$42)-(T39))/T38,0,1,FALSE())/NORMSDIST((LN($D$42)-(T39))/T38),InputDataA_GeneralAssumptions!X134)</f>
        <v>0.880801685033252</v>
      </c>
      <c r="U40" s="580" t="n">
        <f aca="false">IF(InputDataA_GeneralAssumptions!$F$133="Automatic",(1/U38)*NORMDIST((LN($D$42)-(U39))/U38,0,1,FALSE())/NORMSDIST((LN($D$42)-(U39))/U38),InputDataA_GeneralAssumptions!Y134)</f>
        <v>0.896211543716689</v>
      </c>
      <c r="V40" s="580" t="n">
        <f aca="false">IF(InputDataA_GeneralAssumptions!$F$133="Automatic",(1/V38)*NORMDIST((LN($D$42)-(V39))/V38,0,1,FALSE())/NORMSDIST((LN($D$42)-(V39))/V38),InputDataA_GeneralAssumptions!Z134)</f>
        <v>0.911559091826682</v>
      </c>
      <c r="W40" s="580" t="n">
        <f aca="false">IF(InputDataA_GeneralAssumptions!$F$133="Automatic",(1/W38)*NORMDIST((LN($D$42)-(W39))/W38,0,1,FALSE())/NORMSDIST((LN($D$42)-(W39))/W38),InputDataA_GeneralAssumptions!AA134)</f>
        <v>0.927089373340703</v>
      </c>
      <c r="X40" s="580" t="n">
        <f aca="false">IF(InputDataA_GeneralAssumptions!$F$133="Automatic",(1/X38)*NORMDIST((LN($D$42)-(X39))/X38,0,1,FALSE())/NORMSDIST((LN($D$42)-(X39))/X38),InputDataA_GeneralAssumptions!AB134)</f>
        <v>0.942796204627682</v>
      </c>
      <c r="Y40" s="580" t="n">
        <f aca="false">IF(InputDataA_GeneralAssumptions!$F$133="Automatic",(1/Y38)*NORMDIST((LN($D$42)-(Y39))/Y38,0,1,FALSE())/NORMSDIST((LN($D$42)-(Y39))/Y38),InputDataA_GeneralAssumptions!AC134)</f>
        <v>0.95859573482664</v>
      </c>
      <c r="Z40" s="580" t="n">
        <f aca="false">IF(InputDataA_GeneralAssumptions!$F$133="Automatic",(1/Z38)*NORMDIST((LN($D$42)-(Z39))/Z38,0,1,FALSE())/NORMSDIST((LN($D$42)-(Z39))/Z38),InputDataA_GeneralAssumptions!AD134)</f>
        <v>0.974482636123261</v>
      </c>
      <c r="AA40" s="580" t="n">
        <f aca="false">IF(InputDataA_GeneralAssumptions!$F$133="Automatic",(1/AA38)*NORMDIST((LN($D$42)-(AA39))/AA38,0,1,FALSE())/NORMSDIST((LN($D$42)-(AA39))/AA38),InputDataA_GeneralAssumptions!AE134)</f>
        <v>0.990284558568989</v>
      </c>
      <c r="AB40" s="580" t="n">
        <f aca="false">IF(InputDataA_GeneralAssumptions!$F$133="Automatic",(1/AB38)*NORMDIST((LN($D$42)-(AB39))/AB38,0,1,FALSE())/NORMSDIST((LN($D$42)-(AB39))/AB38),InputDataA_GeneralAssumptions!AF134)</f>
        <v>1.00618511727579</v>
      </c>
      <c r="AC40" s="580" t="n">
        <f aca="false">IF(InputDataA_GeneralAssumptions!$F$133="Automatic",(1/AC38)*NORMDIST((LN($D$42)-(AC39))/AC38,0,1,FALSE())/NORMSDIST((LN($D$42)-(AC39))/AC38),InputDataA_GeneralAssumptions!AG134)</f>
        <v>1.02219881891082</v>
      </c>
      <c r="AD40" s="580" t="n">
        <f aca="false">IF(InputDataA_GeneralAssumptions!$F$133="Automatic",(1/AD38)*NORMDIST((LN($D$42)-(AD39))/AD38,0,1,FALSE())/NORMSDIST((LN($D$42)-(AD39))/AD38),InputDataA_GeneralAssumptions!AH134)</f>
        <v>1.03833820454438</v>
      </c>
      <c r="AE40" s="580" t="n">
        <f aca="false">IF(InputDataA_GeneralAssumptions!$F$133="Automatic",(1/AE38)*NORMDIST((LN($D$42)-(AE39))/AE38,0,1,FALSE())/NORMSDIST((LN($D$42)-(AE39))/AE38),InputDataA_GeneralAssumptions!AI134)</f>
        <v>1.05459853875138</v>
      </c>
      <c r="AF40" s="580" t="n">
        <f aca="false">IF(InputDataA_GeneralAssumptions!$F$133="Automatic",(1/AF38)*NORMDIST((LN($D$42)-(AF39))/AF38,0,1,FALSE())/NORMSDIST((LN($D$42)-(AF39))/AF38),InputDataA_GeneralAssumptions!AJ134)</f>
        <v>1.07077091780704</v>
      </c>
      <c r="AG40" s="580" t="n">
        <f aca="false">IF(InputDataA_GeneralAssumptions!$F$133="Automatic",(1/AG38)*NORMDIST((LN($D$42)-(AG39))/AG38,0,1,FALSE())/NORMSDIST((LN($D$42)-(AG39))/AG38),InputDataA_GeneralAssumptions!AK134)</f>
        <v>1.08708804043575</v>
      </c>
      <c r="AH40" s="580" t="n">
        <f aca="false">IF(InputDataA_GeneralAssumptions!$F$133="Automatic",(1/AH38)*NORMDIST((LN($D$42)-(AH39))/AH38,0,1,FALSE())/NORMSDIST((LN($D$42)-(AH39))/AH38),InputDataA_GeneralAssumptions!AL134)</f>
        <v>1.10349628123502</v>
      </c>
      <c r="AI40" s="580" t="n">
        <f aca="false">IF(InputDataA_GeneralAssumptions!$F$133="Automatic",(1/AI38)*NORMDIST((LN($D$42)-(AI39))/AI38,0,1,FALSE())/NORMSDIST((LN($D$42)-(AI39))/AI38),InputDataA_GeneralAssumptions!AM134)</f>
        <v>1.11999165899584</v>
      </c>
      <c r="AJ40" s="580" t="n">
        <f aca="false">IF(InputDataA_GeneralAssumptions!$F$133="Automatic",(1/AJ38)*NORMDIST((LN($D$42)-(AJ39))/AJ38,0,1,FALSE())/NORMSDIST((LN($D$42)-(AJ39))/AJ38),InputDataA_GeneralAssumptions!AN134)</f>
        <v>1.13652329068112</v>
      </c>
      <c r="AK40" s="580" t="e">
        <f aca="false">IF(InputDataA_GeneralAssumptions!$F$133="Automatic",(1/AK38)*NORMDIST((LN($D$42)-(AK39))/AK38,0,1,FALSE())/NORMSDIST((LN($D$42)-(AK39))/AK38),InputDataA_GeneralAssumptions!AO134)</f>
        <v>#VALUE!</v>
      </c>
      <c r="AL40" s="580" t="e">
        <f aca="false">IF(InputDataA_GeneralAssumptions!$F$133="Automatic",(1/AL38)*NORMDIST((LN($D$42)-(AL39))/AL38,0,1,FALSE())/NORMSDIST((LN($D$42)-(AL39))/AL38),InputDataA_GeneralAssumptions!AP134)</f>
        <v>#VALUE!</v>
      </c>
      <c r="AM40" s="580" t="e">
        <f aca="false">IF(InputDataA_GeneralAssumptions!$F$133="Automatic",(1/AM38)*NORMDIST((LN($D$42)-(AM39))/AM38,0,1,FALSE())/NORMSDIST((LN($D$42)-(AM39))/AM38),InputDataA_GeneralAssumptions!AQ134)</f>
        <v>#VALUE!</v>
      </c>
      <c r="AN40" s="580" t="e">
        <f aca="false">IF(InputDataA_GeneralAssumptions!$F$133="Automatic",(1/AN38)*NORMDIST((LN($D$42)-(AN39))/AN38,0,1,FALSE())/NORMSDIST((LN($D$42)-(AN39))/AN38),InputDataA_GeneralAssumptions!AR134)</f>
        <v>#VALUE!</v>
      </c>
      <c r="AO40" s="580" t="e">
        <f aca="false">IF(InputDataA_GeneralAssumptions!$F$133="Automatic",(1/AO38)*NORMDIST((LN($D$42)-(AO39))/AO38,0,1,FALSE())/NORMSDIST((LN($D$42)-(AO39))/AO38),InputDataA_GeneralAssumptions!AS134)</f>
        <v>#VALUE!</v>
      </c>
      <c r="AP40" s="580" t="e">
        <f aca="false">IF(InputDataA_GeneralAssumptions!$F$133="Automatic",(1/AP38)*NORMDIST((LN($D$42)-(AP39))/AP38,0,1,FALSE())/NORMSDIST((LN($D$42)-(AP39))/AP38),InputDataA_GeneralAssumptions!AT134)</f>
        <v>#VALUE!</v>
      </c>
      <c r="AQ40" s="580" t="e">
        <f aca="false">IF(InputDataA_GeneralAssumptions!$F$133="Automatic",(1/AQ38)*NORMDIST((LN($D$42)-(AQ39))/AQ38,0,1,FALSE())/NORMSDIST((LN($D$42)-(AQ39))/AQ38),InputDataA_GeneralAssumptions!AU134)</f>
        <v>#VALUE!</v>
      </c>
      <c r="AR40" s="580" t="e">
        <f aca="false">IF(InputDataA_GeneralAssumptions!$F$133="Automatic",(1/AR38)*NORMDIST((LN($D$42)-(AR39))/AR38,0,1,FALSE())/NORMSDIST((LN($D$42)-(AR39))/AR38),InputDataA_GeneralAssumptions!AV134)</f>
        <v>#VALUE!</v>
      </c>
      <c r="AS40" s="580" t="e">
        <f aca="false">IF(InputDataA_GeneralAssumptions!$F$133="Automatic",(1/AS38)*NORMDIST((LN($D$42)-(AS39))/AS38,0,1,FALSE())/NORMSDIST((LN($D$42)-(AS39))/AS38),InputDataA_GeneralAssumptions!AW134)</f>
        <v>#VALUE!</v>
      </c>
      <c r="AT40" s="580" t="e">
        <f aca="false">IF(InputDataA_GeneralAssumptions!$F$133="Automatic",(1/AT38)*NORMDIST((LN($D$42)-(AT39))/AT38,0,1,FALSE())/NORMSDIST((LN($D$42)-(AT39))/AT38),InputDataA_GeneralAssumptions!AX134)</f>
        <v>#VALUE!</v>
      </c>
      <c r="AU40" s="580" t="e">
        <f aca="false">IF(InputDataA_GeneralAssumptions!$F$133="Automatic",(1/AU38)*NORMDIST((LN($D$42)-(AU39))/AU38,0,1,FALSE())/NORMSDIST((LN($D$42)-(AU39))/AU38),InputDataA_GeneralAssumptions!AY134)</f>
        <v>#VALUE!</v>
      </c>
      <c r="AV40" s="580" t="e">
        <f aca="false">IF(InputDataA_GeneralAssumptions!$F$133="Automatic",(1/AV38)*NORMDIST((LN($D$42)-(AV39))/AV38,0,1,FALSE())/NORMSDIST((LN($D$42)-(AV39))/AV38),InputDataA_GeneralAssumptions!AZ134)</f>
        <v>#VALUE!</v>
      </c>
      <c r="AW40" s="580" t="e">
        <f aca="false">IF(InputDataA_GeneralAssumptions!$F$133="Automatic",(1/AW38)*NORMDIST((LN($D$42)-(AW39))/AW38,0,1,FALSE())/NORMSDIST((LN($D$42)-(AW39))/AW38),InputDataA_GeneralAssumptions!BA134)</f>
        <v>#VALUE!</v>
      </c>
      <c r="AX40" s="580" t="e">
        <f aca="false">IF(InputDataA_GeneralAssumptions!$F$133="Automatic",(1/AX38)*NORMDIST((LN($D$42)-(AX39))/AX38,0,1,FALSE())/NORMSDIST((LN($D$42)-(AX39))/AX38),InputDataA_GeneralAssumptions!BB134)</f>
        <v>#VALUE!</v>
      </c>
      <c r="AY40" s="580" t="e">
        <f aca="false">IF(InputDataA_GeneralAssumptions!$F$133="Automatic",(1/AY38)*NORMDIST((LN($D$42)-(AY39))/AY38,0,1,FALSE())/NORMSDIST((LN($D$42)-(AY39))/AY38),InputDataA_GeneralAssumptions!BC134)</f>
        <v>#VALUE!</v>
      </c>
      <c r="AZ40" s="580" t="e">
        <f aca="false">IF(InputDataA_GeneralAssumptions!$F$133="Automatic",(1/AZ38)*NORMDIST((LN($D$42)-(AZ39))/AZ38,0,1,FALSE())/NORMSDIST((LN($D$42)-(AZ39))/AZ38),InputDataA_GeneralAssumptions!BD134)</f>
        <v>#VALUE!</v>
      </c>
      <c r="BA40" s="580" t="e">
        <f aca="false">IF(InputDataA_GeneralAssumptions!$F$133="Automatic",(1/BA38)*NORMDIST((LN($D$42)-(BA39))/BA38,0,1,FALSE())/NORMSDIST((LN($D$42)-(BA39))/BA38),InputDataA_GeneralAssumptions!BE134)</f>
        <v>#VALUE!</v>
      </c>
      <c r="BB40" s="580" t="e">
        <f aca="false">IF(InputDataA_GeneralAssumptions!$F$133="Automatic",(1/BB38)*NORMDIST((LN($D$42)-(BB39))/BB38,0,1,FALSE())/NORMSDIST((LN($D$42)-(BB39))/BB38),InputDataA_GeneralAssumptions!BF134)</f>
        <v>#VALUE!</v>
      </c>
      <c r="BC40" s="580" t="e">
        <f aca="false">IF(InputDataA_GeneralAssumptions!$F$133="Automatic",(1/BC38)*NORMDIST((LN($D$42)-(BC39))/BC38,0,1,FALSE())/NORMSDIST((LN($D$42)-(BC39))/BC38),InputDataA_GeneralAssumptions!BG134)</f>
        <v>#VALUE!</v>
      </c>
      <c r="BD40" s="580" t="e">
        <f aca="false">IF(InputDataA_GeneralAssumptions!$F$133="Automatic",(1/BD38)*NORMDIST((LN($D$42)-(BD39))/BD38,0,1,FALSE())/NORMSDIST((LN($D$42)-(BD39))/BD38),InputDataA_GeneralAssumptions!BH134)</f>
        <v>#VALUE!</v>
      </c>
      <c r="BE40" s="580" t="e">
        <f aca="false">IF(InputDataA_GeneralAssumptions!$F$133="Automatic",(1/BE38)*NORMDIST((LN($D$42)-(BE39))/BE38,0,1,FALSE())/NORMSDIST((LN($D$42)-(BE39))/BE38),InputDataA_GeneralAssumptions!BI134)</f>
        <v>#VALUE!</v>
      </c>
      <c r="BF40" s="580" t="e">
        <f aca="false">IF(InputDataA_GeneralAssumptions!$F$133="Automatic",(1/BF38)*NORMDIST((LN($D$42)-(BF39))/BF38,0,1,FALSE())/NORMSDIST((LN($D$42)-(BF39))/BF38),InputDataA_GeneralAssumptions!BJ134)</f>
        <v>#VALUE!</v>
      </c>
      <c r="BG40" s="580" t="e">
        <f aca="false">IF(InputDataA_GeneralAssumptions!$F$133="Automatic",(1/BG38)*NORMDIST((LN($D$42)-(BG39))/BG38,0,1,FALSE())/NORMSDIST((LN($D$42)-(BG39))/BG38),InputDataA_GeneralAssumptions!BK134)</f>
        <v>#VALUE!</v>
      </c>
      <c r="BH40" s="580" t="e">
        <f aca="false">IF(InputDataA_GeneralAssumptions!$F$133="Automatic",(1/BH38)*NORMDIST((LN($D$42)-(BH39))/BH38,0,1,FALSE())/NORMSDIST((LN($D$42)-(BH39))/BH38),InputDataA_GeneralAssumptions!BL134)</f>
        <v>#VALUE!</v>
      </c>
      <c r="BI40" s="580" t="e">
        <f aca="false">IF(InputDataA_GeneralAssumptions!$F$133="Automatic",(1/BI38)*NORMDIST((LN($D$42)-(BI39))/BI38,0,1,FALSE())/NORMSDIST((LN($D$42)-(BI39))/BI38),InputDataA_GeneralAssumptions!BM134)</f>
        <v>#VALUE!</v>
      </c>
      <c r="BJ40" s="580" t="e">
        <f aca="false">IF(InputDataA_GeneralAssumptions!$F$133="Automatic",(1/BJ38)*NORMDIST((LN($D$42)-(BJ39))/BJ38,0,1,FALSE())/NORMSDIST((LN($D$42)-(BJ39))/BJ38),InputDataA_GeneralAssumptions!BN134)</f>
        <v>#VALUE!</v>
      </c>
      <c r="BK40" s="580" t="e">
        <f aca="false">IF(InputDataA_GeneralAssumptions!$F$133="Automatic",(1/BK38)*NORMDIST((LN($D$42)-(BK39))/BK38,0,1,FALSE())/NORMSDIST((LN($D$42)-(BK39))/BK38),InputDataA_GeneralAssumptions!BO134)</f>
        <v>#VALUE!</v>
      </c>
      <c r="BL40" s="580" t="e">
        <f aca="false">IF(InputDataA_GeneralAssumptions!$F$133="Automatic",(1/BL38)*NORMDIST((LN($D$42)-(BL39))/BL38,0,1,FALSE())/NORMSDIST((LN($D$42)-(BL39))/BL38),InputDataA_GeneralAssumptions!BP134)</f>
        <v>#VALUE!</v>
      </c>
      <c r="BM40" s="580" t="e">
        <f aca="false">IF(InputDataA_GeneralAssumptions!$F$133="Automatic",(1/BM38)*NORMDIST((LN($D$42)-(BM39))/BM38,0,1,FALSE())/NORMSDIST((LN($D$42)-(BM39))/BM38),InputDataA_GeneralAssumptions!BQ134)</f>
        <v>#VALUE!</v>
      </c>
      <c r="BN40" s="580" t="e">
        <f aca="false">IF(InputDataA_GeneralAssumptions!$F$133="Automatic",(1/BN38)*NORMDIST((LN($D$42)-(BN39))/BN38,0,1,FALSE())/NORMSDIST((LN($D$42)-(BN39))/BN38),InputDataA_GeneralAssumptions!BR134)</f>
        <v>#VALUE!</v>
      </c>
      <c r="BO40" s="580" t="e">
        <f aca="false">IF(InputDataA_GeneralAssumptions!$F$133="Automatic",(1/BO38)*NORMDIST((LN($D$42)-(BO39))/BO38,0,1,FALSE())/NORMSDIST((LN($D$42)-(BO39))/BO38),InputDataA_GeneralAssumptions!BS134)</f>
        <v>#VALUE!</v>
      </c>
      <c r="BP40" s="580" t="e">
        <f aca="false">IF(InputDataA_GeneralAssumptions!$F$133="Automatic",(1/BP38)*NORMDIST((LN($D$42)-(BP39))/BP38,0,1,FALSE())/NORMSDIST((LN($D$42)-(BP39))/BP38),InputDataA_GeneralAssumptions!BT134)</f>
        <v>#VALUE!</v>
      </c>
      <c r="BQ40" s="580" t="e">
        <f aca="false">IF(InputDataA_GeneralAssumptions!$F$133="Automatic",(1/BQ38)*NORMDIST((LN($D$42)-(BQ39))/BQ38,0,1,FALSE())/NORMSDIST((LN($D$42)-(BQ39))/BQ38),InputDataA_GeneralAssumptions!BU134)</f>
        <v>#VALUE!</v>
      </c>
      <c r="BR40" s="580" t="e">
        <f aca="false">IF(InputDataA_GeneralAssumptions!$F$133="Automatic",(1/BR38)*NORMDIST((LN($D$42)-(BR39))/BR38,0,1,FALSE())/NORMSDIST((LN($D$42)-(BR39))/BR38),InputDataA_GeneralAssumptions!BV134)</f>
        <v>#VALUE!</v>
      </c>
      <c r="BS40" s="580" t="e">
        <f aca="false">IF(InputDataA_GeneralAssumptions!$F$133="Automatic",(1/BS38)*NORMDIST((LN($D$42)-(BS39))/BS38,0,1,FALSE())/NORMSDIST((LN($D$42)-(BS39))/BS38),InputDataA_GeneralAssumptions!BW134)</f>
        <v>#VALUE!</v>
      </c>
    </row>
    <row r="41" customFormat="false" ht="15.75" hidden="false" customHeight="false" outlineLevel="0" collapsed="false">
      <c r="C41" s="524" t="s">
        <v>1474</v>
      </c>
      <c r="D41" s="512" t="s">
        <v>1560</v>
      </c>
      <c r="E41" s="580" t="n">
        <f aca="false">InputDataA_GeneralAssumptions!D127</f>
        <v>0.544</v>
      </c>
      <c r="F41" s="580" t="n">
        <f aca="false">IF(InputDataA_GeneralAssumptions!$F$133="Automatic",NORMSDIST((LN($D$42)-F39)/F38),(1-F40*F20)*E41)</f>
        <v>0.532980210818463</v>
      </c>
      <c r="G41" s="580" t="n">
        <f aca="false">IF(InputDataA_GeneralAssumptions!$F$133="Automatic",NORMSDIST((LN($D$42)-G39)/G38),(1-G40*G20)*F41)</f>
        <v>0.52201234125423</v>
      </c>
      <c r="H41" s="580" t="n">
        <f aca="false">IF(InputDataA_GeneralAssumptions!$F$133="Automatic",NORMSDIST((LN($D$42)-H39)/H38),(1-H40*H20)*G41)</f>
        <v>0.511246713899499</v>
      </c>
      <c r="I41" s="580" t="n">
        <f aca="false">IF(InputDataA_GeneralAssumptions!$F$133="Automatic",NORMSDIST((LN($D$42)-I39)/I38),(1-I40*I20)*H41)</f>
        <v>0.500616790409065</v>
      </c>
      <c r="J41" s="580" t="n">
        <f aca="false">IF(InputDataA_GeneralAssumptions!$F$133="Automatic",NORMSDIST((LN($D$42)-J39)/J38),(1-J40*J20)*I41)</f>
        <v>0.489972527859579</v>
      </c>
      <c r="K41" s="580" t="n">
        <f aca="false">IF(InputDataA_GeneralAssumptions!$F$133="Automatic",NORMSDIST((LN($D$42)-K39)/K38),(1-K40*K20)*J41)</f>
        <v>0.479302243803925</v>
      </c>
      <c r="L41" s="580" t="n">
        <f aca="false">IF(InputDataA_GeneralAssumptions!$F$133="Automatic",NORMSDIST((LN($D$42)-L39)/L38),(1-L40*L20)*K41)</f>
        <v>0.46898077951263</v>
      </c>
      <c r="M41" s="580" t="n">
        <f aca="false">IF(InputDataA_GeneralAssumptions!$F$133="Automatic",NORMSDIST((LN($D$42)-M39)/M38),(1-M40*M20)*L41)</f>
        <v>0.458560271295895</v>
      </c>
      <c r="N41" s="580" t="n">
        <f aca="false">IF(InputDataA_GeneralAssumptions!$F$133="Automatic",NORMSDIST((LN($D$42)-N39)/N38),(1-N40*N20)*M41)</f>
        <v>0.448140670834433</v>
      </c>
      <c r="O41" s="580" t="n">
        <f aca="false">IF(InputDataA_GeneralAssumptions!$F$133="Automatic",NORMSDIST((LN($D$42)-O39)/O38),(1-O40*O20)*N41)</f>
        <v>0.437848345643265</v>
      </c>
      <c r="P41" s="580" t="n">
        <f aca="false">IF(InputDataA_GeneralAssumptions!$F$133="Automatic",NORMSDIST((LN($D$42)-P39)/P38),(1-P40*P20)*O41)</f>
        <v>0.427764488865637</v>
      </c>
      <c r="Q41" s="580" t="n">
        <f aca="false">IF(InputDataA_GeneralAssumptions!$F$133="Automatic",NORMSDIST((LN($D$42)-Q39)/Q38),(1-Q40*Q20)*P41)</f>
        <v>0.417917965514879</v>
      </c>
      <c r="R41" s="580" t="n">
        <f aca="false">IF(InputDataA_GeneralAssumptions!$F$133="Automatic",NORMSDIST((LN($D$42)-R39)/R38),(1-R40*R20)*Q41)</f>
        <v>0.408245492795521</v>
      </c>
      <c r="S41" s="580" t="n">
        <f aca="false">IF(InputDataA_GeneralAssumptions!$F$133="Automatic",NORMSDIST((LN($D$42)-S39)/S38),(1-S40*S20)*R41)</f>
        <v>0.398704871333598</v>
      </c>
      <c r="T41" s="580" t="n">
        <f aca="false">IF(InputDataA_GeneralAssumptions!$F$133="Automatic",NORMSDIST((LN($D$42)-T39)/T38),(1-T40*T20)*S41)</f>
        <v>0.389231016645081</v>
      </c>
      <c r="U41" s="580" t="n">
        <f aca="false">IF(InputDataA_GeneralAssumptions!$F$133="Automatic",NORMSDIST((LN($D$42)-U39)/U38),(1-U40*U20)*T41)</f>
        <v>0.379764977859887</v>
      </c>
      <c r="V41" s="580" t="n">
        <f aca="false">IF(InputDataA_GeneralAssumptions!$F$133="Automatic",NORMSDIST((LN($D$42)-V39)/V38),(1-V40*V20)*U41)</f>
        <v>0.370468414714821</v>
      </c>
      <c r="W41" s="580" t="n">
        <f aca="false">IF(InputDataA_GeneralAssumptions!$F$133="Automatic",NORMSDIST((LN($D$42)-W39)/W38),(1-W40*W20)*V41)</f>
        <v>0.361196108660524</v>
      </c>
      <c r="X41" s="580" t="n">
        <f aca="false">IF(InputDataA_GeneralAssumptions!$F$133="Automatic",NORMSDIST((LN($D$42)-X39)/X38),(1-X40*X20)*W41)</f>
        <v>0.351958018310584</v>
      </c>
      <c r="Y41" s="580" t="n">
        <f aca="false">IF(InputDataA_GeneralAssumptions!$F$133="Automatic",NORMSDIST((LN($D$42)-Y39)/Y38),(1-Y40*Y20)*X41)</f>
        <v>0.342808501426291</v>
      </c>
      <c r="Z41" s="580" t="n">
        <f aca="false">IF(InputDataA_GeneralAssumptions!$F$133="Automatic",NORMSDIST((LN($D$42)-Z39)/Z38),(1-Z40*Z20)*Y41)</f>
        <v>0.333754400199028</v>
      </c>
      <c r="AA41" s="580" t="n">
        <f aca="false">IF(InputDataA_GeneralAssumptions!$F$133="Automatic",NORMSDIST((LN($D$42)-AA39)/AA38),(1-AA40*AA20)*Z41)</f>
        <v>0.324895114201572</v>
      </c>
      <c r="AB41" s="580" t="n">
        <f aca="false">IF(InputDataA_GeneralAssumptions!$F$133="Automatic",NORMSDIST((LN($D$42)-AB39)/AB38),(1-AB40*AB20)*AA41)</f>
        <v>0.316128888035319</v>
      </c>
      <c r="AC41" s="580" t="n">
        <f aca="false">IF(InputDataA_GeneralAssumptions!$F$133="Automatic",NORMSDIST((LN($D$42)-AC39)/AC38),(1-AC40*AC20)*AB41)</f>
        <v>0.307451557693578</v>
      </c>
      <c r="AD41" s="580" t="n">
        <f aca="false">IF(InputDataA_GeneralAssumptions!$F$133="Automatic",NORMSDIST((LN($D$42)-AD39)/AD38),(1-AD40*AD20)*AC41)</f>
        <v>0.298860448644022</v>
      </c>
      <c r="AE41" s="580" t="n">
        <f aca="false">IF(InputDataA_GeneralAssumptions!$F$133="Automatic",NORMSDIST((LN($D$42)-AE39)/AE38),(1-AE40*AE20)*AD41)</f>
        <v>0.290362217510652</v>
      </c>
      <c r="AF41" s="580" t="n">
        <f aca="false">IF(InputDataA_GeneralAssumptions!$F$133="Automatic",NORMSDIST((LN($D$42)-AF39)/AF38),(1-AF40*AF20)*AE41)</f>
        <v>0.282066955457184</v>
      </c>
      <c r="AG41" s="580" t="n">
        <f aca="false">IF(InputDataA_GeneralAssumptions!$F$133="Automatic",NORMSDIST((LN($D$42)-AG39)/AG38),(1-AG40*AG20)*AF41)</f>
        <v>0.273856421238298</v>
      </c>
      <c r="AH41" s="580" t="n">
        <f aca="false">IF(InputDataA_GeneralAssumptions!$F$133="Automatic",NORMSDIST((LN($D$42)-AH39)/AH38),(1-AH40*AH20)*AG41)</f>
        <v>0.265761199680473</v>
      </c>
      <c r="AI41" s="580" t="n">
        <f aca="false">IF(InputDataA_GeneralAssumptions!$F$133="Automatic",NORMSDIST((LN($D$42)-AI39)/AI38),(1-AI40*AI20)*AH41)</f>
        <v>0.257785885674109</v>
      </c>
      <c r="AJ41" s="580" t="n">
        <f aca="false">IF(InputDataA_GeneralAssumptions!$F$133="Automatic",NORMSDIST((LN($D$42)-AJ39)/AJ38),(1-AJ40*AJ20)*AI41)</f>
        <v>0.249956762943723</v>
      </c>
      <c r="AK41" s="580" t="e">
        <f aca="false">IF(InputDataA_GeneralAssumptions!$F$133="Automatic",NORMSDIST((LN($D$42)-AK39)/AK38),(1-AK40*AK20)*AJ41)</f>
        <v>#VALUE!</v>
      </c>
      <c r="AL41" s="580" t="e">
        <f aca="false">IF(InputDataA_GeneralAssumptions!$F$133="Automatic",NORMSDIST((LN($D$42)-AL39)/AL38),(1-AL40*AL20)*AK41)</f>
        <v>#VALUE!</v>
      </c>
      <c r="AM41" s="580" t="e">
        <f aca="false">IF(InputDataA_GeneralAssumptions!$F$133="Automatic",NORMSDIST((LN($D$42)-AM39)/AM38),(1-AM40*AM20)*AL41)</f>
        <v>#VALUE!</v>
      </c>
      <c r="AN41" s="580" t="e">
        <f aca="false">IF(InputDataA_GeneralAssumptions!$F$133="Automatic",NORMSDIST((LN($D$42)-AN39)/AN38),(1-AN40*AN20)*AM41)</f>
        <v>#VALUE!</v>
      </c>
      <c r="AO41" s="580" t="e">
        <f aca="false">IF(InputDataA_GeneralAssumptions!$F$133="Automatic",NORMSDIST((LN($D$42)-AO39)/AO38),(1-AO40*AO20)*AN41)</f>
        <v>#VALUE!</v>
      </c>
      <c r="AP41" s="580" t="e">
        <f aca="false">IF(InputDataA_GeneralAssumptions!$F$133="Automatic",NORMSDIST((LN($D$42)-AP39)/AP38),(1-AP40*AP20)*AO41)</f>
        <v>#VALUE!</v>
      </c>
      <c r="AQ41" s="580" t="e">
        <f aca="false">IF(InputDataA_GeneralAssumptions!$F$133="Automatic",NORMSDIST((LN($D$42)-AQ39)/AQ38),(1-AQ40*AQ20)*AP41)</f>
        <v>#VALUE!</v>
      </c>
      <c r="AR41" s="580" t="e">
        <f aca="false">IF(InputDataA_GeneralAssumptions!$F$133="Automatic",NORMSDIST((LN($D$42)-AR39)/AR38),(1-AR40*AR20)*AQ41)</f>
        <v>#VALUE!</v>
      </c>
      <c r="AS41" s="580" t="e">
        <f aca="false">IF(InputDataA_GeneralAssumptions!$F$133="Automatic",NORMSDIST((LN($D$42)-AS39)/AS38),(1-AS40*AS20)*AR41)</f>
        <v>#VALUE!</v>
      </c>
      <c r="AT41" s="580" t="e">
        <f aca="false">IF(InputDataA_GeneralAssumptions!$F$133="Automatic",NORMSDIST((LN($D$42)-AT39)/AT38),(1-AT40*AT20)*AS41)</f>
        <v>#VALUE!</v>
      </c>
      <c r="AU41" s="580" t="e">
        <f aca="false">IF(InputDataA_GeneralAssumptions!$F$133="Automatic",NORMSDIST((LN($D$42)-AU39)/AU38),(1-AU40*AU20)*AT41)</f>
        <v>#VALUE!</v>
      </c>
      <c r="AV41" s="580" t="e">
        <f aca="false">IF(InputDataA_GeneralAssumptions!$F$133="Automatic",NORMSDIST((LN($D$42)-AV39)/AV38),(1-AV40*AV20)*AU41)</f>
        <v>#VALUE!</v>
      </c>
      <c r="AW41" s="580" t="e">
        <f aca="false">IF(InputDataA_GeneralAssumptions!$F$133="Automatic",NORMSDIST((LN($D$42)-AW39)/AW38),(1-AW40*AW20)*AV41)</f>
        <v>#VALUE!</v>
      </c>
      <c r="AX41" s="580" t="e">
        <f aca="false">IF(InputDataA_GeneralAssumptions!$F$133="Automatic",NORMSDIST((LN($D$42)-AX39)/AX38),(1-AX40*AX20)*AW41)</f>
        <v>#VALUE!</v>
      </c>
      <c r="AY41" s="580" t="e">
        <f aca="false">IF(InputDataA_GeneralAssumptions!$F$133="Automatic",NORMSDIST((LN($D$42)-AY39)/AY38),(1-AY40*AY20)*AX41)</f>
        <v>#VALUE!</v>
      </c>
      <c r="AZ41" s="580" t="e">
        <f aca="false">IF(InputDataA_GeneralAssumptions!$F$133="Automatic",NORMSDIST((LN($D$42)-AZ39)/AZ38),(1-AZ40*AZ20)*AY41)</f>
        <v>#VALUE!</v>
      </c>
      <c r="BA41" s="580" t="e">
        <f aca="false">IF(InputDataA_GeneralAssumptions!$F$133="Automatic",NORMSDIST((LN($D$42)-BA39)/BA38),(1-BA40*BA20)*AZ41)</f>
        <v>#VALUE!</v>
      </c>
      <c r="BB41" s="580" t="e">
        <f aca="false">IF(InputDataA_GeneralAssumptions!$F$133="Automatic",NORMSDIST((LN($D$42)-BB39)/BB38),(1-BB40*BB20)*BA41)</f>
        <v>#VALUE!</v>
      </c>
      <c r="BC41" s="580" t="e">
        <f aca="false">IF(InputDataA_GeneralAssumptions!$F$133="Automatic",NORMSDIST((LN($D$42)-BC39)/BC38),(1-BC40*BC20)*BB41)</f>
        <v>#VALUE!</v>
      </c>
      <c r="BD41" s="580" t="e">
        <f aca="false">IF(InputDataA_GeneralAssumptions!$F$133="Automatic",NORMSDIST((LN($D$42)-BD39)/BD38),(1-BD40*BD20)*BC41)</f>
        <v>#VALUE!</v>
      </c>
      <c r="BE41" s="580" t="e">
        <f aca="false">IF(InputDataA_GeneralAssumptions!$F$133="Automatic",NORMSDIST((LN($D$42)-BE39)/BE38),(1-BE40*BE20)*BD41)</f>
        <v>#VALUE!</v>
      </c>
      <c r="BF41" s="580" t="e">
        <f aca="false">IF(InputDataA_GeneralAssumptions!$F$133="Automatic",NORMSDIST((LN($D$42)-BF39)/BF38),(1-BF40*BF20)*BE41)</f>
        <v>#VALUE!</v>
      </c>
      <c r="BG41" s="580" t="e">
        <f aca="false">IF(InputDataA_GeneralAssumptions!$F$133="Automatic",NORMSDIST((LN($D$42)-BG39)/BG38),(1-BG40*BG20)*BF41)</f>
        <v>#VALUE!</v>
      </c>
      <c r="BH41" s="580" t="e">
        <f aca="false">IF(InputDataA_GeneralAssumptions!$F$133="Automatic",NORMSDIST((LN($D$42)-BH39)/BH38),(1-BH40*BH20)*BG41)</f>
        <v>#VALUE!</v>
      </c>
      <c r="BI41" s="580" t="e">
        <f aca="false">IF(InputDataA_GeneralAssumptions!$F$133="Automatic",NORMSDIST((LN($D$42)-BI39)/BI38),(1-BI40*BI20)*BH41)</f>
        <v>#VALUE!</v>
      </c>
      <c r="BJ41" s="580" t="e">
        <f aca="false">IF(InputDataA_GeneralAssumptions!$F$133="Automatic",NORMSDIST((LN($D$42)-BJ39)/BJ38),(1-BJ40*BJ20)*BI41)</f>
        <v>#VALUE!</v>
      </c>
      <c r="BK41" s="580" t="e">
        <f aca="false">IF(InputDataA_GeneralAssumptions!$F$133="Automatic",NORMSDIST((LN($D$42)-BK39)/BK38),(1-BK40*BK20)*BJ41)</f>
        <v>#VALUE!</v>
      </c>
      <c r="BL41" s="580" t="e">
        <f aca="false">IF(InputDataA_GeneralAssumptions!$F$133="Automatic",NORMSDIST((LN($D$42)-BL39)/BL38),(1-BL40*BL20)*BK41)</f>
        <v>#VALUE!</v>
      </c>
      <c r="BM41" s="580" t="e">
        <f aca="false">IF(InputDataA_GeneralAssumptions!$F$133="Automatic",NORMSDIST((LN($D$42)-BM39)/BM38),(1-BM40*BM20)*BL41)</f>
        <v>#VALUE!</v>
      </c>
      <c r="BN41" s="580" t="e">
        <f aca="false">IF(InputDataA_GeneralAssumptions!$F$133="Automatic",NORMSDIST((LN($D$42)-BN39)/BN38),(1-BN40*BN20)*BM41)</f>
        <v>#VALUE!</v>
      </c>
      <c r="BO41" s="580" t="e">
        <f aca="false">IF(InputDataA_GeneralAssumptions!$F$133="Automatic",NORMSDIST((LN($D$42)-BO39)/BO38),(1-BO40*BO20)*BN41)</f>
        <v>#VALUE!</v>
      </c>
      <c r="BP41" s="580" t="e">
        <f aca="false">IF(InputDataA_GeneralAssumptions!$F$133="Automatic",NORMSDIST((LN($D$42)-BP39)/BP38),(1-BP40*BP20)*BO41)</f>
        <v>#VALUE!</v>
      </c>
      <c r="BQ41" s="580" t="e">
        <f aca="false">IF(InputDataA_GeneralAssumptions!$F$133="Automatic",NORMSDIST((LN($D$42)-BQ39)/BQ38),(1-BQ40*BQ20)*BP41)</f>
        <v>#VALUE!</v>
      </c>
      <c r="BR41" s="580" t="e">
        <f aca="false">IF(InputDataA_GeneralAssumptions!$F$133="Automatic",NORMSDIST((LN($D$42)-BR39)/BR38),(1-BR40*BR20)*BQ41)</f>
        <v>#VALUE!</v>
      </c>
      <c r="BS41" s="580" t="e">
        <f aca="false">IF(InputDataA_GeneralAssumptions!$F$133="Automatic",NORMSDIST((LN($D$42)-BS39)/BS38),(1-BS40*BS20)*BR41)</f>
        <v>#VALUE!</v>
      </c>
    </row>
    <row r="42" customFormat="false" ht="15.75" hidden="false" customHeight="false" outlineLevel="0" collapsed="false">
      <c r="C42" s="541" t="s">
        <v>1561</v>
      </c>
      <c r="D42" s="578" t="n">
        <v>1</v>
      </c>
      <c r="F42" s="581"/>
      <c r="G42" s="581"/>
      <c r="H42" s="581"/>
      <c r="I42" s="581"/>
      <c r="J42" s="581"/>
      <c r="K42" s="581"/>
      <c r="L42" s="581"/>
      <c r="M42" s="581"/>
      <c r="N42" s="581"/>
      <c r="O42" s="581"/>
      <c r="P42" s="581"/>
      <c r="Q42" s="581"/>
      <c r="R42" s="581"/>
      <c r="S42" s="581"/>
      <c r="T42" s="581"/>
      <c r="U42" s="581"/>
      <c r="V42" s="581"/>
      <c r="W42" s="581"/>
      <c r="X42" s="581"/>
      <c r="Y42" s="581"/>
      <c r="Z42" s="581"/>
      <c r="AA42" s="581"/>
      <c r="AB42" s="581"/>
      <c r="AC42" s="581"/>
      <c r="AD42" s="581"/>
      <c r="AE42" s="581"/>
      <c r="AF42" s="581"/>
      <c r="AG42" s="581"/>
      <c r="AH42" s="581"/>
      <c r="AI42" s="581"/>
      <c r="AJ42" s="581"/>
      <c r="AK42" s="581"/>
      <c r="AL42" s="581"/>
      <c r="AM42" s="581"/>
      <c r="AN42" s="581"/>
      <c r="AO42" s="625"/>
      <c r="AP42" s="581"/>
      <c r="AQ42" s="581"/>
      <c r="AR42" s="581"/>
      <c r="AS42" s="581"/>
      <c r="AT42" s="581"/>
      <c r="AU42" s="581"/>
      <c r="AV42" s="581"/>
      <c r="AW42" s="581"/>
      <c r="AX42" s="581"/>
      <c r="AY42" s="581"/>
      <c r="AZ42" s="581"/>
      <c r="BA42" s="581"/>
      <c r="BB42" s="581"/>
      <c r="BC42" s="581"/>
      <c r="BD42" s="581"/>
      <c r="BE42" s="581"/>
      <c r="BF42" s="581"/>
      <c r="BG42" s="581"/>
      <c r="BH42" s="581"/>
      <c r="BI42" s="581"/>
      <c r="BJ42" s="581"/>
      <c r="BK42" s="581"/>
      <c r="BL42" s="581"/>
      <c r="BM42" s="581"/>
      <c r="BN42" s="581"/>
      <c r="BO42" s="581"/>
      <c r="BP42" s="581"/>
      <c r="BQ42" s="581"/>
      <c r="BR42" s="581"/>
      <c r="BS42" s="581"/>
    </row>
    <row r="43" customFormat="false" ht="15.75" hidden="false" customHeight="false" outlineLevel="0" collapsed="false">
      <c r="C43" s="543" t="s">
        <v>1562</v>
      </c>
    </row>
    <row r="44" customFormat="false" ht="15.75" hidden="false" customHeight="false" outlineLevel="0" collapsed="false">
      <c r="C44" s="524" t="s">
        <v>1563</v>
      </c>
      <c r="D44" s="512" t="s">
        <v>1564</v>
      </c>
      <c r="E44" s="504" t="n">
        <f aca="false">IF(InputDataA_GeneralAssumptions!$F$133="Automatic",(1/E38)*NORMDIST((LN($D$42)-E39)/E38,0,1,FALSE()),E40*E41)</f>
        <v>0.354502321069781</v>
      </c>
      <c r="F44" s="504" t="n">
        <f aca="false">IF(InputDataA_GeneralAssumptions!$F$133="Automatic",(1/F38)*NORMDIST((LN($D$42)-F39)/F38,0,1,FALSE()),F40*F41)</f>
        <v>0.355454378008609</v>
      </c>
      <c r="G44" s="504" t="n">
        <f aca="false">IF(InputDataA_GeneralAssumptions!$F$133="Automatic",(1/G38)*NORMDIST((LN($D$42)-G39)/G38,0,1,FALSE()),G40*G41)</f>
        <v>0.356130780704779</v>
      </c>
      <c r="H44" s="504" t="n">
        <f aca="false">IF(InputDataA_GeneralAssumptions!$F$133="Automatic",(1/H38)*NORMDIST((LN($D$42)-H39)/H38,0,1,FALSE()),H40*H41)</f>
        <v>0.356532117920858</v>
      </c>
      <c r="I44" s="504" t="n">
        <f aca="false">IF(InputDataA_GeneralAssumptions!$F$133="Automatic",(1/I38)*NORMDIST((LN($D$42)-I39)/I38,0,1,FALSE()),I40*I41)</f>
        <v>0.356673434507966</v>
      </c>
      <c r="J44" s="504" t="n">
        <f aca="false">IF(InputDataA_GeneralAssumptions!$F$133="Automatic",(1/J38)*NORMDIST((LN($D$42)-J39)/J38,0,1,FALSE()),J40*J41)</f>
        <v>0.356561185949182</v>
      </c>
      <c r="K44" s="504" t="n">
        <f aca="false">IF(InputDataA_GeneralAssumptions!$F$133="Automatic",(1/K38)*NORMDIST((LN($D$42)-K39)/K38,0,1,FALSE()),K40*K41)</f>
        <v>0.356193723810473</v>
      </c>
      <c r="L44" s="504" t="n">
        <f aca="false">IF(InputDataA_GeneralAssumptions!$F$133="Automatic",(1/L38)*NORMDIST((LN($D$42)-L39)/L38,0,1,FALSE()),L40*L41)</f>
        <v>0.35559515758776</v>
      </c>
      <c r="M44" s="504" t="n">
        <f aca="false">IF(InputDataA_GeneralAssumptions!$F$133="Automatic",(1/M38)*NORMDIST((LN($D$42)-M39)/M38,0,1,FALSE()),M40*M41)</f>
        <v>0.354747905198313</v>
      </c>
      <c r="N44" s="504" t="n">
        <f aca="false">IF(InputDataA_GeneralAssumptions!$F$133="Automatic",(1/N38)*NORMDIST((LN($D$42)-N39)/N38,0,1,FALSE()),N40*N41)</f>
        <v>0.35365607442209</v>
      </c>
      <c r="O44" s="504" t="n">
        <f aca="false">IF(InputDataA_GeneralAssumptions!$F$133="Automatic",(1/O38)*NORMDIST((LN($D$42)-O39)/O38,0,1,FALSE()),O40*O41)</f>
        <v>0.352336664769881</v>
      </c>
      <c r="P44" s="504" t="n">
        <f aca="false">IF(InputDataA_GeneralAssumptions!$F$133="Automatic",(1/P38)*NORMDIST((LN($D$42)-P39)/P38,0,1,FALSE()),P40*P41)</f>
        <v>0.350810903464917</v>
      </c>
      <c r="Q44" s="504" t="n">
        <f aca="false">IF(InputDataA_GeneralAssumptions!$F$133="Automatic",(1/Q38)*NORMDIST((LN($D$42)-Q39)/Q38,0,1,FALSE()),Q40*Q41)</f>
        <v>0.349097475606748</v>
      </c>
      <c r="R44" s="504" t="n">
        <f aca="false">IF(InputDataA_GeneralAssumptions!$F$133="Automatic",(1/R38)*NORMDIST((LN($D$42)-R39)/R38,0,1,FALSE()),R40*R41)</f>
        <v>0.347198186566468</v>
      </c>
      <c r="S44" s="504" t="n">
        <f aca="false">IF(InputDataA_GeneralAssumptions!$F$133="Automatic",(1/S38)*NORMDIST((LN($D$42)-S39)/S38,0,1,FALSE()),S40*S41)</f>
        <v>0.345113778328365</v>
      </c>
      <c r="T44" s="504" t="n">
        <f aca="false">IF(InputDataA_GeneralAssumptions!$F$133="Automatic",(1/T38)*NORMDIST((LN($D$42)-T39)/T38,0,1,FALSE()),T40*T41)</f>
        <v>0.342835335328193</v>
      </c>
      <c r="U44" s="504" t="n">
        <f aca="false">IF(InputDataA_GeneralAssumptions!$F$133="Automatic",(1/U38)*NORMDIST((LN($D$42)-U39)/U38,0,1,FALSE()),U40*U41)</f>
        <v>0.340349757057343</v>
      </c>
      <c r="V44" s="504" t="n">
        <f aca="false">IF(InputDataA_GeneralAssumptions!$F$133="Automatic",(1/V38)*NORMDIST((LN($D$42)-V39)/V38,0,1,FALSE()),V40*V41)</f>
        <v>0.337703851667912</v>
      </c>
      <c r="W44" s="504" t="n">
        <f aca="false">IF(InputDataA_GeneralAssumptions!$F$133="Automatic",(1/W38)*NORMDIST((LN($D$42)-W39)/W38,0,1,FALSE()),W40*W41)</f>
        <v>0.334861074031185</v>
      </c>
      <c r="X44" s="504" t="n">
        <f aca="false">IF(InputDataA_GeneralAssumptions!$F$133="Automatic",(1/X38)*NORMDIST((LN($D$42)-X39)/X38,0,1,FALSE()),X40*X41)</f>
        <v>0.331824683851499</v>
      </c>
      <c r="Y44" s="504" t="n">
        <f aca="false">IF(InputDataA_GeneralAssumptions!$F$133="Automatic",(1/Y38)*NORMDIST((LN($D$42)-Y39)/Y38,0,1,FALSE()),Y40*Y41)</f>
        <v>0.328614767329554</v>
      </c>
      <c r="Z44" s="504" t="n">
        <f aca="false">IF(InputDataA_GeneralAssumptions!$F$133="Automatic",(1/Z38)*NORMDIST((LN($D$42)-Z39)/Z38,0,1,FALSE()),Z40*Z41)</f>
        <v>0.325237867723686</v>
      </c>
      <c r="AA44" s="504" t="n">
        <f aca="false">IF(InputDataA_GeneralAssumptions!$F$133="Automatic",(1/AA38)*NORMDIST((LN($D$42)-AA39)/AA38,0,1,FALSE()),AA40*AA41)</f>
        <v>0.321738614748325</v>
      </c>
      <c r="AB44" s="504" t="n">
        <f aca="false">IF(InputDataA_GeneralAssumptions!$F$133="Automatic",(1/AB38)*NORMDIST((LN($D$42)-AB39)/AB38,0,1,FALSE()),AB40*AB41)</f>
        <v>0.318084182282083</v>
      </c>
      <c r="AC44" s="504" t="n">
        <f aca="false">IF(InputDataA_GeneralAssumptions!$F$133="Automatic",(1/AC38)*NORMDIST((LN($D$42)-AC39)/AC38,0,1,FALSE()),AC40*AC41)</f>
        <v>0.314276619146667</v>
      </c>
      <c r="AD44" s="504" t="n">
        <f aca="false">IF(InputDataA_GeneralAssumptions!$F$133="Automatic",(1/AD38)*NORMDIST((LN($D$42)-AD39)/AD38,0,1,FALSE()),AD40*AD41)</f>
        <v>0.310318221654362</v>
      </c>
      <c r="AE44" s="504" t="n">
        <f aca="false">IF(InputDataA_GeneralAssumptions!$F$133="Automatic",(1/AE38)*NORMDIST((LN($D$42)-AE39)/AE38,0,1,FALSE()),AE40*AE41)</f>
        <v>0.306215570295343</v>
      </c>
      <c r="AF44" s="504" t="n">
        <f aca="false">IF(InputDataA_GeneralAssumptions!$F$133="Automatic",(1/AF38)*NORMDIST((LN($D$42)-AF39)/AF38,0,1,FALSE()),AF40*AF41)</f>
        <v>0.302029092777925</v>
      </c>
      <c r="AG44" s="504" t="n">
        <f aca="false">IF(InputDataA_GeneralAssumptions!$F$133="Automatic",(1/AG38)*NORMDIST((LN($D$42)-AG39)/AG38,0,1,FALSE()),AG40*AG41)</f>
        <v>0.29770604032469</v>
      </c>
      <c r="AH44" s="504" t="n">
        <f aca="false">IF(InputDataA_GeneralAssumptions!$F$133="Automatic",(1/AH38)*NORMDIST((LN($D$42)-AH39)/AH38,0,1,FALSE()),AH40*AH41)</f>
        <v>0.293266495543961</v>
      </c>
      <c r="AI44" s="504" t="n">
        <f aca="false">IF(InputDataA_GeneralAssumptions!$F$133="Automatic",(1/AI38)*NORMDIST((LN($D$42)-AI39)/AI38,0,1,FALSE()),AI40*AI41)</f>
        <v>0.288718041761856</v>
      </c>
      <c r="AJ44" s="504" t="n">
        <f aca="false">IF(InputDataA_GeneralAssumptions!$F$133="Automatic",(1/AJ38)*NORMDIST((LN($D$42)-AJ39)/AJ38,0,1,FALSE()),AJ40*AJ41)</f>
        <v>0.284081682748801</v>
      </c>
      <c r="AK44" s="504" t="e">
        <f aca="false">IF(InputDataA_GeneralAssumptions!$F$133="Automatic",(1/AK38)*NORMDIST((LN($D$42)-AK39)/AK38,0,1,FALSE()),AK40*AK41)</f>
        <v>#VALUE!</v>
      </c>
      <c r="AL44" s="504" t="e">
        <f aca="false">IF(InputDataA_GeneralAssumptions!$F$133="Automatic",(1/AL38)*NORMDIST((LN($D$42)-AL39)/AL38,0,1,FALSE()),AL40*AL41)</f>
        <v>#VALUE!</v>
      </c>
      <c r="AM44" s="504" t="e">
        <f aca="false">IF(InputDataA_GeneralAssumptions!$F$133="Automatic",(1/AM38)*NORMDIST((LN($D$42)-AM39)/AM38,0,1,FALSE()),AM40*AM41)</f>
        <v>#VALUE!</v>
      </c>
      <c r="AN44" s="504" t="e">
        <f aca="false">IF(InputDataA_GeneralAssumptions!$F$133="Automatic",(1/AN38)*NORMDIST((LN($D$42)-AN39)/AN38,0,1,FALSE()),AN40*AN41)</f>
        <v>#VALUE!</v>
      </c>
      <c r="AO44" s="504" t="e">
        <f aca="false">IF(InputDataA_GeneralAssumptions!$F$133="Automatic",(1/AO38)*NORMDIST((LN($D$42)-AO39)/AO38,0,1,FALSE()),AO40*AO41)</f>
        <v>#VALUE!</v>
      </c>
      <c r="AP44" s="504" t="e">
        <f aca="false">IF(InputDataA_GeneralAssumptions!$F$133="Automatic",(1/AP38)*NORMDIST((LN($D$42)-AP39)/AP38,0,1,FALSE()),AP40*AP41)</f>
        <v>#VALUE!</v>
      </c>
      <c r="AQ44" s="504" t="e">
        <f aca="false">IF(InputDataA_GeneralAssumptions!$F$133="Automatic",(1/AQ38)*NORMDIST((LN($D$42)-AQ39)/AQ38,0,1,FALSE()),AQ40*AQ41)</f>
        <v>#VALUE!</v>
      </c>
      <c r="AR44" s="504" t="e">
        <f aca="false">IF(InputDataA_GeneralAssumptions!$F$133="Automatic",(1/AR38)*NORMDIST((LN($D$42)-AR39)/AR38,0,1,FALSE()),AR40*AR41)</f>
        <v>#VALUE!</v>
      </c>
      <c r="AS44" s="504" t="e">
        <f aca="false">IF(InputDataA_GeneralAssumptions!$F$133="Automatic",(1/AS38)*NORMDIST((LN($D$42)-AS39)/AS38,0,1,FALSE()),AS40*AS41)</f>
        <v>#VALUE!</v>
      </c>
      <c r="AT44" s="504" t="e">
        <f aca="false">IF(InputDataA_GeneralAssumptions!$F$133="Automatic",(1/AT38)*NORMDIST((LN($D$42)-AT39)/AT38,0,1,FALSE()),AT40*AT41)</f>
        <v>#VALUE!</v>
      </c>
      <c r="AU44" s="504" t="e">
        <f aca="false">IF(InputDataA_GeneralAssumptions!$F$133="Automatic",(1/AU38)*NORMDIST((LN($D$42)-AU39)/AU38,0,1,FALSE()),AU40*AU41)</f>
        <v>#VALUE!</v>
      </c>
      <c r="AV44" s="504" t="e">
        <f aca="false">IF(InputDataA_GeneralAssumptions!$F$133="Automatic",(1/AV38)*NORMDIST((LN($D$42)-AV39)/AV38,0,1,FALSE()),AV40*AV41)</f>
        <v>#VALUE!</v>
      </c>
      <c r="AW44" s="504" t="e">
        <f aca="false">IF(InputDataA_GeneralAssumptions!$F$133="Automatic",(1/AW38)*NORMDIST((LN($D$42)-AW39)/AW38,0,1,FALSE()),AW40*AW41)</f>
        <v>#VALUE!</v>
      </c>
      <c r="AX44" s="504" t="e">
        <f aca="false">IF(InputDataA_GeneralAssumptions!$F$133="Automatic",(1/AX38)*NORMDIST((LN($D$42)-AX39)/AX38,0,1,FALSE()),AX40*AX41)</f>
        <v>#VALUE!</v>
      </c>
      <c r="AY44" s="504" t="e">
        <f aca="false">IF(InputDataA_GeneralAssumptions!$F$133="Automatic",(1/AY38)*NORMDIST((LN($D$42)-AY39)/AY38,0,1,FALSE()),AY40*AY41)</f>
        <v>#VALUE!</v>
      </c>
      <c r="AZ44" s="504" t="e">
        <f aca="false">IF(InputDataA_GeneralAssumptions!$F$133="Automatic",(1/AZ38)*NORMDIST((LN($D$42)-AZ39)/AZ38,0,1,FALSE()),AZ40*AZ41)</f>
        <v>#VALUE!</v>
      </c>
      <c r="BA44" s="504" t="e">
        <f aca="false">IF(InputDataA_GeneralAssumptions!$F$133="Automatic",(1/BA38)*NORMDIST((LN($D$42)-BA39)/BA38,0,1,FALSE()),BA40*BA41)</f>
        <v>#VALUE!</v>
      </c>
      <c r="BB44" s="504" t="e">
        <f aca="false">IF(InputDataA_GeneralAssumptions!$F$133="Automatic",(1/BB38)*NORMDIST((LN($D$42)-BB39)/BB38,0,1,FALSE()),BB40*BB41)</f>
        <v>#VALUE!</v>
      </c>
      <c r="BC44" s="504" t="e">
        <f aca="false">IF(InputDataA_GeneralAssumptions!$F$133="Automatic",(1/BC38)*NORMDIST((LN($D$42)-BC39)/BC38,0,1,FALSE()),BC40*BC41)</f>
        <v>#VALUE!</v>
      </c>
      <c r="BD44" s="504" t="e">
        <f aca="false">IF(InputDataA_GeneralAssumptions!$F$133="Automatic",(1/BD38)*NORMDIST((LN($D$42)-BD39)/BD38,0,1,FALSE()),BD40*BD41)</f>
        <v>#VALUE!</v>
      </c>
      <c r="BE44" s="504" t="e">
        <f aca="false">IF(InputDataA_GeneralAssumptions!$F$133="Automatic",(1/BE38)*NORMDIST((LN($D$42)-BE39)/BE38,0,1,FALSE()),BE40*BE41)</f>
        <v>#VALUE!</v>
      </c>
      <c r="BF44" s="504" t="e">
        <f aca="false">IF(InputDataA_GeneralAssumptions!$F$133="Automatic",(1/BF38)*NORMDIST((LN($D$42)-BF39)/BF38,0,1,FALSE()),BF40*BF41)</f>
        <v>#VALUE!</v>
      </c>
      <c r="BG44" s="504" t="e">
        <f aca="false">IF(InputDataA_GeneralAssumptions!$F$133="Automatic",(1/BG38)*NORMDIST((LN($D$42)-BG39)/BG38,0,1,FALSE()),BG40*BG41)</f>
        <v>#VALUE!</v>
      </c>
      <c r="BH44" s="504" t="e">
        <f aca="false">IF(InputDataA_GeneralAssumptions!$F$133="Automatic",(1/BH38)*NORMDIST((LN($D$42)-BH39)/BH38,0,1,FALSE()),BH40*BH41)</f>
        <v>#VALUE!</v>
      </c>
      <c r="BI44" s="504" t="e">
        <f aca="false">IF(InputDataA_GeneralAssumptions!$F$133="Automatic",(1/BI38)*NORMDIST((LN($D$42)-BI39)/BI38,0,1,FALSE()),BI40*BI41)</f>
        <v>#VALUE!</v>
      </c>
      <c r="BJ44" s="504" t="e">
        <f aca="false">IF(InputDataA_GeneralAssumptions!$F$133="Automatic",(1/BJ38)*NORMDIST((LN($D$42)-BJ39)/BJ38,0,1,FALSE()),BJ40*BJ41)</f>
        <v>#VALUE!</v>
      </c>
      <c r="BK44" s="504" t="e">
        <f aca="false">IF(InputDataA_GeneralAssumptions!$F$133="Automatic",(1/BK38)*NORMDIST((LN($D$42)-BK39)/BK38,0,1,FALSE()),BK40*BK41)</f>
        <v>#VALUE!</v>
      </c>
      <c r="BL44" s="504" t="e">
        <f aca="false">IF(InputDataA_GeneralAssumptions!$F$133="Automatic",(1/BL38)*NORMDIST((LN($D$42)-BL39)/BL38,0,1,FALSE()),BL40*BL41)</f>
        <v>#VALUE!</v>
      </c>
      <c r="BM44" s="504" t="e">
        <f aca="false">IF(InputDataA_GeneralAssumptions!$F$133="Automatic",(1/BM38)*NORMDIST((LN($D$42)-BM39)/BM38,0,1,FALSE()),BM40*BM41)</f>
        <v>#VALUE!</v>
      </c>
      <c r="BN44" s="504" t="e">
        <f aca="false">IF(InputDataA_GeneralAssumptions!$F$133="Automatic",(1/BN38)*NORMDIST((LN($D$42)-BN39)/BN38,0,1,FALSE()),BN40*BN41)</f>
        <v>#VALUE!</v>
      </c>
      <c r="BO44" s="504" t="e">
        <f aca="false">IF(InputDataA_GeneralAssumptions!$F$133="Automatic",(1/BO38)*NORMDIST((LN($D$42)-BO39)/BO38,0,1,FALSE()),BO40*BO41)</f>
        <v>#VALUE!</v>
      </c>
      <c r="BP44" s="504" t="e">
        <f aca="false">IF(InputDataA_GeneralAssumptions!$F$133="Automatic",(1/BP38)*NORMDIST((LN($D$42)-BP39)/BP38,0,1,FALSE()),BP40*BP41)</f>
        <v>#VALUE!</v>
      </c>
      <c r="BQ44" s="504" t="e">
        <f aca="false">IF(InputDataA_GeneralAssumptions!$F$133="Automatic",(1/BQ38)*NORMDIST((LN($D$42)-BQ39)/BQ38,0,1,FALSE()),BQ40*BQ41)</f>
        <v>#VALUE!</v>
      </c>
      <c r="BR44" s="504" t="e">
        <f aca="false">IF(InputDataA_GeneralAssumptions!$F$133="Automatic",(1/BR38)*NORMDIST((LN($D$42)-BR39)/BR38,0,1,FALSE()),BR40*BR41)</f>
        <v>#VALUE!</v>
      </c>
      <c r="BS44" s="504" t="e">
        <f aca="false">IF(InputDataA_GeneralAssumptions!$F$133="Automatic",(1/BS38)*NORMDIST((LN($D$42)-BS39)/BS38,0,1,FALSE()),BS40*BS41)</f>
        <v>#VALUE!</v>
      </c>
    </row>
    <row r="45" customFormat="false" ht="15.75" hidden="false" customHeight="false" outlineLevel="0" collapsed="false">
      <c r="C45" s="524" t="s">
        <v>1565</v>
      </c>
      <c r="D45" s="512"/>
      <c r="E45" s="504"/>
      <c r="F45" s="504" t="n">
        <f aca="false">InputDataA_GeneralAssumptions!J155</f>
        <v>0</v>
      </c>
      <c r="G45" s="504" t="n">
        <f aca="false">InputDataA_GeneralAssumptions!K155</f>
        <v>0</v>
      </c>
      <c r="H45" s="504" t="n">
        <f aca="false">InputDataA_GeneralAssumptions!L155</f>
        <v>0</v>
      </c>
      <c r="I45" s="504" t="n">
        <f aca="false">InputDataA_GeneralAssumptions!M155</f>
        <v>0</v>
      </c>
      <c r="J45" s="504" t="n">
        <f aca="false">InputDataA_GeneralAssumptions!N155</f>
        <v>0</v>
      </c>
      <c r="K45" s="504" t="n">
        <f aca="false">InputDataA_GeneralAssumptions!O155</f>
        <v>0</v>
      </c>
      <c r="L45" s="504" t="n">
        <f aca="false">InputDataA_GeneralAssumptions!P155</f>
        <v>0</v>
      </c>
      <c r="M45" s="504" t="n">
        <f aca="false">InputDataA_GeneralAssumptions!Q155</f>
        <v>0</v>
      </c>
      <c r="N45" s="504" t="n">
        <f aca="false">InputDataA_GeneralAssumptions!R155</f>
        <v>0</v>
      </c>
      <c r="O45" s="504" t="n">
        <f aca="false">InputDataA_GeneralAssumptions!S155</f>
        <v>0</v>
      </c>
      <c r="P45" s="504" t="n">
        <f aca="false">InputDataA_GeneralAssumptions!T155</f>
        <v>0</v>
      </c>
      <c r="Q45" s="504" t="n">
        <f aca="false">InputDataA_GeneralAssumptions!U155</f>
        <v>0</v>
      </c>
      <c r="R45" s="504" t="n">
        <f aca="false">InputDataA_GeneralAssumptions!V155</f>
        <v>0</v>
      </c>
      <c r="S45" s="504" t="n">
        <f aca="false">InputDataA_GeneralAssumptions!W155</f>
        <v>0</v>
      </c>
      <c r="T45" s="504" t="n">
        <f aca="false">InputDataA_GeneralAssumptions!X155</f>
        <v>0</v>
      </c>
      <c r="U45" s="504" t="n">
        <f aca="false">InputDataA_GeneralAssumptions!Y155</f>
        <v>0</v>
      </c>
      <c r="V45" s="504" t="n">
        <f aca="false">InputDataA_GeneralAssumptions!Z155</f>
        <v>0</v>
      </c>
      <c r="W45" s="504" t="n">
        <f aca="false">InputDataA_GeneralAssumptions!AA155</f>
        <v>0</v>
      </c>
      <c r="X45" s="504" t="n">
        <f aca="false">InputDataA_GeneralAssumptions!AB155</f>
        <v>0</v>
      </c>
      <c r="Y45" s="504" t="n">
        <f aca="false">InputDataA_GeneralAssumptions!AC155</f>
        <v>0</v>
      </c>
      <c r="Z45" s="504" t="n">
        <f aca="false">InputDataA_GeneralAssumptions!AD155</f>
        <v>0</v>
      </c>
      <c r="AA45" s="504" t="n">
        <f aca="false">InputDataA_GeneralAssumptions!AE155</f>
        <v>0</v>
      </c>
      <c r="AB45" s="504" t="n">
        <f aca="false">InputDataA_GeneralAssumptions!AF155</f>
        <v>0</v>
      </c>
      <c r="AC45" s="504" t="n">
        <f aca="false">InputDataA_GeneralAssumptions!AG155</f>
        <v>0</v>
      </c>
      <c r="AD45" s="504" t="n">
        <f aca="false">InputDataA_GeneralAssumptions!AH155</f>
        <v>0</v>
      </c>
      <c r="AE45" s="504" t="n">
        <f aca="false">InputDataA_GeneralAssumptions!AI155</f>
        <v>0</v>
      </c>
      <c r="AF45" s="504" t="n">
        <f aca="false">InputDataA_GeneralAssumptions!AJ155</f>
        <v>0</v>
      </c>
      <c r="AG45" s="504" t="n">
        <f aca="false">InputDataA_GeneralAssumptions!AK155</f>
        <v>0</v>
      </c>
      <c r="AH45" s="504" t="n">
        <f aca="false">InputDataA_GeneralAssumptions!AL155</f>
        <v>0</v>
      </c>
      <c r="AI45" s="504" t="n">
        <f aca="false">InputDataA_GeneralAssumptions!AM155</f>
        <v>0</v>
      </c>
      <c r="AJ45" s="504" t="n">
        <f aca="false">InputDataA_GeneralAssumptions!AN155</f>
        <v>0</v>
      </c>
      <c r="AK45" s="504" t="n">
        <f aca="false">InputDataA_GeneralAssumptions!AO155</f>
        <v>0</v>
      </c>
      <c r="AL45" s="504" t="n">
        <f aca="false">InputDataA_GeneralAssumptions!AP155</f>
        <v>0</v>
      </c>
      <c r="AM45" s="504" t="n">
        <f aca="false">InputDataA_GeneralAssumptions!AQ155</f>
        <v>0</v>
      </c>
      <c r="AN45" s="504" t="n">
        <f aca="false">InputDataA_GeneralAssumptions!AR155</f>
        <v>0</v>
      </c>
      <c r="AO45" s="504" t="n">
        <f aca="false">InputDataA_GeneralAssumptions!AS155</f>
        <v>0</v>
      </c>
      <c r="AP45" s="504" t="n">
        <f aca="false">InputDataA_GeneralAssumptions!AT155</f>
        <v>0</v>
      </c>
      <c r="AQ45" s="504" t="n">
        <f aca="false">InputDataA_GeneralAssumptions!AU155</f>
        <v>0</v>
      </c>
      <c r="AR45" s="504" t="n">
        <f aca="false">InputDataA_GeneralAssumptions!AV155</f>
        <v>0</v>
      </c>
      <c r="AS45" s="504" t="n">
        <f aca="false">InputDataA_GeneralAssumptions!AW155</f>
        <v>0</v>
      </c>
      <c r="AT45" s="504" t="n">
        <f aca="false">InputDataA_GeneralAssumptions!AX155</f>
        <v>0</v>
      </c>
      <c r="AU45" s="504" t="n">
        <f aca="false">InputDataA_GeneralAssumptions!AY155</f>
        <v>0</v>
      </c>
      <c r="AV45" s="504" t="n">
        <f aca="false">InputDataA_GeneralAssumptions!AZ155</f>
        <v>0</v>
      </c>
      <c r="AW45" s="504" t="n">
        <f aca="false">InputDataA_GeneralAssumptions!BA155</f>
        <v>0</v>
      </c>
      <c r="AX45" s="504" t="n">
        <f aca="false">InputDataA_GeneralAssumptions!BB155</f>
        <v>0</v>
      </c>
      <c r="AY45" s="504" t="n">
        <f aca="false">InputDataA_GeneralAssumptions!BC155</f>
        <v>0</v>
      </c>
      <c r="AZ45" s="504" t="n">
        <f aca="false">InputDataA_GeneralAssumptions!BD155</f>
        <v>0</v>
      </c>
      <c r="BA45" s="504" t="n">
        <f aca="false">InputDataA_GeneralAssumptions!BE155</f>
        <v>0</v>
      </c>
      <c r="BB45" s="504" t="n">
        <f aca="false">InputDataA_GeneralAssumptions!BF155</f>
        <v>0</v>
      </c>
      <c r="BC45" s="504" t="n">
        <f aca="false">InputDataA_GeneralAssumptions!BG155</f>
        <v>0</v>
      </c>
      <c r="BD45" s="504" t="n">
        <f aca="false">InputDataA_GeneralAssumptions!BH155</f>
        <v>0</v>
      </c>
      <c r="BE45" s="504" t="n">
        <f aca="false">InputDataA_GeneralAssumptions!BI155</f>
        <v>0</v>
      </c>
      <c r="BF45" s="504" t="n">
        <f aca="false">InputDataA_GeneralAssumptions!BJ155</f>
        <v>0</v>
      </c>
      <c r="BG45" s="504" t="n">
        <f aca="false">InputDataA_GeneralAssumptions!BK155</f>
        <v>0</v>
      </c>
      <c r="BH45" s="504" t="n">
        <f aca="false">InputDataA_GeneralAssumptions!BL155</f>
        <v>0</v>
      </c>
      <c r="BI45" s="504" t="n">
        <f aca="false">InputDataA_GeneralAssumptions!BM155</f>
        <v>0</v>
      </c>
      <c r="BJ45" s="504" t="n">
        <f aca="false">InputDataA_GeneralAssumptions!BN155</f>
        <v>0</v>
      </c>
      <c r="BK45" s="504" t="n">
        <f aca="false">InputDataA_GeneralAssumptions!BO155</f>
        <v>0</v>
      </c>
      <c r="BL45" s="504" t="n">
        <f aca="false">InputDataA_GeneralAssumptions!BP155</f>
        <v>0</v>
      </c>
      <c r="BM45" s="504" t="n">
        <f aca="false">InputDataA_GeneralAssumptions!BQ155</f>
        <v>0</v>
      </c>
      <c r="BN45" s="504" t="n">
        <f aca="false">InputDataA_GeneralAssumptions!BR155</f>
        <v>0</v>
      </c>
      <c r="BO45" s="504" t="n">
        <f aca="false">InputDataA_GeneralAssumptions!BS155</f>
        <v>0</v>
      </c>
      <c r="BP45" s="504" t="n">
        <f aca="false">InputDataA_GeneralAssumptions!BT155</f>
        <v>0</v>
      </c>
      <c r="BQ45" s="504" t="n">
        <f aca="false">InputDataA_GeneralAssumptions!BU155</f>
        <v>0</v>
      </c>
      <c r="BR45" s="504" t="n">
        <f aca="false">InputDataA_GeneralAssumptions!BV155</f>
        <v>0</v>
      </c>
      <c r="BS45" s="504" t="n">
        <f aca="false">InputDataA_GeneralAssumptions!BW155</f>
        <v>0</v>
      </c>
    </row>
    <row r="46" customFormat="false" ht="15.75" hidden="false" customHeight="false" outlineLevel="0" collapsed="false">
      <c r="C46" s="524" t="s">
        <v>1566</v>
      </c>
      <c r="D46" s="512"/>
      <c r="E46" s="504"/>
      <c r="F46" s="504" t="n">
        <f aca="false">F20+F45</f>
        <v>0.0315283929925092</v>
      </c>
      <c r="G46" s="504" t="n">
        <f aca="false">G20+G45</f>
        <v>0.0313046400466268</v>
      </c>
      <c r="H46" s="504" t="n">
        <f aca="false">H20+H45</f>
        <v>0.0306715333441747</v>
      </c>
      <c r="I46" s="504" t="n">
        <f aca="false">I20+I45</f>
        <v>0.030255778289771</v>
      </c>
      <c r="J46" s="504" t="n">
        <f aca="false">J20+J45</f>
        <v>0.0302959452344236</v>
      </c>
      <c r="K46" s="504" t="n">
        <f aca="false">K20+K45</f>
        <v>0.0303918611925471</v>
      </c>
      <c r="L46" s="504" t="n">
        <f aca="false">L20+L45</f>
        <v>0.0294244491615936</v>
      </c>
      <c r="M46" s="504" t="n">
        <f aca="false">M20+M45</f>
        <v>0.0297722896099428</v>
      </c>
      <c r="N46" s="504" t="n">
        <f aca="false">N20+N45</f>
        <v>0.0298523498152485</v>
      </c>
      <c r="O46" s="504" t="n">
        <f aca="false">O20+O45</f>
        <v>0.0295845913524631</v>
      </c>
      <c r="P46" s="504" t="n">
        <f aca="false">P20+P45</f>
        <v>0.0290957698203871</v>
      </c>
      <c r="Q46" s="504" t="n">
        <f aca="false">Q20+Q45</f>
        <v>0.0285347115540719</v>
      </c>
      <c r="R46" s="504" t="n">
        <f aca="false">R20+R45</f>
        <v>0.0281707992244218</v>
      </c>
      <c r="S46" s="504" t="n">
        <f aca="false">S20+S45</f>
        <v>0.0279436126873367</v>
      </c>
      <c r="T46" s="504" t="n">
        <f aca="false">T20+T45</f>
        <v>0.0279237812486031</v>
      </c>
      <c r="U46" s="504" t="n">
        <f aca="false">U20+U45</f>
        <v>0.0280976943990769</v>
      </c>
      <c r="V46" s="504" t="n">
        <f aca="false">V20+V45</f>
        <v>0.0277994781389097</v>
      </c>
      <c r="W46" s="504" t="n">
        <f aca="false">W20+W45</f>
        <v>0.0279553553045739</v>
      </c>
      <c r="X46" s="504" t="n">
        <f aca="false">X20+X45</f>
        <v>0.0280998075699186</v>
      </c>
      <c r="Y46" s="504" t="n">
        <f aca="false">Y20+Y45</f>
        <v>0.0280935467363026</v>
      </c>
      <c r="Z46" s="504" t="n">
        <f aca="false">Z20+Z45</f>
        <v>0.0280804829977637</v>
      </c>
      <c r="AA46" s="504" t="n">
        <f aca="false">AA20+AA45</f>
        <v>0.0277640647075945</v>
      </c>
      <c r="AB46" s="504" t="n">
        <f aca="false">AB20+AB45</f>
        <v>0.0277798304780466</v>
      </c>
      <c r="AC46" s="504" t="n">
        <f aca="false">AC20+AC45</f>
        <v>0.027823226368253</v>
      </c>
      <c r="AD46" s="504" t="n">
        <f aca="false">AD20+AD45</f>
        <v>0.0278902121045799</v>
      </c>
      <c r="AE46" s="504" t="n">
        <f aca="false">AE20+AE45</f>
        <v>0.0279502616748297</v>
      </c>
      <c r="AF46" s="504" t="n">
        <f aca="false">AF20+AF45</f>
        <v>0.0276505211721232</v>
      </c>
      <c r="AG46" s="504" t="n">
        <f aca="false">AG20+AG45</f>
        <v>0.0277579081774746</v>
      </c>
      <c r="AH46" s="504" t="n">
        <f aca="false">AH20+AH45</f>
        <v>0.0277741204864179</v>
      </c>
      <c r="AI46" s="504" t="n">
        <f aca="false">AI20+AI45</f>
        <v>0.0277855047621709</v>
      </c>
      <c r="AJ46" s="504" t="n">
        <f aca="false">AJ20+AJ45</f>
        <v>0.0277126164059389</v>
      </c>
      <c r="AK46" s="504" t="e">
        <f aca="false">AK20+AK45</f>
        <v>#VALUE!</v>
      </c>
      <c r="AL46" s="504" t="e">
        <f aca="false">AL20+AL45</f>
        <v>#VALUE!</v>
      </c>
      <c r="AM46" s="504" t="e">
        <f aca="false">AM20+AM45</f>
        <v>#VALUE!</v>
      </c>
      <c r="AN46" s="504" t="e">
        <f aca="false">AN20+AN45</f>
        <v>#VALUE!</v>
      </c>
      <c r="AO46" s="504" t="e">
        <f aca="false">AO20+AO45</f>
        <v>#VALUE!</v>
      </c>
      <c r="AP46" s="504" t="e">
        <f aca="false">AP20+AP45</f>
        <v>#VALUE!</v>
      </c>
      <c r="AQ46" s="504" t="e">
        <f aca="false">AQ20+AQ45</f>
        <v>#VALUE!</v>
      </c>
      <c r="AR46" s="504" t="e">
        <f aca="false">AR20+AR45</f>
        <v>#VALUE!</v>
      </c>
      <c r="AS46" s="504" t="e">
        <f aca="false">AS20+AS45</f>
        <v>#VALUE!</v>
      </c>
      <c r="AT46" s="504" t="e">
        <f aca="false">AT20+AT45</f>
        <v>#VALUE!</v>
      </c>
      <c r="AU46" s="504" t="e">
        <f aca="false">AU20+AU45</f>
        <v>#VALUE!</v>
      </c>
      <c r="AV46" s="504" t="e">
        <f aca="false">AV20+AV45</f>
        <v>#VALUE!</v>
      </c>
      <c r="AW46" s="504" t="e">
        <f aca="false">AW20+AW45</f>
        <v>#VALUE!</v>
      </c>
      <c r="AX46" s="504" t="e">
        <f aca="false">AX20+AX45</f>
        <v>#VALUE!</v>
      </c>
      <c r="AY46" s="504" t="e">
        <f aca="false">AY20+AY45</f>
        <v>#VALUE!</v>
      </c>
      <c r="AZ46" s="504" t="e">
        <f aca="false">AZ20+AZ45</f>
        <v>#VALUE!</v>
      </c>
      <c r="BA46" s="504" t="e">
        <f aca="false">BA20+BA45</f>
        <v>#VALUE!</v>
      </c>
      <c r="BB46" s="504" t="e">
        <f aca="false">BB20+BB45</f>
        <v>#VALUE!</v>
      </c>
      <c r="BC46" s="504" t="e">
        <f aca="false">BC20+BC45</f>
        <v>#VALUE!</v>
      </c>
      <c r="BD46" s="504" t="e">
        <f aca="false">BD20+BD45</f>
        <v>#VALUE!</v>
      </c>
      <c r="BE46" s="504" t="e">
        <f aca="false">BE20+BE45</f>
        <v>#VALUE!</v>
      </c>
      <c r="BF46" s="504" t="e">
        <f aca="false">BF20+BF45</f>
        <v>#VALUE!</v>
      </c>
      <c r="BG46" s="504" t="e">
        <f aca="false">BG20+BG45</f>
        <v>#VALUE!</v>
      </c>
      <c r="BH46" s="504" t="e">
        <f aca="false">BH20+BH45</f>
        <v>#VALUE!</v>
      </c>
      <c r="BI46" s="504" t="e">
        <f aca="false">BI20+BI45</f>
        <v>#VALUE!</v>
      </c>
      <c r="BJ46" s="504" t="e">
        <f aca="false">BJ20+BJ45</f>
        <v>#VALUE!</v>
      </c>
      <c r="BK46" s="504" t="e">
        <f aca="false">BK20+BK45</f>
        <v>#VALUE!</v>
      </c>
      <c r="BL46" s="504" t="e">
        <f aca="false">BL20+BL45</f>
        <v>#VALUE!</v>
      </c>
      <c r="BM46" s="504" t="e">
        <f aca="false">BM20+BM45</f>
        <v>#VALUE!</v>
      </c>
      <c r="BN46" s="504" t="e">
        <f aca="false">BN20+BN45</f>
        <v>#VALUE!</v>
      </c>
      <c r="BO46" s="504" t="e">
        <f aca="false">BO20+BO45</f>
        <v>#VALUE!</v>
      </c>
      <c r="BP46" s="504" t="e">
        <f aca="false">BP20+BP45</f>
        <v>#VALUE!</v>
      </c>
      <c r="BQ46" s="504" t="e">
        <f aca="false">BQ20+BQ45</f>
        <v>#VALUE!</v>
      </c>
      <c r="BR46" s="504" t="e">
        <f aca="false">BR20+BR45</f>
        <v>#VALUE!</v>
      </c>
      <c r="BS46" s="504" t="e">
        <f aca="false">BS20+BS45</f>
        <v>#VALUE!</v>
      </c>
    </row>
    <row r="47" customFormat="false" ht="15.75" hidden="false" customHeight="false" outlineLevel="0" collapsed="false">
      <c r="C47" s="524" t="s">
        <v>1567</v>
      </c>
      <c r="D47" s="512"/>
      <c r="E47" s="504" t="n">
        <f aca="false">NORMSDIST(NORMSINV(0.4)-E38)</f>
        <v>0.0850543996386804</v>
      </c>
      <c r="F47" s="504" t="n">
        <f aca="false">NORMSDIST(NORMSINV(0.4)-F38)</f>
        <v>0.0850543996386804</v>
      </c>
      <c r="G47" s="504" t="n">
        <f aca="false">NORMSDIST(NORMSINV(0.4)-G38)</f>
        <v>0.0850543996386804</v>
      </c>
      <c r="H47" s="504" t="n">
        <f aca="false">NORMSDIST(NORMSINV(0.4)-H38)</f>
        <v>0.0850543996386804</v>
      </c>
      <c r="I47" s="504" t="n">
        <f aca="false">NORMSDIST(NORMSINV(0.4)-I38)</f>
        <v>0.0850543996386804</v>
      </c>
      <c r="J47" s="504" t="n">
        <f aca="false">NORMSDIST(NORMSINV(0.4)-J38)</f>
        <v>0.0850543996386804</v>
      </c>
      <c r="K47" s="504" t="n">
        <f aca="false">NORMSDIST(NORMSINV(0.4)-K38)</f>
        <v>0.0850543996386804</v>
      </c>
      <c r="L47" s="504" t="n">
        <f aca="false">NORMSDIST(NORMSINV(0.4)-L38)</f>
        <v>0.0850543996386804</v>
      </c>
      <c r="M47" s="504" t="n">
        <f aca="false">NORMSDIST(NORMSINV(0.4)-M38)</f>
        <v>0.0850543996386804</v>
      </c>
      <c r="N47" s="504" t="n">
        <f aca="false">NORMSDIST(NORMSINV(0.4)-N38)</f>
        <v>0.0850543996386804</v>
      </c>
      <c r="O47" s="504" t="n">
        <f aca="false">NORMSDIST(NORMSINV(0.4)-O38)</f>
        <v>0.0850543996386804</v>
      </c>
      <c r="P47" s="504" t="n">
        <f aca="false">NORMSDIST(NORMSINV(0.4)-P38)</f>
        <v>0.0850543996386804</v>
      </c>
      <c r="Q47" s="504" t="n">
        <f aca="false">NORMSDIST(NORMSINV(0.4)-Q38)</f>
        <v>0.0850543996386804</v>
      </c>
      <c r="R47" s="504" t="n">
        <f aca="false">NORMSDIST(NORMSINV(0.4)-R38)</f>
        <v>0.0850543996386804</v>
      </c>
      <c r="S47" s="504" t="n">
        <f aca="false">NORMSDIST(NORMSINV(0.4)-S38)</f>
        <v>0.0850543996386804</v>
      </c>
      <c r="T47" s="504" t="n">
        <f aca="false">NORMSDIST(NORMSINV(0.4)-T38)</f>
        <v>0.0850543996386804</v>
      </c>
      <c r="U47" s="504" t="n">
        <f aca="false">NORMSDIST(NORMSINV(0.4)-U38)</f>
        <v>0.0850543996386804</v>
      </c>
      <c r="V47" s="504" t="n">
        <f aca="false">NORMSDIST(NORMSINV(0.4)-V38)</f>
        <v>0.0850543996386804</v>
      </c>
      <c r="W47" s="504" t="n">
        <f aca="false">NORMSDIST(NORMSINV(0.4)-W38)</f>
        <v>0.0850543996386804</v>
      </c>
      <c r="X47" s="504" t="n">
        <f aca="false">NORMSDIST(NORMSINV(0.4)-X38)</f>
        <v>0.0850543996386804</v>
      </c>
      <c r="Y47" s="504" t="n">
        <f aca="false">NORMSDIST(NORMSINV(0.4)-Y38)</f>
        <v>0.0850543996386804</v>
      </c>
      <c r="Z47" s="504" t="n">
        <f aca="false">NORMSDIST(NORMSINV(0.4)-Z38)</f>
        <v>0.0850543996386804</v>
      </c>
      <c r="AA47" s="504" t="n">
        <f aca="false">NORMSDIST(NORMSINV(0.4)-AA38)</f>
        <v>0.0850543996386804</v>
      </c>
      <c r="AB47" s="504" t="n">
        <f aca="false">NORMSDIST(NORMSINV(0.4)-AB38)</f>
        <v>0.0850543996386804</v>
      </c>
      <c r="AC47" s="504" t="n">
        <f aca="false">NORMSDIST(NORMSINV(0.4)-AC38)</f>
        <v>0.0850543996386804</v>
      </c>
      <c r="AD47" s="504" t="n">
        <f aca="false">NORMSDIST(NORMSINV(0.4)-AD38)</f>
        <v>0.0850543996386804</v>
      </c>
      <c r="AE47" s="504" t="n">
        <f aca="false">NORMSDIST(NORMSINV(0.4)-AE38)</f>
        <v>0.0850543996386804</v>
      </c>
      <c r="AF47" s="504" t="n">
        <f aca="false">NORMSDIST(NORMSINV(0.4)-AF38)</f>
        <v>0.0850543996386804</v>
      </c>
      <c r="AG47" s="504" t="n">
        <f aca="false">NORMSDIST(NORMSINV(0.4)-AG38)</f>
        <v>0.0850543996386804</v>
      </c>
      <c r="AH47" s="504" t="n">
        <f aca="false">NORMSDIST(NORMSINV(0.4)-AH38)</f>
        <v>0.0850543996386804</v>
      </c>
      <c r="AI47" s="504" t="n">
        <f aca="false">NORMSDIST(NORMSINV(0.4)-AI38)</f>
        <v>0.0850543996386804</v>
      </c>
      <c r="AJ47" s="504" t="n">
        <f aca="false">NORMSDIST(NORMSINV(0.4)-AJ38)</f>
        <v>0.0850543996386804</v>
      </c>
      <c r="AK47" s="504" t="n">
        <f aca="false">NORMSDIST(NORMSINV(0.4)-AK38)</f>
        <v>0.0850543996386804</v>
      </c>
      <c r="AL47" s="504" t="n">
        <f aca="false">NORMSDIST(NORMSINV(0.4)-AL38)</f>
        <v>0.0850543996386804</v>
      </c>
      <c r="AM47" s="504" t="n">
        <f aca="false">NORMSDIST(NORMSINV(0.4)-AM38)</f>
        <v>0.0850543996386804</v>
      </c>
      <c r="AN47" s="504" t="n">
        <f aca="false">NORMSDIST(NORMSINV(0.4)-AN38)</f>
        <v>0.0850543996386804</v>
      </c>
      <c r="AO47" s="504" t="n">
        <f aca="false">NORMSDIST(NORMSINV(0.4)-AO38)</f>
        <v>0.0850543996386804</v>
      </c>
      <c r="AP47" s="504" t="n">
        <f aca="false">NORMSDIST(NORMSINV(0.4)-AP38)</f>
        <v>0.0850543996386804</v>
      </c>
      <c r="AQ47" s="504" t="n">
        <f aca="false">NORMSDIST(NORMSINV(0.4)-AQ38)</f>
        <v>0.0850543996386804</v>
      </c>
      <c r="AR47" s="504" t="n">
        <f aca="false">NORMSDIST(NORMSINV(0.4)-AR38)</f>
        <v>0.0850543996386804</v>
      </c>
      <c r="AS47" s="504" t="n">
        <f aca="false">NORMSDIST(NORMSINV(0.4)-AS38)</f>
        <v>0.0850543996386804</v>
      </c>
      <c r="AT47" s="504" t="n">
        <f aca="false">NORMSDIST(NORMSINV(0.4)-AT38)</f>
        <v>0.0850543996386804</v>
      </c>
      <c r="AU47" s="504" t="n">
        <f aca="false">NORMSDIST(NORMSINV(0.4)-AU38)</f>
        <v>0.0850543996386804</v>
      </c>
      <c r="AV47" s="504" t="n">
        <f aca="false">NORMSDIST(NORMSINV(0.4)-AV38)</f>
        <v>0.0850543996386804</v>
      </c>
      <c r="AW47" s="504" t="n">
        <f aca="false">NORMSDIST(NORMSINV(0.4)-AW38)</f>
        <v>0.0850543996386804</v>
      </c>
      <c r="AX47" s="504" t="n">
        <f aca="false">NORMSDIST(NORMSINV(0.4)-AX38)</f>
        <v>0.0850543996386804</v>
      </c>
      <c r="AY47" s="504" t="n">
        <f aca="false">NORMSDIST(NORMSINV(0.4)-AY38)</f>
        <v>0.0850543996386804</v>
      </c>
      <c r="AZ47" s="504" t="n">
        <f aca="false">NORMSDIST(NORMSINV(0.4)-AZ38)</f>
        <v>0.0850543996386804</v>
      </c>
      <c r="BA47" s="504" t="n">
        <f aca="false">NORMSDIST(NORMSINV(0.4)-BA38)</f>
        <v>0.0850543996386804</v>
      </c>
      <c r="BB47" s="504" t="n">
        <f aca="false">NORMSDIST(NORMSINV(0.4)-BB38)</f>
        <v>0.0850543996386804</v>
      </c>
      <c r="BC47" s="504" t="n">
        <f aca="false">NORMSDIST(NORMSINV(0.4)-BC38)</f>
        <v>0.0850543996386804</v>
      </c>
      <c r="BD47" s="504" t="n">
        <f aca="false">NORMSDIST(NORMSINV(0.4)-BD38)</f>
        <v>0.0850543996386804</v>
      </c>
      <c r="BE47" s="504" t="n">
        <f aca="false">NORMSDIST(NORMSINV(0.4)-BE38)</f>
        <v>0.0850543996386804</v>
      </c>
      <c r="BF47" s="504" t="n">
        <f aca="false">NORMSDIST(NORMSINV(0.4)-BF38)</f>
        <v>0.0850543996386804</v>
      </c>
      <c r="BG47" s="504" t="n">
        <f aca="false">NORMSDIST(NORMSINV(0.4)-BG38)</f>
        <v>0.0850543996386804</v>
      </c>
      <c r="BH47" s="504" t="n">
        <f aca="false">NORMSDIST(NORMSINV(0.4)-BH38)</f>
        <v>0.0850543996386804</v>
      </c>
      <c r="BI47" s="504" t="n">
        <f aca="false">NORMSDIST(NORMSINV(0.4)-BI38)</f>
        <v>0.0850543996386804</v>
      </c>
      <c r="BJ47" s="504" t="n">
        <f aca="false">NORMSDIST(NORMSINV(0.4)-BJ38)</f>
        <v>0.0850543996386804</v>
      </c>
      <c r="BK47" s="504" t="n">
        <f aca="false">NORMSDIST(NORMSINV(0.4)-BK38)</f>
        <v>0.0850543996386804</v>
      </c>
      <c r="BL47" s="504" t="n">
        <f aca="false">NORMSDIST(NORMSINV(0.4)-BL38)</f>
        <v>0.0850543996386804</v>
      </c>
      <c r="BM47" s="504" t="n">
        <f aca="false">NORMSDIST(NORMSINV(0.4)-BM38)</f>
        <v>0.0850543996386804</v>
      </c>
      <c r="BN47" s="504" t="n">
        <f aca="false">NORMSDIST(NORMSINV(0.4)-BN38)</f>
        <v>0.0850543996386804</v>
      </c>
      <c r="BO47" s="504" t="n">
        <f aca="false">NORMSDIST(NORMSINV(0.4)-BO38)</f>
        <v>0.0850543996386804</v>
      </c>
      <c r="BP47" s="504" t="n">
        <f aca="false">NORMSDIST(NORMSINV(0.4)-BP38)</f>
        <v>0.0850543996386804</v>
      </c>
      <c r="BQ47" s="504" t="n">
        <f aca="false">NORMSDIST(NORMSINV(0.4)-BQ38)</f>
        <v>0.0850543996386804</v>
      </c>
      <c r="BR47" s="504" t="n">
        <f aca="false">NORMSDIST(NORMSINV(0.4)-BR38)</f>
        <v>0.0850543996386804</v>
      </c>
      <c r="BS47" s="504" t="n">
        <f aca="false">NORMSDIST(NORMSINV(0.4)-BS38)</f>
        <v>0.0850543996386804</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S47"/>
  <sheetViews>
    <sheetView showFormulas="false" showGridLines="true" showRowColHeaders="true" showZeros="true" rightToLeft="false" tabSelected="false" showOutlineSymbols="true" defaultGridColor="true" view="normal" topLeftCell="A1" colorId="64" zoomScale="91" zoomScaleNormal="91"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C38" activeCellId="0" sqref="C38"/>
    </sheetView>
  </sheetViews>
  <sheetFormatPr defaultColWidth="11.00390625" defaultRowHeight="15.75" customHeight="false" zeroHeight="false" outlineLevelRow="0" outlineLevelCol="0"/>
  <cols>
    <col collapsed="false" customWidth="true" hidden="false" outlineLevel="0" max="1" min="1" style="492" width="2"/>
    <col collapsed="false" customWidth="true" hidden="false" outlineLevel="0" max="2" min="2" style="0" width="2.5"/>
    <col collapsed="false" customWidth="true" hidden="false" outlineLevel="0" max="3" min="3" style="0" width="37.62"/>
    <col collapsed="false" customWidth="true" hidden="false" outlineLevel="0" max="4" min="4" style="0" width="13.12"/>
    <col collapsed="false" customWidth="true" hidden="false" outlineLevel="0" max="6" min="6" style="0" width="12.62"/>
    <col collapsed="false" customWidth="false" hidden="true" outlineLevel="0" max="69" min="37" style="0" width="11"/>
    <col collapsed="false" customWidth="true" hidden="true" outlineLevel="0" max="71" min="70" style="0" width="12.62"/>
  </cols>
  <sheetData>
    <row r="1" s="13" customFormat="true" ht="17.35" hidden="false" customHeight="false" outlineLevel="0" collapsed="false">
      <c r="A1" s="582"/>
      <c r="C1" s="584" t="s">
        <v>1491</v>
      </c>
      <c r="D1" s="585"/>
      <c r="E1" s="585"/>
      <c r="F1" s="585"/>
      <c r="G1" s="585"/>
      <c r="H1" s="585"/>
      <c r="I1" s="585"/>
      <c r="J1" s="585"/>
      <c r="K1" s="585"/>
      <c r="L1" s="585"/>
      <c r="M1" s="585"/>
      <c r="N1" s="585"/>
      <c r="O1" s="585"/>
      <c r="P1" s="585"/>
      <c r="Q1" s="585"/>
      <c r="R1" s="585"/>
      <c r="S1" s="585"/>
      <c r="T1" s="585"/>
      <c r="U1" s="585"/>
      <c r="V1" s="585"/>
      <c r="W1" s="585"/>
      <c r="X1" s="585"/>
      <c r="Y1" s="585"/>
      <c r="Z1" s="585"/>
      <c r="AA1" s="585"/>
      <c r="AB1" s="585"/>
      <c r="AC1" s="585"/>
      <c r="AD1" s="585"/>
      <c r="AE1" s="585"/>
      <c r="AF1" s="585"/>
      <c r="AG1" s="585"/>
      <c r="AH1" s="585"/>
      <c r="AI1" s="585"/>
      <c r="AJ1" s="585"/>
      <c r="AK1" s="585"/>
      <c r="AL1" s="585"/>
      <c r="AM1" s="585"/>
      <c r="AN1" s="585"/>
      <c r="AO1" s="585"/>
      <c r="AP1" s="585"/>
      <c r="AQ1" s="585"/>
      <c r="AR1" s="585"/>
      <c r="AS1" s="585"/>
      <c r="AT1" s="585"/>
      <c r="AU1" s="585"/>
      <c r="AV1" s="585"/>
      <c r="AW1" s="585"/>
      <c r="AX1" s="585"/>
      <c r="AY1" s="585"/>
      <c r="AZ1" s="585"/>
      <c r="BA1" s="585"/>
      <c r="BB1" s="585"/>
      <c r="BC1" s="585"/>
      <c r="BD1" s="585"/>
      <c r="BE1" s="585"/>
      <c r="BF1" s="585"/>
      <c r="BG1" s="585"/>
      <c r="BH1" s="585"/>
      <c r="BI1" s="585"/>
      <c r="BJ1" s="585"/>
      <c r="BK1" s="585"/>
      <c r="BL1" s="585"/>
      <c r="BM1" s="585"/>
      <c r="BN1" s="585"/>
      <c r="BO1" s="585"/>
      <c r="BP1" s="585"/>
      <c r="BQ1" s="585"/>
      <c r="BR1" s="585"/>
      <c r="BS1" s="585"/>
    </row>
    <row r="2" s="24" customFormat="true" ht="15.75" hidden="false" customHeight="false" outlineLevel="0" collapsed="false">
      <c r="A2" s="503"/>
      <c r="C2" s="494" t="s">
        <v>1494</v>
      </c>
      <c r="D2" s="495" t="n">
        <f aca="false">InputDataA_GeneralAssumptions!E16</f>
        <v>0.618</v>
      </c>
      <c r="AJ2" s="35" t="str">
        <f aca="false">"35 hidden columns for years "&amp;AJ4+1&amp;" to "&amp;BS4&amp;" --&gt;"</f>
        <v>35 hidden columns for years 2051 to 2085 --&gt;</v>
      </c>
      <c r="AO2" s="35"/>
    </row>
    <row r="3" s="24" customFormat="true" ht="15.75" hidden="false" customHeight="false" outlineLevel="0" collapsed="false">
      <c r="A3" s="503"/>
      <c r="C3" s="497" t="s">
        <v>1496</v>
      </c>
      <c r="D3" s="586" t="n">
        <f aca="false">InputDataA_GeneralAssumptions!E13</f>
        <v>0.049</v>
      </c>
    </row>
    <row r="4" customFormat="false" ht="15.75" hidden="false" customHeight="false" outlineLevel="0" collapsed="false">
      <c r="C4" s="587" t="s">
        <v>1461</v>
      </c>
      <c r="D4" s="588"/>
      <c r="E4" s="588" t="n">
        <f aca="false">InputDataA_GeneralAssumptions!D7</f>
        <v>2019</v>
      </c>
      <c r="F4" s="588" t="n">
        <f aca="false">E4+1</f>
        <v>2020</v>
      </c>
      <c r="G4" s="588" t="n">
        <f aca="false">F4+1</f>
        <v>2021</v>
      </c>
      <c r="H4" s="588" t="n">
        <f aca="false">G4+1</f>
        <v>2022</v>
      </c>
      <c r="I4" s="588" t="n">
        <f aca="false">H4+1</f>
        <v>2023</v>
      </c>
      <c r="J4" s="588" t="n">
        <f aca="false">I4+1</f>
        <v>2024</v>
      </c>
      <c r="K4" s="588" t="n">
        <f aca="false">J4+1</f>
        <v>2025</v>
      </c>
      <c r="L4" s="588" t="n">
        <f aca="false">K4+1</f>
        <v>2026</v>
      </c>
      <c r="M4" s="588" t="n">
        <f aca="false">L4+1</f>
        <v>2027</v>
      </c>
      <c r="N4" s="588" t="n">
        <f aca="false">M4+1</f>
        <v>2028</v>
      </c>
      <c r="O4" s="588" t="n">
        <f aca="false">N4+1</f>
        <v>2029</v>
      </c>
      <c r="P4" s="588" t="n">
        <f aca="false">O4+1</f>
        <v>2030</v>
      </c>
      <c r="Q4" s="588" t="n">
        <f aca="false">P4+1</f>
        <v>2031</v>
      </c>
      <c r="R4" s="588" t="n">
        <f aca="false">Q4+1</f>
        <v>2032</v>
      </c>
      <c r="S4" s="588" t="n">
        <f aca="false">R4+1</f>
        <v>2033</v>
      </c>
      <c r="T4" s="588" t="n">
        <f aca="false">S4+1</f>
        <v>2034</v>
      </c>
      <c r="U4" s="588" t="n">
        <f aca="false">T4+1</f>
        <v>2035</v>
      </c>
      <c r="V4" s="588" t="n">
        <f aca="false">U4+1</f>
        <v>2036</v>
      </c>
      <c r="W4" s="588" t="n">
        <f aca="false">V4+1</f>
        <v>2037</v>
      </c>
      <c r="X4" s="588" t="n">
        <f aca="false">W4+1</f>
        <v>2038</v>
      </c>
      <c r="Y4" s="588" t="n">
        <f aca="false">X4+1</f>
        <v>2039</v>
      </c>
      <c r="Z4" s="588" t="n">
        <f aca="false">Y4+1</f>
        <v>2040</v>
      </c>
      <c r="AA4" s="588" t="n">
        <f aca="false">Z4+1</f>
        <v>2041</v>
      </c>
      <c r="AB4" s="588" t="n">
        <f aca="false">AA4+1</f>
        <v>2042</v>
      </c>
      <c r="AC4" s="588" t="n">
        <f aca="false">AB4+1</f>
        <v>2043</v>
      </c>
      <c r="AD4" s="588" t="n">
        <f aca="false">AC4+1</f>
        <v>2044</v>
      </c>
      <c r="AE4" s="588" t="n">
        <f aca="false">AD4+1</f>
        <v>2045</v>
      </c>
      <c r="AF4" s="588" t="n">
        <f aca="false">AE4+1</f>
        <v>2046</v>
      </c>
      <c r="AG4" s="588" t="n">
        <f aca="false">AF4+1</f>
        <v>2047</v>
      </c>
      <c r="AH4" s="588" t="n">
        <f aca="false">AG4+1</f>
        <v>2048</v>
      </c>
      <c r="AI4" s="588" t="n">
        <f aca="false">AH4+1</f>
        <v>2049</v>
      </c>
      <c r="AJ4" s="588" t="n">
        <f aca="false">AI4+1</f>
        <v>2050</v>
      </c>
      <c r="AK4" s="588" t="n">
        <f aca="false">AJ4+1</f>
        <v>2051</v>
      </c>
      <c r="AL4" s="588" t="n">
        <f aca="false">AK4+1</f>
        <v>2052</v>
      </c>
      <c r="AM4" s="588" t="n">
        <f aca="false">AL4+1</f>
        <v>2053</v>
      </c>
      <c r="AN4" s="588" t="n">
        <f aca="false">AM4+1</f>
        <v>2054</v>
      </c>
      <c r="AO4" s="589" t="n">
        <f aca="false">AN4+1</f>
        <v>2055</v>
      </c>
      <c r="AP4" s="588" t="n">
        <f aca="false">AO4+1</f>
        <v>2056</v>
      </c>
      <c r="AQ4" s="588" t="n">
        <f aca="false">AP4+1</f>
        <v>2057</v>
      </c>
      <c r="AR4" s="588" t="n">
        <f aca="false">AQ4+1</f>
        <v>2058</v>
      </c>
      <c r="AS4" s="588" t="n">
        <f aca="false">AR4+1</f>
        <v>2059</v>
      </c>
      <c r="AT4" s="588" t="n">
        <f aca="false">AS4+1</f>
        <v>2060</v>
      </c>
      <c r="AU4" s="588" t="n">
        <f aca="false">AT4+1</f>
        <v>2061</v>
      </c>
      <c r="AV4" s="588" t="n">
        <f aca="false">AU4+1</f>
        <v>2062</v>
      </c>
      <c r="AW4" s="588" t="n">
        <f aca="false">AV4+1</f>
        <v>2063</v>
      </c>
      <c r="AX4" s="588" t="n">
        <f aca="false">AW4+1</f>
        <v>2064</v>
      </c>
      <c r="AY4" s="588" t="n">
        <f aca="false">AX4+1</f>
        <v>2065</v>
      </c>
      <c r="AZ4" s="588" t="n">
        <f aca="false">AY4+1</f>
        <v>2066</v>
      </c>
      <c r="BA4" s="588" t="n">
        <f aca="false">AZ4+1</f>
        <v>2067</v>
      </c>
      <c r="BB4" s="588" t="n">
        <f aca="false">BA4+1</f>
        <v>2068</v>
      </c>
      <c r="BC4" s="588" t="n">
        <f aca="false">BB4+1</f>
        <v>2069</v>
      </c>
      <c r="BD4" s="588" t="n">
        <f aca="false">BC4+1</f>
        <v>2070</v>
      </c>
      <c r="BE4" s="588" t="n">
        <f aca="false">BD4+1</f>
        <v>2071</v>
      </c>
      <c r="BF4" s="588" t="n">
        <f aca="false">BE4+1</f>
        <v>2072</v>
      </c>
      <c r="BG4" s="588" t="n">
        <f aca="false">BF4+1</f>
        <v>2073</v>
      </c>
      <c r="BH4" s="588" t="n">
        <f aca="false">BG4+1</f>
        <v>2074</v>
      </c>
      <c r="BI4" s="588" t="n">
        <f aca="false">BH4+1</f>
        <v>2075</v>
      </c>
      <c r="BJ4" s="588" t="n">
        <f aca="false">BI4+1</f>
        <v>2076</v>
      </c>
      <c r="BK4" s="588" t="n">
        <f aca="false">BJ4+1</f>
        <v>2077</v>
      </c>
      <c r="BL4" s="588" t="n">
        <f aca="false">BK4+1</f>
        <v>2078</v>
      </c>
      <c r="BM4" s="588" t="n">
        <f aca="false">BL4+1</f>
        <v>2079</v>
      </c>
      <c r="BN4" s="588" t="n">
        <f aca="false">BM4+1</f>
        <v>2080</v>
      </c>
      <c r="BO4" s="588" t="n">
        <f aca="false">BN4+1</f>
        <v>2081</v>
      </c>
      <c r="BP4" s="588" t="n">
        <f aca="false">BO4+1</f>
        <v>2082</v>
      </c>
      <c r="BQ4" s="588" t="n">
        <f aca="false">BP4+1</f>
        <v>2083</v>
      </c>
      <c r="BR4" s="588" t="n">
        <f aca="false">BQ4+1</f>
        <v>2084</v>
      </c>
      <c r="BS4" s="589" t="n">
        <f aca="false">BR4+1</f>
        <v>2085</v>
      </c>
    </row>
    <row r="5" s="24" customFormat="true" ht="15.75" hidden="false" customHeight="false" outlineLevel="0" collapsed="false">
      <c r="A5" s="503"/>
      <c r="C5" s="193" t="s">
        <v>1600</v>
      </c>
      <c r="D5" s="590"/>
      <c r="E5" s="590" t="s">
        <v>1608</v>
      </c>
      <c r="F5" s="134"/>
      <c r="G5" s="134"/>
      <c r="H5" s="134"/>
      <c r="I5" s="134"/>
      <c r="J5" s="134"/>
      <c r="K5" s="134"/>
      <c r="L5" s="134"/>
      <c r="M5" s="134"/>
      <c r="N5" s="134"/>
      <c r="O5" s="134"/>
      <c r="P5" s="134"/>
      <c r="Q5" s="134"/>
      <c r="R5" s="134"/>
      <c r="S5" s="134"/>
      <c r="T5" s="134"/>
      <c r="U5" s="134"/>
      <c r="V5" s="134"/>
      <c r="W5" s="134"/>
      <c r="X5" s="134"/>
      <c r="Y5" s="134"/>
      <c r="Z5" s="134"/>
      <c r="AA5" s="134"/>
      <c r="AB5" s="134"/>
      <c r="AC5" s="134"/>
      <c r="AD5" s="134"/>
      <c r="AE5" s="134"/>
      <c r="AF5" s="134"/>
      <c r="AG5" s="134"/>
      <c r="AH5" s="134"/>
      <c r="AI5" s="134"/>
      <c r="AJ5" s="134"/>
      <c r="AK5" s="134"/>
      <c r="AL5" s="134"/>
      <c r="AM5" s="134"/>
      <c r="AN5" s="134"/>
      <c r="AO5" s="134"/>
      <c r="AP5" s="134"/>
      <c r="AQ5" s="134"/>
      <c r="AR5" s="134"/>
      <c r="AS5" s="134"/>
      <c r="AT5" s="134"/>
      <c r="AU5" s="134"/>
      <c r="AV5" s="134"/>
      <c r="AW5" s="134"/>
      <c r="AX5" s="134"/>
      <c r="AY5" s="134"/>
      <c r="AZ5" s="134"/>
      <c r="BA5" s="134"/>
      <c r="BB5" s="134"/>
      <c r="BC5" s="134"/>
      <c r="BD5" s="134"/>
      <c r="BE5" s="134"/>
      <c r="BF5" s="134"/>
      <c r="BG5" s="134"/>
      <c r="BH5" s="134"/>
      <c r="BI5" s="134"/>
      <c r="BJ5" s="134"/>
      <c r="BK5" s="134"/>
      <c r="BL5" s="134"/>
      <c r="BM5" s="134"/>
      <c r="BN5" s="134"/>
      <c r="BO5" s="134"/>
      <c r="BP5" s="134"/>
      <c r="BQ5" s="134"/>
      <c r="BR5" s="134"/>
      <c r="BS5" s="134"/>
    </row>
    <row r="6" customFormat="false" ht="15.75" hidden="false" customHeight="false" outlineLevel="0" collapsed="false">
      <c r="A6" s="503"/>
      <c r="B6" s="24"/>
      <c r="C6" s="583" t="s">
        <v>258</v>
      </c>
      <c r="D6" s="591"/>
      <c r="E6" s="621" t="n">
        <f aca="false">InputDataB_ModelSpecAssumptions!I32</f>
        <v>0.325402706861496</v>
      </c>
      <c r="F6" s="621" t="n">
        <f aca="false">InputDataB_ModelSpecAssumptions!J32</f>
        <v>0.325402706861496</v>
      </c>
      <c r="G6" s="621" t="n">
        <f aca="false">InputDataB_ModelSpecAssumptions!K32</f>
        <v>0.325402706861496</v>
      </c>
      <c r="H6" s="621" t="n">
        <f aca="false">InputDataB_ModelSpecAssumptions!L32</f>
        <v>0.325402706861496</v>
      </c>
      <c r="I6" s="621" t="n">
        <f aca="false">InputDataB_ModelSpecAssumptions!M32</f>
        <v>0.325402706861496</v>
      </c>
      <c r="J6" s="621" t="n">
        <f aca="false">InputDataB_ModelSpecAssumptions!N32</f>
        <v>0.325402706861496</v>
      </c>
      <c r="K6" s="621" t="n">
        <f aca="false">InputDataB_ModelSpecAssumptions!O32</f>
        <v>0.325402706861496</v>
      </c>
      <c r="L6" s="621" t="n">
        <f aca="false">InputDataB_ModelSpecAssumptions!P32</f>
        <v>0.325402706861496</v>
      </c>
      <c r="M6" s="621" t="n">
        <f aca="false">InputDataB_ModelSpecAssumptions!Q32</f>
        <v>0.325402706861496</v>
      </c>
      <c r="N6" s="621" t="n">
        <f aca="false">InputDataB_ModelSpecAssumptions!R32</f>
        <v>0.325402706861496</v>
      </c>
      <c r="O6" s="621" t="n">
        <f aca="false">InputDataB_ModelSpecAssumptions!S32</f>
        <v>0.325402706861496</v>
      </c>
      <c r="P6" s="621" t="n">
        <f aca="false">InputDataB_ModelSpecAssumptions!T32</f>
        <v>0.325402706861496</v>
      </c>
      <c r="Q6" s="621" t="n">
        <f aca="false">InputDataB_ModelSpecAssumptions!U32</f>
        <v>0.325402706861496</v>
      </c>
      <c r="R6" s="621" t="n">
        <f aca="false">InputDataB_ModelSpecAssumptions!V32</f>
        <v>0.325402706861496</v>
      </c>
      <c r="S6" s="621" t="n">
        <f aca="false">InputDataB_ModelSpecAssumptions!W32</f>
        <v>0.325402706861496</v>
      </c>
      <c r="T6" s="621" t="n">
        <f aca="false">InputDataB_ModelSpecAssumptions!X32</f>
        <v>0.325402706861496</v>
      </c>
      <c r="U6" s="621" t="n">
        <f aca="false">InputDataB_ModelSpecAssumptions!Y32</f>
        <v>0.325402706861496</v>
      </c>
      <c r="V6" s="621" t="n">
        <f aca="false">InputDataB_ModelSpecAssumptions!Z32</f>
        <v>0.325402706861496</v>
      </c>
      <c r="W6" s="621" t="n">
        <f aca="false">InputDataB_ModelSpecAssumptions!AA32</f>
        <v>0.325402706861496</v>
      </c>
      <c r="X6" s="621" t="n">
        <f aca="false">InputDataB_ModelSpecAssumptions!AB32</f>
        <v>0.325402706861496</v>
      </c>
      <c r="Y6" s="621" t="n">
        <f aca="false">InputDataB_ModelSpecAssumptions!AC32</f>
        <v>0.325402706861496</v>
      </c>
      <c r="Z6" s="621" t="n">
        <f aca="false">InputDataB_ModelSpecAssumptions!AD32</f>
        <v>0.325402706861496</v>
      </c>
      <c r="AA6" s="621" t="n">
        <f aca="false">InputDataB_ModelSpecAssumptions!AE32</f>
        <v>0.325402706861496</v>
      </c>
      <c r="AB6" s="621" t="n">
        <f aca="false">InputDataB_ModelSpecAssumptions!AF32</f>
        <v>0.325402706861496</v>
      </c>
      <c r="AC6" s="621" t="n">
        <f aca="false">InputDataB_ModelSpecAssumptions!AG32</f>
        <v>0.325402706861496</v>
      </c>
      <c r="AD6" s="621" t="n">
        <f aca="false">InputDataB_ModelSpecAssumptions!AH32</f>
        <v>0.325402706861496</v>
      </c>
      <c r="AE6" s="621" t="n">
        <f aca="false">InputDataB_ModelSpecAssumptions!AI32</f>
        <v>0.325402706861496</v>
      </c>
      <c r="AF6" s="621" t="n">
        <f aca="false">InputDataB_ModelSpecAssumptions!AJ32</f>
        <v>0.325402706861496</v>
      </c>
      <c r="AG6" s="621" t="n">
        <f aca="false">InputDataB_ModelSpecAssumptions!AK32</f>
        <v>0.325402706861496</v>
      </c>
      <c r="AH6" s="621" t="n">
        <f aca="false">InputDataB_ModelSpecAssumptions!AL32</f>
        <v>0.325402706861496</v>
      </c>
      <c r="AI6" s="621" t="n">
        <f aca="false">InputDataB_ModelSpecAssumptions!AM32</f>
        <v>0.325402706861496</v>
      </c>
      <c r="AJ6" s="621" t="n">
        <f aca="false">InputDataB_ModelSpecAssumptions!AN32</f>
        <v>0.325402706861496</v>
      </c>
      <c r="AK6" s="621" t="n">
        <f aca="false">InputDataB_ModelSpecAssumptions!AO32</f>
        <v>0.325402706861496</v>
      </c>
      <c r="AL6" s="621" t="n">
        <f aca="false">InputDataB_ModelSpecAssumptions!AP32</f>
        <v>0.325402706861496</v>
      </c>
      <c r="AM6" s="621" t="n">
        <f aca="false">InputDataB_ModelSpecAssumptions!AQ32</f>
        <v>0.325402706861496</v>
      </c>
      <c r="AN6" s="621" t="n">
        <f aca="false">InputDataB_ModelSpecAssumptions!AR32</f>
        <v>0.325402706861496</v>
      </c>
      <c r="AO6" s="621" t="n">
        <f aca="false">InputDataB_ModelSpecAssumptions!AS32</f>
        <v>0.325402706861496</v>
      </c>
      <c r="AP6" s="621" t="n">
        <f aca="false">InputDataB_ModelSpecAssumptions!AT32</f>
        <v>0.325402706861496</v>
      </c>
      <c r="AQ6" s="621" t="n">
        <f aca="false">InputDataB_ModelSpecAssumptions!AU32</f>
        <v>0.325402706861496</v>
      </c>
      <c r="AR6" s="621" t="n">
        <f aca="false">InputDataB_ModelSpecAssumptions!AV32</f>
        <v>0.325402706861496</v>
      </c>
      <c r="AS6" s="621" t="n">
        <f aca="false">InputDataB_ModelSpecAssumptions!AW32</f>
        <v>0.325402706861496</v>
      </c>
      <c r="AT6" s="621" t="n">
        <f aca="false">InputDataB_ModelSpecAssumptions!AX32</f>
        <v>0.325402706861496</v>
      </c>
      <c r="AU6" s="621" t="n">
        <f aca="false">InputDataB_ModelSpecAssumptions!AY32</f>
        <v>0.325402706861496</v>
      </c>
      <c r="AV6" s="621" t="n">
        <f aca="false">InputDataB_ModelSpecAssumptions!AZ32</f>
        <v>0.325402706861496</v>
      </c>
      <c r="AW6" s="621" t="n">
        <f aca="false">InputDataB_ModelSpecAssumptions!BA32</f>
        <v>0.325402706861496</v>
      </c>
      <c r="AX6" s="621" t="n">
        <f aca="false">InputDataB_ModelSpecAssumptions!BB32</f>
        <v>0.325402706861496</v>
      </c>
      <c r="AY6" s="621" t="n">
        <f aca="false">InputDataB_ModelSpecAssumptions!BC32</f>
        <v>0.325402706861496</v>
      </c>
      <c r="AZ6" s="621" t="n">
        <f aca="false">InputDataB_ModelSpecAssumptions!BD32</f>
        <v>0.325402706861496</v>
      </c>
      <c r="BA6" s="621" t="n">
        <f aca="false">InputDataB_ModelSpecAssumptions!BE32</f>
        <v>0.325402706861496</v>
      </c>
      <c r="BB6" s="621" t="n">
        <f aca="false">InputDataB_ModelSpecAssumptions!BF32</f>
        <v>0.325402706861496</v>
      </c>
      <c r="BC6" s="621" t="n">
        <f aca="false">InputDataB_ModelSpecAssumptions!BG32</f>
        <v>0.325402706861496</v>
      </c>
      <c r="BD6" s="621" t="n">
        <f aca="false">InputDataB_ModelSpecAssumptions!BH32</f>
        <v>0.325402706861496</v>
      </c>
      <c r="BE6" s="621" t="n">
        <f aca="false">InputDataB_ModelSpecAssumptions!BI32</f>
        <v>0.325402706861496</v>
      </c>
      <c r="BF6" s="621" t="n">
        <f aca="false">InputDataB_ModelSpecAssumptions!BJ32</f>
        <v>0.325402706861496</v>
      </c>
      <c r="BG6" s="621" t="n">
        <f aca="false">InputDataB_ModelSpecAssumptions!BK32</f>
        <v>0.325402706861496</v>
      </c>
      <c r="BH6" s="621" t="n">
        <f aca="false">InputDataB_ModelSpecAssumptions!BL32</f>
        <v>0.325402706861496</v>
      </c>
      <c r="BI6" s="621" t="n">
        <f aca="false">InputDataB_ModelSpecAssumptions!BM32</f>
        <v>0.325402706861496</v>
      </c>
      <c r="BJ6" s="621" t="n">
        <f aca="false">InputDataB_ModelSpecAssumptions!BN32</f>
        <v>0.325402706861496</v>
      </c>
      <c r="BK6" s="621" t="n">
        <f aca="false">InputDataB_ModelSpecAssumptions!BO32</f>
        <v>0.325402706861496</v>
      </c>
      <c r="BL6" s="621" t="n">
        <f aca="false">InputDataB_ModelSpecAssumptions!BP32</f>
        <v>0.325402706861496</v>
      </c>
      <c r="BM6" s="621" t="n">
        <f aca="false">InputDataB_ModelSpecAssumptions!BQ32</f>
        <v>0.325402706861496</v>
      </c>
      <c r="BN6" s="621" t="n">
        <f aca="false">InputDataB_ModelSpecAssumptions!BR32</f>
        <v>0.325402706861496</v>
      </c>
      <c r="BO6" s="621" t="n">
        <f aca="false">InputDataB_ModelSpecAssumptions!BS32</f>
        <v>0.325402706861496</v>
      </c>
      <c r="BP6" s="621" t="n">
        <f aca="false">InputDataB_ModelSpecAssumptions!BT32</f>
        <v>0.325402706861496</v>
      </c>
      <c r="BQ6" s="621" t="n">
        <f aca="false">InputDataB_ModelSpecAssumptions!BU32</f>
        <v>0.325402706861496</v>
      </c>
      <c r="BR6" s="621" t="n">
        <f aca="false">InputDataB_ModelSpecAssumptions!BV32</f>
        <v>0.325402706861496</v>
      </c>
      <c r="BS6" s="621" t="n">
        <f aca="false">InputDataB_ModelSpecAssumptions!BW32</f>
        <v>0.325402706861496</v>
      </c>
    </row>
    <row r="7" customFormat="false" ht="15.75" hidden="false" customHeight="false" outlineLevel="0" collapsed="false">
      <c r="A7" s="503"/>
      <c r="B7" s="594" t="str">
        <f aca="false">LEFT(InputDataA_GeneralAssumptions!D24,1)</f>
        <v>A</v>
      </c>
      <c r="C7" s="497" t="s">
        <v>116</v>
      </c>
      <c r="D7" s="108" t="s">
        <v>121</v>
      </c>
      <c r="E7" s="504" t="n">
        <f aca="false">InputDataA_GeneralAssumptions!I26</f>
        <v>0.006</v>
      </c>
      <c r="F7" s="504" t="n">
        <f aca="false">InputDataA_GeneralAssumptions!J26</f>
        <v>0.006</v>
      </c>
      <c r="G7" s="504" t="n">
        <f aca="false">InputDataA_GeneralAssumptions!K26</f>
        <v>0.006</v>
      </c>
      <c r="H7" s="504" t="n">
        <f aca="false">InputDataA_GeneralAssumptions!L26</f>
        <v>0.006</v>
      </c>
      <c r="I7" s="504" t="n">
        <f aca="false">InputDataA_GeneralAssumptions!M26</f>
        <v>0.006</v>
      </c>
      <c r="J7" s="504" t="n">
        <f aca="false">InputDataA_GeneralAssumptions!N26</f>
        <v>0.006</v>
      </c>
      <c r="K7" s="504" t="n">
        <f aca="false">InputDataA_GeneralAssumptions!O26</f>
        <v>0.006</v>
      </c>
      <c r="L7" s="504" t="n">
        <f aca="false">InputDataA_GeneralAssumptions!P26</f>
        <v>0.006</v>
      </c>
      <c r="M7" s="504" t="n">
        <f aca="false">InputDataA_GeneralAssumptions!Q26</f>
        <v>0.006</v>
      </c>
      <c r="N7" s="504" t="n">
        <f aca="false">InputDataA_GeneralAssumptions!R26</f>
        <v>0.006</v>
      </c>
      <c r="O7" s="504" t="n">
        <f aca="false">InputDataA_GeneralAssumptions!S26</f>
        <v>0.006</v>
      </c>
      <c r="P7" s="504" t="n">
        <f aca="false">InputDataA_GeneralAssumptions!T26</f>
        <v>0.006</v>
      </c>
      <c r="Q7" s="504" t="n">
        <f aca="false">InputDataA_GeneralAssumptions!U26</f>
        <v>0.006</v>
      </c>
      <c r="R7" s="504" t="n">
        <f aca="false">InputDataA_GeneralAssumptions!V26</f>
        <v>0.006</v>
      </c>
      <c r="S7" s="504" t="n">
        <f aca="false">InputDataA_GeneralAssumptions!W26</f>
        <v>0.006</v>
      </c>
      <c r="T7" s="504" t="n">
        <f aca="false">InputDataA_GeneralAssumptions!X26</f>
        <v>0.006</v>
      </c>
      <c r="U7" s="504" t="n">
        <f aca="false">InputDataA_GeneralAssumptions!Y26</f>
        <v>0.006</v>
      </c>
      <c r="V7" s="504" t="n">
        <f aca="false">InputDataA_GeneralAssumptions!Z26</f>
        <v>0.006</v>
      </c>
      <c r="W7" s="504" t="n">
        <f aca="false">InputDataA_GeneralAssumptions!AA26</f>
        <v>0.006</v>
      </c>
      <c r="X7" s="504" t="n">
        <f aca="false">InputDataA_GeneralAssumptions!AB26</f>
        <v>0.006</v>
      </c>
      <c r="Y7" s="504" t="n">
        <f aca="false">InputDataA_GeneralAssumptions!AC26</f>
        <v>0.006</v>
      </c>
      <c r="Z7" s="504" t="n">
        <f aca="false">InputDataA_GeneralAssumptions!AD26</f>
        <v>0.006</v>
      </c>
      <c r="AA7" s="504" t="n">
        <f aca="false">InputDataA_GeneralAssumptions!AE26</f>
        <v>0.006</v>
      </c>
      <c r="AB7" s="504" t="n">
        <f aca="false">InputDataA_GeneralAssumptions!AF26</f>
        <v>0.006</v>
      </c>
      <c r="AC7" s="504" t="n">
        <f aca="false">InputDataA_GeneralAssumptions!AG26</f>
        <v>0.006</v>
      </c>
      <c r="AD7" s="504" t="n">
        <f aca="false">InputDataA_GeneralAssumptions!AH26</f>
        <v>0.006</v>
      </c>
      <c r="AE7" s="504" t="n">
        <f aca="false">InputDataA_GeneralAssumptions!AI26</f>
        <v>0.006</v>
      </c>
      <c r="AF7" s="504" t="n">
        <f aca="false">InputDataA_GeneralAssumptions!AJ26</f>
        <v>0.006</v>
      </c>
      <c r="AG7" s="504" t="n">
        <f aca="false">InputDataA_GeneralAssumptions!AK26</f>
        <v>0.006</v>
      </c>
      <c r="AH7" s="504" t="n">
        <f aca="false">InputDataA_GeneralAssumptions!AL26</f>
        <v>0.006</v>
      </c>
      <c r="AI7" s="504" t="n">
        <f aca="false">InputDataA_GeneralAssumptions!AM26</f>
        <v>0.006</v>
      </c>
      <c r="AJ7" s="504" t="n">
        <f aca="false">InputDataA_GeneralAssumptions!AN26</f>
        <v>0.006</v>
      </c>
      <c r="AK7" s="504" t="n">
        <f aca="false">InputDataA_GeneralAssumptions!AO26</f>
        <v>0.006</v>
      </c>
      <c r="AL7" s="504" t="n">
        <f aca="false">InputDataA_GeneralAssumptions!AP26</f>
        <v>0.006</v>
      </c>
      <c r="AM7" s="504" t="n">
        <f aca="false">InputDataA_GeneralAssumptions!AQ26</f>
        <v>0.006</v>
      </c>
      <c r="AN7" s="504" t="n">
        <f aca="false">InputDataA_GeneralAssumptions!AR26</f>
        <v>0.006</v>
      </c>
      <c r="AO7" s="504" t="n">
        <f aca="false">InputDataA_GeneralAssumptions!AS26</f>
        <v>0.006</v>
      </c>
      <c r="AP7" s="504" t="n">
        <f aca="false">InputDataA_GeneralAssumptions!AT26</f>
        <v>0.006</v>
      </c>
      <c r="AQ7" s="504" t="n">
        <f aca="false">InputDataA_GeneralAssumptions!AU26</f>
        <v>0.006</v>
      </c>
      <c r="AR7" s="504" t="n">
        <f aca="false">InputDataA_GeneralAssumptions!AV26</f>
        <v>0.006</v>
      </c>
      <c r="AS7" s="504" t="n">
        <f aca="false">InputDataA_GeneralAssumptions!AW26</f>
        <v>0.006</v>
      </c>
      <c r="AT7" s="504" t="n">
        <f aca="false">InputDataA_GeneralAssumptions!AX26</f>
        <v>0.006</v>
      </c>
      <c r="AU7" s="504" t="n">
        <f aca="false">InputDataA_GeneralAssumptions!AY26</f>
        <v>0.006</v>
      </c>
      <c r="AV7" s="504" t="n">
        <f aca="false">InputDataA_GeneralAssumptions!AZ26</f>
        <v>0.006</v>
      </c>
      <c r="AW7" s="504" t="n">
        <f aca="false">InputDataA_GeneralAssumptions!BA26</f>
        <v>0.006</v>
      </c>
      <c r="AX7" s="504" t="n">
        <f aca="false">InputDataA_GeneralAssumptions!BB26</f>
        <v>0.006</v>
      </c>
      <c r="AY7" s="504" t="n">
        <f aca="false">InputDataA_GeneralAssumptions!BC26</f>
        <v>0.006</v>
      </c>
      <c r="AZ7" s="504" t="n">
        <f aca="false">InputDataA_GeneralAssumptions!BD26</f>
        <v>0.006</v>
      </c>
      <c r="BA7" s="504" t="n">
        <f aca="false">InputDataA_GeneralAssumptions!BE26</f>
        <v>0.006</v>
      </c>
      <c r="BB7" s="504" t="n">
        <f aca="false">InputDataA_GeneralAssumptions!BF26</f>
        <v>0.006</v>
      </c>
      <c r="BC7" s="504" t="n">
        <f aca="false">InputDataA_GeneralAssumptions!BG26</f>
        <v>0.006</v>
      </c>
      <c r="BD7" s="504" t="n">
        <f aca="false">InputDataA_GeneralAssumptions!BH26</f>
        <v>0.006</v>
      </c>
      <c r="BE7" s="504" t="n">
        <f aca="false">InputDataA_GeneralAssumptions!BI26</f>
        <v>0.006</v>
      </c>
      <c r="BF7" s="504" t="n">
        <f aca="false">InputDataA_GeneralAssumptions!BJ26</f>
        <v>0.006</v>
      </c>
      <c r="BG7" s="504" t="n">
        <f aca="false">InputDataA_GeneralAssumptions!BK26</f>
        <v>0.006</v>
      </c>
      <c r="BH7" s="504" t="n">
        <f aca="false">InputDataA_GeneralAssumptions!BL26</f>
        <v>0.006</v>
      </c>
      <c r="BI7" s="504" t="n">
        <f aca="false">InputDataA_GeneralAssumptions!BM26</f>
        <v>0.006</v>
      </c>
      <c r="BJ7" s="504" t="n">
        <f aca="false">InputDataA_GeneralAssumptions!BN26</f>
        <v>0.006</v>
      </c>
      <c r="BK7" s="504" t="n">
        <f aca="false">InputDataA_GeneralAssumptions!BO26</f>
        <v>0.006</v>
      </c>
      <c r="BL7" s="504" t="n">
        <f aca="false">InputDataA_GeneralAssumptions!BP26</f>
        <v>0.006</v>
      </c>
      <c r="BM7" s="504" t="n">
        <f aca="false">InputDataA_GeneralAssumptions!BQ26</f>
        <v>0.006</v>
      </c>
      <c r="BN7" s="504" t="n">
        <f aca="false">InputDataA_GeneralAssumptions!BR26</f>
        <v>0.006</v>
      </c>
      <c r="BO7" s="504" t="n">
        <f aca="false">InputDataA_GeneralAssumptions!BS26</f>
        <v>0.006</v>
      </c>
      <c r="BP7" s="504" t="n">
        <f aca="false">InputDataA_GeneralAssumptions!BT26</f>
        <v>0.006</v>
      </c>
      <c r="BQ7" s="504" t="n">
        <f aca="false">InputDataA_GeneralAssumptions!BU26</f>
        <v>0.006</v>
      </c>
      <c r="BR7" s="504" t="n">
        <f aca="false">InputDataA_GeneralAssumptions!BV26</f>
        <v>0.006</v>
      </c>
      <c r="BS7" s="504" t="n">
        <f aca="false">InputDataA_GeneralAssumptions!BW26</f>
        <v>0.006</v>
      </c>
    </row>
    <row r="8" customFormat="false" ht="15.75" hidden="false" customHeight="false" outlineLevel="0" collapsed="false">
      <c r="A8" s="503"/>
      <c r="B8" s="594" t="str">
        <f aca="false">LEFT(InputDataA_GeneralAssumptions!D33,1)</f>
        <v>A</v>
      </c>
      <c r="C8" s="505" t="s">
        <v>134</v>
      </c>
      <c r="D8" s="138" t="s">
        <v>121</v>
      </c>
      <c r="E8" s="115" t="n">
        <f aca="false">InputDataA_GeneralAssumptions!I35</f>
        <v>0.01</v>
      </c>
      <c r="F8" s="115" t="n">
        <f aca="false">InputDataA_GeneralAssumptions!J35</f>
        <v>0.01</v>
      </c>
      <c r="G8" s="115" t="n">
        <f aca="false">InputDataA_GeneralAssumptions!K35</f>
        <v>0.01</v>
      </c>
      <c r="H8" s="115" t="n">
        <f aca="false">InputDataA_GeneralAssumptions!L35</f>
        <v>0.01</v>
      </c>
      <c r="I8" s="115" t="n">
        <f aca="false">InputDataA_GeneralAssumptions!M35</f>
        <v>0.01</v>
      </c>
      <c r="J8" s="115" t="n">
        <f aca="false">InputDataA_GeneralAssumptions!N35</f>
        <v>0.01</v>
      </c>
      <c r="K8" s="115" t="n">
        <f aca="false">InputDataA_GeneralAssumptions!O35</f>
        <v>0.01</v>
      </c>
      <c r="L8" s="115" t="n">
        <f aca="false">InputDataA_GeneralAssumptions!P35</f>
        <v>0.01</v>
      </c>
      <c r="M8" s="115" t="n">
        <f aca="false">InputDataA_GeneralAssumptions!Q35</f>
        <v>0.01</v>
      </c>
      <c r="N8" s="115" t="n">
        <f aca="false">InputDataA_GeneralAssumptions!R35</f>
        <v>0.01</v>
      </c>
      <c r="O8" s="115" t="n">
        <f aca="false">InputDataA_GeneralAssumptions!S35</f>
        <v>0.01</v>
      </c>
      <c r="P8" s="115" t="n">
        <f aca="false">InputDataA_GeneralAssumptions!T35</f>
        <v>0.01</v>
      </c>
      <c r="Q8" s="115" t="n">
        <f aca="false">InputDataA_GeneralAssumptions!U35</f>
        <v>0.01</v>
      </c>
      <c r="R8" s="115" t="n">
        <f aca="false">InputDataA_GeneralAssumptions!V35</f>
        <v>0.01</v>
      </c>
      <c r="S8" s="115" t="n">
        <f aca="false">InputDataA_GeneralAssumptions!W35</f>
        <v>0.01</v>
      </c>
      <c r="T8" s="115" t="n">
        <f aca="false">InputDataA_GeneralAssumptions!X35</f>
        <v>0.01</v>
      </c>
      <c r="U8" s="115" t="n">
        <f aca="false">InputDataA_GeneralAssumptions!Y35</f>
        <v>0.01</v>
      </c>
      <c r="V8" s="115" t="n">
        <f aca="false">InputDataA_GeneralAssumptions!Z35</f>
        <v>0.01</v>
      </c>
      <c r="W8" s="115" t="n">
        <f aca="false">InputDataA_GeneralAssumptions!AA35</f>
        <v>0.01</v>
      </c>
      <c r="X8" s="115" t="n">
        <f aca="false">InputDataA_GeneralAssumptions!AB35</f>
        <v>0.01</v>
      </c>
      <c r="Y8" s="115" t="n">
        <f aca="false">InputDataA_GeneralAssumptions!AC35</f>
        <v>0.01</v>
      </c>
      <c r="Z8" s="115" t="n">
        <f aca="false">InputDataA_GeneralAssumptions!AD35</f>
        <v>0.01</v>
      </c>
      <c r="AA8" s="115" t="n">
        <f aca="false">InputDataA_GeneralAssumptions!AE35</f>
        <v>0.01</v>
      </c>
      <c r="AB8" s="115" t="n">
        <f aca="false">InputDataA_GeneralAssumptions!AF35</f>
        <v>0.01</v>
      </c>
      <c r="AC8" s="115" t="n">
        <f aca="false">InputDataA_GeneralAssumptions!AG35</f>
        <v>0.01</v>
      </c>
      <c r="AD8" s="115" t="n">
        <f aca="false">InputDataA_GeneralAssumptions!AH35</f>
        <v>0.01</v>
      </c>
      <c r="AE8" s="115" t="n">
        <f aca="false">InputDataA_GeneralAssumptions!AI35</f>
        <v>0.01</v>
      </c>
      <c r="AF8" s="115" t="n">
        <f aca="false">InputDataA_GeneralAssumptions!AJ35</f>
        <v>0.01</v>
      </c>
      <c r="AG8" s="115" t="n">
        <f aca="false">InputDataA_GeneralAssumptions!AK35</f>
        <v>0.01</v>
      </c>
      <c r="AH8" s="115" t="n">
        <f aca="false">InputDataA_GeneralAssumptions!AL35</f>
        <v>0.01</v>
      </c>
      <c r="AI8" s="115" t="n">
        <f aca="false">InputDataA_GeneralAssumptions!AM35</f>
        <v>0.01</v>
      </c>
      <c r="AJ8" s="115" t="n">
        <f aca="false">InputDataA_GeneralAssumptions!AN35</f>
        <v>0.01</v>
      </c>
      <c r="AK8" s="115" t="n">
        <f aca="false">InputDataA_GeneralAssumptions!AO35</f>
        <v>0.01</v>
      </c>
      <c r="AL8" s="115" t="n">
        <f aca="false">InputDataA_GeneralAssumptions!AP35</f>
        <v>0.01</v>
      </c>
      <c r="AM8" s="115" t="n">
        <f aca="false">InputDataA_GeneralAssumptions!AQ35</f>
        <v>0.01</v>
      </c>
      <c r="AN8" s="115" t="n">
        <f aca="false">InputDataA_GeneralAssumptions!AR35</f>
        <v>0.01</v>
      </c>
      <c r="AO8" s="115" t="n">
        <f aca="false">InputDataA_GeneralAssumptions!AS35</f>
        <v>0.01</v>
      </c>
      <c r="AP8" s="115" t="n">
        <f aca="false">InputDataA_GeneralAssumptions!AT35</f>
        <v>0.01</v>
      </c>
      <c r="AQ8" s="115" t="n">
        <f aca="false">InputDataA_GeneralAssumptions!AU35</f>
        <v>0.01</v>
      </c>
      <c r="AR8" s="115" t="n">
        <f aca="false">InputDataA_GeneralAssumptions!AV35</f>
        <v>0.01</v>
      </c>
      <c r="AS8" s="115" t="n">
        <f aca="false">InputDataA_GeneralAssumptions!AW35</f>
        <v>0.01</v>
      </c>
      <c r="AT8" s="115" t="n">
        <f aca="false">InputDataA_GeneralAssumptions!AX35</f>
        <v>0.01</v>
      </c>
      <c r="AU8" s="115" t="n">
        <f aca="false">InputDataA_GeneralAssumptions!AY35</f>
        <v>0.01</v>
      </c>
      <c r="AV8" s="115" t="n">
        <f aca="false">InputDataA_GeneralAssumptions!AZ35</f>
        <v>0.01</v>
      </c>
      <c r="AW8" s="115" t="n">
        <f aca="false">InputDataA_GeneralAssumptions!BA35</f>
        <v>0.01</v>
      </c>
      <c r="AX8" s="115" t="n">
        <f aca="false">InputDataA_GeneralAssumptions!BB35</f>
        <v>0.01</v>
      </c>
      <c r="AY8" s="115" t="n">
        <f aca="false">InputDataA_GeneralAssumptions!BC35</f>
        <v>0.01</v>
      </c>
      <c r="AZ8" s="115" t="n">
        <f aca="false">InputDataA_GeneralAssumptions!BD35</f>
        <v>0.01</v>
      </c>
      <c r="BA8" s="115" t="n">
        <f aca="false">InputDataA_GeneralAssumptions!BE35</f>
        <v>0.01</v>
      </c>
      <c r="BB8" s="115" t="n">
        <f aca="false">InputDataA_GeneralAssumptions!BF35</f>
        <v>0.01</v>
      </c>
      <c r="BC8" s="115" t="n">
        <f aca="false">InputDataA_GeneralAssumptions!BG35</f>
        <v>0.01</v>
      </c>
      <c r="BD8" s="115" t="n">
        <f aca="false">InputDataA_GeneralAssumptions!BH35</f>
        <v>0.01</v>
      </c>
      <c r="BE8" s="115" t="n">
        <f aca="false">InputDataA_GeneralAssumptions!BI35</f>
        <v>0.01</v>
      </c>
      <c r="BF8" s="115" t="n">
        <f aca="false">InputDataA_GeneralAssumptions!BJ35</f>
        <v>0.01</v>
      </c>
      <c r="BG8" s="115" t="n">
        <f aca="false">InputDataA_GeneralAssumptions!BK35</f>
        <v>0.01</v>
      </c>
      <c r="BH8" s="115" t="n">
        <f aca="false">InputDataA_GeneralAssumptions!BL35</f>
        <v>0.01</v>
      </c>
      <c r="BI8" s="115" t="n">
        <f aca="false">InputDataA_GeneralAssumptions!BM35</f>
        <v>0.01</v>
      </c>
      <c r="BJ8" s="115" t="n">
        <f aca="false">InputDataA_GeneralAssumptions!BN35</f>
        <v>0.01</v>
      </c>
      <c r="BK8" s="115" t="n">
        <f aca="false">InputDataA_GeneralAssumptions!BO35</f>
        <v>0.01</v>
      </c>
      <c r="BL8" s="115" t="n">
        <f aca="false">InputDataA_GeneralAssumptions!BP35</f>
        <v>0.01</v>
      </c>
      <c r="BM8" s="115" t="n">
        <f aca="false">InputDataA_GeneralAssumptions!BQ35</f>
        <v>0.01</v>
      </c>
      <c r="BN8" s="115" t="n">
        <f aca="false">InputDataA_GeneralAssumptions!BR35</f>
        <v>0.01</v>
      </c>
      <c r="BO8" s="115" t="n">
        <f aca="false">InputDataA_GeneralAssumptions!BS35</f>
        <v>0.01</v>
      </c>
      <c r="BP8" s="115" t="n">
        <f aca="false">InputDataA_GeneralAssumptions!BT35</f>
        <v>0.01</v>
      </c>
      <c r="BQ8" s="115" t="n">
        <f aca="false">InputDataA_GeneralAssumptions!BU35</f>
        <v>0.01</v>
      </c>
      <c r="BR8" s="115" t="n">
        <f aca="false">InputDataA_GeneralAssumptions!BV35</f>
        <v>0.01</v>
      </c>
      <c r="BS8" s="115" t="n">
        <f aca="false">InputDataA_GeneralAssumptions!BW35</f>
        <v>0.01</v>
      </c>
    </row>
    <row r="9" customFormat="false" ht="15.75" hidden="false" customHeight="false" outlineLevel="0" collapsed="false">
      <c r="A9" s="503"/>
      <c r="B9" s="594" t="s">
        <v>1609</v>
      </c>
      <c r="C9" s="505" t="s">
        <v>185</v>
      </c>
      <c r="D9" s="138" t="s">
        <v>121</v>
      </c>
      <c r="E9" s="115" t="n">
        <f aca="false">InputDataA_GeneralAssumptions!I98</f>
        <v>0.0293460825036125</v>
      </c>
      <c r="F9" s="115" t="n">
        <f aca="false">InputDataA_GeneralAssumptions!J98</f>
        <v>0.0292799463412805</v>
      </c>
      <c r="G9" s="115" t="n">
        <f aca="false">InputDataA_GeneralAssumptions!K98</f>
        <v>0.0292101827676241</v>
      </c>
      <c r="H9" s="115" t="n">
        <f aca="false">InputDataA_GeneralAssumptions!L98</f>
        <v>0.0290153797368005</v>
      </c>
      <c r="I9" s="115" t="n">
        <f aca="false">InputDataA_GeneralAssumptions!M98</f>
        <v>0.0289162814586543</v>
      </c>
      <c r="J9" s="115" t="n">
        <f aca="false">InputDataA_GeneralAssumptions!N98</f>
        <v>0.0287026406429391</v>
      </c>
      <c r="K9" s="115" t="n">
        <f aca="false">InputDataA_GeneralAssumptions!O98</f>
        <v>0.0285811335403727</v>
      </c>
      <c r="L9" s="115" t="n">
        <f aca="false">InputDataA_GeneralAssumptions!P98</f>
        <v>0.0283530688304949</v>
      </c>
      <c r="M9" s="115" t="n">
        <f aca="false">InputDataA_GeneralAssumptions!Q98</f>
        <v>0.0281677218093404</v>
      </c>
      <c r="N9" s="115" t="n">
        <f aca="false">InputDataA_GeneralAssumptions!R98</f>
        <v>0.0279760842405854</v>
      </c>
      <c r="O9" s="115" t="n">
        <f aca="false">InputDataA_GeneralAssumptions!S98</f>
        <v>0.0276921741395026</v>
      </c>
      <c r="P9" s="115" t="n">
        <f aca="false">InputDataA_GeneralAssumptions!T98</f>
        <v>0.0274105672171305</v>
      </c>
      <c r="Q9" s="115" t="n">
        <f aca="false">InputDataA_GeneralAssumptions!U98</f>
        <v>0.027090355997698</v>
      </c>
      <c r="R9" s="115" t="n">
        <f aca="false">InputDataA_GeneralAssumptions!V98</f>
        <v>0.0268160896537923</v>
      </c>
      <c r="S9" s="115" t="n">
        <f aca="false">InputDataA_GeneralAssumptions!W98</f>
        <v>0.0265055544728123</v>
      </c>
      <c r="T9" s="115" t="n">
        <f aca="false">InputDataA_GeneralAssumptions!X98</f>
        <v>0.02616290108221</v>
      </c>
      <c r="U9" s="115" t="n">
        <f aca="false">InputDataA_GeneralAssumptions!Y98</f>
        <v>0.0258288928359975</v>
      </c>
      <c r="V9" s="115" t="n">
        <f aca="false">InputDataA_GeneralAssumptions!Z98</f>
        <v>0.0255032104465767</v>
      </c>
      <c r="W9" s="115" t="n">
        <f aca="false">InputDataA_GeneralAssumptions!AA98</f>
        <v>0.0251503746174682</v>
      </c>
      <c r="X9" s="115" t="n">
        <f aca="false">InputDataA_GeneralAssumptions!AB98</f>
        <v>0.0248078506725227</v>
      </c>
      <c r="Y9" s="115" t="n">
        <f aca="false">InputDataA_GeneralAssumptions!AC98</f>
        <v>0.0245086550373321</v>
      </c>
      <c r="Z9" s="115" t="n">
        <f aca="false">InputDataA_GeneralAssumptions!AD98</f>
        <v>0.024151116049544</v>
      </c>
      <c r="AA9" s="115" t="n">
        <f aca="false">InputDataA_GeneralAssumptions!AE98</f>
        <v>0.0238687855000319</v>
      </c>
      <c r="AB9" s="115" t="n">
        <f aca="false">InputDataA_GeneralAssumptions!AF98</f>
        <v>0.0235305117496727</v>
      </c>
      <c r="AC9" s="115" t="n">
        <f aca="false">InputDataA_GeneralAssumptions!AG98</f>
        <v>0.0232331536798514</v>
      </c>
      <c r="AD9" s="115" t="n">
        <f aca="false">InputDataA_GeneralAssumptions!AH98</f>
        <v>0.0228841804547077</v>
      </c>
      <c r="AE9" s="115" t="n">
        <f aca="false">InputDataA_GeneralAssumptions!AI98</f>
        <v>0.0225758589590668</v>
      </c>
      <c r="AF9" s="115" t="n">
        <f aca="false">InputDataA_GeneralAssumptions!AJ98</f>
        <v>0.0222481436171726</v>
      </c>
      <c r="AG9" s="115" t="n">
        <f aca="false">InputDataA_GeneralAssumptions!AK98</f>
        <v>0.0219309231582756</v>
      </c>
      <c r="AH9" s="115" t="n">
        <f aca="false">InputDataA_GeneralAssumptions!AL98</f>
        <v>0.0216509164192924</v>
      </c>
      <c r="AI9" s="115" t="n">
        <f aca="false">InputDataA_GeneralAssumptions!AM98</f>
        <v>0.0213253718611719</v>
      </c>
      <c r="AJ9" s="115" t="n">
        <f aca="false">InputDataA_GeneralAssumptions!AN98</f>
        <v>0.0210627968888657</v>
      </c>
      <c r="AK9" s="115" t="str">
        <f aca="false">InputDataA_GeneralAssumptions!AO98</f>
        <v>#N/A</v>
      </c>
      <c r="AL9" s="115" t="str">
        <f aca="false">InputDataA_GeneralAssumptions!AP98</f>
        <v>#N/A</v>
      </c>
      <c r="AM9" s="115" t="str">
        <f aca="false">InputDataA_GeneralAssumptions!AQ98</f>
        <v>#N/A</v>
      </c>
      <c r="AN9" s="115" t="str">
        <f aca="false">InputDataA_GeneralAssumptions!AR98</f>
        <v>#N/A</v>
      </c>
      <c r="AO9" s="115" t="str">
        <f aca="false">InputDataA_GeneralAssumptions!AS98</f>
        <v>#N/A</v>
      </c>
      <c r="AP9" s="115" t="str">
        <f aca="false">InputDataA_GeneralAssumptions!AT98</f>
        <v>#N/A</v>
      </c>
      <c r="AQ9" s="115" t="str">
        <f aca="false">InputDataA_GeneralAssumptions!AU98</f>
        <v>#N/A</v>
      </c>
      <c r="AR9" s="115" t="str">
        <f aca="false">InputDataA_GeneralAssumptions!AV98</f>
        <v>#N/A</v>
      </c>
      <c r="AS9" s="115" t="str">
        <f aca="false">InputDataA_GeneralAssumptions!AW98</f>
        <v>#N/A</v>
      </c>
      <c r="AT9" s="115" t="str">
        <f aca="false">InputDataA_GeneralAssumptions!AX98</f>
        <v>#N/A</v>
      </c>
      <c r="AU9" s="115" t="str">
        <f aca="false">InputDataA_GeneralAssumptions!AY98</f>
        <v>#N/A</v>
      </c>
      <c r="AV9" s="115" t="str">
        <f aca="false">InputDataA_GeneralAssumptions!AZ98</f>
        <v>#N/A</v>
      </c>
      <c r="AW9" s="115" t="str">
        <f aca="false">InputDataA_GeneralAssumptions!BA98</f>
        <v>#N/A</v>
      </c>
      <c r="AX9" s="115" t="str">
        <f aca="false">InputDataA_GeneralAssumptions!BB98</f>
        <v>#N/A</v>
      </c>
      <c r="AY9" s="115" t="str">
        <f aca="false">InputDataA_GeneralAssumptions!BC98</f>
        <v>#N/A</v>
      </c>
      <c r="AZ9" s="115" t="str">
        <f aca="false">InputDataA_GeneralAssumptions!BD98</f>
        <v>#N/A</v>
      </c>
      <c r="BA9" s="115" t="str">
        <f aca="false">InputDataA_GeneralAssumptions!BE98</f>
        <v>#N/A</v>
      </c>
      <c r="BB9" s="115" t="str">
        <f aca="false">InputDataA_GeneralAssumptions!BF98</f>
        <v>#N/A</v>
      </c>
      <c r="BC9" s="115" t="str">
        <f aca="false">InputDataA_GeneralAssumptions!BG98</f>
        <v>#N/A</v>
      </c>
      <c r="BD9" s="115" t="str">
        <f aca="false">InputDataA_GeneralAssumptions!BH98</f>
        <v>#N/A</v>
      </c>
      <c r="BE9" s="115" t="str">
        <f aca="false">InputDataA_GeneralAssumptions!BI98</f>
        <v>#N/A</v>
      </c>
      <c r="BF9" s="115" t="str">
        <f aca="false">InputDataA_GeneralAssumptions!BJ98</f>
        <v>#N/A</v>
      </c>
      <c r="BG9" s="115" t="str">
        <f aca="false">InputDataA_GeneralAssumptions!BK98</f>
        <v>#N/A</v>
      </c>
      <c r="BH9" s="115" t="str">
        <f aca="false">InputDataA_GeneralAssumptions!BL98</f>
        <v>#N/A</v>
      </c>
      <c r="BI9" s="115" t="str">
        <f aca="false">InputDataA_GeneralAssumptions!BM98</f>
        <v>#N/A</v>
      </c>
      <c r="BJ9" s="115" t="str">
        <f aca="false">InputDataA_GeneralAssumptions!BN98</f>
        <v>#N/A</v>
      </c>
      <c r="BK9" s="115" t="str">
        <f aca="false">InputDataA_GeneralAssumptions!BO98</f>
        <v>#N/A</v>
      </c>
      <c r="BL9" s="115" t="str">
        <f aca="false">InputDataA_GeneralAssumptions!BP98</f>
        <v>#N/A</v>
      </c>
      <c r="BM9" s="115" t="str">
        <f aca="false">InputDataA_GeneralAssumptions!BQ98</f>
        <v>#N/A</v>
      </c>
      <c r="BN9" s="115" t="str">
        <f aca="false">InputDataA_GeneralAssumptions!BR98</f>
        <v>#N/A</v>
      </c>
      <c r="BO9" s="115" t="str">
        <f aca="false">InputDataA_GeneralAssumptions!BS98</f>
        <v>#N/A</v>
      </c>
      <c r="BP9" s="115" t="str">
        <f aca="false">InputDataA_GeneralAssumptions!BT98</f>
        <v>#N/A</v>
      </c>
      <c r="BQ9" s="115" t="str">
        <f aca="false">InputDataA_GeneralAssumptions!BU98</f>
        <v>#N/A</v>
      </c>
      <c r="BR9" s="115" t="str">
        <f aca="false">InputDataA_GeneralAssumptions!BV98</f>
        <v>#N/A</v>
      </c>
      <c r="BS9" s="115" t="str">
        <f aca="false">InputDataA_GeneralAssumptions!BW98</f>
        <v>#N/A</v>
      </c>
    </row>
    <row r="10" s="24" customFormat="true" ht="15.75" hidden="false" customHeight="false" outlineLevel="0" collapsed="false">
      <c r="A10" s="503"/>
      <c r="B10" s="594" t="s">
        <v>1609</v>
      </c>
      <c r="C10" s="505" t="s">
        <v>192</v>
      </c>
      <c r="D10" s="138" t="s">
        <v>121</v>
      </c>
      <c r="E10" s="115" t="n">
        <f aca="false">InputDataA_GeneralAssumptions!I118</f>
        <v>0.00864728055580089</v>
      </c>
      <c r="F10" s="115" t="n">
        <f aca="false">InputDataA_GeneralAssumptions!J118</f>
        <v>0.00803034424463722</v>
      </c>
      <c r="G10" s="115" t="n">
        <f aca="false">InputDataA_GeneralAssumptions!K118</f>
        <v>0.00773559536048007</v>
      </c>
      <c r="H10" s="115" t="n">
        <f aca="false">InputDataA_GeneralAssumptions!L118</f>
        <v>0.00672636751221933</v>
      </c>
      <c r="I10" s="115" t="n">
        <f aca="false">InputDataA_GeneralAssumptions!M118</f>
        <v>0.00615981613505245</v>
      </c>
      <c r="J10" s="115" t="n">
        <f aca="false">InputDataA_GeneralAssumptions!N118</f>
        <v>0.00626111569781052</v>
      </c>
      <c r="K10" s="115" t="n">
        <f aca="false">InputDataA_GeneralAssumptions!O118</f>
        <v>0.0064994191847898</v>
      </c>
      <c r="L10" s="115" t="n">
        <f aca="false">InputDataA_GeneralAssumptions!P118</f>
        <v>0.00497753034540915</v>
      </c>
      <c r="M10" s="115" t="n">
        <f aca="false">InputDataA_GeneralAssumptions!Q118</f>
        <v>0.00561955336109476</v>
      </c>
      <c r="N10" s="115" t="n">
        <f aca="false">InputDataA_GeneralAssumptions!R118</f>
        <v>0.00580288373988047</v>
      </c>
      <c r="O10" s="115" t="n">
        <f aca="false">InputDataA_GeneralAssumptions!S118</f>
        <v>0.0053696950010711</v>
      </c>
      <c r="P10" s="115" t="n">
        <f aca="false">InputDataA_GeneralAssumptions!T118</f>
        <v>0.00460631409386081</v>
      </c>
      <c r="Q10" s="115" t="n">
        <f aca="false">InputDataA_GeneralAssumptions!U118</f>
        <v>0.00373487448829923</v>
      </c>
      <c r="R10" s="115" t="n">
        <f aca="false">InputDataA_GeneralAssumptions!V118</f>
        <v>0.00323527089419806</v>
      </c>
      <c r="S10" s="115" t="n">
        <f aca="false">InputDataA_GeneralAssumptions!W118</f>
        <v>0.00294367407806306</v>
      </c>
      <c r="T10" s="115" t="n">
        <f aca="false">InputDataA_GeneralAssumptions!X118</f>
        <v>0.0029662174196996</v>
      </c>
      <c r="U10" s="115" t="n">
        <f aca="false">InputDataA_GeneralAssumptions!Y118</f>
        <v>0.00329470923416308</v>
      </c>
      <c r="V10" s="115" t="n">
        <f aca="false">InputDataA_GeneralAssumptions!Z118</f>
        <v>0.00286564352305763</v>
      </c>
      <c r="W10" s="115" t="n">
        <f aca="false">InputDataA_GeneralAssumptions!AA118</f>
        <v>0.00315029127071886</v>
      </c>
      <c r="X10" s="115" t="n">
        <f aca="false">InputDataA_GeneralAssumptions!AB118</f>
        <v>0.00340895726930923</v>
      </c>
      <c r="Y10" s="115" t="n">
        <f aca="false">InputDataA_GeneralAssumptions!AC118</f>
        <v>0.00344322030805699</v>
      </c>
      <c r="Z10" s="115" t="n">
        <f aca="false">InputDataA_GeneralAssumptions!AD118</f>
        <v>0.00342664402632797</v>
      </c>
      <c r="AA10" s="115" t="n">
        <f aca="false">InputDataA_GeneralAssumptions!AE118</f>
        <v>0.00297618687061418</v>
      </c>
      <c r="AB10" s="115" t="n">
        <f aca="false">InputDataA_GeneralAssumptions!AF118</f>
        <v>0.00302976253506371</v>
      </c>
      <c r="AC10" s="115" t="n">
        <f aca="false">InputDataA_GeneralAssumptions!AG118</f>
        <v>0.00314715532723353</v>
      </c>
      <c r="AD10" s="115" t="n">
        <f aca="false">InputDataA_GeneralAssumptions!AH118</f>
        <v>0.00326232891930389</v>
      </c>
      <c r="AE10" s="115" t="n">
        <f aca="false">InputDataA_GeneralAssumptions!AI118</f>
        <v>0.0033855347635281</v>
      </c>
      <c r="AF10" s="115" t="n">
        <f aca="false">InputDataA_GeneralAssumptions!AJ118</f>
        <v>0.00292165289630697</v>
      </c>
      <c r="AG10" s="115" t="n">
        <f aca="false">InputDataA_GeneralAssumptions!AK118</f>
        <v>0.0031232049869816</v>
      </c>
      <c r="AH10" s="115" t="n">
        <f aca="false">InputDataA_GeneralAssumptions!AL118</f>
        <v>0.00319309597453188</v>
      </c>
      <c r="AI10" s="115" t="n">
        <f aca="false">InputDataA_GeneralAssumptions!AM118</f>
        <v>0.00322172720221836</v>
      </c>
      <c r="AJ10" s="115" t="n">
        <f aca="false">InputDataA_GeneralAssumptions!AN118</f>
        <v>0.00315308148790971</v>
      </c>
      <c r="AK10" s="115" t="e">
        <f aca="false">InputDataA_GeneralAssumptions!AO118</f>
        <v>#VALUE!</v>
      </c>
      <c r="AL10" s="115" t="e">
        <f aca="false">InputDataA_GeneralAssumptions!AP118</f>
        <v>#VALUE!</v>
      </c>
      <c r="AM10" s="115" t="e">
        <f aca="false">InputDataA_GeneralAssumptions!AQ118</f>
        <v>#VALUE!</v>
      </c>
      <c r="AN10" s="115" t="e">
        <f aca="false">InputDataA_GeneralAssumptions!AR118</f>
        <v>#VALUE!</v>
      </c>
      <c r="AO10" s="115" t="e">
        <f aca="false">InputDataA_GeneralAssumptions!AS118</f>
        <v>#VALUE!</v>
      </c>
      <c r="AP10" s="115" t="e">
        <f aca="false">InputDataA_GeneralAssumptions!AT118</f>
        <v>#VALUE!</v>
      </c>
      <c r="AQ10" s="115" t="e">
        <f aca="false">InputDataA_GeneralAssumptions!AU118</f>
        <v>#VALUE!</v>
      </c>
      <c r="AR10" s="115" t="e">
        <f aca="false">InputDataA_GeneralAssumptions!AV118</f>
        <v>#VALUE!</v>
      </c>
      <c r="AS10" s="115" t="e">
        <f aca="false">InputDataA_GeneralAssumptions!AW118</f>
        <v>#VALUE!</v>
      </c>
      <c r="AT10" s="115" t="e">
        <f aca="false">InputDataA_GeneralAssumptions!AX118</f>
        <v>#VALUE!</v>
      </c>
      <c r="AU10" s="115" t="e">
        <f aca="false">InputDataA_GeneralAssumptions!AY118</f>
        <v>#VALUE!</v>
      </c>
      <c r="AV10" s="115" t="e">
        <f aca="false">InputDataA_GeneralAssumptions!AZ118</f>
        <v>#VALUE!</v>
      </c>
      <c r="AW10" s="115" t="e">
        <f aca="false">InputDataA_GeneralAssumptions!BA118</f>
        <v>#VALUE!</v>
      </c>
      <c r="AX10" s="115" t="e">
        <f aca="false">InputDataA_GeneralAssumptions!BB118</f>
        <v>#VALUE!</v>
      </c>
      <c r="AY10" s="115" t="e">
        <f aca="false">InputDataA_GeneralAssumptions!BC118</f>
        <v>#VALUE!</v>
      </c>
      <c r="AZ10" s="115" t="e">
        <f aca="false">InputDataA_GeneralAssumptions!BD118</f>
        <v>#VALUE!</v>
      </c>
      <c r="BA10" s="115" t="e">
        <f aca="false">InputDataA_GeneralAssumptions!BE118</f>
        <v>#VALUE!</v>
      </c>
      <c r="BB10" s="115" t="e">
        <f aca="false">InputDataA_GeneralAssumptions!BF118</f>
        <v>#VALUE!</v>
      </c>
      <c r="BC10" s="115" t="e">
        <f aca="false">InputDataA_GeneralAssumptions!BG118</f>
        <v>#VALUE!</v>
      </c>
      <c r="BD10" s="115" t="e">
        <f aca="false">InputDataA_GeneralAssumptions!BH118</f>
        <v>#VALUE!</v>
      </c>
      <c r="BE10" s="115" t="e">
        <f aca="false">InputDataA_GeneralAssumptions!BI118</f>
        <v>#VALUE!</v>
      </c>
      <c r="BF10" s="115" t="e">
        <f aca="false">InputDataA_GeneralAssumptions!BJ118</f>
        <v>#VALUE!</v>
      </c>
      <c r="BG10" s="115" t="e">
        <f aca="false">InputDataA_GeneralAssumptions!BK118</f>
        <v>#VALUE!</v>
      </c>
      <c r="BH10" s="115" t="e">
        <f aca="false">InputDataA_GeneralAssumptions!BL118</f>
        <v>#VALUE!</v>
      </c>
      <c r="BI10" s="115" t="e">
        <f aca="false">InputDataA_GeneralAssumptions!BM118</f>
        <v>#VALUE!</v>
      </c>
      <c r="BJ10" s="115" t="e">
        <f aca="false">InputDataA_GeneralAssumptions!BN118</f>
        <v>#VALUE!</v>
      </c>
      <c r="BK10" s="115" t="e">
        <f aca="false">InputDataA_GeneralAssumptions!BO118</f>
        <v>#VALUE!</v>
      </c>
      <c r="BL10" s="115" t="e">
        <f aca="false">InputDataA_GeneralAssumptions!BP118</f>
        <v>#VALUE!</v>
      </c>
      <c r="BM10" s="115" t="e">
        <f aca="false">InputDataA_GeneralAssumptions!BQ118</f>
        <v>#VALUE!</v>
      </c>
      <c r="BN10" s="115" t="e">
        <f aca="false">InputDataA_GeneralAssumptions!BR118</f>
        <v>#VALUE!</v>
      </c>
      <c r="BO10" s="115" t="e">
        <f aca="false">InputDataA_GeneralAssumptions!BS118</f>
        <v>#VALUE!</v>
      </c>
      <c r="BP10" s="115" t="e">
        <f aca="false">InputDataA_GeneralAssumptions!BT118</f>
        <v>#VALUE!</v>
      </c>
      <c r="BQ10" s="115" t="e">
        <f aca="false">InputDataA_GeneralAssumptions!BU118</f>
        <v>#VALUE!</v>
      </c>
      <c r="BR10" s="115" t="e">
        <f aca="false">InputDataA_GeneralAssumptions!BV118</f>
        <v>#VALUE!</v>
      </c>
      <c r="BS10" s="115" t="e">
        <f aca="false">InputDataA_GeneralAssumptions!BW118</f>
        <v>#VALUE!</v>
      </c>
    </row>
    <row r="11" s="24" customFormat="true" ht="15.75" hidden="false" customHeight="false" outlineLevel="0" collapsed="false">
      <c r="A11" s="503"/>
      <c r="B11" s="594" t="s">
        <v>1609</v>
      </c>
      <c r="C11" s="505" t="s">
        <v>193</v>
      </c>
      <c r="D11" s="138" t="s">
        <v>121</v>
      </c>
      <c r="E11" s="115" t="n">
        <f aca="false">InputDataA_GeneralAssumptions!I122</f>
        <v>-0.000717276183422655</v>
      </c>
      <c r="F11" s="115" t="n">
        <f aca="false">InputDataA_GeneralAssumptions!J122</f>
        <v>5.2144601065951E-006</v>
      </c>
      <c r="G11" s="115" t="n">
        <f aca="false">InputDataA_GeneralAssumptions!K122</f>
        <v>5.59748563611073E-006</v>
      </c>
      <c r="H11" s="115" t="n">
        <f aca="false">InputDataA_GeneralAssumptions!L122</f>
        <v>5.5664057740934E-006</v>
      </c>
      <c r="I11" s="115" t="n">
        <f aca="false">InputDataA_GeneralAssumptions!M122</f>
        <v>5.39485187167621E-006</v>
      </c>
      <c r="J11" s="115" t="n">
        <f aca="false">InputDataA_GeneralAssumptions!N122</f>
        <v>5.18019787798529E-006</v>
      </c>
      <c r="K11" s="115" t="n">
        <f aca="false">InputDataA_GeneralAssumptions!O122</f>
        <v>4.92504246829562E-006</v>
      </c>
      <c r="L11" s="115" t="n">
        <f aca="false">InputDataA_GeneralAssumptions!P122</f>
        <v>4.71260548318142E-006</v>
      </c>
      <c r="M11" s="115" t="n">
        <f aca="false">InputDataA_GeneralAssumptions!Q122</f>
        <v>4.46024109646004E-006</v>
      </c>
      <c r="N11" s="115" t="n">
        <f aca="false">InputDataA_GeneralAssumptions!R122</f>
        <v>4.08079686042839E-006</v>
      </c>
      <c r="O11" s="115" t="n">
        <f aca="false">InputDataA_GeneralAssumptions!S122</f>
        <v>3.48612247091928E-006</v>
      </c>
      <c r="P11" s="115" t="n">
        <f aca="false">InputDataA_GeneralAssumptions!T122</f>
        <v>2.7436274021575E-006</v>
      </c>
      <c r="Q11" s="115" t="n">
        <f aca="false">InputDataA_GeneralAssumptions!U122</f>
        <v>1.95280552484078E-006</v>
      </c>
      <c r="R11" s="115" t="n">
        <f aca="false">InputDataA_GeneralAssumptions!V122</f>
        <v>1.26435482594722E-006</v>
      </c>
      <c r="S11" s="115" t="n">
        <f aca="false">InputDataA_GeneralAssumptions!W122</f>
        <v>5.75790946921728E-007</v>
      </c>
      <c r="T11" s="115" t="n">
        <f aca="false">InputDataA_GeneralAssumptions!X122</f>
        <v>-4.63108421611125E-008</v>
      </c>
      <c r="U11" s="115" t="n">
        <f aca="false">InputDataA_GeneralAssumptions!Y122</f>
        <v>-6.93691284747722E-007</v>
      </c>
      <c r="V11" s="115" t="n">
        <f aca="false">InputDataA_GeneralAssumptions!Z122</f>
        <v>-1.24399940226727E-006</v>
      </c>
      <c r="W11" s="115" t="n">
        <f aca="false">InputDataA_GeneralAssumptions!AA122</f>
        <v>-1.80320455922534E-006</v>
      </c>
      <c r="X11" s="115" t="n">
        <f aca="false">InputDataA_GeneralAssumptions!AB122</f>
        <v>-2.40247988714248E-006</v>
      </c>
      <c r="Y11" s="115" t="n">
        <f aca="false">InputDataA_GeneralAssumptions!AC122</f>
        <v>-2.98810790233528E-006</v>
      </c>
      <c r="Z11" s="115" t="n">
        <f aca="false">InputDataA_GeneralAssumptions!AD122</f>
        <v>-3.56961892689078E-006</v>
      </c>
      <c r="AA11" s="115" t="n">
        <f aca="false">InputDataA_GeneralAssumptions!AE122</f>
        <v>-4.11445080239492E-006</v>
      </c>
      <c r="AB11" s="115" t="n">
        <f aca="false">InputDataA_GeneralAssumptions!AF122</f>
        <v>-4.62540247037069E-006</v>
      </c>
      <c r="AC11" s="115" t="n">
        <f aca="false">InputDataA_GeneralAssumptions!AG122</f>
        <v>-5.11181917151049E-006</v>
      </c>
      <c r="AD11" s="115" t="n">
        <f aca="false">InputDataA_GeneralAssumptions!AH122</f>
        <v>-5.57696981950961E-006</v>
      </c>
      <c r="AE11" s="115" t="n">
        <f aca="false">InputDataA_GeneralAssumptions!AI122</f>
        <v>-6.0054601250803E-006</v>
      </c>
      <c r="AF11" s="115" t="n">
        <f aca="false">InputDataA_GeneralAssumptions!AJ122</f>
        <v>-6.37111245227473E-006</v>
      </c>
      <c r="AG11" s="115" t="n">
        <f aca="false">InputDataA_GeneralAssumptions!AK122</f>
        <v>-6.74809751399774E-006</v>
      </c>
      <c r="AH11" s="115" t="n">
        <f aca="false">InputDataA_GeneralAssumptions!AL122</f>
        <v>-7.05363634823097E-006</v>
      </c>
      <c r="AI11" s="115" t="n">
        <f aca="false">InputDataA_GeneralAssumptions!AM122</f>
        <v>-7.31950609156318E-006</v>
      </c>
      <c r="AJ11" s="115" t="n">
        <f aca="false">InputDataA_GeneralAssumptions!AN122</f>
        <v>-7.55046473455145E-006</v>
      </c>
      <c r="AK11" s="115" t="e">
        <f aca="false">InputDataA_GeneralAssumptions!AO122</f>
        <v>#VALUE!</v>
      </c>
      <c r="AL11" s="115" t="e">
        <f aca="false">InputDataA_GeneralAssumptions!AP122</f>
        <v>#VALUE!</v>
      </c>
      <c r="AM11" s="115" t="e">
        <f aca="false">InputDataA_GeneralAssumptions!AQ122</f>
        <v>#VALUE!</v>
      </c>
      <c r="AN11" s="115" t="e">
        <f aca="false">InputDataA_GeneralAssumptions!AR122</f>
        <v>#VALUE!</v>
      </c>
      <c r="AO11" s="115" t="e">
        <f aca="false">InputDataA_GeneralAssumptions!AS122</f>
        <v>#VALUE!</v>
      </c>
      <c r="AP11" s="115" t="e">
        <f aca="false">InputDataA_GeneralAssumptions!AT122</f>
        <v>#VALUE!</v>
      </c>
      <c r="AQ11" s="115" t="e">
        <f aca="false">InputDataA_GeneralAssumptions!AU122</f>
        <v>#VALUE!</v>
      </c>
      <c r="AR11" s="115" t="e">
        <f aca="false">InputDataA_GeneralAssumptions!AV122</f>
        <v>#VALUE!</v>
      </c>
      <c r="AS11" s="115" t="e">
        <f aca="false">InputDataA_GeneralAssumptions!AW122</f>
        <v>#VALUE!</v>
      </c>
      <c r="AT11" s="115" t="e">
        <f aca="false">InputDataA_GeneralAssumptions!AX122</f>
        <v>#VALUE!</v>
      </c>
      <c r="AU11" s="115" t="e">
        <f aca="false">InputDataA_GeneralAssumptions!AY122</f>
        <v>#VALUE!</v>
      </c>
      <c r="AV11" s="115" t="e">
        <f aca="false">InputDataA_GeneralAssumptions!AZ122</f>
        <v>#VALUE!</v>
      </c>
      <c r="AW11" s="115" t="e">
        <f aca="false">InputDataA_GeneralAssumptions!BA122</f>
        <v>#VALUE!</v>
      </c>
      <c r="AX11" s="115" t="e">
        <f aca="false">InputDataA_GeneralAssumptions!BB122</f>
        <v>#VALUE!</v>
      </c>
      <c r="AY11" s="115" t="e">
        <f aca="false">InputDataA_GeneralAssumptions!BC122</f>
        <v>#VALUE!</v>
      </c>
      <c r="AZ11" s="115" t="e">
        <f aca="false">InputDataA_GeneralAssumptions!BD122</f>
        <v>#VALUE!</v>
      </c>
      <c r="BA11" s="115" t="e">
        <f aca="false">InputDataA_GeneralAssumptions!BE122</f>
        <v>#VALUE!</v>
      </c>
      <c r="BB11" s="115" t="e">
        <f aca="false">InputDataA_GeneralAssumptions!BF122</f>
        <v>#VALUE!</v>
      </c>
      <c r="BC11" s="115" t="e">
        <f aca="false">InputDataA_GeneralAssumptions!BG122</f>
        <v>#VALUE!</v>
      </c>
      <c r="BD11" s="115" t="e">
        <f aca="false">InputDataA_GeneralAssumptions!BH122</f>
        <v>#VALUE!</v>
      </c>
      <c r="BE11" s="115" t="e">
        <f aca="false">InputDataA_GeneralAssumptions!BI122</f>
        <v>#VALUE!</v>
      </c>
      <c r="BF11" s="115" t="e">
        <f aca="false">InputDataA_GeneralAssumptions!BJ122</f>
        <v>#VALUE!</v>
      </c>
      <c r="BG11" s="115" t="e">
        <f aca="false">InputDataA_GeneralAssumptions!BK122</f>
        <v>#VALUE!</v>
      </c>
      <c r="BH11" s="115" t="e">
        <f aca="false">InputDataA_GeneralAssumptions!BL122</f>
        <v>#VALUE!</v>
      </c>
      <c r="BI11" s="115" t="e">
        <f aca="false">InputDataA_GeneralAssumptions!BM122</f>
        <v>#VALUE!</v>
      </c>
      <c r="BJ11" s="115" t="e">
        <f aca="false">InputDataA_GeneralAssumptions!BN122</f>
        <v>#VALUE!</v>
      </c>
      <c r="BK11" s="115" t="e">
        <f aca="false">InputDataA_GeneralAssumptions!BO122</f>
        <v>#VALUE!</v>
      </c>
      <c r="BL11" s="115" t="e">
        <f aca="false">InputDataA_GeneralAssumptions!BP122</f>
        <v>#VALUE!</v>
      </c>
      <c r="BM11" s="115" t="e">
        <f aca="false">InputDataA_GeneralAssumptions!BQ122</f>
        <v>#VALUE!</v>
      </c>
      <c r="BN11" s="115" t="e">
        <f aca="false">InputDataA_GeneralAssumptions!BR122</f>
        <v>#VALUE!</v>
      </c>
      <c r="BO11" s="115" t="e">
        <f aca="false">InputDataA_GeneralAssumptions!BS122</f>
        <v>#VALUE!</v>
      </c>
      <c r="BP11" s="115" t="e">
        <f aca="false">InputDataA_GeneralAssumptions!BT122</f>
        <v>#VALUE!</v>
      </c>
      <c r="BQ11" s="115" t="e">
        <f aca="false">InputDataA_GeneralAssumptions!BU122</f>
        <v>#VALUE!</v>
      </c>
      <c r="BR11" s="115" t="e">
        <f aca="false">InputDataA_GeneralAssumptions!BV122</f>
        <v>#VALUE!</v>
      </c>
      <c r="BS11" s="115" t="e">
        <f aca="false">InputDataA_GeneralAssumptions!BW122</f>
        <v>#VALUE!</v>
      </c>
    </row>
    <row r="12" customFormat="false" ht="15.75" hidden="false" customHeight="false" outlineLevel="0" collapsed="false">
      <c r="A12" s="503"/>
      <c r="B12" s="594" t="s">
        <v>1609</v>
      </c>
      <c r="C12" s="505" t="s">
        <v>1601</v>
      </c>
      <c r="D12" s="138" t="s">
        <v>100</v>
      </c>
      <c r="E12" s="115" t="str">
        <f aca="false">InputDataA_GeneralAssumptions!I80</f>
        <v>Not an input</v>
      </c>
      <c r="F12" s="115" t="str">
        <f aca="false">InputDataA_GeneralAssumptions!J80</f>
        <v>Not an input</v>
      </c>
      <c r="G12" s="115" t="str">
        <f aca="false">InputDataA_GeneralAssumptions!K80</f>
        <v>Not an input</v>
      </c>
      <c r="H12" s="115" t="str">
        <f aca="false">InputDataA_GeneralAssumptions!L80</f>
        <v>Not an input</v>
      </c>
      <c r="I12" s="115" t="str">
        <f aca="false">InputDataA_GeneralAssumptions!M80</f>
        <v>Not an input</v>
      </c>
      <c r="J12" s="115" t="str">
        <f aca="false">InputDataA_GeneralAssumptions!N80</f>
        <v>Not an input</v>
      </c>
      <c r="K12" s="115" t="str">
        <f aca="false">InputDataA_GeneralAssumptions!O80</f>
        <v>Not an input</v>
      </c>
      <c r="L12" s="115" t="str">
        <f aca="false">InputDataA_GeneralAssumptions!P80</f>
        <v>Not an input</v>
      </c>
      <c r="M12" s="115" t="str">
        <f aca="false">InputDataA_GeneralAssumptions!Q80</f>
        <v>Not an input</v>
      </c>
      <c r="N12" s="115" t="str">
        <f aca="false">InputDataA_GeneralAssumptions!R80</f>
        <v>Not an input</v>
      </c>
      <c r="O12" s="115" t="str">
        <f aca="false">InputDataA_GeneralAssumptions!S80</f>
        <v>Not an input</v>
      </c>
      <c r="P12" s="115" t="str">
        <f aca="false">InputDataA_GeneralAssumptions!T80</f>
        <v>Not an input</v>
      </c>
      <c r="Q12" s="115" t="str">
        <f aca="false">InputDataA_GeneralAssumptions!U80</f>
        <v>Not an input</v>
      </c>
      <c r="R12" s="115" t="str">
        <f aca="false">InputDataA_GeneralAssumptions!V80</f>
        <v>Not an input</v>
      </c>
      <c r="S12" s="115" t="str">
        <f aca="false">InputDataA_GeneralAssumptions!W80</f>
        <v>Not an input</v>
      </c>
      <c r="T12" s="115" t="str">
        <f aca="false">InputDataA_GeneralAssumptions!X80</f>
        <v>Not an input</v>
      </c>
      <c r="U12" s="115" t="str">
        <f aca="false">InputDataA_GeneralAssumptions!Y80</f>
        <v>Not an input</v>
      </c>
      <c r="V12" s="115" t="str">
        <f aca="false">InputDataA_GeneralAssumptions!Z80</f>
        <v>Not an input</v>
      </c>
      <c r="W12" s="115" t="str">
        <f aca="false">InputDataA_GeneralAssumptions!AA80</f>
        <v>Not an input</v>
      </c>
      <c r="X12" s="115" t="str">
        <f aca="false">InputDataA_GeneralAssumptions!AB80</f>
        <v>Not an input</v>
      </c>
      <c r="Y12" s="115" t="str">
        <f aca="false">InputDataA_GeneralAssumptions!AC80</f>
        <v>Not an input</v>
      </c>
      <c r="Z12" s="115" t="str">
        <f aca="false">InputDataA_GeneralAssumptions!AD80</f>
        <v>Not an input</v>
      </c>
      <c r="AA12" s="115" t="str">
        <f aca="false">InputDataA_GeneralAssumptions!AE80</f>
        <v>Not an input</v>
      </c>
      <c r="AB12" s="115" t="str">
        <f aca="false">InputDataA_GeneralAssumptions!AF80</f>
        <v>Not an input</v>
      </c>
      <c r="AC12" s="115" t="str">
        <f aca="false">InputDataA_GeneralAssumptions!AG80</f>
        <v>Not an input</v>
      </c>
      <c r="AD12" s="115" t="str">
        <f aca="false">InputDataA_GeneralAssumptions!AH80</f>
        <v>Not an input</v>
      </c>
      <c r="AE12" s="115" t="str">
        <f aca="false">InputDataA_GeneralAssumptions!AI80</f>
        <v>Not an input</v>
      </c>
      <c r="AF12" s="115" t="str">
        <f aca="false">InputDataA_GeneralAssumptions!AJ80</f>
        <v>Not an input</v>
      </c>
      <c r="AG12" s="115" t="str">
        <f aca="false">InputDataA_GeneralAssumptions!AK80</f>
        <v>Not an input</v>
      </c>
      <c r="AH12" s="115" t="str">
        <f aca="false">InputDataA_GeneralAssumptions!AL80</f>
        <v>Not an input</v>
      </c>
      <c r="AI12" s="115" t="str">
        <f aca="false">InputDataA_GeneralAssumptions!AM80</f>
        <v>Not an input</v>
      </c>
      <c r="AJ12" s="115" t="str">
        <f aca="false">InputDataA_GeneralAssumptions!AN80</f>
        <v>Not an input</v>
      </c>
      <c r="AK12" s="115" t="str">
        <f aca="false">InputDataA_GeneralAssumptions!AO80</f>
        <v>Not an input</v>
      </c>
      <c r="AL12" s="115" t="str">
        <f aca="false">InputDataA_GeneralAssumptions!AP80</f>
        <v>Not an input</v>
      </c>
      <c r="AM12" s="115" t="str">
        <f aca="false">InputDataA_GeneralAssumptions!AQ80</f>
        <v>Not an input</v>
      </c>
      <c r="AN12" s="115" t="str">
        <f aca="false">InputDataA_GeneralAssumptions!AR80</f>
        <v>Not an input</v>
      </c>
      <c r="AO12" s="115" t="str">
        <f aca="false">InputDataA_GeneralAssumptions!AS80</f>
        <v>Not an input</v>
      </c>
      <c r="AP12" s="115" t="str">
        <f aca="false">InputDataA_GeneralAssumptions!AT80</f>
        <v>Not an input</v>
      </c>
      <c r="AQ12" s="115" t="str">
        <f aca="false">InputDataA_GeneralAssumptions!AU80</f>
        <v>Not an input</v>
      </c>
      <c r="AR12" s="115" t="str">
        <f aca="false">InputDataA_GeneralAssumptions!AV80</f>
        <v>Not an input</v>
      </c>
      <c r="AS12" s="115" t="str">
        <f aca="false">InputDataA_GeneralAssumptions!AW80</f>
        <v>Not an input</v>
      </c>
      <c r="AT12" s="115" t="str">
        <f aca="false">InputDataA_GeneralAssumptions!AX80</f>
        <v>Not an input</v>
      </c>
      <c r="AU12" s="115" t="str">
        <f aca="false">InputDataA_GeneralAssumptions!AY80</f>
        <v>Not an input</v>
      </c>
      <c r="AV12" s="115" t="str">
        <f aca="false">InputDataA_GeneralAssumptions!AZ80</f>
        <v>Not an input</v>
      </c>
      <c r="AW12" s="115" t="str">
        <f aca="false">InputDataA_GeneralAssumptions!BA80</f>
        <v>Not an input</v>
      </c>
      <c r="AX12" s="115" t="str">
        <f aca="false">InputDataA_GeneralAssumptions!BB80</f>
        <v>Not an input</v>
      </c>
      <c r="AY12" s="115" t="str">
        <f aca="false">InputDataA_GeneralAssumptions!BC80</f>
        <v>Not an input</v>
      </c>
      <c r="AZ12" s="115" t="str">
        <f aca="false">InputDataA_GeneralAssumptions!BD80</f>
        <v>Not an input</v>
      </c>
      <c r="BA12" s="115" t="str">
        <f aca="false">InputDataA_GeneralAssumptions!BE80</f>
        <v>Not an input</v>
      </c>
      <c r="BB12" s="115" t="str">
        <f aca="false">InputDataA_GeneralAssumptions!BF80</f>
        <v>Not an input</v>
      </c>
      <c r="BC12" s="115" t="str">
        <f aca="false">InputDataA_GeneralAssumptions!BG80</f>
        <v>Not an input</v>
      </c>
      <c r="BD12" s="115" t="str">
        <f aca="false">InputDataA_GeneralAssumptions!BH80</f>
        <v>Not an input</v>
      </c>
      <c r="BE12" s="115" t="str">
        <f aca="false">InputDataA_GeneralAssumptions!BI80</f>
        <v>Not an input</v>
      </c>
      <c r="BF12" s="115" t="str">
        <f aca="false">InputDataA_GeneralAssumptions!BJ80</f>
        <v>Not an input</v>
      </c>
      <c r="BG12" s="115" t="str">
        <f aca="false">InputDataA_GeneralAssumptions!BK80</f>
        <v>Not an input</v>
      </c>
      <c r="BH12" s="115" t="str">
        <f aca="false">InputDataA_GeneralAssumptions!BL80</f>
        <v>Not an input</v>
      </c>
      <c r="BI12" s="115" t="str">
        <f aca="false">InputDataA_GeneralAssumptions!BM80</f>
        <v>Not an input</v>
      </c>
      <c r="BJ12" s="115" t="str">
        <f aca="false">InputDataA_GeneralAssumptions!BN80</f>
        <v>Not an input</v>
      </c>
      <c r="BK12" s="115" t="str">
        <f aca="false">InputDataA_GeneralAssumptions!BO80</f>
        <v>Not an input</v>
      </c>
      <c r="BL12" s="115" t="str">
        <f aca="false">InputDataA_GeneralAssumptions!BP80</f>
        <v>Not an input</v>
      </c>
      <c r="BM12" s="115" t="str">
        <f aca="false">InputDataA_GeneralAssumptions!BQ80</f>
        <v>Not an input</v>
      </c>
      <c r="BN12" s="115" t="str">
        <f aca="false">InputDataA_GeneralAssumptions!BR80</f>
        <v>Not an input</v>
      </c>
      <c r="BO12" s="115" t="str">
        <f aca="false">InputDataA_GeneralAssumptions!BS80</f>
        <v>Not an input</v>
      </c>
      <c r="BP12" s="115" t="str">
        <f aca="false">InputDataA_GeneralAssumptions!BT80</f>
        <v>Not an input</v>
      </c>
      <c r="BQ12" s="115" t="str">
        <f aca="false">InputDataA_GeneralAssumptions!BU80</f>
        <v>Not an input</v>
      </c>
      <c r="BR12" s="115" t="str">
        <f aca="false">InputDataA_GeneralAssumptions!BV80</f>
        <v>Not an input</v>
      </c>
      <c r="BS12" s="115" t="str">
        <f aca="false">InputDataA_GeneralAssumptions!BW80</f>
        <v>Not an input</v>
      </c>
    </row>
    <row r="13" customFormat="false" ht="15.75" hidden="false" customHeight="false" outlineLevel="0" collapsed="false">
      <c r="A13" s="503"/>
      <c r="B13" s="594" t="s">
        <v>1609</v>
      </c>
      <c r="C13" s="505" t="s">
        <v>1602</v>
      </c>
      <c r="D13" s="138" t="s">
        <v>121</v>
      </c>
      <c r="E13" s="115" t="n">
        <f aca="false">InputDataA_GeneralAssumptions!I89</f>
        <v>0.0235080756247044</v>
      </c>
      <c r="F13" s="115" t="n">
        <f aca="false">InputDataA_GeneralAssumptions!J89</f>
        <v>0.0235080756247044</v>
      </c>
      <c r="G13" s="115" t="n">
        <f aca="false">InputDataA_GeneralAssumptions!K89</f>
        <v>0.0235080756247044</v>
      </c>
      <c r="H13" s="115" t="n">
        <f aca="false">InputDataA_GeneralAssumptions!L89</f>
        <v>0.0235080756247044</v>
      </c>
      <c r="I13" s="115" t="n">
        <f aca="false">InputDataA_GeneralAssumptions!M89</f>
        <v>0.0235080756247044</v>
      </c>
      <c r="J13" s="115" t="n">
        <f aca="false">InputDataA_GeneralAssumptions!N89</f>
        <v>0.0235080756247044</v>
      </c>
      <c r="K13" s="115" t="n">
        <f aca="false">InputDataA_GeneralAssumptions!O89</f>
        <v>0.0235080756247044</v>
      </c>
      <c r="L13" s="115" t="n">
        <f aca="false">InputDataA_GeneralAssumptions!P89</f>
        <v>0.0235080756247044</v>
      </c>
      <c r="M13" s="115" t="n">
        <f aca="false">InputDataA_GeneralAssumptions!Q89</f>
        <v>0.0235080756247044</v>
      </c>
      <c r="N13" s="115" t="n">
        <f aca="false">InputDataA_GeneralAssumptions!R89</f>
        <v>0.0235080756247044</v>
      </c>
      <c r="O13" s="115" t="n">
        <f aca="false">InputDataA_GeneralAssumptions!S89</f>
        <v>0.0235080756247044</v>
      </c>
      <c r="P13" s="115" t="n">
        <f aca="false">InputDataA_GeneralAssumptions!T89</f>
        <v>0.0235080756247044</v>
      </c>
      <c r="Q13" s="115" t="n">
        <f aca="false">InputDataA_GeneralAssumptions!U89</f>
        <v>0.0235080756247044</v>
      </c>
      <c r="R13" s="115" t="n">
        <f aca="false">InputDataA_GeneralAssumptions!V89</f>
        <v>0.0235080756247044</v>
      </c>
      <c r="S13" s="115" t="n">
        <f aca="false">InputDataA_GeneralAssumptions!W89</f>
        <v>0.0235080756247044</v>
      </c>
      <c r="T13" s="115" t="n">
        <f aca="false">InputDataA_GeneralAssumptions!X89</f>
        <v>0.0235080756247044</v>
      </c>
      <c r="U13" s="115" t="n">
        <f aca="false">InputDataA_GeneralAssumptions!Y89</f>
        <v>0.0235080756247044</v>
      </c>
      <c r="V13" s="115" t="n">
        <f aca="false">InputDataA_GeneralAssumptions!Z89</f>
        <v>0.0235080756247044</v>
      </c>
      <c r="W13" s="115" t="n">
        <f aca="false">InputDataA_GeneralAssumptions!AA89</f>
        <v>0.0235080756247044</v>
      </c>
      <c r="X13" s="115" t="n">
        <f aca="false">InputDataA_GeneralAssumptions!AB89</f>
        <v>0.0235080756247044</v>
      </c>
      <c r="Y13" s="115" t="n">
        <f aca="false">InputDataA_GeneralAssumptions!AC89</f>
        <v>0.0235080756247044</v>
      </c>
      <c r="Z13" s="115" t="n">
        <f aca="false">InputDataA_GeneralAssumptions!AD89</f>
        <v>0.0235080756247044</v>
      </c>
      <c r="AA13" s="115" t="n">
        <f aca="false">InputDataA_GeneralAssumptions!AE89</f>
        <v>0.0235080756247044</v>
      </c>
      <c r="AB13" s="115" t="n">
        <f aca="false">InputDataA_GeneralAssumptions!AF89</f>
        <v>0.0235080756247044</v>
      </c>
      <c r="AC13" s="115" t="n">
        <f aca="false">InputDataA_GeneralAssumptions!AG89</f>
        <v>0.0235080756247044</v>
      </c>
      <c r="AD13" s="115" t="n">
        <f aca="false">InputDataA_GeneralAssumptions!AH89</f>
        <v>0.0235080756247044</v>
      </c>
      <c r="AE13" s="115" t="n">
        <f aca="false">InputDataA_GeneralAssumptions!AI89</f>
        <v>0.0235080756247044</v>
      </c>
      <c r="AF13" s="115" t="n">
        <f aca="false">InputDataA_GeneralAssumptions!AJ89</f>
        <v>0.0235080756247044</v>
      </c>
      <c r="AG13" s="115" t="n">
        <f aca="false">InputDataA_GeneralAssumptions!AK89</f>
        <v>0.0235080756247044</v>
      </c>
      <c r="AH13" s="115" t="n">
        <f aca="false">InputDataA_GeneralAssumptions!AL89</f>
        <v>0.0235080756247044</v>
      </c>
      <c r="AI13" s="115" t="n">
        <f aca="false">InputDataA_GeneralAssumptions!AM89</f>
        <v>0.0235080756247044</v>
      </c>
      <c r="AJ13" s="115" t="n">
        <f aca="false">InputDataA_GeneralAssumptions!AN89</f>
        <v>0.0235080756247044</v>
      </c>
      <c r="AK13" s="115" t="n">
        <f aca="false">InputDataA_GeneralAssumptions!AO89</f>
        <v>0.0235080756247044</v>
      </c>
      <c r="AL13" s="115" t="n">
        <f aca="false">InputDataA_GeneralAssumptions!AP89</f>
        <v>0.0235080756247044</v>
      </c>
      <c r="AM13" s="115" t="n">
        <f aca="false">InputDataA_GeneralAssumptions!AQ89</f>
        <v>0.0235080756247044</v>
      </c>
      <c r="AN13" s="115" t="n">
        <f aca="false">InputDataA_GeneralAssumptions!AR89</f>
        <v>0.0235080756247044</v>
      </c>
      <c r="AO13" s="115" t="n">
        <f aca="false">InputDataA_GeneralAssumptions!AS89</f>
        <v>0.0235080756247044</v>
      </c>
      <c r="AP13" s="115" t="n">
        <f aca="false">InputDataA_GeneralAssumptions!AT89</f>
        <v>0.0235080756247044</v>
      </c>
      <c r="AQ13" s="115" t="n">
        <f aca="false">InputDataA_GeneralAssumptions!AU89</f>
        <v>0.0235080756247044</v>
      </c>
      <c r="AR13" s="115" t="n">
        <f aca="false">InputDataA_GeneralAssumptions!AV89</f>
        <v>0.0235080756247044</v>
      </c>
      <c r="AS13" s="115" t="n">
        <f aca="false">InputDataA_GeneralAssumptions!AW89</f>
        <v>0.0235080756247044</v>
      </c>
      <c r="AT13" s="115" t="n">
        <f aca="false">InputDataA_GeneralAssumptions!AX89</f>
        <v>0.0235080756247044</v>
      </c>
      <c r="AU13" s="115" t="n">
        <f aca="false">InputDataA_GeneralAssumptions!AY89</f>
        <v>0.0235080756247044</v>
      </c>
      <c r="AV13" s="115" t="n">
        <f aca="false">InputDataA_GeneralAssumptions!AZ89</f>
        <v>0.0235080756247044</v>
      </c>
      <c r="AW13" s="115" t="n">
        <f aca="false">InputDataA_GeneralAssumptions!BA89</f>
        <v>0.0235080756247044</v>
      </c>
      <c r="AX13" s="115" t="n">
        <f aca="false">InputDataA_GeneralAssumptions!BB89</f>
        <v>0.0235080756247044</v>
      </c>
      <c r="AY13" s="115" t="n">
        <f aca="false">InputDataA_GeneralAssumptions!BC89</f>
        <v>0.0235080756247044</v>
      </c>
      <c r="AZ13" s="115" t="n">
        <f aca="false">InputDataA_GeneralAssumptions!BD89</f>
        <v>0.0235080756247044</v>
      </c>
      <c r="BA13" s="115" t="n">
        <f aca="false">InputDataA_GeneralAssumptions!BE89</f>
        <v>0.0235080756247044</v>
      </c>
      <c r="BB13" s="115" t="n">
        <f aca="false">InputDataA_GeneralAssumptions!BF89</f>
        <v>0.0235080756247044</v>
      </c>
      <c r="BC13" s="115" t="n">
        <f aca="false">InputDataA_GeneralAssumptions!BG89</f>
        <v>0.0235080756247044</v>
      </c>
      <c r="BD13" s="115" t="n">
        <f aca="false">InputDataA_GeneralAssumptions!BH89</f>
        <v>0.0235080756247044</v>
      </c>
      <c r="BE13" s="115" t="n">
        <f aca="false">InputDataA_GeneralAssumptions!BI89</f>
        <v>0.0235080756247044</v>
      </c>
      <c r="BF13" s="115" t="n">
        <f aca="false">InputDataA_GeneralAssumptions!BJ89</f>
        <v>0.0235080756247044</v>
      </c>
      <c r="BG13" s="115" t="n">
        <f aca="false">InputDataA_GeneralAssumptions!BK89</f>
        <v>0.0235080756247044</v>
      </c>
      <c r="BH13" s="115" t="n">
        <f aca="false">InputDataA_GeneralAssumptions!BL89</f>
        <v>0.0235080756247044</v>
      </c>
      <c r="BI13" s="115" t="n">
        <f aca="false">InputDataA_GeneralAssumptions!BM89</f>
        <v>0.0235080756247044</v>
      </c>
      <c r="BJ13" s="115" t="n">
        <f aca="false">InputDataA_GeneralAssumptions!BN89</f>
        <v>0.0235080756247044</v>
      </c>
      <c r="BK13" s="115" t="n">
        <f aca="false">InputDataA_GeneralAssumptions!BO89</f>
        <v>0.0235080756247044</v>
      </c>
      <c r="BL13" s="115" t="n">
        <f aca="false">InputDataA_GeneralAssumptions!BP89</f>
        <v>0.0235080756247044</v>
      </c>
      <c r="BM13" s="115" t="n">
        <f aca="false">InputDataA_GeneralAssumptions!BQ89</f>
        <v>0.0235080756247044</v>
      </c>
      <c r="BN13" s="115" t="n">
        <f aca="false">InputDataA_GeneralAssumptions!BR89</f>
        <v>0.0235080756247044</v>
      </c>
      <c r="BO13" s="115" t="n">
        <f aca="false">InputDataA_GeneralAssumptions!BS89</f>
        <v>0.0235080756247044</v>
      </c>
      <c r="BP13" s="115" t="n">
        <f aca="false">InputDataA_GeneralAssumptions!BT89</f>
        <v>0.0235080756247044</v>
      </c>
      <c r="BQ13" s="115" t="n">
        <f aca="false">InputDataA_GeneralAssumptions!BU89</f>
        <v>0.0235080756247044</v>
      </c>
      <c r="BR13" s="115" t="n">
        <f aca="false">InputDataA_GeneralAssumptions!BV89</f>
        <v>0.0235080756247044</v>
      </c>
      <c r="BS13" s="115" t="n">
        <f aca="false">InputDataA_GeneralAssumptions!BW89</f>
        <v>0.0235080756247044</v>
      </c>
    </row>
    <row r="14" customFormat="false" ht="15.75" hidden="false" customHeight="false" outlineLevel="0" collapsed="false">
      <c r="A14" s="503"/>
      <c r="B14" s="594" t="s">
        <v>1609</v>
      </c>
      <c r="C14" s="508" t="s">
        <v>160</v>
      </c>
      <c r="D14" s="112" t="s">
        <v>100</v>
      </c>
      <c r="E14" s="26" t="n">
        <f aca="false">InputDataA_GeneralAssumptions!I$70</f>
        <v>0.0534590557217598</v>
      </c>
      <c r="F14" s="26" t="n">
        <f aca="false">InputDataA_GeneralAssumptions!J$70</f>
        <v>0.0534590557217598</v>
      </c>
      <c r="G14" s="26" t="n">
        <f aca="false">InputDataA_GeneralAssumptions!K$70</f>
        <v>0.0534590557217598</v>
      </c>
      <c r="H14" s="26" t="n">
        <f aca="false">InputDataA_GeneralAssumptions!L$70</f>
        <v>0.0534590557217598</v>
      </c>
      <c r="I14" s="26" t="n">
        <f aca="false">InputDataA_GeneralAssumptions!M$70</f>
        <v>0.0534590557217598</v>
      </c>
      <c r="J14" s="26" t="n">
        <f aca="false">InputDataA_GeneralAssumptions!N$70</f>
        <v>0.0534590557217598</v>
      </c>
      <c r="K14" s="26" t="n">
        <f aca="false">InputDataA_GeneralAssumptions!O$70</f>
        <v>0.0534590557217598</v>
      </c>
      <c r="L14" s="26" t="n">
        <f aca="false">InputDataA_GeneralAssumptions!P$70</f>
        <v>0.0534590557217598</v>
      </c>
      <c r="M14" s="26" t="n">
        <f aca="false">InputDataA_GeneralAssumptions!Q$70</f>
        <v>0.0534590557217598</v>
      </c>
      <c r="N14" s="26" t="n">
        <f aca="false">InputDataA_GeneralAssumptions!R$70</f>
        <v>0.0534590557217598</v>
      </c>
      <c r="O14" s="26" t="n">
        <f aca="false">InputDataA_GeneralAssumptions!S$70</f>
        <v>0.0534590557217598</v>
      </c>
      <c r="P14" s="26" t="n">
        <f aca="false">InputDataA_GeneralAssumptions!T$70</f>
        <v>0.0534590557217598</v>
      </c>
      <c r="Q14" s="26" t="n">
        <f aca="false">InputDataA_GeneralAssumptions!U$70</f>
        <v>0.0534590557217598</v>
      </c>
      <c r="R14" s="26" t="n">
        <f aca="false">InputDataA_GeneralAssumptions!V$70</f>
        <v>0.0534590557217598</v>
      </c>
      <c r="S14" s="26" t="n">
        <f aca="false">InputDataA_GeneralAssumptions!W$70</f>
        <v>0.0534590557217598</v>
      </c>
      <c r="T14" s="26" t="n">
        <f aca="false">InputDataA_GeneralAssumptions!X$70</f>
        <v>0.0534590557217598</v>
      </c>
      <c r="U14" s="26" t="n">
        <f aca="false">InputDataA_GeneralAssumptions!Y$70</f>
        <v>0.0534590557217598</v>
      </c>
      <c r="V14" s="26" t="n">
        <f aca="false">InputDataA_GeneralAssumptions!Z$70</f>
        <v>0.0534590557217598</v>
      </c>
      <c r="W14" s="26" t="n">
        <f aca="false">InputDataA_GeneralAssumptions!AA$70</f>
        <v>0.0534590557217598</v>
      </c>
      <c r="X14" s="26" t="n">
        <f aca="false">InputDataA_GeneralAssumptions!AB$70</f>
        <v>0.0534590557217598</v>
      </c>
      <c r="Y14" s="26" t="n">
        <f aca="false">InputDataA_GeneralAssumptions!AC$70</f>
        <v>0.0534590557217598</v>
      </c>
      <c r="Z14" s="26" t="n">
        <f aca="false">InputDataA_GeneralAssumptions!AD$70</f>
        <v>0.0534590557217598</v>
      </c>
      <c r="AA14" s="26" t="n">
        <f aca="false">InputDataA_GeneralAssumptions!AE$70</f>
        <v>0.0534590557217598</v>
      </c>
      <c r="AB14" s="26" t="n">
        <f aca="false">InputDataA_GeneralAssumptions!AF$70</f>
        <v>0.0534590557217598</v>
      </c>
      <c r="AC14" s="26" t="n">
        <f aca="false">InputDataA_GeneralAssumptions!AG$70</f>
        <v>0.0534590557217598</v>
      </c>
      <c r="AD14" s="26" t="n">
        <f aca="false">InputDataA_GeneralAssumptions!AH$70</f>
        <v>0.0534590557217598</v>
      </c>
      <c r="AE14" s="26" t="n">
        <f aca="false">InputDataA_GeneralAssumptions!AI$70</f>
        <v>0.0534590557217598</v>
      </c>
      <c r="AF14" s="26" t="n">
        <f aca="false">InputDataA_GeneralAssumptions!AJ$70</f>
        <v>0.0534590557217598</v>
      </c>
      <c r="AG14" s="26" t="n">
        <f aca="false">InputDataA_GeneralAssumptions!AK$70</f>
        <v>0.0534590557217598</v>
      </c>
      <c r="AH14" s="26" t="n">
        <f aca="false">InputDataA_GeneralAssumptions!AL$70</f>
        <v>0.0534590557217598</v>
      </c>
      <c r="AI14" s="26" t="n">
        <f aca="false">InputDataA_GeneralAssumptions!AM$70</f>
        <v>0.0534590557217598</v>
      </c>
      <c r="AJ14" s="26" t="n">
        <f aca="false">InputDataA_GeneralAssumptions!AN$70</f>
        <v>0.0534590557217598</v>
      </c>
      <c r="AK14" s="26" t="n">
        <f aca="false">InputDataA_GeneralAssumptions!AO$70</f>
        <v>0.0534590557217598</v>
      </c>
      <c r="AL14" s="26" t="n">
        <f aca="false">InputDataA_GeneralAssumptions!AP$70</f>
        <v>0.0534590557217598</v>
      </c>
      <c r="AM14" s="26" t="n">
        <f aca="false">InputDataA_GeneralAssumptions!AQ$70</f>
        <v>0.0534590557217598</v>
      </c>
      <c r="AN14" s="26" t="n">
        <f aca="false">InputDataA_GeneralAssumptions!AR$70</f>
        <v>0.0534590557217598</v>
      </c>
      <c r="AO14" s="26" t="n">
        <f aca="false">InputDataA_GeneralAssumptions!AS$70</f>
        <v>0.0534590557217598</v>
      </c>
      <c r="AP14" s="26" t="n">
        <f aca="false">InputDataA_GeneralAssumptions!AT$70</f>
        <v>0.0534590557217598</v>
      </c>
      <c r="AQ14" s="26" t="n">
        <f aca="false">InputDataA_GeneralAssumptions!AU$70</f>
        <v>0.0534590557217598</v>
      </c>
      <c r="AR14" s="26" t="n">
        <f aca="false">InputDataA_GeneralAssumptions!AV$70</f>
        <v>0.0534590557217598</v>
      </c>
      <c r="AS14" s="26" t="n">
        <f aca="false">InputDataA_GeneralAssumptions!AW$70</f>
        <v>0.0534590557217598</v>
      </c>
      <c r="AT14" s="26" t="n">
        <f aca="false">InputDataA_GeneralAssumptions!AX$70</f>
        <v>0.0534590557217598</v>
      </c>
      <c r="AU14" s="26" t="n">
        <f aca="false">InputDataA_GeneralAssumptions!AY$70</f>
        <v>0.0534590557217598</v>
      </c>
      <c r="AV14" s="26" t="n">
        <f aca="false">InputDataA_GeneralAssumptions!AZ$70</f>
        <v>0.0534590557217598</v>
      </c>
      <c r="AW14" s="26" t="n">
        <f aca="false">InputDataA_GeneralAssumptions!BA$70</f>
        <v>0.0534590557217598</v>
      </c>
      <c r="AX14" s="26" t="n">
        <f aca="false">InputDataA_GeneralAssumptions!BB$70</f>
        <v>0.0534590557217598</v>
      </c>
      <c r="AY14" s="26" t="n">
        <f aca="false">InputDataA_GeneralAssumptions!BC$70</f>
        <v>0.0534590557217598</v>
      </c>
      <c r="AZ14" s="26" t="n">
        <f aca="false">InputDataA_GeneralAssumptions!BD$70</f>
        <v>0.0534590557217598</v>
      </c>
      <c r="BA14" s="26" t="n">
        <f aca="false">InputDataA_GeneralAssumptions!BE$70</f>
        <v>0.0534590557217598</v>
      </c>
      <c r="BB14" s="26" t="n">
        <f aca="false">InputDataA_GeneralAssumptions!BF$70</f>
        <v>0.0534590557217598</v>
      </c>
      <c r="BC14" s="26" t="n">
        <f aca="false">InputDataA_GeneralAssumptions!BG$70</f>
        <v>0.0534590557217598</v>
      </c>
      <c r="BD14" s="26" t="n">
        <f aca="false">InputDataA_GeneralAssumptions!BH$70</f>
        <v>0.0534590557217598</v>
      </c>
      <c r="BE14" s="26" t="n">
        <f aca="false">InputDataA_GeneralAssumptions!BI$70</f>
        <v>0.0534590557217598</v>
      </c>
      <c r="BF14" s="26" t="n">
        <f aca="false">InputDataA_GeneralAssumptions!BJ$70</f>
        <v>0.0534590557217598</v>
      </c>
      <c r="BG14" s="26" t="n">
        <f aca="false">InputDataA_GeneralAssumptions!BK$70</f>
        <v>0.0534590557217598</v>
      </c>
      <c r="BH14" s="26" t="n">
        <f aca="false">InputDataA_GeneralAssumptions!BL$70</f>
        <v>0.0534590557217598</v>
      </c>
      <c r="BI14" s="26" t="n">
        <f aca="false">InputDataA_GeneralAssumptions!BM$70</f>
        <v>0.0534590557217598</v>
      </c>
      <c r="BJ14" s="26" t="n">
        <f aca="false">InputDataA_GeneralAssumptions!BN$70</f>
        <v>0.0534590557217598</v>
      </c>
      <c r="BK14" s="26" t="n">
        <f aca="false">InputDataA_GeneralAssumptions!BO$70</f>
        <v>0.0534590557217598</v>
      </c>
      <c r="BL14" s="26" t="n">
        <f aca="false">InputDataA_GeneralAssumptions!BP$70</f>
        <v>0.0534590557217598</v>
      </c>
      <c r="BM14" s="26" t="n">
        <f aca="false">InputDataA_GeneralAssumptions!BQ$70</f>
        <v>0.0534590557217598</v>
      </c>
      <c r="BN14" s="26" t="n">
        <f aca="false">InputDataA_GeneralAssumptions!BR$70</f>
        <v>0.0534590557217598</v>
      </c>
      <c r="BO14" s="26" t="n">
        <f aca="false">InputDataA_GeneralAssumptions!BS$70</f>
        <v>0.0534590557217598</v>
      </c>
      <c r="BP14" s="26" t="n">
        <f aca="false">InputDataA_GeneralAssumptions!BT$70</f>
        <v>0.0534590557217598</v>
      </c>
      <c r="BQ14" s="26" t="n">
        <f aca="false">InputDataA_GeneralAssumptions!BU$70</f>
        <v>0.0534590557217598</v>
      </c>
      <c r="BR14" s="26" t="n">
        <f aca="false">InputDataA_GeneralAssumptions!BV$70</f>
        <v>0.0534590557217598</v>
      </c>
      <c r="BS14" s="26" t="n">
        <f aca="false">InputDataA_GeneralAssumptions!BW$70</f>
        <v>0.0534590557217598</v>
      </c>
    </row>
    <row r="16" customFormat="false" ht="15.75" hidden="false" customHeight="false" outlineLevel="0" collapsed="false">
      <c r="C16" s="166" t="s">
        <v>1574</v>
      </c>
      <c r="D16" s="510" t="s">
        <v>1506</v>
      </c>
      <c r="E16" s="581"/>
      <c r="F16" s="581"/>
      <c r="G16" s="581"/>
      <c r="H16" s="581"/>
      <c r="I16" s="581"/>
      <c r="J16" s="581"/>
      <c r="K16" s="581"/>
      <c r="L16" s="581"/>
      <c r="M16" s="581"/>
      <c r="N16" s="581"/>
      <c r="O16" s="581"/>
      <c r="P16" s="581"/>
      <c r="Q16" s="581"/>
      <c r="R16" s="581"/>
      <c r="S16" s="581"/>
      <c r="T16" s="581"/>
      <c r="U16" s="581"/>
      <c r="V16" s="581"/>
      <c r="W16" s="581"/>
      <c r="X16" s="581"/>
      <c r="Y16" s="581"/>
      <c r="Z16" s="581"/>
      <c r="AA16" s="581"/>
      <c r="AB16" s="581"/>
      <c r="AC16" s="581"/>
      <c r="AD16" s="581"/>
      <c r="AE16" s="581"/>
      <c r="AF16" s="581"/>
      <c r="AG16" s="581"/>
      <c r="AH16" s="581"/>
      <c r="AI16" s="581"/>
      <c r="AJ16" s="581"/>
      <c r="AK16" s="581"/>
      <c r="AL16" s="581"/>
      <c r="AM16" s="581"/>
      <c r="AN16" s="581"/>
      <c r="AO16" s="581"/>
      <c r="AP16" s="581"/>
      <c r="AQ16" s="581"/>
      <c r="AR16" s="581"/>
      <c r="AS16" s="581"/>
      <c r="AT16" s="581"/>
      <c r="AU16" s="581"/>
      <c r="AV16" s="581"/>
      <c r="AW16" s="581"/>
      <c r="AX16" s="581"/>
      <c r="AY16" s="581"/>
      <c r="AZ16" s="581"/>
      <c r="BA16" s="581"/>
      <c r="BB16" s="581"/>
      <c r="BC16" s="581"/>
      <c r="BD16" s="581"/>
      <c r="BE16" s="581"/>
      <c r="BF16" s="581"/>
      <c r="BG16" s="581"/>
      <c r="BH16" s="581"/>
      <c r="BI16" s="581"/>
      <c r="BJ16" s="581"/>
      <c r="BK16" s="581"/>
      <c r="BL16" s="581"/>
      <c r="BM16" s="581"/>
      <c r="BN16" s="581"/>
      <c r="BO16" s="581"/>
      <c r="BP16" s="581"/>
      <c r="BQ16" s="581"/>
      <c r="BR16" s="581"/>
      <c r="BS16" s="581"/>
    </row>
    <row r="17" customFormat="false" ht="15.75" hidden="false" customHeight="false" outlineLevel="0" collapsed="false">
      <c r="C17" s="497" t="s">
        <v>1603</v>
      </c>
      <c r="D17" s="596" t="s">
        <v>121</v>
      </c>
      <c r="E17" s="504" t="n">
        <f aca="false">InputDataA_GeneralAssumptions!D66</f>
        <v>0.0534590557217598</v>
      </c>
      <c r="F17" s="622" t="str">
        <f aca="false">IF(ISNUMBER(F14)=TRUE(),"not an output",F6-F19)</f>
        <v>not an output</v>
      </c>
      <c r="G17" s="622" t="str">
        <f aca="false">IF(ISNUMBER(G14)=TRUE(),"not an output",G6-G19)</f>
        <v>not an output</v>
      </c>
      <c r="H17" s="622" t="str">
        <f aca="false">IF(ISNUMBER(H14)=TRUE(),"not an output",H6-H19)</f>
        <v>not an output</v>
      </c>
      <c r="I17" s="622" t="str">
        <f aca="false">IF(ISNUMBER(I14)=TRUE(),"not an output",I6-I19)</f>
        <v>not an output</v>
      </c>
      <c r="J17" s="622" t="str">
        <f aca="false">IF(ISNUMBER(J14)=TRUE(),"not an output",J6-J19)</f>
        <v>not an output</v>
      </c>
      <c r="K17" s="622" t="str">
        <f aca="false">IF(ISNUMBER(K14)=TRUE(),"not an output",K6-K19)</f>
        <v>not an output</v>
      </c>
      <c r="L17" s="622" t="str">
        <f aca="false">IF(ISNUMBER(L14)=TRUE(),"not an output",L6-L19)</f>
        <v>not an output</v>
      </c>
      <c r="M17" s="622" t="str">
        <f aca="false">IF(ISNUMBER(M14)=TRUE(),"not an output",M6-M19)</f>
        <v>not an output</v>
      </c>
      <c r="N17" s="622" t="str">
        <f aca="false">IF(ISNUMBER(N14)=TRUE(),"not an output",N6-N19)</f>
        <v>not an output</v>
      </c>
      <c r="O17" s="622" t="str">
        <f aca="false">IF(ISNUMBER(O14)=TRUE(),"not an output",O6-O19)</f>
        <v>not an output</v>
      </c>
      <c r="P17" s="622" t="str">
        <f aca="false">IF(ISNUMBER(P14)=TRUE(),"not an output",P6-P19)</f>
        <v>not an output</v>
      </c>
      <c r="Q17" s="622" t="str">
        <f aca="false">IF(ISNUMBER(Q14)=TRUE(),"not an output",Q6-Q19)</f>
        <v>not an output</v>
      </c>
      <c r="R17" s="622" t="str">
        <f aca="false">IF(ISNUMBER(R14)=TRUE(),"not an output",R6-R19)</f>
        <v>not an output</v>
      </c>
      <c r="S17" s="622" t="str">
        <f aca="false">IF(ISNUMBER(S14)=TRUE(),"not an output",S6-S19)</f>
        <v>not an output</v>
      </c>
      <c r="T17" s="622" t="str">
        <f aca="false">IF(ISNUMBER(T14)=TRUE(),"not an output",T6-T19)</f>
        <v>not an output</v>
      </c>
      <c r="U17" s="622" t="str">
        <f aca="false">IF(ISNUMBER(U14)=TRUE(),"not an output",U6-U19)</f>
        <v>not an output</v>
      </c>
      <c r="V17" s="622" t="str">
        <f aca="false">IF(ISNUMBER(V14)=TRUE(),"not an output",V6-V19)</f>
        <v>not an output</v>
      </c>
      <c r="W17" s="622" t="str">
        <f aca="false">IF(ISNUMBER(W14)=TRUE(),"not an output",W6-W19)</f>
        <v>not an output</v>
      </c>
      <c r="X17" s="622" t="str">
        <f aca="false">IF(ISNUMBER(X14)=TRUE(),"not an output",X6-X19)</f>
        <v>not an output</v>
      </c>
      <c r="Y17" s="622" t="str">
        <f aca="false">IF(ISNUMBER(Y14)=TRUE(),"not an output",Y6-Y19)</f>
        <v>not an output</v>
      </c>
      <c r="Z17" s="622" t="str">
        <f aca="false">IF(ISNUMBER(Z14)=TRUE(),"not an output",Z6-Z19)</f>
        <v>not an output</v>
      </c>
      <c r="AA17" s="622" t="str">
        <f aca="false">IF(ISNUMBER(AA14)=TRUE(),"not an output",AA6-AA19)</f>
        <v>not an output</v>
      </c>
      <c r="AB17" s="622" t="str">
        <f aca="false">IF(ISNUMBER(AB14)=TRUE(),"not an output",AB6-AB19)</f>
        <v>not an output</v>
      </c>
      <c r="AC17" s="622" t="str">
        <f aca="false">IF(ISNUMBER(AC14)=TRUE(),"not an output",AC6-AC19)</f>
        <v>not an output</v>
      </c>
      <c r="AD17" s="622" t="str">
        <f aca="false">IF(ISNUMBER(AD14)=TRUE(),"not an output",AD6-AD19)</f>
        <v>not an output</v>
      </c>
      <c r="AE17" s="622" t="str">
        <f aca="false">IF(ISNUMBER(AE14)=TRUE(),"not an output",AE6-AE19)</f>
        <v>not an output</v>
      </c>
      <c r="AF17" s="622" t="str">
        <f aca="false">IF(ISNUMBER(AF14)=TRUE(),"not an output",AF6-AF19)</f>
        <v>not an output</v>
      </c>
      <c r="AG17" s="622" t="str">
        <f aca="false">IF(ISNUMBER(AG14)=TRUE(),"not an output",AG6-AG19)</f>
        <v>not an output</v>
      </c>
      <c r="AH17" s="622" t="str">
        <f aca="false">IF(ISNUMBER(AH14)=TRUE(),"not an output",AH6-AH19)</f>
        <v>not an output</v>
      </c>
      <c r="AI17" s="622" t="str">
        <f aca="false">IF(ISNUMBER(AI14)=TRUE(),"not an output",AI6-AI19)</f>
        <v>not an output</v>
      </c>
      <c r="AJ17" s="622" t="str">
        <f aca="false">IF(ISNUMBER(AJ14)=TRUE(),"not an output",AJ6-AJ19)</f>
        <v>not an output</v>
      </c>
      <c r="AK17" s="622" t="str">
        <f aca="false">IF(ISNUMBER(AK14)=TRUE(),"not an output",AK6-AK19)</f>
        <v>not an output</v>
      </c>
      <c r="AL17" s="622" t="str">
        <f aca="false">IF(ISNUMBER(AL14)=TRUE(),"not an output",AL6-AL19)</f>
        <v>not an output</v>
      </c>
      <c r="AM17" s="622" t="str">
        <f aca="false">IF(ISNUMBER(AM14)=TRUE(),"not an output",AM6-AM19)</f>
        <v>not an output</v>
      </c>
      <c r="AN17" s="622" t="str">
        <f aca="false">IF(ISNUMBER(AN14)=TRUE(),"not an output",AN6-AN19)</f>
        <v>not an output</v>
      </c>
      <c r="AO17" s="622" t="str">
        <f aca="false">IF(ISNUMBER(AO14)=TRUE(),"not an output",AO6-AO19)</f>
        <v>not an output</v>
      </c>
      <c r="AP17" s="622" t="str">
        <f aca="false">IF(ISNUMBER(AP14)=TRUE(),"not an output",AP6-AP19)</f>
        <v>not an output</v>
      </c>
      <c r="AQ17" s="622" t="str">
        <f aca="false">IF(ISNUMBER(AQ14)=TRUE(),"not an output",AQ6-AQ19)</f>
        <v>not an output</v>
      </c>
      <c r="AR17" s="622" t="str">
        <f aca="false">IF(ISNUMBER(AR14)=TRUE(),"not an output",AR6-AR19)</f>
        <v>not an output</v>
      </c>
      <c r="AS17" s="622" t="str">
        <f aca="false">IF(ISNUMBER(AS14)=TRUE(),"not an output",AS6-AS19)</f>
        <v>not an output</v>
      </c>
      <c r="AT17" s="622" t="str">
        <f aca="false">IF(ISNUMBER(AT14)=TRUE(),"not an output",AT6-AT19)</f>
        <v>not an output</v>
      </c>
      <c r="AU17" s="622" t="str">
        <f aca="false">IF(ISNUMBER(AU14)=TRUE(),"not an output",AU6-AU19)</f>
        <v>not an output</v>
      </c>
      <c r="AV17" s="622" t="str">
        <f aca="false">IF(ISNUMBER(AV14)=TRUE(),"not an output",AV6-AV19)</f>
        <v>not an output</v>
      </c>
      <c r="AW17" s="622" t="str">
        <f aca="false">IF(ISNUMBER(AW14)=TRUE(),"not an output",AW6-AW19)</f>
        <v>not an output</v>
      </c>
      <c r="AX17" s="622" t="str">
        <f aca="false">IF(ISNUMBER(AX14)=TRUE(),"not an output",AX6-AX19)</f>
        <v>not an output</v>
      </c>
      <c r="AY17" s="622" t="str">
        <f aca="false">IF(ISNUMBER(AY14)=TRUE(),"not an output",AY6-AY19)</f>
        <v>not an output</v>
      </c>
      <c r="AZ17" s="622" t="str">
        <f aca="false">IF(ISNUMBER(AZ14)=TRUE(),"not an output",AZ6-AZ19)</f>
        <v>not an output</v>
      </c>
      <c r="BA17" s="622" t="str">
        <f aca="false">IF(ISNUMBER(BA14)=TRUE(),"not an output",BA6-BA19)</f>
        <v>not an output</v>
      </c>
      <c r="BB17" s="622" t="str">
        <f aca="false">IF(ISNUMBER(BB14)=TRUE(),"not an output",BB6-BB19)</f>
        <v>not an output</v>
      </c>
      <c r="BC17" s="622" t="str">
        <f aca="false">IF(ISNUMBER(BC14)=TRUE(),"not an output",BC6-BC19)</f>
        <v>not an output</v>
      </c>
      <c r="BD17" s="622" t="str">
        <f aca="false">IF(ISNUMBER(BD14)=TRUE(),"not an output",BD6-BD19)</f>
        <v>not an output</v>
      </c>
      <c r="BE17" s="622" t="str">
        <f aca="false">IF(ISNUMBER(BE14)=TRUE(),"not an output",BE6-BE19)</f>
        <v>not an output</v>
      </c>
      <c r="BF17" s="622" t="str">
        <f aca="false">IF(ISNUMBER(BF14)=TRUE(),"not an output",BF6-BF19)</f>
        <v>not an output</v>
      </c>
      <c r="BG17" s="622" t="str">
        <f aca="false">IF(ISNUMBER(BG14)=TRUE(),"not an output",BG6-BG19)</f>
        <v>not an output</v>
      </c>
      <c r="BH17" s="622" t="str">
        <f aca="false">IF(ISNUMBER(BH14)=TRUE(),"not an output",BH6-BH19)</f>
        <v>not an output</v>
      </c>
      <c r="BI17" s="622" t="str">
        <f aca="false">IF(ISNUMBER(BI14)=TRUE(),"not an output",BI6-BI19)</f>
        <v>not an output</v>
      </c>
      <c r="BJ17" s="622" t="str">
        <f aca="false">IF(ISNUMBER(BJ14)=TRUE(),"not an output",BJ6-BJ19)</f>
        <v>not an output</v>
      </c>
      <c r="BK17" s="622" t="str">
        <f aca="false">IF(ISNUMBER(BK14)=TRUE(),"not an output",BK6-BK19)</f>
        <v>not an output</v>
      </c>
      <c r="BL17" s="622" t="str">
        <f aca="false">IF(ISNUMBER(BL14)=TRUE(),"not an output",BL6-BL19)</f>
        <v>not an output</v>
      </c>
      <c r="BM17" s="622" t="str">
        <f aca="false">IF(ISNUMBER(BM14)=TRUE(),"not an output",BM6-BM19)</f>
        <v>not an output</v>
      </c>
      <c r="BN17" s="622" t="str">
        <f aca="false">IF(ISNUMBER(BN14)=TRUE(),"not an output",BN6-BN19)</f>
        <v>not an output</v>
      </c>
      <c r="BO17" s="622" t="str">
        <f aca="false">IF(ISNUMBER(BO14)=TRUE(),"not an output",BO6-BO19)</f>
        <v>not an output</v>
      </c>
      <c r="BP17" s="622" t="str">
        <f aca="false">IF(ISNUMBER(BP14)=TRUE(),"not an output",BP6-BP19)</f>
        <v>not an output</v>
      </c>
      <c r="BQ17" s="622" t="str">
        <f aca="false">IF(ISNUMBER(BQ14)=TRUE(),"not an output",BQ6-BQ19)</f>
        <v>not an output</v>
      </c>
      <c r="BR17" s="622" t="str">
        <f aca="false">IF(ISNUMBER(BR14)=TRUE(),"not an output",BR6-BR19)</f>
        <v>not an output</v>
      </c>
      <c r="BS17" s="622" t="str">
        <f aca="false">IF(ISNUMBER(BS14)=TRUE(),"not an output",BS6-BS19)</f>
        <v>not an output</v>
      </c>
    </row>
    <row r="18" customFormat="false" ht="15.75" hidden="false" customHeight="false" outlineLevel="0" collapsed="false">
      <c r="C18" s="505" t="s">
        <v>1503</v>
      </c>
      <c r="D18" s="599" t="s">
        <v>1516</v>
      </c>
      <c r="E18" s="115" t="n">
        <f aca="false">InputDataA_GeneralAssumptions!D75</f>
        <v>1.17295980453491</v>
      </c>
      <c r="F18" s="623" t="n">
        <f aca="false">IF(VLOOKUP(InputDataA_GeneralAssumptions!$D$60,DataSummary!$A$116:$B$117,2,FALSE())=1,IF(ISNUMBER(F14)=TRUE(),E18/((1+F20)*(1+F9))-F14-F13,E12/((1+F20)*(1+F9))-F17-F13),"not an output")</f>
        <v>1.0277941163886</v>
      </c>
      <c r="G18" s="623" t="n">
        <f aca="false">IF(VLOOKUP(InputDataA_GeneralAssumptions!$D$60,DataSummary!$A$116:$B$117,2,FALSE())=1,IF(ISNUMBER(G14)=TRUE(),F18/((1+G20)*(1+G9))-G14-G13,F12/((1+G20)*(1+G9))-G17-G13),"not an output")</f>
        <v>0.891344349524658</v>
      </c>
      <c r="H18" s="623" t="n">
        <f aca="false">IF(VLOOKUP(InputDataA_GeneralAssumptions!$D$60,DataSummary!$A$116:$B$117,2,FALSE())=1,IF(ISNUMBER(H14)=TRUE(),G18/((1+H20)*(1+H9))-H14-H13,G12/((1+H20)*(1+H9))-H17-H13),"not an output")</f>
        <v>0.763466394744044</v>
      </c>
      <c r="I18" s="623" t="n">
        <f aca="false">IF(VLOOKUP(InputDataA_GeneralAssumptions!$D$60,DataSummary!$A$116:$B$117,2,FALSE())=1,IF(ISNUMBER(I14)=TRUE(),H18/((1+I20)*(1+I9))-I14-I13,H12/((1+I20)*(1+I9))-I17-I13),"not an output")</f>
        <v>0.643252288004592</v>
      </c>
      <c r="J18" s="623" t="n">
        <f aca="false">IF(VLOOKUP(InputDataA_GeneralAssumptions!$D$60,DataSummary!$A$116:$B$117,2,FALSE())=1,IF(ISNUMBER(J14)=TRUE(),I18/((1+J20)*(1+J9))-J14-J13,I12/((1+J20)*(1+J9))-J17-J13),"not an output")</f>
        <v>0.52995013683922</v>
      </c>
      <c r="K18" s="623" t="n">
        <f aca="false">IF(VLOOKUP(InputDataA_GeneralAssumptions!$D$60,DataSummary!$A$116:$B$117,2,FALSE())=1,IF(ISNUMBER(K14)=TRUE(),J18/((1+K20)*(1+K9))-K14-K13,J12/((1+K20)*(1+K9))-K17-K13),"not an output")</f>
        <v>0.42306053557124</v>
      </c>
      <c r="L18" s="623" t="n">
        <f aca="false">IF(VLOOKUP(InputDataA_GeneralAssumptions!$D$60,DataSummary!$A$116:$B$117,2,FALSE())=1,IF(ISNUMBER(L14)=TRUE(),K18/((1+L20)*(1+L9))-L14-L13,K12/((1+L20)*(1+L9))-L17-L13),"not an output")</f>
        <v>0.322669958470919</v>
      </c>
      <c r="M18" s="623" t="n">
        <f aca="false">IF(VLOOKUP(InputDataA_GeneralAssumptions!$D$60,DataSummary!$A$116:$B$117,2,FALSE())=1,IF(ISNUMBER(M14)=TRUE(),L18/((1+M20)*(1+M9))-M14-M13,L12/((1+M20)*(1+M9))-M17-M13),"not an output")</f>
        <v>0.227789641822</v>
      </c>
      <c r="N18" s="623" t="n">
        <f aca="false">IF(VLOOKUP(InputDataA_GeneralAssumptions!$D$60,DataSummary!$A$116:$B$117,2,FALSE())=1,IF(ISNUMBER(N14)=TRUE(),M18/((1+N20)*(1+N9))-N14-N13,M12/((1+N20)*(1+N9))-N17-N13),"not an output")</f>
        <v>0.138200033042593</v>
      </c>
      <c r="O18" s="623" t="n">
        <f aca="false">IF(VLOOKUP(InputDataA_GeneralAssumptions!$D$60,DataSummary!$A$116:$B$117,2,FALSE())=1,IF(ISNUMBER(O14)=TRUE(),N18/((1+O20)*(1+O9))-O14-O13,N12/((1+O20)*(1+O9))-O17-O13),"not an output")</f>
        <v>0.0536448636868769</v>
      </c>
      <c r="P18" s="623" t="n">
        <f aca="false">IF(VLOOKUP(InputDataA_GeneralAssumptions!$D$60,DataSummary!$A$116:$B$117,2,FALSE())=1,IF(ISNUMBER(P14)=TRUE(),O18/((1+P20)*(1+P9))-P14-P13,O12/((1+P20)*(1+P9))-P17-P13),"not an output")</f>
        <v>-0.0262297177414997</v>
      </c>
      <c r="Q18" s="623" t="n">
        <f aca="false">IF(VLOOKUP(InputDataA_GeneralAssumptions!$D$60,DataSummary!$A$116:$B$117,2,FALSE())=1,IF(ISNUMBER(Q14)=TRUE(),P18/((1+Q20)*(1+Q9))-Q14-Q13,P12/((1+Q20)*(1+Q9))-Q17-Q13),"not an output")</f>
        <v>-0.101796519209293</v>
      </c>
      <c r="R18" s="623" t="n">
        <f aca="false">IF(VLOOKUP(InputDataA_GeneralAssumptions!$D$60,DataSummary!$A$116:$B$117,2,FALSE())=1,IF(ISNUMBER(R14)=TRUE(),Q18/((1+R20)*(1+R9))-R14-R13,Q12/((1+R20)*(1+R9))-R17-R13),"not an output")</f>
        <v>-0.173388878702505</v>
      </c>
      <c r="S18" s="623" t="n">
        <f aca="false">IF(VLOOKUP(InputDataA_GeneralAssumptions!$D$60,DataSummary!$A$116:$B$117,2,FALSE())=1,IF(ISNUMBER(S14)=TRUE(),R18/((1+S20)*(1+S9))-S14-S13,R12/((1+S20)*(1+S9))-S17-S13),"not an output")</f>
        <v>-0.241287212988393</v>
      </c>
      <c r="T18" s="623" t="n">
        <f aca="false">IF(VLOOKUP(InputDataA_GeneralAssumptions!$D$60,DataSummary!$A$116:$B$117,2,FALSE())=1,IF(ISNUMBER(T14)=TRUE(),S18/((1+T20)*(1+T9))-T14-T13,S12/((1+T20)*(1+T9))-T17-T13),"not an output")</f>
        <v>-0.305715014557985</v>
      </c>
      <c r="U18" s="623" t="n">
        <f aca="false">IF(VLOOKUP(InputDataA_GeneralAssumptions!$D$60,DataSummary!$A$116:$B$117,2,FALSE())=1,IF(ISNUMBER(U14)=TRUE(),T18/((1+U20)*(1+U9))-U14-U13,T12/((1+U20)*(1+U9))-U17-U13),"not an output")</f>
        <v>-0.366839925332128</v>
      </c>
      <c r="V18" s="623" t="n">
        <f aca="false">IF(VLOOKUP(InputDataA_GeneralAssumptions!$D$60,DataSummary!$A$116:$B$117,2,FALSE())=1,IF(ISNUMBER(V14)=TRUE(),U18/((1+V20)*(1+V9))-V14-V13,U12/((1+V20)*(1+V9))-V17-V13),"not an output")</f>
        <v>-0.425008749554582</v>
      </c>
      <c r="W18" s="623" t="n">
        <f aca="false">IF(VLOOKUP(InputDataA_GeneralAssumptions!$D$60,DataSummary!$A$116:$B$117,2,FALSE())=1,IF(ISNUMBER(W14)=TRUE(),V18/((1+W20)*(1+W9))-W14-W13,V12/((1+W20)*(1+W9))-W17-W13),"not an output")</f>
        <v>-0.480274393977249</v>
      </c>
      <c r="X18" s="623" t="n">
        <f aca="false">IF(VLOOKUP(InputDataA_GeneralAssumptions!$D$60,DataSummary!$A$116:$B$117,2,FALSE())=1,IF(ISNUMBER(X14)=TRUE(),W18/((1+X20)*(1+X9))-X14-X13,W12/((1+X20)*(1+X9))-X17-X13),"not an output")</f>
        <v>-0.532806374782691</v>
      </c>
      <c r="Y18" s="623" t="n">
        <f aca="false">IF(VLOOKUP(InputDataA_GeneralAssumptions!$D$60,DataSummary!$A$116:$B$117,2,FALSE())=1,IF(ISNUMBER(Y14)=TRUE(),X18/((1+Y20)*(1+Y9))-Y14-Y13,X12/((1+Y20)*(1+Y9))-Y17-Y13),"not an output")</f>
        <v>-0.582816424573527</v>
      </c>
      <c r="Z18" s="623" t="n">
        <f aca="false">IF(VLOOKUP(InputDataA_GeneralAssumptions!$D$60,DataSummary!$A$116:$B$117,2,FALSE())=1,IF(ISNUMBER(Z14)=TRUE(),Y18/((1+Z20)*(1+Z9))-Z14-Z13,Y12/((1+Z20)*(1+Z9))-Z17-Z13),"not an output")</f>
        <v>-0.630496445003823</v>
      </c>
      <c r="AA18" s="623" t="n">
        <f aca="false">IF(VLOOKUP(InputDataA_GeneralAssumptions!$D$60,DataSummary!$A$116:$B$117,2,FALSE())=1,IF(ISNUMBER(AA14)=TRUE(),Z18/((1+AA20)*(1+AA9))-AA14-AA13,Z12/((1+AA20)*(1+AA9))-AA17-AA13),"not an output")</f>
        <v>-0.676130026382705</v>
      </c>
      <c r="AB18" s="623" t="n">
        <f aca="false">IF(VLOOKUP(InputDataA_GeneralAssumptions!$D$60,DataSummary!$A$116:$B$117,2,FALSE())=1,IF(ISNUMBER(AB14)=TRUE(),AA18/((1+AB20)*(1+AB9))-AB14-AB13,AA12/((1+AB20)*(1+AB9))-AB17-AB13),"not an output")</f>
        <v>-0.719698266815056</v>
      </c>
      <c r="AC18" s="623" t="n">
        <f aca="false">IF(VLOOKUP(InputDataA_GeneralAssumptions!$D$60,DataSummary!$A$116:$B$117,2,FALSE())=1,IF(ISNUMBER(AC14)=TRUE(),AB18/((1+AC20)*(1+AC9))-AC14-AC13,AB12/((1+AC20)*(1+AC9))-AC17-AC13),"not an output")</f>
        <v>-0.761284284344987</v>
      </c>
      <c r="AD18" s="623" t="n">
        <f aca="false">IF(VLOOKUP(InputDataA_GeneralAssumptions!$D$60,DataSummary!$A$116:$B$117,2,FALSE())=1,IF(ISNUMBER(AD14)=TRUE(),AC18/((1+AD20)*(1+AD9))-AD14-AD13,AC12/((1+AD20)*(1+AD9))-AD17-AD13),"not an output")</f>
        <v>-0.801025657376739</v>
      </c>
      <c r="AE18" s="623" t="n">
        <f aca="false">IF(VLOOKUP(InputDataA_GeneralAssumptions!$D$60,DataSummary!$A$116:$B$117,2,FALSE())=1,IF(ISNUMBER(AE14)=TRUE(),AD18/((1+AE20)*(1+AE9))-AE14-AE13,AD12/((1+AE20)*(1+AE9))-AE17-AE13),"not an output")</f>
        <v>-0.839008923924123</v>
      </c>
      <c r="AF18" s="623" t="n">
        <f aca="false">IF(VLOOKUP(InputDataA_GeneralAssumptions!$D$60,DataSummary!$A$116:$B$117,2,FALSE())=1,IF(ISNUMBER(AF14)=TRUE(),AE18/((1+AF20)*(1+AF9))-AF14-AF13,AE12/((1+AF20)*(1+AF9))-AF17-AF13),"not an output")</f>
        <v>-0.875632407261841</v>
      </c>
      <c r="AG18" s="623" t="n">
        <f aca="false">IF(VLOOKUP(InputDataA_GeneralAssumptions!$D$60,DataSummary!$A$116:$B$117,2,FALSE())=1,IF(ISNUMBER(AG14)=TRUE(),AF18/((1+AG20)*(1+AG9))-AG14-AG13,AF12/((1+AG20)*(1+AG9))-AG17-AG13),"not an output")</f>
        <v>-0.910666472714492</v>
      </c>
      <c r="AH18" s="623" t="n">
        <f aca="false">IF(VLOOKUP(InputDataA_GeneralAssumptions!$D$60,DataSummary!$A$116:$B$117,2,FALSE())=1,IF(ISNUMBER(AH14)=TRUE(),AG18/((1+AH20)*(1+AH9))-AH14-AH13,AG12/((1+AH20)*(1+AH9))-AH17-AH13),"not an output")</f>
        <v>-0.944246751116243</v>
      </c>
      <c r="AI18" s="623" t="n">
        <f aca="false">IF(VLOOKUP(InputDataA_GeneralAssumptions!$D$60,DataSummary!$A$116:$B$117,2,FALSE())=1,IF(ISNUMBER(AI14)=TRUE(),AH18/((1+AI20)*(1+AI9))-AI14-AI13,AH12/((1+AI20)*(1+AI9))-AI17-AI13),"not an output")</f>
        <v>-0.97650383815519</v>
      </c>
      <c r="AJ18" s="623" t="n">
        <f aca="false">IF(VLOOKUP(InputDataA_GeneralAssumptions!$D$60,DataSummary!$A$116:$B$117,2,FALSE())=1,IF(ISNUMBER(AJ14)=TRUE(),AI18/((1+AJ20)*(1+AJ9))-AJ14-AJ13,AI12/((1+AJ20)*(1+AJ9))-AJ17-AJ13),"not an output")</f>
        <v>-1.00753877353699</v>
      </c>
      <c r="AK18" s="623" t="e">
        <f aca="false">IF(VLOOKUP(InputDataA_GeneralAssumptions!$D$60,DataSummary!$A$116:$B$117,2,FALSE())=1,IF(ISNUMBER(AK14)=TRUE(),AJ18/((1+AK20)*(1+AK9))-AK14-AK13,AJ12/((1+AK20)*(1+AK9))-AK17-AK13),"not an output")</f>
        <v>#VALUE!</v>
      </c>
      <c r="AL18" s="623" t="e">
        <f aca="false">IF(VLOOKUP(InputDataA_GeneralAssumptions!$D$60,DataSummary!$A$116:$B$117,2,FALSE())=1,IF(ISNUMBER(AL14)=TRUE(),AK18/((1+AL20)*(1+AL9))-AL14-AL13,AK12/((1+AL20)*(1+AL9))-AL17-AL13),"not an output")</f>
        <v>#VALUE!</v>
      </c>
      <c r="AM18" s="623" t="e">
        <f aca="false">IF(VLOOKUP(InputDataA_GeneralAssumptions!$D$60,DataSummary!$A$116:$B$117,2,FALSE())=1,IF(ISNUMBER(AM14)=TRUE(),AL18/((1+AM20)*(1+AM9))-AM14-AM13,AL12/((1+AM20)*(1+AM9))-AM17-AM13),"not an output")</f>
        <v>#VALUE!</v>
      </c>
      <c r="AN18" s="623" t="e">
        <f aca="false">IF(VLOOKUP(InputDataA_GeneralAssumptions!$D$60,DataSummary!$A$116:$B$117,2,FALSE())=1,IF(ISNUMBER(AN14)=TRUE(),AM18/((1+AN20)*(1+AN9))-AN14-AN13,AM12/((1+AN20)*(1+AN9))-AN17-AN13),"not an output")</f>
        <v>#VALUE!</v>
      </c>
      <c r="AO18" s="623" t="e">
        <f aca="false">IF(VLOOKUP(InputDataA_GeneralAssumptions!$D$60,DataSummary!$A$116:$B$117,2,FALSE())=1,IF(ISNUMBER(AO14)=TRUE(),AN18/((1+AO20)*(1+AO9))-AO14-AO13,AN12/((1+AO20)*(1+AO9))-AO17-AO13),"not an output")</f>
        <v>#VALUE!</v>
      </c>
      <c r="AP18" s="623" t="e">
        <f aca="false">IF(VLOOKUP(InputDataA_GeneralAssumptions!$D$60,DataSummary!$A$116:$B$117,2,FALSE())=1,IF(ISNUMBER(AP14)=TRUE(),AO18/((1+AP20)*(1+AP9))-AP14-AP13,AO12/((1+AP20)*(1+AP9))-AP17-AP13),"not an output")</f>
        <v>#VALUE!</v>
      </c>
      <c r="AQ18" s="623" t="e">
        <f aca="false">IF(VLOOKUP(InputDataA_GeneralAssumptions!$D$60,DataSummary!$A$116:$B$117,2,FALSE())=1,IF(ISNUMBER(AQ14)=TRUE(),AP18/((1+AQ20)*(1+AQ9))-AQ14-AQ13,AP12/((1+AQ20)*(1+AQ9))-AQ17-AQ13),"not an output")</f>
        <v>#VALUE!</v>
      </c>
      <c r="AR18" s="623" t="e">
        <f aca="false">IF(VLOOKUP(InputDataA_GeneralAssumptions!$D$60,DataSummary!$A$116:$B$117,2,FALSE())=1,IF(ISNUMBER(AR14)=TRUE(),AQ18/((1+AR20)*(1+AR9))-AR14-AR13,AQ12/((1+AR20)*(1+AR9))-AR17-AR13),"not an output")</f>
        <v>#VALUE!</v>
      </c>
      <c r="AS18" s="623" t="e">
        <f aca="false">IF(VLOOKUP(InputDataA_GeneralAssumptions!$D$60,DataSummary!$A$116:$B$117,2,FALSE())=1,IF(ISNUMBER(AS14)=TRUE(),AR18/((1+AS20)*(1+AS9))-AS14-AS13,AR12/((1+AS20)*(1+AS9))-AS17-AS13),"not an output")</f>
        <v>#VALUE!</v>
      </c>
      <c r="AT18" s="623" t="e">
        <f aca="false">IF(VLOOKUP(InputDataA_GeneralAssumptions!$D$60,DataSummary!$A$116:$B$117,2,FALSE())=1,IF(ISNUMBER(AT14)=TRUE(),AS18/((1+AT20)*(1+AT9))-AT14-AT13,AS12/((1+AT20)*(1+AT9))-AT17-AT13),"not an output")</f>
        <v>#VALUE!</v>
      </c>
      <c r="AU18" s="623" t="e">
        <f aca="false">IF(VLOOKUP(InputDataA_GeneralAssumptions!$D$60,DataSummary!$A$116:$B$117,2,FALSE())=1,IF(ISNUMBER(AU14)=TRUE(),AT18/((1+AU20)*(1+AU9))-AU14-AU13,AT12/((1+AU20)*(1+AU9))-AU17-AU13),"not an output")</f>
        <v>#VALUE!</v>
      </c>
      <c r="AV18" s="623" t="e">
        <f aca="false">IF(VLOOKUP(InputDataA_GeneralAssumptions!$D$60,DataSummary!$A$116:$B$117,2,FALSE())=1,IF(ISNUMBER(AV14)=TRUE(),AU18/((1+AV20)*(1+AV9))-AV14-AV13,AU12/((1+AV20)*(1+AV9))-AV17-AV13),"not an output")</f>
        <v>#VALUE!</v>
      </c>
      <c r="AW18" s="623" t="e">
        <f aca="false">IF(VLOOKUP(InputDataA_GeneralAssumptions!$D$60,DataSummary!$A$116:$B$117,2,FALSE())=1,IF(ISNUMBER(AW14)=TRUE(),AV18/((1+AW20)*(1+AW9))-AW14-AW13,AV12/((1+AW20)*(1+AW9))-AW17-AW13),"not an output")</f>
        <v>#VALUE!</v>
      </c>
      <c r="AX18" s="623" t="e">
        <f aca="false">IF(VLOOKUP(InputDataA_GeneralAssumptions!$D$60,DataSummary!$A$116:$B$117,2,FALSE())=1,IF(ISNUMBER(AX14)=TRUE(),AW18/((1+AX20)*(1+AX9))-AX14-AX13,AW12/((1+AX20)*(1+AX9))-AX17-AX13),"not an output")</f>
        <v>#VALUE!</v>
      </c>
      <c r="AY18" s="623" t="e">
        <f aca="false">IF(VLOOKUP(InputDataA_GeneralAssumptions!$D$60,DataSummary!$A$116:$B$117,2,FALSE())=1,IF(ISNUMBER(AY14)=TRUE(),AX18/((1+AY20)*(1+AY9))-AY14-AY13,AX12/((1+AY20)*(1+AY9))-AY17-AY13),"not an output")</f>
        <v>#VALUE!</v>
      </c>
      <c r="AZ18" s="623" t="e">
        <f aca="false">IF(VLOOKUP(InputDataA_GeneralAssumptions!$D$60,DataSummary!$A$116:$B$117,2,FALSE())=1,IF(ISNUMBER(AZ14)=TRUE(),AY18/((1+AZ20)*(1+AZ9))-AZ14-AZ13,AY12/((1+AZ20)*(1+AZ9))-AZ17-AZ13),"not an output")</f>
        <v>#VALUE!</v>
      </c>
      <c r="BA18" s="623" t="e">
        <f aca="false">IF(VLOOKUP(InputDataA_GeneralAssumptions!$D$60,DataSummary!$A$116:$B$117,2,FALSE())=1,IF(ISNUMBER(BA14)=TRUE(),AZ18/((1+BA20)*(1+BA9))-BA14-BA13,AZ12/((1+BA20)*(1+BA9))-BA17-BA13),"not an output")</f>
        <v>#VALUE!</v>
      </c>
      <c r="BB18" s="623" t="e">
        <f aca="false">IF(VLOOKUP(InputDataA_GeneralAssumptions!$D$60,DataSummary!$A$116:$B$117,2,FALSE())=1,IF(ISNUMBER(BB14)=TRUE(),BA18/((1+BB20)*(1+BB9))-BB14-BB13,BA12/((1+BB20)*(1+BB9))-BB17-BB13),"not an output")</f>
        <v>#VALUE!</v>
      </c>
      <c r="BC18" s="623" t="e">
        <f aca="false">IF(VLOOKUP(InputDataA_GeneralAssumptions!$D$60,DataSummary!$A$116:$B$117,2,FALSE())=1,IF(ISNUMBER(BC14)=TRUE(),BB18/((1+BC20)*(1+BC9))-BC14-BC13,BB12/((1+BC20)*(1+BC9))-BC17-BC13),"not an output")</f>
        <v>#VALUE!</v>
      </c>
      <c r="BD18" s="623" t="e">
        <f aca="false">IF(VLOOKUP(InputDataA_GeneralAssumptions!$D$60,DataSummary!$A$116:$B$117,2,FALSE())=1,IF(ISNUMBER(BD14)=TRUE(),BC18/((1+BD20)*(1+BD9))-BD14-BD13,BC12/((1+BD20)*(1+BD9))-BD17-BD13),"not an output")</f>
        <v>#VALUE!</v>
      </c>
      <c r="BE18" s="623" t="e">
        <f aca="false">IF(VLOOKUP(InputDataA_GeneralAssumptions!$D$60,DataSummary!$A$116:$B$117,2,FALSE())=1,IF(ISNUMBER(BE14)=TRUE(),BD18/((1+BE20)*(1+BE9))-BE14-BE13,BD12/((1+BE20)*(1+BE9))-BE17-BE13),"not an output")</f>
        <v>#VALUE!</v>
      </c>
      <c r="BF18" s="623" t="e">
        <f aca="false">IF(VLOOKUP(InputDataA_GeneralAssumptions!$D$60,DataSummary!$A$116:$B$117,2,FALSE())=1,IF(ISNUMBER(BF14)=TRUE(),BE18/((1+BF20)*(1+BF9))-BF14-BF13,BE12/((1+BF20)*(1+BF9))-BF17-BF13),"not an output")</f>
        <v>#VALUE!</v>
      </c>
      <c r="BG18" s="623" t="e">
        <f aca="false">IF(VLOOKUP(InputDataA_GeneralAssumptions!$D$60,DataSummary!$A$116:$B$117,2,FALSE())=1,IF(ISNUMBER(BG14)=TRUE(),BF18/((1+BG20)*(1+BG9))-BG14-BG13,BF12/((1+BG20)*(1+BG9))-BG17-BG13),"not an output")</f>
        <v>#VALUE!</v>
      </c>
      <c r="BH18" s="623" t="e">
        <f aca="false">IF(VLOOKUP(InputDataA_GeneralAssumptions!$D$60,DataSummary!$A$116:$B$117,2,FALSE())=1,IF(ISNUMBER(BH14)=TRUE(),BG18/((1+BH20)*(1+BH9))-BH14-BH13,BG12/((1+BH20)*(1+BH9))-BH17-BH13),"not an output")</f>
        <v>#VALUE!</v>
      </c>
      <c r="BI18" s="623" t="e">
        <f aca="false">IF(VLOOKUP(InputDataA_GeneralAssumptions!$D$60,DataSummary!$A$116:$B$117,2,FALSE())=1,IF(ISNUMBER(BI14)=TRUE(),BH18/((1+BI20)*(1+BI9))-BI14-BI13,BH12/((1+BI20)*(1+BI9))-BI17-BI13),"not an output")</f>
        <v>#VALUE!</v>
      </c>
      <c r="BJ18" s="623" t="e">
        <f aca="false">IF(VLOOKUP(InputDataA_GeneralAssumptions!$D$60,DataSummary!$A$116:$B$117,2,FALSE())=1,IF(ISNUMBER(BJ14)=TRUE(),BI18/((1+BJ20)*(1+BJ9))-BJ14-BJ13,BI12/((1+BJ20)*(1+BJ9))-BJ17-BJ13),"not an output")</f>
        <v>#VALUE!</v>
      </c>
      <c r="BK18" s="623" t="e">
        <f aca="false">IF(VLOOKUP(InputDataA_GeneralAssumptions!$D$60,DataSummary!$A$116:$B$117,2,FALSE())=1,IF(ISNUMBER(BK14)=TRUE(),BJ18/((1+BK20)*(1+BK9))-BK14-BK13,BJ12/((1+BK20)*(1+BK9))-BK17-BK13),"not an output")</f>
        <v>#VALUE!</v>
      </c>
      <c r="BL18" s="623" t="e">
        <f aca="false">IF(VLOOKUP(InputDataA_GeneralAssumptions!$D$60,DataSummary!$A$116:$B$117,2,FALSE())=1,IF(ISNUMBER(BL14)=TRUE(),BK18/((1+BL20)*(1+BL9))-BL14-BL13,BK12/((1+BL20)*(1+BL9))-BL17-BL13),"not an output")</f>
        <v>#VALUE!</v>
      </c>
      <c r="BM18" s="623" t="e">
        <f aca="false">IF(VLOOKUP(InputDataA_GeneralAssumptions!$D$60,DataSummary!$A$116:$B$117,2,FALSE())=1,IF(ISNUMBER(BM14)=TRUE(),BL18/((1+BM20)*(1+BM9))-BM14-BM13,BL12/((1+BM20)*(1+BM9))-BM17-BM13),"not an output")</f>
        <v>#VALUE!</v>
      </c>
      <c r="BN18" s="623" t="e">
        <f aca="false">IF(VLOOKUP(InputDataA_GeneralAssumptions!$D$60,DataSummary!$A$116:$B$117,2,FALSE())=1,IF(ISNUMBER(BN14)=TRUE(),BM18/((1+BN20)*(1+BN9))-BN14-BN13,BM12/((1+BN20)*(1+BN9))-BN17-BN13),"not an output")</f>
        <v>#VALUE!</v>
      </c>
      <c r="BO18" s="623" t="e">
        <f aca="false">IF(VLOOKUP(InputDataA_GeneralAssumptions!$D$60,DataSummary!$A$116:$B$117,2,FALSE())=1,IF(ISNUMBER(BO14)=TRUE(),BN18/((1+BO20)*(1+BO9))-BO14-BO13,BN12/((1+BO20)*(1+BO9))-BO17-BO13),"not an output")</f>
        <v>#VALUE!</v>
      </c>
      <c r="BP18" s="623" t="e">
        <f aca="false">IF(VLOOKUP(InputDataA_GeneralAssumptions!$D$60,DataSummary!$A$116:$B$117,2,FALSE())=1,IF(ISNUMBER(BP14)=TRUE(),BO18/((1+BP20)*(1+BP9))-BP14-BP13,BO12/((1+BP20)*(1+BP9))-BP17-BP13),"not an output")</f>
        <v>#VALUE!</v>
      </c>
      <c r="BQ18" s="623" t="e">
        <f aca="false">IF(VLOOKUP(InputDataA_GeneralAssumptions!$D$60,DataSummary!$A$116:$B$117,2,FALSE())=1,IF(ISNUMBER(BQ14)=TRUE(),BP18/((1+BQ20)*(1+BQ9))-BQ14-BQ13,BP12/((1+BQ20)*(1+BQ9))-BQ17-BQ13),"not an output")</f>
        <v>#VALUE!</v>
      </c>
      <c r="BR18" s="623" t="e">
        <f aca="false">IF(VLOOKUP(InputDataA_GeneralAssumptions!$D$60,DataSummary!$A$116:$B$117,2,FALSE())=1,IF(ISNUMBER(BR14)=TRUE(),BQ18/((1+BR20)*(1+BR9))-BR14-BR13,BQ12/((1+BR20)*(1+BR9))-BR17-BR13),"not an output")</f>
        <v>#VALUE!</v>
      </c>
      <c r="BS18" s="623" t="e">
        <f aca="false">IF(VLOOKUP(InputDataA_GeneralAssumptions!$D$60,DataSummary!$A$116:$B$117,2,FALSE())=1,IF(ISNUMBER(BS14)=TRUE(),BR18/((1+BS20)*(1+BS9))-BS14-BS13,BR12/((1+BS20)*(1+BS9))-BS17-BS13),"not an output")</f>
        <v>#VALUE!</v>
      </c>
    </row>
    <row r="19" customFormat="false" ht="15.75" hidden="false" customHeight="false" outlineLevel="0" collapsed="false">
      <c r="C19" s="597" t="s">
        <v>1604</v>
      </c>
      <c r="D19" s="599" t="s">
        <v>1605</v>
      </c>
      <c r="E19" s="115" t="n">
        <f aca="false">IF(VLOOKUP(InputDataA_GeneralAssumptions!$D$60,DataSummary!$A$116:$B$117,2,FALSE())=2,E6-E17,E6-E14)</f>
        <v>0.271943651139736</v>
      </c>
      <c r="F19" s="115" t="n">
        <f aca="false">IF(VLOOKUP(InputDataA_GeneralAssumptions!$D$60,DataSummary!$A$116:$B$117,2,FALSE())=2,F6+F13+F12-E12/((1+F20)*(1+F9)),F6-F14)</f>
        <v>0.271943651139736</v>
      </c>
      <c r="G19" s="115" t="n">
        <f aca="false">IF(VLOOKUP(InputDataA_GeneralAssumptions!$D$60,DataSummary!$A$116:$B$117,2,FALSE())=2,G6+G13+G12-F12/((1+G20)*(1+G9)),G6-G14)</f>
        <v>0.271943651139736</v>
      </c>
      <c r="H19" s="115" t="n">
        <f aca="false">IF(VLOOKUP(InputDataA_GeneralAssumptions!$D$60,DataSummary!$A$116:$B$117,2,FALSE())=2,H6+H13+H12-G12/((1+H20)*(1+H9)),H6-H14)</f>
        <v>0.271943651139736</v>
      </c>
      <c r="I19" s="115" t="n">
        <f aca="false">IF(VLOOKUP(InputDataA_GeneralAssumptions!$D$60,DataSummary!$A$116:$B$117,2,FALSE())=2,I6+I13+I12-H12/((1+I20)*(1+I9)),I6-I14)</f>
        <v>0.271943651139736</v>
      </c>
      <c r="J19" s="115" t="n">
        <f aca="false">IF(VLOOKUP(InputDataA_GeneralAssumptions!$D$60,DataSummary!$A$116:$B$117,2,FALSE())=2,J6+J13+J12-I12/((1+J20)*(1+J9)),J6-J14)</f>
        <v>0.271943651139736</v>
      </c>
      <c r="K19" s="115" t="n">
        <f aca="false">IF(VLOOKUP(InputDataA_GeneralAssumptions!$D$60,DataSummary!$A$116:$B$117,2,FALSE())=2,K6+K13+K12-J12/((1+K20)*(1+K9)),K6-K14)</f>
        <v>0.271943651139736</v>
      </c>
      <c r="L19" s="115" t="n">
        <f aca="false">IF(VLOOKUP(InputDataA_GeneralAssumptions!$D$60,DataSummary!$A$116:$B$117,2,FALSE())=2,L6+L13+L12-K12/((1+L20)*(1+L9)),L6-L14)</f>
        <v>0.271943651139736</v>
      </c>
      <c r="M19" s="115" t="n">
        <f aca="false">IF(VLOOKUP(InputDataA_GeneralAssumptions!$D$60,DataSummary!$A$116:$B$117,2,FALSE())=2,M6+M13+M12-L12/((1+M20)*(1+M9)),M6-M14)</f>
        <v>0.271943651139736</v>
      </c>
      <c r="N19" s="115" t="n">
        <f aca="false">IF(VLOOKUP(InputDataA_GeneralAssumptions!$D$60,DataSummary!$A$116:$B$117,2,FALSE())=2,N6+N13+N12-M12/((1+N20)*(1+N9)),N6-N14)</f>
        <v>0.271943651139736</v>
      </c>
      <c r="O19" s="115" t="n">
        <f aca="false">IF(VLOOKUP(InputDataA_GeneralAssumptions!$D$60,DataSummary!$A$116:$B$117,2,FALSE())=2,O6+O13+O12-N12/((1+O20)*(1+O9)),O6-O14)</f>
        <v>0.271943651139736</v>
      </c>
      <c r="P19" s="115" t="n">
        <f aca="false">IF(VLOOKUP(InputDataA_GeneralAssumptions!$D$60,DataSummary!$A$116:$B$117,2,FALSE())=2,P6+P13+P12-O12/((1+P20)*(1+P9)),P6-P14)</f>
        <v>0.271943651139736</v>
      </c>
      <c r="Q19" s="115" t="n">
        <f aca="false">IF(VLOOKUP(InputDataA_GeneralAssumptions!$D$60,DataSummary!$A$116:$B$117,2,FALSE())=2,Q6+Q13+Q12-P12/((1+Q20)*(1+Q9)),Q6-Q14)</f>
        <v>0.271943651139736</v>
      </c>
      <c r="R19" s="115" t="n">
        <f aca="false">IF(VLOOKUP(InputDataA_GeneralAssumptions!$D$60,DataSummary!$A$116:$B$117,2,FALSE())=2,R6+R13+R12-Q12/((1+R20)*(1+R9)),R6-R14)</f>
        <v>0.271943651139736</v>
      </c>
      <c r="S19" s="115" t="n">
        <f aca="false">IF(VLOOKUP(InputDataA_GeneralAssumptions!$D$60,DataSummary!$A$116:$B$117,2,FALSE())=2,S6+S13+S12-R12/((1+S20)*(1+S9)),S6-S14)</f>
        <v>0.271943651139736</v>
      </c>
      <c r="T19" s="115" t="n">
        <f aca="false">IF(VLOOKUP(InputDataA_GeneralAssumptions!$D$60,DataSummary!$A$116:$B$117,2,FALSE())=2,T6+T13+T12-S12/((1+T20)*(1+T9)),T6-T14)</f>
        <v>0.271943651139736</v>
      </c>
      <c r="U19" s="115" t="n">
        <f aca="false">IF(VLOOKUP(InputDataA_GeneralAssumptions!$D$60,DataSummary!$A$116:$B$117,2,FALSE())=2,U6+U13+U12-T12/((1+U20)*(1+U9)),U6-U14)</f>
        <v>0.271943651139736</v>
      </c>
      <c r="V19" s="115" t="n">
        <f aca="false">IF(VLOOKUP(InputDataA_GeneralAssumptions!$D$60,DataSummary!$A$116:$B$117,2,FALSE())=2,V6+V13+V12-U12/((1+V20)*(1+V9)),V6-V14)</f>
        <v>0.271943651139736</v>
      </c>
      <c r="W19" s="115" t="n">
        <f aca="false">IF(VLOOKUP(InputDataA_GeneralAssumptions!$D$60,DataSummary!$A$116:$B$117,2,FALSE())=2,W6+W13+W12-V12/((1+W20)*(1+W9)),W6-W14)</f>
        <v>0.271943651139736</v>
      </c>
      <c r="X19" s="115" t="n">
        <f aca="false">IF(VLOOKUP(InputDataA_GeneralAssumptions!$D$60,DataSummary!$A$116:$B$117,2,FALSE())=2,X6+X13+X12-W12/((1+X20)*(1+X9)),X6-X14)</f>
        <v>0.271943651139736</v>
      </c>
      <c r="Y19" s="115" t="n">
        <f aca="false">IF(VLOOKUP(InputDataA_GeneralAssumptions!$D$60,DataSummary!$A$116:$B$117,2,FALSE())=2,Y6+Y13+Y12-X12/((1+Y20)*(1+Y9)),Y6-Y14)</f>
        <v>0.271943651139736</v>
      </c>
      <c r="Z19" s="115" t="n">
        <f aca="false">IF(VLOOKUP(InputDataA_GeneralAssumptions!$D$60,DataSummary!$A$116:$B$117,2,FALSE())=2,Z6+Z13+Z12-Y12/((1+Z20)*(1+Z9)),Z6-Z14)</f>
        <v>0.271943651139736</v>
      </c>
      <c r="AA19" s="115" t="n">
        <f aca="false">IF(VLOOKUP(InputDataA_GeneralAssumptions!$D$60,DataSummary!$A$116:$B$117,2,FALSE())=2,AA6+AA13+AA12-Z12/((1+AA20)*(1+AA9)),AA6-AA14)</f>
        <v>0.271943651139736</v>
      </c>
      <c r="AB19" s="115" t="n">
        <f aca="false">IF(VLOOKUP(InputDataA_GeneralAssumptions!$D$60,DataSummary!$A$116:$B$117,2,FALSE())=2,AB6+AB13+AB12-AA12/((1+AB20)*(1+AB9)),AB6-AB14)</f>
        <v>0.271943651139736</v>
      </c>
      <c r="AC19" s="115" t="n">
        <f aca="false">IF(VLOOKUP(InputDataA_GeneralAssumptions!$D$60,DataSummary!$A$116:$B$117,2,FALSE())=2,AC6+AC13+AC12-AB12/((1+AC20)*(1+AC9)),AC6-AC14)</f>
        <v>0.271943651139736</v>
      </c>
      <c r="AD19" s="115" t="n">
        <f aca="false">IF(VLOOKUP(InputDataA_GeneralAssumptions!$D$60,DataSummary!$A$116:$B$117,2,FALSE())=2,AD6+AD13+AD12-AC12/((1+AD20)*(1+AD9)),AD6-AD14)</f>
        <v>0.271943651139736</v>
      </c>
      <c r="AE19" s="115" t="n">
        <f aca="false">IF(VLOOKUP(InputDataA_GeneralAssumptions!$D$60,DataSummary!$A$116:$B$117,2,FALSE())=2,AE6+AE13+AE12-AD12/((1+AE20)*(1+AE9)),AE6-AE14)</f>
        <v>0.271943651139736</v>
      </c>
      <c r="AF19" s="115" t="n">
        <f aca="false">IF(VLOOKUP(InputDataA_GeneralAssumptions!$D$60,DataSummary!$A$116:$B$117,2,FALSE())=2,AF6+AF13+AF12-AE12/((1+AF20)*(1+AF9)),AF6-AF14)</f>
        <v>0.271943651139736</v>
      </c>
      <c r="AG19" s="115" t="n">
        <f aca="false">IF(VLOOKUP(InputDataA_GeneralAssumptions!$D$60,DataSummary!$A$116:$B$117,2,FALSE())=2,AG6+AG13+AG12-AF12/((1+AG20)*(1+AG9)),AG6-AG14)</f>
        <v>0.271943651139736</v>
      </c>
      <c r="AH19" s="115" t="n">
        <f aca="false">IF(VLOOKUP(InputDataA_GeneralAssumptions!$D$60,DataSummary!$A$116:$B$117,2,FALSE())=2,AH6+AH13+AH12-AG12/((1+AH20)*(1+AH9)),AH6-AH14)</f>
        <v>0.271943651139736</v>
      </c>
      <c r="AI19" s="115" t="n">
        <f aca="false">IF(VLOOKUP(InputDataA_GeneralAssumptions!$D$60,DataSummary!$A$116:$B$117,2,FALSE())=2,AI6+AI13+AI12-AH12/((1+AI20)*(1+AI9)),AI6-AI14)</f>
        <v>0.271943651139736</v>
      </c>
      <c r="AJ19" s="115" t="n">
        <f aca="false">IF(VLOOKUP(InputDataA_GeneralAssumptions!$D$60,DataSummary!$A$116:$B$117,2,FALSE())=2,AJ6+AJ13+AJ12-AI12/((1+AJ20)*(1+AJ9)),AJ6-AJ14)</f>
        <v>0.271943651139736</v>
      </c>
      <c r="AK19" s="115" t="n">
        <f aca="false">IF(VLOOKUP(InputDataA_GeneralAssumptions!$D$60,DataSummary!$A$116:$B$117,2,FALSE())=2,AK6+AK13+AK12-AJ12/((1+AK20)*(1+AK9)),AK6-AK14)</f>
        <v>0.271943651139736</v>
      </c>
      <c r="AL19" s="115" t="n">
        <f aca="false">IF(VLOOKUP(InputDataA_GeneralAssumptions!$D$60,DataSummary!$A$116:$B$117,2,FALSE())=2,AL6+AL13+AL12-AK12/((1+AL20)*(1+AL9)),AL6-AL14)</f>
        <v>0.271943651139736</v>
      </c>
      <c r="AM19" s="115" t="n">
        <f aca="false">IF(VLOOKUP(InputDataA_GeneralAssumptions!$D$60,DataSummary!$A$116:$B$117,2,FALSE())=2,AM6+AM13+AM12-AL12/((1+AM20)*(1+AM9)),AM6-AM14)</f>
        <v>0.271943651139736</v>
      </c>
      <c r="AN19" s="115" t="n">
        <f aca="false">IF(VLOOKUP(InputDataA_GeneralAssumptions!$D$60,DataSummary!$A$116:$B$117,2,FALSE())=2,AN6+AN13+AN12-AM12/((1+AN20)*(1+AN9)),AN6-AN14)</f>
        <v>0.271943651139736</v>
      </c>
      <c r="AO19" s="115" t="n">
        <f aca="false">IF(VLOOKUP(InputDataA_GeneralAssumptions!$D$60,DataSummary!$A$116:$B$117,2,FALSE())=2,AO6+AO13+AO12-AN12/((1+AO20)*(1+AO9)),AO6-AO14)</f>
        <v>0.271943651139736</v>
      </c>
      <c r="AP19" s="115" t="n">
        <f aca="false">IF(VLOOKUP(InputDataA_GeneralAssumptions!$D$60,DataSummary!$A$116:$B$117,2,FALSE())=2,AP6+AP13+AP12-AO12/((1+AP20)*(1+AP9)),AP6-AP14)</f>
        <v>0.271943651139736</v>
      </c>
      <c r="AQ19" s="115" t="n">
        <f aca="false">IF(VLOOKUP(InputDataA_GeneralAssumptions!$D$60,DataSummary!$A$116:$B$117,2,FALSE())=2,AQ6+AQ13+AQ12-AP12/((1+AQ20)*(1+AQ9)),AQ6-AQ14)</f>
        <v>0.271943651139736</v>
      </c>
      <c r="AR19" s="115" t="n">
        <f aca="false">IF(VLOOKUP(InputDataA_GeneralAssumptions!$D$60,DataSummary!$A$116:$B$117,2,FALSE())=2,AR6+AR13+AR12-AQ12/((1+AR20)*(1+AR9)),AR6-AR14)</f>
        <v>0.271943651139736</v>
      </c>
      <c r="AS19" s="115" t="n">
        <f aca="false">IF(VLOOKUP(InputDataA_GeneralAssumptions!$D$60,DataSummary!$A$116:$B$117,2,FALSE())=2,AS6+AS13+AS12-AR12/((1+AS20)*(1+AS9)),AS6-AS14)</f>
        <v>0.271943651139736</v>
      </c>
      <c r="AT19" s="115" t="n">
        <f aca="false">IF(VLOOKUP(InputDataA_GeneralAssumptions!$D$60,DataSummary!$A$116:$B$117,2,FALSE())=2,AT6+AT13+AT12-AS12/((1+AT20)*(1+AT9)),AT6-AT14)</f>
        <v>0.271943651139736</v>
      </c>
      <c r="AU19" s="115" t="n">
        <f aca="false">IF(VLOOKUP(InputDataA_GeneralAssumptions!$D$60,DataSummary!$A$116:$B$117,2,FALSE())=2,AU6+AU13+AU12-AT12/((1+AU20)*(1+AU9)),AU6-AU14)</f>
        <v>0.271943651139736</v>
      </c>
      <c r="AV19" s="115" t="n">
        <f aca="false">IF(VLOOKUP(InputDataA_GeneralAssumptions!$D$60,DataSummary!$A$116:$B$117,2,FALSE())=2,AV6+AV13+AV12-AU12/((1+AV20)*(1+AV9)),AV6-AV14)</f>
        <v>0.271943651139736</v>
      </c>
      <c r="AW19" s="115" t="n">
        <f aca="false">IF(VLOOKUP(InputDataA_GeneralAssumptions!$D$60,DataSummary!$A$116:$B$117,2,FALSE())=2,AW6+AW13+AW12-AV12/((1+AW20)*(1+AW9)),AW6-AW14)</f>
        <v>0.271943651139736</v>
      </c>
      <c r="AX19" s="115" t="n">
        <f aca="false">IF(VLOOKUP(InputDataA_GeneralAssumptions!$D$60,DataSummary!$A$116:$B$117,2,FALSE())=2,AX6+AX13+AX12-AW12/((1+AX20)*(1+AX9)),AX6-AX14)</f>
        <v>0.271943651139736</v>
      </c>
      <c r="AY19" s="115" t="n">
        <f aca="false">IF(VLOOKUP(InputDataA_GeneralAssumptions!$D$60,DataSummary!$A$116:$B$117,2,FALSE())=2,AY6+AY13+AY12-AX12/((1+AY20)*(1+AY9)),AY6-AY14)</f>
        <v>0.271943651139736</v>
      </c>
      <c r="AZ19" s="115" t="n">
        <f aca="false">IF(VLOOKUP(InputDataA_GeneralAssumptions!$D$60,DataSummary!$A$116:$B$117,2,FALSE())=2,AZ6+AZ13+AZ12-AY12/((1+AZ20)*(1+AZ9)),AZ6-AZ14)</f>
        <v>0.271943651139736</v>
      </c>
      <c r="BA19" s="115" t="n">
        <f aca="false">IF(VLOOKUP(InputDataA_GeneralAssumptions!$D$60,DataSummary!$A$116:$B$117,2,FALSE())=2,BA6+BA13+BA12-AZ12/((1+BA20)*(1+BA9)),BA6-BA14)</f>
        <v>0.271943651139736</v>
      </c>
      <c r="BB19" s="115" t="n">
        <f aca="false">IF(VLOOKUP(InputDataA_GeneralAssumptions!$D$60,DataSummary!$A$116:$B$117,2,FALSE())=2,BB6+BB13+BB12-BA12/((1+BB20)*(1+BB9)),BB6-BB14)</f>
        <v>0.271943651139736</v>
      </c>
      <c r="BC19" s="115" t="n">
        <f aca="false">IF(VLOOKUP(InputDataA_GeneralAssumptions!$D$60,DataSummary!$A$116:$B$117,2,FALSE())=2,BC6+BC13+BC12-BB12/((1+BC20)*(1+BC9)),BC6-BC14)</f>
        <v>0.271943651139736</v>
      </c>
      <c r="BD19" s="115" t="n">
        <f aca="false">IF(VLOOKUP(InputDataA_GeneralAssumptions!$D$60,DataSummary!$A$116:$B$117,2,FALSE())=2,BD6+BD13+BD12-BC12/((1+BD20)*(1+BD9)),BD6-BD14)</f>
        <v>0.271943651139736</v>
      </c>
      <c r="BE19" s="115" t="n">
        <f aca="false">IF(VLOOKUP(InputDataA_GeneralAssumptions!$D$60,DataSummary!$A$116:$B$117,2,FALSE())=2,BE6+BE13+BE12-BD12/((1+BE20)*(1+BE9)),BE6-BE14)</f>
        <v>0.271943651139736</v>
      </c>
      <c r="BF19" s="115" t="n">
        <f aca="false">IF(VLOOKUP(InputDataA_GeneralAssumptions!$D$60,DataSummary!$A$116:$B$117,2,FALSE())=2,BF6+BF13+BF12-BE12/((1+BF20)*(1+BF9)),BF6-BF14)</f>
        <v>0.271943651139736</v>
      </c>
      <c r="BG19" s="115" t="n">
        <f aca="false">IF(VLOOKUP(InputDataA_GeneralAssumptions!$D$60,DataSummary!$A$116:$B$117,2,FALSE())=2,BG6+BG13+BG12-BF12/((1+BG20)*(1+BG9)),BG6-BG14)</f>
        <v>0.271943651139736</v>
      </c>
      <c r="BH19" s="115" t="n">
        <f aca="false">IF(VLOOKUP(InputDataA_GeneralAssumptions!$D$60,DataSummary!$A$116:$B$117,2,FALSE())=2,BH6+BH13+BH12-BG12/((1+BH20)*(1+BH9)),BH6-BH14)</f>
        <v>0.271943651139736</v>
      </c>
      <c r="BI19" s="115" t="n">
        <f aca="false">IF(VLOOKUP(InputDataA_GeneralAssumptions!$D$60,DataSummary!$A$116:$B$117,2,FALSE())=2,BI6+BI13+BI12-BH12/((1+BI20)*(1+BI9)),BI6-BI14)</f>
        <v>0.271943651139736</v>
      </c>
      <c r="BJ19" s="115" t="n">
        <f aca="false">IF(VLOOKUP(InputDataA_GeneralAssumptions!$D$60,DataSummary!$A$116:$B$117,2,FALSE())=2,BJ6+BJ13+BJ12-BI12/((1+BJ20)*(1+BJ9)),BJ6-BJ14)</f>
        <v>0.271943651139736</v>
      </c>
      <c r="BK19" s="115" t="n">
        <f aca="false">IF(VLOOKUP(InputDataA_GeneralAssumptions!$D$60,DataSummary!$A$116:$B$117,2,FALSE())=2,BK6+BK13+BK12-BJ12/((1+BK20)*(1+BK9)),BK6-BK14)</f>
        <v>0.271943651139736</v>
      </c>
      <c r="BL19" s="115" t="n">
        <f aca="false">IF(VLOOKUP(InputDataA_GeneralAssumptions!$D$60,DataSummary!$A$116:$B$117,2,FALSE())=2,BL6+BL13+BL12-BK12/((1+BL20)*(1+BL9)),BL6-BL14)</f>
        <v>0.271943651139736</v>
      </c>
      <c r="BM19" s="115" t="n">
        <f aca="false">IF(VLOOKUP(InputDataA_GeneralAssumptions!$D$60,DataSummary!$A$116:$B$117,2,FALSE())=2,BM6+BM13+BM12-BL12/((1+BM20)*(1+BM9)),BM6-BM14)</f>
        <v>0.271943651139736</v>
      </c>
      <c r="BN19" s="115" t="n">
        <f aca="false">IF(VLOOKUP(InputDataA_GeneralAssumptions!$D$60,DataSummary!$A$116:$B$117,2,FALSE())=2,BN6+BN13+BN12-BM12/((1+BN20)*(1+BN9)),BN6-BN14)</f>
        <v>0.271943651139736</v>
      </c>
      <c r="BO19" s="115" t="n">
        <f aca="false">IF(VLOOKUP(InputDataA_GeneralAssumptions!$D$60,DataSummary!$A$116:$B$117,2,FALSE())=2,BO6+BO13+BO12-BN12/((1+BO20)*(1+BO9)),BO6-BO14)</f>
        <v>0.271943651139736</v>
      </c>
      <c r="BP19" s="115" t="n">
        <f aca="false">IF(VLOOKUP(InputDataA_GeneralAssumptions!$D$60,DataSummary!$A$116:$B$117,2,FALSE())=2,BP6+BP13+BP12-BO12/((1+BP20)*(1+BP9)),BP6-BP14)</f>
        <v>0.271943651139736</v>
      </c>
      <c r="BQ19" s="115" t="n">
        <f aca="false">IF(VLOOKUP(InputDataA_GeneralAssumptions!$D$60,DataSummary!$A$116:$B$117,2,FALSE())=2,BQ6+BQ13+BQ12-BP12/((1+BQ20)*(1+BQ9)),BQ6-BQ14)</f>
        <v>0.271943651139736</v>
      </c>
      <c r="BR19" s="115" t="n">
        <f aca="false">IF(VLOOKUP(InputDataA_GeneralAssumptions!$D$60,DataSummary!$A$116:$B$117,2,FALSE())=2,BR6+BR13+BR12-BQ12/((1+BR20)*(1+BR9)),BR6-BR14)</f>
        <v>0.271943651139736</v>
      </c>
      <c r="BS19" s="115" t="n">
        <f aca="false">IF(VLOOKUP(InputDataA_GeneralAssumptions!$D$60,DataSummary!$A$116:$B$117,2,FALSE())=2,BS6+BS13+BS12-BR12/((1+BS20)*(1+BS9)),BS6-BS14)</f>
        <v>0.271943651139736</v>
      </c>
    </row>
    <row r="20" customFormat="false" ht="15.75" hidden="false" customHeight="false" outlineLevel="0" collapsed="false">
      <c r="C20" s="597" t="s">
        <v>1571</v>
      </c>
      <c r="D20" s="599" t="s">
        <v>1513</v>
      </c>
      <c r="E20" s="115" t="e">
        <f aca="false">(1+E21)*(1+E10)*(1+E11)-1</f>
        <v>#VALUE!</v>
      </c>
      <c r="F20" s="115" t="n">
        <f aca="false">(1+F21)*(1+F10)*(1+F11)-1</f>
        <v>0.0315283929925092</v>
      </c>
      <c r="G20" s="115" t="n">
        <f aca="false">(1+G21)*(1+G10)*(1+G11)-1</f>
        <v>0.0313046400466268</v>
      </c>
      <c r="H20" s="115" t="n">
        <f aca="false">(1+H21)*(1+H10)*(1+H11)-1</f>
        <v>0.0306715333441747</v>
      </c>
      <c r="I20" s="115" t="n">
        <f aca="false">(1+I21)*(1+I10)*(1+I11)-1</f>
        <v>0.030255778289771</v>
      </c>
      <c r="J20" s="115" t="n">
        <f aca="false">(1+J21)*(1+J10)*(1+J11)-1</f>
        <v>0.0302959452344236</v>
      </c>
      <c r="K20" s="115" t="n">
        <f aca="false">(1+K21)*(1+K10)*(1+K11)-1</f>
        <v>0.0303918611925471</v>
      </c>
      <c r="L20" s="115" t="n">
        <f aca="false">(1+L21)*(1+L10)*(1+L11)-1</f>
        <v>0.0294244491615936</v>
      </c>
      <c r="M20" s="115" t="n">
        <f aca="false">(1+M21)*(1+M10)*(1+M11)-1</f>
        <v>0.0297722896099428</v>
      </c>
      <c r="N20" s="115" t="n">
        <f aca="false">(1+N21)*(1+N10)*(1+N11)-1</f>
        <v>0.0298523498152485</v>
      </c>
      <c r="O20" s="115" t="n">
        <f aca="false">(1+O21)*(1+O10)*(1+O11)-1</f>
        <v>0.0295845913524631</v>
      </c>
      <c r="P20" s="115" t="n">
        <f aca="false">(1+P21)*(1+P10)*(1+P11)-1</f>
        <v>0.0290957698203871</v>
      </c>
      <c r="Q20" s="115" t="n">
        <f aca="false">(1+Q21)*(1+Q10)*(1+Q11)-1</f>
        <v>0.0285347115540719</v>
      </c>
      <c r="R20" s="115" t="n">
        <f aca="false">(1+R21)*(1+R10)*(1+R11)-1</f>
        <v>0.0281707992244218</v>
      </c>
      <c r="S20" s="115" t="n">
        <f aca="false">(1+S21)*(1+S10)*(1+S11)-1</f>
        <v>0.0279436126873367</v>
      </c>
      <c r="T20" s="115" t="n">
        <f aca="false">(1+T21)*(1+T10)*(1+T11)-1</f>
        <v>0.0279237812486031</v>
      </c>
      <c r="U20" s="115" t="n">
        <f aca="false">(1+U21)*(1+U10)*(1+U11)-1</f>
        <v>0.0280976943990769</v>
      </c>
      <c r="V20" s="115" t="n">
        <f aca="false">(1+V21)*(1+V10)*(1+V11)-1</f>
        <v>0.0277994781389097</v>
      </c>
      <c r="W20" s="115" t="n">
        <f aca="false">(1+W21)*(1+W10)*(1+W11)-1</f>
        <v>0.0279553553045739</v>
      </c>
      <c r="X20" s="115" t="n">
        <f aca="false">(1+X21)*(1+X10)*(1+X11)-1</f>
        <v>0.0280998075699186</v>
      </c>
      <c r="Y20" s="115" t="n">
        <f aca="false">(1+Y21)*(1+Y10)*(1+Y11)-1</f>
        <v>0.0280935467363026</v>
      </c>
      <c r="Z20" s="115" t="n">
        <f aca="false">(1+Z21)*(1+Z10)*(1+Z11)-1</f>
        <v>0.0280804829977637</v>
      </c>
      <c r="AA20" s="115" t="n">
        <f aca="false">(1+AA21)*(1+AA10)*(1+AA11)-1</f>
        <v>0.0277640647075945</v>
      </c>
      <c r="AB20" s="115" t="n">
        <f aca="false">(1+AB21)*(1+AB10)*(1+AB11)-1</f>
        <v>0.0277798304780466</v>
      </c>
      <c r="AC20" s="115" t="n">
        <f aca="false">(1+AC21)*(1+AC10)*(1+AC11)-1</f>
        <v>0.027823226368253</v>
      </c>
      <c r="AD20" s="115" t="n">
        <f aca="false">(1+AD21)*(1+AD10)*(1+AD11)-1</f>
        <v>0.0278902121045799</v>
      </c>
      <c r="AE20" s="115" t="n">
        <f aca="false">(1+AE21)*(1+AE10)*(1+AE11)-1</f>
        <v>0.0279502616748297</v>
      </c>
      <c r="AF20" s="115" t="n">
        <f aca="false">(1+AF21)*(1+AF10)*(1+AF11)-1</f>
        <v>0.0276505211721232</v>
      </c>
      <c r="AG20" s="115" t="n">
        <f aca="false">(1+AG21)*(1+AG10)*(1+AG11)-1</f>
        <v>0.0277579081774746</v>
      </c>
      <c r="AH20" s="115" t="n">
        <f aca="false">(1+AH21)*(1+AH10)*(1+AH11)-1</f>
        <v>0.0277741204864179</v>
      </c>
      <c r="AI20" s="115" t="n">
        <f aca="false">(1+AI21)*(1+AI10)*(1+AI11)-1</f>
        <v>0.0277855047621709</v>
      </c>
      <c r="AJ20" s="115" t="n">
        <f aca="false">(1+AJ21)*(1+AJ10)*(1+AJ11)-1</f>
        <v>0.0277126164059389</v>
      </c>
      <c r="AK20" s="115" t="e">
        <f aca="false">(1+AK21)*(1+AK10)*(1+AK11)-1</f>
        <v>#VALUE!</v>
      </c>
      <c r="AL20" s="115" t="e">
        <f aca="false">(1+AL21)*(1+AL10)*(1+AL11)-1</f>
        <v>#VALUE!</v>
      </c>
      <c r="AM20" s="115" t="e">
        <f aca="false">(1+AM21)*(1+AM10)*(1+AM11)-1</f>
        <v>#VALUE!</v>
      </c>
      <c r="AN20" s="115" t="e">
        <f aca="false">(1+AN21)*(1+AN10)*(1+AN11)-1</f>
        <v>#VALUE!</v>
      </c>
      <c r="AO20" s="115" t="e">
        <f aca="false">(1+AO21)*(1+AO10)*(1+AO11)-1</f>
        <v>#VALUE!</v>
      </c>
      <c r="AP20" s="115" t="e">
        <f aca="false">(1+AP21)*(1+AP10)*(1+AP11)-1</f>
        <v>#VALUE!</v>
      </c>
      <c r="AQ20" s="115" t="e">
        <f aca="false">(1+AQ21)*(1+AQ10)*(1+AQ11)-1</f>
        <v>#VALUE!</v>
      </c>
      <c r="AR20" s="115" t="e">
        <f aca="false">(1+AR21)*(1+AR10)*(1+AR11)-1</f>
        <v>#VALUE!</v>
      </c>
      <c r="AS20" s="115" t="e">
        <f aca="false">(1+AS21)*(1+AS10)*(1+AS11)-1</f>
        <v>#VALUE!</v>
      </c>
      <c r="AT20" s="115" t="e">
        <f aca="false">(1+AT21)*(1+AT10)*(1+AT11)-1</f>
        <v>#VALUE!</v>
      </c>
      <c r="AU20" s="115" t="e">
        <f aca="false">(1+AU21)*(1+AU10)*(1+AU11)-1</f>
        <v>#VALUE!</v>
      </c>
      <c r="AV20" s="115" t="e">
        <f aca="false">(1+AV21)*(1+AV10)*(1+AV11)-1</f>
        <v>#VALUE!</v>
      </c>
      <c r="AW20" s="115" t="e">
        <f aca="false">(1+AW21)*(1+AW10)*(1+AW11)-1</f>
        <v>#VALUE!</v>
      </c>
      <c r="AX20" s="115" t="e">
        <f aca="false">(1+AX21)*(1+AX10)*(1+AX11)-1</f>
        <v>#VALUE!</v>
      </c>
      <c r="AY20" s="115" t="e">
        <f aca="false">(1+AY21)*(1+AY10)*(1+AY11)-1</f>
        <v>#VALUE!</v>
      </c>
      <c r="AZ20" s="115" t="e">
        <f aca="false">(1+AZ21)*(1+AZ10)*(1+AZ11)-1</f>
        <v>#VALUE!</v>
      </c>
      <c r="BA20" s="115" t="e">
        <f aca="false">(1+BA21)*(1+BA10)*(1+BA11)-1</f>
        <v>#VALUE!</v>
      </c>
      <c r="BB20" s="115" t="e">
        <f aca="false">(1+BB21)*(1+BB10)*(1+BB11)-1</f>
        <v>#VALUE!</v>
      </c>
      <c r="BC20" s="115" t="e">
        <f aca="false">(1+BC21)*(1+BC10)*(1+BC11)-1</f>
        <v>#VALUE!</v>
      </c>
      <c r="BD20" s="115" t="e">
        <f aca="false">(1+BD21)*(1+BD10)*(1+BD11)-1</f>
        <v>#VALUE!</v>
      </c>
      <c r="BE20" s="115" t="e">
        <f aca="false">(1+BE21)*(1+BE10)*(1+BE11)-1</f>
        <v>#VALUE!</v>
      </c>
      <c r="BF20" s="115" t="e">
        <f aca="false">(1+BF21)*(1+BF10)*(1+BF11)-1</f>
        <v>#VALUE!</v>
      </c>
      <c r="BG20" s="115" t="e">
        <f aca="false">(1+BG21)*(1+BG10)*(1+BG11)-1</f>
        <v>#VALUE!</v>
      </c>
      <c r="BH20" s="115" t="e">
        <f aca="false">(1+BH21)*(1+BH10)*(1+BH11)-1</f>
        <v>#VALUE!</v>
      </c>
      <c r="BI20" s="115" t="e">
        <f aca="false">(1+BI21)*(1+BI10)*(1+BI11)-1</f>
        <v>#VALUE!</v>
      </c>
      <c r="BJ20" s="115" t="e">
        <f aca="false">(1+BJ21)*(1+BJ10)*(1+BJ11)-1</f>
        <v>#VALUE!</v>
      </c>
      <c r="BK20" s="115" t="e">
        <f aca="false">(1+BK21)*(1+BK10)*(1+BK11)-1</f>
        <v>#VALUE!</v>
      </c>
      <c r="BL20" s="115" t="e">
        <f aca="false">(1+BL21)*(1+BL10)*(1+BL11)-1</f>
        <v>#VALUE!</v>
      </c>
      <c r="BM20" s="115" t="e">
        <f aca="false">(1+BM21)*(1+BM10)*(1+BM11)-1</f>
        <v>#VALUE!</v>
      </c>
      <c r="BN20" s="115" t="e">
        <f aca="false">(1+BN21)*(1+BN10)*(1+BN11)-1</f>
        <v>#VALUE!</v>
      </c>
      <c r="BO20" s="115" t="e">
        <f aca="false">(1+BO21)*(1+BO10)*(1+BO11)-1</f>
        <v>#VALUE!</v>
      </c>
      <c r="BP20" s="115" t="e">
        <f aca="false">(1+BP21)*(1+BP10)*(1+BP11)-1</f>
        <v>#VALUE!</v>
      </c>
      <c r="BQ20" s="115" t="e">
        <f aca="false">(1+BQ21)*(1+BQ10)*(1+BQ11)-1</f>
        <v>#VALUE!</v>
      </c>
      <c r="BR20" s="115" t="e">
        <f aca="false">(1+BR21)*(1+BR10)*(1+BR11)-1</f>
        <v>#VALUE!</v>
      </c>
      <c r="BS20" s="115" t="e">
        <f aca="false">(1+BS21)*(1+BS10)*(1+BS11)-1</f>
        <v>#VALUE!</v>
      </c>
    </row>
    <row r="21" customFormat="false" ht="15.75" hidden="false" customHeight="false" outlineLevel="0" collapsed="false">
      <c r="C21" s="597" t="s">
        <v>1579</v>
      </c>
      <c r="D21" s="599" t="s">
        <v>1511</v>
      </c>
      <c r="E21" s="115" t="str">
        <f aca="false">IF(ISNUMBER(datasummary!#ref!)=TRUE(),datasummary!#ref!,".")</f>
        <v>.</v>
      </c>
      <c r="F21" s="115" t="n">
        <f aca="false">(1+F8)*(1+F23)^(1-$D$2)*(1+F7)^$D$2-1</f>
        <v>0.0233055185753062</v>
      </c>
      <c r="G21" s="115" t="n">
        <f aca="false">(1+G8)*(1+G23)^(1-$D$2)*(1+G7)^$D$2-1</f>
        <v>0.0233823952572809</v>
      </c>
      <c r="H21" s="115" t="n">
        <f aca="false">(1+H8)*(1+H23)^(1-$D$2)*(1+H7)^$D$2-1</f>
        <v>0.0237794792114903</v>
      </c>
      <c r="I21" s="115" t="n">
        <f aca="false">(1+I8)*(1+I23)^(1-$D$2)*(1+I7)^$D$2-1</f>
        <v>0.0239429201217036</v>
      </c>
      <c r="J21" s="115" t="n">
        <f aca="false">(1+J8)*(1+J23)^(1-$D$2)*(1+J7)^$D$2-1</f>
        <v>0.0238799771277334</v>
      </c>
      <c r="K21" s="115" t="n">
        <f aca="false">(1+K8)*(1+K23)^(1-$D$2)*(1+K7)^$D$2-1</f>
        <v>0.0237331158406655</v>
      </c>
      <c r="L21" s="115" t="n">
        <f aca="false">(1+L8)*(1+L23)^(1-$D$2)*(1+L7)^$D$2-1</f>
        <v>0.0243210090073775</v>
      </c>
      <c r="M21" s="115" t="n">
        <f aca="false">(1+M8)*(1+M23)^(1-$D$2)*(1+M7)^$D$2-1</f>
        <v>0.0240131997791186</v>
      </c>
      <c r="N21" s="115" t="n">
        <f aca="false">(1+N8)*(1+N23)^(1-$D$2)*(1+N7)^$D$2-1</f>
        <v>0.0239065366216438</v>
      </c>
      <c r="O21" s="115" t="n">
        <f aca="false">(1+O8)*(1+O23)^(1-$D$2)*(1+O7)^$D$2-1</f>
        <v>0.0240819941423629</v>
      </c>
      <c r="P21" s="115" t="n">
        <f aca="false">(1+P8)*(1+P23)^(1-$D$2)*(1+P7)^$D$2-1</f>
        <v>0.0243743563377916</v>
      </c>
      <c r="Q21" s="115" t="n">
        <f aca="false">(1+Q8)*(1+Q23)^(1-$D$2)*(1+Q7)^$D$2-1</f>
        <v>0.0247055563891505</v>
      </c>
      <c r="R21" s="115" t="n">
        <f aca="false">(1+R8)*(1+R23)^(1-$D$2)*(1+R7)^$D$2-1</f>
        <v>0.0248538195202519</v>
      </c>
      <c r="S21" s="115" t="n">
        <f aca="false">(1+S8)*(1+S23)^(1-$D$2)*(1+S7)^$D$2-1</f>
        <v>0.0249259727890188</v>
      </c>
      <c r="T21" s="115" t="n">
        <f aca="false">(1+T8)*(1+T23)^(1-$D$2)*(1+T7)^$D$2-1</f>
        <v>0.0248838006699064</v>
      </c>
      <c r="U21" s="115" t="n">
        <f aca="false">(1+U8)*(1+U23)^(1-$D$2)*(1+U7)^$D$2-1</f>
        <v>0.0247222457365017</v>
      </c>
      <c r="V21" s="115" t="n">
        <f aca="false">(1+V8)*(1+V23)^(1-$D$2)*(1+V7)^$D$2-1</f>
        <v>0.0248638622336113</v>
      </c>
      <c r="W21" s="115" t="n">
        <f aca="false">(1+W8)*(1+W23)^(1-$D$2)*(1+W7)^$D$2-1</f>
        <v>0.0247290140538734</v>
      </c>
      <c r="X21" s="115" t="n">
        <f aca="false">(1+X8)*(1+X23)^(1-$D$2)*(1+X7)^$D$2-1</f>
        <v>0.0246094278078342</v>
      </c>
      <c r="Y21" s="115" t="n">
        <f aca="false">(1+Y8)*(1+Y23)^(1-$D$2)*(1+Y7)^$D$2-1</f>
        <v>0.0245688026915045</v>
      </c>
      <c r="Z21" s="115" t="n">
        <f aca="false">(1+Z8)*(1+Z23)^(1-$D$2)*(1+Z7)^$D$2-1</f>
        <v>0.0245733048717403</v>
      </c>
      <c r="AA21" s="115" t="n">
        <f aca="false">(1+AA8)*(1+AA23)^(1-$D$2)*(1+AA7)^$D$2-1</f>
        <v>0.0247185395462015</v>
      </c>
      <c r="AB21" s="115" t="n">
        <f aca="false">(1+AB8)*(1+AB23)^(1-$D$2)*(1+AB7)^$D$2-1</f>
        <v>0.0246800471780351</v>
      </c>
      <c r="AC21" s="115" t="n">
        <f aca="false">(1+AC8)*(1+AC23)^(1-$D$2)*(1+AC7)^$D$2-1</f>
        <v>0.0246038928419225</v>
      </c>
      <c r="AD21" s="115" t="n">
        <f aca="false">(1+AD8)*(1+AD23)^(1-$D$2)*(1+AD7)^$D$2-1</f>
        <v>0.0245535140908479</v>
      </c>
      <c r="AE21" s="115" t="n">
        <f aca="false">(1+AE8)*(1+AE23)^(1-$D$2)*(1+AE7)^$D$2-1</f>
        <v>0.0244879953032942</v>
      </c>
      <c r="AF21" s="115" t="n">
        <f aca="false">(1+AF8)*(1+AF23)^(1-$D$2)*(1+AF7)^$D$2-1</f>
        <v>0.0246633578237436</v>
      </c>
      <c r="AG21" s="115" t="n">
        <f aca="false">(1+AG8)*(1+AG23)^(1-$D$2)*(1+AG7)^$D$2-1</f>
        <v>0.0245649173754277</v>
      </c>
      <c r="AH21" s="115" t="n">
        <f aca="false">(1+AH8)*(1+AH23)^(1-$D$2)*(1+AH7)^$D$2-1</f>
        <v>0.0245100112895318</v>
      </c>
      <c r="AI21" s="115" t="n">
        <f aca="false">(1+AI8)*(1+AI23)^(1-$D$2)*(1+AI7)^$D$2-1</f>
        <v>0.0244923926895044</v>
      </c>
      <c r="AJ21" s="115" t="n">
        <f aca="false">(1+AJ8)*(1+AJ23)^(1-$D$2)*(1+AJ7)^$D$2-1</f>
        <v>0.0244900754808501</v>
      </c>
      <c r="AK21" s="115" t="e">
        <f aca="false">(1+AK8)*(1+AK23)^(1-$D$2)*(1+AK7)^$D$2-1</f>
        <v>#VALUE!</v>
      </c>
      <c r="AL21" s="115" t="e">
        <f aca="false">(1+AL8)*(1+AL23)^(1-$D$2)*(1+AL7)^$D$2-1</f>
        <v>#VALUE!</v>
      </c>
      <c r="AM21" s="115" t="e">
        <f aca="false">(1+AM8)*(1+AM23)^(1-$D$2)*(1+AM7)^$D$2-1</f>
        <v>#VALUE!</v>
      </c>
      <c r="AN21" s="115" t="e">
        <f aca="false">(1+AN8)*(1+AN23)^(1-$D$2)*(1+AN7)^$D$2-1</f>
        <v>#VALUE!</v>
      </c>
      <c r="AO21" s="115" t="e">
        <f aca="false">(1+AO8)*(1+AO23)^(1-$D$2)*(1+AO7)^$D$2-1</f>
        <v>#VALUE!</v>
      </c>
      <c r="AP21" s="115" t="e">
        <f aca="false">(1+AP8)*(1+AP23)^(1-$D$2)*(1+AP7)^$D$2-1</f>
        <v>#VALUE!</v>
      </c>
      <c r="AQ21" s="115" t="e">
        <f aca="false">(1+AQ8)*(1+AQ23)^(1-$D$2)*(1+AQ7)^$D$2-1</f>
        <v>#VALUE!</v>
      </c>
      <c r="AR21" s="115" t="e">
        <f aca="false">(1+AR8)*(1+AR23)^(1-$D$2)*(1+AR7)^$D$2-1</f>
        <v>#VALUE!</v>
      </c>
      <c r="AS21" s="115" t="e">
        <f aca="false">(1+AS8)*(1+AS23)^(1-$D$2)*(1+AS7)^$D$2-1</f>
        <v>#VALUE!</v>
      </c>
      <c r="AT21" s="115" t="e">
        <f aca="false">(1+AT8)*(1+AT23)^(1-$D$2)*(1+AT7)^$D$2-1</f>
        <v>#VALUE!</v>
      </c>
      <c r="AU21" s="115" t="e">
        <f aca="false">(1+AU8)*(1+AU23)^(1-$D$2)*(1+AU7)^$D$2-1</f>
        <v>#VALUE!</v>
      </c>
      <c r="AV21" s="115" t="e">
        <f aca="false">(1+AV8)*(1+AV23)^(1-$D$2)*(1+AV7)^$D$2-1</f>
        <v>#VALUE!</v>
      </c>
      <c r="AW21" s="115" t="e">
        <f aca="false">(1+AW8)*(1+AW23)^(1-$D$2)*(1+AW7)^$D$2-1</f>
        <v>#VALUE!</v>
      </c>
      <c r="AX21" s="115" t="e">
        <f aca="false">(1+AX8)*(1+AX23)^(1-$D$2)*(1+AX7)^$D$2-1</f>
        <v>#VALUE!</v>
      </c>
      <c r="AY21" s="115" t="e">
        <f aca="false">(1+AY8)*(1+AY23)^(1-$D$2)*(1+AY7)^$D$2-1</f>
        <v>#VALUE!</v>
      </c>
      <c r="AZ21" s="115" t="e">
        <f aca="false">(1+AZ8)*(1+AZ23)^(1-$D$2)*(1+AZ7)^$D$2-1</f>
        <v>#VALUE!</v>
      </c>
      <c r="BA21" s="115" t="e">
        <f aca="false">(1+BA8)*(1+BA23)^(1-$D$2)*(1+BA7)^$D$2-1</f>
        <v>#VALUE!</v>
      </c>
      <c r="BB21" s="115" t="e">
        <f aca="false">(1+BB8)*(1+BB23)^(1-$D$2)*(1+BB7)^$D$2-1</f>
        <v>#VALUE!</v>
      </c>
      <c r="BC21" s="115" t="e">
        <f aca="false">(1+BC8)*(1+BC23)^(1-$D$2)*(1+BC7)^$D$2-1</f>
        <v>#VALUE!</v>
      </c>
      <c r="BD21" s="115" t="e">
        <f aca="false">(1+BD8)*(1+BD23)^(1-$D$2)*(1+BD7)^$D$2-1</f>
        <v>#VALUE!</v>
      </c>
      <c r="BE21" s="115" t="e">
        <f aca="false">(1+BE8)*(1+BE23)^(1-$D$2)*(1+BE7)^$D$2-1</f>
        <v>#VALUE!</v>
      </c>
      <c r="BF21" s="115" t="e">
        <f aca="false">(1+BF8)*(1+BF23)^(1-$D$2)*(1+BF7)^$D$2-1</f>
        <v>#VALUE!</v>
      </c>
      <c r="BG21" s="115" t="e">
        <f aca="false">(1+BG8)*(1+BG23)^(1-$D$2)*(1+BG7)^$D$2-1</f>
        <v>#VALUE!</v>
      </c>
      <c r="BH21" s="115" t="e">
        <f aca="false">(1+BH8)*(1+BH23)^(1-$D$2)*(1+BH7)^$D$2-1</f>
        <v>#VALUE!</v>
      </c>
      <c r="BI21" s="115" t="e">
        <f aca="false">(1+BI8)*(1+BI23)^(1-$D$2)*(1+BI7)^$D$2-1</f>
        <v>#VALUE!</v>
      </c>
      <c r="BJ21" s="115" t="e">
        <f aca="false">(1+BJ8)*(1+BJ23)^(1-$D$2)*(1+BJ7)^$D$2-1</f>
        <v>#VALUE!</v>
      </c>
      <c r="BK21" s="115" t="e">
        <f aca="false">(1+BK8)*(1+BK23)^(1-$D$2)*(1+BK7)^$D$2-1</f>
        <v>#VALUE!</v>
      </c>
      <c r="BL21" s="115" t="e">
        <f aca="false">(1+BL8)*(1+BL23)^(1-$D$2)*(1+BL7)^$D$2-1</f>
        <v>#VALUE!</v>
      </c>
      <c r="BM21" s="115" t="e">
        <f aca="false">(1+BM8)*(1+BM23)^(1-$D$2)*(1+BM7)^$D$2-1</f>
        <v>#VALUE!</v>
      </c>
      <c r="BN21" s="115" t="e">
        <f aca="false">(1+BN8)*(1+BN23)^(1-$D$2)*(1+BN7)^$D$2-1</f>
        <v>#VALUE!</v>
      </c>
      <c r="BO21" s="115" t="e">
        <f aca="false">(1+BO8)*(1+BO23)^(1-$D$2)*(1+BO7)^$D$2-1</f>
        <v>#VALUE!</v>
      </c>
      <c r="BP21" s="115" t="e">
        <f aca="false">(1+BP8)*(1+BP23)^(1-$D$2)*(1+BP7)^$D$2-1</f>
        <v>#VALUE!</v>
      </c>
      <c r="BQ21" s="115" t="e">
        <f aca="false">(1+BQ8)*(1+BQ23)^(1-$D$2)*(1+BQ7)^$D$2-1</f>
        <v>#VALUE!</v>
      </c>
      <c r="BR21" s="115" t="e">
        <f aca="false">(1+BR8)*(1+BR23)^(1-$D$2)*(1+BR7)^$D$2-1</f>
        <v>#VALUE!</v>
      </c>
      <c r="BS21" s="115" t="e">
        <f aca="false">(1+BS8)*(1+BS23)^(1-$D$2)*(1+BS7)^$D$2-1</f>
        <v>#VALUE!</v>
      </c>
    </row>
    <row r="22" customFormat="false" ht="15.75" hidden="false" customHeight="false" outlineLevel="0" collapsed="false">
      <c r="C22" s="597" t="s">
        <v>1578</v>
      </c>
      <c r="D22" s="598" t="s">
        <v>1515</v>
      </c>
      <c r="E22" s="519" t="n">
        <f aca="false">InputDataA_GeneralAssumptions!J13</f>
        <v>2.42</v>
      </c>
      <c r="F22" s="519" t="n">
        <f aca="false">E22*(1+F23)/(1+F21)</f>
        <v>2.42374242247495</v>
      </c>
      <c r="G22" s="519" t="n">
        <f aca="false">F22*(1+G23)/(1+G21)</f>
        <v>2.42778567323358</v>
      </c>
      <c r="H22" s="519" t="n">
        <f aca="false">G22*(1+H23)/(1+H21)</f>
        <v>2.43336237617511</v>
      </c>
      <c r="I22" s="519" t="n">
        <f aca="false">H22*(1+I23)/(1+I21)</f>
        <v>2.43958183613268</v>
      </c>
      <c r="J22" s="519" t="n">
        <f aca="false">I22*(1+J23)/(1+J21)</f>
        <v>2.44557396507612</v>
      </c>
      <c r="K22" s="519" t="n">
        <f aca="false">J22*(1+K23)/(1+K21)</f>
        <v>2.45101194545158</v>
      </c>
      <c r="L22" s="519" t="n">
        <f aca="false">K22*(1+L23)/(1+L21)</f>
        <v>2.45874458640007</v>
      </c>
      <c r="M22" s="519" t="n">
        <f aca="false">L22*(1+M23)/(1+M21)</f>
        <v>2.46530264338124</v>
      </c>
      <c r="N22" s="519" t="n">
        <f aca="false">M22*(1+N23)/(1+N21)</f>
        <v>2.47146166149526</v>
      </c>
      <c r="O22" s="519" t="n">
        <f aca="false">N22*(1+O23)/(1+O21)</f>
        <v>2.47832297252928</v>
      </c>
      <c r="P22" s="519" t="n">
        <f aca="false">O22*(1+P23)/(1+P21)</f>
        <v>2.48635125256477</v>
      </c>
      <c r="Q22" s="519" t="n">
        <f aca="false">P22*(1+Q23)/(1+Q21)</f>
        <v>2.49571040940054</v>
      </c>
      <c r="R22" s="519" t="n">
        <f aca="false">Q22*(1+R23)/(1+R21)</f>
        <v>2.50569121032544</v>
      </c>
      <c r="S22" s="519" t="n">
        <f aca="false">R22*(1+S23)/(1+S21)</f>
        <v>2.51599846912711</v>
      </c>
      <c r="T22" s="519" t="n">
        <f aca="false">S22*(1+T23)/(1+T21)</f>
        <v>2.52617995832943</v>
      </c>
      <c r="U22" s="519" t="n">
        <f aca="false">T22*(1+U23)/(1+U21)</f>
        <v>2.53575585231225</v>
      </c>
      <c r="V22" s="519" t="n">
        <f aca="false">U22*(1+V23)/(1+V21)</f>
        <v>2.5459371627481</v>
      </c>
      <c r="W22" s="519" t="n">
        <f aca="false">V22*(1+W23)/(1+W21)</f>
        <v>2.55561525770533</v>
      </c>
      <c r="X22" s="519" t="n">
        <f aca="false">W22*(1+X23)/(1+X21)</f>
        <v>2.56484583120189</v>
      </c>
      <c r="Y22" s="519" t="n">
        <f aca="false">X22*(1+Y23)/(1+Y21)</f>
        <v>2.57394463070994</v>
      </c>
      <c r="Z22" s="519" t="n">
        <f aca="false">Y22*(1+Z23)/(1+Z21)</f>
        <v>2.58309407128115</v>
      </c>
      <c r="AA22" s="519" t="n">
        <f aca="false">Z22*(1+AA23)/(1+AA21)</f>
        <v>2.59287053588442</v>
      </c>
      <c r="AB22" s="519" t="n">
        <f aca="false">AA22*(1+AB23)/(1+AB21)</f>
        <v>2.60252583691294</v>
      </c>
      <c r="AC22" s="519" t="n">
        <f aca="false">AB22*(1+AC23)/(1+AC21)</f>
        <v>2.61190301912126</v>
      </c>
      <c r="AD22" s="519" t="n">
        <f aca="false">AC22*(1+AD23)/(1+AD21)</f>
        <v>2.62110547733894</v>
      </c>
      <c r="AE22" s="519" t="n">
        <f aca="false">AD22*(1+AE23)/(1+AE21)</f>
        <v>2.63006823885348</v>
      </c>
      <c r="AF22" s="519" t="n">
        <f aca="false">AE22*(1+AF23)/(1+AF21)</f>
        <v>2.63979249691995</v>
      </c>
      <c r="AG22" s="519" t="n">
        <f aca="false">AF22*(1+AG23)/(1+AG21)</f>
        <v>2.64914091758335</v>
      </c>
      <c r="AH22" s="519" t="n">
        <f aca="false">AG22*(1+AH23)/(1+AH21)</f>
        <v>2.65829196105509</v>
      </c>
      <c r="AI22" s="519" t="n">
        <f aca="false">AH22*(1+AI23)/(1+AI21)</f>
        <v>2.66740040266712</v>
      </c>
      <c r="AJ22" s="519" t="n">
        <f aca="false">AI22*(1+AJ23)/(1+AJ21)</f>
        <v>2.67653025979939</v>
      </c>
      <c r="AK22" s="519" t="e">
        <f aca="false">AJ22*(1+AK23)/(1+AK21)</f>
        <v>#VALUE!</v>
      </c>
      <c r="AL22" s="519" t="e">
        <f aca="false">AK22*(1+AL23)/(1+AL21)</f>
        <v>#VALUE!</v>
      </c>
      <c r="AM22" s="519" t="e">
        <f aca="false">AL22*(1+AM23)/(1+AM21)</f>
        <v>#VALUE!</v>
      </c>
      <c r="AN22" s="519" t="e">
        <f aca="false">AM22*(1+AN23)/(1+AN21)</f>
        <v>#VALUE!</v>
      </c>
      <c r="AO22" s="519" t="e">
        <f aca="false">AN22*(1+AO23)/(1+AO21)</f>
        <v>#VALUE!</v>
      </c>
      <c r="AP22" s="519" t="e">
        <f aca="false">AO22*(1+AP23)/(1+AP21)</f>
        <v>#VALUE!</v>
      </c>
      <c r="AQ22" s="519" t="e">
        <f aca="false">AP22*(1+AQ23)/(1+AQ21)</f>
        <v>#VALUE!</v>
      </c>
      <c r="AR22" s="519" t="e">
        <f aca="false">AQ22*(1+AR23)/(1+AR21)</f>
        <v>#VALUE!</v>
      </c>
      <c r="AS22" s="519" t="e">
        <f aca="false">AR22*(1+AS23)/(1+AS21)</f>
        <v>#VALUE!</v>
      </c>
      <c r="AT22" s="519" t="e">
        <f aca="false">AS22*(1+AT23)/(1+AT21)</f>
        <v>#VALUE!</v>
      </c>
      <c r="AU22" s="519" t="e">
        <f aca="false">AT22*(1+AU23)/(1+AU21)</f>
        <v>#VALUE!</v>
      </c>
      <c r="AV22" s="519" t="e">
        <f aca="false">AU22*(1+AV23)/(1+AV21)</f>
        <v>#VALUE!</v>
      </c>
      <c r="AW22" s="519" t="e">
        <f aca="false">AV22*(1+AW23)/(1+AW21)</f>
        <v>#VALUE!</v>
      </c>
      <c r="AX22" s="519" t="e">
        <f aca="false">AW22*(1+AX23)/(1+AX21)</f>
        <v>#VALUE!</v>
      </c>
      <c r="AY22" s="519" t="e">
        <f aca="false">AX22*(1+AY23)/(1+AY21)</f>
        <v>#VALUE!</v>
      </c>
      <c r="AZ22" s="519" t="e">
        <f aca="false">AY22*(1+AZ23)/(1+AZ21)</f>
        <v>#VALUE!</v>
      </c>
      <c r="BA22" s="519" t="e">
        <f aca="false">AZ22*(1+BA23)/(1+BA21)</f>
        <v>#VALUE!</v>
      </c>
      <c r="BB22" s="519" t="e">
        <f aca="false">BA22*(1+BB23)/(1+BB21)</f>
        <v>#VALUE!</v>
      </c>
      <c r="BC22" s="519" t="e">
        <f aca="false">BB22*(1+BC23)/(1+BC21)</f>
        <v>#VALUE!</v>
      </c>
      <c r="BD22" s="519" t="e">
        <f aca="false">BC22*(1+BD23)/(1+BD21)</f>
        <v>#VALUE!</v>
      </c>
      <c r="BE22" s="519" t="e">
        <f aca="false">BD22*(1+BE23)/(1+BE21)</f>
        <v>#VALUE!</v>
      </c>
      <c r="BF22" s="519" t="e">
        <f aca="false">BE22*(1+BF23)/(1+BF21)</f>
        <v>#VALUE!</v>
      </c>
      <c r="BG22" s="519" t="e">
        <f aca="false">BF22*(1+BG23)/(1+BG21)</f>
        <v>#VALUE!</v>
      </c>
      <c r="BH22" s="519" t="e">
        <f aca="false">BG22*(1+BH23)/(1+BH21)</f>
        <v>#VALUE!</v>
      </c>
      <c r="BI22" s="519" t="e">
        <f aca="false">BH22*(1+BI23)/(1+BI21)</f>
        <v>#VALUE!</v>
      </c>
      <c r="BJ22" s="519" t="e">
        <f aca="false">BI22*(1+BJ23)/(1+BJ21)</f>
        <v>#VALUE!</v>
      </c>
      <c r="BK22" s="519" t="e">
        <f aca="false">BJ22*(1+BK23)/(1+BK21)</f>
        <v>#VALUE!</v>
      </c>
      <c r="BL22" s="519" t="e">
        <f aca="false">BK22*(1+BL23)/(1+BL21)</f>
        <v>#VALUE!</v>
      </c>
      <c r="BM22" s="519" t="e">
        <f aca="false">BL22*(1+BM23)/(1+BM21)</f>
        <v>#VALUE!</v>
      </c>
      <c r="BN22" s="519" t="e">
        <f aca="false">BM22*(1+BN23)/(1+BN21)</f>
        <v>#VALUE!</v>
      </c>
      <c r="BO22" s="519" t="e">
        <f aca="false">BN22*(1+BO23)/(1+BO21)</f>
        <v>#VALUE!</v>
      </c>
      <c r="BP22" s="519" t="e">
        <f aca="false">BO22*(1+BP23)/(1+BP21)</f>
        <v>#VALUE!</v>
      </c>
      <c r="BQ22" s="519" t="e">
        <f aca="false">BP22*(1+BQ23)/(1+BQ21)</f>
        <v>#VALUE!</v>
      </c>
      <c r="BR22" s="519" t="e">
        <f aca="false">BQ22*(1+BR23)/(1+BR21)</f>
        <v>#VALUE!</v>
      </c>
      <c r="BS22" s="519" t="e">
        <f aca="false">BR22*(1+BS23)/(1+BS21)</f>
        <v>#VALUE!</v>
      </c>
    </row>
    <row r="23" customFormat="false" ht="15.75" hidden="false" customHeight="false" outlineLevel="0" collapsed="false">
      <c r="C23" s="600" t="s">
        <v>1580</v>
      </c>
      <c r="D23" s="601" t="s">
        <v>1509</v>
      </c>
      <c r="E23" s="26" t="str">
        <f aca="false">Submodel1!E21</f>
        <v>.</v>
      </c>
      <c r="F23" s="26" t="n">
        <f aca="false">((1-$D$3)+(E19/E22))/((1+F9)*(1+F10)*(1+F11))-1</f>
        <v>0.0248880150924353</v>
      </c>
      <c r="G23" s="26" t="n">
        <f aca="false">((1-$D$3)+(F19/F22))/((1+G9)*(1+G10)*(1+G11))-1</f>
        <v>0.0250895864206779</v>
      </c>
      <c r="H23" s="26" t="n">
        <f aca="false">((1-$D$3)+(G19/G22))/((1+H9)*(1+H10)*(1+H11))-1</f>
        <v>0.0261311340944297</v>
      </c>
      <c r="I23" s="26" t="n">
        <f aca="false">((1-$D$3)+(H19/H22))/((1+I9)*(1+I10)*(1+I11))-1</f>
        <v>0.0265600280596283</v>
      </c>
      <c r="J23" s="26" t="n">
        <f aca="false">((1-$D$3)+(I19/I22))/((1+J9)*(1+J10)*(1+J11))-1</f>
        <v>0.0263948428947647</v>
      </c>
      <c r="K23" s="26" t="n">
        <f aca="false">((1-$D$3)+(J19/J22))/((1+K9)*(1+K10)*(1+K11))-1</f>
        <v>0.0260094896789309</v>
      </c>
      <c r="L23" s="26" t="n">
        <f aca="false">((1-$D$3)+(K19/K22))/((1+L9)*(1+L10)*(1+L11))-1</f>
        <v>0.0275526156885892</v>
      </c>
      <c r="M23" s="26" t="n">
        <f aca="false">((1-$D$3)+(L19/L22))/((1+M9)*(1+M10)*(1+M11))-1</f>
        <v>0.0267444866930875</v>
      </c>
      <c r="N23" s="26" t="n">
        <f aca="false">((1-$D$3)+(M19/M22))/((1+N9)*(1+N10)*(1+N11))-1</f>
        <v>0.0264645426023877</v>
      </c>
      <c r="O23" s="26" t="n">
        <f aca="false">((1-$D$3)+(N19/N22))/((1+O9)*(1+O10)*(1+O11))-1</f>
        <v>0.0269250668048389</v>
      </c>
      <c r="P23" s="26" t="n">
        <f aca="false">((1-$D$3)+(O19/O22))/((1+P9)*(1+P10)*(1+P11))-1</f>
        <v>0.0276927148750012</v>
      </c>
      <c r="Q23" s="26" t="n">
        <f aca="false">((1-$D$3)+(P19/P22))/((1+Q9)*(1+Q10)*(1+Q11))-1</f>
        <v>0.0285627668306918</v>
      </c>
      <c r="R23" s="26" t="n">
        <f aca="false">((1-$D$3)+(Q19/Q22))/((1+R9)*(1+R10)*(1+R11))-1</f>
        <v>0.0289523967875611</v>
      </c>
      <c r="S23" s="26" t="n">
        <f aca="false">((1-$D$3)+(R19/R22))/((1+S9)*(1+S10)*(1+S11))-1</f>
        <v>0.0291420458671987</v>
      </c>
      <c r="T23" s="26" t="n">
        <f aca="false">((1-$D$3)+(S19/S22))/((1+T9)*(1+T10)*(1+T11))-1</f>
        <v>0.0290311972117558</v>
      </c>
      <c r="U23" s="26" t="n">
        <f aca="false">((1-$D$3)+(T19/T22))/((1+U9)*(1+U10)*(1+U11))-1</f>
        <v>0.0286066212556135</v>
      </c>
      <c r="V23" s="26" t="n">
        <f aca="false">((1-$D$3)+(U19/U22))/((1+V9)*(1+V10)*(1+V11))-1</f>
        <v>0.0289787919601359</v>
      </c>
      <c r="W23" s="26" t="n">
        <f aca="false">((1-$D$3)+(V19/V22))/((1+W9)*(1+W10)*(1+W11))-1</f>
        <v>0.0286244066222963</v>
      </c>
      <c r="X23" s="26" t="n">
        <f aca="false">((1-$D$3)+(W19/W22))/((1+X9)*(1+X10)*(1+X11))-1</f>
        <v>0.0283101932497891</v>
      </c>
      <c r="Y23" s="26" t="n">
        <f aca="false">((1-$D$3)+(X19/X22))/((1+Y9)*(1+Y10)*(1+Y11))-1</f>
        <v>0.0282034640830331</v>
      </c>
      <c r="Z23" s="26" t="n">
        <f aca="false">((1-$D$3)+(Y19/Y22))/((1+Z9)*(1+Z10)*(1+Z11))-1</f>
        <v>0.0282152917474192</v>
      </c>
      <c r="AA23" s="26" t="n">
        <f aca="false">((1-$D$3)+(Z19/Z22))/((1+AA9)*(1+AA10)*(1+AA11))-1</f>
        <v>0.0285968824379945</v>
      </c>
      <c r="AB23" s="26" t="n">
        <f aca="false">((1-$D$3)+(AA19/AA22))/((1+AB9)*(1+AB10)*(1+AB11))-1</f>
        <v>0.0284957387740867</v>
      </c>
      <c r="AC23" s="26" t="n">
        <f aca="false">((1-$D$3)+(AB19/AB22))/((1+AC9)*(1+AC10)*(1+AC11))-1</f>
        <v>0.0282956515396677</v>
      </c>
      <c r="AD23" s="26" t="n">
        <f aca="false">((1-$D$3)+(AC19/AC22))/((1+AD9)*(1+AD10)*(1+AD11))-1</f>
        <v>0.0281633000730146</v>
      </c>
      <c r="AE23" s="26" t="n">
        <f aca="false">((1-$D$3)+(AD19/AD22))/((1+AE9)*(1+AE10)*(1+AE11))-1</f>
        <v>0.0279911895302309</v>
      </c>
      <c r="AF23" s="26" t="n">
        <f aca="false">((1-$D$3)+(AE19/AE22))/((1+AF9)*(1+AF10)*(1+AF11))-1</f>
        <v>0.0284518872525787</v>
      </c>
      <c r="AG23" s="26" t="n">
        <f aca="false">((1-$D$3)+(AF19/AF22))/((1+AG9)*(1+AG10)*(1+AG11))-1</f>
        <v>0.0281932570482462</v>
      </c>
      <c r="AH23" s="26" t="n">
        <f aca="false">((1-$D$3)+(AG19/AG22))/((1+AH9)*(1+AH10)*(1+AH11))-1</f>
        <v>0.028049021082601</v>
      </c>
      <c r="AI23" s="26" t="n">
        <f aca="false">((1-$D$3)+(AH19/AH22))/((1+AI9)*(1+AI10)*(1+AI11))-1</f>
        <v>0.0280027404155974</v>
      </c>
      <c r="AJ23" s="26" t="n">
        <f aca="false">((1-$D$3)+(AI19/AI22))/((1+AJ9)*(1+AJ10)*(1+AJ11))-1</f>
        <v>0.0279966536508196</v>
      </c>
      <c r="AK23" s="26" t="e">
        <f aca="false">((1-$D$3)+(AJ19/AJ22))/((1+AK9)*(1+AK10)*(1+AK11))-1</f>
        <v>#VALUE!</v>
      </c>
      <c r="AL23" s="26" t="e">
        <f aca="false">((1-$D$3)+(AK19/AK22))/((1+AL9)*(1+AL10)*(1+AL11))-1</f>
        <v>#VALUE!</v>
      </c>
      <c r="AM23" s="26" t="e">
        <f aca="false">((1-$D$3)+(AL19/AL22))/((1+AM9)*(1+AM10)*(1+AM11))-1</f>
        <v>#VALUE!</v>
      </c>
      <c r="AN23" s="26" t="e">
        <f aca="false">((1-$D$3)+(AM19/AM22))/((1+AN9)*(1+AN10)*(1+AN11))-1</f>
        <v>#VALUE!</v>
      </c>
      <c r="AO23" s="26" t="e">
        <f aca="false">((1-$D$3)+(AN19/AN22))/((1+AO9)*(1+AO10)*(1+AO11))-1</f>
        <v>#VALUE!</v>
      </c>
      <c r="AP23" s="26" t="e">
        <f aca="false">((1-$D$3)+(AO19/AO22))/((1+AP9)*(1+AP10)*(1+AP11))-1</f>
        <v>#VALUE!</v>
      </c>
      <c r="AQ23" s="26" t="e">
        <f aca="false">((1-$D$3)+(AP19/AP22))/((1+AQ9)*(1+AQ10)*(1+AQ11))-1</f>
        <v>#VALUE!</v>
      </c>
      <c r="AR23" s="26" t="e">
        <f aca="false">((1-$D$3)+(AQ19/AQ22))/((1+AR9)*(1+AR10)*(1+AR11))-1</f>
        <v>#VALUE!</v>
      </c>
      <c r="AS23" s="26" t="e">
        <f aca="false">((1-$D$3)+(AR19/AR22))/((1+AS9)*(1+AS10)*(1+AS11))-1</f>
        <v>#VALUE!</v>
      </c>
      <c r="AT23" s="26" t="e">
        <f aca="false">((1-$D$3)+(AS19/AS22))/((1+AT9)*(1+AT10)*(1+AT11))-1</f>
        <v>#VALUE!</v>
      </c>
      <c r="AU23" s="26" t="e">
        <f aca="false">((1-$D$3)+(AT19/AT22))/((1+AU9)*(1+AU10)*(1+AU11))-1</f>
        <v>#VALUE!</v>
      </c>
      <c r="AV23" s="26" t="e">
        <f aca="false">((1-$D$3)+(AU19/AU22))/((1+AV9)*(1+AV10)*(1+AV11))-1</f>
        <v>#VALUE!</v>
      </c>
      <c r="AW23" s="26" t="e">
        <f aca="false">((1-$D$3)+(AV19/AV22))/((1+AW9)*(1+AW10)*(1+AW11))-1</f>
        <v>#VALUE!</v>
      </c>
      <c r="AX23" s="26" t="e">
        <f aca="false">((1-$D$3)+(AW19/AW22))/((1+AX9)*(1+AX10)*(1+AX11))-1</f>
        <v>#VALUE!</v>
      </c>
      <c r="AY23" s="26" t="e">
        <f aca="false">((1-$D$3)+(AX19/AX22))/((1+AY9)*(1+AY10)*(1+AY11))-1</f>
        <v>#VALUE!</v>
      </c>
      <c r="AZ23" s="26" t="e">
        <f aca="false">((1-$D$3)+(AY19/AY22))/((1+AZ9)*(1+AZ10)*(1+AZ11))-1</f>
        <v>#VALUE!</v>
      </c>
      <c r="BA23" s="26" t="e">
        <f aca="false">((1-$D$3)+(AZ19/AZ22))/((1+BA9)*(1+BA10)*(1+BA11))-1</f>
        <v>#VALUE!</v>
      </c>
      <c r="BB23" s="26" t="e">
        <f aca="false">((1-$D$3)+(BA19/BA22))/((1+BB9)*(1+BB10)*(1+BB11))-1</f>
        <v>#VALUE!</v>
      </c>
      <c r="BC23" s="26" t="e">
        <f aca="false">((1-$D$3)+(BB19/BB22))/((1+BC9)*(1+BC10)*(1+BC11))-1</f>
        <v>#VALUE!</v>
      </c>
      <c r="BD23" s="26" t="e">
        <f aca="false">((1-$D$3)+(BC19/BC22))/((1+BD9)*(1+BD10)*(1+BD11))-1</f>
        <v>#VALUE!</v>
      </c>
      <c r="BE23" s="26" t="e">
        <f aca="false">((1-$D$3)+(BD19/BD22))/((1+BE9)*(1+BE10)*(1+BE11))-1</f>
        <v>#VALUE!</v>
      </c>
      <c r="BF23" s="26" t="e">
        <f aca="false">((1-$D$3)+(BE19/BE22))/((1+BF9)*(1+BF10)*(1+BF11))-1</f>
        <v>#VALUE!</v>
      </c>
      <c r="BG23" s="26" t="e">
        <f aca="false">((1-$D$3)+(BF19/BF22))/((1+BG9)*(1+BG10)*(1+BG11))-1</f>
        <v>#VALUE!</v>
      </c>
      <c r="BH23" s="26" t="e">
        <f aca="false">((1-$D$3)+(BG19/BG22))/((1+BH9)*(1+BH10)*(1+BH11))-1</f>
        <v>#VALUE!</v>
      </c>
      <c r="BI23" s="26" t="e">
        <f aca="false">((1-$D$3)+(BH19/BH22))/((1+BI9)*(1+BI10)*(1+BI11))-1</f>
        <v>#VALUE!</v>
      </c>
      <c r="BJ23" s="26" t="e">
        <f aca="false">((1-$D$3)+(BI19/BI22))/((1+BJ9)*(1+BJ10)*(1+BJ11))-1</f>
        <v>#VALUE!</v>
      </c>
      <c r="BK23" s="26" t="e">
        <f aca="false">((1-$D$3)+(BJ19/BJ22))/((1+BK9)*(1+BK10)*(1+BK11))-1</f>
        <v>#VALUE!</v>
      </c>
      <c r="BL23" s="26" t="e">
        <f aca="false">((1-$D$3)+(BK19/BK22))/((1+BL9)*(1+BL10)*(1+BL11))-1</f>
        <v>#VALUE!</v>
      </c>
      <c r="BM23" s="26" t="e">
        <f aca="false">((1-$D$3)+(BL19/BL22))/((1+BM9)*(1+BM10)*(1+BM11))-1</f>
        <v>#VALUE!</v>
      </c>
      <c r="BN23" s="26" t="e">
        <f aca="false">((1-$D$3)+(BM19/BM22))/((1+BN9)*(1+BN10)*(1+BN11))-1</f>
        <v>#VALUE!</v>
      </c>
      <c r="BO23" s="26" t="e">
        <f aca="false">((1-$D$3)+(BN19/BN22))/((1+BO9)*(1+BO10)*(1+BO11))-1</f>
        <v>#VALUE!</v>
      </c>
      <c r="BP23" s="26" t="e">
        <f aca="false">((1-$D$3)+(BO19/BO22))/((1+BP9)*(1+BP10)*(1+BP11))-1</f>
        <v>#VALUE!</v>
      </c>
      <c r="BQ23" s="26" t="e">
        <f aca="false">((1-$D$3)+(BP19/BP22))/((1+BQ9)*(1+BQ10)*(1+BQ11))-1</f>
        <v>#VALUE!</v>
      </c>
      <c r="BR23" s="26" t="e">
        <f aca="false">((1-$D$3)+(BQ19/BQ22))/((1+BR9)*(1+BR10)*(1+BR11))-1</f>
        <v>#VALUE!</v>
      </c>
      <c r="BS23" s="26" t="e">
        <f aca="false">((1-$D$3)+(BR19/BR22))/((1+BS9)*(1+BS10)*(1+BS11))-1</f>
        <v>#VALUE!</v>
      </c>
    </row>
    <row r="25" s="24" customFormat="true" ht="15.75" hidden="false" customHeight="false" outlineLevel="0" collapsed="false">
      <c r="A25" s="503"/>
      <c r="C25" s="603" t="s">
        <v>1581</v>
      </c>
      <c r="D25" s="134"/>
      <c r="E25" s="134"/>
      <c r="F25" s="134"/>
      <c r="G25" s="134"/>
      <c r="H25" s="134"/>
      <c r="I25" s="134"/>
      <c r="J25" s="134"/>
      <c r="K25" s="134"/>
      <c r="L25" s="134"/>
      <c r="M25" s="134"/>
      <c r="N25" s="134"/>
      <c r="O25" s="134"/>
      <c r="P25" s="134"/>
      <c r="Q25" s="134"/>
      <c r="R25" s="134"/>
      <c r="S25" s="134"/>
      <c r="T25" s="134"/>
      <c r="U25" s="134"/>
      <c r="V25" s="134"/>
      <c r="W25" s="134"/>
      <c r="X25" s="134"/>
      <c r="Y25" s="134"/>
      <c r="Z25" s="134"/>
      <c r="AA25" s="134"/>
      <c r="AB25" s="134"/>
      <c r="AC25" s="134"/>
      <c r="AD25" s="134"/>
      <c r="AE25" s="134"/>
      <c r="AF25" s="134"/>
      <c r="AG25" s="134"/>
      <c r="AH25" s="134"/>
      <c r="AI25" s="134"/>
      <c r="AJ25" s="134"/>
      <c r="AK25" s="134"/>
      <c r="AL25" s="134"/>
      <c r="AM25" s="134"/>
      <c r="AN25" s="134"/>
      <c r="AO25" s="134"/>
      <c r="AP25" s="134"/>
      <c r="AQ25" s="134"/>
      <c r="AR25" s="134"/>
      <c r="AS25" s="134"/>
      <c r="AT25" s="134"/>
      <c r="AU25" s="134"/>
      <c r="AV25" s="134"/>
      <c r="AW25" s="134"/>
      <c r="AX25" s="134"/>
      <c r="AY25" s="134"/>
      <c r="AZ25" s="134"/>
      <c r="BA25" s="134"/>
      <c r="BB25" s="134"/>
      <c r="BC25" s="134"/>
      <c r="BD25" s="134"/>
      <c r="BE25" s="134"/>
      <c r="BF25" s="134"/>
      <c r="BG25" s="134"/>
      <c r="BH25" s="134"/>
      <c r="BI25" s="134"/>
      <c r="BJ25" s="134"/>
      <c r="BK25" s="134"/>
      <c r="BL25" s="134"/>
      <c r="BM25" s="134"/>
      <c r="BN25" s="134"/>
      <c r="BO25" s="134"/>
      <c r="BP25" s="134"/>
      <c r="BQ25" s="134"/>
      <c r="BR25" s="134"/>
      <c r="BS25" s="134"/>
    </row>
    <row r="26" customFormat="false" ht="15.75" hidden="false" customHeight="false" outlineLevel="0" collapsed="false">
      <c r="A26" s="503"/>
      <c r="C26" s="595" t="s">
        <v>1582</v>
      </c>
      <c r="D26" s="596" t="s">
        <v>1583</v>
      </c>
      <c r="E26" s="504" t="n">
        <f aca="false">E32/E19</f>
        <v>0.0502657066319382</v>
      </c>
      <c r="F26" s="504" t="n">
        <f aca="false">F32/F19</f>
        <v>0.227001030287399</v>
      </c>
      <c r="G26" s="504" t="n">
        <f aca="false">G32/G19</f>
        <v>0.225889579749455</v>
      </c>
      <c r="H26" s="504" t="n">
        <f aca="false">H32/H19</f>
        <v>0.222755188489175</v>
      </c>
      <c r="I26" s="504" t="n">
        <f aca="false">I32/I19</f>
        <v>0.220806568189923</v>
      </c>
      <c r="J26" s="504" t="n">
        <f aca="false">J32/J19</f>
        <v>0.220149134776461</v>
      </c>
      <c r="K26" s="504" t="n">
        <f aca="false">K32/K19</f>
        <v>0.220051574380956</v>
      </c>
      <c r="L26" s="504" t="n">
        <f aca="false">L32/L19</f>
        <v>0.215529177382227</v>
      </c>
      <c r="M26" s="504" t="n">
        <f aca="false">M32/M19</f>
        <v>0.216142677883074</v>
      </c>
      <c r="N26" s="504" t="n">
        <f aca="false">N32/N19</f>
        <v>0.215719637738117</v>
      </c>
      <c r="O26" s="504" t="n">
        <f aca="false">O32/O19</f>
        <v>0.213632592281744</v>
      </c>
      <c r="P26" s="504" t="n">
        <f aca="false">P32/P19</f>
        <v>0.210719641189447</v>
      </c>
      <c r="Q26" s="504" t="n">
        <f aca="false">Q32/Q19</f>
        <v>0.207388857249261</v>
      </c>
      <c r="R26" s="504" t="n">
        <f aca="false">R32/R19</f>
        <v>0.204977462508189</v>
      </c>
      <c r="S26" s="504" t="n">
        <f aca="false">S32/S19</f>
        <v>0.202945823067006</v>
      </c>
      <c r="T26" s="504" t="n">
        <f aca="false">T32/T19</f>
        <v>0.201575764787</v>
      </c>
      <c r="U26" s="504" t="n">
        <f aca="false">U32/U19</f>
        <v>0.200969279273831</v>
      </c>
      <c r="V26" s="504" t="n">
        <f aca="false">V32/V19</f>
        <v>0.198613441793552</v>
      </c>
      <c r="W26" s="504" t="n">
        <f aca="false">W32/W19</f>
        <v>0.197867526434244</v>
      </c>
      <c r="X26" s="504" t="n">
        <f aca="false">X32/X19</f>
        <v>0.197117137494848</v>
      </c>
      <c r="Y26" s="504" t="n">
        <f aca="false">Y32/Y19</f>
        <v>0.195962423082961</v>
      </c>
      <c r="Z26" s="504" t="n">
        <f aca="false">Z32/Z19</f>
        <v>0.194561534454528</v>
      </c>
      <c r="AA26" s="504" t="n">
        <f aca="false">AA32/AA19</f>
        <v>0.192302870442337</v>
      </c>
      <c r="AB26" s="504" t="n">
        <f aca="false">AB32/AB19</f>
        <v>0.191083761791834</v>
      </c>
      <c r="AC26" s="504" t="n">
        <f aca="false">AC32/AC19</f>
        <v>0.190123215326031</v>
      </c>
      <c r="AD26" s="504" t="n">
        <f aca="false">AD32/AD19</f>
        <v>0.189056214368435</v>
      </c>
      <c r="AE26" s="504" t="n">
        <f aca="false">AE32/AE19</f>
        <v>0.188116624840967</v>
      </c>
      <c r="AF26" s="504" t="n">
        <f aca="false">AF32/AF19</f>
        <v>0.185751119188536</v>
      </c>
      <c r="AG26" s="504" t="n">
        <f aca="false">AG32/AG19</f>
        <v>0.184955918905346</v>
      </c>
      <c r="AH26" s="504" t="n">
        <f aca="false">AH32/AH19</f>
        <v>0.183958595309421</v>
      </c>
      <c r="AI26" s="504" t="n">
        <f aca="false">AI32/AI19</f>
        <v>0.182770999199414</v>
      </c>
      <c r="AJ26" s="504" t="n">
        <f aca="false">AJ32/AJ19</f>
        <v>0.181504948905974</v>
      </c>
      <c r="AK26" s="504" t="e">
        <f aca="false">AK32/AK19</f>
        <v>#VALUE!</v>
      </c>
      <c r="AL26" s="504" t="e">
        <f aca="false">AL32/AL19</f>
        <v>#VALUE!</v>
      </c>
      <c r="AM26" s="504" t="e">
        <f aca="false">AM32/AM19</f>
        <v>#VALUE!</v>
      </c>
      <c r="AN26" s="504" t="e">
        <f aca="false">AN32/AN19</f>
        <v>#VALUE!</v>
      </c>
      <c r="AO26" s="504" t="e">
        <f aca="false">AO32/AO19</f>
        <v>#VALUE!</v>
      </c>
      <c r="AP26" s="504" t="e">
        <f aca="false">AP32/AP19</f>
        <v>#VALUE!</v>
      </c>
      <c r="AQ26" s="504" t="e">
        <f aca="false">AQ32/AQ19</f>
        <v>#VALUE!</v>
      </c>
      <c r="AR26" s="504" t="e">
        <f aca="false">AR32/AR19</f>
        <v>#VALUE!</v>
      </c>
      <c r="AS26" s="504" t="e">
        <f aca="false">AS32/AS19</f>
        <v>#VALUE!</v>
      </c>
      <c r="AT26" s="504" t="e">
        <f aca="false">AT32/AT19</f>
        <v>#VALUE!</v>
      </c>
      <c r="AU26" s="504" t="e">
        <f aca="false">AU32/AU19</f>
        <v>#VALUE!</v>
      </c>
      <c r="AV26" s="504" t="e">
        <f aca="false">AV32/AV19</f>
        <v>#VALUE!</v>
      </c>
      <c r="AW26" s="504" t="e">
        <f aca="false">AW32/AW19</f>
        <v>#VALUE!</v>
      </c>
      <c r="AX26" s="504" t="e">
        <f aca="false">AX32/AX19</f>
        <v>#VALUE!</v>
      </c>
      <c r="AY26" s="504" t="e">
        <f aca="false">AY32/AY19</f>
        <v>#VALUE!</v>
      </c>
      <c r="AZ26" s="504" t="e">
        <f aca="false">AZ32/AZ19</f>
        <v>#VALUE!</v>
      </c>
      <c r="BA26" s="504" t="e">
        <f aca="false">BA32/BA19</f>
        <v>#VALUE!</v>
      </c>
      <c r="BB26" s="504" t="e">
        <f aca="false">BB32/BB19</f>
        <v>#VALUE!</v>
      </c>
      <c r="BC26" s="504" t="e">
        <f aca="false">BC32/BC19</f>
        <v>#VALUE!</v>
      </c>
      <c r="BD26" s="504" t="e">
        <f aca="false">BD32/BD19</f>
        <v>#VALUE!</v>
      </c>
      <c r="BE26" s="504" t="e">
        <f aca="false">BE32/BE19</f>
        <v>#VALUE!</v>
      </c>
      <c r="BF26" s="504" t="e">
        <f aca="false">BF32/BF19</f>
        <v>#VALUE!</v>
      </c>
      <c r="BG26" s="504" t="e">
        <f aca="false">BG32/BG19</f>
        <v>#VALUE!</v>
      </c>
      <c r="BH26" s="504" t="e">
        <f aca="false">BH32/BH19</f>
        <v>#VALUE!</v>
      </c>
      <c r="BI26" s="504" t="e">
        <f aca="false">BI32/BI19</f>
        <v>#VALUE!</v>
      </c>
      <c r="BJ26" s="504" t="e">
        <f aca="false">BJ32/BJ19</f>
        <v>#VALUE!</v>
      </c>
      <c r="BK26" s="504" t="e">
        <f aca="false">BK32/BK19</f>
        <v>#VALUE!</v>
      </c>
      <c r="BL26" s="504" t="e">
        <f aca="false">BL32/BL19</f>
        <v>#VALUE!</v>
      </c>
      <c r="BM26" s="504" t="e">
        <f aca="false">BM32/BM19</f>
        <v>#VALUE!</v>
      </c>
      <c r="BN26" s="504" t="e">
        <f aca="false">BN32/BN19</f>
        <v>#VALUE!</v>
      </c>
      <c r="BO26" s="504" t="e">
        <f aca="false">BO32/BO19</f>
        <v>#VALUE!</v>
      </c>
      <c r="BP26" s="504" t="e">
        <f aca="false">BP32/BP19</f>
        <v>#VALUE!</v>
      </c>
      <c r="BQ26" s="504" t="e">
        <f aca="false">BQ32/BQ19</f>
        <v>#VALUE!</v>
      </c>
      <c r="BR26" s="504" t="e">
        <f aca="false">BR32/BR19</f>
        <v>#VALUE!</v>
      </c>
      <c r="BS26" s="504" t="e">
        <f aca="false">BS32/BS19</f>
        <v>#VALUE!</v>
      </c>
    </row>
    <row r="27" customFormat="false" ht="15.75" hidden="false" customHeight="false" outlineLevel="0" collapsed="false">
      <c r="A27" s="503"/>
      <c r="C27" s="597" t="s">
        <v>1584</v>
      </c>
      <c r="D27" s="598" t="s">
        <v>1606</v>
      </c>
      <c r="E27" s="115" t="n">
        <f aca="false">1/(1/(1-$D$2)*E22)</f>
        <v>0.157851239669422</v>
      </c>
      <c r="F27" s="115" t="n">
        <f aca="false">1/(1/(1-$D$2)*F22)</f>
        <v>0.157607506663159</v>
      </c>
      <c r="G27" s="115" t="n">
        <f aca="false">1/(1/(1-$D$2)*G22)</f>
        <v>0.157345026050513</v>
      </c>
      <c r="H27" s="115" t="n">
        <f aca="false">1/(1/(1-$D$2)*H22)</f>
        <v>0.15698442769566</v>
      </c>
      <c r="I27" s="115" t="n">
        <f aca="false">1/(1/(1-$D$2)*I22)</f>
        <v>0.156584212237603</v>
      </c>
      <c r="J27" s="115" t="n">
        <f aca="false">1/(1/(1-$D$2)*J22)</f>
        <v>0.156200550649921</v>
      </c>
      <c r="K27" s="115" t="n">
        <f aca="false">1/(1/(1-$D$2)*K22)</f>
        <v>0.155853993575548</v>
      </c>
      <c r="L27" s="115" t="n">
        <f aca="false">1/(1/(1-$D$2)*L22)</f>
        <v>0.155363839787564</v>
      </c>
      <c r="M27" s="115" t="n">
        <f aca="false">1/(1/(1-$D$2)*M22)</f>
        <v>0.154950549793787</v>
      </c>
      <c r="N27" s="115" t="n">
        <f aca="false">1/(1/(1-$D$2)*N22)</f>
        <v>0.154564404518776</v>
      </c>
      <c r="O27" s="115" t="n">
        <f aca="false">1/(1/(1-$D$2)*O22)</f>
        <v>0.154136488356941</v>
      </c>
      <c r="P27" s="115" t="n">
        <f aca="false">1/(1/(1-$D$2)*P22)</f>
        <v>0.153638790820867</v>
      </c>
      <c r="Q27" s="115" t="n">
        <f aca="false">1/(1/(1-$D$2)*Q22)</f>
        <v>0.153062630408211</v>
      </c>
      <c r="R27" s="115" t="n">
        <f aca="false">1/(1/(1-$D$2)*R22)</f>
        <v>0.152452943293992</v>
      </c>
      <c r="S27" s="115" t="n">
        <f aca="false">1/(1/(1-$D$2)*S22)</f>
        <v>0.151828391267873</v>
      </c>
      <c r="T27" s="115" t="n">
        <f aca="false">1/(1/(1-$D$2)*T22)</f>
        <v>0.151216463712513</v>
      </c>
      <c r="U27" s="115" t="n">
        <f aca="false">1/(1/(1-$D$2)*U22)</f>
        <v>0.150645417874781</v>
      </c>
      <c r="V27" s="115" t="n">
        <f aca="false">1/(1/(1-$D$2)*V22)</f>
        <v>0.15004298047469</v>
      </c>
      <c r="W27" s="115" t="n">
        <f aca="false">1/(1/(1-$D$2)*W22)</f>
        <v>0.149474768883245</v>
      </c>
      <c r="X27" s="115" t="n">
        <f aca="false">1/(1/(1-$D$2)*X22)</f>
        <v>0.148936827061061</v>
      </c>
      <c r="Y27" s="115" t="n">
        <f aca="false">1/(1/(1-$D$2)*Y22)</f>
        <v>0.14841034086061</v>
      </c>
      <c r="Z27" s="115" t="n">
        <f aca="false">1/(1/(1-$D$2)*Z22)</f>
        <v>0.147884664459989</v>
      </c>
      <c r="AA27" s="115" t="n">
        <f aca="false">1/(1/(1-$D$2)*AA22)</f>
        <v>0.147327062694899</v>
      </c>
      <c r="AB27" s="115" t="n">
        <f aca="false">1/(1/(1-$D$2)*AB22)</f>
        <v>0.146780483245123</v>
      </c>
      <c r="AC27" s="115" t="n">
        <f aca="false">1/(1/(1-$D$2)*AC22)</f>
        <v>0.146253516000957</v>
      </c>
      <c r="AD27" s="115" t="n">
        <f aca="false">1/(1/(1-$D$2)*AD22)</f>
        <v>0.145740033471611</v>
      </c>
      <c r="AE27" s="115" t="n">
        <f aca="false">1/(1/(1-$D$2)*AE22)</f>
        <v>0.145243379756004</v>
      </c>
      <c r="AF27" s="115" t="n">
        <f aca="false">1/(1/(1-$D$2)*AF22)</f>
        <v>0.14470834372236</v>
      </c>
      <c r="AG27" s="115" t="n">
        <f aca="false">1/(1/(1-$D$2)*AG22)</f>
        <v>0.144197689698016</v>
      </c>
      <c r="AH27" s="115" t="n">
        <f aca="false">1/(1/(1-$D$2)*AH22)</f>
        <v>0.14370129601881</v>
      </c>
      <c r="AI27" s="115" t="n">
        <f aca="false">1/(1/(1-$D$2)*AI22)</f>
        <v>0.143210595461424</v>
      </c>
      <c r="AJ27" s="115" t="n">
        <f aca="false">1/(1/(1-$D$2)*AJ22)</f>
        <v>0.142722092754756</v>
      </c>
      <c r="AK27" s="115" t="e">
        <f aca="false">1/(1/(1-$D$2)*AK22)</f>
        <v>#VALUE!</v>
      </c>
      <c r="AL27" s="115" t="e">
        <f aca="false">1/(1/(1-$D$2)*AL22)</f>
        <v>#VALUE!</v>
      </c>
      <c r="AM27" s="115" t="e">
        <f aca="false">1/(1/(1-$D$2)*AM22)</f>
        <v>#VALUE!</v>
      </c>
      <c r="AN27" s="115" t="e">
        <f aca="false">1/(1/(1-$D$2)*AN22)</f>
        <v>#VALUE!</v>
      </c>
      <c r="AO27" s="115" t="e">
        <f aca="false">1/(1/(1-$D$2)*AO22)</f>
        <v>#VALUE!</v>
      </c>
      <c r="AP27" s="115" t="e">
        <f aca="false">1/(1/(1-$D$2)*AP22)</f>
        <v>#VALUE!</v>
      </c>
      <c r="AQ27" s="115" t="e">
        <f aca="false">1/(1/(1-$D$2)*AQ22)</f>
        <v>#VALUE!</v>
      </c>
      <c r="AR27" s="115" t="e">
        <f aca="false">1/(1/(1-$D$2)*AR22)</f>
        <v>#VALUE!</v>
      </c>
      <c r="AS27" s="115" t="e">
        <f aca="false">1/(1/(1-$D$2)*AS22)</f>
        <v>#VALUE!</v>
      </c>
      <c r="AT27" s="115" t="e">
        <f aca="false">1/(1/(1-$D$2)*AT22)</f>
        <v>#VALUE!</v>
      </c>
      <c r="AU27" s="115" t="e">
        <f aca="false">1/(1/(1-$D$2)*AU22)</f>
        <v>#VALUE!</v>
      </c>
      <c r="AV27" s="115" t="e">
        <f aca="false">1/(1/(1-$D$2)*AV22)</f>
        <v>#VALUE!</v>
      </c>
      <c r="AW27" s="115" t="e">
        <f aca="false">1/(1/(1-$D$2)*AW22)</f>
        <v>#VALUE!</v>
      </c>
      <c r="AX27" s="115" t="e">
        <f aca="false">1/(1/(1-$D$2)*AX22)</f>
        <v>#VALUE!</v>
      </c>
      <c r="AY27" s="115" t="e">
        <f aca="false">1/(1/(1-$D$2)*AY22)</f>
        <v>#VALUE!</v>
      </c>
      <c r="AZ27" s="115" t="e">
        <f aca="false">1/(1/(1-$D$2)*AZ22)</f>
        <v>#VALUE!</v>
      </c>
      <c r="BA27" s="115" t="e">
        <f aca="false">1/(1/(1-$D$2)*BA22)</f>
        <v>#VALUE!</v>
      </c>
      <c r="BB27" s="115" t="e">
        <f aca="false">1/(1/(1-$D$2)*BB22)</f>
        <v>#VALUE!</v>
      </c>
      <c r="BC27" s="115" t="e">
        <f aca="false">1/(1/(1-$D$2)*BC22)</f>
        <v>#VALUE!</v>
      </c>
      <c r="BD27" s="115" t="e">
        <f aca="false">1/(1/(1-$D$2)*BD22)</f>
        <v>#VALUE!</v>
      </c>
      <c r="BE27" s="115" t="e">
        <f aca="false">1/(1/(1-$D$2)*BE22)</f>
        <v>#VALUE!</v>
      </c>
      <c r="BF27" s="115" t="e">
        <f aca="false">1/(1/(1-$D$2)*BF22)</f>
        <v>#VALUE!</v>
      </c>
      <c r="BG27" s="115" t="e">
        <f aca="false">1/(1/(1-$D$2)*BG22)</f>
        <v>#VALUE!</v>
      </c>
      <c r="BH27" s="115" t="e">
        <f aca="false">1/(1/(1-$D$2)*BH22)</f>
        <v>#VALUE!</v>
      </c>
      <c r="BI27" s="115" t="e">
        <f aca="false">1/(1/(1-$D$2)*BI22)</f>
        <v>#VALUE!</v>
      </c>
      <c r="BJ27" s="115" t="e">
        <f aca="false">1/(1/(1-$D$2)*BJ22)</f>
        <v>#VALUE!</v>
      </c>
      <c r="BK27" s="115" t="e">
        <f aca="false">1/(1/(1-$D$2)*BK22)</f>
        <v>#VALUE!</v>
      </c>
      <c r="BL27" s="115" t="e">
        <f aca="false">1/(1/(1-$D$2)*BL22)</f>
        <v>#VALUE!</v>
      </c>
      <c r="BM27" s="115" t="e">
        <f aca="false">1/(1/(1-$D$2)*BM22)</f>
        <v>#VALUE!</v>
      </c>
      <c r="BN27" s="115" t="e">
        <f aca="false">1/(1/(1-$D$2)*BN22)</f>
        <v>#VALUE!</v>
      </c>
      <c r="BO27" s="115" t="e">
        <f aca="false">1/(1/(1-$D$2)*BO22)</f>
        <v>#VALUE!</v>
      </c>
      <c r="BP27" s="115" t="e">
        <f aca="false">1/(1/(1-$D$2)*BP22)</f>
        <v>#VALUE!</v>
      </c>
      <c r="BQ27" s="115" t="e">
        <f aca="false">1/(1/(1-$D$2)*BQ22)</f>
        <v>#VALUE!</v>
      </c>
      <c r="BR27" s="115" t="e">
        <f aca="false">1/(1/(1-$D$2)*BR22)</f>
        <v>#VALUE!</v>
      </c>
      <c r="BS27" s="115" t="e">
        <f aca="false">1/(1/(1-$D$2)*BS22)</f>
        <v>#VALUE!</v>
      </c>
    </row>
    <row r="28" customFormat="false" ht="15.75" hidden="false" customHeight="false" outlineLevel="0" collapsed="false">
      <c r="A28" s="503"/>
      <c r="C28" s="597" t="s">
        <v>1528</v>
      </c>
      <c r="D28" s="599" t="str">
        <f aca="false">D26</f>
        <v>(equation 16)</v>
      </c>
      <c r="E28" s="115" t="n">
        <f aca="false">1/E26</f>
        <v>19.8942791617817</v>
      </c>
      <c r="F28" s="115" t="n">
        <f aca="false">1/F26</f>
        <v>4.40526634938145</v>
      </c>
      <c r="G28" s="115" t="n">
        <f aca="false">1/G26</f>
        <v>4.42694169916623</v>
      </c>
      <c r="H28" s="115" t="n">
        <f aca="false">1/H26</f>
        <v>4.48923325549652</v>
      </c>
      <c r="I28" s="115" t="n">
        <f aca="false">1/I26</f>
        <v>4.52885078644882</v>
      </c>
      <c r="J28" s="115" t="n">
        <f aca="false">1/J26</f>
        <v>4.54237533577136</v>
      </c>
      <c r="K28" s="115" t="n">
        <f aca="false">1/K26</f>
        <v>4.54438920881696</v>
      </c>
      <c r="L28" s="115" t="n">
        <f aca="false">1/L26</f>
        <v>4.63974303686301</v>
      </c>
      <c r="M28" s="115" t="n">
        <f aca="false">1/M26</f>
        <v>4.62657356610047</v>
      </c>
      <c r="N28" s="115" t="n">
        <f aca="false">1/N26</f>
        <v>4.63564657573733</v>
      </c>
      <c r="O28" s="115" t="n">
        <f aca="false">1/O26</f>
        <v>4.68093369705112</v>
      </c>
      <c r="P28" s="115" t="n">
        <f aca="false">1/P26</f>
        <v>4.745642097506</v>
      </c>
      <c r="Q28" s="115" t="n">
        <f aca="false">1/Q26</f>
        <v>4.82185983019377</v>
      </c>
      <c r="R28" s="115" t="n">
        <f aca="false">1/R26</f>
        <v>4.87858512718221</v>
      </c>
      <c r="S28" s="115" t="n">
        <f aca="false">1/S26</f>
        <v>4.92742341225635</v>
      </c>
      <c r="T28" s="115" t="n">
        <f aca="false">1/T26</f>
        <v>4.96091383335032</v>
      </c>
      <c r="U28" s="115" t="n">
        <f aca="false">1/U26</f>
        <v>4.97588488953801</v>
      </c>
      <c r="V28" s="115" t="n">
        <f aca="false">1/V26</f>
        <v>5.03490595082404</v>
      </c>
      <c r="W28" s="115" t="n">
        <f aca="false">1/W26</f>
        <v>5.053886395716</v>
      </c>
      <c r="X28" s="115" t="n">
        <f aca="false">1/X26</f>
        <v>5.07312561814234</v>
      </c>
      <c r="Y28" s="115" t="n">
        <f aca="false">1/Y26</f>
        <v>5.103019161876</v>
      </c>
      <c r="Z28" s="115" t="n">
        <f aca="false">1/Z26</f>
        <v>5.13976209533707</v>
      </c>
      <c r="AA28" s="115" t="n">
        <f aca="false">1/AA26</f>
        <v>5.20013038650847</v>
      </c>
      <c r="AB28" s="115" t="n">
        <f aca="false">1/AB26</f>
        <v>5.23330706190199</v>
      </c>
      <c r="AC28" s="115" t="n">
        <f aca="false">1/AC26</f>
        <v>5.25974693982088</v>
      </c>
      <c r="AD28" s="115" t="n">
        <f aca="false">1/AD26</f>
        <v>5.28943205247508</v>
      </c>
      <c r="AE28" s="115" t="n">
        <f aca="false">1/AE26</f>
        <v>5.31585127494923</v>
      </c>
      <c r="AF28" s="115" t="n">
        <f aca="false">1/AF26</f>
        <v>5.38354764358112</v>
      </c>
      <c r="AG28" s="115" t="n">
        <f aca="false">1/AG26</f>
        <v>5.40669369176427</v>
      </c>
      <c r="AH28" s="115" t="n">
        <f aca="false">1/AH26</f>
        <v>5.43600584858775</v>
      </c>
      <c r="AI28" s="115" t="n">
        <f aca="false">1/AI26</f>
        <v>5.47132753215919</v>
      </c>
      <c r="AJ28" s="115" t="n">
        <f aca="false">1/AJ26</f>
        <v>5.50949164762463</v>
      </c>
      <c r="AK28" s="115" t="e">
        <f aca="false">1/AK26</f>
        <v>#VALUE!</v>
      </c>
      <c r="AL28" s="115" t="e">
        <f aca="false">1/AL26</f>
        <v>#VALUE!</v>
      </c>
      <c r="AM28" s="115" t="e">
        <f aca="false">1/AM26</f>
        <v>#VALUE!</v>
      </c>
      <c r="AN28" s="115" t="e">
        <f aca="false">1/AN26</f>
        <v>#VALUE!</v>
      </c>
      <c r="AO28" s="115" t="e">
        <f aca="false">1/AO26</f>
        <v>#VALUE!</v>
      </c>
      <c r="AP28" s="115" t="e">
        <f aca="false">1/AP26</f>
        <v>#VALUE!</v>
      </c>
      <c r="AQ28" s="115" t="e">
        <f aca="false">1/AQ26</f>
        <v>#VALUE!</v>
      </c>
      <c r="AR28" s="115" t="e">
        <f aca="false">1/AR26</f>
        <v>#VALUE!</v>
      </c>
      <c r="AS28" s="115" t="e">
        <f aca="false">1/AS26</f>
        <v>#VALUE!</v>
      </c>
      <c r="AT28" s="115" t="e">
        <f aca="false">1/AT26</f>
        <v>#VALUE!</v>
      </c>
      <c r="AU28" s="115" t="e">
        <f aca="false">1/AU26</f>
        <v>#VALUE!</v>
      </c>
      <c r="AV28" s="115" t="e">
        <f aca="false">1/AV26</f>
        <v>#VALUE!</v>
      </c>
      <c r="AW28" s="115" t="e">
        <f aca="false">1/AW26</f>
        <v>#VALUE!</v>
      </c>
      <c r="AX28" s="115" t="e">
        <f aca="false">1/AX26</f>
        <v>#VALUE!</v>
      </c>
      <c r="AY28" s="115" t="e">
        <f aca="false">1/AY26</f>
        <v>#VALUE!</v>
      </c>
      <c r="AZ28" s="115" t="e">
        <f aca="false">1/AZ26</f>
        <v>#VALUE!</v>
      </c>
      <c r="BA28" s="115" t="e">
        <f aca="false">1/BA26</f>
        <v>#VALUE!</v>
      </c>
      <c r="BB28" s="115" t="e">
        <f aca="false">1/BB26</f>
        <v>#VALUE!</v>
      </c>
      <c r="BC28" s="115" t="e">
        <f aca="false">1/BC26</f>
        <v>#VALUE!</v>
      </c>
      <c r="BD28" s="115" t="e">
        <f aca="false">1/BD26</f>
        <v>#VALUE!</v>
      </c>
      <c r="BE28" s="115" t="e">
        <f aca="false">1/BE26</f>
        <v>#VALUE!</v>
      </c>
      <c r="BF28" s="115" t="e">
        <f aca="false">1/BF26</f>
        <v>#VALUE!</v>
      </c>
      <c r="BG28" s="115" t="e">
        <f aca="false">1/BG26</f>
        <v>#VALUE!</v>
      </c>
      <c r="BH28" s="115" t="e">
        <f aca="false">1/BH26</f>
        <v>#VALUE!</v>
      </c>
      <c r="BI28" s="115" t="e">
        <f aca="false">1/BI26</f>
        <v>#VALUE!</v>
      </c>
      <c r="BJ28" s="115" t="e">
        <f aca="false">1/BJ26</f>
        <v>#VALUE!</v>
      </c>
      <c r="BK28" s="115" t="e">
        <f aca="false">1/BK26</f>
        <v>#VALUE!</v>
      </c>
      <c r="BL28" s="115" t="e">
        <f aca="false">1/BL26</f>
        <v>#VALUE!</v>
      </c>
      <c r="BM28" s="115" t="e">
        <f aca="false">1/BM26</f>
        <v>#VALUE!</v>
      </c>
      <c r="BN28" s="115" t="e">
        <f aca="false">1/BN26</f>
        <v>#VALUE!</v>
      </c>
      <c r="BO28" s="115" t="e">
        <f aca="false">1/BO26</f>
        <v>#VALUE!</v>
      </c>
      <c r="BP28" s="115" t="e">
        <f aca="false">1/BP26</f>
        <v>#VALUE!</v>
      </c>
      <c r="BQ28" s="115" t="e">
        <f aca="false">1/BQ26</f>
        <v>#VALUE!</v>
      </c>
      <c r="BR28" s="115" t="e">
        <f aca="false">1/BR26</f>
        <v>#VALUE!</v>
      </c>
      <c r="BS28" s="115" t="e">
        <f aca="false">1/BS26</f>
        <v>#VALUE!</v>
      </c>
    </row>
    <row r="29" customFormat="false" ht="15.75" hidden="false" customHeight="false" outlineLevel="0" collapsed="false">
      <c r="A29" s="503"/>
      <c r="C29" s="597" t="s">
        <v>1530</v>
      </c>
      <c r="D29" s="515" t="s">
        <v>1531</v>
      </c>
      <c r="E29" s="115" t="n">
        <f aca="false">1/E27</f>
        <v>6.33507853403141</v>
      </c>
      <c r="F29" s="115" t="n">
        <f aca="false">1/F27</f>
        <v>6.3448754515051</v>
      </c>
      <c r="G29" s="115" t="n">
        <f aca="false">1/G27</f>
        <v>6.35545987757483</v>
      </c>
      <c r="H29" s="115" t="n">
        <f aca="false">1/H27</f>
        <v>6.37005857637463</v>
      </c>
      <c r="I29" s="115" t="n">
        <f aca="false">1/I27</f>
        <v>6.38633988516408</v>
      </c>
      <c r="J29" s="115" t="n">
        <f aca="false">1/J27</f>
        <v>6.40202608658671</v>
      </c>
      <c r="K29" s="115" t="n">
        <f aca="false">1/K27</f>
        <v>6.41626163730779</v>
      </c>
      <c r="L29" s="115" t="n">
        <f aca="false">1/L27</f>
        <v>6.43650415287976</v>
      </c>
      <c r="M29" s="115" t="n">
        <f aca="false">1/M27</f>
        <v>6.45367184131215</v>
      </c>
      <c r="N29" s="115" t="n">
        <f aca="false">1/N27</f>
        <v>6.46979492538026</v>
      </c>
      <c r="O29" s="115" t="n">
        <f aca="false">1/O27</f>
        <v>6.48775647258974</v>
      </c>
      <c r="P29" s="115" t="n">
        <f aca="false">1/P27</f>
        <v>6.50877291247323</v>
      </c>
      <c r="Q29" s="115" t="n">
        <f aca="false">1/Q27</f>
        <v>6.53327332303807</v>
      </c>
      <c r="R29" s="115" t="n">
        <f aca="false">1/R27</f>
        <v>6.55940107415038</v>
      </c>
      <c r="S29" s="115" t="n">
        <f aca="false">1/S27</f>
        <v>6.58638342703432</v>
      </c>
      <c r="T29" s="115" t="n">
        <f aca="false">1/T27</f>
        <v>6.61303654012941</v>
      </c>
      <c r="U29" s="115" t="n">
        <f aca="false">1/U27</f>
        <v>6.63810432542474</v>
      </c>
      <c r="V29" s="115" t="n">
        <f aca="false">1/V27</f>
        <v>6.66475697054477</v>
      </c>
      <c r="W29" s="115" t="n">
        <f aca="false">1/W27</f>
        <v>6.69009229765794</v>
      </c>
      <c r="X29" s="115" t="n">
        <f aca="false">1/X27</f>
        <v>6.71425610262275</v>
      </c>
      <c r="Y29" s="115" t="n">
        <f aca="false">1/Y27</f>
        <v>6.73807494950247</v>
      </c>
      <c r="Z29" s="115" t="n">
        <f aca="false">1/Z27</f>
        <v>6.76202636461034</v>
      </c>
      <c r="AA29" s="115" t="n">
        <f aca="false">1/AA27</f>
        <v>6.78761920388591</v>
      </c>
      <c r="AB29" s="115" t="n">
        <f aca="false">1/AB27</f>
        <v>6.81289486102864</v>
      </c>
      <c r="AC29" s="115" t="n">
        <f aca="false">1/AC27</f>
        <v>6.83744245843261</v>
      </c>
      <c r="AD29" s="115" t="n">
        <f aca="false">1/AD27</f>
        <v>6.86153266319095</v>
      </c>
      <c r="AE29" s="115" t="n">
        <f aca="false">1/AE27</f>
        <v>6.88499538966878</v>
      </c>
      <c r="AF29" s="115" t="n">
        <f aca="false">1/AF27</f>
        <v>6.91045156261768</v>
      </c>
      <c r="AG29" s="115" t="n">
        <f aca="false">1/AG27</f>
        <v>6.93492386801924</v>
      </c>
      <c r="AH29" s="115" t="n">
        <f aca="false">1/AH27</f>
        <v>6.95887947920182</v>
      </c>
      <c r="AI29" s="115" t="n">
        <f aca="false">1/AI27</f>
        <v>6.98272356719142</v>
      </c>
      <c r="AJ29" s="115" t="n">
        <f aca="false">1/AJ27</f>
        <v>7.00662371675232</v>
      </c>
      <c r="AK29" s="115" t="e">
        <f aca="false">1/AK27</f>
        <v>#VALUE!</v>
      </c>
      <c r="AL29" s="115" t="e">
        <f aca="false">1/AL27</f>
        <v>#VALUE!</v>
      </c>
      <c r="AM29" s="115" t="e">
        <f aca="false">1/AM27</f>
        <v>#VALUE!</v>
      </c>
      <c r="AN29" s="115" t="e">
        <f aca="false">1/AN27</f>
        <v>#VALUE!</v>
      </c>
      <c r="AO29" s="115" t="e">
        <f aca="false">1/AO27</f>
        <v>#VALUE!</v>
      </c>
      <c r="AP29" s="115" t="e">
        <f aca="false">1/AP27</f>
        <v>#VALUE!</v>
      </c>
      <c r="AQ29" s="115" t="e">
        <f aca="false">1/AQ27</f>
        <v>#VALUE!</v>
      </c>
      <c r="AR29" s="115" t="e">
        <f aca="false">1/AR27</f>
        <v>#VALUE!</v>
      </c>
      <c r="AS29" s="115" t="e">
        <f aca="false">1/AS27</f>
        <v>#VALUE!</v>
      </c>
      <c r="AT29" s="115" t="e">
        <f aca="false">1/AT27</f>
        <v>#VALUE!</v>
      </c>
      <c r="AU29" s="115" t="e">
        <f aca="false">1/AU27</f>
        <v>#VALUE!</v>
      </c>
      <c r="AV29" s="115" t="e">
        <f aca="false">1/AV27</f>
        <v>#VALUE!</v>
      </c>
      <c r="AW29" s="115" t="e">
        <f aca="false">1/AW27</f>
        <v>#VALUE!</v>
      </c>
      <c r="AX29" s="115" t="e">
        <f aca="false">1/AX27</f>
        <v>#VALUE!</v>
      </c>
      <c r="AY29" s="115" t="e">
        <f aca="false">1/AY27</f>
        <v>#VALUE!</v>
      </c>
      <c r="AZ29" s="115" t="e">
        <f aca="false">1/AZ27</f>
        <v>#VALUE!</v>
      </c>
      <c r="BA29" s="115" t="e">
        <f aca="false">1/BA27</f>
        <v>#VALUE!</v>
      </c>
      <c r="BB29" s="115" t="e">
        <f aca="false">1/BB27</f>
        <v>#VALUE!</v>
      </c>
      <c r="BC29" s="115" t="e">
        <f aca="false">1/BC27</f>
        <v>#VALUE!</v>
      </c>
      <c r="BD29" s="115" t="e">
        <f aca="false">1/BD27</f>
        <v>#VALUE!</v>
      </c>
      <c r="BE29" s="115" t="e">
        <f aca="false">1/BE27</f>
        <v>#VALUE!</v>
      </c>
      <c r="BF29" s="115" t="e">
        <f aca="false">1/BF27</f>
        <v>#VALUE!</v>
      </c>
      <c r="BG29" s="115" t="e">
        <f aca="false">1/BG27</f>
        <v>#VALUE!</v>
      </c>
      <c r="BH29" s="115" t="e">
        <f aca="false">1/BH27</f>
        <v>#VALUE!</v>
      </c>
      <c r="BI29" s="115" t="e">
        <f aca="false">1/BI27</f>
        <v>#VALUE!</v>
      </c>
      <c r="BJ29" s="115" t="e">
        <f aca="false">1/BJ27</f>
        <v>#VALUE!</v>
      </c>
      <c r="BK29" s="115" t="e">
        <f aca="false">1/BK27</f>
        <v>#VALUE!</v>
      </c>
      <c r="BL29" s="115" t="e">
        <f aca="false">1/BL27</f>
        <v>#VALUE!</v>
      </c>
      <c r="BM29" s="115" t="e">
        <f aca="false">1/BM27</f>
        <v>#VALUE!</v>
      </c>
      <c r="BN29" s="115" t="e">
        <f aca="false">1/BN27</f>
        <v>#VALUE!</v>
      </c>
      <c r="BO29" s="115" t="e">
        <f aca="false">1/BO27</f>
        <v>#VALUE!</v>
      </c>
      <c r="BP29" s="115" t="e">
        <f aca="false">1/BP27</f>
        <v>#VALUE!</v>
      </c>
      <c r="BQ29" s="115" t="e">
        <f aca="false">1/BQ27</f>
        <v>#VALUE!</v>
      </c>
      <c r="BR29" s="115" t="e">
        <f aca="false">1/BR27</f>
        <v>#VALUE!</v>
      </c>
      <c r="BS29" s="115" t="e">
        <f aca="false">1/BS27</f>
        <v>#VALUE!</v>
      </c>
    </row>
    <row r="30" customFormat="false" ht="15.75" hidden="false" customHeight="false" outlineLevel="0" collapsed="false">
      <c r="A30" s="503"/>
      <c r="C30" s="497" t="s">
        <v>1603</v>
      </c>
      <c r="D30" s="599" t="s">
        <v>121</v>
      </c>
      <c r="E30" s="519" t="n">
        <f aca="false">IF(ISNUMBER(E17)=TRUE(),E17,E14)</f>
        <v>0.0534590557217598</v>
      </c>
      <c r="F30" s="115" t="n">
        <f aca="false">IF(ISNUMBER(F17)=TRUE(),F17,F14)</f>
        <v>0.0534590557217598</v>
      </c>
      <c r="G30" s="115" t="n">
        <f aca="false">IF(ISNUMBER(G17)=TRUE(),G17,G14)</f>
        <v>0.0534590557217598</v>
      </c>
      <c r="H30" s="115" t="n">
        <f aca="false">IF(ISNUMBER(H17)=TRUE(),H17,H14)</f>
        <v>0.0534590557217598</v>
      </c>
      <c r="I30" s="115" t="n">
        <f aca="false">IF(ISNUMBER(I17)=TRUE(),I17,I14)</f>
        <v>0.0534590557217598</v>
      </c>
      <c r="J30" s="115" t="n">
        <f aca="false">IF(ISNUMBER(J17)=TRUE(),J17,J14)</f>
        <v>0.0534590557217598</v>
      </c>
      <c r="K30" s="115" t="n">
        <f aca="false">IF(ISNUMBER(K17)=TRUE(),K17,K14)</f>
        <v>0.0534590557217598</v>
      </c>
      <c r="L30" s="115" t="n">
        <f aca="false">IF(ISNUMBER(L17)=TRUE(),L17,L14)</f>
        <v>0.0534590557217598</v>
      </c>
      <c r="M30" s="115" t="n">
        <f aca="false">IF(ISNUMBER(M17)=TRUE(),M17,M14)</f>
        <v>0.0534590557217598</v>
      </c>
      <c r="N30" s="115" t="n">
        <f aca="false">IF(ISNUMBER(N17)=TRUE(),N17,N14)</f>
        <v>0.0534590557217598</v>
      </c>
      <c r="O30" s="115" t="n">
        <f aca="false">IF(ISNUMBER(O17)=TRUE(),O17,O14)</f>
        <v>0.0534590557217598</v>
      </c>
      <c r="P30" s="115" t="n">
        <f aca="false">IF(ISNUMBER(P17)=TRUE(),P17,P14)</f>
        <v>0.0534590557217598</v>
      </c>
      <c r="Q30" s="115" t="n">
        <f aca="false">IF(ISNUMBER(Q17)=TRUE(),Q17,Q14)</f>
        <v>0.0534590557217598</v>
      </c>
      <c r="R30" s="115" t="n">
        <f aca="false">IF(ISNUMBER(R17)=TRUE(),R17,R14)</f>
        <v>0.0534590557217598</v>
      </c>
      <c r="S30" s="115" t="n">
        <f aca="false">IF(ISNUMBER(S17)=TRUE(),S17,S14)</f>
        <v>0.0534590557217598</v>
      </c>
      <c r="T30" s="115" t="n">
        <f aca="false">IF(ISNUMBER(T17)=TRUE(),T17,T14)</f>
        <v>0.0534590557217598</v>
      </c>
      <c r="U30" s="115" t="n">
        <f aca="false">IF(ISNUMBER(U17)=TRUE(),U17,U14)</f>
        <v>0.0534590557217598</v>
      </c>
      <c r="V30" s="115" t="n">
        <f aca="false">IF(ISNUMBER(V17)=TRUE(),V17,V14)</f>
        <v>0.0534590557217598</v>
      </c>
      <c r="W30" s="115" t="n">
        <f aca="false">IF(ISNUMBER(W17)=TRUE(),W17,W14)</f>
        <v>0.0534590557217598</v>
      </c>
      <c r="X30" s="115" t="n">
        <f aca="false">IF(ISNUMBER(X17)=TRUE(),X17,X14)</f>
        <v>0.0534590557217598</v>
      </c>
      <c r="Y30" s="115" t="n">
        <f aca="false">IF(ISNUMBER(Y17)=TRUE(),Y17,Y14)</f>
        <v>0.0534590557217598</v>
      </c>
      <c r="Z30" s="115" t="n">
        <f aca="false">IF(ISNUMBER(Z17)=TRUE(),Z17,Z14)</f>
        <v>0.0534590557217598</v>
      </c>
      <c r="AA30" s="115" t="n">
        <f aca="false">IF(ISNUMBER(AA17)=TRUE(),AA17,AA14)</f>
        <v>0.0534590557217598</v>
      </c>
      <c r="AB30" s="115" t="n">
        <f aca="false">IF(ISNUMBER(AB17)=TRUE(),AB17,AB14)</f>
        <v>0.0534590557217598</v>
      </c>
      <c r="AC30" s="115" t="n">
        <f aca="false">IF(ISNUMBER(AC17)=TRUE(),AC17,AC14)</f>
        <v>0.0534590557217598</v>
      </c>
      <c r="AD30" s="115" t="n">
        <f aca="false">IF(ISNUMBER(AD17)=TRUE(),AD17,AD14)</f>
        <v>0.0534590557217598</v>
      </c>
      <c r="AE30" s="115" t="n">
        <f aca="false">IF(ISNUMBER(AE17)=TRUE(),AE17,AE14)</f>
        <v>0.0534590557217598</v>
      </c>
      <c r="AF30" s="115" t="n">
        <f aca="false">IF(ISNUMBER(AF17)=TRUE(),AF17,AF14)</f>
        <v>0.0534590557217598</v>
      </c>
      <c r="AG30" s="115" t="n">
        <f aca="false">IF(ISNUMBER(AG17)=TRUE(),AG17,AG14)</f>
        <v>0.0534590557217598</v>
      </c>
      <c r="AH30" s="115" t="n">
        <f aca="false">IF(ISNUMBER(AH17)=TRUE(),AH17,AH14)</f>
        <v>0.0534590557217598</v>
      </c>
      <c r="AI30" s="115" t="n">
        <f aca="false">IF(ISNUMBER(AI17)=TRUE(),AI17,AI14)</f>
        <v>0.0534590557217598</v>
      </c>
      <c r="AJ30" s="115" t="n">
        <f aca="false">IF(ISNUMBER(AJ17)=TRUE(),AJ17,AJ14)</f>
        <v>0.0534590557217598</v>
      </c>
      <c r="AK30" s="115" t="n">
        <f aca="false">IF(ISNUMBER(AK17)=TRUE(),AK17,AK14)</f>
        <v>0.0534590557217598</v>
      </c>
      <c r="AL30" s="115" t="n">
        <f aca="false">IF(ISNUMBER(AL17)=TRUE(),AL17,AL14)</f>
        <v>0.0534590557217598</v>
      </c>
      <c r="AM30" s="115" t="n">
        <f aca="false">IF(ISNUMBER(AM17)=TRUE(),AM17,AM14)</f>
        <v>0.0534590557217598</v>
      </c>
      <c r="AN30" s="115" t="n">
        <f aca="false">IF(ISNUMBER(AN17)=TRUE(),AN17,AN14)</f>
        <v>0.0534590557217598</v>
      </c>
      <c r="AO30" s="115" t="n">
        <f aca="false">IF(ISNUMBER(AO17)=TRUE(),AO17,AO14)</f>
        <v>0.0534590557217598</v>
      </c>
      <c r="AP30" s="115" t="n">
        <f aca="false">IF(ISNUMBER(AP17)=TRUE(),AP17,AP14)</f>
        <v>0.0534590557217598</v>
      </c>
      <c r="AQ30" s="115" t="n">
        <f aca="false">IF(ISNUMBER(AQ17)=TRUE(),AQ17,AQ14)</f>
        <v>0.0534590557217598</v>
      </c>
      <c r="AR30" s="115" t="n">
        <f aca="false">IF(ISNUMBER(AR17)=TRUE(),AR17,AR14)</f>
        <v>0.0534590557217598</v>
      </c>
      <c r="AS30" s="115" t="n">
        <f aca="false">IF(ISNUMBER(AS17)=TRUE(),AS17,AS14)</f>
        <v>0.0534590557217598</v>
      </c>
      <c r="AT30" s="115" t="n">
        <f aca="false">IF(ISNUMBER(AT17)=TRUE(),AT17,AT14)</f>
        <v>0.0534590557217598</v>
      </c>
      <c r="AU30" s="115" t="n">
        <f aca="false">IF(ISNUMBER(AU17)=TRUE(),AU17,AU14)</f>
        <v>0.0534590557217598</v>
      </c>
      <c r="AV30" s="115" t="n">
        <f aca="false">IF(ISNUMBER(AV17)=TRUE(),AV17,AV14)</f>
        <v>0.0534590557217598</v>
      </c>
      <c r="AW30" s="115" t="n">
        <f aca="false">IF(ISNUMBER(AW17)=TRUE(),AW17,AW14)</f>
        <v>0.0534590557217598</v>
      </c>
      <c r="AX30" s="115" t="n">
        <f aca="false">IF(ISNUMBER(AX17)=TRUE(),AX17,AX14)</f>
        <v>0.0534590557217598</v>
      </c>
      <c r="AY30" s="115" t="n">
        <f aca="false">IF(ISNUMBER(AY17)=TRUE(),AY17,AY14)</f>
        <v>0.0534590557217598</v>
      </c>
      <c r="AZ30" s="115" t="n">
        <f aca="false">IF(ISNUMBER(AZ17)=TRUE(),AZ17,AZ14)</f>
        <v>0.0534590557217598</v>
      </c>
      <c r="BA30" s="115" t="n">
        <f aca="false">IF(ISNUMBER(BA17)=TRUE(),BA17,BA14)</f>
        <v>0.0534590557217598</v>
      </c>
      <c r="BB30" s="115" t="n">
        <f aca="false">IF(ISNUMBER(BB17)=TRUE(),BB17,BB14)</f>
        <v>0.0534590557217598</v>
      </c>
      <c r="BC30" s="115" t="n">
        <f aca="false">IF(ISNUMBER(BC17)=TRUE(),BC17,BC14)</f>
        <v>0.0534590557217598</v>
      </c>
      <c r="BD30" s="115" t="n">
        <f aca="false">IF(ISNUMBER(BD17)=TRUE(),BD17,BD14)</f>
        <v>0.0534590557217598</v>
      </c>
      <c r="BE30" s="115" t="n">
        <f aca="false">IF(ISNUMBER(BE17)=TRUE(),BE17,BE14)</f>
        <v>0.0534590557217598</v>
      </c>
      <c r="BF30" s="115" t="n">
        <f aca="false">IF(ISNUMBER(BF17)=TRUE(),BF17,BF14)</f>
        <v>0.0534590557217598</v>
      </c>
      <c r="BG30" s="115" t="n">
        <f aca="false">IF(ISNUMBER(BG17)=TRUE(),BG17,BG14)</f>
        <v>0.0534590557217598</v>
      </c>
      <c r="BH30" s="115" t="n">
        <f aca="false">IF(ISNUMBER(BH17)=TRUE(),BH17,BH14)</f>
        <v>0.0534590557217598</v>
      </c>
      <c r="BI30" s="115" t="n">
        <f aca="false">IF(ISNUMBER(BI17)=TRUE(),BI17,BI14)</f>
        <v>0.0534590557217598</v>
      </c>
      <c r="BJ30" s="115" t="n">
        <f aca="false">IF(ISNUMBER(BJ17)=TRUE(),BJ17,BJ14)</f>
        <v>0.0534590557217598</v>
      </c>
      <c r="BK30" s="115" t="n">
        <f aca="false">IF(ISNUMBER(BK17)=TRUE(),BK17,BK14)</f>
        <v>0.0534590557217598</v>
      </c>
      <c r="BL30" s="115" t="n">
        <f aca="false">IF(ISNUMBER(BL17)=TRUE(),BL17,BL14)</f>
        <v>0.0534590557217598</v>
      </c>
      <c r="BM30" s="115" t="n">
        <f aca="false">IF(ISNUMBER(BM17)=TRUE(),BM17,BM14)</f>
        <v>0.0534590557217598</v>
      </c>
      <c r="BN30" s="115" t="n">
        <f aca="false">IF(ISNUMBER(BN17)=TRUE(),BN17,BN14)</f>
        <v>0.0534590557217598</v>
      </c>
      <c r="BO30" s="115" t="n">
        <f aca="false">IF(ISNUMBER(BO17)=TRUE(),BO17,BO14)</f>
        <v>0.0534590557217598</v>
      </c>
      <c r="BP30" s="115" t="n">
        <f aca="false">IF(ISNUMBER(BP17)=TRUE(),BP17,BP14)</f>
        <v>0.0534590557217598</v>
      </c>
      <c r="BQ30" s="115" t="n">
        <f aca="false">IF(ISNUMBER(BQ17)=TRUE(),BQ17,BQ14)</f>
        <v>0.0534590557217598</v>
      </c>
      <c r="BR30" s="115" t="n">
        <f aca="false">IF(ISNUMBER(BR17)=TRUE(),BR17,BR14)</f>
        <v>0.0534590557217598</v>
      </c>
      <c r="BS30" s="115" t="n">
        <f aca="false">IF(ISNUMBER(BS17)=TRUE(),BS17,BS14)</f>
        <v>0.0534590557217598</v>
      </c>
    </row>
    <row r="31" customFormat="false" ht="15.75" hidden="false" customHeight="false" outlineLevel="0" collapsed="false">
      <c r="A31" s="503"/>
      <c r="C31" s="597" t="s">
        <v>1503</v>
      </c>
      <c r="D31" s="599" t="s">
        <v>100</v>
      </c>
      <c r="E31" s="519" t="n">
        <f aca="false">IF(ISNUMBER(E18)=TRUE(),E18,E12)</f>
        <v>1.17295980453491</v>
      </c>
      <c r="F31" s="115" t="n">
        <f aca="false">IF(ISNUMBER(F18)=TRUE(),F18,F12)</f>
        <v>1.0277941163886</v>
      </c>
      <c r="G31" s="115" t="n">
        <f aca="false">IF(ISNUMBER(G18)=TRUE(),G18,G12)</f>
        <v>0.891344349524658</v>
      </c>
      <c r="H31" s="115" t="n">
        <f aca="false">IF(ISNUMBER(H18)=TRUE(),H18,H12)</f>
        <v>0.763466394744044</v>
      </c>
      <c r="I31" s="115" t="n">
        <f aca="false">IF(ISNUMBER(I18)=TRUE(),I18,I12)</f>
        <v>0.643252288004592</v>
      </c>
      <c r="J31" s="115" t="n">
        <f aca="false">IF(ISNUMBER(J18)=TRUE(),J18,J12)</f>
        <v>0.52995013683922</v>
      </c>
      <c r="K31" s="115" t="n">
        <f aca="false">IF(ISNUMBER(K18)=TRUE(),K18,K12)</f>
        <v>0.42306053557124</v>
      </c>
      <c r="L31" s="115" t="n">
        <f aca="false">IF(ISNUMBER(L18)=TRUE(),L18,L12)</f>
        <v>0.322669958470919</v>
      </c>
      <c r="M31" s="115" t="n">
        <f aca="false">IF(ISNUMBER(M18)=TRUE(),M18,M12)</f>
        <v>0.227789641822</v>
      </c>
      <c r="N31" s="115" t="n">
        <f aca="false">IF(ISNUMBER(N18)=TRUE(),N18,N12)</f>
        <v>0.138200033042593</v>
      </c>
      <c r="O31" s="115" t="n">
        <f aca="false">IF(ISNUMBER(O18)=TRUE(),O18,O12)</f>
        <v>0.0536448636868769</v>
      </c>
      <c r="P31" s="115" t="n">
        <f aca="false">IF(ISNUMBER(P18)=TRUE(),P18,P12)</f>
        <v>-0.0262297177414997</v>
      </c>
      <c r="Q31" s="115" t="n">
        <f aca="false">IF(ISNUMBER(Q18)=TRUE(),Q18,Q12)</f>
        <v>-0.101796519209293</v>
      </c>
      <c r="R31" s="115" t="n">
        <f aca="false">IF(ISNUMBER(R18)=TRUE(),R18,R12)</f>
        <v>-0.173388878702505</v>
      </c>
      <c r="S31" s="115" t="n">
        <f aca="false">IF(ISNUMBER(S18)=TRUE(),S18,S12)</f>
        <v>-0.241287212988393</v>
      </c>
      <c r="T31" s="115" t="n">
        <f aca="false">IF(ISNUMBER(T18)=TRUE(),T18,T12)</f>
        <v>-0.305715014557985</v>
      </c>
      <c r="U31" s="115" t="n">
        <f aca="false">IF(ISNUMBER(U18)=TRUE(),U18,U12)</f>
        <v>-0.366839925332128</v>
      </c>
      <c r="V31" s="115" t="n">
        <f aca="false">IF(ISNUMBER(V18)=TRUE(),V18,V12)</f>
        <v>-0.425008749554582</v>
      </c>
      <c r="W31" s="115" t="n">
        <f aca="false">IF(ISNUMBER(W18)=TRUE(),W18,W12)</f>
        <v>-0.480274393977249</v>
      </c>
      <c r="X31" s="115" t="n">
        <f aca="false">IF(ISNUMBER(X18)=TRUE(),X18,X12)</f>
        <v>-0.532806374782691</v>
      </c>
      <c r="Y31" s="115" t="n">
        <f aca="false">IF(ISNUMBER(Y18)=TRUE(),Y18,Y12)</f>
        <v>-0.582816424573527</v>
      </c>
      <c r="Z31" s="115" t="n">
        <f aca="false">IF(ISNUMBER(Z18)=TRUE(),Z18,Z12)</f>
        <v>-0.630496445003823</v>
      </c>
      <c r="AA31" s="115" t="n">
        <f aca="false">IF(ISNUMBER(AA18)=TRUE(),AA18,AA12)</f>
        <v>-0.676130026382705</v>
      </c>
      <c r="AB31" s="115" t="n">
        <f aca="false">IF(ISNUMBER(AB18)=TRUE(),AB18,AB12)</f>
        <v>-0.719698266815056</v>
      </c>
      <c r="AC31" s="115" t="n">
        <f aca="false">IF(ISNUMBER(AC18)=TRUE(),AC18,AC12)</f>
        <v>-0.761284284344987</v>
      </c>
      <c r="AD31" s="115" t="n">
        <f aca="false">IF(ISNUMBER(AD18)=TRUE(),AD18,AD12)</f>
        <v>-0.801025657376739</v>
      </c>
      <c r="AE31" s="115" t="n">
        <f aca="false">IF(ISNUMBER(AE18)=TRUE(),AE18,AE12)</f>
        <v>-0.839008923924123</v>
      </c>
      <c r="AF31" s="115" t="n">
        <f aca="false">IF(ISNUMBER(AF18)=TRUE(),AF18,AF12)</f>
        <v>-0.875632407261841</v>
      </c>
      <c r="AG31" s="115" t="n">
        <f aca="false">IF(ISNUMBER(AG18)=TRUE(),AG18,AG12)</f>
        <v>-0.910666472714492</v>
      </c>
      <c r="AH31" s="115" t="n">
        <f aca="false">IF(ISNUMBER(AH18)=TRUE(),AH18,AH12)</f>
        <v>-0.944246751116243</v>
      </c>
      <c r="AI31" s="115" t="n">
        <f aca="false">IF(ISNUMBER(AI18)=TRUE(),AI18,AI12)</f>
        <v>-0.97650383815519</v>
      </c>
      <c r="AJ31" s="115" t="n">
        <f aca="false">IF(ISNUMBER(AJ18)=TRUE(),AJ18,AJ12)</f>
        <v>-1.00753877353699</v>
      </c>
      <c r="AK31" s="115" t="str">
        <f aca="false">IF(ISNUMBER(AK18)=TRUE(),AK18,AK12)</f>
        <v>Not an input</v>
      </c>
      <c r="AL31" s="115" t="str">
        <f aca="false">IF(ISNUMBER(AL18)=TRUE(),AL18,AL12)</f>
        <v>Not an input</v>
      </c>
      <c r="AM31" s="115" t="str">
        <f aca="false">IF(ISNUMBER(AM18)=TRUE(),AM18,AM12)</f>
        <v>Not an input</v>
      </c>
      <c r="AN31" s="115" t="str">
        <f aca="false">IF(ISNUMBER(AN18)=TRUE(),AN18,AN12)</f>
        <v>Not an input</v>
      </c>
      <c r="AO31" s="115" t="str">
        <f aca="false">IF(ISNUMBER(AO18)=TRUE(),AO18,AO12)</f>
        <v>Not an input</v>
      </c>
      <c r="AP31" s="115" t="str">
        <f aca="false">IF(ISNUMBER(AP18)=TRUE(),AP18,AP12)</f>
        <v>Not an input</v>
      </c>
      <c r="AQ31" s="115" t="str">
        <f aca="false">IF(ISNUMBER(AQ18)=TRUE(),AQ18,AQ12)</f>
        <v>Not an input</v>
      </c>
      <c r="AR31" s="115" t="str">
        <f aca="false">IF(ISNUMBER(AR18)=TRUE(),AR18,AR12)</f>
        <v>Not an input</v>
      </c>
      <c r="AS31" s="115" t="str">
        <f aca="false">IF(ISNUMBER(AS18)=TRUE(),AS18,AS12)</f>
        <v>Not an input</v>
      </c>
      <c r="AT31" s="115" t="str">
        <f aca="false">IF(ISNUMBER(AT18)=TRUE(),AT18,AT12)</f>
        <v>Not an input</v>
      </c>
      <c r="AU31" s="115" t="str">
        <f aca="false">IF(ISNUMBER(AU18)=TRUE(),AU18,AU12)</f>
        <v>Not an input</v>
      </c>
      <c r="AV31" s="115" t="str">
        <f aca="false">IF(ISNUMBER(AV18)=TRUE(),AV18,AV12)</f>
        <v>Not an input</v>
      </c>
      <c r="AW31" s="115" t="str">
        <f aca="false">IF(ISNUMBER(AW18)=TRUE(),AW18,AW12)</f>
        <v>Not an input</v>
      </c>
      <c r="AX31" s="115" t="str">
        <f aca="false">IF(ISNUMBER(AX18)=TRUE(),AX18,AX12)</f>
        <v>Not an input</v>
      </c>
      <c r="AY31" s="115" t="str">
        <f aca="false">IF(ISNUMBER(AY18)=TRUE(),AY18,AY12)</f>
        <v>Not an input</v>
      </c>
      <c r="AZ31" s="115" t="str">
        <f aca="false">IF(ISNUMBER(AZ18)=TRUE(),AZ18,AZ12)</f>
        <v>Not an input</v>
      </c>
      <c r="BA31" s="115" t="str">
        <f aca="false">IF(ISNUMBER(BA18)=TRUE(),BA18,BA12)</f>
        <v>Not an input</v>
      </c>
      <c r="BB31" s="115" t="str">
        <f aca="false">IF(ISNUMBER(BB18)=TRUE(),BB18,BB12)</f>
        <v>Not an input</v>
      </c>
      <c r="BC31" s="115" t="str">
        <f aca="false">IF(ISNUMBER(BC18)=TRUE(),BC18,BC12)</f>
        <v>Not an input</v>
      </c>
      <c r="BD31" s="115" t="str">
        <f aca="false">IF(ISNUMBER(BD18)=TRUE(),BD18,BD12)</f>
        <v>Not an input</v>
      </c>
      <c r="BE31" s="115" t="str">
        <f aca="false">IF(ISNUMBER(BE18)=TRUE(),BE18,BE12)</f>
        <v>Not an input</v>
      </c>
      <c r="BF31" s="115" t="str">
        <f aca="false">IF(ISNUMBER(BF18)=TRUE(),BF18,BF12)</f>
        <v>Not an input</v>
      </c>
      <c r="BG31" s="115" t="str">
        <f aca="false">IF(ISNUMBER(BG18)=TRUE(),BG18,BG12)</f>
        <v>Not an input</v>
      </c>
      <c r="BH31" s="115" t="str">
        <f aca="false">IF(ISNUMBER(BH18)=TRUE(),BH18,BH12)</f>
        <v>Not an input</v>
      </c>
      <c r="BI31" s="115" t="str">
        <f aca="false">IF(ISNUMBER(BI18)=TRUE(),BI18,BI12)</f>
        <v>Not an input</v>
      </c>
      <c r="BJ31" s="115" t="str">
        <f aca="false">IF(ISNUMBER(BJ18)=TRUE(),BJ18,BJ12)</f>
        <v>Not an input</v>
      </c>
      <c r="BK31" s="115" t="str">
        <f aca="false">IF(ISNUMBER(BK18)=TRUE(),BK18,BK12)</f>
        <v>Not an input</v>
      </c>
      <c r="BL31" s="115" t="str">
        <f aca="false">IF(ISNUMBER(BL18)=TRUE(),BL18,BL12)</f>
        <v>Not an input</v>
      </c>
      <c r="BM31" s="115" t="str">
        <f aca="false">IF(ISNUMBER(BM18)=TRUE(),BM18,BM12)</f>
        <v>Not an input</v>
      </c>
      <c r="BN31" s="115" t="str">
        <f aca="false">IF(ISNUMBER(BN18)=TRUE(),BN18,BN12)</f>
        <v>Not an input</v>
      </c>
      <c r="BO31" s="115" t="str">
        <f aca="false">IF(ISNUMBER(BO18)=TRUE(),BO18,BO12)</f>
        <v>Not an input</v>
      </c>
      <c r="BP31" s="115" t="str">
        <f aca="false">IF(ISNUMBER(BP18)=TRUE(),BP18,BP12)</f>
        <v>Not an input</v>
      </c>
      <c r="BQ31" s="115" t="str">
        <f aca="false">IF(ISNUMBER(BQ18)=TRUE(),BQ18,BQ12)</f>
        <v>Not an input</v>
      </c>
      <c r="BR31" s="115" t="str">
        <f aca="false">IF(ISNUMBER(BR18)=TRUE(),BR18,BR12)</f>
        <v>Not an input</v>
      </c>
      <c r="BS31" s="115" t="str">
        <f aca="false">IF(ISNUMBER(BS18)=TRUE(),BS18,BS12)</f>
        <v>Not an input</v>
      </c>
    </row>
    <row r="32" customFormat="false" ht="15.75" hidden="false" customHeight="false" outlineLevel="0" collapsed="false">
      <c r="A32" s="503" t="s">
        <v>1507</v>
      </c>
      <c r="C32" s="597" t="s">
        <v>1588</v>
      </c>
      <c r="D32" s="598" t="s">
        <v>121</v>
      </c>
      <c r="E32" s="115" t="n">
        <f aca="false">Submodel1!E31</f>
        <v>0.0136694397886081</v>
      </c>
      <c r="F32" s="115" t="n">
        <f aca="false">(1+F20)*(1+F9)-1</f>
        <v>0.0617314889888372</v>
      </c>
      <c r="G32" s="115" t="n">
        <f aca="false">(1+G20)*(1+G9)-1</f>
        <v>0.0614292370714875</v>
      </c>
      <c r="H32" s="115" t="n">
        <f aca="false">(1+H20)*(1+H9)-1</f>
        <v>0.0605768592680664</v>
      </c>
      <c r="I32" s="115" t="n">
        <f aca="false">(1+I20)*(1+I9)-1</f>
        <v>0.0600469443492029</v>
      </c>
      <c r="J32" s="115" t="n">
        <f aca="false">(1+J20)*(1+J9)-1</f>
        <v>0.0598681595063646</v>
      </c>
      <c r="K32" s="115" t="n">
        <f aca="false">(1+K20)*(1+K9)-1</f>
        <v>0.0598416285762045</v>
      </c>
      <c r="L32" s="115" t="n">
        <f aca="false">(1+L20)*(1+L9)-1</f>
        <v>0.0586117914244666</v>
      </c>
      <c r="M32" s="115" t="n">
        <f aca="false">(1+M20)*(1+M9)-1</f>
        <v>0.0587786289906431</v>
      </c>
      <c r="N32" s="115" t="n">
        <f aca="false">(1+N20)*(1+N9)-1</f>
        <v>0.0586635859090447</v>
      </c>
      <c r="O32" s="115" t="n">
        <f aca="false">(1+O20)*(1+O9)-1</f>
        <v>0.0580960271475441</v>
      </c>
      <c r="P32" s="115" t="n">
        <f aca="false">(1+P20)*(1+P9)-1</f>
        <v>0.0573038685919134</v>
      </c>
      <c r="Q32" s="115" t="n">
        <f aca="false">(1+Q20)*(1+Q9)-1</f>
        <v>0.0563980830460615</v>
      </c>
      <c r="R32" s="115" t="n">
        <f aca="false">(1+R20)*(1+R9)-1</f>
        <v>0.0557423195558353</v>
      </c>
      <c r="S32" s="115" t="n">
        <f aca="false">(1+S20)*(1+S9)-1</f>
        <v>0.0551898281084005</v>
      </c>
      <c r="T32" s="115" t="n">
        <f aca="false">(1+T20)*(1+T9)-1</f>
        <v>0.0548172494574615</v>
      </c>
      <c r="U32" s="115" t="n">
        <f aca="false">(1+U20)*(1+U9)-1</f>
        <v>0.0546523195726469</v>
      </c>
      <c r="V32" s="115" t="n">
        <f aca="false">(1+V20)*(1+V9)-1</f>
        <v>0.0540116645267681</v>
      </c>
      <c r="W32" s="115" t="n">
        <f aca="false">(1+W20)*(1+W9)-1</f>
        <v>0.0538088175805165</v>
      </c>
      <c r="X32" s="115" t="n">
        <f aca="false">(1+X20)*(1+X9)-1</f>
        <v>0.0536047540725624</v>
      </c>
      <c r="Y32" s="115" t="n">
        <f aca="false">(1+Y20)*(1+Y9)-1</f>
        <v>0.05329073681937</v>
      </c>
      <c r="Z32" s="115" t="n">
        <f aca="false">(1+Z20)*(1+Z9)-1</f>
        <v>0.0529097740509139</v>
      </c>
      <c r="AA32" s="115" t="n">
        <f aca="false">(1+AA20)*(1+AA9)-1</f>
        <v>0.0522955447127409</v>
      </c>
      <c r="AB32" s="115" t="n">
        <f aca="false">(1+AB20)*(1+AB9)-1</f>
        <v>0.0519640158551868</v>
      </c>
      <c r="AC32" s="115" t="n">
        <f aca="false">(1+AC20)*(1+AC9)-1</f>
        <v>0.0517028013421872</v>
      </c>
      <c r="AD32" s="115" t="n">
        <f aca="false">(1+AD20)*(1+AD9)-1</f>
        <v>0.0514126372060089</v>
      </c>
      <c r="AE32" s="115" t="n">
        <f aca="false">(1+AE20)*(1+AE9)-1</f>
        <v>0.0511571217993365</v>
      </c>
      <c r="AF32" s="115" t="n">
        <f aca="false">(1+AF20)*(1+AF9)-1</f>
        <v>0.0505138375554228</v>
      </c>
      <c r="AG32" s="115" t="n">
        <f aca="false">(1+AG20)*(1+AG9)-1</f>
        <v>0.0502975878870249</v>
      </c>
      <c r="AH32" s="115" t="n">
        <f aca="false">(1+AH20)*(1+AH9)-1</f>
        <v>0.0500263720669811</v>
      </c>
      <c r="AI32" s="115" t="n">
        <f aca="false">(1+AI20)*(1+AI9)-1</f>
        <v>0.0497034128447464</v>
      </c>
      <c r="AJ32" s="115" t="n">
        <f aca="false">(1+AJ20)*(1+AJ9)-1</f>
        <v>0.0493591185054219</v>
      </c>
      <c r="AK32" s="115" t="e">
        <f aca="false">(1+AK20)*(1+AK9)-1</f>
        <v>#VALUE!</v>
      </c>
      <c r="AL32" s="115" t="e">
        <f aca="false">(1+AL20)*(1+AL9)-1</f>
        <v>#VALUE!</v>
      </c>
      <c r="AM32" s="115" t="e">
        <f aca="false">(1+AM20)*(1+AM9)-1</f>
        <v>#VALUE!</v>
      </c>
      <c r="AN32" s="115" t="e">
        <f aca="false">(1+AN20)*(1+AN9)-1</f>
        <v>#VALUE!</v>
      </c>
      <c r="AO32" s="115" t="e">
        <f aca="false">(1+AO20)*(1+AO9)-1</f>
        <v>#VALUE!</v>
      </c>
      <c r="AP32" s="115" t="e">
        <f aca="false">(1+AP20)*(1+AP9)-1</f>
        <v>#VALUE!</v>
      </c>
      <c r="AQ32" s="115" t="e">
        <f aca="false">(1+AQ20)*(1+AQ9)-1</f>
        <v>#VALUE!</v>
      </c>
      <c r="AR32" s="115" t="e">
        <f aca="false">(1+AR20)*(1+AR9)-1</f>
        <v>#VALUE!</v>
      </c>
      <c r="AS32" s="115" t="e">
        <f aca="false">(1+AS20)*(1+AS9)-1</f>
        <v>#VALUE!</v>
      </c>
      <c r="AT32" s="115" t="e">
        <f aca="false">(1+AT20)*(1+AT9)-1</f>
        <v>#VALUE!</v>
      </c>
      <c r="AU32" s="115" t="e">
        <f aca="false">(1+AU20)*(1+AU9)-1</f>
        <v>#VALUE!</v>
      </c>
      <c r="AV32" s="115" t="e">
        <f aca="false">(1+AV20)*(1+AV9)-1</f>
        <v>#VALUE!</v>
      </c>
      <c r="AW32" s="115" t="e">
        <f aca="false">(1+AW20)*(1+AW9)-1</f>
        <v>#VALUE!</v>
      </c>
      <c r="AX32" s="115" t="e">
        <f aca="false">(1+AX20)*(1+AX9)-1</f>
        <v>#VALUE!</v>
      </c>
      <c r="AY32" s="115" t="e">
        <f aca="false">(1+AY20)*(1+AY9)-1</f>
        <v>#VALUE!</v>
      </c>
      <c r="AZ32" s="115" t="e">
        <f aca="false">(1+AZ20)*(1+AZ9)-1</f>
        <v>#VALUE!</v>
      </c>
      <c r="BA32" s="115" t="e">
        <f aca="false">(1+BA20)*(1+BA9)-1</f>
        <v>#VALUE!</v>
      </c>
      <c r="BB32" s="115" t="e">
        <f aca="false">(1+BB20)*(1+BB9)-1</f>
        <v>#VALUE!</v>
      </c>
      <c r="BC32" s="115" t="e">
        <f aca="false">(1+BC20)*(1+BC9)-1</f>
        <v>#VALUE!</v>
      </c>
      <c r="BD32" s="115" t="e">
        <f aca="false">(1+BD20)*(1+BD9)-1</f>
        <v>#VALUE!</v>
      </c>
      <c r="BE32" s="115" t="e">
        <f aca="false">(1+BE20)*(1+BE9)-1</f>
        <v>#VALUE!</v>
      </c>
      <c r="BF32" s="115" t="e">
        <f aca="false">(1+BF20)*(1+BF9)-1</f>
        <v>#VALUE!</v>
      </c>
      <c r="BG32" s="115" t="e">
        <f aca="false">(1+BG20)*(1+BG9)-1</f>
        <v>#VALUE!</v>
      </c>
      <c r="BH32" s="115" t="e">
        <f aca="false">(1+BH20)*(1+BH9)-1</f>
        <v>#VALUE!</v>
      </c>
      <c r="BI32" s="115" t="e">
        <f aca="false">(1+BI20)*(1+BI9)-1</f>
        <v>#VALUE!</v>
      </c>
      <c r="BJ32" s="115" t="e">
        <f aca="false">(1+BJ20)*(1+BJ9)-1</f>
        <v>#VALUE!</v>
      </c>
      <c r="BK32" s="115" t="e">
        <f aca="false">(1+BK20)*(1+BK9)-1</f>
        <v>#VALUE!</v>
      </c>
      <c r="BL32" s="115" t="e">
        <f aca="false">(1+BL20)*(1+BL9)-1</f>
        <v>#VALUE!</v>
      </c>
      <c r="BM32" s="115" t="e">
        <f aca="false">(1+BM20)*(1+BM9)-1</f>
        <v>#VALUE!</v>
      </c>
      <c r="BN32" s="115" t="e">
        <f aca="false">(1+BN20)*(1+BN9)-1</f>
        <v>#VALUE!</v>
      </c>
      <c r="BO32" s="115" t="e">
        <f aca="false">(1+BO20)*(1+BO9)-1</f>
        <v>#VALUE!</v>
      </c>
      <c r="BP32" s="115" t="e">
        <f aca="false">(1+BP20)*(1+BP9)-1</f>
        <v>#VALUE!</v>
      </c>
      <c r="BQ32" s="115" t="e">
        <f aca="false">(1+BQ20)*(1+BQ9)-1</f>
        <v>#VALUE!</v>
      </c>
      <c r="BR32" s="115" t="e">
        <f aca="false">(1+BR20)*(1+BR9)-1</f>
        <v>#VALUE!</v>
      </c>
      <c r="BS32" s="115" t="e">
        <f aca="false">(1+BS20)*(1+BS9)-1</f>
        <v>#VALUE!</v>
      </c>
    </row>
    <row r="33" customFormat="false" ht="15.75" hidden="false" customHeight="false" outlineLevel="0" collapsed="false">
      <c r="A33" s="503"/>
      <c r="C33" s="597" t="s">
        <v>1586</v>
      </c>
      <c r="D33" s="599" t="s">
        <v>1519</v>
      </c>
      <c r="E33" s="115" t="e">
        <f aca="false">E20</f>
        <v>#VALUE!</v>
      </c>
      <c r="F33" s="115" t="n">
        <f aca="false">F8+$D$2*(F7+F10+F11)+(1-$D$2)*(E19/E22-$D$3-F9)</f>
        <v>0.0316976782297986</v>
      </c>
      <c r="G33" s="115" t="n">
        <f aca="false">G8+$D$2*(G7+G10+G11)+(1-$D$2)*(F19/F22-$D$3-G9)</f>
        <v>0.031476128170677</v>
      </c>
      <c r="H33" s="115" t="n">
        <f aca="false">H8+$D$2*(H7+H10+H11)+(1-$D$2)*(G19/G22-$D$3-H9)</f>
        <v>0.0308554409747155</v>
      </c>
      <c r="I33" s="115" t="n">
        <f aca="false">I8+$D$2*(I7+I10+I11)+(1-$D$2)*(H19/H22-$D$3-I9)</f>
        <v>0.0304449993123528</v>
      </c>
      <c r="J33" s="115" t="n">
        <f aca="false">J8+$D$2*(J7+J10+J11)+(1-$D$2)*(I19/I22-$D$3-J9)</f>
        <v>0.0304802445246658</v>
      </c>
      <c r="K33" s="115" t="n">
        <f aca="false">K8+$D$2*(K7+K10+K11)+(1-$D$2)*(J19/J22-$D$3-K9)</f>
        <v>0.0305694397737998</v>
      </c>
      <c r="L33" s="115" t="n">
        <f aca="false">L8+$D$2*(L7+L10+L11)+(1-$D$2)*(K19/K22-$D$3-L9)</f>
        <v>0.0296216579080458</v>
      </c>
      <c r="M33" s="115" t="n">
        <f aca="false">M8+$D$2*(M7+M10+M11)+(1-$D$2)*(L19/L22-$D$3-M9)</f>
        <v>0.0299557805219053</v>
      </c>
      <c r="N33" s="115" t="n">
        <f aca="false">N8+$D$2*(N7+N10+N11)+(1-$D$2)*(M19/M22-$D$3-N9)</f>
        <v>0.0300296581608342</v>
      </c>
      <c r="O33" s="115" t="n">
        <f aca="false">O8+$D$2*(O7+O10+O11)+(1-$D$2)*(N19/N22-$D$3-O9)</f>
        <v>0.0297650239141341</v>
      </c>
      <c r="P33" s="115" t="n">
        <f aca="false">P8+$D$2*(P7+P10+P11)+(1-$D$2)*(O19/O22-$D$3-P9)</f>
        <v>0.0292840004124407</v>
      </c>
      <c r="Q33" s="115" t="n">
        <f aca="false">Q8+$D$2*(Q7+Q10+Q11)+(1-$D$2)*(P19/P22-$D$3-Q9)</f>
        <v>0.0287319370089834</v>
      </c>
      <c r="R33" s="115" t="n">
        <f aca="false">R8+$D$2*(R7+R10+R11)+(1-$D$2)*(Q19/Q22-$D$3-R9)</f>
        <v>0.028370843102409</v>
      </c>
      <c r="S33" s="115" t="n">
        <f aca="false">S8+$D$2*(S7+S10+S11)+(1-$D$2)*(R19/R22-$D$3-S9)</f>
        <v>0.0281430346368013</v>
      </c>
      <c r="T33" s="115" t="n">
        <f aca="false">T8+$D$2*(T7+T10+T11)+(1-$D$2)*(S19/S22-$D$3-T9)</f>
        <v>0.0281176325999275</v>
      </c>
      <c r="U33" s="115" t="n">
        <f aca="false">U8+$D$2*(U7+U10+U11)+(1-$D$2)*(T19/T22-$D$3-U9)</f>
        <v>0.0282814217965679</v>
      </c>
      <c r="V33" s="115" t="n">
        <f aca="false">V8+$D$2*(V7+V10+V11)+(1-$D$2)*(U19/U22-$D$3-V9)</f>
        <v>0.0279850374793659</v>
      </c>
      <c r="W33" s="115" t="n">
        <f aca="false">W8+$D$2*(W7+W10+W11)+(1-$D$2)*(V19/V22-$D$3-W9)</f>
        <v>0.028131558459189</v>
      </c>
      <c r="X33" s="115" t="n">
        <f aca="false">X8+$D$2*(X7+X10+X11)+(1-$D$2)*(W19/W22-$D$3-X9)</f>
        <v>0.0282673663063372</v>
      </c>
      <c r="Y33" s="115" t="n">
        <f aca="false">Y8+$D$2*(Y7+Y10+Y11)+(1-$D$2)*(X19/X22-$D$3-Y9)</f>
        <v>0.0282561818155872</v>
      </c>
      <c r="Z33" s="115" t="n">
        <f aca="false">Z8+$D$2*(Z7+Z10+Z11)+(1-$D$2)*(Y19/Y22-$D$3-Z9)</f>
        <v>0.0282389836133752</v>
      </c>
      <c r="AA33" s="115" t="n">
        <f aca="false">AA8+$D$2*(AA7+AA10+AA11)+(1-$D$2)*(Z19/Z22-$D$3-AA9)</f>
        <v>0.0279251602952557</v>
      </c>
      <c r="AB33" s="115" t="n">
        <f aca="false">AB8+$D$2*(AB7+AB10+AB11)+(1-$D$2)*(AA19/AA22-$D$3-AB9)</f>
        <v>0.0279355386005114</v>
      </c>
      <c r="AC33" s="115" t="n">
        <f aca="false">AC8+$D$2*(AC7+AC10+AC11)+(1-$D$2)*(AB19/AB22-$D$3-AC9)</f>
        <v>0.0279727387120128</v>
      </c>
      <c r="AD33" s="115" t="n">
        <f aca="false">AD8+$D$2*(AD7+AD10+AD11)+(1-$D$2)*(AC19/AC22-$D$3-AD9)</f>
        <v>0.0280336309044072</v>
      </c>
      <c r="AE33" s="115" t="n">
        <f aca="false">AE8+$D$2*(AE7+AE10+AE11)+(1-$D$2)*(AD19/AD22-$D$3-AE9)</f>
        <v>0.0280876478066368</v>
      </c>
      <c r="AF33" s="115" t="n">
        <f aca="false">AF8+$D$2*(AF7+AF10+AF11)+(1-$D$2)*(AE19/AE22-$D$3-AF9)</f>
        <v>0.0277908682753852</v>
      </c>
      <c r="AG33" s="115" t="n">
        <f aca="false">AG8+$D$2*(AG7+AG10+AG11)+(1-$D$2)*(AF19/AF22-$D$3-AG9)</f>
        <v>0.0278908730534722</v>
      </c>
      <c r="AH33" s="115" t="n">
        <f aca="false">AH8+$D$2*(AH7+AH10+AH11)+(1-$D$2)*(AG19/AG22-$D$3-AH9)</f>
        <v>0.0279019703152209</v>
      </c>
      <c r="AI33" s="115" t="n">
        <f aca="false">AI8+$D$2*(AI7+AI10+AI11)+(1-$D$2)*(AH19/AH22-$D$3-AI9)</f>
        <v>0.0279088670181058</v>
      </c>
      <c r="AJ33" s="115" t="n">
        <f aca="false">AJ8+$D$2*(AJ7+AJ10+AJ11)+(1-$D$2)*(AI19/AI22-$D$3-AJ9)</f>
        <v>0.0278331619724508</v>
      </c>
      <c r="AK33" s="115" t="e">
        <f aca="false">AK8+$D$2*(AK7+AK10+AK11)+(1-$D$2)*(AJ19/AJ22-$D$3-AK9)</f>
        <v>#VALUE!</v>
      </c>
      <c r="AL33" s="115" t="e">
        <f aca="false">AL8+$D$2*(AL7+AL10+AL11)+(1-$D$2)*(AK19/AK22-$D$3-AL9)</f>
        <v>#VALUE!</v>
      </c>
      <c r="AM33" s="115" t="e">
        <f aca="false">AM8+$D$2*(AM7+AM10+AM11)+(1-$D$2)*(AL19/AL22-$D$3-AM9)</f>
        <v>#VALUE!</v>
      </c>
      <c r="AN33" s="115" t="e">
        <f aca="false">AN8+$D$2*(AN7+AN10+AN11)+(1-$D$2)*(AM19/AM22-$D$3-AN9)</f>
        <v>#VALUE!</v>
      </c>
      <c r="AO33" s="115" t="e">
        <f aca="false">AO8+$D$2*(AO7+AO10+AO11)+(1-$D$2)*(AN19/AN22-$D$3-AO9)</f>
        <v>#VALUE!</v>
      </c>
      <c r="AP33" s="115" t="e">
        <f aca="false">AP8+$D$2*(AP7+AP10+AP11)+(1-$D$2)*(AO19/AO22-$D$3-AP9)</f>
        <v>#VALUE!</v>
      </c>
      <c r="AQ33" s="115" t="e">
        <f aca="false">AQ8+$D$2*(AQ7+AQ10+AQ11)+(1-$D$2)*(AP19/AP22-$D$3-AQ9)</f>
        <v>#VALUE!</v>
      </c>
      <c r="AR33" s="115" t="e">
        <f aca="false">AR8+$D$2*(AR7+AR10+AR11)+(1-$D$2)*(AQ19/AQ22-$D$3-AR9)</f>
        <v>#VALUE!</v>
      </c>
      <c r="AS33" s="115" t="e">
        <f aca="false">AS8+$D$2*(AS7+AS10+AS11)+(1-$D$2)*(AR19/AR22-$D$3-AS9)</f>
        <v>#VALUE!</v>
      </c>
      <c r="AT33" s="115" t="e">
        <f aca="false">AT8+$D$2*(AT7+AT10+AT11)+(1-$D$2)*(AS19/AS22-$D$3-AT9)</f>
        <v>#VALUE!</v>
      </c>
      <c r="AU33" s="115" t="e">
        <f aca="false">AU8+$D$2*(AU7+AU10+AU11)+(1-$D$2)*(AT19/AT22-$D$3-AU9)</f>
        <v>#VALUE!</v>
      </c>
      <c r="AV33" s="115" t="e">
        <f aca="false">AV8+$D$2*(AV7+AV10+AV11)+(1-$D$2)*(AU19/AU22-$D$3-AV9)</f>
        <v>#VALUE!</v>
      </c>
      <c r="AW33" s="115" t="e">
        <f aca="false">AW8+$D$2*(AW7+AW10+AW11)+(1-$D$2)*(AV19/AV22-$D$3-AW9)</f>
        <v>#VALUE!</v>
      </c>
      <c r="AX33" s="115" t="e">
        <f aca="false">AX8+$D$2*(AX7+AX10+AX11)+(1-$D$2)*(AW19/AW22-$D$3-AX9)</f>
        <v>#VALUE!</v>
      </c>
      <c r="AY33" s="115" t="e">
        <f aca="false">AY8+$D$2*(AY7+AY10+AY11)+(1-$D$2)*(AX19/AX22-$D$3-AY9)</f>
        <v>#VALUE!</v>
      </c>
      <c r="AZ33" s="115" t="e">
        <f aca="false">AZ8+$D$2*(AZ7+AZ10+AZ11)+(1-$D$2)*(AY19/AY22-$D$3-AZ9)</f>
        <v>#VALUE!</v>
      </c>
      <c r="BA33" s="115" t="e">
        <f aca="false">BA8+$D$2*(BA7+BA10+BA11)+(1-$D$2)*(AZ19/AZ22-$D$3-BA9)</f>
        <v>#VALUE!</v>
      </c>
      <c r="BB33" s="115" t="e">
        <f aca="false">BB8+$D$2*(BB7+BB10+BB11)+(1-$D$2)*(BA19/BA22-$D$3-BB9)</f>
        <v>#VALUE!</v>
      </c>
      <c r="BC33" s="115" t="e">
        <f aca="false">BC8+$D$2*(BC7+BC10+BC11)+(1-$D$2)*(BB19/BB22-$D$3-BC9)</f>
        <v>#VALUE!</v>
      </c>
      <c r="BD33" s="115" t="e">
        <f aca="false">BD8+$D$2*(BD7+BD10+BD11)+(1-$D$2)*(BC19/BC22-$D$3-BD9)</f>
        <v>#VALUE!</v>
      </c>
      <c r="BE33" s="115" t="e">
        <f aca="false">BE8+$D$2*(BE7+BE10+BE11)+(1-$D$2)*(BD19/BD22-$D$3-BE9)</f>
        <v>#VALUE!</v>
      </c>
      <c r="BF33" s="115" t="e">
        <f aca="false">BF8+$D$2*(BF7+BF10+BF11)+(1-$D$2)*(BE19/BE22-$D$3-BF9)</f>
        <v>#VALUE!</v>
      </c>
      <c r="BG33" s="115" t="e">
        <f aca="false">BG8+$D$2*(BG7+BG10+BG11)+(1-$D$2)*(BF19/BF22-$D$3-BG9)</f>
        <v>#VALUE!</v>
      </c>
      <c r="BH33" s="115" t="e">
        <f aca="false">BH8+$D$2*(BH7+BH10+BH11)+(1-$D$2)*(BG19/BG22-$D$3-BH9)</f>
        <v>#VALUE!</v>
      </c>
      <c r="BI33" s="115" t="e">
        <f aca="false">BI8+$D$2*(BI7+BI10+BI11)+(1-$D$2)*(BH19/BH22-$D$3-BI9)</f>
        <v>#VALUE!</v>
      </c>
      <c r="BJ33" s="115" t="e">
        <f aca="false">BJ8+$D$2*(BJ7+BJ10+BJ11)+(1-$D$2)*(BI19/BI22-$D$3-BJ9)</f>
        <v>#VALUE!</v>
      </c>
      <c r="BK33" s="115" t="e">
        <f aca="false">BK8+$D$2*(BK7+BK10+BK11)+(1-$D$2)*(BJ19/BJ22-$D$3-BK9)</f>
        <v>#VALUE!</v>
      </c>
      <c r="BL33" s="115" t="e">
        <f aca="false">BL8+$D$2*(BL7+BL10+BL11)+(1-$D$2)*(BK19/BK22-$D$3-BL9)</f>
        <v>#VALUE!</v>
      </c>
      <c r="BM33" s="115" t="e">
        <f aca="false">BM8+$D$2*(BM7+BM10+BM11)+(1-$D$2)*(BL19/BL22-$D$3-BM9)</f>
        <v>#VALUE!</v>
      </c>
      <c r="BN33" s="115" t="e">
        <f aca="false">BN8+$D$2*(BN7+BN10+BN11)+(1-$D$2)*(BM19/BM22-$D$3-BN9)</f>
        <v>#VALUE!</v>
      </c>
      <c r="BO33" s="115" t="e">
        <f aca="false">BO8+$D$2*(BO7+BO10+BO11)+(1-$D$2)*(BN19/BN22-$D$3-BO9)</f>
        <v>#VALUE!</v>
      </c>
      <c r="BP33" s="115" t="e">
        <f aca="false">BP8+$D$2*(BP7+BP10+BP11)+(1-$D$2)*(BO19/BO22-$D$3-BP9)</f>
        <v>#VALUE!</v>
      </c>
      <c r="BQ33" s="115" t="e">
        <f aca="false">BQ8+$D$2*(BQ7+BQ10+BQ11)+(1-$D$2)*(BP19/BP22-$D$3-BQ9)</f>
        <v>#VALUE!</v>
      </c>
      <c r="BR33" s="115" t="e">
        <f aca="false">BR8+$D$2*(BR7+BR10+BR11)+(1-$D$2)*(BQ19/BQ22-$D$3-BR9)</f>
        <v>#VALUE!</v>
      </c>
      <c r="BS33" s="115" t="e">
        <f aca="false">BS8+$D$2*(BS7+BS10+BS11)+(1-$D$2)*(BR19/BR22-$D$3-BS9)</f>
        <v>#VALUE!</v>
      </c>
    </row>
    <row r="34" customFormat="false" ht="15.75" hidden="false" customHeight="false" outlineLevel="0" collapsed="false">
      <c r="A34" s="503" t="s">
        <v>1589</v>
      </c>
      <c r="C34" s="600" t="s">
        <v>1521</v>
      </c>
      <c r="D34" s="624" t="s">
        <v>1522</v>
      </c>
      <c r="E34" s="531" t="n">
        <f aca="false">InputDataA_GeneralAssumptions!J16</f>
        <v>1653.82940051561</v>
      </c>
      <c r="F34" s="531" t="n">
        <f aca="false">E34*(1+F20)</f>
        <v>1705.97198379763</v>
      </c>
      <c r="G34" s="531" t="n">
        <f aca="false">F34*(1+G20)</f>
        <v>1759.37682268005</v>
      </c>
      <c r="H34" s="531" t="n">
        <f aca="false">G34*(1+H20)</f>
        <v>1813.33960756185</v>
      </c>
      <c r="I34" s="531" t="n">
        <f aca="false">H34*(1+I20)</f>
        <v>1868.2036086923</v>
      </c>
      <c r="J34" s="531" t="n">
        <f aca="false">I34*(1+J20)</f>
        <v>1924.80260290799</v>
      </c>
      <c r="K34" s="531" t="n">
        <f aca="false">J34*(1+K20)</f>
        <v>1983.30093643862</v>
      </c>
      <c r="L34" s="531" t="n">
        <f aca="false">K34*(1+L20)</f>
        <v>2041.658474015</v>
      </c>
      <c r="M34" s="531" t="n">
        <f aca="false">L34*(1+M20)</f>
        <v>2102.44332138797</v>
      </c>
      <c r="N34" s="531" t="n">
        <f aca="false">M34*(1+N20)</f>
        <v>2165.20619488478</v>
      </c>
      <c r="O34" s="531" t="n">
        <f aca="false">N34*(1+O20)</f>
        <v>2229.26293535427</v>
      </c>
      <c r="P34" s="531" t="n">
        <f aca="false">O34*(1+P20)</f>
        <v>2294.12505659045</v>
      </c>
      <c r="Q34" s="531" t="n">
        <f aca="false">P34*(1+Q20)</f>
        <v>2359.58725334923</v>
      </c>
      <c r="R34" s="531" t="n">
        <f aca="false">Q34*(1+R20)</f>
        <v>2426.05871211584</v>
      </c>
      <c r="S34" s="531" t="n">
        <f aca="false">R34*(1+S20)</f>
        <v>2493.85155712394</v>
      </c>
      <c r="T34" s="531" t="n">
        <f aca="false">S34*(1+T20)</f>
        <v>2563.48932247156</v>
      </c>
      <c r="U34" s="531" t="n">
        <f aca="false">T34*(1+U20)</f>
        <v>2635.51746204966</v>
      </c>
      <c r="V34" s="531" t="n">
        <f aca="false">U34*(1+V20)</f>
        <v>2708.78347212063</v>
      </c>
      <c r="W34" s="531" t="n">
        <f aca="false">V34*(1+W20)</f>
        <v>2784.50847652692</v>
      </c>
      <c r="X34" s="531" t="n">
        <f aca="false">W34*(1+X20)</f>
        <v>2862.75262889413</v>
      </c>
      <c r="Y34" s="531" t="n">
        <f aca="false">X34*(1+Y20)</f>
        <v>2943.17750366844</v>
      </c>
      <c r="Z34" s="531" t="n">
        <f aca="false">Y34*(1+Z20)</f>
        <v>3025.8233495196</v>
      </c>
      <c r="AA34" s="531" t="n">
        <f aca="false">Z34*(1+AA20)</f>
        <v>3109.83250478942</v>
      </c>
      <c r="AB34" s="531" t="n">
        <f aca="false">AA34*(1+AB20)</f>
        <v>3196.22312458758</v>
      </c>
      <c r="AC34" s="531" t="n">
        <f aca="false">AB34*(1+AC20)</f>
        <v>3285.15236410643</v>
      </c>
      <c r="AD34" s="531" t="n">
        <f aca="false">AC34*(1+AD20)</f>
        <v>3376.77596033722</v>
      </c>
      <c r="AE34" s="531" t="n">
        <f aca="false">AD34*(1+AE20)</f>
        <v>3471.15773204592</v>
      </c>
      <c r="AF34" s="531" t="n">
        <f aca="false">AE34*(1+AF20)</f>
        <v>3567.13705240763</v>
      </c>
      <c r="AG34" s="531" t="n">
        <f aca="false">AF34*(1+AG20)</f>
        <v>3666.15331516483</v>
      </c>
      <c r="AH34" s="531" t="n">
        <f aca="false">AG34*(1+AH20)</f>
        <v>3767.9774990619</v>
      </c>
      <c r="AI34" s="531" t="n">
        <f aca="false">AH34*(1+AI20)</f>
        <v>3872.67265580584</v>
      </c>
      <c r="AJ34" s="531" t="n">
        <f aca="false">AI34*(1+AJ20)</f>
        <v>3979.99454758195</v>
      </c>
      <c r="AK34" s="531" t="e">
        <f aca="false">AJ34*(1+AK20)</f>
        <v>#VALUE!</v>
      </c>
      <c r="AL34" s="531" t="e">
        <f aca="false">AK34*(1+AL20)</f>
        <v>#VALUE!</v>
      </c>
      <c r="AM34" s="531" t="e">
        <f aca="false">AL34*(1+AM20)</f>
        <v>#VALUE!</v>
      </c>
      <c r="AN34" s="531" t="e">
        <f aca="false">AM34*(1+AN20)</f>
        <v>#VALUE!</v>
      </c>
      <c r="AO34" s="531" t="e">
        <f aca="false">AN34*(1+AO20)</f>
        <v>#VALUE!</v>
      </c>
      <c r="AP34" s="531" t="e">
        <f aca="false">AO34*(1+AP20)</f>
        <v>#VALUE!</v>
      </c>
      <c r="AQ34" s="531" t="e">
        <f aca="false">AP34*(1+AQ20)</f>
        <v>#VALUE!</v>
      </c>
      <c r="AR34" s="531" t="e">
        <f aca="false">AQ34*(1+AR20)</f>
        <v>#VALUE!</v>
      </c>
      <c r="AS34" s="531" t="e">
        <f aca="false">AR34*(1+AS20)</f>
        <v>#VALUE!</v>
      </c>
      <c r="AT34" s="531" t="e">
        <f aca="false">AS34*(1+AT20)</f>
        <v>#VALUE!</v>
      </c>
      <c r="AU34" s="531" t="e">
        <f aca="false">AT34*(1+AU20)</f>
        <v>#VALUE!</v>
      </c>
      <c r="AV34" s="531" t="e">
        <f aca="false">AU34*(1+AV20)</f>
        <v>#VALUE!</v>
      </c>
      <c r="AW34" s="531" t="e">
        <f aca="false">AV34*(1+AW20)</f>
        <v>#VALUE!</v>
      </c>
      <c r="AX34" s="531" t="e">
        <f aca="false">AW34*(1+AX20)</f>
        <v>#VALUE!</v>
      </c>
      <c r="AY34" s="531" t="e">
        <f aca="false">AX34*(1+AY20)</f>
        <v>#VALUE!</v>
      </c>
      <c r="AZ34" s="531" t="e">
        <f aca="false">AY34*(1+AZ20)</f>
        <v>#VALUE!</v>
      </c>
      <c r="BA34" s="531" t="e">
        <f aca="false">AZ34*(1+BA20)</f>
        <v>#VALUE!</v>
      </c>
      <c r="BB34" s="531" t="e">
        <f aca="false">BA34*(1+BB20)</f>
        <v>#VALUE!</v>
      </c>
      <c r="BC34" s="531" t="e">
        <f aca="false">BB34*(1+BC20)</f>
        <v>#VALUE!</v>
      </c>
      <c r="BD34" s="531" t="e">
        <f aca="false">BC34*(1+BD20)</f>
        <v>#VALUE!</v>
      </c>
      <c r="BE34" s="531" t="e">
        <f aca="false">BD34*(1+BE20)</f>
        <v>#VALUE!</v>
      </c>
      <c r="BF34" s="531" t="e">
        <f aca="false">BE34*(1+BF20)</f>
        <v>#VALUE!</v>
      </c>
      <c r="BG34" s="531" t="e">
        <f aca="false">BF34*(1+BG20)</f>
        <v>#VALUE!</v>
      </c>
      <c r="BH34" s="531" t="e">
        <f aca="false">BG34*(1+BH20)</f>
        <v>#VALUE!</v>
      </c>
      <c r="BI34" s="531" t="e">
        <f aca="false">BH34*(1+BI20)</f>
        <v>#VALUE!</v>
      </c>
      <c r="BJ34" s="531" t="e">
        <f aca="false">BI34*(1+BJ20)</f>
        <v>#VALUE!</v>
      </c>
      <c r="BK34" s="531" t="e">
        <f aca="false">BJ34*(1+BK20)</f>
        <v>#VALUE!</v>
      </c>
      <c r="BL34" s="531" t="e">
        <f aca="false">BK34*(1+BL20)</f>
        <v>#VALUE!</v>
      </c>
      <c r="BM34" s="531" t="e">
        <f aca="false">BL34*(1+BM20)</f>
        <v>#VALUE!</v>
      </c>
      <c r="BN34" s="531" t="e">
        <f aca="false">BM34*(1+BN20)</f>
        <v>#VALUE!</v>
      </c>
      <c r="BO34" s="531" t="e">
        <f aca="false">BN34*(1+BO20)</f>
        <v>#VALUE!</v>
      </c>
      <c r="BP34" s="531" t="e">
        <f aca="false">BO34*(1+BP20)</f>
        <v>#VALUE!</v>
      </c>
      <c r="BQ34" s="531" t="e">
        <f aca="false">BP34*(1+BQ20)</f>
        <v>#VALUE!</v>
      </c>
      <c r="BR34" s="531" t="e">
        <f aca="false">BQ34*(1+BR20)</f>
        <v>#VALUE!</v>
      </c>
      <c r="BS34" s="531" t="e">
        <f aca="false">BR34*(1+BS20)</f>
        <v>#VALUE!</v>
      </c>
    </row>
    <row r="36" customFormat="false" ht="15.75" hidden="false" customHeight="false" outlineLevel="0" collapsed="false">
      <c r="C36" s="17" t="s">
        <v>1552</v>
      </c>
    </row>
    <row r="37" customFormat="false" ht="15.75" hidden="false" customHeight="false" outlineLevel="0" collapsed="false">
      <c r="C37" s="524" t="s">
        <v>1553</v>
      </c>
      <c r="D37" s="512"/>
      <c r="E37" s="580" t="n">
        <f aca="false">IF(InputDataA_GeneralAssumptions!$F$133="Automatic",InputDataA_GeneralAssumptions!I150,"Not an input")</f>
        <v>0.571</v>
      </c>
      <c r="F37" s="580" t="n">
        <f aca="false">IF(InputDataA_GeneralAssumptions!$F$133="Automatic",InputDataA_GeneralAssumptions!J150,"Not an input")</f>
        <v>0.571</v>
      </c>
      <c r="G37" s="580" t="n">
        <f aca="false">IF(InputDataA_GeneralAssumptions!$F$133="Automatic",InputDataA_GeneralAssumptions!K150,"Not an input")</f>
        <v>0.571</v>
      </c>
      <c r="H37" s="580" t="n">
        <f aca="false">IF(InputDataA_GeneralAssumptions!$F$133="Automatic",InputDataA_GeneralAssumptions!L150,"Not an input")</f>
        <v>0.571</v>
      </c>
      <c r="I37" s="580" t="n">
        <f aca="false">IF(InputDataA_GeneralAssumptions!$F$133="Automatic",InputDataA_GeneralAssumptions!M150,"Not an input")</f>
        <v>0.571</v>
      </c>
      <c r="J37" s="580" t="n">
        <f aca="false">IF(InputDataA_GeneralAssumptions!$F$133="Automatic",InputDataA_GeneralAssumptions!N150,"Not an input")</f>
        <v>0.571</v>
      </c>
      <c r="K37" s="580" t="n">
        <f aca="false">IF(InputDataA_GeneralAssumptions!$F$133="Automatic",InputDataA_GeneralAssumptions!O150,"Not an input")</f>
        <v>0.571</v>
      </c>
      <c r="L37" s="580" t="n">
        <f aca="false">IF(InputDataA_GeneralAssumptions!$F$133="Automatic",InputDataA_GeneralAssumptions!P150,"Not an input")</f>
        <v>0.571</v>
      </c>
      <c r="M37" s="580" t="n">
        <f aca="false">IF(InputDataA_GeneralAssumptions!$F$133="Automatic",InputDataA_GeneralAssumptions!Q150,"Not an input")</f>
        <v>0.571</v>
      </c>
      <c r="N37" s="580" t="n">
        <f aca="false">IF(InputDataA_GeneralAssumptions!$F$133="Automatic",InputDataA_GeneralAssumptions!R150,"Not an input")</f>
        <v>0.571</v>
      </c>
      <c r="O37" s="580" t="n">
        <f aca="false">IF(InputDataA_GeneralAssumptions!$F$133="Automatic",InputDataA_GeneralAssumptions!S150,"Not an input")</f>
        <v>0.571</v>
      </c>
      <c r="P37" s="580" t="n">
        <f aca="false">IF(InputDataA_GeneralAssumptions!$F$133="Automatic",InputDataA_GeneralAssumptions!T150,"Not an input")</f>
        <v>0.571</v>
      </c>
      <c r="Q37" s="580" t="n">
        <f aca="false">IF(InputDataA_GeneralAssumptions!$F$133="Automatic",InputDataA_GeneralAssumptions!U150,"Not an input")</f>
        <v>0.571</v>
      </c>
      <c r="R37" s="580" t="n">
        <f aca="false">IF(InputDataA_GeneralAssumptions!$F$133="Automatic",InputDataA_GeneralAssumptions!V150,"Not an input")</f>
        <v>0.571</v>
      </c>
      <c r="S37" s="580" t="n">
        <f aca="false">IF(InputDataA_GeneralAssumptions!$F$133="Automatic",InputDataA_GeneralAssumptions!W150,"Not an input")</f>
        <v>0.571</v>
      </c>
      <c r="T37" s="580" t="n">
        <f aca="false">IF(InputDataA_GeneralAssumptions!$F$133="Automatic",InputDataA_GeneralAssumptions!X150,"Not an input")</f>
        <v>0.571</v>
      </c>
      <c r="U37" s="580" t="n">
        <f aca="false">IF(InputDataA_GeneralAssumptions!$F$133="Automatic",InputDataA_GeneralAssumptions!Y150,"Not an input")</f>
        <v>0.571</v>
      </c>
      <c r="V37" s="580" t="n">
        <f aca="false">IF(InputDataA_GeneralAssumptions!$F$133="Automatic",InputDataA_GeneralAssumptions!Z150,"Not an input")</f>
        <v>0.571</v>
      </c>
      <c r="W37" s="580" t="n">
        <f aca="false">IF(InputDataA_GeneralAssumptions!$F$133="Automatic",InputDataA_GeneralAssumptions!AA150,"Not an input")</f>
        <v>0.571</v>
      </c>
      <c r="X37" s="580" t="n">
        <f aca="false">IF(InputDataA_GeneralAssumptions!$F$133="Automatic",InputDataA_GeneralAssumptions!AB150,"Not an input")</f>
        <v>0.571</v>
      </c>
      <c r="Y37" s="580" t="n">
        <f aca="false">IF(InputDataA_GeneralAssumptions!$F$133="Automatic",InputDataA_GeneralAssumptions!AC150,"Not an input")</f>
        <v>0.571</v>
      </c>
      <c r="Z37" s="580" t="n">
        <f aca="false">IF(InputDataA_GeneralAssumptions!$F$133="Automatic",InputDataA_GeneralAssumptions!AD150,"Not an input")</f>
        <v>0.571</v>
      </c>
      <c r="AA37" s="580" t="n">
        <f aca="false">IF(InputDataA_GeneralAssumptions!$F$133="Automatic",InputDataA_GeneralAssumptions!AE150,"Not an input")</f>
        <v>0.571</v>
      </c>
      <c r="AB37" s="580" t="n">
        <f aca="false">IF(InputDataA_GeneralAssumptions!$F$133="Automatic",InputDataA_GeneralAssumptions!AF150,"Not an input")</f>
        <v>0.571</v>
      </c>
      <c r="AC37" s="580" t="n">
        <f aca="false">IF(InputDataA_GeneralAssumptions!$F$133="Automatic",InputDataA_GeneralAssumptions!AG150,"Not an input")</f>
        <v>0.571</v>
      </c>
      <c r="AD37" s="580" t="n">
        <f aca="false">IF(InputDataA_GeneralAssumptions!$F$133="Automatic",InputDataA_GeneralAssumptions!AH150,"Not an input")</f>
        <v>0.571</v>
      </c>
      <c r="AE37" s="580" t="n">
        <f aca="false">IF(InputDataA_GeneralAssumptions!$F$133="Automatic",InputDataA_GeneralAssumptions!AI150,"Not an input")</f>
        <v>0.571</v>
      </c>
      <c r="AF37" s="580" t="n">
        <f aca="false">IF(InputDataA_GeneralAssumptions!$F$133="Automatic",InputDataA_GeneralAssumptions!AJ150,"Not an input")</f>
        <v>0.571</v>
      </c>
      <c r="AG37" s="580" t="n">
        <f aca="false">IF(InputDataA_GeneralAssumptions!$F$133="Automatic",InputDataA_GeneralAssumptions!AK150,"Not an input")</f>
        <v>0.571</v>
      </c>
      <c r="AH37" s="580" t="n">
        <f aca="false">IF(InputDataA_GeneralAssumptions!$F$133="Automatic",InputDataA_GeneralAssumptions!AL150,"Not an input")</f>
        <v>0.571</v>
      </c>
      <c r="AI37" s="580" t="n">
        <f aca="false">IF(InputDataA_GeneralAssumptions!$F$133="Automatic",InputDataA_GeneralAssumptions!AM150,"Not an input")</f>
        <v>0.571</v>
      </c>
      <c r="AJ37" s="580" t="n">
        <f aca="false">IF(InputDataA_GeneralAssumptions!$F$133="Automatic",InputDataA_GeneralAssumptions!AN150,"Not an input")</f>
        <v>0.571</v>
      </c>
      <c r="AK37" s="580" t="n">
        <f aca="false">IF(InputDataA_GeneralAssumptions!$F$133="Automatic",InputDataA_GeneralAssumptions!AO150,"Not an input")</f>
        <v>0.571</v>
      </c>
      <c r="AL37" s="580" t="n">
        <f aca="false">IF(InputDataA_GeneralAssumptions!$F$133="Automatic",InputDataA_GeneralAssumptions!AP150,"Not an input")</f>
        <v>0.571</v>
      </c>
      <c r="AM37" s="580" t="n">
        <f aca="false">IF(InputDataA_GeneralAssumptions!$F$133="Automatic",InputDataA_GeneralAssumptions!AQ150,"Not an input")</f>
        <v>0.571</v>
      </c>
      <c r="AN37" s="580" t="n">
        <f aca="false">IF(InputDataA_GeneralAssumptions!$F$133="Automatic",InputDataA_GeneralAssumptions!AR150,"Not an input")</f>
        <v>0.571</v>
      </c>
      <c r="AO37" s="580" t="n">
        <f aca="false">IF(InputDataA_GeneralAssumptions!$F$133="Automatic",InputDataA_GeneralAssumptions!AS150,"Not an input")</f>
        <v>0.571</v>
      </c>
      <c r="AP37" s="580" t="n">
        <f aca="false">IF(InputDataA_GeneralAssumptions!$F$133="Automatic",InputDataA_GeneralAssumptions!AT150,"Not an input")</f>
        <v>0.571</v>
      </c>
      <c r="AQ37" s="580" t="n">
        <f aca="false">IF(InputDataA_GeneralAssumptions!$F$133="Automatic",InputDataA_GeneralAssumptions!AU150,"Not an input")</f>
        <v>0.571</v>
      </c>
      <c r="AR37" s="580" t="n">
        <f aca="false">IF(InputDataA_GeneralAssumptions!$F$133="Automatic",InputDataA_GeneralAssumptions!AV150,"Not an input")</f>
        <v>0.571</v>
      </c>
      <c r="AS37" s="580" t="n">
        <f aca="false">IF(InputDataA_GeneralAssumptions!$F$133="Automatic",InputDataA_GeneralAssumptions!AW150,"Not an input")</f>
        <v>0.571</v>
      </c>
      <c r="AT37" s="580" t="n">
        <f aca="false">IF(InputDataA_GeneralAssumptions!$F$133="Automatic",InputDataA_GeneralAssumptions!AX150,"Not an input")</f>
        <v>0.571</v>
      </c>
      <c r="AU37" s="580" t="n">
        <f aca="false">IF(InputDataA_GeneralAssumptions!$F$133="Automatic",InputDataA_GeneralAssumptions!AY150,"Not an input")</f>
        <v>0.571</v>
      </c>
      <c r="AV37" s="580" t="n">
        <f aca="false">IF(InputDataA_GeneralAssumptions!$F$133="Automatic",InputDataA_GeneralAssumptions!AZ150,"Not an input")</f>
        <v>0.571</v>
      </c>
      <c r="AW37" s="580" t="n">
        <f aca="false">IF(InputDataA_GeneralAssumptions!$F$133="Automatic",InputDataA_GeneralAssumptions!BA150,"Not an input")</f>
        <v>0.571</v>
      </c>
      <c r="AX37" s="580" t="n">
        <f aca="false">IF(InputDataA_GeneralAssumptions!$F$133="Automatic",InputDataA_GeneralAssumptions!BB150,"Not an input")</f>
        <v>0.571</v>
      </c>
      <c r="AY37" s="580" t="n">
        <f aca="false">IF(InputDataA_GeneralAssumptions!$F$133="Automatic",InputDataA_GeneralAssumptions!BC150,"Not an input")</f>
        <v>0.571</v>
      </c>
      <c r="AZ37" s="580" t="n">
        <f aca="false">IF(InputDataA_GeneralAssumptions!$F$133="Automatic",InputDataA_GeneralAssumptions!BD150,"Not an input")</f>
        <v>0.571</v>
      </c>
      <c r="BA37" s="580" t="n">
        <f aca="false">IF(InputDataA_GeneralAssumptions!$F$133="Automatic",InputDataA_GeneralAssumptions!BE150,"Not an input")</f>
        <v>0.571</v>
      </c>
      <c r="BB37" s="580" t="n">
        <f aca="false">IF(InputDataA_GeneralAssumptions!$F$133="Automatic",InputDataA_GeneralAssumptions!BF150,"Not an input")</f>
        <v>0.571</v>
      </c>
      <c r="BC37" s="580" t="n">
        <f aca="false">IF(InputDataA_GeneralAssumptions!$F$133="Automatic",InputDataA_GeneralAssumptions!BG150,"Not an input")</f>
        <v>0.571</v>
      </c>
      <c r="BD37" s="580" t="n">
        <f aca="false">IF(InputDataA_GeneralAssumptions!$F$133="Automatic",InputDataA_GeneralAssumptions!BH150,"Not an input")</f>
        <v>0.571</v>
      </c>
      <c r="BE37" s="580" t="n">
        <f aca="false">IF(InputDataA_GeneralAssumptions!$F$133="Automatic",InputDataA_GeneralAssumptions!BI150,"Not an input")</f>
        <v>0.571</v>
      </c>
      <c r="BF37" s="580" t="n">
        <f aca="false">IF(InputDataA_GeneralAssumptions!$F$133="Automatic",InputDataA_GeneralAssumptions!BJ150,"Not an input")</f>
        <v>0.571</v>
      </c>
      <c r="BG37" s="580" t="n">
        <f aca="false">IF(InputDataA_GeneralAssumptions!$F$133="Automatic",InputDataA_GeneralAssumptions!BK150,"Not an input")</f>
        <v>0.571</v>
      </c>
      <c r="BH37" s="580" t="n">
        <f aca="false">IF(InputDataA_GeneralAssumptions!$F$133="Automatic",InputDataA_GeneralAssumptions!BL150,"Not an input")</f>
        <v>0.571</v>
      </c>
      <c r="BI37" s="580" t="n">
        <f aca="false">IF(InputDataA_GeneralAssumptions!$F$133="Automatic",InputDataA_GeneralAssumptions!BM150,"Not an input")</f>
        <v>0.571</v>
      </c>
      <c r="BJ37" s="580" t="n">
        <f aca="false">IF(InputDataA_GeneralAssumptions!$F$133="Automatic",InputDataA_GeneralAssumptions!BN150,"Not an input")</f>
        <v>0.571</v>
      </c>
      <c r="BK37" s="580" t="n">
        <f aca="false">IF(InputDataA_GeneralAssumptions!$F$133="Automatic",InputDataA_GeneralAssumptions!BO150,"Not an input")</f>
        <v>0.571</v>
      </c>
      <c r="BL37" s="580" t="n">
        <f aca="false">IF(InputDataA_GeneralAssumptions!$F$133="Automatic",InputDataA_GeneralAssumptions!BP150,"Not an input")</f>
        <v>0.571</v>
      </c>
      <c r="BM37" s="580" t="n">
        <f aca="false">IF(InputDataA_GeneralAssumptions!$F$133="Automatic",InputDataA_GeneralAssumptions!BQ150,"Not an input")</f>
        <v>0.571</v>
      </c>
      <c r="BN37" s="580" t="n">
        <f aca="false">IF(InputDataA_GeneralAssumptions!$F$133="Automatic",InputDataA_GeneralAssumptions!BR150,"Not an input")</f>
        <v>0.571</v>
      </c>
      <c r="BO37" s="580" t="n">
        <f aca="false">IF(InputDataA_GeneralAssumptions!$F$133="Automatic",InputDataA_GeneralAssumptions!BS150,"Not an input")</f>
        <v>0.571</v>
      </c>
      <c r="BP37" s="580" t="n">
        <f aca="false">IF(InputDataA_GeneralAssumptions!$F$133="Automatic",InputDataA_GeneralAssumptions!BT150,"Not an input")</f>
        <v>0.571</v>
      </c>
      <c r="BQ37" s="580" t="n">
        <f aca="false">IF(InputDataA_GeneralAssumptions!$F$133="Automatic",InputDataA_GeneralAssumptions!BU150,"Not an input")</f>
        <v>0.571</v>
      </c>
      <c r="BR37" s="580" t="n">
        <f aca="false">IF(InputDataA_GeneralAssumptions!$F$133="Automatic",InputDataA_GeneralAssumptions!BV150,"Not an input")</f>
        <v>0.571</v>
      </c>
      <c r="BS37" s="580" t="n">
        <f aca="false">IF(InputDataA_GeneralAssumptions!$F$133="Automatic",InputDataA_GeneralAssumptions!BW150,"Not an input")</f>
        <v>0.571</v>
      </c>
    </row>
    <row r="38" customFormat="false" ht="15" hidden="false" customHeight="true" outlineLevel="0" collapsed="false">
      <c r="C38" s="524" t="s">
        <v>1554</v>
      </c>
      <c r="D38" s="512" t="s">
        <v>1555</v>
      </c>
      <c r="E38" s="580" t="n">
        <f aca="false">IF(InputDataA_GeneralAssumptions!$F$133="Automatic",SQRT(2)*NORMSINV(0.5*(E37+1)),"Not an input")</f>
        <v>1.11850719735512</v>
      </c>
      <c r="F38" s="580" t="n">
        <f aca="false">IF(InputDataA_GeneralAssumptions!$F$133="Automatic",SQRT(2)*NORMSINV(0.5*(F37+1)),"Not an input")</f>
        <v>1.11850719735512</v>
      </c>
      <c r="G38" s="580" t="n">
        <f aca="false">IF(InputDataA_GeneralAssumptions!$F$133="Automatic",SQRT(2)*NORMSINV(0.5*(G37+1)),"Not an input")</f>
        <v>1.11850719735512</v>
      </c>
      <c r="H38" s="580" t="n">
        <f aca="false">IF(InputDataA_GeneralAssumptions!$F$133="Automatic",SQRT(2)*NORMSINV(0.5*(H37+1)),"Not an input")</f>
        <v>1.11850719735512</v>
      </c>
      <c r="I38" s="580" t="n">
        <f aca="false">IF(InputDataA_GeneralAssumptions!$F$133="Automatic",SQRT(2)*NORMSINV(0.5*(I37+1)),"Not an input")</f>
        <v>1.11850719735512</v>
      </c>
      <c r="J38" s="580" t="n">
        <f aca="false">IF(InputDataA_GeneralAssumptions!$F$133="Automatic",SQRT(2)*NORMSINV(0.5*(J37+1)),"Not an input")</f>
        <v>1.11850719735512</v>
      </c>
      <c r="K38" s="580" t="n">
        <f aca="false">IF(InputDataA_GeneralAssumptions!$F$133="Automatic",SQRT(2)*NORMSINV(0.5*(K37+1)),"Not an input")</f>
        <v>1.11850719735512</v>
      </c>
      <c r="L38" s="580" t="n">
        <f aca="false">IF(InputDataA_GeneralAssumptions!$F$133="Automatic",SQRT(2)*NORMSINV(0.5*(L37+1)),"Not an input")</f>
        <v>1.11850719735512</v>
      </c>
      <c r="M38" s="580" t="n">
        <f aca="false">IF(InputDataA_GeneralAssumptions!$F$133="Automatic",SQRT(2)*NORMSINV(0.5*(M37+1)),"Not an input")</f>
        <v>1.11850719735512</v>
      </c>
      <c r="N38" s="580" t="n">
        <f aca="false">IF(InputDataA_GeneralAssumptions!$F$133="Automatic",SQRT(2)*NORMSINV(0.5*(N37+1)),"Not an input")</f>
        <v>1.11850719735512</v>
      </c>
      <c r="O38" s="580" t="n">
        <f aca="false">IF(InputDataA_GeneralAssumptions!$F$133="Automatic",SQRT(2)*NORMSINV(0.5*(O37+1)),"Not an input")</f>
        <v>1.11850719735512</v>
      </c>
      <c r="P38" s="580" t="n">
        <f aca="false">IF(InputDataA_GeneralAssumptions!$F$133="Automatic",SQRT(2)*NORMSINV(0.5*(P37+1)),"Not an input")</f>
        <v>1.11850719735512</v>
      </c>
      <c r="Q38" s="580" t="n">
        <f aca="false">IF(InputDataA_GeneralAssumptions!$F$133="Automatic",SQRT(2)*NORMSINV(0.5*(Q37+1)),"Not an input")</f>
        <v>1.11850719735512</v>
      </c>
      <c r="R38" s="580" t="n">
        <f aca="false">IF(InputDataA_GeneralAssumptions!$F$133="Automatic",SQRT(2)*NORMSINV(0.5*(R37+1)),"Not an input")</f>
        <v>1.11850719735512</v>
      </c>
      <c r="S38" s="580" t="n">
        <f aca="false">IF(InputDataA_GeneralAssumptions!$F$133="Automatic",SQRT(2)*NORMSINV(0.5*(S37+1)),"Not an input")</f>
        <v>1.11850719735512</v>
      </c>
      <c r="T38" s="580" t="n">
        <f aca="false">IF(InputDataA_GeneralAssumptions!$F$133="Automatic",SQRT(2)*NORMSINV(0.5*(T37+1)),"Not an input")</f>
        <v>1.11850719735512</v>
      </c>
      <c r="U38" s="580" t="n">
        <f aca="false">IF(InputDataA_GeneralAssumptions!$F$133="Automatic",SQRT(2)*NORMSINV(0.5*(U37+1)),"Not an input")</f>
        <v>1.11850719735512</v>
      </c>
      <c r="V38" s="580" t="n">
        <f aca="false">IF(InputDataA_GeneralAssumptions!$F$133="Automatic",SQRT(2)*NORMSINV(0.5*(V37+1)),"Not an input")</f>
        <v>1.11850719735512</v>
      </c>
      <c r="W38" s="580" t="n">
        <f aca="false">IF(InputDataA_GeneralAssumptions!$F$133="Automatic",SQRT(2)*NORMSINV(0.5*(W37+1)),"Not an input")</f>
        <v>1.11850719735512</v>
      </c>
      <c r="X38" s="580" t="n">
        <f aca="false">IF(InputDataA_GeneralAssumptions!$F$133="Automatic",SQRT(2)*NORMSINV(0.5*(X37+1)),"Not an input")</f>
        <v>1.11850719735512</v>
      </c>
      <c r="Y38" s="580" t="n">
        <f aca="false">IF(InputDataA_GeneralAssumptions!$F$133="Automatic",SQRT(2)*NORMSINV(0.5*(Y37+1)),"Not an input")</f>
        <v>1.11850719735512</v>
      </c>
      <c r="Z38" s="580" t="n">
        <f aca="false">IF(InputDataA_GeneralAssumptions!$F$133="Automatic",SQRT(2)*NORMSINV(0.5*(Z37+1)),"Not an input")</f>
        <v>1.11850719735512</v>
      </c>
      <c r="AA38" s="580" t="n">
        <f aca="false">IF(InputDataA_GeneralAssumptions!$F$133="Automatic",SQRT(2)*NORMSINV(0.5*(AA37+1)),"Not an input")</f>
        <v>1.11850719735512</v>
      </c>
      <c r="AB38" s="580" t="n">
        <f aca="false">IF(InputDataA_GeneralAssumptions!$F$133="Automatic",SQRT(2)*NORMSINV(0.5*(AB37+1)),"Not an input")</f>
        <v>1.11850719735512</v>
      </c>
      <c r="AC38" s="580" t="n">
        <f aca="false">IF(InputDataA_GeneralAssumptions!$F$133="Automatic",SQRT(2)*NORMSINV(0.5*(AC37+1)),"Not an input")</f>
        <v>1.11850719735512</v>
      </c>
      <c r="AD38" s="580" t="n">
        <f aca="false">IF(InputDataA_GeneralAssumptions!$F$133="Automatic",SQRT(2)*NORMSINV(0.5*(AD37+1)),"Not an input")</f>
        <v>1.11850719735512</v>
      </c>
      <c r="AE38" s="580" t="n">
        <f aca="false">IF(InputDataA_GeneralAssumptions!$F$133="Automatic",SQRT(2)*NORMSINV(0.5*(AE37+1)),"Not an input")</f>
        <v>1.11850719735512</v>
      </c>
      <c r="AF38" s="580" t="n">
        <f aca="false">IF(InputDataA_GeneralAssumptions!$F$133="Automatic",SQRT(2)*NORMSINV(0.5*(AF37+1)),"Not an input")</f>
        <v>1.11850719735512</v>
      </c>
      <c r="AG38" s="580" t="n">
        <f aca="false">IF(InputDataA_GeneralAssumptions!$F$133="Automatic",SQRT(2)*NORMSINV(0.5*(AG37+1)),"Not an input")</f>
        <v>1.11850719735512</v>
      </c>
      <c r="AH38" s="580" t="n">
        <f aca="false">IF(InputDataA_GeneralAssumptions!$F$133="Automatic",SQRT(2)*NORMSINV(0.5*(AH37+1)),"Not an input")</f>
        <v>1.11850719735512</v>
      </c>
      <c r="AI38" s="580" t="n">
        <f aca="false">IF(InputDataA_GeneralAssumptions!$F$133="Automatic",SQRT(2)*NORMSINV(0.5*(AI37+1)),"Not an input")</f>
        <v>1.11850719735512</v>
      </c>
      <c r="AJ38" s="580" t="n">
        <f aca="false">IF(InputDataA_GeneralAssumptions!$F$133="Automatic",SQRT(2)*NORMSINV(0.5*(AJ37+1)),"Not an input")</f>
        <v>1.11850719735512</v>
      </c>
      <c r="AK38" s="580" t="n">
        <f aca="false">IF(InputDataA_GeneralAssumptions!$F$133="Automatic",SQRT(2)*NORMSINV(0.5*(AK37+1)),"Not an input")</f>
        <v>1.11850719735512</v>
      </c>
      <c r="AL38" s="580" t="n">
        <f aca="false">IF(InputDataA_GeneralAssumptions!$F$133="Automatic",SQRT(2)*NORMSINV(0.5*(AL37+1)),"Not an input")</f>
        <v>1.11850719735512</v>
      </c>
      <c r="AM38" s="580" t="n">
        <f aca="false">IF(InputDataA_GeneralAssumptions!$F$133="Automatic",SQRT(2)*NORMSINV(0.5*(AM37+1)),"Not an input")</f>
        <v>1.11850719735512</v>
      </c>
      <c r="AN38" s="580" t="n">
        <f aca="false">IF(InputDataA_GeneralAssumptions!$F$133="Automatic",SQRT(2)*NORMSINV(0.5*(AN37+1)),"Not an input")</f>
        <v>1.11850719735512</v>
      </c>
      <c r="AO38" s="580" t="n">
        <f aca="false">IF(InputDataA_GeneralAssumptions!$F$133="Automatic",SQRT(2)*NORMSINV(0.5*(AO37+1)),"Not an input")</f>
        <v>1.11850719735512</v>
      </c>
      <c r="AP38" s="580" t="n">
        <f aca="false">IF(InputDataA_GeneralAssumptions!$F$133="Automatic",SQRT(2)*NORMSINV(0.5*(AP37+1)),"Not an input")</f>
        <v>1.11850719735512</v>
      </c>
      <c r="AQ38" s="580" t="n">
        <f aca="false">IF(InputDataA_GeneralAssumptions!$F$133="Automatic",SQRT(2)*NORMSINV(0.5*(AQ37+1)),"Not an input")</f>
        <v>1.11850719735512</v>
      </c>
      <c r="AR38" s="580" t="n">
        <f aca="false">IF(InputDataA_GeneralAssumptions!$F$133="Automatic",SQRT(2)*NORMSINV(0.5*(AR37+1)),"Not an input")</f>
        <v>1.11850719735512</v>
      </c>
      <c r="AS38" s="580" t="n">
        <f aca="false">IF(InputDataA_GeneralAssumptions!$F$133="Automatic",SQRT(2)*NORMSINV(0.5*(AS37+1)),"Not an input")</f>
        <v>1.11850719735512</v>
      </c>
      <c r="AT38" s="580" t="n">
        <f aca="false">IF(InputDataA_GeneralAssumptions!$F$133="Automatic",SQRT(2)*NORMSINV(0.5*(AT37+1)),"Not an input")</f>
        <v>1.11850719735512</v>
      </c>
      <c r="AU38" s="580" t="n">
        <f aca="false">IF(InputDataA_GeneralAssumptions!$F$133="Automatic",SQRT(2)*NORMSINV(0.5*(AU37+1)),"Not an input")</f>
        <v>1.11850719735512</v>
      </c>
      <c r="AV38" s="580" t="n">
        <f aca="false">IF(InputDataA_GeneralAssumptions!$F$133="Automatic",SQRT(2)*NORMSINV(0.5*(AV37+1)),"Not an input")</f>
        <v>1.11850719735512</v>
      </c>
      <c r="AW38" s="580" t="n">
        <f aca="false">IF(InputDataA_GeneralAssumptions!$F$133="Automatic",SQRT(2)*NORMSINV(0.5*(AW37+1)),"Not an input")</f>
        <v>1.11850719735512</v>
      </c>
      <c r="AX38" s="580" t="n">
        <f aca="false">IF(InputDataA_GeneralAssumptions!$F$133="Automatic",SQRT(2)*NORMSINV(0.5*(AX37+1)),"Not an input")</f>
        <v>1.11850719735512</v>
      </c>
      <c r="AY38" s="580" t="n">
        <f aca="false">IF(InputDataA_GeneralAssumptions!$F$133="Automatic",SQRT(2)*NORMSINV(0.5*(AY37+1)),"Not an input")</f>
        <v>1.11850719735512</v>
      </c>
      <c r="AZ38" s="580" t="n">
        <f aca="false">IF(InputDataA_GeneralAssumptions!$F$133="Automatic",SQRT(2)*NORMSINV(0.5*(AZ37+1)),"Not an input")</f>
        <v>1.11850719735512</v>
      </c>
      <c r="BA38" s="580" t="n">
        <f aca="false">IF(InputDataA_GeneralAssumptions!$F$133="Automatic",SQRT(2)*NORMSINV(0.5*(BA37+1)),"Not an input")</f>
        <v>1.11850719735512</v>
      </c>
      <c r="BB38" s="580" t="n">
        <f aca="false">IF(InputDataA_GeneralAssumptions!$F$133="Automatic",SQRT(2)*NORMSINV(0.5*(BB37+1)),"Not an input")</f>
        <v>1.11850719735512</v>
      </c>
      <c r="BC38" s="580" t="n">
        <f aca="false">IF(InputDataA_GeneralAssumptions!$F$133="Automatic",SQRT(2)*NORMSINV(0.5*(BC37+1)),"Not an input")</f>
        <v>1.11850719735512</v>
      </c>
      <c r="BD38" s="580" t="n">
        <f aca="false">IF(InputDataA_GeneralAssumptions!$F$133="Automatic",SQRT(2)*NORMSINV(0.5*(BD37+1)),"Not an input")</f>
        <v>1.11850719735512</v>
      </c>
      <c r="BE38" s="580" t="n">
        <f aca="false">IF(InputDataA_GeneralAssumptions!$F$133="Automatic",SQRT(2)*NORMSINV(0.5*(BE37+1)),"Not an input")</f>
        <v>1.11850719735512</v>
      </c>
      <c r="BF38" s="580" t="n">
        <f aca="false">IF(InputDataA_GeneralAssumptions!$F$133="Automatic",SQRT(2)*NORMSINV(0.5*(BF37+1)),"Not an input")</f>
        <v>1.11850719735512</v>
      </c>
      <c r="BG38" s="580" t="n">
        <f aca="false">IF(InputDataA_GeneralAssumptions!$F$133="Automatic",SQRT(2)*NORMSINV(0.5*(BG37+1)),"Not an input")</f>
        <v>1.11850719735512</v>
      </c>
      <c r="BH38" s="580" t="n">
        <f aca="false">IF(InputDataA_GeneralAssumptions!$F$133="Automatic",SQRT(2)*NORMSINV(0.5*(BH37+1)),"Not an input")</f>
        <v>1.11850719735512</v>
      </c>
      <c r="BI38" s="580" t="n">
        <f aca="false">IF(InputDataA_GeneralAssumptions!$F$133="Automatic",SQRT(2)*NORMSINV(0.5*(BI37+1)),"Not an input")</f>
        <v>1.11850719735512</v>
      </c>
      <c r="BJ38" s="580" t="n">
        <f aca="false">IF(InputDataA_GeneralAssumptions!$F$133="Automatic",SQRT(2)*NORMSINV(0.5*(BJ37+1)),"Not an input")</f>
        <v>1.11850719735512</v>
      </c>
      <c r="BK38" s="580" t="n">
        <f aca="false">IF(InputDataA_GeneralAssumptions!$F$133="Automatic",SQRT(2)*NORMSINV(0.5*(BK37+1)),"Not an input")</f>
        <v>1.11850719735512</v>
      </c>
      <c r="BL38" s="580" t="n">
        <f aca="false">IF(InputDataA_GeneralAssumptions!$F$133="Automatic",SQRT(2)*NORMSINV(0.5*(BL37+1)),"Not an input")</f>
        <v>1.11850719735512</v>
      </c>
      <c r="BM38" s="580" t="n">
        <f aca="false">IF(InputDataA_GeneralAssumptions!$F$133="Automatic",SQRT(2)*NORMSINV(0.5*(BM37+1)),"Not an input")</f>
        <v>1.11850719735512</v>
      </c>
      <c r="BN38" s="580" t="n">
        <f aca="false">IF(InputDataA_GeneralAssumptions!$F$133="Automatic",SQRT(2)*NORMSINV(0.5*(BN37+1)),"Not an input")</f>
        <v>1.11850719735512</v>
      </c>
      <c r="BO38" s="580" t="n">
        <f aca="false">IF(InputDataA_GeneralAssumptions!$F$133="Automatic",SQRT(2)*NORMSINV(0.5*(BO37+1)),"Not an input")</f>
        <v>1.11850719735512</v>
      </c>
      <c r="BP38" s="580" t="n">
        <f aca="false">IF(InputDataA_GeneralAssumptions!$F$133="Automatic",SQRT(2)*NORMSINV(0.5*(BP37+1)),"Not an input")</f>
        <v>1.11850719735512</v>
      </c>
      <c r="BQ38" s="580" t="n">
        <f aca="false">IF(InputDataA_GeneralAssumptions!$F$133="Automatic",SQRT(2)*NORMSINV(0.5*(BQ37+1)),"Not an input")</f>
        <v>1.11850719735512</v>
      </c>
      <c r="BR38" s="580" t="n">
        <f aca="false">IF(InputDataA_GeneralAssumptions!$F$133="Automatic",SQRT(2)*NORMSINV(0.5*(BR37+1)),"Not an input")</f>
        <v>1.11850719735512</v>
      </c>
      <c r="BS38" s="580" t="n">
        <f aca="false">IF(InputDataA_GeneralAssumptions!$F$133="Automatic",SQRT(2)*NORMSINV(0.5*(BS37+1)),"Not an input")</f>
        <v>1.11850719735512</v>
      </c>
    </row>
    <row r="39" customFormat="false" ht="15.75" hidden="false" customHeight="false" outlineLevel="0" collapsed="false">
      <c r="C39" s="524" t="s">
        <v>1556</v>
      </c>
      <c r="D39" s="512" t="s">
        <v>1557</v>
      </c>
      <c r="E39" s="580" t="n">
        <f aca="false">IF(InputDataA_GeneralAssumptions!$F$133="Automatic",LN($D$42)-E38*NORMSINV(E41),"Not an input")</f>
        <v>-0.123613169108507</v>
      </c>
      <c r="F39" s="580" t="n">
        <f aca="false">IF(InputDataA_GeneralAssumptions!$F$133="Automatic",E39+LN(1+F20)-0.5*(F38^2-E38^2),"Not an input")</f>
        <v>-0.0925715900323237</v>
      </c>
      <c r="G39" s="580" t="n">
        <f aca="false">IF(InputDataA_GeneralAssumptions!$F$133="Automatic",F39+LN(1+G20)-0.5*(G38^2-F38^2),"Not an input")</f>
        <v>-0.0617469484815497</v>
      </c>
      <c r="H39" s="580" t="n">
        <f aca="false">IF(InputDataA_GeneralAssumptions!$F$133="Automatic",G39+LN(1+H20)-0.5*(H38^2-G38^2),"Not an input")</f>
        <v>-0.0315363845622411</v>
      </c>
      <c r="I39" s="580" t="n">
        <f aca="false">IF(InputDataA_GeneralAssumptions!$F$133="Automatic",H39+LN(1+I20)-0.5*(I38^2-H38^2),"Not an input")</f>
        <v>-0.00172928471242849</v>
      </c>
      <c r="J39" s="580" t="n">
        <f aca="false">IF(InputDataA_GeneralAssumptions!$F$133="Automatic",I39+LN(1+J20)-0.5*(J38^2-I38^2),"Not an input")</f>
        <v>0.0281168017293722</v>
      </c>
      <c r="K39" s="580" t="n">
        <f aca="false">IF(InputDataA_GeneralAssumptions!$F$133="Automatic",J39+LN(1+K20)-0.5*(K38^2-J38^2),"Not an input")</f>
        <v>0.0580559793787723</v>
      </c>
      <c r="L39" s="580" t="n">
        <f aca="false">IF(InputDataA_GeneralAssumptions!$F$133="Automatic",K39+LN(1+L20)-0.5*(L38^2-K38^2),"Not an input")</f>
        <v>0.0870558382187998</v>
      </c>
      <c r="M39" s="580" t="n">
        <f aca="false">IF(InputDataA_GeneralAssumptions!$F$133="Automatic",L39+LN(1+M20)-0.5*(M38^2-L38^2),"Not an input")</f>
        <v>0.116393537970391</v>
      </c>
      <c r="N39" s="580" t="n">
        <f aca="false">IF(InputDataA_GeneralAssumptions!$F$133="Automatic",M39+LN(1+N20)-0.5*(N38^2-M38^2),"Not an input")</f>
        <v>0.145808980242452</v>
      </c>
      <c r="O39" s="580" t="n">
        <f aca="false">IF(InputDataA_GeneralAssumptions!$F$133="Automatic",N39+LN(1+O20)-0.5*(O38^2-N38^2),"Not an input")</f>
        <v>0.17496439176636</v>
      </c>
      <c r="P39" s="580" t="n">
        <f aca="false">IF(InputDataA_GeneralAssumptions!$F$133="Automatic",O39+LN(1+P20)-0.5*(P38^2-O38^2),"Not an input")</f>
        <v>0.203644915055569</v>
      </c>
      <c r="Q39" s="580" t="n">
        <f aca="false">IF(InputDataA_GeneralAssumptions!$F$133="Automatic",P39+LN(1+Q20)-0.5*(Q38^2-P38^2),"Not an input")</f>
        <v>0.231780094284901</v>
      </c>
      <c r="R39" s="580" t="n">
        <f aca="false">IF(InputDataA_GeneralAssumptions!$F$133="Automatic",Q39+LN(1+R20)-0.5*(R38^2-Q38^2),"Not an input")</f>
        <v>0.259561394622441</v>
      </c>
      <c r="S39" s="580" t="n">
        <f aca="false">IF(InputDataA_GeneralAssumptions!$F$133="Automatic",R39+LN(1+S20)-0.5*(S38^2-R38^2),"Not an input")</f>
        <v>0.287121708679555</v>
      </c>
      <c r="T39" s="580" t="n">
        <f aca="false">IF(InputDataA_GeneralAssumptions!$F$133="Automatic",S39+LN(1+T20)-0.5*(T38^2-S38^2),"Not an input")</f>
        <v>0.314662730209541</v>
      </c>
      <c r="U39" s="580" t="n">
        <f aca="false">IF(InputDataA_GeneralAssumptions!$F$133="Automatic",T39+LN(1+U20)-0.5*(U38^2-T38^2),"Not an input")</f>
        <v>0.342372926189258</v>
      </c>
      <c r="V39" s="580" t="n">
        <f aca="false">IF(InputDataA_GeneralAssumptions!$F$133="Automatic",U39+LN(1+V20)-0.5*(V38^2-U38^2),"Not an input")</f>
        <v>0.369793014019364</v>
      </c>
      <c r="W39" s="580" t="n">
        <f aca="false">IF(InputDataA_GeneralAssumptions!$F$133="Automatic",V39+LN(1+W20)-0.5*(W38^2-V38^2),"Not an input")</f>
        <v>0.397364751417235</v>
      </c>
      <c r="X39" s="580" t="n">
        <f aca="false">IF(InputDataA_GeneralAssumptions!$F$133="Automatic",W39+LN(1+X20)-0.5*(X38^2-W38^2),"Not an input")</f>
        <v>0.425077002813166</v>
      </c>
      <c r="Y39" s="580" t="n">
        <f aca="false">IF(InputDataA_GeneralAssumptions!$F$133="Automatic",X39+LN(1+Y20)-0.5*(Y38^2-X38^2),"Not an input")</f>
        <v>0.452783164476724</v>
      </c>
      <c r="Z39" s="580" t="n">
        <f aca="false">IF(InputDataA_GeneralAssumptions!$F$133="Automatic",Y39+LN(1+Z20)-0.5*(Z38^2-Y38^2),"Not an input")</f>
        <v>0.480476619298984</v>
      </c>
      <c r="AA39" s="580" t="n">
        <f aca="false">IF(InputDataA_GeneralAssumptions!$F$133="Automatic",Z39+LN(1+AA20)-0.5*(AA38^2-Z38^2),"Not an input")</f>
        <v>0.507862250951423</v>
      </c>
      <c r="AB39" s="580" t="n">
        <f aca="false">IF(InputDataA_GeneralAssumptions!$F$133="Automatic",AA39+LN(1+AB20)-0.5*(AB38^2-AA38^2),"Not an input")</f>
        <v>0.535263222359426</v>
      </c>
      <c r="AC39" s="580" t="n">
        <f aca="false">IF(InputDataA_GeneralAssumptions!$F$133="Automatic",AB39+LN(1+AC20)-0.5*(AC38^2-AB38^2),"Not an input")</f>
        <v>0.562706415820046</v>
      </c>
      <c r="AD39" s="580" t="n">
        <f aca="false">IF(InputDataA_GeneralAssumptions!$F$133="Automatic",AC39+LN(1+AD20)-0.5*(AD38^2-AC38^2),"Not an input")</f>
        <v>0.590214779586115</v>
      </c>
      <c r="AE39" s="580" t="n">
        <f aca="false">IF(InputDataA_GeneralAssumptions!$F$133="Automatic",AD39+LN(1+AE20)-0.5*(AE38^2-AD38^2),"Not an input")</f>
        <v>0.617781561863769</v>
      </c>
      <c r="AF39" s="580" t="n">
        <f aca="false">IF(InputDataA_GeneralAssumptions!$F$133="Automatic",AE39+LN(1+AF20)-0.5*(AF38^2-AE38^2),"Not an input")</f>
        <v>0.645056711147963</v>
      </c>
      <c r="AG39" s="580" t="n">
        <f aca="false">IF(InputDataA_GeneralAssumptions!$F$133="Automatic",AF39+LN(1+AG20)-0.5*(AG38^2-AF38^2),"Not an input")</f>
        <v>0.672436352565122</v>
      </c>
      <c r="AH39" s="580" t="n">
        <f aca="false">IF(InputDataA_GeneralAssumptions!$F$133="Automatic",AG39+LN(1+AH20)-0.5*(AH38^2-AG38^2),"Not an input")</f>
        <v>0.699831768301257</v>
      </c>
      <c r="AI39" s="580" t="n">
        <f aca="false">IF(InputDataA_GeneralAssumptions!$F$133="Automatic",AH39+LN(1+AI20)-0.5*(AI38^2-AH38^2),"Not an input")</f>
        <v>0.727238260608088</v>
      </c>
      <c r="AJ39" s="580" t="n">
        <f aca="false">IF(InputDataA_GeneralAssumptions!$F$133="Automatic",AI39+LN(1+AJ20)-0.5*(AJ38^2-AI38^2),"Not an input")</f>
        <v>0.75457383253264</v>
      </c>
      <c r="AK39" s="580" t="e">
        <f aca="false">IF(InputDataA_GeneralAssumptions!$F$133="Automatic",AJ39+LN(1+AK20)-0.5*(AK38^2-AJ38^2),"Not an input")</f>
        <v>#VALUE!</v>
      </c>
      <c r="AL39" s="580" t="e">
        <f aca="false">IF(InputDataA_GeneralAssumptions!$F$133="Automatic",AK39+LN(1+AL20)-0.5*(AL38^2-AK38^2),"Not an input")</f>
        <v>#VALUE!</v>
      </c>
      <c r="AM39" s="580" t="e">
        <f aca="false">IF(InputDataA_GeneralAssumptions!$F$133="Automatic",AL39+LN(1+AM20)-0.5*(AM38^2-AL38^2),"Not an input")</f>
        <v>#VALUE!</v>
      </c>
      <c r="AN39" s="580" t="e">
        <f aca="false">IF(InputDataA_GeneralAssumptions!$F$133="Automatic",AM39+LN(1+AN20)-0.5*(AN38^2-AM38^2),"Not an input")</f>
        <v>#VALUE!</v>
      </c>
      <c r="AO39" s="580" t="e">
        <f aca="false">IF(InputDataA_GeneralAssumptions!$F$133="Automatic",AN39+LN(1+AO20)-0.5*(AO38^2-AN38^2),"Not an input")</f>
        <v>#VALUE!</v>
      </c>
      <c r="AP39" s="580" t="e">
        <f aca="false">IF(InputDataA_GeneralAssumptions!$F$133="Automatic",AO39+AP20-0.5*(AP38^2-AO38^2),"Not an input")</f>
        <v>#VALUE!</v>
      </c>
      <c r="AQ39" s="580" t="e">
        <f aca="false">IF(InputDataA_GeneralAssumptions!$F$133="Automatic",AP39+AQ20-0.5*(AQ38^2-AP38^2),"Not an input")</f>
        <v>#VALUE!</v>
      </c>
      <c r="AR39" s="580" t="e">
        <f aca="false">IF(InputDataA_GeneralAssumptions!$F$133="Automatic",AQ39+AR20-0.5*(AR38^2-AQ38^2),"Not an input")</f>
        <v>#VALUE!</v>
      </c>
      <c r="AS39" s="580" t="e">
        <f aca="false">IF(InputDataA_GeneralAssumptions!$F$133="Automatic",AR39+AS20-0.5*(AS38^2-AR38^2),"Not an input")</f>
        <v>#VALUE!</v>
      </c>
      <c r="AT39" s="580" t="e">
        <f aca="false">IF(InputDataA_GeneralAssumptions!$F$133="Automatic",AS39+AT20-0.5*(AT38^2-AS38^2),"Not an input")</f>
        <v>#VALUE!</v>
      </c>
      <c r="AU39" s="580" t="e">
        <f aca="false">IF(InputDataA_GeneralAssumptions!$F$133="Automatic",AT39+AU20-0.5*(AU38^2-AT38^2),"Not an input")</f>
        <v>#VALUE!</v>
      </c>
      <c r="AV39" s="580" t="e">
        <f aca="false">IF(InputDataA_GeneralAssumptions!$F$133="Automatic",AU39+AV20-0.5*(AV38^2-AU38^2),"Not an input")</f>
        <v>#VALUE!</v>
      </c>
      <c r="AW39" s="580" t="e">
        <f aca="false">IF(InputDataA_GeneralAssumptions!$F$133="Automatic",AV39+AW20-0.5*(AW38^2-AV38^2),"Not an input")</f>
        <v>#VALUE!</v>
      </c>
      <c r="AX39" s="580" t="e">
        <f aca="false">IF(InputDataA_GeneralAssumptions!$F$133="Automatic",AW39+AX20-0.5*(AX38^2-AW38^2),"Not an input")</f>
        <v>#VALUE!</v>
      </c>
      <c r="AY39" s="580" t="e">
        <f aca="false">IF(InputDataA_GeneralAssumptions!$F$133="Automatic",AX39+AY20-0.5*(AY38^2-AX38^2),"Not an input")</f>
        <v>#VALUE!</v>
      </c>
      <c r="AZ39" s="580" t="e">
        <f aca="false">IF(InputDataA_GeneralAssumptions!$F$133="Automatic",AY39+AZ20-0.5*(AZ38^2-AY38^2),"Not an input")</f>
        <v>#VALUE!</v>
      </c>
      <c r="BA39" s="580" t="e">
        <f aca="false">IF(InputDataA_GeneralAssumptions!$F$133="Automatic",AZ39+BA20-0.5*(BA38^2-AZ38^2),"Not an input")</f>
        <v>#VALUE!</v>
      </c>
      <c r="BB39" s="580" t="e">
        <f aca="false">IF(InputDataA_GeneralAssumptions!$F$133="Automatic",BA39+BB20-0.5*(BB38^2-BA38^2),"Not an input")</f>
        <v>#VALUE!</v>
      </c>
      <c r="BC39" s="580" t="e">
        <f aca="false">IF(InputDataA_GeneralAssumptions!$F$133="Automatic",BB39+BC20-0.5*(BC38^2-BB38^2),"Not an input")</f>
        <v>#VALUE!</v>
      </c>
      <c r="BD39" s="580" t="e">
        <f aca="false">IF(InputDataA_GeneralAssumptions!$F$133="Automatic",BC39+BD20-0.5*(BD38^2-BC38^2),"Not an input")</f>
        <v>#VALUE!</v>
      </c>
      <c r="BE39" s="580" t="e">
        <f aca="false">IF(InputDataA_GeneralAssumptions!$F$133="Automatic",BD39+BE20-0.5*(BE38^2-BD38^2),"Not an input")</f>
        <v>#VALUE!</v>
      </c>
      <c r="BF39" s="580" t="e">
        <f aca="false">IF(InputDataA_GeneralAssumptions!$F$133="Automatic",BE39+BF20-0.5*(BF38^2-BE38^2),"Not an input")</f>
        <v>#VALUE!</v>
      </c>
      <c r="BG39" s="580" t="e">
        <f aca="false">IF(InputDataA_GeneralAssumptions!$F$133="Automatic",BF39+BG20-0.5*(BG38^2-BF38^2),"Not an input")</f>
        <v>#VALUE!</v>
      </c>
      <c r="BH39" s="580" t="e">
        <f aca="false">IF(InputDataA_GeneralAssumptions!$F$133="Automatic",BG39+BH20-0.5*(BH38^2-BG38^2),"Not an input")</f>
        <v>#VALUE!</v>
      </c>
      <c r="BI39" s="580" t="e">
        <f aca="false">IF(InputDataA_GeneralAssumptions!$F$133="Automatic",BH39+BI20-0.5*(BI38^2-BH38^2),"Not an input")</f>
        <v>#VALUE!</v>
      </c>
      <c r="BJ39" s="580" t="e">
        <f aca="false">IF(InputDataA_GeneralAssumptions!$F$133="Automatic",BI39+BJ20-0.5*(BJ38^2-BI38^2),"Not an input")</f>
        <v>#VALUE!</v>
      </c>
      <c r="BK39" s="580" t="e">
        <f aca="false">IF(InputDataA_GeneralAssumptions!$F$133="Automatic",BJ39+BK20-0.5*(BK38^2-BJ38^2),"Not an input")</f>
        <v>#VALUE!</v>
      </c>
      <c r="BL39" s="580" t="e">
        <f aca="false">IF(InputDataA_GeneralAssumptions!$F$133="Automatic",BK39+BL20-0.5*(BL38^2-BK38^2),"Not an input")</f>
        <v>#VALUE!</v>
      </c>
      <c r="BM39" s="580" t="e">
        <f aca="false">IF(InputDataA_GeneralAssumptions!$F$133="Automatic",BL39+BM20-0.5*(BM38^2-BL38^2),"Not an input")</f>
        <v>#VALUE!</v>
      </c>
      <c r="BN39" s="580" t="e">
        <f aca="false">IF(InputDataA_GeneralAssumptions!$F$133="Automatic",BM39+BN20-0.5*(BN38^2-BM38^2),"Not an input")</f>
        <v>#VALUE!</v>
      </c>
      <c r="BO39" s="580" t="e">
        <f aca="false">IF(InputDataA_GeneralAssumptions!$F$133="Automatic",BN39+BO20-0.5*(BO38^2-BN38^2),"Not an input")</f>
        <v>#VALUE!</v>
      </c>
      <c r="BP39" s="580" t="e">
        <f aca="false">IF(InputDataA_GeneralAssumptions!$F$133="Automatic",BO39+BP20-0.5*(BP38^2-BO38^2),"Not an input")</f>
        <v>#VALUE!</v>
      </c>
      <c r="BQ39" s="580" t="e">
        <f aca="false">IF(InputDataA_GeneralAssumptions!$F$133="Automatic",BP39+BQ20-0.5*(BQ38^2-BP38^2),"Not an input")</f>
        <v>#VALUE!</v>
      </c>
      <c r="BR39" s="580" t="e">
        <f aca="false">IF(InputDataA_GeneralAssumptions!$F$133="Automatic",BQ39+BR20-0.5*(BR38^2-BQ38^2),"Not an input")</f>
        <v>#VALUE!</v>
      </c>
      <c r="BS39" s="580" t="e">
        <f aca="false">IF(InputDataA_GeneralAssumptions!$F$133="Automatic",BR39+BS20-0.5*(BS38^2-BR38^2),"Not an input")</f>
        <v>#VALUE!</v>
      </c>
    </row>
    <row r="40" customFormat="false" ht="15.75" hidden="false" customHeight="false" outlineLevel="0" collapsed="false">
      <c r="C40" s="524" t="s">
        <v>1558</v>
      </c>
      <c r="D40" s="512" t="s">
        <v>1559</v>
      </c>
      <c r="E40" s="580" t="n">
        <f aca="false">IF(InputDataA_GeneralAssumptions!$F$133="Automatic",(1/E38)*NORMDIST((LN($D$42)-(E39))/E38,0,1,FALSE())/NORMSDIST((LN($D$42)-(E39))/E38),InputDataA_GeneralAssumptions!I135)</f>
        <v>0.651658678437097</v>
      </c>
      <c r="F40" s="580" t="n">
        <f aca="false">IF(InputDataA_GeneralAssumptions!$F$133="Automatic",(1/F38)*NORMDIST((LN($D$42)-(F39))/F38,0,1,FALSE())/NORMSDIST((LN($D$42)-(F39))/F38),InputDataA_GeneralAssumptions!J135)</f>
        <v>0.666918528668748</v>
      </c>
      <c r="G40" s="580" t="n">
        <f aca="false">IF(InputDataA_GeneralAssumptions!$F$133="Automatic",(1/G38)*NORMDIST((LN($D$42)-(G39))/G38,0,1,FALSE())/NORMSDIST((LN($D$42)-(G39))/G38),InputDataA_GeneralAssumptions!K135)</f>
        <v>0.682226745538448</v>
      </c>
      <c r="H40" s="580" t="n">
        <f aca="false">IF(InputDataA_GeneralAssumptions!$F$133="Automatic",(1/H38)*NORMDIST((LN($D$42)-(H39))/H38,0,1,FALSE())/NORMSDIST((LN($D$42)-(H39))/H38),InputDataA_GeneralAssumptions!L135)</f>
        <v>0.697377818238544</v>
      </c>
      <c r="I40" s="580" t="n">
        <f aca="false">IF(InputDataA_GeneralAssumptions!$F$133="Automatic",(1/I38)*NORMDIST((LN($D$42)-(I39))/I38,0,1,FALSE())/NORMSDIST((LN($D$42)-(I39))/I38),InputDataA_GeneralAssumptions!M135)</f>
        <v>0.712467982179582</v>
      </c>
      <c r="J40" s="580" t="n">
        <f aca="false">IF(InputDataA_GeneralAssumptions!$F$133="Automatic",(1/J38)*NORMDIST((LN($D$42)-(J39))/J38,0,1,FALSE())/NORMSDIST((LN($D$42)-(J39))/J38),InputDataA_GeneralAssumptions!N135)</f>
        <v>0.727716689559723</v>
      </c>
      <c r="K40" s="580" t="n">
        <f aca="false">IF(InputDataA_GeneralAssumptions!$F$133="Automatic",(1/K38)*NORMDIST((LN($D$42)-(K39))/K38,0,1,FALSE())/NORMSDIST((LN($D$42)-(K39))/K38),InputDataA_GeneralAssumptions!O135)</f>
        <v>0.743150545225042</v>
      </c>
      <c r="L40" s="580" t="n">
        <f aca="false">IF(InputDataA_GeneralAssumptions!$F$133="Automatic",(1/L38)*NORMDIST((LN($D$42)-(L39))/L38,0,1,FALSE())/NORMSDIST((LN($D$42)-(L39))/L38),InputDataA_GeneralAssumptions!P135)</f>
        <v>0.758229703906626</v>
      </c>
      <c r="M40" s="580" t="n">
        <f aca="false">IF(InputDataA_GeneralAssumptions!$F$133="Automatic",(1/M38)*NORMDIST((LN($D$42)-(M39))/M38,0,1,FALSE())/NORMSDIST((LN($D$42)-(M39))/M38),InputDataA_GeneralAssumptions!Q135)</f>
        <v>0.773612385119612</v>
      </c>
      <c r="N40" s="580" t="n">
        <f aca="false">IF(InputDataA_GeneralAssumptions!$F$133="Automatic",(1/N38)*NORMDIST((LN($D$42)-(N39))/N38,0,1,FALSE())/NORMSDIST((LN($D$42)-(N39))/N38),InputDataA_GeneralAssumptions!R135)</f>
        <v>0.789163085250858</v>
      </c>
      <c r="O40" s="580" t="n">
        <f aca="false">IF(InputDataA_GeneralAssumptions!$F$133="Automatic",(1/O38)*NORMDIST((LN($D$42)-(O39))/O38,0,1,FALSE())/NORMSDIST((LN($D$42)-(O39))/O38),InputDataA_GeneralAssumptions!S135)</f>
        <v>0.804700230743696</v>
      </c>
      <c r="P40" s="580" t="n">
        <f aca="false">IF(InputDataA_GeneralAssumptions!$F$133="Automatic",(1/P38)*NORMDIST((LN($D$42)-(P39))/P38,0,1,FALSE())/NORMSDIST((LN($D$42)-(P39))/P38),InputDataA_GeneralAssumptions!T135)</f>
        <v>0.820102913159554</v>
      </c>
      <c r="Q40" s="580" t="n">
        <f aca="false">IF(InputDataA_GeneralAssumptions!$F$133="Automatic",(1/Q38)*NORMDIST((LN($D$42)-(Q39))/Q38,0,1,FALSE())/NORMSDIST((LN($D$42)-(Q39))/Q38),InputDataA_GeneralAssumptions!U135)</f>
        <v>0.835325361465752</v>
      </c>
      <c r="R40" s="580" t="n">
        <f aca="false">IF(InputDataA_GeneralAssumptions!$F$133="Automatic",(1/R38)*NORMDIST((LN($D$42)-(R39))/R38,0,1,FALSE())/NORMSDIST((LN($D$42)-(R39))/R38),InputDataA_GeneralAssumptions!V135)</f>
        <v>0.850464224819672</v>
      </c>
      <c r="S40" s="580" t="n">
        <f aca="false">IF(InputDataA_GeneralAssumptions!$F$133="Automatic",(1/S38)*NORMDIST((LN($D$42)-(S39))/S38,0,1,FALSE())/NORMSDIST((LN($D$42)-(S39))/S38),InputDataA_GeneralAssumptions!W135)</f>
        <v>0.865587062365254</v>
      </c>
      <c r="T40" s="580" t="n">
        <f aca="false">IF(InputDataA_GeneralAssumptions!$F$133="Automatic",(1/T38)*NORMDIST((LN($D$42)-(T39))/T38,0,1,FALSE())/NORMSDIST((LN($D$42)-(T39))/T38),InputDataA_GeneralAssumptions!X135)</f>
        <v>0.880801685033252</v>
      </c>
      <c r="U40" s="580" t="n">
        <f aca="false">IF(InputDataA_GeneralAssumptions!$F$133="Automatic",(1/U38)*NORMDIST((LN($D$42)-(U39))/U38,0,1,FALSE())/NORMSDIST((LN($D$42)-(U39))/U38),InputDataA_GeneralAssumptions!Y135)</f>
        <v>0.896211543716689</v>
      </c>
      <c r="V40" s="580" t="n">
        <f aca="false">IF(InputDataA_GeneralAssumptions!$F$133="Automatic",(1/V38)*NORMDIST((LN($D$42)-(V39))/V38,0,1,FALSE())/NORMSDIST((LN($D$42)-(V39))/V38),InputDataA_GeneralAssumptions!Z135)</f>
        <v>0.911559091826682</v>
      </c>
      <c r="W40" s="580" t="n">
        <f aca="false">IF(InputDataA_GeneralAssumptions!$F$133="Automatic",(1/W38)*NORMDIST((LN($D$42)-(W39))/W38,0,1,FALSE())/NORMSDIST((LN($D$42)-(W39))/W38),InputDataA_GeneralAssumptions!AA135)</f>
        <v>0.927089373340703</v>
      </c>
      <c r="X40" s="580" t="n">
        <f aca="false">IF(InputDataA_GeneralAssumptions!$F$133="Automatic",(1/X38)*NORMDIST((LN($D$42)-(X39))/X38,0,1,FALSE())/NORMSDIST((LN($D$42)-(X39))/X38),InputDataA_GeneralAssumptions!AB135)</f>
        <v>0.942796204627682</v>
      </c>
      <c r="Y40" s="580" t="n">
        <f aca="false">IF(InputDataA_GeneralAssumptions!$F$133="Automatic",(1/Y38)*NORMDIST((LN($D$42)-(Y39))/Y38,0,1,FALSE())/NORMSDIST((LN($D$42)-(Y39))/Y38),InputDataA_GeneralAssumptions!AC135)</f>
        <v>0.95859573482664</v>
      </c>
      <c r="Z40" s="580" t="n">
        <f aca="false">IF(InputDataA_GeneralAssumptions!$F$133="Automatic",(1/Z38)*NORMDIST((LN($D$42)-(Z39))/Z38,0,1,FALSE())/NORMSDIST((LN($D$42)-(Z39))/Z38),InputDataA_GeneralAssumptions!AD135)</f>
        <v>0.974482636123261</v>
      </c>
      <c r="AA40" s="580" t="n">
        <f aca="false">IF(InputDataA_GeneralAssumptions!$F$133="Automatic",(1/AA38)*NORMDIST((LN($D$42)-(AA39))/AA38,0,1,FALSE())/NORMSDIST((LN($D$42)-(AA39))/AA38),InputDataA_GeneralAssumptions!AE135)</f>
        <v>0.990284558568989</v>
      </c>
      <c r="AB40" s="580" t="n">
        <f aca="false">IF(InputDataA_GeneralAssumptions!$F$133="Automatic",(1/AB38)*NORMDIST((LN($D$42)-(AB39))/AB38,0,1,FALSE())/NORMSDIST((LN($D$42)-(AB39))/AB38),InputDataA_GeneralAssumptions!AF135)</f>
        <v>1.00618511727579</v>
      </c>
      <c r="AC40" s="580" t="n">
        <f aca="false">IF(InputDataA_GeneralAssumptions!$F$133="Automatic",(1/AC38)*NORMDIST((LN($D$42)-(AC39))/AC38,0,1,FALSE())/NORMSDIST((LN($D$42)-(AC39))/AC38),InputDataA_GeneralAssumptions!AG135)</f>
        <v>1.02219881891082</v>
      </c>
      <c r="AD40" s="580" t="n">
        <f aca="false">IF(InputDataA_GeneralAssumptions!$F$133="Automatic",(1/AD38)*NORMDIST((LN($D$42)-(AD39))/AD38,0,1,FALSE())/NORMSDIST((LN($D$42)-(AD39))/AD38),InputDataA_GeneralAssumptions!AH135)</f>
        <v>1.03833820454438</v>
      </c>
      <c r="AE40" s="580" t="n">
        <f aca="false">IF(InputDataA_GeneralAssumptions!$F$133="Automatic",(1/AE38)*NORMDIST((LN($D$42)-(AE39))/AE38,0,1,FALSE())/NORMSDIST((LN($D$42)-(AE39))/AE38),InputDataA_GeneralAssumptions!AI135)</f>
        <v>1.05459853875138</v>
      </c>
      <c r="AF40" s="580" t="n">
        <f aca="false">IF(InputDataA_GeneralAssumptions!$F$133="Automatic",(1/AF38)*NORMDIST((LN($D$42)-(AF39))/AF38,0,1,FALSE())/NORMSDIST((LN($D$42)-(AF39))/AF38),InputDataA_GeneralAssumptions!AJ135)</f>
        <v>1.07077091780704</v>
      </c>
      <c r="AG40" s="580" t="n">
        <f aca="false">IF(InputDataA_GeneralAssumptions!$F$133="Automatic",(1/AG38)*NORMDIST((LN($D$42)-(AG39))/AG38,0,1,FALSE())/NORMSDIST((LN($D$42)-(AG39))/AG38),InputDataA_GeneralAssumptions!AK135)</f>
        <v>1.08708804043575</v>
      </c>
      <c r="AH40" s="580" t="n">
        <f aca="false">IF(InputDataA_GeneralAssumptions!$F$133="Automatic",(1/AH38)*NORMDIST((LN($D$42)-(AH39))/AH38,0,1,FALSE())/NORMSDIST((LN($D$42)-(AH39))/AH38),InputDataA_GeneralAssumptions!AL135)</f>
        <v>1.10349628123502</v>
      </c>
      <c r="AI40" s="580" t="n">
        <f aca="false">IF(InputDataA_GeneralAssumptions!$F$133="Automatic",(1/AI38)*NORMDIST((LN($D$42)-(AI39))/AI38,0,1,FALSE())/NORMSDIST((LN($D$42)-(AI39))/AI38),InputDataA_GeneralAssumptions!AM135)</f>
        <v>1.11999165899584</v>
      </c>
      <c r="AJ40" s="580" t="n">
        <f aca="false">IF(InputDataA_GeneralAssumptions!$F$133="Automatic",(1/AJ38)*NORMDIST((LN($D$42)-(AJ39))/AJ38,0,1,FALSE())/NORMSDIST((LN($D$42)-(AJ39))/AJ38),InputDataA_GeneralAssumptions!AN135)</f>
        <v>1.13652329068112</v>
      </c>
      <c r="AK40" s="580" t="e">
        <f aca="false">IF(InputDataA_GeneralAssumptions!$F$133="Automatic",(1/AK38)*NORMDIST((LN($D$42)-(AK39))/AK38,0,1,FALSE())/NORMSDIST((LN($D$42)-(AK39))/AK38),InputDataA_GeneralAssumptions!AO135)</f>
        <v>#VALUE!</v>
      </c>
      <c r="AL40" s="580" t="e">
        <f aca="false">IF(InputDataA_GeneralAssumptions!$F$133="Automatic",(1/AL38)*NORMDIST((LN($D$42)-(AL39))/AL38,0,1,FALSE())/NORMSDIST((LN($D$42)-(AL39))/AL38),InputDataA_GeneralAssumptions!AP135)</f>
        <v>#VALUE!</v>
      </c>
      <c r="AM40" s="580" t="e">
        <f aca="false">IF(InputDataA_GeneralAssumptions!$F$133="Automatic",(1/AM38)*NORMDIST((LN($D$42)-(AM39))/AM38,0,1,FALSE())/NORMSDIST((LN($D$42)-(AM39))/AM38),InputDataA_GeneralAssumptions!AQ135)</f>
        <v>#VALUE!</v>
      </c>
      <c r="AN40" s="580" t="e">
        <f aca="false">IF(InputDataA_GeneralAssumptions!$F$133="Automatic",(1/AN38)*NORMDIST((LN($D$42)-(AN39))/AN38,0,1,FALSE())/NORMSDIST((LN($D$42)-(AN39))/AN38),InputDataA_GeneralAssumptions!AR135)</f>
        <v>#VALUE!</v>
      </c>
      <c r="AO40" s="580" t="e">
        <f aca="false">IF(InputDataA_GeneralAssumptions!$F$133="Automatic",(1/AO38)*NORMDIST((LN($D$42)-(AO39))/AO38,0,1,FALSE())/NORMSDIST((LN($D$42)-(AO39))/AO38),InputDataA_GeneralAssumptions!AS135)</f>
        <v>#VALUE!</v>
      </c>
      <c r="AP40" s="580" t="e">
        <f aca="false">IF(InputDataA_GeneralAssumptions!$F$133="Automatic",(1/AP38)*NORMDIST((LN($D$42)-(AP39))/AP38,0,1,FALSE())/NORMDIST((LN($D$42)-(AP39))/AP38,0,1,TRUE()),InputDataA_GeneralAssumptions!AT135)</f>
        <v>#VALUE!</v>
      </c>
      <c r="AQ40" s="580" t="e">
        <f aca="false">IF(InputDataA_GeneralAssumptions!$F$133="Automatic",(1/AQ38)*NORMDIST((LN($D$42)-(AQ39))/AQ38,0,1,FALSE())/NORMDIST((LN($D$42)-(AQ39))/AQ38,0,1,TRUE()),InputDataA_GeneralAssumptions!AU135)</f>
        <v>#VALUE!</v>
      </c>
      <c r="AR40" s="580" t="e">
        <f aca="false">IF(InputDataA_GeneralAssumptions!$F$133="Automatic",(1/AR38)*NORMDIST((LN($D$42)-(AR39))/AR38,0,1,FALSE())/NORMDIST((LN($D$42)-(AR39))/AR38,0,1,TRUE()),InputDataA_GeneralAssumptions!AV135)</f>
        <v>#VALUE!</v>
      </c>
      <c r="AS40" s="580" t="e">
        <f aca="false">IF(InputDataA_GeneralAssumptions!$F$133="Automatic",(1/AS38)*NORMDIST((LN($D$42)-(AS39))/AS38,0,1,FALSE())/NORMDIST((LN($D$42)-(AS39))/AS38,0,1,TRUE()),InputDataA_GeneralAssumptions!AW135)</f>
        <v>#VALUE!</v>
      </c>
      <c r="AT40" s="580" t="e">
        <f aca="false">IF(InputDataA_GeneralAssumptions!$F$133="Automatic",(1/AT38)*NORMDIST((LN($D$42)-(AT39))/AT38,0,1,FALSE())/NORMDIST((LN($D$42)-(AT39))/AT38,0,1,TRUE()),InputDataA_GeneralAssumptions!AX135)</f>
        <v>#VALUE!</v>
      </c>
      <c r="AU40" s="580" t="e">
        <f aca="false">IF(InputDataA_GeneralAssumptions!$F$133="Automatic",(1/AU38)*NORMDIST((LN($D$42)-(AU39))/AU38,0,1,FALSE())/NORMDIST((LN($D$42)-(AU39))/AU38,0,1,TRUE()),InputDataA_GeneralAssumptions!AY135)</f>
        <v>#VALUE!</v>
      </c>
      <c r="AV40" s="580" t="e">
        <f aca="false">IF(InputDataA_GeneralAssumptions!$F$133="Automatic",(1/AV38)*NORMDIST((LN($D$42)-(AV39))/AV38,0,1,FALSE())/NORMDIST((LN($D$42)-(AV39))/AV38,0,1,TRUE()),InputDataA_GeneralAssumptions!AZ135)</f>
        <v>#VALUE!</v>
      </c>
      <c r="AW40" s="580" t="e">
        <f aca="false">IF(InputDataA_GeneralAssumptions!$F$133="Automatic",(1/AW38)*NORMDIST((LN($D$42)-(AW39))/AW38,0,1,FALSE())/NORMDIST((LN($D$42)-(AW39))/AW38,0,1,TRUE()),InputDataA_GeneralAssumptions!BA135)</f>
        <v>#VALUE!</v>
      </c>
      <c r="AX40" s="580" t="e">
        <f aca="false">IF(InputDataA_GeneralAssumptions!$F$133="Automatic",(1/AX38)*NORMDIST((LN($D$42)-(AX39))/AX38,0,1,FALSE())/NORMDIST((LN($D$42)-(AX39))/AX38,0,1,TRUE()),InputDataA_GeneralAssumptions!BB135)</f>
        <v>#VALUE!</v>
      </c>
      <c r="AY40" s="580" t="e">
        <f aca="false">IF(InputDataA_GeneralAssumptions!$F$133="Automatic",(1/AY38)*NORMDIST((LN($D$42)-(AY39))/AY38,0,1,FALSE())/NORMDIST((LN($D$42)-(AY39))/AY38,0,1,TRUE()),InputDataA_GeneralAssumptions!BC135)</f>
        <v>#VALUE!</v>
      </c>
      <c r="AZ40" s="580" t="e">
        <f aca="false">IF(InputDataA_GeneralAssumptions!$F$133="Automatic",(1/AZ38)*NORMDIST((LN($D$42)-(AZ39))/AZ38,0,1,FALSE())/NORMDIST((LN($D$42)-(AZ39))/AZ38,0,1,TRUE()),InputDataA_GeneralAssumptions!BD135)</f>
        <v>#VALUE!</v>
      </c>
      <c r="BA40" s="580" t="e">
        <f aca="false">IF(InputDataA_GeneralAssumptions!$F$133="Automatic",(1/BA38)*NORMDIST((LN($D$42)-(BA39))/BA38,0,1,FALSE())/NORMDIST((LN($D$42)-(BA39))/BA38,0,1,TRUE()),InputDataA_GeneralAssumptions!BE135)</f>
        <v>#VALUE!</v>
      </c>
      <c r="BB40" s="580" t="e">
        <f aca="false">IF(InputDataA_GeneralAssumptions!$F$133="Automatic",(1/BB38)*NORMDIST((LN($D$42)-(BB39))/BB38,0,1,FALSE())/NORMDIST((LN($D$42)-(BB39))/BB38,0,1,TRUE()),InputDataA_GeneralAssumptions!BF135)</f>
        <v>#VALUE!</v>
      </c>
      <c r="BC40" s="580" t="e">
        <f aca="false">IF(InputDataA_GeneralAssumptions!$F$133="Automatic",(1/BC38)*NORMDIST((LN($D$42)-(BC39))/BC38,0,1,FALSE())/NORMDIST((LN($D$42)-(BC39))/BC38,0,1,TRUE()),InputDataA_GeneralAssumptions!BG135)</f>
        <v>#VALUE!</v>
      </c>
      <c r="BD40" s="580" t="e">
        <f aca="false">IF(InputDataA_GeneralAssumptions!$F$133="Automatic",(1/BD38)*NORMDIST((LN($D$42)-(BD39))/BD38,0,1,FALSE())/NORMDIST((LN($D$42)-(BD39))/BD38,0,1,TRUE()),InputDataA_GeneralAssumptions!BH135)</f>
        <v>#VALUE!</v>
      </c>
      <c r="BE40" s="580" t="e">
        <f aca="false">IF(InputDataA_GeneralAssumptions!$F$133="Automatic",(1/BE38)*NORMDIST((LN($D$42)-(BE39))/BE38,0,1,FALSE())/NORMDIST((LN($D$42)-(BE39))/BE38,0,1,TRUE()),InputDataA_GeneralAssumptions!BI135)</f>
        <v>#VALUE!</v>
      </c>
      <c r="BF40" s="580" t="e">
        <f aca="false">IF(InputDataA_GeneralAssumptions!$F$133="Automatic",(1/BF38)*NORMDIST((LN($D$42)-(BF39))/BF38,0,1,FALSE())/NORMDIST((LN($D$42)-(BF39))/BF38,0,1,TRUE()),InputDataA_GeneralAssumptions!BJ135)</f>
        <v>#VALUE!</v>
      </c>
      <c r="BG40" s="580" t="e">
        <f aca="false">IF(InputDataA_GeneralAssumptions!$F$133="Automatic",(1/BG38)*NORMDIST((LN($D$42)-(BG39))/BG38,0,1,FALSE())/NORMDIST((LN($D$42)-(BG39))/BG38,0,1,TRUE()),InputDataA_GeneralAssumptions!BK135)</f>
        <v>#VALUE!</v>
      </c>
      <c r="BH40" s="580" t="e">
        <f aca="false">IF(InputDataA_GeneralAssumptions!$F$133="Automatic",(1/BH38)*NORMDIST((LN($D$42)-(BH39))/BH38,0,1,FALSE())/NORMDIST((LN($D$42)-(BH39))/BH38,0,1,TRUE()),InputDataA_GeneralAssumptions!BL135)</f>
        <v>#VALUE!</v>
      </c>
      <c r="BI40" s="580" t="e">
        <f aca="false">IF(InputDataA_GeneralAssumptions!$F$133="Automatic",(1/BI38)*NORMDIST((LN($D$42)-(BI39))/BI38,0,1,FALSE())/NORMDIST((LN($D$42)-(BI39))/BI38,0,1,TRUE()),InputDataA_GeneralAssumptions!BM135)</f>
        <v>#VALUE!</v>
      </c>
      <c r="BJ40" s="580" t="e">
        <f aca="false">IF(InputDataA_GeneralAssumptions!$F$133="Automatic",(1/BJ38)*NORMDIST((LN($D$42)-(BJ39))/BJ38,0,1,FALSE())/NORMDIST((LN($D$42)-(BJ39))/BJ38,0,1,TRUE()),InputDataA_GeneralAssumptions!BN135)</f>
        <v>#VALUE!</v>
      </c>
      <c r="BK40" s="580" t="e">
        <f aca="false">IF(InputDataA_GeneralAssumptions!$F$133="Automatic",(1/BK38)*NORMDIST((LN($D$42)-(BK39))/BK38,0,1,FALSE())/NORMDIST((LN($D$42)-(BK39))/BK38,0,1,TRUE()),InputDataA_GeneralAssumptions!BO135)</f>
        <v>#VALUE!</v>
      </c>
      <c r="BL40" s="580" t="e">
        <f aca="false">IF(InputDataA_GeneralAssumptions!$F$133="Automatic",(1/BL38)*NORMDIST((LN($D$42)-(BL39))/BL38,0,1,FALSE())/NORMDIST((LN($D$42)-(BL39))/BL38,0,1,TRUE()),InputDataA_GeneralAssumptions!BP135)</f>
        <v>#VALUE!</v>
      </c>
      <c r="BM40" s="580" t="e">
        <f aca="false">IF(InputDataA_GeneralAssumptions!$F$133="Automatic",(1/BM38)*NORMDIST((LN($D$42)-(BM39))/BM38,0,1,FALSE())/NORMDIST((LN($D$42)-(BM39))/BM38,0,1,TRUE()),InputDataA_GeneralAssumptions!BQ135)</f>
        <v>#VALUE!</v>
      </c>
      <c r="BN40" s="580" t="e">
        <f aca="false">IF(InputDataA_GeneralAssumptions!$F$133="Automatic",(1/BN38)*NORMDIST((LN($D$42)-(BN39))/BN38,0,1,FALSE())/NORMDIST((LN($D$42)-(BN39))/BN38,0,1,TRUE()),InputDataA_GeneralAssumptions!BR135)</f>
        <v>#VALUE!</v>
      </c>
      <c r="BO40" s="580" t="e">
        <f aca="false">IF(InputDataA_GeneralAssumptions!$F$133="Automatic",(1/BO38)*NORMDIST((LN($D$42)-(BO39))/BO38,0,1,FALSE())/NORMDIST((LN($D$42)-(BO39))/BO38,0,1,TRUE()),InputDataA_GeneralAssumptions!BS135)</f>
        <v>#VALUE!</v>
      </c>
      <c r="BP40" s="580" t="e">
        <f aca="false">IF(InputDataA_GeneralAssumptions!$F$133="Automatic",(1/BP38)*NORMDIST((LN($D$42)-(BP39))/BP38,0,1,FALSE())/NORMDIST((LN($D$42)-(BP39))/BP38,0,1,TRUE()),InputDataA_GeneralAssumptions!BT135)</f>
        <v>#VALUE!</v>
      </c>
      <c r="BQ40" s="580" t="e">
        <f aca="false">IF(InputDataA_GeneralAssumptions!$F$133="Automatic",(1/BQ38)*NORMDIST((LN($D$42)-(BQ39))/BQ38,0,1,FALSE())/NORMDIST((LN($D$42)-(BQ39))/BQ38,0,1,TRUE()),InputDataA_GeneralAssumptions!BU135)</f>
        <v>#VALUE!</v>
      </c>
      <c r="BR40" s="580" t="e">
        <f aca="false">IF(InputDataA_GeneralAssumptions!$F$133="Automatic",(1/BR38)*NORMDIST((LN($D$42)-(BR39))/BR38,0,1,FALSE())/NORMDIST((LN($D$42)-(BR39))/BR38,0,1,TRUE()),InputDataA_GeneralAssumptions!BV135)</f>
        <v>#VALUE!</v>
      </c>
      <c r="BS40" s="580" t="e">
        <f aca="false">IF(InputDataA_GeneralAssumptions!$F$133="Automatic",(1/BS38)*NORMDIST((LN($D$42)-(BS39))/BS38,0,1,FALSE())/NORMDIST((LN($D$42)-(BS39))/BS38,0,1,TRUE()),InputDataA_GeneralAssumptions!BW135)</f>
        <v>#VALUE!</v>
      </c>
    </row>
    <row r="41" customFormat="false" ht="15.75" hidden="false" customHeight="false" outlineLevel="0" collapsed="false">
      <c r="C41" s="524" t="s">
        <v>1474</v>
      </c>
      <c r="D41" s="512" t="s">
        <v>1560</v>
      </c>
      <c r="E41" s="580" t="n">
        <f aca="false">InputDataA_GeneralAssumptions!E127</f>
        <v>0.544</v>
      </c>
      <c r="F41" s="580" t="n">
        <f aca="false">IF(InputDataA_GeneralAssumptions!$F$133="Automatic",NORMSDIST((LN($D$42)-F39)/F38),(1-F40*F20)*E41)</f>
        <v>0.532980210818463</v>
      </c>
      <c r="G41" s="580" t="n">
        <f aca="false">IF(InputDataA_GeneralAssumptions!$F$133="Automatic",NORMSDIST((LN($D$42)-G39)/G38),(1-G40*G20)*F41)</f>
        <v>0.52201234125423</v>
      </c>
      <c r="H41" s="580" t="n">
        <f aca="false">IF(InputDataA_GeneralAssumptions!$F$133="Automatic",NORMSDIST((LN($D$42)-H39)/H38),(1-H40*H20)*G41)</f>
        <v>0.511246713899499</v>
      </c>
      <c r="I41" s="580" t="n">
        <f aca="false">IF(InputDataA_GeneralAssumptions!$F$133="Automatic",NORMSDIST((LN($D$42)-I39)/I38),(1-I40*I20)*H41)</f>
        <v>0.500616790409065</v>
      </c>
      <c r="J41" s="580" t="n">
        <f aca="false">IF(InputDataA_GeneralAssumptions!$F$133="Automatic",NORMSDIST((LN($D$42)-J39)/J38),(1-J40*J20)*I41)</f>
        <v>0.489972527859579</v>
      </c>
      <c r="K41" s="580" t="n">
        <f aca="false">IF(InputDataA_GeneralAssumptions!$F$133="Automatic",NORMSDIST((LN($D$42)-K39)/K38),(1-K40*K20)*J41)</f>
        <v>0.479302243803925</v>
      </c>
      <c r="L41" s="580" t="n">
        <f aca="false">IF(InputDataA_GeneralAssumptions!$F$133="Automatic",NORMSDIST((LN($D$42)-L39)/L38),(1-L40*L20)*K41)</f>
        <v>0.46898077951263</v>
      </c>
      <c r="M41" s="580" t="n">
        <f aca="false">IF(InputDataA_GeneralAssumptions!$F$133="Automatic",NORMSDIST((LN($D$42)-M39)/M38),(1-M40*M20)*L41)</f>
        <v>0.458560271295895</v>
      </c>
      <c r="N41" s="580" t="n">
        <f aca="false">IF(InputDataA_GeneralAssumptions!$F$133="Automatic",NORMSDIST((LN($D$42)-N39)/N38),(1-N40*N20)*M41)</f>
        <v>0.448140670834433</v>
      </c>
      <c r="O41" s="580" t="n">
        <f aca="false">IF(InputDataA_GeneralAssumptions!$F$133="Automatic",NORMSDIST((LN($D$42)-O39)/O38),(1-O40*O20)*N41)</f>
        <v>0.437848345643265</v>
      </c>
      <c r="P41" s="580" t="n">
        <f aca="false">IF(InputDataA_GeneralAssumptions!$F$133="Automatic",NORMSDIST((LN($D$42)-P39)/P38),(1-P40*P20)*O41)</f>
        <v>0.427764488865637</v>
      </c>
      <c r="Q41" s="580" t="n">
        <f aca="false">IF(InputDataA_GeneralAssumptions!$F$133="Automatic",NORMSDIST((LN($D$42)-Q39)/Q38),(1-Q40*Q20)*P41)</f>
        <v>0.417917965514879</v>
      </c>
      <c r="R41" s="580" t="n">
        <f aca="false">IF(InputDataA_GeneralAssumptions!$F$133="Automatic",NORMSDIST((LN($D$42)-R39)/R38),(1-R40*R20)*Q41)</f>
        <v>0.408245492795521</v>
      </c>
      <c r="S41" s="580" t="n">
        <f aca="false">IF(InputDataA_GeneralAssumptions!$F$133="Automatic",NORMSDIST((LN($D$42)-S39)/S38),(1-S40*S20)*R41)</f>
        <v>0.398704871333598</v>
      </c>
      <c r="T41" s="580" t="n">
        <f aca="false">IF(InputDataA_GeneralAssumptions!$F$133="Automatic",NORMSDIST((LN($D$42)-T39)/T38),(1-T40*T20)*S41)</f>
        <v>0.389231016645081</v>
      </c>
      <c r="U41" s="580" t="n">
        <f aca="false">IF(InputDataA_GeneralAssumptions!$F$133="Automatic",NORMSDIST((LN($D$42)-U39)/U38),(1-U40*U20)*T41)</f>
        <v>0.379764977859887</v>
      </c>
      <c r="V41" s="580" t="n">
        <f aca="false">IF(InputDataA_GeneralAssumptions!$F$133="Automatic",NORMSDIST((LN($D$42)-V39)/V38),(1-V40*V20)*U41)</f>
        <v>0.370468414714821</v>
      </c>
      <c r="W41" s="580" t="n">
        <f aca="false">IF(InputDataA_GeneralAssumptions!$F$133="Automatic",NORMSDIST((LN($D$42)-W39)/W38),(1-W40*W20)*V41)</f>
        <v>0.361196108660524</v>
      </c>
      <c r="X41" s="580" t="n">
        <f aca="false">IF(InputDataA_GeneralAssumptions!$F$133="Automatic",NORMSDIST((LN($D$42)-X39)/X38),(1-X40*X20)*W41)</f>
        <v>0.351958018310584</v>
      </c>
      <c r="Y41" s="580" t="n">
        <f aca="false">IF(InputDataA_GeneralAssumptions!$F$133="Automatic",NORMSDIST((LN($D$42)-Y39)/Y38),(1-Y40*Y20)*X41)</f>
        <v>0.342808501426291</v>
      </c>
      <c r="Z41" s="580" t="n">
        <f aca="false">IF(InputDataA_GeneralAssumptions!$F$133="Automatic",NORMSDIST((LN($D$42)-Z39)/Z38),(1-Z40*Z20)*Y41)</f>
        <v>0.333754400199028</v>
      </c>
      <c r="AA41" s="580" t="n">
        <f aca="false">IF(InputDataA_GeneralAssumptions!$F$133="Automatic",NORMSDIST((LN($D$42)-AA39)/AA38),(1-AA40*AA20)*Z41)</f>
        <v>0.324895114201572</v>
      </c>
      <c r="AB41" s="580" t="n">
        <f aca="false">IF(InputDataA_GeneralAssumptions!$F$133="Automatic",NORMSDIST((LN($D$42)-AB39)/AB38),(1-AB40*AB20)*AA41)</f>
        <v>0.316128888035319</v>
      </c>
      <c r="AC41" s="580" t="n">
        <f aca="false">IF(InputDataA_GeneralAssumptions!$F$133="Automatic",NORMSDIST((LN($D$42)-AC39)/AC38),(1-AC40*AC20)*AB41)</f>
        <v>0.307451557693578</v>
      </c>
      <c r="AD41" s="580" t="n">
        <f aca="false">IF(InputDataA_GeneralAssumptions!$F$133="Automatic",NORMSDIST((LN($D$42)-AD39)/AD38),(1-AD40*AD20)*AC41)</f>
        <v>0.298860448644022</v>
      </c>
      <c r="AE41" s="580" t="n">
        <f aca="false">IF(InputDataA_GeneralAssumptions!$F$133="Automatic",NORMSDIST((LN($D$42)-AE39)/AE38),(1-AE40*AE20)*AD41)</f>
        <v>0.290362217510652</v>
      </c>
      <c r="AF41" s="580" t="n">
        <f aca="false">IF(InputDataA_GeneralAssumptions!$F$133="Automatic",NORMSDIST((LN($D$42)-AF39)/AF38),(1-AF40*AF20)*AE41)</f>
        <v>0.282066955457184</v>
      </c>
      <c r="AG41" s="580" t="n">
        <f aca="false">IF(InputDataA_GeneralAssumptions!$F$133="Automatic",NORMSDIST((LN($D$42)-AG39)/AG38),(1-AG40*AG20)*AF41)</f>
        <v>0.273856421238298</v>
      </c>
      <c r="AH41" s="580" t="n">
        <f aca="false">IF(InputDataA_GeneralAssumptions!$F$133="Automatic",NORMSDIST((LN($D$42)-AH39)/AH38),(1-AH40*AH20)*AG41)</f>
        <v>0.265761199680473</v>
      </c>
      <c r="AI41" s="580" t="n">
        <f aca="false">IF(InputDataA_GeneralAssumptions!$F$133="Automatic",NORMSDIST((LN($D$42)-AI39)/AI38),(1-AI40*AI20)*AH41)</f>
        <v>0.257785885674109</v>
      </c>
      <c r="AJ41" s="580" t="n">
        <f aca="false">IF(InputDataA_GeneralAssumptions!$F$133="Automatic",NORMSDIST((LN($D$42)-AJ39)/AJ38),(1-AJ40*AJ20)*AI41)</f>
        <v>0.249956762943723</v>
      </c>
      <c r="AK41" s="580" t="e">
        <f aca="false">IF(InputDataA_GeneralAssumptions!$F$133="Automatic",NORMSDIST((LN($D$42)-AK39)/AK38),(1-AK40*AK20)*AJ41)</f>
        <v>#VALUE!</v>
      </c>
      <c r="AL41" s="580" t="e">
        <f aca="false">IF(InputDataA_GeneralAssumptions!$F$133="Automatic",NORMSDIST((LN($D$42)-AL39)/AL38),(1-AL40*AL20)*AK41)</f>
        <v>#VALUE!</v>
      </c>
      <c r="AM41" s="580" t="e">
        <f aca="false">IF(InputDataA_GeneralAssumptions!$F$133="Automatic",NORMSDIST((LN($D$42)-AM39)/AM38),(1-AM40*AM20)*AL41)</f>
        <v>#VALUE!</v>
      </c>
      <c r="AN41" s="580" t="e">
        <f aca="false">IF(InputDataA_GeneralAssumptions!$F$133="Automatic",NORMSDIST((LN($D$42)-AN39)/AN38),(1-AN40*AN20)*AM41)</f>
        <v>#VALUE!</v>
      </c>
      <c r="AO41" s="580" t="e">
        <f aca="false">IF(InputDataA_GeneralAssumptions!$F$133="Automatic",NORMSDIST((LN($D$42)-AO39)/AO38),(1-AO40*AO20)*AN41)</f>
        <v>#VALUE!</v>
      </c>
      <c r="AP41" s="580" t="e">
        <f aca="false">IF(InputDataA_GeneralAssumptions!$F$133="Automatic",NORMSDIST((LN($D$42)-AP39)/AP38),(1-AP40*AP20)*AO41)</f>
        <v>#VALUE!</v>
      </c>
      <c r="AQ41" s="580" t="e">
        <f aca="false">IF(InputDataA_GeneralAssumptions!$F$133="Automatic",NORMSDIST((LN($D$42)-AQ39)/AQ38),(1-AQ40*AQ20)*AP41)</f>
        <v>#VALUE!</v>
      </c>
      <c r="AR41" s="580" t="e">
        <f aca="false">IF(InputDataA_GeneralAssumptions!$F$133="Automatic",NORMSDIST((LN($D$42)-AR39)/AR38),(1-AR40*AR20)*AQ41)</f>
        <v>#VALUE!</v>
      </c>
      <c r="AS41" s="580" t="e">
        <f aca="false">IF(InputDataA_GeneralAssumptions!$F$133="Automatic",NORMSDIST((LN($D$42)-AS39)/AS38),(1-AS40*AS20)*AR41)</f>
        <v>#VALUE!</v>
      </c>
      <c r="AT41" s="580" t="e">
        <f aca="false">IF(InputDataA_GeneralAssumptions!$F$133="Automatic",NORMSDIST((LN($D$42)-AT39)/AT38),(1-AT40*AT20)*AS41)</f>
        <v>#VALUE!</v>
      </c>
      <c r="AU41" s="580" t="e">
        <f aca="false">IF(InputDataA_GeneralAssumptions!$F$133="Automatic",NORMSDIST((LN($D$42)-AU39)/AU38),(1-AU40*AU20)*AT41)</f>
        <v>#VALUE!</v>
      </c>
      <c r="AV41" s="580" t="e">
        <f aca="false">IF(InputDataA_GeneralAssumptions!$F$133="Automatic",NORMSDIST((LN($D$42)-AV39)/AV38),(1-AV40*AV20)*AU41)</f>
        <v>#VALUE!</v>
      </c>
      <c r="AW41" s="580" t="e">
        <f aca="false">IF(InputDataA_GeneralAssumptions!$F$133="Automatic",NORMSDIST((LN($D$42)-AW39)/AW38),(1-AW40*AW20)*AV41)</f>
        <v>#VALUE!</v>
      </c>
      <c r="AX41" s="580" t="e">
        <f aca="false">IF(InputDataA_GeneralAssumptions!$F$133="Automatic",NORMSDIST((LN($D$42)-AX39)/AX38),(1-AX40*AX20)*AW41)</f>
        <v>#VALUE!</v>
      </c>
      <c r="AY41" s="580" t="e">
        <f aca="false">IF(InputDataA_GeneralAssumptions!$F$133="Automatic",NORMSDIST((LN($D$42)-AY39)/AY38),(1-AY40*AY20)*AX41)</f>
        <v>#VALUE!</v>
      </c>
      <c r="AZ41" s="580" t="e">
        <f aca="false">IF(InputDataA_GeneralAssumptions!$F$133="Automatic",NORMSDIST((LN($D$42)-AZ39)/AZ38),(1-AZ40*AZ20)*AY41)</f>
        <v>#VALUE!</v>
      </c>
      <c r="BA41" s="580" t="e">
        <f aca="false">IF(InputDataA_GeneralAssumptions!$F$133="Automatic",NORMSDIST((LN($D$42)-BA39)/BA38),(1-BA40*BA20)*AZ41)</f>
        <v>#VALUE!</v>
      </c>
      <c r="BB41" s="580" t="e">
        <f aca="false">IF(InputDataA_GeneralAssumptions!$F$133="Automatic",NORMSDIST((LN($D$42)-BB39)/BB38),(1-BB40*BB20)*BA41)</f>
        <v>#VALUE!</v>
      </c>
      <c r="BC41" s="580" t="e">
        <f aca="false">IF(InputDataA_GeneralAssumptions!$F$133="Automatic",NORMSDIST((LN($D$42)-BC39)/BC38),(1-BC40*BC20)*BB41)</f>
        <v>#VALUE!</v>
      </c>
      <c r="BD41" s="580" t="e">
        <f aca="false">IF(InputDataA_GeneralAssumptions!$F$133="Automatic",NORMSDIST((LN($D$42)-BD39)/BD38),(1-BD40*BD20)*BC41)</f>
        <v>#VALUE!</v>
      </c>
      <c r="BE41" s="580" t="e">
        <f aca="false">IF(InputDataA_GeneralAssumptions!$F$133="Automatic",NORMSDIST((LN($D$42)-BE39)/BE38),(1-BE40*BE20)*BD41)</f>
        <v>#VALUE!</v>
      </c>
      <c r="BF41" s="580" t="e">
        <f aca="false">IF(InputDataA_GeneralAssumptions!$F$133="Automatic",NORMSDIST((LN($D$42)-BF39)/BF38),(1-BF40*BF20)*BE41)</f>
        <v>#VALUE!</v>
      </c>
      <c r="BG41" s="580" t="e">
        <f aca="false">IF(InputDataA_GeneralAssumptions!$F$133="Automatic",NORMSDIST((LN($D$42)-BG39)/BG38),(1-BG40*BG20)*BF41)</f>
        <v>#VALUE!</v>
      </c>
      <c r="BH41" s="580" t="e">
        <f aca="false">IF(InputDataA_GeneralAssumptions!$F$133="Automatic",NORMSDIST((LN($D$42)-BH39)/BH38),(1-BH40*BH20)*BG41)</f>
        <v>#VALUE!</v>
      </c>
      <c r="BI41" s="580" t="e">
        <f aca="false">IF(InputDataA_GeneralAssumptions!$F$133="Automatic",NORMSDIST((LN($D$42)-BI39)/BI38),(1-BI40*BI20)*BH41)</f>
        <v>#VALUE!</v>
      </c>
      <c r="BJ41" s="580" t="e">
        <f aca="false">IF(InputDataA_GeneralAssumptions!$F$133="Automatic",NORMSDIST((LN($D$42)-BJ39)/BJ38),(1-BJ40*BJ20)*BI41)</f>
        <v>#VALUE!</v>
      </c>
      <c r="BK41" s="580" t="e">
        <f aca="false">IF(InputDataA_GeneralAssumptions!$F$133="Automatic",NORMSDIST((LN($D$42)-BK39)/BK38),(1-BK40*BK20)*BJ41)</f>
        <v>#VALUE!</v>
      </c>
      <c r="BL41" s="580" t="e">
        <f aca="false">IF(InputDataA_GeneralAssumptions!$F$133="Automatic",NORMSDIST((LN($D$42)-BL39)/BL38),(1-BL40*BL20)*BK41)</f>
        <v>#VALUE!</v>
      </c>
      <c r="BM41" s="580" t="e">
        <f aca="false">IF(InputDataA_GeneralAssumptions!$F$133="Automatic",NORMSDIST((LN($D$42)-BM39)/BM38),(1-BM40*BM20)*BL41)</f>
        <v>#VALUE!</v>
      </c>
      <c r="BN41" s="580" t="e">
        <f aca="false">IF(InputDataA_GeneralAssumptions!$F$133="Automatic",NORMSDIST((LN($D$42)-BN39)/BN38),(1-BN40*BN20)*BM41)</f>
        <v>#VALUE!</v>
      </c>
      <c r="BO41" s="580" t="e">
        <f aca="false">IF(InputDataA_GeneralAssumptions!$F$133="Automatic",NORMSDIST((LN($D$42)-BO39)/BO38),(1-BO40*BO20)*BN41)</f>
        <v>#VALUE!</v>
      </c>
      <c r="BP41" s="580" t="e">
        <f aca="false">IF(InputDataA_GeneralAssumptions!$F$133="Automatic",NORMSDIST((LN($D$42)-BP39)/BP38),(1-BP40*BP20)*BO41)</f>
        <v>#VALUE!</v>
      </c>
      <c r="BQ41" s="580" t="e">
        <f aca="false">IF(InputDataA_GeneralAssumptions!$F$133="Automatic",NORMSDIST((LN($D$42)-BQ39)/BQ38),(1-BQ40*BQ20)*BP41)</f>
        <v>#VALUE!</v>
      </c>
      <c r="BR41" s="580" t="e">
        <f aca="false">IF(InputDataA_GeneralAssumptions!$F$133="Automatic",NORMSDIST((LN($D$42)-BR39)/BR38),(1-BR40*BR20)*BQ41)</f>
        <v>#VALUE!</v>
      </c>
      <c r="BS41" s="580" t="e">
        <f aca="false">IF(InputDataA_GeneralAssumptions!$F$133="Automatic",NORMSDIST((LN($D$42)-BS39)/BS38),(1-BS40*BS20)*BR41)</f>
        <v>#VALUE!</v>
      </c>
    </row>
    <row r="42" customFormat="false" ht="15.75" hidden="false" customHeight="false" outlineLevel="0" collapsed="false">
      <c r="C42" s="541" t="s">
        <v>1561</v>
      </c>
      <c r="D42" s="578" t="n">
        <v>1</v>
      </c>
      <c r="F42" s="581"/>
      <c r="G42" s="581"/>
      <c r="H42" s="581"/>
      <c r="I42" s="581"/>
      <c r="J42" s="581"/>
      <c r="K42" s="581"/>
      <c r="L42" s="581"/>
      <c r="M42" s="581"/>
      <c r="N42" s="581"/>
      <c r="O42" s="581"/>
      <c r="P42" s="581"/>
      <c r="Q42" s="581"/>
      <c r="R42" s="581"/>
      <c r="S42" s="581"/>
      <c r="T42" s="581"/>
      <c r="U42" s="581"/>
      <c r="V42" s="581"/>
      <c r="W42" s="581"/>
      <c r="X42" s="581"/>
      <c r="Y42" s="581"/>
      <c r="Z42" s="581"/>
      <c r="AA42" s="581"/>
      <c r="AB42" s="581"/>
      <c r="AC42" s="581"/>
      <c r="AD42" s="581"/>
      <c r="AE42" s="581"/>
      <c r="AF42" s="581"/>
      <c r="AG42" s="581"/>
      <c r="AH42" s="581"/>
      <c r="AI42" s="581"/>
      <c r="AJ42" s="581"/>
      <c r="AK42" s="581"/>
      <c r="AL42" s="581"/>
      <c r="AM42" s="581"/>
      <c r="AN42" s="581"/>
      <c r="AO42" s="625"/>
      <c r="AP42" s="581"/>
      <c r="AQ42" s="581"/>
      <c r="AR42" s="581"/>
      <c r="AS42" s="581"/>
      <c r="AT42" s="581"/>
      <c r="AU42" s="581"/>
      <c r="AV42" s="581"/>
      <c r="AW42" s="581"/>
      <c r="AX42" s="581"/>
      <c r="AY42" s="581"/>
      <c r="AZ42" s="581"/>
      <c r="BA42" s="581"/>
      <c r="BB42" s="581"/>
      <c r="BC42" s="581"/>
      <c r="BD42" s="581"/>
      <c r="BE42" s="581"/>
      <c r="BF42" s="581"/>
      <c r="BG42" s="581"/>
      <c r="BH42" s="581"/>
      <c r="BI42" s="581"/>
      <c r="BJ42" s="581"/>
      <c r="BK42" s="581"/>
      <c r="BL42" s="581"/>
      <c r="BM42" s="581"/>
      <c r="BN42" s="581"/>
      <c r="BO42" s="581"/>
      <c r="BP42" s="581"/>
      <c r="BQ42" s="581"/>
      <c r="BR42" s="581"/>
      <c r="BS42" s="581"/>
    </row>
    <row r="43" customFormat="false" ht="15.75" hidden="false" customHeight="false" outlineLevel="0" collapsed="false">
      <c r="C43" s="543" t="s">
        <v>1562</v>
      </c>
    </row>
    <row r="44" customFormat="false" ht="15.75" hidden="false" customHeight="false" outlineLevel="0" collapsed="false">
      <c r="C44" s="524" t="s">
        <v>1563</v>
      </c>
      <c r="D44" s="512" t="s">
        <v>1564</v>
      </c>
      <c r="E44" s="504" t="n">
        <f aca="false">IF(InputDataA_GeneralAssumptions!$F$133="Automatic",(1/E38)*NORMDIST((LN($D$42)-E39)/E38,0,1,FALSE()),E40*E41)</f>
        <v>0.354502321069781</v>
      </c>
      <c r="F44" s="504" t="n">
        <f aca="false">IF(InputDataA_GeneralAssumptions!$F$133="Automatic",(1/F38)*NORMDIST((LN($D$42)-F39)/F38,0,1,FALSE()),F40*F41)</f>
        <v>0.355454378008609</v>
      </c>
      <c r="G44" s="504" t="n">
        <f aca="false">IF(InputDataA_GeneralAssumptions!$F$133="Automatic",(1/G38)*NORMDIST((LN($D$42)-G39)/G38,0,1,FALSE()),G40*G41)</f>
        <v>0.356130780704779</v>
      </c>
      <c r="H44" s="504" t="n">
        <f aca="false">IF(InputDataA_GeneralAssumptions!$F$133="Automatic",(1/H38)*NORMDIST((LN($D$42)-H39)/H38,0,1,FALSE()),H40*H41)</f>
        <v>0.356532117920858</v>
      </c>
      <c r="I44" s="504" t="n">
        <f aca="false">IF(InputDataA_GeneralAssumptions!$F$133="Automatic",(1/I38)*NORMDIST((LN($D$42)-I39)/I38,0,1,FALSE()),I40*I41)</f>
        <v>0.356673434507966</v>
      </c>
      <c r="J44" s="504" t="n">
        <f aca="false">IF(InputDataA_GeneralAssumptions!$F$133="Automatic",(1/J38)*NORMDIST((LN($D$42)-J39)/J38,0,1,FALSE()),J40*J41)</f>
        <v>0.356561185949182</v>
      </c>
      <c r="K44" s="504" t="n">
        <f aca="false">IF(InputDataA_GeneralAssumptions!$F$133="Automatic",(1/K38)*NORMDIST((LN($D$42)-K39)/K38,0,1,FALSE()),K40*K41)</f>
        <v>0.356193723810473</v>
      </c>
      <c r="L44" s="504" t="n">
        <f aca="false">IF(InputDataA_GeneralAssumptions!$F$133="Automatic",(1/L38)*NORMDIST((LN($D$42)-L39)/L38,0,1,FALSE()),L40*L41)</f>
        <v>0.35559515758776</v>
      </c>
      <c r="M44" s="504" t="n">
        <f aca="false">IF(InputDataA_GeneralAssumptions!$F$133="Automatic",(1/M38)*NORMDIST((LN($D$42)-M39)/M38,0,1,FALSE()),M40*M41)</f>
        <v>0.354747905198313</v>
      </c>
      <c r="N44" s="504" t="n">
        <f aca="false">IF(InputDataA_GeneralAssumptions!$F$133="Automatic",(1/N38)*NORMDIST((LN($D$42)-N39)/N38,0,1,FALSE()),N40*N41)</f>
        <v>0.35365607442209</v>
      </c>
      <c r="O44" s="504" t="n">
        <f aca="false">IF(InputDataA_GeneralAssumptions!$F$133="Automatic",(1/O38)*NORMDIST((LN($D$42)-O39)/O38,0,1,FALSE()),O40*O41)</f>
        <v>0.352336664769881</v>
      </c>
      <c r="P44" s="504" t="n">
        <f aca="false">IF(InputDataA_GeneralAssumptions!$F$133="Automatic",(1/P38)*NORMDIST((LN($D$42)-P39)/P38,0,1,FALSE()),P40*P41)</f>
        <v>0.350810903464917</v>
      </c>
      <c r="Q44" s="504" t="n">
        <f aca="false">IF(InputDataA_GeneralAssumptions!$F$133="Automatic",(1/Q38)*NORMDIST((LN($D$42)-Q39)/Q38,0,1,FALSE()),Q40*Q41)</f>
        <v>0.349097475606748</v>
      </c>
      <c r="R44" s="504" t="n">
        <f aca="false">IF(InputDataA_GeneralAssumptions!$F$133="Automatic",(1/R38)*NORMDIST((LN($D$42)-R39)/R38,0,1,FALSE()),R40*R41)</f>
        <v>0.347198186566468</v>
      </c>
      <c r="S44" s="504" t="n">
        <f aca="false">IF(InputDataA_GeneralAssumptions!$F$133="Automatic",(1/S38)*NORMDIST((LN($D$42)-S39)/S38,0,1,FALSE()),S40*S41)</f>
        <v>0.345113778328365</v>
      </c>
      <c r="T44" s="504" t="n">
        <f aca="false">IF(InputDataA_GeneralAssumptions!$F$133="Automatic",(1/T38)*NORMDIST((LN($D$42)-T39)/T38,0,1,FALSE()),T40*T41)</f>
        <v>0.342835335328193</v>
      </c>
      <c r="U44" s="504" t="n">
        <f aca="false">IF(InputDataA_GeneralAssumptions!$F$133="Automatic",(1/U38)*NORMDIST((LN($D$42)-U39)/U38,0,1,FALSE()),U40*U41)</f>
        <v>0.340349757057343</v>
      </c>
      <c r="V44" s="504" t="n">
        <f aca="false">IF(InputDataA_GeneralAssumptions!$F$133="Automatic",(1/V38)*NORMDIST((LN($D$42)-V39)/V38,0,1,FALSE()),V40*V41)</f>
        <v>0.337703851667912</v>
      </c>
      <c r="W44" s="504" t="n">
        <f aca="false">IF(InputDataA_GeneralAssumptions!$F$133="Automatic",(1/W38)*NORMDIST((LN($D$42)-W39)/W38,0,1,FALSE()),W40*W41)</f>
        <v>0.334861074031185</v>
      </c>
      <c r="X44" s="504" t="n">
        <f aca="false">IF(InputDataA_GeneralAssumptions!$F$133="Automatic",(1/X38)*NORMDIST((LN($D$42)-X39)/X38,0,1,FALSE()),X40*X41)</f>
        <v>0.331824683851499</v>
      </c>
      <c r="Y44" s="504" t="n">
        <f aca="false">IF(InputDataA_GeneralAssumptions!$F$133="Automatic",(1/Y38)*NORMDIST((LN($D$42)-Y39)/Y38,0,1,FALSE()),Y40*Y41)</f>
        <v>0.328614767329554</v>
      </c>
      <c r="Z44" s="504" t="n">
        <f aca="false">IF(InputDataA_GeneralAssumptions!$F$133="Automatic",(1/Z38)*NORMDIST((LN($D$42)-Z39)/Z38,0,1,FALSE()),Z40*Z41)</f>
        <v>0.325237867723686</v>
      </c>
      <c r="AA44" s="504" t="n">
        <f aca="false">IF(InputDataA_GeneralAssumptions!$F$133="Automatic",(1/AA38)*NORMDIST((LN($D$42)-AA39)/AA38,0,1,FALSE()),AA40*AA41)</f>
        <v>0.321738614748325</v>
      </c>
      <c r="AB44" s="504" t="n">
        <f aca="false">IF(InputDataA_GeneralAssumptions!$F$133="Automatic",(1/AB38)*NORMDIST((LN($D$42)-AB39)/AB38,0,1,FALSE()),AB40*AB41)</f>
        <v>0.318084182282083</v>
      </c>
      <c r="AC44" s="504" t="n">
        <f aca="false">IF(InputDataA_GeneralAssumptions!$F$133="Automatic",(1/AC38)*NORMDIST((LN($D$42)-AC39)/AC38,0,1,FALSE()),AC40*AC41)</f>
        <v>0.314276619146667</v>
      </c>
      <c r="AD44" s="504" t="n">
        <f aca="false">IF(InputDataA_GeneralAssumptions!$F$133="Automatic",(1/AD38)*NORMDIST((LN($D$42)-AD39)/AD38,0,1,FALSE()),AD40*AD41)</f>
        <v>0.310318221654362</v>
      </c>
      <c r="AE44" s="504" t="n">
        <f aca="false">IF(InputDataA_GeneralAssumptions!$F$133="Automatic",(1/AE38)*NORMDIST((LN($D$42)-AE39)/AE38,0,1,FALSE()),AE40*AE41)</f>
        <v>0.306215570295343</v>
      </c>
      <c r="AF44" s="504" t="n">
        <f aca="false">IF(InputDataA_GeneralAssumptions!$F$133="Automatic",(1/AF38)*NORMDIST((LN($D$42)-AF39)/AF38,0,1,FALSE()),AF40*AF41)</f>
        <v>0.302029092777925</v>
      </c>
      <c r="AG44" s="504" t="n">
        <f aca="false">IF(InputDataA_GeneralAssumptions!$F$133="Automatic",(1/AG38)*NORMDIST((LN($D$42)-AG39)/AG38,0,1,FALSE()),AG40*AG41)</f>
        <v>0.29770604032469</v>
      </c>
      <c r="AH44" s="504" t="n">
        <f aca="false">IF(InputDataA_GeneralAssumptions!$F$133="Automatic",(1/AH38)*NORMDIST((LN($D$42)-AH39)/AH38,0,1,FALSE()),AH40*AH41)</f>
        <v>0.293266495543961</v>
      </c>
      <c r="AI44" s="504" t="n">
        <f aca="false">IF(InputDataA_GeneralAssumptions!$F$133="Automatic",(1/AI38)*NORMDIST((LN($D$42)-AI39)/AI38,0,1,FALSE()),AI40*AI41)</f>
        <v>0.288718041761856</v>
      </c>
      <c r="AJ44" s="504" t="n">
        <f aca="false">IF(InputDataA_GeneralAssumptions!$F$133="Automatic",(1/AJ38)*NORMDIST((LN($D$42)-AJ39)/AJ38,0,1,FALSE()),AJ40*AJ41)</f>
        <v>0.284081682748801</v>
      </c>
      <c r="AK44" s="504" t="e">
        <f aca="false">IF(InputDataA_GeneralAssumptions!$F$133="Automatic",(1/AK38)*NORMDIST((LN($D$42)-AK39)/AK38,0,1,FALSE()),AK40*AK41)</f>
        <v>#VALUE!</v>
      </c>
      <c r="AL44" s="504" t="e">
        <f aca="false">IF(InputDataA_GeneralAssumptions!$F$133="Automatic",(1/AL38)*NORMDIST((LN($D$42)-AL39)/AL38,0,1,FALSE()),AL40*AL41)</f>
        <v>#VALUE!</v>
      </c>
      <c r="AM44" s="504" t="e">
        <f aca="false">IF(InputDataA_GeneralAssumptions!$F$133="Automatic",(1/AM38)*NORMDIST((LN($D$42)-AM39)/AM38,0,1,FALSE()),AM40*AM41)</f>
        <v>#VALUE!</v>
      </c>
      <c r="AN44" s="504" t="e">
        <f aca="false">IF(InputDataA_GeneralAssumptions!$F$133="Automatic",(1/AN38)*NORMDIST((LN($D$42)-AN39)/AN38,0,1,FALSE()),AN40*AN41)</f>
        <v>#VALUE!</v>
      </c>
      <c r="AO44" s="504" t="e">
        <f aca="false">IF(InputDataA_GeneralAssumptions!$F$133="Automatic",(1/AO38)*NORMDIST((LN($D$42)-AO39)/AO38,0,1,FALSE()),AO40*AO41)</f>
        <v>#VALUE!</v>
      </c>
      <c r="AP44" s="504" t="e">
        <f aca="false">IF(InputDataA_GeneralAssumptions!$F$133="Automatic",(1/AP38)*NORMDIST((LN($D$42)-AP39)/AP38,0,1,FALSE()),AP40*AP41)</f>
        <v>#VALUE!</v>
      </c>
      <c r="AQ44" s="504" t="e">
        <f aca="false">IF(InputDataA_GeneralAssumptions!$F$133="Automatic",(1/AQ38)*NORMDIST((LN($D$42)-AQ39)/AQ38,0,1,FALSE()),AQ40*AQ41)</f>
        <v>#VALUE!</v>
      </c>
      <c r="AR44" s="504" t="e">
        <f aca="false">IF(InputDataA_GeneralAssumptions!$F$133="Automatic",(1/AR38)*NORMDIST((LN($D$42)-AR39)/AR38,0,1,FALSE()),AR40*AR41)</f>
        <v>#VALUE!</v>
      </c>
      <c r="AS44" s="504" t="e">
        <f aca="false">IF(InputDataA_GeneralAssumptions!$F$133="Automatic",(1/AS38)*NORMDIST((LN($D$42)-AS39)/AS38,0,1,FALSE()),AS40*AS41)</f>
        <v>#VALUE!</v>
      </c>
      <c r="AT44" s="504" t="e">
        <f aca="false">IF(InputDataA_GeneralAssumptions!$F$133="Automatic",(1/AT38)*NORMDIST((LN($D$42)-AT39)/AT38,0,1,FALSE()),AT40*AT41)</f>
        <v>#VALUE!</v>
      </c>
      <c r="AU44" s="504" t="e">
        <f aca="false">IF(InputDataA_GeneralAssumptions!$F$133="Automatic",(1/AU38)*NORMDIST((LN($D$42)-AU39)/AU38,0,1,FALSE()),AU40*AU41)</f>
        <v>#VALUE!</v>
      </c>
      <c r="AV44" s="504" t="e">
        <f aca="false">IF(InputDataA_GeneralAssumptions!$F$133="Automatic",(1/AV38)*NORMDIST((LN($D$42)-AV39)/AV38,0,1,FALSE()),AV40*AV41)</f>
        <v>#VALUE!</v>
      </c>
      <c r="AW44" s="504" t="e">
        <f aca="false">IF(InputDataA_GeneralAssumptions!$F$133="Automatic",(1/AW38)*NORMDIST((LN($D$42)-AW39)/AW38,0,1,FALSE()),AW40*AW41)</f>
        <v>#VALUE!</v>
      </c>
      <c r="AX44" s="504" t="e">
        <f aca="false">IF(InputDataA_GeneralAssumptions!$F$133="Automatic",(1/AX38)*NORMDIST((LN($D$42)-AX39)/AX38,0,1,FALSE()),AX40*AX41)</f>
        <v>#VALUE!</v>
      </c>
      <c r="AY44" s="504" t="e">
        <f aca="false">IF(InputDataA_GeneralAssumptions!$F$133="Automatic",(1/AY38)*NORMDIST((LN($D$42)-AY39)/AY38,0,1,FALSE()),AY40*AY41)</f>
        <v>#VALUE!</v>
      </c>
      <c r="AZ44" s="504" t="e">
        <f aca="false">IF(InputDataA_GeneralAssumptions!$F$133="Automatic",(1/AZ38)*NORMDIST((LN($D$42)-AZ39)/AZ38,0,1,FALSE()),AZ40*AZ41)</f>
        <v>#VALUE!</v>
      </c>
      <c r="BA44" s="504" t="e">
        <f aca="false">IF(InputDataA_GeneralAssumptions!$F$133="Automatic",(1/BA38)*NORMDIST((LN($D$42)-BA39)/BA38,0,1,FALSE()),BA40*BA41)</f>
        <v>#VALUE!</v>
      </c>
      <c r="BB44" s="504" t="e">
        <f aca="false">IF(InputDataA_GeneralAssumptions!$F$133="Automatic",(1/BB38)*NORMDIST((LN($D$42)-BB39)/BB38,0,1,FALSE()),BB40*BB41)</f>
        <v>#VALUE!</v>
      </c>
      <c r="BC44" s="504" t="e">
        <f aca="false">IF(InputDataA_GeneralAssumptions!$F$133="Automatic",(1/BC38)*NORMDIST((LN($D$42)-BC39)/BC38,0,1,FALSE()),BC40*BC41)</f>
        <v>#VALUE!</v>
      </c>
      <c r="BD44" s="504" t="e">
        <f aca="false">IF(InputDataA_GeneralAssumptions!$F$133="Automatic",(1/BD38)*NORMDIST((LN($D$42)-BD39)/BD38,0,1,FALSE()),BD40*BD41)</f>
        <v>#VALUE!</v>
      </c>
      <c r="BE44" s="504" t="e">
        <f aca="false">IF(InputDataA_GeneralAssumptions!$F$133="Automatic",(1/BE38)*NORMDIST((LN($D$42)-BE39)/BE38,0,1,FALSE()),BE40*BE41)</f>
        <v>#VALUE!</v>
      </c>
      <c r="BF44" s="504" t="e">
        <f aca="false">IF(InputDataA_GeneralAssumptions!$F$133="Automatic",(1/BF38)*NORMDIST((LN($D$42)-BF39)/BF38,0,1,FALSE()),BF40*BF41)</f>
        <v>#VALUE!</v>
      </c>
      <c r="BG44" s="504" t="e">
        <f aca="false">IF(InputDataA_GeneralAssumptions!$F$133="Automatic",(1/BG38)*NORMDIST((LN($D$42)-BG39)/BG38,0,1,FALSE()),BG40*BG41)</f>
        <v>#VALUE!</v>
      </c>
      <c r="BH44" s="504" t="e">
        <f aca="false">IF(InputDataA_GeneralAssumptions!$F$133="Automatic",(1/BH38)*NORMDIST((LN($D$42)-BH39)/BH38,0,1,FALSE()),BH40*BH41)</f>
        <v>#VALUE!</v>
      </c>
      <c r="BI44" s="504" t="e">
        <f aca="false">IF(InputDataA_GeneralAssumptions!$F$133="Automatic",(1/BI38)*NORMDIST((LN($D$42)-BI39)/BI38,0,1,FALSE()),BI40*BI41)</f>
        <v>#VALUE!</v>
      </c>
      <c r="BJ44" s="504" t="e">
        <f aca="false">IF(InputDataA_GeneralAssumptions!$F$133="Automatic",(1/BJ38)*NORMDIST((LN($D$42)-BJ39)/BJ38,0,1,FALSE()),BJ40*BJ41)</f>
        <v>#VALUE!</v>
      </c>
      <c r="BK44" s="504" t="e">
        <f aca="false">IF(InputDataA_GeneralAssumptions!$F$133="Automatic",(1/BK38)*NORMDIST((LN($D$42)-BK39)/BK38,0,1,FALSE()),BK40*BK41)</f>
        <v>#VALUE!</v>
      </c>
      <c r="BL44" s="504" t="e">
        <f aca="false">IF(InputDataA_GeneralAssumptions!$F$133="Automatic",(1/BL38)*NORMDIST((LN($D$42)-BL39)/BL38,0,1,FALSE()),BL40*BL41)</f>
        <v>#VALUE!</v>
      </c>
      <c r="BM44" s="504" t="e">
        <f aca="false">IF(InputDataA_GeneralAssumptions!$F$133="Automatic",(1/BM38)*NORMDIST((LN($D$42)-BM39)/BM38,0,1,FALSE()),BM40*BM41)</f>
        <v>#VALUE!</v>
      </c>
      <c r="BN44" s="504" t="e">
        <f aca="false">IF(InputDataA_GeneralAssumptions!$F$133="Automatic",(1/BN38)*NORMDIST((LN($D$42)-BN39)/BN38,0,1,FALSE()),BN40*BN41)</f>
        <v>#VALUE!</v>
      </c>
      <c r="BO44" s="504" t="e">
        <f aca="false">IF(InputDataA_GeneralAssumptions!$F$133="Automatic",(1/BO38)*NORMDIST((LN($D$42)-BO39)/BO38,0,1,FALSE()),BO40*BO41)</f>
        <v>#VALUE!</v>
      </c>
      <c r="BP44" s="504" t="e">
        <f aca="false">IF(InputDataA_GeneralAssumptions!$F$133="Automatic",(1/BP38)*NORMDIST((LN($D$42)-BP39)/BP38,0,1,FALSE()),BP40*BP41)</f>
        <v>#VALUE!</v>
      </c>
      <c r="BQ44" s="504" t="e">
        <f aca="false">IF(InputDataA_GeneralAssumptions!$F$133="Automatic",(1/BQ38)*NORMDIST((LN($D$42)-BQ39)/BQ38,0,1,FALSE()),BQ40*BQ41)</f>
        <v>#VALUE!</v>
      </c>
      <c r="BR44" s="504" t="e">
        <f aca="false">IF(InputDataA_GeneralAssumptions!$F$133="Automatic",(1/BR38)*NORMDIST((LN($D$42)-BR39)/BR38,0,1,FALSE()),BR40*BR41)</f>
        <v>#VALUE!</v>
      </c>
      <c r="BS44" s="504" t="e">
        <f aca="false">IF(InputDataA_GeneralAssumptions!$F$133="Automatic",(1/BS38)*NORMDIST((LN($D$42)-BS39)/BS38,0,1,FALSE()),BS40*BS41)</f>
        <v>#VALUE!</v>
      </c>
    </row>
    <row r="45" customFormat="false" ht="15.75" hidden="false" customHeight="false" outlineLevel="0" collapsed="false">
      <c r="C45" s="524" t="s">
        <v>1565</v>
      </c>
      <c r="D45" s="512"/>
      <c r="E45" s="504"/>
      <c r="F45" s="504" t="n">
        <f aca="false">InputDataA_GeneralAssumptions!J159</f>
        <v>0</v>
      </c>
      <c r="G45" s="504" t="n">
        <f aca="false">InputDataA_GeneralAssumptions!K159</f>
        <v>0</v>
      </c>
      <c r="H45" s="504" t="n">
        <f aca="false">InputDataA_GeneralAssumptions!L159</f>
        <v>0</v>
      </c>
      <c r="I45" s="504" t="n">
        <f aca="false">InputDataA_GeneralAssumptions!M159</f>
        <v>0</v>
      </c>
      <c r="J45" s="504" t="n">
        <f aca="false">InputDataA_GeneralAssumptions!N159</f>
        <v>0</v>
      </c>
      <c r="K45" s="504" t="n">
        <f aca="false">InputDataA_GeneralAssumptions!O159</f>
        <v>0</v>
      </c>
      <c r="L45" s="504" t="n">
        <f aca="false">InputDataA_GeneralAssumptions!P159</f>
        <v>0</v>
      </c>
      <c r="M45" s="504" t="n">
        <f aca="false">InputDataA_GeneralAssumptions!Q159</f>
        <v>0</v>
      </c>
      <c r="N45" s="504" t="n">
        <f aca="false">InputDataA_GeneralAssumptions!R159</f>
        <v>0</v>
      </c>
      <c r="O45" s="504" t="n">
        <f aca="false">InputDataA_GeneralAssumptions!S159</f>
        <v>0</v>
      </c>
      <c r="P45" s="504" t="n">
        <f aca="false">InputDataA_GeneralAssumptions!T159</f>
        <v>0</v>
      </c>
      <c r="Q45" s="504" t="n">
        <f aca="false">InputDataA_GeneralAssumptions!U159</f>
        <v>0</v>
      </c>
      <c r="R45" s="504" t="n">
        <f aca="false">InputDataA_GeneralAssumptions!V159</f>
        <v>0</v>
      </c>
      <c r="S45" s="504" t="n">
        <f aca="false">InputDataA_GeneralAssumptions!W159</f>
        <v>0</v>
      </c>
      <c r="T45" s="504" t="n">
        <f aca="false">InputDataA_GeneralAssumptions!X159</f>
        <v>0</v>
      </c>
      <c r="U45" s="504" t="n">
        <f aca="false">InputDataA_GeneralAssumptions!Y159</f>
        <v>0</v>
      </c>
      <c r="V45" s="504" t="n">
        <f aca="false">InputDataA_GeneralAssumptions!Z159</f>
        <v>0</v>
      </c>
      <c r="W45" s="504" t="n">
        <f aca="false">InputDataA_GeneralAssumptions!AA159</f>
        <v>0</v>
      </c>
      <c r="X45" s="504" t="n">
        <f aca="false">InputDataA_GeneralAssumptions!AB159</f>
        <v>0</v>
      </c>
      <c r="Y45" s="504" t="n">
        <f aca="false">InputDataA_GeneralAssumptions!AC159</f>
        <v>0</v>
      </c>
      <c r="Z45" s="504" t="n">
        <f aca="false">InputDataA_GeneralAssumptions!AD159</f>
        <v>0</v>
      </c>
      <c r="AA45" s="504" t="n">
        <f aca="false">InputDataA_GeneralAssumptions!AE159</f>
        <v>0</v>
      </c>
      <c r="AB45" s="504" t="n">
        <f aca="false">InputDataA_GeneralAssumptions!AF159</f>
        <v>0</v>
      </c>
      <c r="AC45" s="504" t="n">
        <f aca="false">InputDataA_GeneralAssumptions!AG159</f>
        <v>0</v>
      </c>
      <c r="AD45" s="504" t="n">
        <f aca="false">InputDataA_GeneralAssumptions!AH159</f>
        <v>0</v>
      </c>
      <c r="AE45" s="504" t="n">
        <f aca="false">InputDataA_GeneralAssumptions!AI159</f>
        <v>0</v>
      </c>
      <c r="AF45" s="504" t="n">
        <f aca="false">InputDataA_GeneralAssumptions!AJ159</f>
        <v>0</v>
      </c>
      <c r="AG45" s="504" t="n">
        <f aca="false">InputDataA_GeneralAssumptions!AK159</f>
        <v>0</v>
      </c>
      <c r="AH45" s="504" t="n">
        <f aca="false">InputDataA_GeneralAssumptions!AL159</f>
        <v>0</v>
      </c>
      <c r="AI45" s="504" t="n">
        <f aca="false">InputDataA_GeneralAssumptions!AM159</f>
        <v>0</v>
      </c>
      <c r="AJ45" s="504" t="n">
        <f aca="false">InputDataA_GeneralAssumptions!AN159</f>
        <v>0</v>
      </c>
      <c r="AK45" s="504" t="n">
        <f aca="false">InputDataA_GeneralAssumptions!AO159</f>
        <v>0</v>
      </c>
      <c r="AL45" s="504" t="n">
        <f aca="false">InputDataA_GeneralAssumptions!AP159</f>
        <v>0</v>
      </c>
      <c r="AM45" s="504" t="n">
        <f aca="false">InputDataA_GeneralAssumptions!AQ159</f>
        <v>0</v>
      </c>
      <c r="AN45" s="504" t="n">
        <f aca="false">InputDataA_GeneralAssumptions!AR159</f>
        <v>0</v>
      </c>
      <c r="AO45" s="504" t="n">
        <f aca="false">InputDataA_GeneralAssumptions!AS159</f>
        <v>0</v>
      </c>
      <c r="AP45" s="504" t="n">
        <f aca="false">InputDataA_GeneralAssumptions!AT155</f>
        <v>0</v>
      </c>
      <c r="AQ45" s="504" t="n">
        <f aca="false">InputDataA_GeneralAssumptions!AU155</f>
        <v>0</v>
      </c>
      <c r="AR45" s="504" t="n">
        <f aca="false">InputDataA_GeneralAssumptions!AV155</f>
        <v>0</v>
      </c>
      <c r="AS45" s="504" t="n">
        <f aca="false">InputDataA_GeneralAssumptions!AW155</f>
        <v>0</v>
      </c>
      <c r="AT45" s="504" t="n">
        <f aca="false">InputDataA_GeneralAssumptions!AX155</f>
        <v>0</v>
      </c>
      <c r="AU45" s="504" t="n">
        <f aca="false">InputDataA_GeneralAssumptions!AY155</f>
        <v>0</v>
      </c>
      <c r="AV45" s="504" t="n">
        <f aca="false">InputDataA_GeneralAssumptions!AZ155</f>
        <v>0</v>
      </c>
      <c r="AW45" s="504" t="n">
        <f aca="false">InputDataA_GeneralAssumptions!BA155</f>
        <v>0</v>
      </c>
      <c r="AX45" s="504" t="n">
        <f aca="false">InputDataA_GeneralAssumptions!BB155</f>
        <v>0</v>
      </c>
      <c r="AY45" s="504" t="n">
        <f aca="false">InputDataA_GeneralAssumptions!BC155</f>
        <v>0</v>
      </c>
      <c r="AZ45" s="504" t="n">
        <f aca="false">InputDataA_GeneralAssumptions!BD155</f>
        <v>0</v>
      </c>
      <c r="BA45" s="504" t="n">
        <f aca="false">InputDataA_GeneralAssumptions!BE155</f>
        <v>0</v>
      </c>
      <c r="BB45" s="504" t="n">
        <f aca="false">InputDataA_GeneralAssumptions!BF155</f>
        <v>0</v>
      </c>
      <c r="BC45" s="504" t="n">
        <f aca="false">InputDataA_GeneralAssumptions!BG155</f>
        <v>0</v>
      </c>
      <c r="BD45" s="504" t="n">
        <f aca="false">InputDataA_GeneralAssumptions!BH155</f>
        <v>0</v>
      </c>
      <c r="BE45" s="504" t="n">
        <f aca="false">InputDataA_GeneralAssumptions!BI155</f>
        <v>0</v>
      </c>
      <c r="BF45" s="504" t="n">
        <f aca="false">InputDataA_GeneralAssumptions!BJ155</f>
        <v>0</v>
      </c>
      <c r="BG45" s="504" t="n">
        <f aca="false">InputDataA_GeneralAssumptions!BK155</f>
        <v>0</v>
      </c>
      <c r="BH45" s="504" t="n">
        <f aca="false">InputDataA_GeneralAssumptions!BL155</f>
        <v>0</v>
      </c>
      <c r="BI45" s="504" t="n">
        <f aca="false">InputDataA_GeneralAssumptions!BM155</f>
        <v>0</v>
      </c>
      <c r="BJ45" s="504" t="n">
        <f aca="false">InputDataA_GeneralAssumptions!BN155</f>
        <v>0</v>
      </c>
      <c r="BK45" s="504" t="n">
        <f aca="false">InputDataA_GeneralAssumptions!BO155</f>
        <v>0</v>
      </c>
      <c r="BL45" s="504" t="n">
        <f aca="false">InputDataA_GeneralAssumptions!BP155</f>
        <v>0</v>
      </c>
      <c r="BM45" s="504" t="n">
        <f aca="false">InputDataA_GeneralAssumptions!BQ155</f>
        <v>0</v>
      </c>
      <c r="BN45" s="504" t="n">
        <f aca="false">InputDataA_GeneralAssumptions!BR155</f>
        <v>0</v>
      </c>
      <c r="BO45" s="504" t="n">
        <f aca="false">InputDataA_GeneralAssumptions!BS155</f>
        <v>0</v>
      </c>
      <c r="BP45" s="504" t="n">
        <f aca="false">InputDataA_GeneralAssumptions!BT155</f>
        <v>0</v>
      </c>
      <c r="BQ45" s="504" t="n">
        <f aca="false">InputDataA_GeneralAssumptions!BU155</f>
        <v>0</v>
      </c>
      <c r="BR45" s="504" t="n">
        <f aca="false">InputDataA_GeneralAssumptions!BV155</f>
        <v>0</v>
      </c>
      <c r="BS45" s="504" t="n">
        <f aca="false">InputDataA_GeneralAssumptions!BW155</f>
        <v>0</v>
      </c>
    </row>
    <row r="46" customFormat="false" ht="15.75" hidden="false" customHeight="false" outlineLevel="0" collapsed="false">
      <c r="C46" s="524" t="s">
        <v>1566</v>
      </c>
      <c r="D46" s="512"/>
      <c r="E46" s="504"/>
      <c r="F46" s="504" t="n">
        <f aca="false">F20+F45</f>
        <v>0.0315283929925092</v>
      </c>
      <c r="G46" s="504" t="n">
        <f aca="false">G20+G45</f>
        <v>0.0313046400466268</v>
      </c>
      <c r="H46" s="504" t="n">
        <f aca="false">H20+H45</f>
        <v>0.0306715333441747</v>
      </c>
      <c r="I46" s="504" t="n">
        <f aca="false">I20+I45</f>
        <v>0.030255778289771</v>
      </c>
      <c r="J46" s="504" t="n">
        <f aca="false">J20+J45</f>
        <v>0.0302959452344236</v>
      </c>
      <c r="K46" s="504" t="n">
        <f aca="false">K20+K45</f>
        <v>0.0303918611925471</v>
      </c>
      <c r="L46" s="504" t="n">
        <f aca="false">L20+L45</f>
        <v>0.0294244491615936</v>
      </c>
      <c r="M46" s="504" t="n">
        <f aca="false">M20+M45</f>
        <v>0.0297722896099428</v>
      </c>
      <c r="N46" s="504" t="n">
        <f aca="false">N20+N45</f>
        <v>0.0298523498152485</v>
      </c>
      <c r="O46" s="504" t="n">
        <f aca="false">O20+O45</f>
        <v>0.0295845913524631</v>
      </c>
      <c r="P46" s="504" t="n">
        <f aca="false">P20+P45</f>
        <v>0.0290957698203871</v>
      </c>
      <c r="Q46" s="504" t="n">
        <f aca="false">Q20+Q45</f>
        <v>0.0285347115540719</v>
      </c>
      <c r="R46" s="504" t="n">
        <f aca="false">R20+R45</f>
        <v>0.0281707992244218</v>
      </c>
      <c r="S46" s="504" t="n">
        <f aca="false">S20+S45</f>
        <v>0.0279436126873367</v>
      </c>
      <c r="T46" s="504" t="n">
        <f aca="false">T20+T45</f>
        <v>0.0279237812486031</v>
      </c>
      <c r="U46" s="504" t="n">
        <f aca="false">U20+U45</f>
        <v>0.0280976943990769</v>
      </c>
      <c r="V46" s="504" t="n">
        <f aca="false">V20+V45</f>
        <v>0.0277994781389097</v>
      </c>
      <c r="W46" s="504" t="n">
        <f aca="false">W20+W45</f>
        <v>0.0279553553045739</v>
      </c>
      <c r="X46" s="504" t="n">
        <f aca="false">X20+X45</f>
        <v>0.0280998075699186</v>
      </c>
      <c r="Y46" s="504" t="n">
        <f aca="false">Y20+Y45</f>
        <v>0.0280935467363026</v>
      </c>
      <c r="Z46" s="504" t="n">
        <f aca="false">Z20+Z45</f>
        <v>0.0280804829977637</v>
      </c>
      <c r="AA46" s="504" t="n">
        <f aca="false">AA20+AA45</f>
        <v>0.0277640647075945</v>
      </c>
      <c r="AB46" s="504" t="n">
        <f aca="false">AB20+AB45</f>
        <v>0.0277798304780466</v>
      </c>
      <c r="AC46" s="504" t="n">
        <f aca="false">AC20+AC45</f>
        <v>0.027823226368253</v>
      </c>
      <c r="AD46" s="504" t="n">
        <f aca="false">AD20+AD45</f>
        <v>0.0278902121045799</v>
      </c>
      <c r="AE46" s="504" t="n">
        <f aca="false">AE20+AE45</f>
        <v>0.0279502616748297</v>
      </c>
      <c r="AF46" s="504" t="n">
        <f aca="false">AF20+AF45</f>
        <v>0.0276505211721232</v>
      </c>
      <c r="AG46" s="504" t="n">
        <f aca="false">AG20+AG45</f>
        <v>0.0277579081774746</v>
      </c>
      <c r="AH46" s="504" t="n">
        <f aca="false">AH20+AH45</f>
        <v>0.0277741204864179</v>
      </c>
      <c r="AI46" s="504" t="n">
        <f aca="false">AI20+AI45</f>
        <v>0.0277855047621709</v>
      </c>
      <c r="AJ46" s="504" t="n">
        <f aca="false">AJ20+AJ45</f>
        <v>0.0277126164059389</v>
      </c>
      <c r="AK46" s="504" t="e">
        <f aca="false">AK20+AK45</f>
        <v>#VALUE!</v>
      </c>
      <c r="AL46" s="504" t="e">
        <f aca="false">AL20+AL45</f>
        <v>#VALUE!</v>
      </c>
      <c r="AM46" s="504" t="e">
        <f aca="false">AM20+AM45</f>
        <v>#VALUE!</v>
      </c>
      <c r="AN46" s="504" t="e">
        <f aca="false">AN20+AN45</f>
        <v>#VALUE!</v>
      </c>
      <c r="AO46" s="504" t="e">
        <f aca="false">AO20+AO45</f>
        <v>#VALUE!</v>
      </c>
      <c r="AP46" s="504" t="e">
        <f aca="false">AP20+AP45</f>
        <v>#VALUE!</v>
      </c>
      <c r="AQ46" s="504" t="e">
        <f aca="false">AQ20+AQ45</f>
        <v>#VALUE!</v>
      </c>
      <c r="AR46" s="504" t="e">
        <f aca="false">AR20+AR45</f>
        <v>#VALUE!</v>
      </c>
      <c r="AS46" s="504" t="e">
        <f aca="false">AS20+AS45</f>
        <v>#VALUE!</v>
      </c>
      <c r="AT46" s="504" t="e">
        <f aca="false">AT20+AT45</f>
        <v>#VALUE!</v>
      </c>
      <c r="AU46" s="504" t="e">
        <f aca="false">AU20+AU45</f>
        <v>#VALUE!</v>
      </c>
      <c r="AV46" s="504" t="e">
        <f aca="false">AV20+AV45</f>
        <v>#VALUE!</v>
      </c>
      <c r="AW46" s="504" t="e">
        <f aca="false">AW20+AW45</f>
        <v>#VALUE!</v>
      </c>
      <c r="AX46" s="504" t="e">
        <f aca="false">AX20+AX45</f>
        <v>#VALUE!</v>
      </c>
      <c r="AY46" s="504" t="e">
        <f aca="false">AY20+AY45</f>
        <v>#VALUE!</v>
      </c>
      <c r="AZ46" s="504" t="e">
        <f aca="false">AZ20+AZ45</f>
        <v>#VALUE!</v>
      </c>
      <c r="BA46" s="504" t="e">
        <f aca="false">BA20+BA45</f>
        <v>#VALUE!</v>
      </c>
      <c r="BB46" s="504" t="e">
        <f aca="false">BB20+BB45</f>
        <v>#VALUE!</v>
      </c>
      <c r="BC46" s="504" t="e">
        <f aca="false">BC20+BC45</f>
        <v>#VALUE!</v>
      </c>
      <c r="BD46" s="504" t="e">
        <f aca="false">BD20+BD45</f>
        <v>#VALUE!</v>
      </c>
      <c r="BE46" s="504" t="e">
        <f aca="false">BE20+BE45</f>
        <v>#VALUE!</v>
      </c>
      <c r="BF46" s="504" t="e">
        <f aca="false">BF20+BF45</f>
        <v>#VALUE!</v>
      </c>
      <c r="BG46" s="504" t="e">
        <f aca="false">BG20+BG45</f>
        <v>#VALUE!</v>
      </c>
      <c r="BH46" s="504" t="e">
        <f aca="false">BH20+BH45</f>
        <v>#VALUE!</v>
      </c>
      <c r="BI46" s="504" t="e">
        <f aca="false">BI20+BI45</f>
        <v>#VALUE!</v>
      </c>
      <c r="BJ46" s="504" t="e">
        <f aca="false">BJ20+BJ45</f>
        <v>#VALUE!</v>
      </c>
      <c r="BK46" s="504" t="e">
        <f aca="false">BK20+BK45</f>
        <v>#VALUE!</v>
      </c>
      <c r="BL46" s="504" t="e">
        <f aca="false">BL20+BL45</f>
        <v>#VALUE!</v>
      </c>
      <c r="BM46" s="504" t="e">
        <f aca="false">BM20+BM45</f>
        <v>#VALUE!</v>
      </c>
      <c r="BN46" s="504" t="e">
        <f aca="false">BN20+BN45</f>
        <v>#VALUE!</v>
      </c>
      <c r="BO46" s="504" t="e">
        <f aca="false">BO20+BO45</f>
        <v>#VALUE!</v>
      </c>
      <c r="BP46" s="504" t="e">
        <f aca="false">BP20+BP45</f>
        <v>#VALUE!</v>
      </c>
      <c r="BQ46" s="504" t="e">
        <f aca="false">BQ20+BQ45</f>
        <v>#VALUE!</v>
      </c>
      <c r="BR46" s="504" t="e">
        <f aca="false">BR20+BR45</f>
        <v>#VALUE!</v>
      </c>
      <c r="BS46" s="504" t="e">
        <f aca="false">BS20+BS45</f>
        <v>#VALUE!</v>
      </c>
    </row>
    <row r="47" customFormat="false" ht="15.75" hidden="false" customHeight="false" outlineLevel="0" collapsed="false">
      <c r="C47" s="524" t="s">
        <v>1567</v>
      </c>
      <c r="D47" s="512"/>
      <c r="E47" s="504" t="n">
        <f aca="false">NORMSDIST(NORMSINV(0.4)-E38)</f>
        <v>0.0850543996386804</v>
      </c>
      <c r="F47" s="504" t="n">
        <f aca="false">NORMSDIST(NORMSINV(0.4)-F38)</f>
        <v>0.0850543996386804</v>
      </c>
      <c r="G47" s="504" t="n">
        <f aca="false">NORMSDIST(NORMSINV(0.4)-G38)</f>
        <v>0.0850543996386804</v>
      </c>
      <c r="H47" s="504" t="n">
        <f aca="false">NORMSDIST(NORMSINV(0.4)-H38)</f>
        <v>0.0850543996386804</v>
      </c>
      <c r="I47" s="504" t="n">
        <f aca="false">NORMSDIST(NORMSINV(0.4)-I38)</f>
        <v>0.0850543996386804</v>
      </c>
      <c r="J47" s="504" t="n">
        <f aca="false">NORMSDIST(NORMSINV(0.4)-J38)</f>
        <v>0.0850543996386804</v>
      </c>
      <c r="K47" s="504" t="n">
        <f aca="false">NORMSDIST(NORMSINV(0.4)-K38)</f>
        <v>0.0850543996386804</v>
      </c>
      <c r="L47" s="504" t="n">
        <f aca="false">NORMSDIST(NORMSINV(0.4)-L38)</f>
        <v>0.0850543996386804</v>
      </c>
      <c r="M47" s="504" t="n">
        <f aca="false">NORMSDIST(NORMSINV(0.4)-M38)</f>
        <v>0.0850543996386804</v>
      </c>
      <c r="N47" s="504" t="n">
        <f aca="false">NORMSDIST(NORMSINV(0.4)-N38)</f>
        <v>0.0850543996386804</v>
      </c>
      <c r="O47" s="504" t="n">
        <f aca="false">NORMSDIST(NORMSINV(0.4)-O38)</f>
        <v>0.0850543996386804</v>
      </c>
      <c r="P47" s="504" t="n">
        <f aca="false">NORMSDIST(NORMSINV(0.4)-P38)</f>
        <v>0.0850543996386804</v>
      </c>
      <c r="Q47" s="504" t="n">
        <f aca="false">NORMSDIST(NORMSINV(0.4)-Q38)</f>
        <v>0.0850543996386804</v>
      </c>
      <c r="R47" s="504" t="n">
        <f aca="false">NORMSDIST(NORMSINV(0.4)-R38)</f>
        <v>0.0850543996386804</v>
      </c>
      <c r="S47" s="504" t="n">
        <f aca="false">NORMSDIST(NORMSINV(0.4)-S38)</f>
        <v>0.0850543996386804</v>
      </c>
      <c r="T47" s="504" t="n">
        <f aca="false">NORMSDIST(NORMSINV(0.4)-T38)</f>
        <v>0.0850543996386804</v>
      </c>
      <c r="U47" s="504" t="n">
        <f aca="false">NORMSDIST(NORMSINV(0.4)-U38)</f>
        <v>0.0850543996386804</v>
      </c>
      <c r="V47" s="504" t="n">
        <f aca="false">NORMSDIST(NORMSINV(0.4)-V38)</f>
        <v>0.0850543996386804</v>
      </c>
      <c r="W47" s="504" t="n">
        <f aca="false">NORMSDIST(NORMSINV(0.4)-W38)</f>
        <v>0.0850543996386804</v>
      </c>
      <c r="X47" s="504" t="n">
        <f aca="false">NORMSDIST(NORMSINV(0.4)-X38)</f>
        <v>0.0850543996386804</v>
      </c>
      <c r="Y47" s="504" t="n">
        <f aca="false">NORMSDIST(NORMSINV(0.4)-Y38)</f>
        <v>0.0850543996386804</v>
      </c>
      <c r="Z47" s="504" t="n">
        <f aca="false">NORMSDIST(NORMSINV(0.4)-Z38)</f>
        <v>0.0850543996386804</v>
      </c>
      <c r="AA47" s="504" t="n">
        <f aca="false">NORMSDIST(NORMSINV(0.4)-AA38)</f>
        <v>0.0850543996386804</v>
      </c>
      <c r="AB47" s="504" t="n">
        <f aca="false">NORMSDIST(NORMSINV(0.4)-AB38)</f>
        <v>0.0850543996386804</v>
      </c>
      <c r="AC47" s="504" t="n">
        <f aca="false">NORMSDIST(NORMSINV(0.4)-AC38)</f>
        <v>0.0850543996386804</v>
      </c>
      <c r="AD47" s="504" t="n">
        <f aca="false">NORMSDIST(NORMSINV(0.4)-AD38)</f>
        <v>0.0850543996386804</v>
      </c>
      <c r="AE47" s="504" t="n">
        <f aca="false">NORMSDIST(NORMSINV(0.4)-AE38)</f>
        <v>0.0850543996386804</v>
      </c>
      <c r="AF47" s="504" t="n">
        <f aca="false">NORMSDIST(NORMSINV(0.4)-AF38)</f>
        <v>0.0850543996386804</v>
      </c>
      <c r="AG47" s="504" t="n">
        <f aca="false">NORMSDIST(NORMSINV(0.4)-AG38)</f>
        <v>0.0850543996386804</v>
      </c>
      <c r="AH47" s="504" t="n">
        <f aca="false">NORMSDIST(NORMSINV(0.4)-AH38)</f>
        <v>0.0850543996386804</v>
      </c>
      <c r="AI47" s="504" t="n">
        <f aca="false">NORMSDIST(NORMSINV(0.4)-AI38)</f>
        <v>0.0850543996386804</v>
      </c>
      <c r="AJ47" s="504" t="n">
        <f aca="false">NORMSDIST(NORMSINV(0.4)-AJ38)</f>
        <v>0.0850543996386804</v>
      </c>
      <c r="AK47" s="504" t="n">
        <f aca="false">NORMSDIST(NORMSINV(0.4)-AK38)</f>
        <v>0.0850543996386804</v>
      </c>
      <c r="AL47" s="504" t="n">
        <f aca="false">NORMSDIST(NORMSINV(0.4)-AL38)</f>
        <v>0.0850543996386804</v>
      </c>
      <c r="AM47" s="504" t="n">
        <f aca="false">NORMSDIST(NORMSINV(0.4)-AM38)</f>
        <v>0.0850543996386804</v>
      </c>
      <c r="AN47" s="504" t="n">
        <f aca="false">NORMSDIST(NORMSINV(0.4)-AN38)</f>
        <v>0.0850543996386804</v>
      </c>
      <c r="AO47" s="504" t="n">
        <f aca="false">NORMSDIST(NORMSINV(0.4)-AO38)</f>
        <v>0.0850543996386804</v>
      </c>
      <c r="AP47" s="504" t="n">
        <f aca="false">NORMSDIST(NORMSINV(0.4)-AP38)</f>
        <v>0.0850543996386804</v>
      </c>
      <c r="AQ47" s="504" t="n">
        <f aca="false">NORMSDIST(NORMSINV(0.4)-AQ38)</f>
        <v>0.0850543996386804</v>
      </c>
      <c r="AR47" s="504" t="n">
        <f aca="false">NORMSDIST(NORMSINV(0.4)-AR38)</f>
        <v>0.0850543996386804</v>
      </c>
      <c r="AS47" s="504" t="n">
        <f aca="false">NORMSDIST(NORMSINV(0.4)-AS38)</f>
        <v>0.0850543996386804</v>
      </c>
      <c r="AT47" s="504" t="n">
        <f aca="false">NORMSDIST(NORMSINV(0.4)-AT38)</f>
        <v>0.0850543996386804</v>
      </c>
      <c r="AU47" s="504" t="n">
        <f aca="false">NORMSDIST(NORMSINV(0.4)-AU38)</f>
        <v>0.0850543996386804</v>
      </c>
      <c r="AV47" s="504" t="n">
        <f aca="false">NORMSDIST(NORMSINV(0.4)-AV38)</f>
        <v>0.0850543996386804</v>
      </c>
      <c r="AW47" s="504" t="n">
        <f aca="false">NORMSDIST(NORMSINV(0.4)-AW38)</f>
        <v>0.0850543996386804</v>
      </c>
      <c r="AX47" s="504" t="n">
        <f aca="false">NORMSDIST(NORMSINV(0.4)-AX38)</f>
        <v>0.0850543996386804</v>
      </c>
      <c r="AY47" s="504" t="n">
        <f aca="false">NORMSDIST(NORMSINV(0.4)-AY38)</f>
        <v>0.0850543996386804</v>
      </c>
      <c r="AZ47" s="504" t="n">
        <f aca="false">NORMSDIST(NORMSINV(0.4)-AZ38)</f>
        <v>0.0850543996386804</v>
      </c>
      <c r="BA47" s="504" t="n">
        <f aca="false">NORMSDIST(NORMSINV(0.4)-BA38)</f>
        <v>0.0850543996386804</v>
      </c>
      <c r="BB47" s="504" t="n">
        <f aca="false">NORMSDIST(NORMSINV(0.4)-BB38)</f>
        <v>0.0850543996386804</v>
      </c>
      <c r="BC47" s="504" t="n">
        <f aca="false">NORMSDIST(NORMSINV(0.4)-BC38)</f>
        <v>0.0850543996386804</v>
      </c>
      <c r="BD47" s="504" t="n">
        <f aca="false">NORMSDIST(NORMSINV(0.4)-BD38)</f>
        <v>0.0850543996386804</v>
      </c>
      <c r="BE47" s="504" t="n">
        <f aca="false">NORMSDIST(NORMSINV(0.4)-BE38)</f>
        <v>0.0850543996386804</v>
      </c>
      <c r="BF47" s="504" t="n">
        <f aca="false">NORMSDIST(NORMSINV(0.4)-BF38)</f>
        <v>0.0850543996386804</v>
      </c>
      <c r="BG47" s="504" t="n">
        <f aca="false">NORMSDIST(NORMSINV(0.4)-BG38)</f>
        <v>0.0850543996386804</v>
      </c>
      <c r="BH47" s="504" t="n">
        <f aca="false">NORMSDIST(NORMSINV(0.4)-BH38)</f>
        <v>0.0850543996386804</v>
      </c>
      <c r="BI47" s="504" t="n">
        <f aca="false">NORMSDIST(NORMSINV(0.4)-BI38)</f>
        <v>0.0850543996386804</v>
      </c>
      <c r="BJ47" s="504" t="n">
        <f aca="false">NORMSDIST(NORMSINV(0.4)-BJ38)</f>
        <v>0.0850543996386804</v>
      </c>
      <c r="BK47" s="504" t="n">
        <f aca="false">NORMSDIST(NORMSINV(0.4)-BK38)</f>
        <v>0.0850543996386804</v>
      </c>
      <c r="BL47" s="504" t="n">
        <f aca="false">NORMSDIST(NORMSINV(0.4)-BL38)</f>
        <v>0.0850543996386804</v>
      </c>
      <c r="BM47" s="504" t="n">
        <f aca="false">NORMSDIST(NORMSINV(0.4)-BM38)</f>
        <v>0.0850543996386804</v>
      </c>
      <c r="BN47" s="504" t="n">
        <f aca="false">NORMSDIST(NORMSINV(0.4)-BN38)</f>
        <v>0.0850543996386804</v>
      </c>
      <c r="BO47" s="504" t="n">
        <f aca="false">NORMSDIST(NORMSINV(0.4)-BO38)</f>
        <v>0.0850543996386804</v>
      </c>
      <c r="BP47" s="504" t="n">
        <f aca="false">NORMSDIST(NORMSINV(0.4)-BP38)</f>
        <v>0.0850543996386804</v>
      </c>
      <c r="BQ47" s="504" t="n">
        <f aca="false">NORMSDIST(NORMSINV(0.4)-BQ38)</f>
        <v>0.0850543996386804</v>
      </c>
      <c r="BR47" s="504" t="n">
        <f aca="false">NORMSDIST(NORMSINV(0.4)-BR38)</f>
        <v>0.0850543996386804</v>
      </c>
      <c r="BS47" s="504" t="n">
        <f aca="false">NORMSDIST(NORMSINV(0.4)-BS38)</f>
        <v>0.0850543996386804</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171875" defaultRowHeight="15" customHeight="false" zeroHeight="false" outlineLevelRow="0" outlineLevelCol="0"/>
  <sheetData>
    <row r="5" customFormat="false" ht="15" hidden="false" customHeight="false" outlineLevel="0" collapsed="false">
      <c r="C5" s="0" t="s">
        <v>1610</v>
      </c>
    </row>
    <row r="6" customFormat="false" ht="15" hidden="false" customHeight="false" outlineLevel="0" collapsed="false">
      <c r="C6" s="0" t="s">
        <v>1611</v>
      </c>
    </row>
    <row r="7" customFormat="false" ht="15" hidden="false" customHeight="false" outlineLevel="0" collapsed="false">
      <c r="C7" s="0" t="s">
        <v>1461</v>
      </c>
      <c r="D7" s="0" t="s">
        <v>1612</v>
      </c>
      <c r="E7" s="0" t="s">
        <v>1613</v>
      </c>
      <c r="F7" s="0" t="s">
        <v>1614</v>
      </c>
      <c r="G7" s="0" t="s">
        <v>1615</v>
      </c>
      <c r="H7" s="0" t="s">
        <v>1616</v>
      </c>
      <c r="I7" s="0" t="s">
        <v>1617</v>
      </c>
      <c r="J7" s="0" t="s">
        <v>1618</v>
      </c>
      <c r="K7" s="0" t="s">
        <v>1619</v>
      </c>
      <c r="L7" s="0" t="s">
        <v>1620</v>
      </c>
      <c r="M7" s="0" t="s">
        <v>1621</v>
      </c>
      <c r="N7" s="0" t="s">
        <v>1622</v>
      </c>
      <c r="O7" s="0" t="s">
        <v>1623</v>
      </c>
      <c r="P7" s="0" t="s">
        <v>1624</v>
      </c>
      <c r="Q7" s="0" t="s">
        <v>1625</v>
      </c>
      <c r="R7" s="0" t="s">
        <v>1626</v>
      </c>
      <c r="S7" s="0" t="s">
        <v>1627</v>
      </c>
    </row>
    <row r="8" customFormat="false" ht="15" hidden="false" customHeight="false" outlineLevel="0" collapsed="false">
      <c r="C8" s="0" t="n">
        <v>2019</v>
      </c>
      <c r="D8" s="224" t="n">
        <f aca="false">Submodel1!E10</f>
        <v>0.31</v>
      </c>
      <c r="E8" s="224" t="n">
        <f aca="false">Submodel1s!E10</f>
        <v>0.31</v>
      </c>
      <c r="F8" s="581" t="n">
        <f aca="false">Submodel1!E24</f>
        <v>2.42</v>
      </c>
      <c r="G8" s="581" t="n">
        <f aca="false">Submodel1s!E24</f>
        <v>2.42</v>
      </c>
      <c r="H8" s="626" t="n">
        <f aca="false">Submodel1!E52</f>
        <v>29539.0965374913</v>
      </c>
      <c r="I8" s="626" t="n">
        <f aca="false">Submodel1s!E52</f>
        <v>29539.0965374913</v>
      </c>
      <c r="J8" s="626" t="n">
        <f aca="false">Submodel1!E33</f>
        <v>1653.82940051561</v>
      </c>
      <c r="K8" s="626" t="n">
        <f aca="false">Submodel1s!E33</f>
        <v>1653.82940051561</v>
      </c>
      <c r="L8" s="224" t="n">
        <f aca="false">Submodel1!E31</f>
        <v>0.0136694397886081</v>
      </c>
      <c r="M8" s="224" t="n">
        <f aca="false">Submodel1s!E31</f>
        <v>0.0136694397886081</v>
      </c>
      <c r="N8" s="224" t="n">
        <f aca="false">Submodel1!E23</f>
        <v>-0.0152297103777528</v>
      </c>
      <c r="O8" s="224" t="n">
        <f aca="false">Submodel1s!E23</f>
        <v>-0.0152297103777528</v>
      </c>
      <c r="P8" s="0" t="n">
        <f aca="false">D8*H8</f>
        <v>9157.11992662231</v>
      </c>
      <c r="Q8" s="0" t="n">
        <f aca="false">E8*I8</f>
        <v>9157.11992662231</v>
      </c>
      <c r="R8" s="0" t="n">
        <f aca="false">F8*H8</f>
        <v>71484.613620729</v>
      </c>
      <c r="S8" s="0" t="n">
        <f aca="false">G8*I8</f>
        <v>71484.613620729</v>
      </c>
    </row>
    <row r="9" customFormat="false" ht="15" hidden="false" customHeight="false" outlineLevel="0" collapsed="false">
      <c r="C9" s="0" t="n">
        <v>2020</v>
      </c>
      <c r="D9" s="224" t="n">
        <f aca="false">Submodel1!F10</f>
        <v>0.31</v>
      </c>
      <c r="E9" s="224" t="n">
        <f aca="false">Submodel1s!F10</f>
        <v>0.298333333333333</v>
      </c>
      <c r="F9" s="581" t="n">
        <f aca="false">Submodel1!F24</f>
        <v>2.44583166145209</v>
      </c>
      <c r="G9" s="581" t="n">
        <f aca="false">Submodel1s!F24</f>
        <v>2.44583166145209</v>
      </c>
      <c r="H9" s="626" t="n">
        <f aca="false">Submodel1!F52</f>
        <v>31538.9602218733</v>
      </c>
      <c r="I9" s="626" t="n">
        <f aca="false">Submodel1s!F52</f>
        <v>31538.9602218733</v>
      </c>
      <c r="J9" s="626" t="n">
        <f aca="false">Submodel1!F33</f>
        <v>1715.56572138127</v>
      </c>
      <c r="K9" s="626" t="n">
        <f aca="false">Submodel1s!F33</f>
        <v>1715.56572138127</v>
      </c>
      <c r="L9" s="224" t="n">
        <f aca="false">Submodel1!F31</f>
        <v>0.0677022630615569</v>
      </c>
      <c r="M9" s="224" t="n">
        <f aca="false">Submodel1s!F31</f>
        <v>0.0677022630615569</v>
      </c>
      <c r="N9" s="224" t="n">
        <f aca="false">Submodel1!F23</f>
        <v>0.0373293163408595</v>
      </c>
      <c r="O9" s="224" t="n">
        <f aca="false">Submodel1s!F23</f>
        <v>0.0373293163408595</v>
      </c>
      <c r="P9" s="0" t="n">
        <f aca="false">D9*H9</f>
        <v>9777.07766878072</v>
      </c>
      <c r="Q9" s="0" t="n">
        <f aca="false">E9*I9</f>
        <v>9409.12313285886</v>
      </c>
      <c r="R9" s="0" t="n">
        <f aca="false">F9*H9</f>
        <v>77138.9874799356</v>
      </c>
      <c r="S9" s="0" t="n">
        <f aca="false">G9*I9</f>
        <v>77138.9874799356</v>
      </c>
    </row>
    <row r="10" customFormat="false" ht="15" hidden="false" customHeight="false" outlineLevel="0" collapsed="false">
      <c r="C10" s="0" t="n">
        <v>2021</v>
      </c>
      <c r="D10" s="224" t="n">
        <f aca="false">Submodel1!G10</f>
        <v>0.31</v>
      </c>
      <c r="E10" s="224" t="n">
        <f aca="false">Submodel1s!G10</f>
        <v>0.286666666666667</v>
      </c>
      <c r="F10" s="581" t="n">
        <f aca="false">Submodel1!G24</f>
        <v>2.47057264703773</v>
      </c>
      <c r="G10" s="581" t="n">
        <f aca="false">Submodel1s!G24</f>
        <v>2.46380936442964</v>
      </c>
      <c r="H10" s="626" t="n">
        <f aca="false">Submodel1!G52</f>
        <v>33650.6011518754</v>
      </c>
      <c r="I10" s="626" t="n">
        <f aca="false">Submodel1s!G52</f>
        <v>33593.630019114</v>
      </c>
      <c r="J10" s="626" t="n">
        <f aca="false">Submodel1!G33</f>
        <v>1778.47899962345</v>
      </c>
      <c r="K10" s="626" t="n">
        <f aca="false">Submodel1s!G33</f>
        <v>1775.46799953036</v>
      </c>
      <c r="L10" s="224" t="n">
        <f aca="false">Submodel1!G31</f>
        <v>0.0669534098507651</v>
      </c>
      <c r="M10" s="224" t="n">
        <f aca="false">Submodel1s!G31</f>
        <v>0.0651470366424987</v>
      </c>
      <c r="N10" s="224" t="n">
        <f aca="false">Submodel1!G23</f>
        <v>0.036672030373472</v>
      </c>
      <c r="O10" s="224" t="n">
        <f aca="false">Submodel1s!G23</f>
        <v>0.0349169241390885</v>
      </c>
      <c r="P10" s="0" t="n">
        <f aca="false">D10*H10</f>
        <v>10431.6863570814</v>
      </c>
      <c r="Q10" s="0" t="n">
        <f aca="false">E10*I10</f>
        <v>9630.17393881267</v>
      </c>
      <c r="R10" s="0" t="n">
        <f aca="false">F10*H10</f>
        <v>83136.2547621995</v>
      </c>
      <c r="S10" s="0" t="n">
        <f aca="false">G10*I10</f>
        <v>82768.3002262776</v>
      </c>
    </row>
    <row r="11" customFormat="false" ht="15" hidden="false" customHeight="false" outlineLevel="0" collapsed="false">
      <c r="C11" s="0" t="n">
        <v>2022</v>
      </c>
      <c r="D11" s="224" t="n">
        <f aca="false">Submodel1!H10</f>
        <v>0.31</v>
      </c>
      <c r="E11" s="224" t="n">
        <f aca="false">Submodel1s!H10</f>
        <v>0.275</v>
      </c>
      <c r="F11" s="581" t="n">
        <f aca="false">Submodel1!H24</f>
        <v>2.49558380153291</v>
      </c>
      <c r="G11" s="581" t="n">
        <f aca="false">Submodel1s!H24</f>
        <v>2.47569182355193</v>
      </c>
      <c r="H11" s="626" t="n">
        <f aca="false">Submodel1!H52</f>
        <v>35861.0536664653</v>
      </c>
      <c r="I11" s="626" t="n">
        <f aca="false">Submodel1s!H52</f>
        <v>35684.0971132083</v>
      </c>
      <c r="J11" s="626" t="n">
        <f aca="false">Submodel1!H33</f>
        <v>1841.86202703982</v>
      </c>
      <c r="K11" s="626" t="n">
        <f aca="false">Submodel1s!H33</f>
        <v>1832.77334942004</v>
      </c>
      <c r="L11" s="224" t="n">
        <f aca="false">Submodel1!H31</f>
        <v>0.0656883514387603</v>
      </c>
      <c r="M11" s="224" t="n">
        <f aca="false">Submodel1s!H31</f>
        <v>0.0622280799337511</v>
      </c>
      <c r="N11" s="224" t="n">
        <f aca="false">Submodel1!H23</f>
        <v>0.0356388956123668</v>
      </c>
      <c r="O11" s="224" t="n">
        <f aca="false">Submodel1s!H23</f>
        <v>0.032276194166744</v>
      </c>
      <c r="P11" s="0" t="n">
        <f aca="false">D11*H11</f>
        <v>11116.9266366042</v>
      </c>
      <c r="Q11" s="0" t="n">
        <f aca="false">E11*I11</f>
        <v>9813.12670613228</v>
      </c>
      <c r="R11" s="0" t="n">
        <f aca="false">F11*H11</f>
        <v>89494.264635933</v>
      </c>
      <c r="S11" s="0" t="n">
        <f aca="false">G11*I11</f>
        <v>88342.8274540027</v>
      </c>
    </row>
    <row r="12" customFormat="false" ht="15" hidden="false" customHeight="false" outlineLevel="0" collapsed="false">
      <c r="C12" s="0" t="n">
        <v>2023</v>
      </c>
      <c r="D12" s="224" t="n">
        <f aca="false">Submodel1!I10</f>
        <v>0.31</v>
      </c>
      <c r="E12" s="224" t="n">
        <f aca="false">Submodel1s!I10</f>
        <v>0.263333333333333</v>
      </c>
      <c r="F12" s="581" t="n">
        <f aca="false">Submodel1!I24</f>
        <v>2.52005456089544</v>
      </c>
      <c r="G12" s="581" t="n">
        <f aca="false">Submodel1s!I24</f>
        <v>2.48104328789125</v>
      </c>
      <c r="H12" s="626" t="n">
        <f aca="false">Submodel1!I52</f>
        <v>38184.0829157227</v>
      </c>
      <c r="I12" s="626" t="n">
        <f aca="false">Submodel1s!I52</f>
        <v>37817.6213501849</v>
      </c>
      <c r="J12" s="626" t="n">
        <f aca="false">Submodel1!I33</f>
        <v>1906.05914819162</v>
      </c>
      <c r="K12" s="626" t="n">
        <f aca="false">Submodel1s!I33</f>
        <v>1887.76625319148</v>
      </c>
      <c r="L12" s="224" t="n">
        <f aca="false">Submodel1!I31</f>
        <v>0.0647786111044966</v>
      </c>
      <c r="M12" s="224" t="n">
        <f aca="false">Submodel1s!I31</f>
        <v>0.0597892173145911</v>
      </c>
      <c r="N12" s="224" t="n">
        <f aca="false">Submodel1!I23</f>
        <v>0.0348544680379648</v>
      </c>
      <c r="O12" s="224" t="n">
        <f aca="false">Submodel1s!I23</f>
        <v>0.0300052943201263</v>
      </c>
      <c r="P12" s="0" t="n">
        <f aca="false">D12*H12</f>
        <v>11837.065703874</v>
      </c>
      <c r="Q12" s="0" t="n">
        <f aca="false">E12*I12</f>
        <v>9958.64028888201</v>
      </c>
      <c r="R12" s="0" t="n">
        <f aca="false">F12*H12</f>
        <v>96225.9723053766</v>
      </c>
      <c r="S12" s="0" t="n">
        <f aca="false">G12*I12</f>
        <v>93827.1556148888</v>
      </c>
    </row>
    <row r="13" customFormat="false" ht="15" hidden="false" customHeight="false" outlineLevel="0" collapsed="false">
      <c r="C13" s="0" t="n">
        <v>2024</v>
      </c>
      <c r="D13" s="224" t="n">
        <f aca="false">Submodel1!J10</f>
        <v>0.31</v>
      </c>
      <c r="E13" s="224" t="n">
        <f aca="false">Submodel1s!J10</f>
        <v>0.251666666666667</v>
      </c>
      <c r="F13" s="581" t="n">
        <f aca="false">Submodel1!J24</f>
        <v>2.54316909488047</v>
      </c>
      <c r="G13" s="581" t="n">
        <f aca="false">Submodel1s!J24</f>
        <v>2.47941432575995</v>
      </c>
      <c r="H13" s="626" t="n">
        <f aca="false">Submodel1!J52</f>
        <v>40637.4729758757</v>
      </c>
      <c r="I13" s="626" t="n">
        <f aca="false">Submodel1s!J52</f>
        <v>40004.715729889</v>
      </c>
      <c r="J13" s="626" t="n">
        <f aca="false">Submodel1!J33</f>
        <v>1971.92706598776</v>
      </c>
      <c r="K13" s="626" t="n">
        <f aca="false">Submodel1s!J33</f>
        <v>1941.22261888048</v>
      </c>
      <c r="L13" s="224" t="n">
        <f aca="false">Submodel1!J31</f>
        <v>0.0642516429049223</v>
      </c>
      <c r="M13" s="224" t="n">
        <f aca="false">Submodel1s!J31</f>
        <v>0.057832679624453</v>
      </c>
      <c r="N13" s="224" t="n">
        <f aca="false">Submodel1!J23</f>
        <v>0.0345571216185125</v>
      </c>
      <c r="O13" s="224" t="n">
        <f aca="false">Submodel1s!J23</f>
        <v>0.028317258876003</v>
      </c>
      <c r="P13" s="0" t="n">
        <f aca="false">D13*H13</f>
        <v>12597.6166225215</v>
      </c>
      <c r="Q13" s="0" t="n">
        <f aca="false">E13*I13</f>
        <v>10067.8534586887</v>
      </c>
      <c r="R13" s="0" t="n">
        <f aca="false">F13*H13</f>
        <v>103347.965366287</v>
      </c>
      <c r="S13" s="0" t="n">
        <f aca="false">G13*I13</f>
        <v>99188.2652786413</v>
      </c>
    </row>
    <row r="14" customFormat="false" ht="15" hidden="false" customHeight="false" outlineLevel="0" collapsed="false">
      <c r="C14" s="0" t="n">
        <v>2025</v>
      </c>
      <c r="D14" s="224" t="n">
        <f aca="false">Submodel1!K10</f>
        <v>0.31</v>
      </c>
      <c r="E14" s="224" t="n">
        <f aca="false">Submodel1s!K10</f>
        <v>0.24</v>
      </c>
      <c r="F14" s="581" t="n">
        <f aca="false">Submodel1!K24</f>
        <v>2.56465649563135</v>
      </c>
      <c r="G14" s="581" t="n">
        <f aca="false">Submodel1s!K24</f>
        <v>2.47088515738105</v>
      </c>
      <c r="H14" s="626" t="n">
        <f aca="false">Submodel1!K52</f>
        <v>43234.4572751698</v>
      </c>
      <c r="I14" s="626" t="n">
        <f aca="false">Submodel1s!K52</f>
        <v>42250.4030293857</v>
      </c>
      <c r="J14" s="626" t="n">
        <f aca="false">Submodel1!K33</f>
        <v>2039.64982191677</v>
      </c>
      <c r="K14" s="626" t="n">
        <f aca="false">Submodel1s!K33</f>
        <v>1993.22559934829</v>
      </c>
      <c r="L14" s="224" t="n">
        <f aca="false">Submodel1!K31</f>
        <v>0.0639061464485218</v>
      </c>
      <c r="M14" s="224" t="n">
        <f aca="false">Submodel1s!K31</f>
        <v>0.0561355644834367</v>
      </c>
      <c r="N14" s="224" t="n">
        <f aca="false">Submodel1!K23</f>
        <v>0.0343434385059742</v>
      </c>
      <c r="O14" s="224" t="n">
        <f aca="false">Submodel1s!K23</f>
        <v>0.0267887773210673</v>
      </c>
      <c r="P14" s="0" t="n">
        <f aca="false">D14*H14</f>
        <v>13402.6817553026</v>
      </c>
      <c r="Q14" s="0" t="n">
        <f aca="false">E14*I14</f>
        <v>10140.0967270526</v>
      </c>
      <c r="R14" s="0" t="n">
        <f aca="false">F14*H14</f>
        <v>110881.531685861</v>
      </c>
      <c r="S14" s="0" t="n">
        <f aca="false">G14*I14</f>
        <v>104395.893738677</v>
      </c>
    </row>
    <row r="15" customFormat="false" ht="15" hidden="false" customHeight="false" outlineLevel="0" collapsed="false">
      <c r="C15" s="0" t="n">
        <v>2026</v>
      </c>
      <c r="D15" s="224" t="n">
        <f aca="false">Submodel1!L10</f>
        <v>0.31</v>
      </c>
      <c r="E15" s="224" t="n">
        <f aca="false">Submodel1s!L10</f>
        <v>0.24</v>
      </c>
      <c r="F15" s="581" t="n">
        <f aca="false">Submodel1!L24</f>
        <v>2.58757698831199</v>
      </c>
      <c r="G15" s="581" t="n">
        <f aca="false">Submodel1s!L24</f>
        <v>2.45869524788078</v>
      </c>
      <c r="H15" s="626" t="n">
        <f aca="false">Submodel1!L52</f>
        <v>45931.3940900707</v>
      </c>
      <c r="I15" s="626" t="n">
        <f aca="false">Submodel1s!L52</f>
        <v>44503.5194039794</v>
      </c>
      <c r="J15" s="626" t="n">
        <f aca="false">Submodel1!L33</f>
        <v>2107.13799844347</v>
      </c>
      <c r="K15" s="626" t="n">
        <f aca="false">Submodel1s!L33</f>
        <v>2041.63315001282</v>
      </c>
      <c r="L15" s="224" t="n">
        <f aca="false">Submodel1!L31</f>
        <v>0.0623793377984585</v>
      </c>
      <c r="M15" s="224" t="n">
        <f aca="false">Submodel1s!L31</f>
        <v>0.0533276895140284</v>
      </c>
      <c r="N15" s="224" t="n">
        <f aca="false">Submodel1!L23</f>
        <v>0.0330881192455237</v>
      </c>
      <c r="O15" s="224" t="n">
        <f aca="false">Submodel1s!L23</f>
        <v>0.0242860370047189</v>
      </c>
      <c r="P15" s="0" t="n">
        <f aca="false">D15*H15</f>
        <v>14238.7321679219</v>
      </c>
      <c r="Q15" s="0" t="n">
        <f aca="false">E15*I15</f>
        <v>10680.844656955</v>
      </c>
      <c r="R15" s="0" t="n">
        <f aca="false">F15*H15</f>
        <v>118851.018388556</v>
      </c>
      <c r="S15" s="0" t="n">
        <f aca="false">G15*I15</f>
        <v>109420.591672534</v>
      </c>
    </row>
    <row r="16" customFormat="false" ht="15" hidden="false" customHeight="false" outlineLevel="0" collapsed="false">
      <c r="C16" s="0" t="n">
        <v>2027</v>
      </c>
      <c r="D16" s="224" t="n">
        <f aca="false">Submodel1!M10</f>
        <v>0.31</v>
      </c>
      <c r="E16" s="224" t="n">
        <f aca="false">Submodel1s!M10</f>
        <v>0.24</v>
      </c>
      <c r="F16" s="581" t="n">
        <f aca="false">Submodel1!M24</f>
        <v>2.60835178680697</v>
      </c>
      <c r="G16" s="581" t="n">
        <f aca="false">Submodel1s!M24</f>
        <v>2.44656730770323</v>
      </c>
      <c r="H16" s="626" t="n">
        <f aca="false">Submodel1!M52</f>
        <v>48791.7509053609</v>
      </c>
      <c r="I16" s="626" t="n">
        <f aca="false">Submodel1s!M52</f>
        <v>46898.2917315484</v>
      </c>
      <c r="J16" s="626" t="n">
        <f aca="false">Submodel1!M33</f>
        <v>2177.03689565237</v>
      </c>
      <c r="K16" s="626" t="n">
        <f aca="false">Submodel1s!M33</f>
        <v>2092.55272762575</v>
      </c>
      <c r="L16" s="224" t="n">
        <f aca="false">Submodel1!M31</f>
        <v>0.0622745482029363</v>
      </c>
      <c r="M16" s="224" t="n">
        <f aca="false">Submodel1s!M31</f>
        <v>0.0538108527065144</v>
      </c>
      <c r="N16" s="224" t="n">
        <f aca="false">Submodel1!M23</f>
        <v>0.0331724344872213</v>
      </c>
      <c r="O16" s="224" t="n">
        <f aca="false">Submodel1s!M23</f>
        <v>0.0249406107128591</v>
      </c>
      <c r="P16" s="0" t="n">
        <f aca="false">D16*H16</f>
        <v>15125.4427806619</v>
      </c>
      <c r="Q16" s="0" t="n">
        <f aca="false">E16*I16</f>
        <v>11255.5900155716</v>
      </c>
      <c r="R16" s="0" t="n">
        <f aca="false">F16*H16</f>
        <v>127266.050655439</v>
      </c>
      <c r="S16" s="0" t="n">
        <f aca="false">G16*I16</f>
        <v>114739.827337535</v>
      </c>
    </row>
    <row r="17" customFormat="false" ht="15" hidden="false" customHeight="false" outlineLevel="0" collapsed="false">
      <c r="C17" s="0" t="n">
        <v>2028</v>
      </c>
      <c r="D17" s="224" t="n">
        <f aca="false">Submodel1!N10</f>
        <v>0.31</v>
      </c>
      <c r="E17" s="224" t="n">
        <f aca="false">Submodel1s!N10</f>
        <v>0.24</v>
      </c>
      <c r="F17" s="581" t="n">
        <f aca="false">Submodel1!N24</f>
        <v>2.62785247141253</v>
      </c>
      <c r="G17" s="581" t="n">
        <f aca="false">Submodel1s!N24</f>
        <v>2.43520014985918</v>
      </c>
      <c r="H17" s="626" t="n">
        <f aca="false">Submodel1!N52</f>
        <v>51812.4432155804</v>
      </c>
      <c r="I17" s="626" t="n">
        <f aca="false">Submodel1s!N52</f>
        <v>49430.5019735351</v>
      </c>
      <c r="J17" s="626" t="n">
        <f aca="false">Submodel1!N33</f>
        <v>2248.90156758455</v>
      </c>
      <c r="K17" s="626" t="n">
        <f aca="false">Submodel1s!N33</f>
        <v>2145.51421387799</v>
      </c>
      <c r="L17" s="224" t="n">
        <f aca="false">Submodel1!N31</f>
        <v>0.0619098977628125</v>
      </c>
      <c r="M17" s="224" t="n">
        <f aca="false">Submodel1s!N31</f>
        <v>0.0539936562397922</v>
      </c>
      <c r="N17" s="224" t="n">
        <f aca="false">Submodel1!N23</f>
        <v>0.033010314191595</v>
      </c>
      <c r="O17" s="224" t="n">
        <f aca="false">Submodel1s!N23</f>
        <v>0.0253095109877262</v>
      </c>
      <c r="P17" s="0" t="n">
        <f aca="false">D17*H17</f>
        <v>16061.8573968299</v>
      </c>
      <c r="Q17" s="0" t="n">
        <f aca="false">E17*I17</f>
        <v>11863.3204736484</v>
      </c>
      <c r="R17" s="0" t="n">
        <f aca="false">F17*H17</f>
        <v>136155.456953984</v>
      </c>
      <c r="S17" s="0" t="n">
        <f aca="false">G17*I17</f>
        <v>120373.165813567</v>
      </c>
    </row>
    <row r="18" customFormat="false" ht="15" hidden="false" customHeight="false" outlineLevel="0" collapsed="false">
      <c r="C18" s="0" t="n">
        <v>2029</v>
      </c>
      <c r="D18" s="224" t="n">
        <f aca="false">Submodel1!O10</f>
        <v>0.31</v>
      </c>
      <c r="E18" s="224" t="n">
        <f aca="false">Submodel1s!O10</f>
        <v>0.24</v>
      </c>
      <c r="F18" s="581" t="n">
        <f aca="false">Submodel1!O24</f>
        <v>2.64730734349609</v>
      </c>
      <c r="G18" s="581" t="n">
        <f aca="false">Submodel1s!O24</f>
        <v>2.42560004180753</v>
      </c>
      <c r="H18" s="626" t="n">
        <f aca="false">Submodel1!O52</f>
        <v>54978.7682634</v>
      </c>
      <c r="I18" s="626" t="n">
        <f aca="false">Submodel1s!O52</f>
        <v>52085.3392912233</v>
      </c>
      <c r="J18" s="626" t="n">
        <f aca="false">Submodel1!O33</f>
        <v>2322.03270107699</v>
      </c>
      <c r="K18" s="626" t="n">
        <f aca="false">Submodel1s!O33</f>
        <v>2199.8284956381</v>
      </c>
      <c r="L18" s="224" t="n">
        <f aca="false">Submodel1!O31</f>
        <v>0.0611112862337964</v>
      </c>
      <c r="M18" s="224" t="n">
        <f aca="false">Submodel1s!O31</f>
        <v>0.0537084838650761</v>
      </c>
      <c r="N18" s="224" t="n">
        <f aca="false">Submodel1!O23</f>
        <v>0.0325186013236658</v>
      </c>
      <c r="O18" s="224" t="n">
        <f aca="false">Submodel1s!O23</f>
        <v>0.0253152747293781</v>
      </c>
      <c r="P18" s="0" t="n">
        <f aca="false">D18*H18</f>
        <v>17043.418161654</v>
      </c>
      <c r="Q18" s="0" t="n">
        <f aca="false">E18*I18</f>
        <v>12500.4814298936</v>
      </c>
      <c r="R18" s="0" t="n">
        <f aca="false">F18*H18</f>
        <v>145545.696960069</v>
      </c>
      <c r="S18" s="0" t="n">
        <f aca="false">G18*I18</f>
        <v>126338.201162351</v>
      </c>
    </row>
    <row r="19" customFormat="false" ht="15" hidden="false" customHeight="false" outlineLevel="0" collapsed="false">
      <c r="C19" s="0" t="n">
        <v>2030</v>
      </c>
      <c r="D19" s="224" t="n">
        <f aca="false">Submodel1!P10</f>
        <v>0.31</v>
      </c>
      <c r="E19" s="224" t="n">
        <f aca="false">Submodel1s!P10</f>
        <v>0.24</v>
      </c>
      <c r="F19" s="581" t="n">
        <f aca="false">Submodel1!P24</f>
        <v>2.66727391217139</v>
      </c>
      <c r="G19" s="581" t="n">
        <f aca="false">Submodel1s!P24</f>
        <v>2.41813795713725</v>
      </c>
      <c r="H19" s="626" t="n">
        <f aca="false">Submodel1!P52</f>
        <v>58283.2438998078</v>
      </c>
      <c r="I19" s="626" t="n">
        <f aca="false">Submodel1s!P52</f>
        <v>54855.476853077</v>
      </c>
      <c r="J19" s="626" t="n">
        <f aca="false">Submodel1!P33</f>
        <v>2395.92386334818</v>
      </c>
      <c r="K19" s="626" t="n">
        <f aca="false">Submodel1s!P33</f>
        <v>2255.01425853313</v>
      </c>
      <c r="L19" s="224" t="n">
        <f aca="false">Submodel1!P31</f>
        <v>0.0601045774720925</v>
      </c>
      <c r="M19" s="224" t="n">
        <f aca="false">Submodel1s!P31</f>
        <v>0.0531845928153609</v>
      </c>
      <c r="N19" s="224" t="n">
        <f aca="false">Submodel1!P23</f>
        <v>0.0318217578231823</v>
      </c>
      <c r="O19" s="224" t="n">
        <f aca="false">Submodel1s!P23</f>
        <v>0.0250863933276864</v>
      </c>
      <c r="P19" s="0" t="n">
        <f aca="false">D19*H19</f>
        <v>18067.8056089404</v>
      </c>
      <c r="Q19" s="0" t="n">
        <f aca="false">E19*I19</f>
        <v>13165.3144447385</v>
      </c>
      <c r="R19" s="0" t="n">
        <f aca="false">F19*H19</f>
        <v>155457.375970679</v>
      </c>
      <c r="S19" s="0" t="n">
        <f aca="false">G19*I19</f>
        <v>132648.110735289</v>
      </c>
    </row>
    <row r="20" customFormat="false" ht="15" hidden="false" customHeight="false" outlineLevel="0" collapsed="false">
      <c r="C20" s="0" t="n">
        <v>2031</v>
      </c>
      <c r="D20" s="224" t="n">
        <f aca="false">Submodel1!Q10</f>
        <v>0.31</v>
      </c>
      <c r="E20" s="224" t="n">
        <f aca="false">Submodel1s!Q10</f>
        <v>0.24</v>
      </c>
      <c r="F20" s="581" t="n">
        <f aca="false">Submodel1!Q24</f>
        <v>2.68798786275068</v>
      </c>
      <c r="G20" s="581" t="n">
        <f aca="false">Submodel1s!Q24</f>
        <v>2.41289147653172</v>
      </c>
      <c r="H20" s="626" t="n">
        <f aca="false">Submodel1!Q52</f>
        <v>61721.9193792338</v>
      </c>
      <c r="I20" s="626" t="n">
        <f aca="false">Submodel1s!Q52</f>
        <v>57737.2290088435</v>
      </c>
      <c r="J20" s="626" t="n">
        <f aca="false">Submodel1!Q33</f>
        <v>2470.35899056369</v>
      </c>
      <c r="K20" s="626" t="n">
        <f aca="false">Submodel1s!Q33</f>
        <v>2310.8756857652</v>
      </c>
      <c r="L20" s="224" t="n">
        <f aca="false">Submodel1!Q31</f>
        <v>0.0589993838595753</v>
      </c>
      <c r="M20" s="224" t="n">
        <f aca="false">Submodel1s!Q31</f>
        <v>0.0525335357759253</v>
      </c>
      <c r="N20" s="224" t="n">
        <f aca="false">Submodel1!Q23</f>
        <v>0.0310674009112677</v>
      </c>
      <c r="O20" s="224" t="n">
        <f aca="false">Submodel1s!Q23</f>
        <v>0.0247720949083512</v>
      </c>
      <c r="P20" s="0" t="n">
        <f aca="false">D20*H20</f>
        <v>19133.7950075625</v>
      </c>
      <c r="Q20" s="0" t="n">
        <f aca="false">E20*I20</f>
        <v>13856.9349621224</v>
      </c>
      <c r="R20" s="0" t="n">
        <f aca="false">F20*H20</f>
        <v>165907.770157056</v>
      </c>
      <c r="S20" s="0" t="n">
        <f aca="false">G20*I20</f>
        <v>139313.667753999</v>
      </c>
    </row>
    <row r="21" customFormat="false" ht="15" hidden="false" customHeight="false" outlineLevel="0" collapsed="false">
      <c r="C21" s="0" t="n">
        <v>2032</v>
      </c>
      <c r="D21" s="224" t="n">
        <f aca="false">Submodel1!R10</f>
        <v>0.31</v>
      </c>
      <c r="E21" s="224" t="n">
        <f aca="false">Submodel1s!R10</f>
        <v>0.24</v>
      </c>
      <c r="F21" s="581" t="n">
        <f aca="false">Submodel1!R24</f>
        <v>2.70873889117977</v>
      </c>
      <c r="G21" s="581" t="n">
        <f aca="false">Submodel1s!R24</f>
        <v>2.40910171766531</v>
      </c>
      <c r="H21" s="626" t="n">
        <f aca="false">Submodel1!R52</f>
        <v>65311.6049697468</v>
      </c>
      <c r="I21" s="626" t="n">
        <f aca="false">Submodel1s!R52</f>
        <v>60746.3902097082</v>
      </c>
      <c r="J21" s="626" t="n">
        <f aca="false">Submodel1!R33</f>
        <v>2545.76515181239</v>
      </c>
      <c r="K21" s="626" t="n">
        <f aca="false">Submodel1s!R33</f>
        <v>2367.81875695608</v>
      </c>
      <c r="L21" s="224" t="n">
        <f aca="false">Submodel1!R31</f>
        <v>0.0581590077984639</v>
      </c>
      <c r="M21" s="224" t="n">
        <f aca="false">Submodel1s!R31</f>
        <v>0.0521182130234166</v>
      </c>
      <c r="N21" s="224" t="n">
        <f aca="false">Submodel1!R23</f>
        <v>0.030524373800219</v>
      </c>
      <c r="O21" s="224" t="n">
        <f aca="false">Submodel1s!R23</f>
        <v>0.0246413390134501</v>
      </c>
      <c r="P21" s="0" t="n">
        <f aca="false">D21*H21</f>
        <v>20246.5975406215</v>
      </c>
      <c r="Q21" s="0" t="n">
        <f aca="false">E21*I21</f>
        <v>14579.13365033</v>
      </c>
      <c r="R21" s="0" t="n">
        <f aca="false">F21*H21</f>
        <v>176912.084426923</v>
      </c>
      <c r="S21" s="0" t="n">
        <f aca="false">G21*I21</f>
        <v>146344.232996175</v>
      </c>
    </row>
    <row r="22" customFormat="false" ht="15" hidden="false" customHeight="false" outlineLevel="0" collapsed="false">
      <c r="C22" s="0" t="n">
        <v>2033</v>
      </c>
      <c r="D22" s="224" t="n">
        <f aca="false">Submodel1!S10</f>
        <v>0.31</v>
      </c>
      <c r="E22" s="224" t="n">
        <f aca="false">Submodel1s!S10</f>
        <v>0.24</v>
      </c>
      <c r="F22" s="581" t="n">
        <f aca="false">Submodel1!S24</f>
        <v>2.72925366664464</v>
      </c>
      <c r="G22" s="581" t="n">
        <f aca="false">Submodel1s!S24</f>
        <v>2.40642232644735</v>
      </c>
      <c r="H22" s="626" t="n">
        <f aca="false">Submodel1!S52</f>
        <v>69062.8328668168</v>
      </c>
      <c r="I22" s="626" t="n">
        <f aca="false">Submodel1s!S52</f>
        <v>63892.5667950731</v>
      </c>
      <c r="J22" s="626" t="n">
        <f aca="false">Submodel1!S33</f>
        <v>2622.4732434713</v>
      </c>
      <c r="K22" s="626" t="n">
        <f aca="false">Submodel1s!S33</f>
        <v>2426.14645130333</v>
      </c>
      <c r="L22" s="224" t="n">
        <f aca="false">Submodel1!S31</f>
        <v>0.0574358553706895</v>
      </c>
      <c r="M22" s="224" t="n">
        <f aca="false">Submodel1s!S31</f>
        <v>0.0517919924871861</v>
      </c>
      <c r="N22" s="224" t="n">
        <f aca="false">Submodel1!S23</f>
        <v>0.0301316449415241</v>
      </c>
      <c r="O22" s="224" t="n">
        <f aca="false">Submodel1s!S23</f>
        <v>0.0246335130912763</v>
      </c>
      <c r="P22" s="0" t="n">
        <f aca="false">D22*H22</f>
        <v>21409.4781887132</v>
      </c>
      <c r="Q22" s="0" t="n">
        <f aca="false">E22*I22</f>
        <v>15334.2160308175</v>
      </c>
      <c r="R22" s="0" t="n">
        <f aca="false">F22*H22</f>
        <v>188489.989830625</v>
      </c>
      <c r="S22" s="0" t="n">
        <f aca="false">G22*I22</f>
        <v>153752.499229693</v>
      </c>
    </row>
    <row r="23" customFormat="false" ht="15" hidden="false" customHeight="false" outlineLevel="0" collapsed="false">
      <c r="C23" s="0" t="n">
        <v>2034</v>
      </c>
      <c r="D23" s="224" t="n">
        <f aca="false">Submodel1!T10</f>
        <v>0.31</v>
      </c>
      <c r="E23" s="224" t="n">
        <f aca="false">Submodel1s!T10</f>
        <v>0.24</v>
      </c>
      <c r="F23" s="581" t="n">
        <f aca="false">Submodel1!T24</f>
        <v>2.74908149556057</v>
      </c>
      <c r="G23" s="581" t="n">
        <f aca="false">Submodel1s!T24</f>
        <v>2.40436631530433</v>
      </c>
      <c r="H23" s="626" t="n">
        <f aca="false">Submodel1!T52</f>
        <v>72992.9101198656</v>
      </c>
      <c r="I23" s="626" t="n">
        <f aca="false">Submodel1s!T52</f>
        <v>67191.4432380522</v>
      </c>
      <c r="J23" s="626" t="n">
        <f aca="false">Submodel1!T33</f>
        <v>2701.04019093641</v>
      </c>
      <c r="K23" s="626" t="n">
        <f aca="false">Submodel1s!T33</f>
        <v>2486.36187233763</v>
      </c>
      <c r="L23" s="224" t="n">
        <f aca="false">Submodel1!T31</f>
        <v>0.0569058216975795</v>
      </c>
      <c r="M23" s="224" t="n">
        <f aca="false">Submodel1s!T31</f>
        <v>0.0516316155142076</v>
      </c>
      <c r="N23" s="224" t="n">
        <f aca="false">Submodel1!T23</f>
        <v>0.029959103552611</v>
      </c>
      <c r="O23" s="224" t="n">
        <f aca="false">Submodel1s!T23</f>
        <v>0.0248193677681563</v>
      </c>
      <c r="P23" s="0" t="n">
        <f aca="false">D23*H23</f>
        <v>22627.8021371583</v>
      </c>
      <c r="Q23" s="0" t="n">
        <f aca="false">E23*I23</f>
        <v>16125.9463771325</v>
      </c>
      <c r="R23" s="0" t="n">
        <f aca="false">F23*H23</f>
        <v>200663.458517638</v>
      </c>
      <c r="S23" s="0" t="n">
        <f aca="false">G23*I23</f>
        <v>161552.842798255</v>
      </c>
    </row>
    <row r="24" customFormat="false" ht="15" hidden="false" customHeight="false" outlineLevel="0" collapsed="false">
      <c r="C24" s="0" t="n">
        <v>2035</v>
      </c>
      <c r="D24" s="224" t="n">
        <f aca="false">Submodel1!U10</f>
        <v>0.31</v>
      </c>
      <c r="E24" s="224" t="n">
        <f aca="false">Submodel1s!U10</f>
        <v>0.24</v>
      </c>
      <c r="F24" s="581" t="n">
        <f aca="false">Submodel1!U24</f>
        <v>2.76773412283431</v>
      </c>
      <c r="G24" s="581" t="n">
        <f aca="false">Submodel1s!U24</f>
        <v>2.40243066827668</v>
      </c>
      <c r="H24" s="626" t="n">
        <f aca="false">Submodel1!U52</f>
        <v>77124.0089235301</v>
      </c>
      <c r="I24" s="626" t="n">
        <f aca="false">Submodel1s!U52</f>
        <v>70662.8924280457</v>
      </c>
      <c r="J24" s="626" t="n">
        <f aca="false">Submodel1!U33</f>
        <v>2782.05067901054</v>
      </c>
      <c r="K24" s="626" t="n">
        <f aca="false">Submodel1s!U33</f>
        <v>2548.982484238</v>
      </c>
      <c r="L24" s="224" t="n">
        <f aca="false">Submodel1!U31</f>
        <v>0.0565958912568443</v>
      </c>
      <c r="M24" s="224" t="n">
        <f aca="false">Submodel1s!U31</f>
        <v>0.0516650487428081</v>
      </c>
      <c r="N24" s="224" t="n">
        <f aca="false">Submodel1!U23</f>
        <v>0.0299923297498363</v>
      </c>
      <c r="O24" s="224" t="n">
        <f aca="false">Submodel1s!U23</f>
        <v>0.0251856387427187</v>
      </c>
      <c r="P24" s="0" t="n">
        <f aca="false">D24*H24</f>
        <v>23908.4427662943</v>
      </c>
      <c r="Q24" s="0" t="n">
        <f aca="false">E24*I24</f>
        <v>16959.094182731</v>
      </c>
      <c r="R24" s="0" t="n">
        <f aca="false">F24*H24</f>
        <v>213458.751187432</v>
      </c>
      <c r="S24" s="0" t="n">
        <f aca="false">G24*I24</f>
        <v>169762.699878273</v>
      </c>
    </row>
    <row r="27" customFormat="false" ht="15" hidden="false" customHeight="false" outlineLevel="0" collapsed="false">
      <c r="C27" s="0" t="s">
        <v>1628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Company>Personal</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2016-01-12T17:53:21Z</dcterms:created>
  <dc:creator>Leonardo Garrido</dc:creator>
  <dc:description/>
  <dc:language>en-US</dc:language>
  <cp:lastModifiedBy>Steven Michael Pennings</cp:lastModifiedBy>
  <cp:lastPrinted>2018-01-10T20:57:28Z</cp:lastPrinted>
  <dcterms:modified xsi:type="dcterms:W3CDTF">2021-12-17T15:44:46Z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